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D:\Akce\Věra - hemo - gastro - 2020\Rozpočet\09_09_20\"/>
    </mc:Choice>
  </mc:AlternateContent>
  <xr:revisionPtr revIDLastSave="0" documentId="13_ncr:1_{4DBAE0AC-059D-4495-B8FC-DF969A0857F9}" xr6:coauthVersionLast="45" xr6:coauthVersionMax="45" xr10:uidLastSave="{00000000-0000-0000-0000-000000000000}"/>
  <bookViews>
    <workbookView xWindow="10215" yWindow="945" windowWidth="16845" windowHeight="19710" xr2:uid="{00000000-000D-0000-FFFF-FFFF00000000}"/>
  </bookViews>
  <sheets>
    <sheet name="Rekapitulace stavby" sheetId="1" r:id="rId1"/>
    <sheet name="01 - stavební část" sheetId="2" r:id="rId2"/>
    <sheet name="02 - výtahy" sheetId="3" r:id="rId3"/>
    <sheet name="03 - elektroinstalace - s..." sheetId="4" r:id="rId4"/>
    <sheet name="04 - elektroinstalace - s..." sheetId="5" r:id="rId5"/>
    <sheet name="05 - ústřední vytápění, c..." sheetId="6" r:id="rId6"/>
    <sheet name="06 - zdravotechnické inst..." sheetId="7" r:id="rId7"/>
    <sheet name="07 - MaR" sheetId="8" r:id="rId8"/>
    <sheet name="01 - rozvody" sheetId="9" r:id="rId9"/>
    <sheet name="02 - vakuová stanice" sheetId="10" r:id="rId10"/>
    <sheet name="03 - záložní zdroj O2" sheetId="11" r:id="rId11"/>
    <sheet name="04 - zdroj CO2" sheetId="12" r:id="rId12"/>
    <sheet name="09 - zdravotnická technol..." sheetId="13" r:id="rId13"/>
    <sheet name="10 - záchytný a zádržný s..." sheetId="14" r:id="rId14"/>
    <sheet name="11 - vzduchotechnika" sheetId="15" r:id="rId15"/>
    <sheet name="01 - stavební část_01" sheetId="16" r:id="rId16"/>
    <sheet name="02 - elektroinstalace - p..." sheetId="17" r:id="rId17"/>
    <sheet name="VON - vedlejší a ostatní ..." sheetId="18" r:id="rId18"/>
    <sheet name="Pokyny pro vyplnění" sheetId="19" r:id="rId19"/>
  </sheets>
  <definedNames>
    <definedName name="_xlnm._FilterDatabase" localSheetId="8" hidden="1">'01 - rozvody'!$C$92:$K$147</definedName>
    <definedName name="_xlnm._FilterDatabase" localSheetId="1" hidden="1">'01 - stavební část'!$C$119:$K$3995</definedName>
    <definedName name="_xlnm._FilterDatabase" localSheetId="15" hidden="1">'01 - stavební část_01'!$C$91:$K$252</definedName>
    <definedName name="_xlnm._FilterDatabase" localSheetId="16" hidden="1">'02 - elektroinstalace - p...'!$C$89:$K$132</definedName>
    <definedName name="_xlnm._FilterDatabase" localSheetId="9" hidden="1">'02 - vakuová stanice'!$C$92:$K$114</definedName>
    <definedName name="_xlnm._FilterDatabase" localSheetId="2" hidden="1">'02 - výtahy'!$C$86:$K$101</definedName>
    <definedName name="_xlnm._FilterDatabase" localSheetId="3" hidden="1">'03 - elektroinstalace - s...'!$C$132:$K$514</definedName>
    <definedName name="_xlnm._FilterDatabase" localSheetId="10" hidden="1">'03 - záložní zdroj O2'!$C$92:$K$110</definedName>
    <definedName name="_xlnm._FilterDatabase" localSheetId="4" hidden="1">'04 - elektroinstalace - s...'!$C$98:$K$343</definedName>
    <definedName name="_xlnm._FilterDatabase" localSheetId="11" hidden="1">'04 - zdroj CO2'!$C$92:$K$111</definedName>
    <definedName name="_xlnm._FilterDatabase" localSheetId="5" hidden="1">'05 - ústřední vytápění, c...'!$C$94:$K$378</definedName>
    <definedName name="_xlnm._FilterDatabase" localSheetId="6" hidden="1">'06 - zdravotechnické inst...'!$C$96:$K$292</definedName>
    <definedName name="_xlnm._FilterDatabase" localSheetId="7" hidden="1">'07 - MaR'!$C$101:$K$212</definedName>
    <definedName name="_xlnm._FilterDatabase" localSheetId="12" hidden="1">'09 - zdravotnická technol...'!$C$85:$K$92</definedName>
    <definedName name="_xlnm._FilterDatabase" localSheetId="13" hidden="1">'10 - záchytný a zádržný s...'!$C$86:$K$99</definedName>
    <definedName name="_xlnm._FilterDatabase" localSheetId="14" hidden="1">'11 - vzduchotechnika'!$C$99:$K$373</definedName>
    <definedName name="_xlnm._FilterDatabase" localSheetId="17" hidden="1">'VON - vedlejší a ostatní ...'!$C$83:$K$112</definedName>
    <definedName name="_xlnm.Print_Titles" localSheetId="8">'01 - rozvody'!$92:$92</definedName>
    <definedName name="_xlnm.Print_Titles" localSheetId="1">'01 - stavební část'!$119:$119</definedName>
    <definedName name="_xlnm.Print_Titles" localSheetId="15">'01 - stavební část_01'!$91:$91</definedName>
    <definedName name="_xlnm.Print_Titles" localSheetId="16">'02 - elektroinstalace - p...'!$89:$89</definedName>
    <definedName name="_xlnm.Print_Titles" localSheetId="9">'02 - vakuová stanice'!$92:$92</definedName>
    <definedName name="_xlnm.Print_Titles" localSheetId="2">'02 - výtahy'!$86:$86</definedName>
    <definedName name="_xlnm.Print_Titles" localSheetId="3">'03 - elektroinstalace - s...'!$132:$132</definedName>
    <definedName name="_xlnm.Print_Titles" localSheetId="10">'03 - záložní zdroj O2'!$92:$92</definedName>
    <definedName name="_xlnm.Print_Titles" localSheetId="4">'04 - elektroinstalace - s...'!$98:$98</definedName>
    <definedName name="_xlnm.Print_Titles" localSheetId="11">'04 - zdroj CO2'!$92:$92</definedName>
    <definedName name="_xlnm.Print_Titles" localSheetId="5">'05 - ústřední vytápění, c...'!$94:$94</definedName>
    <definedName name="_xlnm.Print_Titles" localSheetId="6">'06 - zdravotechnické inst...'!$96:$96</definedName>
    <definedName name="_xlnm.Print_Titles" localSheetId="7">'07 - MaR'!$101:$101</definedName>
    <definedName name="_xlnm.Print_Titles" localSheetId="12">'09 - zdravotnická technol...'!$85:$85</definedName>
    <definedName name="_xlnm.Print_Titles" localSheetId="13">'10 - záchytný a zádržný s...'!$86:$86</definedName>
    <definedName name="_xlnm.Print_Titles" localSheetId="14">'11 - vzduchotechnika'!$99:$99</definedName>
    <definedName name="_xlnm.Print_Titles" localSheetId="0">'Rekapitulace stavby'!$52:$52</definedName>
    <definedName name="_xlnm.Print_Titles" localSheetId="17">'VON - vedlejší a ostatní ...'!$83:$83</definedName>
    <definedName name="_xlnm.Print_Area" localSheetId="8">'01 - rozvody'!$C$4:$J$43,'01 - rozvody'!$C$49:$J$70,'01 - rozvody'!$C$76:$K$147</definedName>
    <definedName name="_xlnm.Print_Area" localSheetId="1">'01 - stavební část'!$C$4:$J$41,'01 - stavební část'!$C$47:$J$99,'01 - stavební část'!$C$105:$K$3995</definedName>
    <definedName name="_xlnm.Print_Area" localSheetId="15">'01 - stavební část_01'!$C$4:$J$41,'01 - stavební část_01'!$C$47:$J$71,'01 - stavební část_01'!$C$77:$K$252</definedName>
    <definedName name="_xlnm.Print_Area" localSheetId="16">'02 - elektroinstalace - p...'!$C$4:$J$41,'02 - elektroinstalace - p...'!$C$47:$J$69,'02 - elektroinstalace - p...'!$C$75:$K$132</definedName>
    <definedName name="_xlnm.Print_Area" localSheetId="9">'02 - vakuová stanice'!$C$4:$J$43,'02 - vakuová stanice'!$C$49:$J$70,'02 - vakuová stanice'!$C$76:$K$114</definedName>
    <definedName name="_xlnm.Print_Area" localSheetId="2">'02 - výtahy'!$C$4:$J$41,'02 - výtahy'!$C$47:$J$66,'02 - výtahy'!$C$72:$K$101</definedName>
    <definedName name="_xlnm.Print_Area" localSheetId="3">'03 - elektroinstalace - s...'!$C$4:$J$41,'03 - elektroinstalace - s...'!$C$47:$J$112,'03 - elektroinstalace - s...'!$C$118:$K$514</definedName>
    <definedName name="_xlnm.Print_Area" localSheetId="10">'03 - záložní zdroj O2'!$C$4:$J$43,'03 - záložní zdroj O2'!$C$49:$J$70,'03 - záložní zdroj O2'!$C$76:$K$110</definedName>
    <definedName name="_xlnm.Print_Area" localSheetId="4">'04 - elektroinstalace - s...'!$C$4:$J$41,'04 - elektroinstalace - s...'!$C$47:$J$78,'04 - elektroinstalace - s...'!$C$84:$K$343</definedName>
    <definedName name="_xlnm.Print_Area" localSheetId="11">'04 - zdroj CO2'!$C$4:$J$43,'04 - zdroj CO2'!$C$49:$J$70,'04 - zdroj CO2'!$C$76:$K$111</definedName>
    <definedName name="_xlnm.Print_Area" localSheetId="5">'05 - ústřední vytápění, c...'!$C$4:$J$41,'05 - ústřední vytápění, c...'!$C$47:$J$74,'05 - ústřední vytápění, c...'!$C$80:$K$378</definedName>
    <definedName name="_xlnm.Print_Area" localSheetId="6">'06 - zdravotechnické inst...'!$C$4:$J$41,'06 - zdravotechnické inst...'!$C$47:$J$76,'06 - zdravotechnické inst...'!$C$82:$K$292</definedName>
    <definedName name="_xlnm.Print_Area" localSheetId="7">'07 - MaR'!$C$4:$J$41,'07 - MaR'!$C$47:$J$81,'07 - MaR'!$C$87:$K$212</definedName>
    <definedName name="_xlnm.Print_Area" localSheetId="12">'09 - zdravotnická technol...'!$C$4:$J$41,'09 - zdravotnická technol...'!$C$47:$J$65,'09 - zdravotnická technol...'!$C$71:$K$92</definedName>
    <definedName name="_xlnm.Print_Area" localSheetId="13">'10 - záchytný a zádržný s...'!$C$4:$J$41,'10 - záchytný a zádržný s...'!$C$47:$J$66,'10 - záchytný a zádržný s...'!$C$72:$K$99</definedName>
    <definedName name="_xlnm.Print_Area" localSheetId="14">'11 - vzduchotechnika'!$C$4:$J$41,'11 - vzduchotechnika'!$C$47:$J$79,'11 - vzduchotechnika'!$C$85:$K$373</definedName>
    <definedName name="_xlnm.Print_Area" localSheetId="18">'Pokyny pro vyplnění'!$B$2:$K$71,'Pokyny pro vyplnění'!$B$74:$K$118,'Pokyny pro vyplnění'!$B$121:$K$161,'Pokyny pro vyplnění'!$B$164:$K$218</definedName>
    <definedName name="_xlnm.Print_Area" localSheetId="0">'Rekapitulace stavby'!$D$4:$AO$36,'Rekapitulace stavby'!$C$42:$AQ$75</definedName>
    <definedName name="_xlnm.Print_Area" localSheetId="17">'VON - vedlejší a ostatní ...'!$C$4:$J$39,'VON - vedlejší a ostatní ...'!$C$45:$J$65,'VON - vedlejší a ostatní ...'!$C$71:$K$112</definedName>
  </definedNames>
  <calcPr calcId="181029"/>
</workbook>
</file>

<file path=xl/calcChain.xml><?xml version="1.0" encoding="utf-8"?>
<calcChain xmlns="http://schemas.openxmlformats.org/spreadsheetml/2006/main">
  <c r="J37" i="18" l="1"/>
  <c r="J36" i="18"/>
  <c r="AY74" i="1"/>
  <c r="J35" i="18"/>
  <c r="AX74" i="1" s="1"/>
  <c r="BI106" i="18"/>
  <c r="BH106" i="18"/>
  <c r="BG106" i="18"/>
  <c r="BF106" i="18"/>
  <c r="T106" i="18"/>
  <c r="T105" i="18" s="1"/>
  <c r="R106" i="18"/>
  <c r="R105" i="18" s="1"/>
  <c r="P106" i="18"/>
  <c r="P105" i="18" s="1"/>
  <c r="BI104" i="18"/>
  <c r="BH104" i="18"/>
  <c r="BG104" i="18"/>
  <c r="BF104" i="18"/>
  <c r="T104" i="18"/>
  <c r="T103" i="18" s="1"/>
  <c r="R104" i="18"/>
  <c r="R103" i="18" s="1"/>
  <c r="P104" i="18"/>
  <c r="P103" i="18" s="1"/>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BI95" i="18"/>
  <c r="BH95" i="18"/>
  <c r="BG95" i="18"/>
  <c r="BF95" i="18"/>
  <c r="T95" i="18"/>
  <c r="R95" i="18"/>
  <c r="P95" i="18"/>
  <c r="BI94" i="18"/>
  <c r="BH94" i="18"/>
  <c r="BG94" i="18"/>
  <c r="BF94" i="18"/>
  <c r="T94" i="18"/>
  <c r="R94" i="18"/>
  <c r="P94" i="18"/>
  <c r="BI93" i="18"/>
  <c r="BH93" i="18"/>
  <c r="BG93" i="18"/>
  <c r="BF93" i="18"/>
  <c r="T93" i="18"/>
  <c r="R93" i="18"/>
  <c r="P93" i="18"/>
  <c r="BI92" i="18"/>
  <c r="BH92" i="18"/>
  <c r="BG92" i="18"/>
  <c r="BF92" i="18"/>
  <c r="T92" i="18"/>
  <c r="R92" i="18"/>
  <c r="P92" i="18"/>
  <c r="BI90" i="18"/>
  <c r="BH90" i="18"/>
  <c r="BG90" i="18"/>
  <c r="BF90" i="18"/>
  <c r="T90" i="18"/>
  <c r="R90" i="18"/>
  <c r="P90" i="18"/>
  <c r="BI89" i="18"/>
  <c r="BH89" i="18"/>
  <c r="BG89" i="18"/>
  <c r="BF89" i="18"/>
  <c r="T89" i="18"/>
  <c r="R89" i="18"/>
  <c r="P89" i="18"/>
  <c r="BI88" i="18"/>
  <c r="BH88" i="18"/>
  <c r="BG88" i="18"/>
  <c r="BF88" i="18"/>
  <c r="T88" i="18"/>
  <c r="R88" i="18"/>
  <c r="P88" i="18"/>
  <c r="BI87" i="18"/>
  <c r="BH87" i="18"/>
  <c r="BG87" i="18"/>
  <c r="BF87" i="18"/>
  <c r="T87" i="18"/>
  <c r="R87" i="18"/>
  <c r="P87" i="18"/>
  <c r="J80" i="18"/>
  <c r="F78" i="18"/>
  <c r="E76" i="18"/>
  <c r="J54" i="18"/>
  <c r="F52" i="18"/>
  <c r="E50" i="18"/>
  <c r="J24" i="18"/>
  <c r="E24" i="18"/>
  <c r="J81" i="18" s="1"/>
  <c r="J23" i="18"/>
  <c r="J18" i="18"/>
  <c r="E18" i="18"/>
  <c r="F81" i="18" s="1"/>
  <c r="J17" i="18"/>
  <c r="J15" i="18"/>
  <c r="E15" i="18"/>
  <c r="F80" i="18" s="1"/>
  <c r="J14" i="18"/>
  <c r="J12" i="18"/>
  <c r="J52" i="18"/>
  <c r="E7" i="18"/>
  <c r="E48" i="18"/>
  <c r="J39" i="17"/>
  <c r="J38" i="17"/>
  <c r="AY73" i="1" s="1"/>
  <c r="J37" i="17"/>
  <c r="AX73" i="1" s="1"/>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5" i="17"/>
  <c r="BH115" i="17"/>
  <c r="BG115" i="17"/>
  <c r="BF115" i="17"/>
  <c r="T115" i="17"/>
  <c r="T114" i="17" s="1"/>
  <c r="R115" i="17"/>
  <c r="R114" i="17" s="1"/>
  <c r="P115" i="17"/>
  <c r="P114" i="17" s="1"/>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J86" i="17"/>
  <c r="F84" i="17"/>
  <c r="E82" i="17"/>
  <c r="J58" i="17"/>
  <c r="F56" i="17"/>
  <c r="E54" i="17"/>
  <c r="J26" i="17"/>
  <c r="E26" i="17"/>
  <c r="J87" i="17" s="1"/>
  <c r="J25" i="17"/>
  <c r="J20" i="17"/>
  <c r="E20" i="17"/>
  <c r="F59" i="17" s="1"/>
  <c r="J19" i="17"/>
  <c r="J17" i="17"/>
  <c r="E17" i="17"/>
  <c r="F58" i="17" s="1"/>
  <c r="J16" i="17"/>
  <c r="J14" i="17"/>
  <c r="J84" i="17"/>
  <c r="E7" i="17"/>
  <c r="E50" i="17"/>
  <c r="J39" i="16"/>
  <c r="J38" i="16"/>
  <c r="AY72" i="1" s="1"/>
  <c r="J37" i="16"/>
  <c r="AX72" i="1" s="1"/>
  <c r="BI252" i="16"/>
  <c r="BH252" i="16"/>
  <c r="BG252" i="16"/>
  <c r="BF252" i="16"/>
  <c r="T252" i="16"/>
  <c r="T251" i="16" s="1"/>
  <c r="R252" i="16"/>
  <c r="R251" i="16" s="1"/>
  <c r="P252" i="16"/>
  <c r="P251" i="16" s="1"/>
  <c r="BI249" i="16"/>
  <c r="BH249" i="16"/>
  <c r="BG249" i="16"/>
  <c r="BF249" i="16"/>
  <c r="T249" i="16"/>
  <c r="R249" i="16"/>
  <c r="P249" i="16"/>
  <c r="BI246" i="16"/>
  <c r="BH246" i="16"/>
  <c r="BG246" i="16"/>
  <c r="BF246" i="16"/>
  <c r="T246" i="16"/>
  <c r="R246" i="16"/>
  <c r="P246" i="16"/>
  <c r="BI243" i="16"/>
  <c r="BH243" i="16"/>
  <c r="BG243" i="16"/>
  <c r="BF243" i="16"/>
  <c r="T243" i="16"/>
  <c r="R243" i="16"/>
  <c r="P243" i="16"/>
  <c r="BI240" i="16"/>
  <c r="BH240" i="16"/>
  <c r="BG240" i="16"/>
  <c r="BF240" i="16"/>
  <c r="T240" i="16"/>
  <c r="R240" i="16"/>
  <c r="P240" i="16"/>
  <c r="BI238" i="16"/>
  <c r="BH238" i="16"/>
  <c r="BG238" i="16"/>
  <c r="BF238" i="16"/>
  <c r="T238" i="16"/>
  <c r="R238" i="16"/>
  <c r="P238" i="16"/>
  <c r="BI235" i="16"/>
  <c r="BH235" i="16"/>
  <c r="BG235" i="16"/>
  <c r="BF235" i="16"/>
  <c r="T235" i="16"/>
  <c r="R235" i="16"/>
  <c r="P235" i="16"/>
  <c r="BI233" i="16"/>
  <c r="BH233" i="16"/>
  <c r="BG233" i="16"/>
  <c r="BF233" i="16"/>
  <c r="T233" i="16"/>
  <c r="R233" i="16"/>
  <c r="P233" i="16"/>
  <c r="BI229" i="16"/>
  <c r="BH229" i="16"/>
  <c r="BG229" i="16"/>
  <c r="BF229" i="16"/>
  <c r="T229" i="16"/>
  <c r="R229" i="16"/>
  <c r="P229" i="16"/>
  <c r="BI227" i="16"/>
  <c r="BH227" i="16"/>
  <c r="BG227" i="16"/>
  <c r="BF227" i="16"/>
  <c r="T227" i="16"/>
  <c r="R227" i="16"/>
  <c r="P227" i="16"/>
  <c r="BI226" i="16"/>
  <c r="BH226" i="16"/>
  <c r="BG226" i="16"/>
  <c r="BF226" i="16"/>
  <c r="T226" i="16"/>
  <c r="R226" i="16"/>
  <c r="P226" i="16"/>
  <c r="BI223" i="16"/>
  <c r="BH223" i="16"/>
  <c r="BG223" i="16"/>
  <c r="BF223" i="16"/>
  <c r="T223" i="16"/>
  <c r="R223" i="16"/>
  <c r="P223" i="16"/>
  <c r="BI220" i="16"/>
  <c r="BH220" i="16"/>
  <c r="BG220" i="16"/>
  <c r="BF220" i="16"/>
  <c r="T220" i="16"/>
  <c r="R220" i="16"/>
  <c r="P220" i="16"/>
  <c r="BI217" i="16"/>
  <c r="BH217" i="16"/>
  <c r="BG217" i="16"/>
  <c r="BF217" i="16"/>
  <c r="T217" i="16"/>
  <c r="R217" i="16"/>
  <c r="P217" i="16"/>
  <c r="BI213" i="16"/>
  <c r="BH213" i="16"/>
  <c r="BG213" i="16"/>
  <c r="BF213" i="16"/>
  <c r="T213" i="16"/>
  <c r="R213" i="16"/>
  <c r="P213" i="16"/>
  <c r="BI211" i="16"/>
  <c r="BH211" i="16"/>
  <c r="BG211" i="16"/>
  <c r="BF211" i="16"/>
  <c r="T211" i="16"/>
  <c r="R211" i="16"/>
  <c r="P211" i="16"/>
  <c r="BI209" i="16"/>
  <c r="BH209" i="16"/>
  <c r="BG209" i="16"/>
  <c r="BF209" i="16"/>
  <c r="T209" i="16"/>
  <c r="R209" i="16"/>
  <c r="P209" i="16"/>
  <c r="BI206" i="16"/>
  <c r="BH206" i="16"/>
  <c r="BG206" i="16"/>
  <c r="BF206" i="16"/>
  <c r="T206" i="16"/>
  <c r="R206" i="16"/>
  <c r="P206" i="16"/>
  <c r="BI204" i="16"/>
  <c r="BH204" i="16"/>
  <c r="BG204" i="16"/>
  <c r="BF204" i="16"/>
  <c r="T204" i="16"/>
  <c r="R204" i="16"/>
  <c r="P204" i="16"/>
  <c r="BI201" i="16"/>
  <c r="BH201" i="16"/>
  <c r="BG201" i="16"/>
  <c r="BF201" i="16"/>
  <c r="T201" i="16"/>
  <c r="R201" i="16"/>
  <c r="P201" i="16"/>
  <c r="BI198" i="16"/>
  <c r="BH198" i="16"/>
  <c r="BG198" i="16"/>
  <c r="BF198" i="16"/>
  <c r="T198" i="16"/>
  <c r="R198" i="16"/>
  <c r="P198"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88" i="16"/>
  <c r="BH188" i="16"/>
  <c r="BG188" i="16"/>
  <c r="BF188" i="16"/>
  <c r="T188" i="16"/>
  <c r="R188" i="16"/>
  <c r="P188" i="16"/>
  <c r="BI186" i="16"/>
  <c r="BH186" i="16"/>
  <c r="BG186" i="16"/>
  <c r="BF186" i="16"/>
  <c r="T186" i="16"/>
  <c r="R186" i="16"/>
  <c r="P186" i="16"/>
  <c r="BI183" i="16"/>
  <c r="BH183" i="16"/>
  <c r="BG183" i="16"/>
  <c r="BF183" i="16"/>
  <c r="T183" i="16"/>
  <c r="R183" i="16"/>
  <c r="P183" i="16"/>
  <c r="BI180" i="16"/>
  <c r="BH180" i="16"/>
  <c r="BG180" i="16"/>
  <c r="BF180" i="16"/>
  <c r="T180" i="16"/>
  <c r="R180" i="16"/>
  <c r="P180" i="16"/>
  <c r="BI179" i="16"/>
  <c r="BH179" i="16"/>
  <c r="BG179" i="16"/>
  <c r="BF179" i="16"/>
  <c r="T179" i="16"/>
  <c r="R179" i="16"/>
  <c r="P179" i="16"/>
  <c r="BI177" i="16"/>
  <c r="BH177" i="16"/>
  <c r="BG177" i="16"/>
  <c r="BF177" i="16"/>
  <c r="T177" i="16"/>
  <c r="R177" i="16"/>
  <c r="P177" i="16"/>
  <c r="BI173" i="16"/>
  <c r="BH173" i="16"/>
  <c r="BG173" i="16"/>
  <c r="BF173" i="16"/>
  <c r="T173" i="16"/>
  <c r="R173" i="16"/>
  <c r="P173" i="16"/>
  <c r="BI171" i="16"/>
  <c r="BH171" i="16"/>
  <c r="BG171" i="16"/>
  <c r="BF171" i="16"/>
  <c r="T171" i="16"/>
  <c r="R171" i="16"/>
  <c r="P171" i="16"/>
  <c r="BI170" i="16"/>
  <c r="BH170" i="16"/>
  <c r="BG170" i="16"/>
  <c r="BF170" i="16"/>
  <c r="T170" i="16"/>
  <c r="R170" i="16"/>
  <c r="P170" i="16"/>
  <c r="BI167" i="16"/>
  <c r="BH167" i="16"/>
  <c r="BG167" i="16"/>
  <c r="BF167" i="16"/>
  <c r="T167" i="16"/>
  <c r="R167" i="16"/>
  <c r="P167" i="16"/>
  <c r="BI164" i="16"/>
  <c r="BH164" i="16"/>
  <c r="BG164" i="16"/>
  <c r="BF164" i="16"/>
  <c r="T164" i="16"/>
  <c r="R164" i="16"/>
  <c r="P164" i="16"/>
  <c r="BI161" i="16"/>
  <c r="BH161" i="16"/>
  <c r="BG161" i="16"/>
  <c r="BF161" i="16"/>
  <c r="T161" i="16"/>
  <c r="R161" i="16"/>
  <c r="P161" i="16"/>
  <c r="BI158" i="16"/>
  <c r="BH158" i="16"/>
  <c r="BG158" i="16"/>
  <c r="BF158" i="16"/>
  <c r="T158" i="16"/>
  <c r="R158" i="16"/>
  <c r="P158" i="16"/>
  <c r="BI155" i="16"/>
  <c r="BH155" i="16"/>
  <c r="BG155" i="16"/>
  <c r="BF155" i="16"/>
  <c r="T155" i="16"/>
  <c r="R155" i="16"/>
  <c r="P155" i="16"/>
  <c r="BI152" i="16"/>
  <c r="BH152" i="16"/>
  <c r="BG152" i="16"/>
  <c r="BF152" i="16"/>
  <c r="T152" i="16"/>
  <c r="R152" i="16"/>
  <c r="P152" i="16"/>
  <c r="BI149" i="16"/>
  <c r="BH149" i="16"/>
  <c r="BG149" i="16"/>
  <c r="BF149" i="16"/>
  <c r="T149" i="16"/>
  <c r="R149" i="16"/>
  <c r="P149" i="16"/>
  <c r="BI147" i="16"/>
  <c r="BH147" i="16"/>
  <c r="BG147" i="16"/>
  <c r="BF147" i="16"/>
  <c r="T147" i="16"/>
  <c r="R147" i="16"/>
  <c r="P147" i="16"/>
  <c r="BI145" i="16"/>
  <c r="BH145" i="16"/>
  <c r="BG145" i="16"/>
  <c r="BF145" i="16"/>
  <c r="T145" i="16"/>
  <c r="R145" i="16"/>
  <c r="P145" i="16"/>
  <c r="BI143" i="16"/>
  <c r="BH143" i="16"/>
  <c r="BG143" i="16"/>
  <c r="BF143" i="16"/>
  <c r="T143" i="16"/>
  <c r="R143" i="16"/>
  <c r="P143" i="16"/>
  <c r="BI139" i="16"/>
  <c r="BH139" i="16"/>
  <c r="BG139" i="16"/>
  <c r="BF139" i="16"/>
  <c r="T139" i="16"/>
  <c r="R139" i="16"/>
  <c r="P139" i="16"/>
  <c r="BI136" i="16"/>
  <c r="BH136" i="16"/>
  <c r="BG136" i="16"/>
  <c r="BF136" i="16"/>
  <c r="T136" i="16"/>
  <c r="R136" i="16"/>
  <c r="P136" i="16"/>
  <c r="BI130" i="16"/>
  <c r="BH130" i="16"/>
  <c r="BG130" i="16"/>
  <c r="BF130" i="16"/>
  <c r="T130" i="16"/>
  <c r="R130" i="16"/>
  <c r="P130" i="16"/>
  <c r="BI128" i="16"/>
  <c r="BH128" i="16"/>
  <c r="BG128" i="16"/>
  <c r="BF128" i="16"/>
  <c r="T128" i="16"/>
  <c r="R128" i="16"/>
  <c r="P128" i="16"/>
  <c r="BI126" i="16"/>
  <c r="BH126" i="16"/>
  <c r="BG126" i="16"/>
  <c r="BF126" i="16"/>
  <c r="T126" i="16"/>
  <c r="R126" i="16"/>
  <c r="P126" i="16"/>
  <c r="BI123" i="16"/>
  <c r="BH123" i="16"/>
  <c r="BG123" i="16"/>
  <c r="BF123" i="16"/>
  <c r="T123" i="16"/>
  <c r="R123" i="16"/>
  <c r="P123" i="16"/>
  <c r="BI119" i="16"/>
  <c r="BH119" i="16"/>
  <c r="BG119" i="16"/>
  <c r="BF119" i="16"/>
  <c r="T119" i="16"/>
  <c r="R119" i="16"/>
  <c r="P119" i="16"/>
  <c r="BI116" i="16"/>
  <c r="BH116" i="16"/>
  <c r="BG116" i="16"/>
  <c r="BF116" i="16"/>
  <c r="T116" i="16"/>
  <c r="R116" i="16"/>
  <c r="P116" i="16"/>
  <c r="BI113" i="16"/>
  <c r="BH113" i="16"/>
  <c r="BG113" i="16"/>
  <c r="BF113" i="16"/>
  <c r="T113" i="16"/>
  <c r="R113" i="16"/>
  <c r="P113" i="16"/>
  <c r="BI110" i="16"/>
  <c r="BH110" i="16"/>
  <c r="BG110" i="16"/>
  <c r="BF110" i="16"/>
  <c r="T110" i="16"/>
  <c r="R110" i="16"/>
  <c r="P110" i="16"/>
  <c r="BI107" i="16"/>
  <c r="BH107" i="16"/>
  <c r="BG107" i="16"/>
  <c r="BF107" i="16"/>
  <c r="T107" i="16"/>
  <c r="R107" i="16"/>
  <c r="P107" i="16"/>
  <c r="BI104" i="16"/>
  <c r="BH104" i="16"/>
  <c r="BG104" i="16"/>
  <c r="BF104" i="16"/>
  <c r="T104" i="16"/>
  <c r="R104" i="16"/>
  <c r="P104" i="16"/>
  <c r="BI101" i="16"/>
  <c r="BH101" i="16"/>
  <c r="BG101" i="16"/>
  <c r="BF101" i="16"/>
  <c r="T101" i="16"/>
  <c r="R101" i="16"/>
  <c r="P101" i="16"/>
  <c r="BI98" i="16"/>
  <c r="BH98" i="16"/>
  <c r="BG98" i="16"/>
  <c r="BF98" i="16"/>
  <c r="T98" i="16"/>
  <c r="R98" i="16"/>
  <c r="P98" i="16"/>
  <c r="BI95" i="16"/>
  <c r="BH95" i="16"/>
  <c r="BG95" i="16"/>
  <c r="BF95" i="16"/>
  <c r="T95" i="16"/>
  <c r="R95" i="16"/>
  <c r="P95" i="16"/>
  <c r="J88" i="16"/>
  <c r="F86" i="16"/>
  <c r="E84" i="16"/>
  <c r="J58" i="16"/>
  <c r="F56" i="16"/>
  <c r="E54" i="16"/>
  <c r="J26" i="16"/>
  <c r="E26" i="16"/>
  <c r="J89" i="16" s="1"/>
  <c r="J25" i="16"/>
  <c r="J20" i="16"/>
  <c r="E20" i="16"/>
  <c r="F89" i="16" s="1"/>
  <c r="J19" i="16"/>
  <c r="J17" i="16"/>
  <c r="E17" i="16"/>
  <c r="F88" i="16" s="1"/>
  <c r="J16" i="16"/>
  <c r="J14" i="16"/>
  <c r="J56" i="16"/>
  <c r="E7" i="16"/>
  <c r="E80" i="16"/>
  <c r="J39" i="15"/>
  <c r="J38" i="15"/>
  <c r="AY70" i="1" s="1"/>
  <c r="J37" i="15"/>
  <c r="AX70" i="1" s="1"/>
  <c r="BI373" i="15"/>
  <c r="BH373" i="15"/>
  <c r="BG373" i="15"/>
  <c r="BF373" i="15"/>
  <c r="T373" i="15"/>
  <c r="R373" i="15"/>
  <c r="P373" i="15"/>
  <c r="BI372" i="15"/>
  <c r="BH372" i="15"/>
  <c r="BG372" i="15"/>
  <c r="BF372" i="15"/>
  <c r="T372" i="15"/>
  <c r="R372" i="15"/>
  <c r="P372" i="15"/>
  <c r="BI371" i="15"/>
  <c r="BH371" i="15"/>
  <c r="BG371" i="15"/>
  <c r="BF371" i="15"/>
  <c r="T371" i="15"/>
  <c r="R371" i="15"/>
  <c r="P371" i="15"/>
  <c r="BI370" i="15"/>
  <c r="BH370" i="15"/>
  <c r="BG370" i="15"/>
  <c r="BF370" i="15"/>
  <c r="T370" i="15"/>
  <c r="R370" i="15"/>
  <c r="P370" i="15"/>
  <c r="BI369" i="15"/>
  <c r="BH369" i="15"/>
  <c r="BG369" i="15"/>
  <c r="BF369" i="15"/>
  <c r="T369" i="15"/>
  <c r="R369" i="15"/>
  <c r="P369" i="15"/>
  <c r="BI368" i="15"/>
  <c r="BH368" i="15"/>
  <c r="BG368" i="15"/>
  <c r="BF368" i="15"/>
  <c r="T368" i="15"/>
  <c r="R368" i="15"/>
  <c r="P368" i="15"/>
  <c r="BI367" i="15"/>
  <c r="BH367" i="15"/>
  <c r="BG367" i="15"/>
  <c r="BF367" i="15"/>
  <c r="T367" i="15"/>
  <c r="R367" i="15"/>
  <c r="P367" i="15"/>
  <c r="BI366" i="15"/>
  <c r="BH366" i="15"/>
  <c r="BG366" i="15"/>
  <c r="BF366" i="15"/>
  <c r="T366" i="15"/>
  <c r="R366" i="15"/>
  <c r="P366" i="15"/>
  <c r="BI365" i="15"/>
  <c r="BH365" i="15"/>
  <c r="BG365" i="15"/>
  <c r="BF365" i="15"/>
  <c r="T365" i="15"/>
  <c r="R365" i="15"/>
  <c r="P365" i="15"/>
  <c r="BI364" i="15"/>
  <c r="BH364" i="15"/>
  <c r="BG364" i="15"/>
  <c r="BF364" i="15"/>
  <c r="T364" i="15"/>
  <c r="R364" i="15"/>
  <c r="P364" i="15"/>
  <c r="BI362" i="15"/>
  <c r="BH362" i="15"/>
  <c r="BG362" i="15"/>
  <c r="BF362" i="15"/>
  <c r="T362" i="15"/>
  <c r="R362" i="15"/>
  <c r="P362" i="15"/>
  <c r="BI361" i="15"/>
  <c r="BH361" i="15"/>
  <c r="BG361" i="15"/>
  <c r="BF361" i="15"/>
  <c r="T361" i="15"/>
  <c r="R361" i="15"/>
  <c r="P361" i="15"/>
  <c r="BI360" i="15"/>
  <c r="BH360" i="15"/>
  <c r="BG360" i="15"/>
  <c r="BF360" i="15"/>
  <c r="T360" i="15"/>
  <c r="R360" i="15"/>
  <c r="P360" i="15"/>
  <c r="BI359" i="15"/>
  <c r="BH359" i="15"/>
  <c r="BG359" i="15"/>
  <c r="BF359" i="15"/>
  <c r="T359" i="15"/>
  <c r="R359" i="15"/>
  <c r="P359" i="15"/>
  <c r="BI358" i="15"/>
  <c r="BH358" i="15"/>
  <c r="BG358" i="15"/>
  <c r="BF358" i="15"/>
  <c r="T358" i="15"/>
  <c r="R358" i="15"/>
  <c r="P358" i="15"/>
  <c r="BI357" i="15"/>
  <c r="BH357" i="15"/>
  <c r="BG357" i="15"/>
  <c r="BF357" i="15"/>
  <c r="T357" i="15"/>
  <c r="R357" i="15"/>
  <c r="P357" i="15"/>
  <c r="BI356" i="15"/>
  <c r="BH356" i="15"/>
  <c r="BG356" i="15"/>
  <c r="BF356" i="15"/>
  <c r="T356" i="15"/>
  <c r="R356" i="15"/>
  <c r="P356" i="15"/>
  <c r="BI354" i="15"/>
  <c r="BH354" i="15"/>
  <c r="BG354" i="15"/>
  <c r="BF354" i="15"/>
  <c r="T354" i="15"/>
  <c r="R354" i="15"/>
  <c r="P354" i="15"/>
  <c r="BI352" i="15"/>
  <c r="BH352" i="15"/>
  <c r="BG352" i="15"/>
  <c r="BF352" i="15"/>
  <c r="T352" i="15"/>
  <c r="R352" i="15"/>
  <c r="P352" i="15"/>
  <c r="BI351" i="15"/>
  <c r="BH351" i="15"/>
  <c r="BG351" i="15"/>
  <c r="BF351" i="15"/>
  <c r="T351" i="15"/>
  <c r="R351" i="15"/>
  <c r="P351" i="15"/>
  <c r="BI350" i="15"/>
  <c r="BH350" i="15"/>
  <c r="BG350" i="15"/>
  <c r="BF350" i="15"/>
  <c r="T350" i="15"/>
  <c r="R350" i="15"/>
  <c r="P350" i="15"/>
  <c r="BI349" i="15"/>
  <c r="BH349" i="15"/>
  <c r="BG349" i="15"/>
  <c r="BF349" i="15"/>
  <c r="T349" i="15"/>
  <c r="R349" i="15"/>
  <c r="P349" i="15"/>
  <c r="BI347" i="15"/>
  <c r="BH347" i="15"/>
  <c r="BG347" i="15"/>
  <c r="BF347" i="15"/>
  <c r="T347" i="15"/>
  <c r="R347" i="15"/>
  <c r="P347" i="15"/>
  <c r="BI346" i="15"/>
  <c r="BH346" i="15"/>
  <c r="BG346" i="15"/>
  <c r="BF346" i="15"/>
  <c r="T346" i="15"/>
  <c r="R346" i="15"/>
  <c r="P346" i="15"/>
  <c r="BI345" i="15"/>
  <c r="BH345" i="15"/>
  <c r="BG345" i="15"/>
  <c r="BF345" i="15"/>
  <c r="T345" i="15"/>
  <c r="R345" i="15"/>
  <c r="P345" i="15"/>
  <c r="BI344" i="15"/>
  <c r="BH344" i="15"/>
  <c r="BG344" i="15"/>
  <c r="BF344" i="15"/>
  <c r="T344" i="15"/>
  <c r="R344" i="15"/>
  <c r="P344" i="15"/>
  <c r="BI342" i="15"/>
  <c r="BH342" i="15"/>
  <c r="BG342" i="15"/>
  <c r="BF342" i="15"/>
  <c r="T342" i="15"/>
  <c r="R342" i="15"/>
  <c r="P342" i="15"/>
  <c r="BI340" i="15"/>
  <c r="BH340" i="15"/>
  <c r="BG340" i="15"/>
  <c r="BF340" i="15"/>
  <c r="T340" i="15"/>
  <c r="R340" i="15"/>
  <c r="P340" i="15"/>
  <c r="BI338" i="15"/>
  <c r="BH338" i="15"/>
  <c r="BG338" i="15"/>
  <c r="BF338" i="15"/>
  <c r="T338" i="15"/>
  <c r="R338" i="15"/>
  <c r="P338" i="15"/>
  <c r="BI336" i="15"/>
  <c r="BH336" i="15"/>
  <c r="BG336" i="15"/>
  <c r="BF336" i="15"/>
  <c r="T336" i="15"/>
  <c r="R336" i="15"/>
  <c r="P336" i="15"/>
  <c r="BI335" i="15"/>
  <c r="BH335" i="15"/>
  <c r="BG335" i="15"/>
  <c r="BF335" i="15"/>
  <c r="T335" i="15"/>
  <c r="R335" i="15"/>
  <c r="P335" i="15"/>
  <c r="BI334" i="15"/>
  <c r="BH334" i="15"/>
  <c r="BG334" i="15"/>
  <c r="BF334" i="15"/>
  <c r="T334" i="15"/>
  <c r="R334" i="15"/>
  <c r="P334" i="15"/>
  <c r="BI333" i="15"/>
  <c r="BH333" i="15"/>
  <c r="BG333" i="15"/>
  <c r="BF333" i="15"/>
  <c r="T333" i="15"/>
  <c r="R333" i="15"/>
  <c r="P333" i="15"/>
  <c r="BI332" i="15"/>
  <c r="BH332" i="15"/>
  <c r="BG332" i="15"/>
  <c r="BF332" i="15"/>
  <c r="T332" i="15"/>
  <c r="R332" i="15"/>
  <c r="P332" i="15"/>
  <c r="BI331" i="15"/>
  <c r="BH331" i="15"/>
  <c r="BG331" i="15"/>
  <c r="BF331" i="15"/>
  <c r="T331" i="15"/>
  <c r="R331" i="15"/>
  <c r="P331" i="15"/>
  <c r="BI330" i="15"/>
  <c r="BH330" i="15"/>
  <c r="BG330" i="15"/>
  <c r="BF330" i="15"/>
  <c r="T330" i="15"/>
  <c r="R330" i="15"/>
  <c r="P330" i="15"/>
  <c r="BI329" i="15"/>
  <c r="BH329" i="15"/>
  <c r="BG329" i="15"/>
  <c r="BF329" i="15"/>
  <c r="T329" i="15"/>
  <c r="R329" i="15"/>
  <c r="P329" i="15"/>
  <c r="BI328" i="15"/>
  <c r="BH328" i="15"/>
  <c r="BG328" i="15"/>
  <c r="BF328" i="15"/>
  <c r="T328" i="15"/>
  <c r="R328" i="15"/>
  <c r="P328" i="15"/>
  <c r="BI327" i="15"/>
  <c r="BH327" i="15"/>
  <c r="BG327" i="15"/>
  <c r="BF327" i="15"/>
  <c r="T327" i="15"/>
  <c r="R327" i="15"/>
  <c r="P327" i="15"/>
  <c r="BI326" i="15"/>
  <c r="BH326" i="15"/>
  <c r="BG326" i="15"/>
  <c r="BF326" i="15"/>
  <c r="T326" i="15"/>
  <c r="R326" i="15"/>
  <c r="P326" i="15"/>
  <c r="BI325" i="15"/>
  <c r="BH325" i="15"/>
  <c r="BG325" i="15"/>
  <c r="BF325" i="15"/>
  <c r="T325" i="15"/>
  <c r="R325" i="15"/>
  <c r="P325" i="15"/>
  <c r="BI324" i="15"/>
  <c r="BH324" i="15"/>
  <c r="BG324" i="15"/>
  <c r="BF324" i="15"/>
  <c r="T324" i="15"/>
  <c r="R324" i="15"/>
  <c r="P324"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6" i="15"/>
  <c r="BH316" i="15"/>
  <c r="BG316" i="15"/>
  <c r="BF316" i="15"/>
  <c r="T316" i="15"/>
  <c r="R316" i="15"/>
  <c r="P316" i="15"/>
  <c r="BI315" i="15"/>
  <c r="BH315" i="15"/>
  <c r="BG315" i="15"/>
  <c r="BF315" i="15"/>
  <c r="T315" i="15"/>
  <c r="R315" i="15"/>
  <c r="P315" i="15"/>
  <c r="BI314" i="15"/>
  <c r="BH314" i="15"/>
  <c r="BG314" i="15"/>
  <c r="BF314" i="15"/>
  <c r="T314" i="15"/>
  <c r="R314" i="15"/>
  <c r="P314" i="15"/>
  <c r="BI313" i="15"/>
  <c r="BH313" i="15"/>
  <c r="BG313" i="15"/>
  <c r="BF313" i="15"/>
  <c r="T313" i="15"/>
  <c r="R313" i="15"/>
  <c r="P313" i="15"/>
  <c r="BI312" i="15"/>
  <c r="BH312" i="15"/>
  <c r="BG312" i="15"/>
  <c r="BF312" i="15"/>
  <c r="T312" i="15"/>
  <c r="R312" i="15"/>
  <c r="P312" i="15"/>
  <c r="BI311" i="15"/>
  <c r="BH311" i="15"/>
  <c r="BG311" i="15"/>
  <c r="BF311" i="15"/>
  <c r="T311" i="15"/>
  <c r="R311" i="15"/>
  <c r="P311" i="15"/>
  <c r="BI309" i="15"/>
  <c r="BH309" i="15"/>
  <c r="BG309" i="15"/>
  <c r="BF309" i="15"/>
  <c r="T309" i="15"/>
  <c r="R309" i="15"/>
  <c r="P309" i="15"/>
  <c r="BI308" i="15"/>
  <c r="BH308" i="15"/>
  <c r="BG308" i="15"/>
  <c r="BF308" i="15"/>
  <c r="T308" i="15"/>
  <c r="R308" i="15"/>
  <c r="P308" i="15"/>
  <c r="BI307" i="15"/>
  <c r="BH307" i="15"/>
  <c r="BG307" i="15"/>
  <c r="BF307" i="15"/>
  <c r="T307" i="15"/>
  <c r="R307" i="15"/>
  <c r="P307" i="15"/>
  <c r="BI306" i="15"/>
  <c r="BH306" i="15"/>
  <c r="BG306" i="15"/>
  <c r="BF306" i="15"/>
  <c r="T306" i="15"/>
  <c r="R306" i="15"/>
  <c r="P306" i="15"/>
  <c r="BI305" i="15"/>
  <c r="BH305" i="15"/>
  <c r="BG305" i="15"/>
  <c r="BF305" i="15"/>
  <c r="T305" i="15"/>
  <c r="R305" i="15"/>
  <c r="P305" i="15"/>
  <c r="BI304" i="15"/>
  <c r="BH304" i="15"/>
  <c r="BG304" i="15"/>
  <c r="BF304" i="15"/>
  <c r="T304" i="15"/>
  <c r="R304" i="15"/>
  <c r="P304" i="15"/>
  <c r="BI303" i="15"/>
  <c r="BH303" i="15"/>
  <c r="BG303" i="15"/>
  <c r="BF303" i="15"/>
  <c r="T303" i="15"/>
  <c r="R303" i="15"/>
  <c r="P303" i="15"/>
  <c r="BI301" i="15"/>
  <c r="BH301" i="15"/>
  <c r="BG301" i="15"/>
  <c r="BF301" i="15"/>
  <c r="T301" i="15"/>
  <c r="R301" i="15"/>
  <c r="P301" i="15"/>
  <c r="BI300" i="15"/>
  <c r="BH300" i="15"/>
  <c r="BG300" i="15"/>
  <c r="BF300" i="15"/>
  <c r="T300" i="15"/>
  <c r="R300" i="15"/>
  <c r="P300" i="15"/>
  <c r="BI299" i="15"/>
  <c r="BH299" i="15"/>
  <c r="BG299" i="15"/>
  <c r="BF299" i="15"/>
  <c r="T299" i="15"/>
  <c r="R299" i="15"/>
  <c r="P299" i="15"/>
  <c r="BI298" i="15"/>
  <c r="BH298" i="15"/>
  <c r="BG298" i="15"/>
  <c r="BF298" i="15"/>
  <c r="T298" i="15"/>
  <c r="R298" i="15"/>
  <c r="P298" i="15"/>
  <c r="BI297" i="15"/>
  <c r="BH297" i="15"/>
  <c r="BG297" i="15"/>
  <c r="BF297" i="15"/>
  <c r="T297" i="15"/>
  <c r="R297" i="15"/>
  <c r="P297" i="15"/>
  <c r="BI296" i="15"/>
  <c r="BH296" i="15"/>
  <c r="BG296" i="15"/>
  <c r="BF296" i="15"/>
  <c r="T296" i="15"/>
  <c r="R296" i="15"/>
  <c r="P296" i="15"/>
  <c r="BI295" i="15"/>
  <c r="BH295" i="15"/>
  <c r="BG295" i="15"/>
  <c r="BF295" i="15"/>
  <c r="T295" i="15"/>
  <c r="R295" i="15"/>
  <c r="P295" i="15"/>
  <c r="BI294" i="15"/>
  <c r="BH294" i="15"/>
  <c r="BG294" i="15"/>
  <c r="BF294" i="15"/>
  <c r="T294" i="15"/>
  <c r="R294" i="15"/>
  <c r="P294" i="15"/>
  <c r="BI293" i="15"/>
  <c r="BH293" i="15"/>
  <c r="BG293" i="15"/>
  <c r="BF293" i="15"/>
  <c r="T293" i="15"/>
  <c r="R293" i="15"/>
  <c r="P293" i="15"/>
  <c r="BI292" i="15"/>
  <c r="BH292" i="15"/>
  <c r="BG292" i="15"/>
  <c r="BF292" i="15"/>
  <c r="T292" i="15"/>
  <c r="R292" i="15"/>
  <c r="P292" i="15"/>
  <c r="BI291" i="15"/>
  <c r="BH291" i="15"/>
  <c r="BG291" i="15"/>
  <c r="BF291" i="15"/>
  <c r="T291" i="15"/>
  <c r="R291" i="15"/>
  <c r="P291" i="15"/>
  <c r="BI290" i="15"/>
  <c r="BH290" i="15"/>
  <c r="BG290" i="15"/>
  <c r="BF290" i="15"/>
  <c r="T290" i="15"/>
  <c r="R290" i="15"/>
  <c r="P290" i="15"/>
  <c r="BI289" i="15"/>
  <c r="BH289" i="15"/>
  <c r="BG289" i="15"/>
  <c r="BF289" i="15"/>
  <c r="T289" i="15"/>
  <c r="R289" i="15"/>
  <c r="P289" i="15"/>
  <c r="BI287" i="15"/>
  <c r="BH287" i="15"/>
  <c r="BG287" i="15"/>
  <c r="BF287" i="15"/>
  <c r="T287" i="15"/>
  <c r="R287"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9" i="15"/>
  <c r="BH279" i="15"/>
  <c r="BG279" i="15"/>
  <c r="BF279" i="15"/>
  <c r="T279" i="15"/>
  <c r="R279" i="15"/>
  <c r="P279" i="15"/>
  <c r="BI277" i="15"/>
  <c r="BH277" i="15"/>
  <c r="BG277" i="15"/>
  <c r="BF277" i="15"/>
  <c r="T277" i="15"/>
  <c r="R277" i="15"/>
  <c r="P277" i="15"/>
  <c r="BI276" i="15"/>
  <c r="BH276" i="15"/>
  <c r="BG276" i="15"/>
  <c r="BF276" i="15"/>
  <c r="T276" i="15"/>
  <c r="R276" i="15"/>
  <c r="P276" i="15"/>
  <c r="BI275" i="15"/>
  <c r="BH275" i="15"/>
  <c r="BG275" i="15"/>
  <c r="BF275" i="15"/>
  <c r="T275" i="15"/>
  <c r="R275" i="15"/>
  <c r="P275" i="15"/>
  <c r="BI273" i="15"/>
  <c r="BH273" i="15"/>
  <c r="BG273" i="15"/>
  <c r="BF273" i="15"/>
  <c r="T273" i="15"/>
  <c r="R273" i="15"/>
  <c r="P273" i="15"/>
  <c r="BI272" i="15"/>
  <c r="BH272" i="15"/>
  <c r="BG272" i="15"/>
  <c r="BF272" i="15"/>
  <c r="T272" i="15"/>
  <c r="R272" i="15"/>
  <c r="P272" i="15"/>
  <c r="BI270" i="15"/>
  <c r="BH270" i="15"/>
  <c r="BG270" i="15"/>
  <c r="BF270" i="15"/>
  <c r="T270" i="15"/>
  <c r="R270" i="15"/>
  <c r="P270" i="15"/>
  <c r="BI269" i="15"/>
  <c r="BH269" i="15"/>
  <c r="BG269" i="15"/>
  <c r="BF269" i="15"/>
  <c r="T269" i="15"/>
  <c r="R269" i="15"/>
  <c r="P269" i="15"/>
  <c r="BI268" i="15"/>
  <c r="BH268" i="15"/>
  <c r="BG268" i="15"/>
  <c r="BF268" i="15"/>
  <c r="T268" i="15"/>
  <c r="R268" i="15"/>
  <c r="P268" i="15"/>
  <c r="BI267" i="15"/>
  <c r="BH267" i="15"/>
  <c r="BG267" i="15"/>
  <c r="BF267" i="15"/>
  <c r="T267" i="15"/>
  <c r="R267" i="15"/>
  <c r="P267" i="15"/>
  <c r="BI266" i="15"/>
  <c r="BH266" i="15"/>
  <c r="BG266" i="15"/>
  <c r="BF266" i="15"/>
  <c r="T266" i="15"/>
  <c r="R266" i="15"/>
  <c r="P266" i="15"/>
  <c r="BI265" i="15"/>
  <c r="BH265" i="15"/>
  <c r="BG265" i="15"/>
  <c r="BF265" i="15"/>
  <c r="T265" i="15"/>
  <c r="R265" i="15"/>
  <c r="P265" i="15"/>
  <c r="BI264" i="15"/>
  <c r="BH264" i="15"/>
  <c r="BG264" i="15"/>
  <c r="BF264" i="15"/>
  <c r="T264" i="15"/>
  <c r="R264" i="15"/>
  <c r="P264" i="15"/>
  <c r="BI263" i="15"/>
  <c r="BH263" i="15"/>
  <c r="BG263" i="15"/>
  <c r="BF263" i="15"/>
  <c r="T263" i="15"/>
  <c r="R263" i="15"/>
  <c r="P263" i="15"/>
  <c r="BI262" i="15"/>
  <c r="BH262" i="15"/>
  <c r="BG262" i="15"/>
  <c r="BF262" i="15"/>
  <c r="T262" i="15"/>
  <c r="R262" i="15"/>
  <c r="P262" i="15"/>
  <c r="BI261" i="15"/>
  <c r="BH261" i="15"/>
  <c r="BG261" i="15"/>
  <c r="BF261" i="15"/>
  <c r="T261" i="15"/>
  <c r="R261" i="15"/>
  <c r="P261" i="15"/>
  <c r="BI260" i="15"/>
  <c r="BH260" i="15"/>
  <c r="BG260" i="15"/>
  <c r="BF260" i="15"/>
  <c r="T260" i="15"/>
  <c r="R260" i="15"/>
  <c r="P260" i="15"/>
  <c r="BI259" i="15"/>
  <c r="BH259" i="15"/>
  <c r="BG259" i="15"/>
  <c r="BF259" i="15"/>
  <c r="T259" i="15"/>
  <c r="R259" i="15"/>
  <c r="P259" i="15"/>
  <c r="BI258" i="15"/>
  <c r="BH258" i="15"/>
  <c r="BG258" i="15"/>
  <c r="BF258" i="15"/>
  <c r="T258" i="15"/>
  <c r="R258" i="15"/>
  <c r="P258" i="15"/>
  <c r="BI257" i="15"/>
  <c r="BH257" i="15"/>
  <c r="BG257" i="15"/>
  <c r="BF257" i="15"/>
  <c r="T257" i="15"/>
  <c r="R257" i="15"/>
  <c r="P257" i="15"/>
  <c r="BI256" i="15"/>
  <c r="BH256" i="15"/>
  <c r="BG256" i="15"/>
  <c r="BF256" i="15"/>
  <c r="T256" i="15"/>
  <c r="R256" i="15"/>
  <c r="P256" i="15"/>
  <c r="BI254" i="15"/>
  <c r="BH254" i="15"/>
  <c r="BG254" i="15"/>
  <c r="BF254" i="15"/>
  <c r="T254" i="15"/>
  <c r="R254" i="15"/>
  <c r="P254" i="15"/>
  <c r="BI253" i="15"/>
  <c r="BH253" i="15"/>
  <c r="BG253" i="15"/>
  <c r="BF253" i="15"/>
  <c r="T253" i="15"/>
  <c r="R253" i="15"/>
  <c r="P253" i="15"/>
  <c r="BI252" i="15"/>
  <c r="BH252" i="15"/>
  <c r="BG252" i="15"/>
  <c r="BF252" i="15"/>
  <c r="T252" i="15"/>
  <c r="R252" i="15"/>
  <c r="P252" i="15"/>
  <c r="BI250" i="15"/>
  <c r="BH250" i="15"/>
  <c r="BG250" i="15"/>
  <c r="BF250" i="15"/>
  <c r="T250" i="15"/>
  <c r="R250" i="15"/>
  <c r="P250" i="15"/>
  <c r="BI249" i="15"/>
  <c r="BH249" i="15"/>
  <c r="BG249" i="15"/>
  <c r="BF249" i="15"/>
  <c r="T249" i="15"/>
  <c r="R249" i="15"/>
  <c r="P249" i="15"/>
  <c r="BI248" i="15"/>
  <c r="BH248" i="15"/>
  <c r="BG248" i="15"/>
  <c r="BF248" i="15"/>
  <c r="T248" i="15"/>
  <c r="R248" i="15"/>
  <c r="P248" i="15"/>
  <c r="BI247" i="15"/>
  <c r="BH247" i="15"/>
  <c r="BG247" i="15"/>
  <c r="BF247" i="15"/>
  <c r="T247" i="15"/>
  <c r="R247" i="15"/>
  <c r="P247" i="15"/>
  <c r="BI246" i="15"/>
  <c r="BH246" i="15"/>
  <c r="BG246" i="15"/>
  <c r="BF246" i="15"/>
  <c r="T246" i="15"/>
  <c r="R246" i="15"/>
  <c r="P246" i="15"/>
  <c r="BI244" i="15"/>
  <c r="BH244" i="15"/>
  <c r="BG244" i="15"/>
  <c r="BF244" i="15"/>
  <c r="T244" i="15"/>
  <c r="R244" i="15"/>
  <c r="P244" i="15"/>
  <c r="BI242" i="15"/>
  <c r="BH242" i="15"/>
  <c r="BG242" i="15"/>
  <c r="BF242" i="15"/>
  <c r="T242" i="15"/>
  <c r="R242" i="15"/>
  <c r="P242" i="15"/>
  <c r="BI241" i="15"/>
  <c r="BH241" i="15"/>
  <c r="BG241" i="15"/>
  <c r="BF241" i="15"/>
  <c r="T241" i="15"/>
  <c r="R241" i="15"/>
  <c r="P241" i="15"/>
  <c r="BI240" i="15"/>
  <c r="BH240" i="15"/>
  <c r="BG240" i="15"/>
  <c r="BF240" i="15"/>
  <c r="T240" i="15"/>
  <c r="R240" i="15"/>
  <c r="P240" i="15"/>
  <c r="BI239" i="15"/>
  <c r="BH239" i="15"/>
  <c r="BG239" i="15"/>
  <c r="BF239" i="15"/>
  <c r="T239" i="15"/>
  <c r="R239" i="15"/>
  <c r="P239" i="15"/>
  <c r="BI238" i="15"/>
  <c r="BH238" i="15"/>
  <c r="BG238" i="15"/>
  <c r="BF238" i="15"/>
  <c r="T238" i="15"/>
  <c r="R238" i="15"/>
  <c r="P238" i="15"/>
  <c r="BI237" i="15"/>
  <c r="BH237" i="15"/>
  <c r="BG237" i="15"/>
  <c r="BF237" i="15"/>
  <c r="T237" i="15"/>
  <c r="R237" i="15"/>
  <c r="P237" i="15"/>
  <c r="BI235" i="15"/>
  <c r="BH235" i="15"/>
  <c r="BG235" i="15"/>
  <c r="BF235" i="15"/>
  <c r="T235" i="15"/>
  <c r="R235" i="15"/>
  <c r="P235" i="15"/>
  <c r="BI234" i="15"/>
  <c r="BH234" i="15"/>
  <c r="BG234" i="15"/>
  <c r="BF234" i="15"/>
  <c r="T234" i="15"/>
  <c r="R234" i="15"/>
  <c r="P234" i="15"/>
  <c r="BI233" i="15"/>
  <c r="BH233" i="15"/>
  <c r="BG233" i="15"/>
  <c r="BF233" i="15"/>
  <c r="T233" i="15"/>
  <c r="R233" i="15"/>
  <c r="P233" i="15"/>
  <c r="BI232" i="15"/>
  <c r="BH232" i="15"/>
  <c r="BG232" i="15"/>
  <c r="BF232" i="15"/>
  <c r="T232" i="15"/>
  <c r="R232" i="15"/>
  <c r="P232" i="15"/>
  <c r="BI231" i="15"/>
  <c r="BH231" i="15"/>
  <c r="BG231" i="15"/>
  <c r="BF231" i="15"/>
  <c r="T231" i="15"/>
  <c r="R231" i="15"/>
  <c r="P231" i="15"/>
  <c r="BI229" i="15"/>
  <c r="BH229" i="15"/>
  <c r="BG229" i="15"/>
  <c r="BF229" i="15"/>
  <c r="T229" i="15"/>
  <c r="R229" i="15"/>
  <c r="P229" i="15"/>
  <c r="BI227" i="15"/>
  <c r="BH227" i="15"/>
  <c r="BG227" i="15"/>
  <c r="BF227" i="15"/>
  <c r="T227" i="15"/>
  <c r="R227" i="15"/>
  <c r="P227" i="15"/>
  <c r="BI225" i="15"/>
  <c r="BH225" i="15"/>
  <c r="BG225" i="15"/>
  <c r="BF225" i="15"/>
  <c r="T225" i="15"/>
  <c r="R225" i="15"/>
  <c r="P225" i="15"/>
  <c r="BI224" i="15"/>
  <c r="BH224" i="15"/>
  <c r="BG224" i="15"/>
  <c r="BF224" i="15"/>
  <c r="T224" i="15"/>
  <c r="R224" i="15"/>
  <c r="P224" i="15"/>
  <c r="BI222" i="15"/>
  <c r="BH222" i="15"/>
  <c r="BG222" i="15"/>
  <c r="BF222" i="15"/>
  <c r="T222" i="15"/>
  <c r="R222" i="15"/>
  <c r="P222" i="15"/>
  <c r="BI221" i="15"/>
  <c r="BH221" i="15"/>
  <c r="BG221" i="15"/>
  <c r="BF221" i="15"/>
  <c r="T221" i="15"/>
  <c r="R221" i="15"/>
  <c r="P221" i="15"/>
  <c r="BI220" i="15"/>
  <c r="BH220" i="15"/>
  <c r="BG220" i="15"/>
  <c r="BF220" i="15"/>
  <c r="T220" i="15"/>
  <c r="R220" i="15"/>
  <c r="P220" i="15"/>
  <c r="BI219" i="15"/>
  <c r="BH219" i="15"/>
  <c r="BG219" i="15"/>
  <c r="BF219" i="15"/>
  <c r="T219" i="15"/>
  <c r="R219" i="15"/>
  <c r="P219" i="15"/>
  <c r="BI218" i="15"/>
  <c r="BH218" i="15"/>
  <c r="BG218" i="15"/>
  <c r="BF218" i="15"/>
  <c r="T218" i="15"/>
  <c r="R218" i="15"/>
  <c r="P218" i="15"/>
  <c r="BI217" i="15"/>
  <c r="BH217" i="15"/>
  <c r="BG217" i="15"/>
  <c r="BF217" i="15"/>
  <c r="T217" i="15"/>
  <c r="R217" i="15"/>
  <c r="P217" i="15"/>
  <c r="BI216" i="15"/>
  <c r="BH216" i="15"/>
  <c r="BG216" i="15"/>
  <c r="BF216" i="15"/>
  <c r="T216" i="15"/>
  <c r="R216" i="15"/>
  <c r="P216" i="15"/>
  <c r="BI215" i="15"/>
  <c r="BH215" i="15"/>
  <c r="BG215" i="15"/>
  <c r="BF215" i="15"/>
  <c r="T215" i="15"/>
  <c r="R215" i="15"/>
  <c r="P215" i="15"/>
  <c r="BI214" i="15"/>
  <c r="BH214" i="15"/>
  <c r="BG214" i="15"/>
  <c r="BF214" i="15"/>
  <c r="T214" i="15"/>
  <c r="R214" i="15"/>
  <c r="P214" i="15"/>
  <c r="BI213" i="15"/>
  <c r="BH213" i="15"/>
  <c r="BG213" i="15"/>
  <c r="BF213" i="15"/>
  <c r="T213" i="15"/>
  <c r="R213" i="15"/>
  <c r="P213" i="15"/>
  <c r="BI212" i="15"/>
  <c r="BH212" i="15"/>
  <c r="BG212" i="15"/>
  <c r="BF212" i="15"/>
  <c r="T212" i="15"/>
  <c r="R212" i="15"/>
  <c r="P212" i="15"/>
  <c r="BI211" i="15"/>
  <c r="BH211" i="15"/>
  <c r="BG211" i="15"/>
  <c r="BF211" i="15"/>
  <c r="T211" i="15"/>
  <c r="R211" i="15"/>
  <c r="P211" i="15"/>
  <c r="BI210" i="15"/>
  <c r="BH210" i="15"/>
  <c r="BG210" i="15"/>
  <c r="BF210" i="15"/>
  <c r="T210" i="15"/>
  <c r="R210" i="15"/>
  <c r="P210" i="15"/>
  <c r="BI209" i="15"/>
  <c r="BH209" i="15"/>
  <c r="BG209" i="15"/>
  <c r="BF209" i="15"/>
  <c r="T209" i="15"/>
  <c r="R209" i="15"/>
  <c r="P209" i="15"/>
  <c r="BI208" i="15"/>
  <c r="BH208" i="15"/>
  <c r="BG208" i="15"/>
  <c r="BF208" i="15"/>
  <c r="T208" i="15"/>
  <c r="R208" i="15"/>
  <c r="P208" i="15"/>
  <c r="BI206" i="15"/>
  <c r="BH206" i="15"/>
  <c r="BG206" i="15"/>
  <c r="BF206" i="15"/>
  <c r="T206" i="15"/>
  <c r="R206" i="15"/>
  <c r="P206" i="15"/>
  <c r="BI204" i="15"/>
  <c r="BH204" i="15"/>
  <c r="BG204" i="15"/>
  <c r="BF204" i="15"/>
  <c r="T204" i="15"/>
  <c r="R204" i="15"/>
  <c r="P204" i="15"/>
  <c r="BI202" i="15"/>
  <c r="BH202" i="15"/>
  <c r="BG202" i="15"/>
  <c r="BF202" i="15"/>
  <c r="T202" i="15"/>
  <c r="R202" i="15"/>
  <c r="P202" i="15"/>
  <c r="BI200" i="15"/>
  <c r="BH200" i="15"/>
  <c r="BG200" i="15"/>
  <c r="BF200" i="15"/>
  <c r="T200" i="15"/>
  <c r="R200" i="15"/>
  <c r="P200" i="15"/>
  <c r="BI198" i="15"/>
  <c r="BH198" i="15"/>
  <c r="BG198" i="15"/>
  <c r="BF198" i="15"/>
  <c r="T198" i="15"/>
  <c r="R198" i="15"/>
  <c r="P198" i="15"/>
  <c r="BI196" i="15"/>
  <c r="BH196" i="15"/>
  <c r="BG196" i="15"/>
  <c r="BF196" i="15"/>
  <c r="T196" i="15"/>
  <c r="R196" i="15"/>
  <c r="P196" i="15"/>
  <c r="BI195" i="15"/>
  <c r="BH195" i="15"/>
  <c r="BG195" i="15"/>
  <c r="BF195" i="15"/>
  <c r="T195" i="15"/>
  <c r="R195" i="15"/>
  <c r="P195" i="15"/>
  <c r="BI194" i="15"/>
  <c r="BH194" i="15"/>
  <c r="BG194" i="15"/>
  <c r="BF194" i="15"/>
  <c r="T194" i="15"/>
  <c r="R194" i="15"/>
  <c r="P194" i="15"/>
  <c r="BI193" i="15"/>
  <c r="BH193" i="15"/>
  <c r="BG193" i="15"/>
  <c r="BF193" i="15"/>
  <c r="T193" i="15"/>
  <c r="R193" i="15"/>
  <c r="P193" i="15"/>
  <c r="BI192" i="15"/>
  <c r="BH192" i="15"/>
  <c r="BG192" i="15"/>
  <c r="BF192" i="15"/>
  <c r="T192" i="15"/>
  <c r="R192" i="15"/>
  <c r="P192" i="15"/>
  <c r="BI191" i="15"/>
  <c r="BH191" i="15"/>
  <c r="BG191" i="15"/>
  <c r="BF191" i="15"/>
  <c r="T191" i="15"/>
  <c r="R191" i="15"/>
  <c r="P191" i="15"/>
  <c r="BI190" i="15"/>
  <c r="BH190" i="15"/>
  <c r="BG190" i="15"/>
  <c r="BF190" i="15"/>
  <c r="T190" i="15"/>
  <c r="R190" i="15"/>
  <c r="P190" i="15"/>
  <c r="BI189" i="15"/>
  <c r="BH189" i="15"/>
  <c r="BG189" i="15"/>
  <c r="BF189" i="15"/>
  <c r="T189" i="15"/>
  <c r="R189" i="15"/>
  <c r="P189" i="15"/>
  <c r="BI188" i="15"/>
  <c r="BH188" i="15"/>
  <c r="BG188" i="15"/>
  <c r="BF188" i="15"/>
  <c r="T188" i="15"/>
  <c r="R188" i="15"/>
  <c r="P188" i="15"/>
  <c r="BI187" i="15"/>
  <c r="BH187" i="15"/>
  <c r="BG187" i="15"/>
  <c r="BF187" i="15"/>
  <c r="T187" i="15"/>
  <c r="R187" i="15"/>
  <c r="P187" i="15"/>
  <c r="BI186" i="15"/>
  <c r="BH186" i="15"/>
  <c r="BG186" i="15"/>
  <c r="BF186" i="15"/>
  <c r="T186" i="15"/>
  <c r="R186" i="15"/>
  <c r="P186" i="15"/>
  <c r="BI185" i="15"/>
  <c r="BH185" i="15"/>
  <c r="BG185" i="15"/>
  <c r="BF185" i="15"/>
  <c r="T185" i="15"/>
  <c r="R185" i="15"/>
  <c r="P185" i="15"/>
  <c r="BI184" i="15"/>
  <c r="BH184" i="15"/>
  <c r="BG184" i="15"/>
  <c r="BF184" i="15"/>
  <c r="T184" i="15"/>
  <c r="R184" i="15"/>
  <c r="P184" i="15"/>
  <c r="BI183" i="15"/>
  <c r="BH183" i="15"/>
  <c r="BG183" i="15"/>
  <c r="BF183" i="15"/>
  <c r="T183" i="15"/>
  <c r="R183" i="15"/>
  <c r="P183"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8" i="15"/>
  <c r="BH168" i="15"/>
  <c r="BG168" i="15"/>
  <c r="BF168" i="15"/>
  <c r="T168" i="15"/>
  <c r="R168" i="15"/>
  <c r="P168"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0" i="15"/>
  <c r="BH140" i="15"/>
  <c r="BG140" i="15"/>
  <c r="BF140" i="15"/>
  <c r="T140" i="15"/>
  <c r="R140" i="15"/>
  <c r="P140"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2" i="15"/>
  <c r="BH122" i="15"/>
  <c r="BG122" i="15"/>
  <c r="BF122" i="15"/>
  <c r="T122" i="15"/>
  <c r="R122" i="15"/>
  <c r="P122"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4" i="15"/>
  <c r="BH104" i="15"/>
  <c r="BG104" i="15"/>
  <c r="BF104" i="15"/>
  <c r="T104" i="15"/>
  <c r="R104" i="15"/>
  <c r="P104" i="15"/>
  <c r="J96" i="15"/>
  <c r="F94" i="15"/>
  <c r="E92" i="15"/>
  <c r="J58" i="15"/>
  <c r="F56" i="15"/>
  <c r="E54" i="15"/>
  <c r="J26" i="15"/>
  <c r="E26" i="15"/>
  <c r="J59" i="15"/>
  <c r="J25" i="15"/>
  <c r="J20" i="15"/>
  <c r="E20" i="15"/>
  <c r="F97" i="15"/>
  <c r="J19" i="15"/>
  <c r="J17" i="15"/>
  <c r="E17" i="15"/>
  <c r="F58" i="15"/>
  <c r="J16" i="15"/>
  <c r="J14" i="15"/>
  <c r="J94" i="15" s="1"/>
  <c r="E7" i="15"/>
  <c r="E50" i="15" s="1"/>
  <c r="J39" i="14"/>
  <c r="J38" i="14"/>
  <c r="AY69" i="1"/>
  <c r="J37" i="14"/>
  <c r="AX69" i="1"/>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3" i="14"/>
  <c r="BH93" i="14"/>
  <c r="BG93" i="14"/>
  <c r="BF93" i="14"/>
  <c r="T93" i="14"/>
  <c r="R93" i="14"/>
  <c r="P93" i="14"/>
  <c r="BI92" i="14"/>
  <c r="BH92" i="14"/>
  <c r="BG92" i="14"/>
  <c r="BF92" i="14"/>
  <c r="T92" i="14"/>
  <c r="R92" i="14"/>
  <c r="P92" i="14"/>
  <c r="BI91" i="14"/>
  <c r="BH91" i="14"/>
  <c r="BG91" i="14"/>
  <c r="BF91" i="14"/>
  <c r="T91" i="14"/>
  <c r="R91" i="14"/>
  <c r="P91" i="14"/>
  <c r="BI90" i="14"/>
  <c r="BH90" i="14"/>
  <c r="BG90" i="14"/>
  <c r="BF90" i="14"/>
  <c r="T90" i="14"/>
  <c r="R90" i="14"/>
  <c r="P90" i="14"/>
  <c r="J83" i="14"/>
  <c r="F81" i="14"/>
  <c r="E79" i="14"/>
  <c r="J58" i="14"/>
  <c r="F56" i="14"/>
  <c r="E54" i="14"/>
  <c r="J26" i="14"/>
  <c r="E26" i="14"/>
  <c r="J84" i="14" s="1"/>
  <c r="J25" i="14"/>
  <c r="J20" i="14"/>
  <c r="E20" i="14"/>
  <c r="F84" i="14" s="1"/>
  <c r="J19" i="14"/>
  <c r="J17" i="14"/>
  <c r="E17" i="14"/>
  <c r="F83" i="14" s="1"/>
  <c r="J16" i="14"/>
  <c r="J14" i="14"/>
  <c r="J81" i="14"/>
  <c r="E7" i="14"/>
  <c r="E75" i="14"/>
  <c r="J39" i="13"/>
  <c r="J38" i="13"/>
  <c r="AY68" i="1" s="1"/>
  <c r="J37" i="13"/>
  <c r="AX68" i="1" s="1"/>
  <c r="BI92" i="13"/>
  <c r="BH92" i="13"/>
  <c r="BG92" i="13"/>
  <c r="BF92" i="13"/>
  <c r="T92" i="13"/>
  <c r="R92" i="13"/>
  <c r="P92" i="13"/>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J82" i="13"/>
  <c r="F80" i="13"/>
  <c r="E78" i="13"/>
  <c r="J58" i="13"/>
  <c r="F56" i="13"/>
  <c r="E54" i="13"/>
  <c r="J26" i="13"/>
  <c r="E26" i="13"/>
  <c r="J83" i="13" s="1"/>
  <c r="J25" i="13"/>
  <c r="J20" i="13"/>
  <c r="E20" i="13"/>
  <c r="F83" i="13" s="1"/>
  <c r="J19" i="13"/>
  <c r="J17" i="13"/>
  <c r="E17" i="13"/>
  <c r="F58" i="13" s="1"/>
  <c r="J16" i="13"/>
  <c r="J14" i="13"/>
  <c r="J80" i="13"/>
  <c r="E7" i="13"/>
  <c r="E50" i="13"/>
  <c r="J41" i="12"/>
  <c r="J40" i="12"/>
  <c r="AY67" i="1" s="1"/>
  <c r="J39" i="12"/>
  <c r="AX67" i="1" s="1"/>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J89" i="12"/>
  <c r="F87" i="12"/>
  <c r="E85" i="12"/>
  <c r="J62" i="12"/>
  <c r="F60" i="12"/>
  <c r="E58" i="12"/>
  <c r="J28" i="12"/>
  <c r="E28" i="12"/>
  <c r="J63" i="12" s="1"/>
  <c r="J27" i="12"/>
  <c r="J22" i="12"/>
  <c r="E22" i="12"/>
  <c r="F63" i="12" s="1"/>
  <c r="J21" i="12"/>
  <c r="J19" i="12"/>
  <c r="E19" i="12"/>
  <c r="F89" i="12" s="1"/>
  <c r="J18" i="12"/>
  <c r="J16" i="12"/>
  <c r="J60" i="12"/>
  <c r="E7" i="12"/>
  <c r="E52" i="12" s="1"/>
  <c r="J41" i="11"/>
  <c r="J40" i="11"/>
  <c r="AY66" i="1" s="1"/>
  <c r="J39" i="11"/>
  <c r="AX66" i="1" s="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J89" i="11"/>
  <c r="F87" i="11"/>
  <c r="E85" i="11"/>
  <c r="J62" i="11"/>
  <c r="F60" i="11"/>
  <c r="E58" i="11"/>
  <c r="J28" i="11"/>
  <c r="E28" i="11"/>
  <c r="J63" i="11" s="1"/>
  <c r="J27" i="11"/>
  <c r="J22" i="11"/>
  <c r="E22" i="11"/>
  <c r="F90" i="11" s="1"/>
  <c r="J21" i="11"/>
  <c r="J19" i="11"/>
  <c r="E19" i="11"/>
  <c r="F89" i="11" s="1"/>
  <c r="J18" i="11"/>
  <c r="J16" i="11"/>
  <c r="J87" i="11" s="1"/>
  <c r="E7" i="11"/>
  <c r="E52" i="11" s="1"/>
  <c r="J41" i="10"/>
  <c r="J40" i="10"/>
  <c r="AY65" i="1" s="1"/>
  <c r="J39" i="10"/>
  <c r="AX65" i="1"/>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J89" i="10"/>
  <c r="F87" i="10"/>
  <c r="E85" i="10"/>
  <c r="J62" i="10"/>
  <c r="F60" i="10"/>
  <c r="E58" i="10"/>
  <c r="J28" i="10"/>
  <c r="E28" i="10"/>
  <c r="J90" i="10" s="1"/>
  <c r="J27" i="10"/>
  <c r="J22" i="10"/>
  <c r="E22" i="10"/>
  <c r="F90" i="10" s="1"/>
  <c r="J21" i="10"/>
  <c r="J19" i="10"/>
  <c r="E19" i="10"/>
  <c r="F89" i="10" s="1"/>
  <c r="J18" i="10"/>
  <c r="J16" i="10"/>
  <c r="J60" i="10" s="1"/>
  <c r="E7" i="10"/>
  <c r="E79" i="10"/>
  <c r="J41" i="9"/>
  <c r="J40" i="9"/>
  <c r="AY64" i="1" s="1"/>
  <c r="J39" i="9"/>
  <c r="AX64" i="1" s="1"/>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J89" i="9"/>
  <c r="F87" i="9"/>
  <c r="E85" i="9"/>
  <c r="J62" i="9"/>
  <c r="F60" i="9"/>
  <c r="E58" i="9"/>
  <c r="J28" i="9"/>
  <c r="E28" i="9"/>
  <c r="J90" i="9" s="1"/>
  <c r="J27" i="9"/>
  <c r="J22" i="9"/>
  <c r="E22" i="9"/>
  <c r="F63" i="9" s="1"/>
  <c r="J21" i="9"/>
  <c r="J19" i="9"/>
  <c r="E19" i="9"/>
  <c r="F89" i="9" s="1"/>
  <c r="J18" i="9"/>
  <c r="J16" i="9"/>
  <c r="J60" i="9"/>
  <c r="E7" i="9"/>
  <c r="E52" i="9" s="1"/>
  <c r="J39" i="8"/>
  <c r="J38" i="8"/>
  <c r="AY62" i="1" s="1"/>
  <c r="J37" i="8"/>
  <c r="AX62" i="1" s="1"/>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5" i="8"/>
  <c r="BH205" i="8"/>
  <c r="BG205" i="8"/>
  <c r="BF205" i="8"/>
  <c r="T205" i="8"/>
  <c r="T204" i="8" s="1"/>
  <c r="R205" i="8"/>
  <c r="R204" i="8"/>
  <c r="P205" i="8"/>
  <c r="P204" i="8" s="1"/>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4" i="8"/>
  <c r="BH184" i="8"/>
  <c r="BG184" i="8"/>
  <c r="BF184" i="8"/>
  <c r="T184" i="8"/>
  <c r="R184" i="8"/>
  <c r="P184" i="8"/>
  <c r="BI183" i="8"/>
  <c r="BH183" i="8"/>
  <c r="BG183" i="8"/>
  <c r="BF183" i="8"/>
  <c r="T183" i="8"/>
  <c r="R183" i="8"/>
  <c r="P183"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J98" i="8"/>
  <c r="F96" i="8"/>
  <c r="E94" i="8"/>
  <c r="J58" i="8"/>
  <c r="F56" i="8"/>
  <c r="E54" i="8"/>
  <c r="J26" i="8"/>
  <c r="E26" i="8"/>
  <c r="J59" i="8"/>
  <c r="J25" i="8"/>
  <c r="J20" i="8"/>
  <c r="E20" i="8"/>
  <c r="F99" i="8"/>
  <c r="J19" i="8"/>
  <c r="J17" i="8"/>
  <c r="E17" i="8"/>
  <c r="F98" i="8"/>
  <c r="J16" i="8"/>
  <c r="J14" i="8"/>
  <c r="J96" i="8"/>
  <c r="E7" i="8"/>
  <c r="E50" i="8" s="1"/>
  <c r="J39" i="7"/>
  <c r="J38" i="7"/>
  <c r="AY61" i="1"/>
  <c r="J37" i="7"/>
  <c r="AX61" i="1"/>
  <c r="BI292" i="7"/>
  <c r="BH292" i="7"/>
  <c r="BG292" i="7"/>
  <c r="BF292" i="7"/>
  <c r="T292" i="7"/>
  <c r="R292" i="7"/>
  <c r="P292" i="7"/>
  <c r="BI291" i="7"/>
  <c r="BH291" i="7"/>
  <c r="BG291" i="7"/>
  <c r="BF291" i="7"/>
  <c r="T291" i="7"/>
  <c r="R291" i="7"/>
  <c r="P291" i="7"/>
  <c r="BI290" i="7"/>
  <c r="BH290" i="7"/>
  <c r="BG290" i="7"/>
  <c r="BF290" i="7"/>
  <c r="T290" i="7"/>
  <c r="R290" i="7"/>
  <c r="P290" i="7"/>
  <c r="BI289" i="7"/>
  <c r="BH289" i="7"/>
  <c r="BG289" i="7"/>
  <c r="BF289" i="7"/>
  <c r="T289" i="7"/>
  <c r="R289" i="7"/>
  <c r="P289" i="7"/>
  <c r="BI287" i="7"/>
  <c r="BH287" i="7"/>
  <c r="BG287" i="7"/>
  <c r="BF287" i="7"/>
  <c r="T287" i="7"/>
  <c r="R287" i="7"/>
  <c r="P287" i="7"/>
  <c r="BI286" i="7"/>
  <c r="BH286" i="7"/>
  <c r="BG286" i="7"/>
  <c r="BF286" i="7"/>
  <c r="T286" i="7"/>
  <c r="R286" i="7"/>
  <c r="P286" i="7"/>
  <c r="BI285" i="7"/>
  <c r="BH285" i="7"/>
  <c r="BG285" i="7"/>
  <c r="BF285" i="7"/>
  <c r="T285" i="7"/>
  <c r="R285" i="7"/>
  <c r="P285" i="7"/>
  <c r="BI284" i="7"/>
  <c r="BH284" i="7"/>
  <c r="BG284" i="7"/>
  <c r="BF284" i="7"/>
  <c r="T284" i="7"/>
  <c r="R284" i="7"/>
  <c r="P284" i="7"/>
  <c r="BI282" i="7"/>
  <c r="BH282" i="7"/>
  <c r="BG282" i="7"/>
  <c r="BF282" i="7"/>
  <c r="T282" i="7"/>
  <c r="R282" i="7"/>
  <c r="P282" i="7"/>
  <c r="BI281" i="7"/>
  <c r="BH281" i="7"/>
  <c r="BG281" i="7"/>
  <c r="BF281" i="7"/>
  <c r="T281" i="7"/>
  <c r="R281" i="7"/>
  <c r="P281" i="7"/>
  <c r="BI280" i="7"/>
  <c r="BH280" i="7"/>
  <c r="BG280" i="7"/>
  <c r="BF280" i="7"/>
  <c r="T280" i="7"/>
  <c r="R280" i="7"/>
  <c r="P280"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5" i="7"/>
  <c r="BH155" i="7"/>
  <c r="BG155" i="7"/>
  <c r="BF155" i="7"/>
  <c r="T155" i="7"/>
  <c r="T154" i="7"/>
  <c r="R155" i="7"/>
  <c r="R154" i="7"/>
  <c r="P155"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0" i="7"/>
  <c r="BH110" i="7"/>
  <c r="BG110" i="7"/>
  <c r="BF110" i="7"/>
  <c r="T110" i="7"/>
  <c r="T109" i="7" s="1"/>
  <c r="R110" i="7"/>
  <c r="R109" i="7"/>
  <c r="P110" i="7"/>
  <c r="P109" i="7" s="1"/>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J93" i="7"/>
  <c r="F91" i="7"/>
  <c r="E89" i="7"/>
  <c r="J58" i="7"/>
  <c r="F56" i="7"/>
  <c r="E54" i="7"/>
  <c r="J26" i="7"/>
  <c r="E26" i="7"/>
  <c r="J94" i="7" s="1"/>
  <c r="J25" i="7"/>
  <c r="J20" i="7"/>
  <c r="E20" i="7"/>
  <c r="F94" i="7" s="1"/>
  <c r="J19" i="7"/>
  <c r="J17" i="7"/>
  <c r="E17" i="7"/>
  <c r="F58" i="7" s="1"/>
  <c r="J16" i="7"/>
  <c r="J14" i="7"/>
  <c r="J91" i="7" s="1"/>
  <c r="E7" i="7"/>
  <c r="E85" i="7" s="1"/>
  <c r="J39" i="6"/>
  <c r="J38" i="6"/>
  <c r="AY60" i="1"/>
  <c r="J37" i="6"/>
  <c r="AX60" i="1"/>
  <c r="BI378" i="6"/>
  <c r="BH378" i="6"/>
  <c r="BG378" i="6"/>
  <c r="BF378" i="6"/>
  <c r="T378" i="6"/>
  <c r="R378" i="6"/>
  <c r="P378" i="6"/>
  <c r="BI377" i="6"/>
  <c r="BH377" i="6"/>
  <c r="BG377" i="6"/>
  <c r="BF377" i="6"/>
  <c r="T377" i="6"/>
  <c r="R377" i="6"/>
  <c r="P377" i="6"/>
  <c r="BI376" i="6"/>
  <c r="BH376" i="6"/>
  <c r="BG376" i="6"/>
  <c r="BF376" i="6"/>
  <c r="T376" i="6"/>
  <c r="R376" i="6"/>
  <c r="P376" i="6"/>
  <c r="BI375" i="6"/>
  <c r="BH375" i="6"/>
  <c r="BG375" i="6"/>
  <c r="BF375" i="6"/>
  <c r="T375" i="6"/>
  <c r="R375" i="6"/>
  <c r="P375" i="6"/>
  <c r="BI373" i="6"/>
  <c r="BH373" i="6"/>
  <c r="BG373" i="6"/>
  <c r="BF373" i="6"/>
  <c r="T373" i="6"/>
  <c r="R373" i="6"/>
  <c r="P373" i="6"/>
  <c r="BI372" i="6"/>
  <c r="BH372" i="6"/>
  <c r="BG372" i="6"/>
  <c r="BF372" i="6"/>
  <c r="T372" i="6"/>
  <c r="R372" i="6"/>
  <c r="P372" i="6"/>
  <c r="BI371" i="6"/>
  <c r="BH371" i="6"/>
  <c r="BG371" i="6"/>
  <c r="BF371" i="6"/>
  <c r="T371" i="6"/>
  <c r="R371" i="6"/>
  <c r="P371" i="6"/>
  <c r="BI370" i="6"/>
  <c r="BH370" i="6"/>
  <c r="BG370" i="6"/>
  <c r="BF370" i="6"/>
  <c r="T370" i="6"/>
  <c r="R370" i="6"/>
  <c r="P370" i="6"/>
  <c r="BI368" i="6"/>
  <c r="BH368" i="6"/>
  <c r="BG368" i="6"/>
  <c r="BF368" i="6"/>
  <c r="T368" i="6"/>
  <c r="R368" i="6"/>
  <c r="P368" i="6"/>
  <c r="BI367" i="6"/>
  <c r="BH367" i="6"/>
  <c r="BG367" i="6"/>
  <c r="BF367" i="6"/>
  <c r="T367" i="6"/>
  <c r="R367" i="6"/>
  <c r="P367" i="6"/>
  <c r="BI366" i="6"/>
  <c r="BH366" i="6"/>
  <c r="BG366" i="6"/>
  <c r="BF366" i="6"/>
  <c r="T366" i="6"/>
  <c r="R366" i="6"/>
  <c r="P366" i="6"/>
  <c r="BI364" i="6"/>
  <c r="BH364" i="6"/>
  <c r="BG364" i="6"/>
  <c r="BF364" i="6"/>
  <c r="T364" i="6"/>
  <c r="R364" i="6"/>
  <c r="P364" i="6"/>
  <c r="BI362" i="6"/>
  <c r="BH362" i="6"/>
  <c r="BG362" i="6"/>
  <c r="BF362" i="6"/>
  <c r="T362" i="6"/>
  <c r="R362" i="6"/>
  <c r="P362" i="6"/>
  <c r="BI361" i="6"/>
  <c r="BH361" i="6"/>
  <c r="BG361" i="6"/>
  <c r="BF361" i="6"/>
  <c r="T361" i="6"/>
  <c r="R361" i="6"/>
  <c r="P361" i="6"/>
  <c r="BI360" i="6"/>
  <c r="BH360" i="6"/>
  <c r="BG360" i="6"/>
  <c r="BF360" i="6"/>
  <c r="T360" i="6"/>
  <c r="R360" i="6"/>
  <c r="P360"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1" i="6"/>
  <c r="BH351" i="6"/>
  <c r="BG351" i="6"/>
  <c r="BF351" i="6"/>
  <c r="T351" i="6"/>
  <c r="R351" i="6"/>
  <c r="P351"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8" i="6"/>
  <c r="BH268" i="6"/>
  <c r="BG268" i="6"/>
  <c r="BF268" i="6"/>
  <c r="T268" i="6"/>
  <c r="R268" i="6"/>
  <c r="P268" i="6"/>
  <c r="BI267" i="6"/>
  <c r="BH267" i="6"/>
  <c r="BG267" i="6"/>
  <c r="BF267" i="6"/>
  <c r="T267" i="6"/>
  <c r="R267" i="6"/>
  <c r="P267"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J91" i="6"/>
  <c r="F89" i="6"/>
  <c r="E87" i="6"/>
  <c r="J58" i="6"/>
  <c r="F56" i="6"/>
  <c r="E54" i="6"/>
  <c r="J26" i="6"/>
  <c r="E26" i="6"/>
  <c r="J92" i="6"/>
  <c r="J25" i="6"/>
  <c r="J20" i="6"/>
  <c r="E20" i="6"/>
  <c r="F92" i="6"/>
  <c r="J19" i="6"/>
  <c r="J17" i="6"/>
  <c r="E17" i="6"/>
  <c r="F58" i="6"/>
  <c r="J16" i="6"/>
  <c r="J14" i="6"/>
  <c r="J56" i="6" s="1"/>
  <c r="E7" i="6"/>
  <c r="E83" i="6"/>
  <c r="J39" i="5"/>
  <c r="J38" i="5"/>
  <c r="AY59" i="1" s="1"/>
  <c r="J37" i="5"/>
  <c r="AX59" i="1" s="1"/>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09" i="5"/>
  <c r="BH309" i="5"/>
  <c r="BG309" i="5"/>
  <c r="BF309" i="5"/>
  <c r="T309" i="5"/>
  <c r="R309" i="5"/>
  <c r="P309" i="5"/>
  <c r="BI308" i="5"/>
  <c r="BH308" i="5"/>
  <c r="BG308" i="5"/>
  <c r="BF308" i="5"/>
  <c r="T308" i="5"/>
  <c r="R308" i="5"/>
  <c r="P308" i="5"/>
  <c r="BI307" i="5"/>
  <c r="BH307" i="5"/>
  <c r="BG307" i="5"/>
  <c r="BF307" i="5"/>
  <c r="T307" i="5"/>
  <c r="R307" i="5"/>
  <c r="P307" i="5"/>
  <c r="BI306" i="5"/>
  <c r="BH306" i="5"/>
  <c r="BG306" i="5"/>
  <c r="BF306" i="5"/>
  <c r="T306" i="5"/>
  <c r="R306" i="5"/>
  <c r="P306" i="5"/>
  <c r="BI305" i="5"/>
  <c r="BH305" i="5"/>
  <c r="BG305" i="5"/>
  <c r="BF305" i="5"/>
  <c r="T305" i="5"/>
  <c r="R305" i="5"/>
  <c r="P305" i="5"/>
  <c r="BI304" i="5"/>
  <c r="BH304" i="5"/>
  <c r="BG304" i="5"/>
  <c r="BF304" i="5"/>
  <c r="T304" i="5"/>
  <c r="R304" i="5"/>
  <c r="P304" i="5"/>
  <c r="BI303" i="5"/>
  <c r="BH303" i="5"/>
  <c r="BG303" i="5"/>
  <c r="BF303" i="5"/>
  <c r="T303" i="5"/>
  <c r="R303" i="5"/>
  <c r="P303" i="5"/>
  <c r="BI302" i="5"/>
  <c r="BH302" i="5"/>
  <c r="BG302" i="5"/>
  <c r="BF302" i="5"/>
  <c r="T302" i="5"/>
  <c r="R302" i="5"/>
  <c r="P302" i="5"/>
  <c r="BI301" i="5"/>
  <c r="BH301" i="5"/>
  <c r="BG301" i="5"/>
  <c r="BF301" i="5"/>
  <c r="T301" i="5"/>
  <c r="R301" i="5"/>
  <c r="P301" i="5"/>
  <c r="BI300" i="5"/>
  <c r="BH300" i="5"/>
  <c r="BG300" i="5"/>
  <c r="BF300" i="5"/>
  <c r="T300" i="5"/>
  <c r="R300" i="5"/>
  <c r="P300" i="5"/>
  <c r="BI299" i="5"/>
  <c r="BH299" i="5"/>
  <c r="BG299" i="5"/>
  <c r="BF299" i="5"/>
  <c r="T299" i="5"/>
  <c r="R299" i="5"/>
  <c r="P299" i="5"/>
  <c r="BI297" i="5"/>
  <c r="BH297" i="5"/>
  <c r="BG297" i="5"/>
  <c r="BF297" i="5"/>
  <c r="T297" i="5"/>
  <c r="R297" i="5"/>
  <c r="P297" i="5"/>
  <c r="BI296" i="5"/>
  <c r="BH296" i="5"/>
  <c r="BG296" i="5"/>
  <c r="BF296" i="5"/>
  <c r="T296" i="5"/>
  <c r="R296" i="5"/>
  <c r="P296" i="5"/>
  <c r="BI295" i="5"/>
  <c r="BH295" i="5"/>
  <c r="BG295" i="5"/>
  <c r="BF295" i="5"/>
  <c r="T295" i="5"/>
  <c r="R295" i="5"/>
  <c r="P295" i="5"/>
  <c r="BI294" i="5"/>
  <c r="BH294" i="5"/>
  <c r="BG294" i="5"/>
  <c r="BF294" i="5"/>
  <c r="T294" i="5"/>
  <c r="R294" i="5"/>
  <c r="P294" i="5"/>
  <c r="BI293" i="5"/>
  <c r="BH293" i="5"/>
  <c r="BG293" i="5"/>
  <c r="BF293" i="5"/>
  <c r="T293" i="5"/>
  <c r="R293" i="5"/>
  <c r="P293"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J95" i="5"/>
  <c r="F93" i="5"/>
  <c r="E91" i="5"/>
  <c r="J58" i="5"/>
  <c r="F56" i="5"/>
  <c r="E54" i="5"/>
  <c r="J26" i="5"/>
  <c r="E26" i="5"/>
  <c r="J96" i="5" s="1"/>
  <c r="J25" i="5"/>
  <c r="J20" i="5"/>
  <c r="E20" i="5"/>
  <c r="F59" i="5" s="1"/>
  <c r="J19" i="5"/>
  <c r="J17" i="5"/>
  <c r="E17" i="5"/>
  <c r="F95" i="5" s="1"/>
  <c r="J16" i="5"/>
  <c r="J14" i="5"/>
  <c r="J93" i="5" s="1"/>
  <c r="E7" i="5"/>
  <c r="E87" i="5" s="1"/>
  <c r="J39" i="4"/>
  <c r="J38" i="4"/>
  <c r="AY58" i="1"/>
  <c r="J37" i="4"/>
  <c r="AX58" i="1" s="1"/>
  <c r="BI514" i="4"/>
  <c r="BH514" i="4"/>
  <c r="BG514" i="4"/>
  <c r="BF514" i="4"/>
  <c r="T514" i="4"/>
  <c r="R514" i="4"/>
  <c r="P514" i="4"/>
  <c r="BI513" i="4"/>
  <c r="BH513" i="4"/>
  <c r="BG513" i="4"/>
  <c r="BF513" i="4"/>
  <c r="T513" i="4"/>
  <c r="R513" i="4"/>
  <c r="P513" i="4"/>
  <c r="BI512" i="4"/>
  <c r="BH512" i="4"/>
  <c r="BG512" i="4"/>
  <c r="BF512" i="4"/>
  <c r="T512" i="4"/>
  <c r="R512" i="4"/>
  <c r="P512" i="4"/>
  <c r="BI511" i="4"/>
  <c r="BH511" i="4"/>
  <c r="BG511" i="4"/>
  <c r="BF511" i="4"/>
  <c r="T511" i="4"/>
  <c r="R511" i="4"/>
  <c r="P511" i="4"/>
  <c r="BI510" i="4"/>
  <c r="BH510" i="4"/>
  <c r="BG510" i="4"/>
  <c r="BF510" i="4"/>
  <c r="T510" i="4"/>
  <c r="R510" i="4"/>
  <c r="P510" i="4"/>
  <c r="BI509" i="4"/>
  <c r="BH509" i="4"/>
  <c r="BG509" i="4"/>
  <c r="BF509" i="4"/>
  <c r="T509" i="4"/>
  <c r="R509" i="4"/>
  <c r="P509" i="4"/>
  <c r="BI508" i="4"/>
  <c r="BH508" i="4"/>
  <c r="BG508" i="4"/>
  <c r="BF508" i="4"/>
  <c r="T508" i="4"/>
  <c r="R508" i="4"/>
  <c r="P508" i="4"/>
  <c r="BI507" i="4"/>
  <c r="BH507" i="4"/>
  <c r="BG507" i="4"/>
  <c r="BF507" i="4"/>
  <c r="T507" i="4"/>
  <c r="R507" i="4"/>
  <c r="P507" i="4"/>
  <c r="BI506" i="4"/>
  <c r="BH506" i="4"/>
  <c r="BG506" i="4"/>
  <c r="BF506" i="4"/>
  <c r="T506" i="4"/>
  <c r="R506" i="4"/>
  <c r="P506" i="4"/>
  <c r="BI504" i="4"/>
  <c r="BH504" i="4"/>
  <c r="BG504" i="4"/>
  <c r="BF504" i="4"/>
  <c r="T504" i="4"/>
  <c r="R504" i="4"/>
  <c r="P504" i="4"/>
  <c r="BI503" i="4"/>
  <c r="BH503" i="4"/>
  <c r="BG503" i="4"/>
  <c r="BF503" i="4"/>
  <c r="T503" i="4"/>
  <c r="R503" i="4"/>
  <c r="P503" i="4"/>
  <c r="BI502" i="4"/>
  <c r="BH502" i="4"/>
  <c r="BG502" i="4"/>
  <c r="BF502" i="4"/>
  <c r="T502" i="4"/>
  <c r="R502" i="4"/>
  <c r="P502" i="4"/>
  <c r="BI500" i="4"/>
  <c r="BH500" i="4"/>
  <c r="BG500" i="4"/>
  <c r="BF500" i="4"/>
  <c r="T500" i="4"/>
  <c r="R500" i="4"/>
  <c r="P500" i="4"/>
  <c r="BI499" i="4"/>
  <c r="BH499" i="4"/>
  <c r="BG499" i="4"/>
  <c r="BF499" i="4"/>
  <c r="T499" i="4"/>
  <c r="R499" i="4"/>
  <c r="P499" i="4"/>
  <c r="BI498" i="4"/>
  <c r="BH498" i="4"/>
  <c r="BG498" i="4"/>
  <c r="BF498" i="4"/>
  <c r="T498" i="4"/>
  <c r="R498" i="4"/>
  <c r="P498" i="4"/>
  <c r="BI496" i="4"/>
  <c r="BH496" i="4"/>
  <c r="BG496" i="4"/>
  <c r="BF496" i="4"/>
  <c r="T496" i="4"/>
  <c r="R496" i="4"/>
  <c r="P496" i="4"/>
  <c r="BI495" i="4"/>
  <c r="BH495" i="4"/>
  <c r="BG495" i="4"/>
  <c r="BF495" i="4"/>
  <c r="T495" i="4"/>
  <c r="R495" i="4"/>
  <c r="P495" i="4"/>
  <c r="BI494" i="4"/>
  <c r="BH494" i="4"/>
  <c r="BG494" i="4"/>
  <c r="BF494" i="4"/>
  <c r="T494" i="4"/>
  <c r="R494" i="4"/>
  <c r="P494" i="4"/>
  <c r="BI493" i="4"/>
  <c r="BH493" i="4"/>
  <c r="BG493" i="4"/>
  <c r="BF493" i="4"/>
  <c r="T493" i="4"/>
  <c r="R493" i="4"/>
  <c r="P493" i="4"/>
  <c r="BI492" i="4"/>
  <c r="BH492" i="4"/>
  <c r="BG492" i="4"/>
  <c r="BF492" i="4"/>
  <c r="T492" i="4"/>
  <c r="R492" i="4"/>
  <c r="P492" i="4"/>
  <c r="BI491" i="4"/>
  <c r="BH491" i="4"/>
  <c r="BG491" i="4"/>
  <c r="BF491" i="4"/>
  <c r="T491" i="4"/>
  <c r="R491" i="4"/>
  <c r="P491" i="4"/>
  <c r="BI490" i="4"/>
  <c r="BH490" i="4"/>
  <c r="BG490" i="4"/>
  <c r="BF490" i="4"/>
  <c r="T490" i="4"/>
  <c r="R490" i="4"/>
  <c r="P490" i="4"/>
  <c r="BI489" i="4"/>
  <c r="BH489" i="4"/>
  <c r="BG489" i="4"/>
  <c r="BF489" i="4"/>
  <c r="T489" i="4"/>
  <c r="R489" i="4"/>
  <c r="P489" i="4"/>
  <c r="BI488" i="4"/>
  <c r="BH488" i="4"/>
  <c r="BG488" i="4"/>
  <c r="BF488" i="4"/>
  <c r="T488" i="4"/>
  <c r="R488" i="4"/>
  <c r="P488" i="4"/>
  <c r="BI487" i="4"/>
  <c r="BH487" i="4"/>
  <c r="BG487" i="4"/>
  <c r="BF487" i="4"/>
  <c r="T487" i="4"/>
  <c r="R487" i="4"/>
  <c r="P487" i="4"/>
  <c r="BI486" i="4"/>
  <c r="BH486" i="4"/>
  <c r="BG486" i="4"/>
  <c r="BF486" i="4"/>
  <c r="T486" i="4"/>
  <c r="R486" i="4"/>
  <c r="P486" i="4"/>
  <c r="BI485" i="4"/>
  <c r="BH485" i="4"/>
  <c r="BG485" i="4"/>
  <c r="BF485" i="4"/>
  <c r="T485" i="4"/>
  <c r="R485" i="4"/>
  <c r="P485" i="4"/>
  <c r="BI483" i="4"/>
  <c r="BH483" i="4"/>
  <c r="BG483" i="4"/>
  <c r="BF483" i="4"/>
  <c r="T483" i="4"/>
  <c r="R483" i="4"/>
  <c r="P483" i="4"/>
  <c r="BI482" i="4"/>
  <c r="BH482" i="4"/>
  <c r="BG482" i="4"/>
  <c r="BF482" i="4"/>
  <c r="T482" i="4"/>
  <c r="R482" i="4"/>
  <c r="P482" i="4"/>
  <c r="BI481" i="4"/>
  <c r="BH481" i="4"/>
  <c r="BG481" i="4"/>
  <c r="BF481" i="4"/>
  <c r="T481" i="4"/>
  <c r="R481" i="4"/>
  <c r="P481" i="4"/>
  <c r="BI480" i="4"/>
  <c r="BH480" i="4"/>
  <c r="BG480" i="4"/>
  <c r="BF480" i="4"/>
  <c r="T480" i="4"/>
  <c r="R480" i="4"/>
  <c r="P480" i="4"/>
  <c r="BI479" i="4"/>
  <c r="BH479" i="4"/>
  <c r="BG479" i="4"/>
  <c r="BF479" i="4"/>
  <c r="T479" i="4"/>
  <c r="R479" i="4"/>
  <c r="P479" i="4"/>
  <c r="BI478" i="4"/>
  <c r="BH478" i="4"/>
  <c r="BG478" i="4"/>
  <c r="BF478" i="4"/>
  <c r="T478" i="4"/>
  <c r="R478" i="4"/>
  <c r="P478" i="4"/>
  <c r="BI477" i="4"/>
  <c r="BH477" i="4"/>
  <c r="BG477" i="4"/>
  <c r="BF477" i="4"/>
  <c r="T477" i="4"/>
  <c r="R477" i="4"/>
  <c r="P477" i="4"/>
  <c r="BI476" i="4"/>
  <c r="BH476" i="4"/>
  <c r="BG476" i="4"/>
  <c r="BF476" i="4"/>
  <c r="T476" i="4"/>
  <c r="R476" i="4"/>
  <c r="P476" i="4"/>
  <c r="BI475" i="4"/>
  <c r="BH475" i="4"/>
  <c r="BG475" i="4"/>
  <c r="BF475" i="4"/>
  <c r="T475" i="4"/>
  <c r="R475" i="4"/>
  <c r="P475" i="4"/>
  <c r="BI473" i="4"/>
  <c r="BH473" i="4"/>
  <c r="BG473" i="4"/>
  <c r="BF473" i="4"/>
  <c r="T473" i="4"/>
  <c r="R473" i="4"/>
  <c r="P473" i="4"/>
  <c r="BI472" i="4"/>
  <c r="BH472" i="4"/>
  <c r="BG472" i="4"/>
  <c r="BF472" i="4"/>
  <c r="T472" i="4"/>
  <c r="R472" i="4"/>
  <c r="P472" i="4"/>
  <c r="BI471" i="4"/>
  <c r="BH471" i="4"/>
  <c r="BG471" i="4"/>
  <c r="BF471" i="4"/>
  <c r="T471" i="4"/>
  <c r="R471" i="4"/>
  <c r="P471" i="4"/>
  <c r="BI470" i="4"/>
  <c r="BH470" i="4"/>
  <c r="BG470" i="4"/>
  <c r="BF470" i="4"/>
  <c r="T470" i="4"/>
  <c r="R470" i="4"/>
  <c r="P470" i="4"/>
  <c r="BI469" i="4"/>
  <c r="BH469" i="4"/>
  <c r="BG469" i="4"/>
  <c r="BF469" i="4"/>
  <c r="T469" i="4"/>
  <c r="R469" i="4"/>
  <c r="P469" i="4"/>
  <c r="BI468" i="4"/>
  <c r="BH468" i="4"/>
  <c r="BG468" i="4"/>
  <c r="BF468" i="4"/>
  <c r="T468" i="4"/>
  <c r="R468" i="4"/>
  <c r="P468" i="4"/>
  <c r="BI467" i="4"/>
  <c r="BH467" i="4"/>
  <c r="BG467" i="4"/>
  <c r="BF467" i="4"/>
  <c r="T467" i="4"/>
  <c r="R467" i="4"/>
  <c r="P467" i="4"/>
  <c r="BI466" i="4"/>
  <c r="BH466" i="4"/>
  <c r="BG466" i="4"/>
  <c r="BF466" i="4"/>
  <c r="T466" i="4"/>
  <c r="R466" i="4"/>
  <c r="P466" i="4"/>
  <c r="BI465" i="4"/>
  <c r="BH465" i="4"/>
  <c r="BG465" i="4"/>
  <c r="BF465" i="4"/>
  <c r="T465" i="4"/>
  <c r="R465" i="4"/>
  <c r="P465" i="4"/>
  <c r="BI464" i="4"/>
  <c r="BH464" i="4"/>
  <c r="BG464" i="4"/>
  <c r="BF464" i="4"/>
  <c r="T464" i="4"/>
  <c r="R464" i="4"/>
  <c r="P464" i="4"/>
  <c r="BI463" i="4"/>
  <c r="BH463" i="4"/>
  <c r="BG463" i="4"/>
  <c r="BF463" i="4"/>
  <c r="T463" i="4"/>
  <c r="R463" i="4"/>
  <c r="P463" i="4"/>
  <c r="BI462" i="4"/>
  <c r="BH462" i="4"/>
  <c r="BG462" i="4"/>
  <c r="BF462" i="4"/>
  <c r="T462" i="4"/>
  <c r="R462" i="4"/>
  <c r="P462" i="4"/>
  <c r="BI461" i="4"/>
  <c r="BH461" i="4"/>
  <c r="BG461" i="4"/>
  <c r="BF461" i="4"/>
  <c r="T461" i="4"/>
  <c r="R461" i="4"/>
  <c r="P461" i="4"/>
  <c r="BI460" i="4"/>
  <c r="BH460" i="4"/>
  <c r="BG460" i="4"/>
  <c r="BF460" i="4"/>
  <c r="T460" i="4"/>
  <c r="R460" i="4"/>
  <c r="P460" i="4"/>
  <c r="BI459" i="4"/>
  <c r="BH459" i="4"/>
  <c r="BG459" i="4"/>
  <c r="BF459" i="4"/>
  <c r="T459" i="4"/>
  <c r="R459" i="4"/>
  <c r="P459" i="4"/>
  <c r="BI458" i="4"/>
  <c r="BH458" i="4"/>
  <c r="BG458" i="4"/>
  <c r="BF458" i="4"/>
  <c r="T458" i="4"/>
  <c r="R458" i="4"/>
  <c r="P458" i="4"/>
  <c r="BI457" i="4"/>
  <c r="BH457" i="4"/>
  <c r="BG457" i="4"/>
  <c r="BF457" i="4"/>
  <c r="T457" i="4"/>
  <c r="R457" i="4"/>
  <c r="P457" i="4"/>
  <c r="BI456" i="4"/>
  <c r="BH456" i="4"/>
  <c r="BG456" i="4"/>
  <c r="BF456" i="4"/>
  <c r="T456" i="4"/>
  <c r="R456" i="4"/>
  <c r="P456" i="4"/>
  <c r="BI455" i="4"/>
  <c r="BH455" i="4"/>
  <c r="BG455" i="4"/>
  <c r="BF455" i="4"/>
  <c r="T455" i="4"/>
  <c r="R455" i="4"/>
  <c r="P455" i="4"/>
  <c r="BI454" i="4"/>
  <c r="BH454" i="4"/>
  <c r="BG454" i="4"/>
  <c r="BF454" i="4"/>
  <c r="T454" i="4"/>
  <c r="R454" i="4"/>
  <c r="P454" i="4"/>
  <c r="BI453" i="4"/>
  <c r="BH453" i="4"/>
  <c r="BG453" i="4"/>
  <c r="BF453" i="4"/>
  <c r="T453" i="4"/>
  <c r="R453" i="4"/>
  <c r="P453" i="4"/>
  <c r="BI452" i="4"/>
  <c r="BH452" i="4"/>
  <c r="BG452" i="4"/>
  <c r="BF452" i="4"/>
  <c r="T452" i="4"/>
  <c r="R452" i="4"/>
  <c r="P452" i="4"/>
  <c r="BI451" i="4"/>
  <c r="BH451" i="4"/>
  <c r="BG451" i="4"/>
  <c r="BF451" i="4"/>
  <c r="T451" i="4"/>
  <c r="R451" i="4"/>
  <c r="P451" i="4"/>
  <c r="BI450" i="4"/>
  <c r="BH450" i="4"/>
  <c r="BG450" i="4"/>
  <c r="BF450" i="4"/>
  <c r="T450" i="4"/>
  <c r="R450" i="4"/>
  <c r="P450" i="4"/>
  <c r="BI449" i="4"/>
  <c r="BH449" i="4"/>
  <c r="BG449" i="4"/>
  <c r="BF449" i="4"/>
  <c r="T449" i="4"/>
  <c r="R449" i="4"/>
  <c r="P449" i="4"/>
  <c r="BI448" i="4"/>
  <c r="BH448" i="4"/>
  <c r="BG448" i="4"/>
  <c r="BF448" i="4"/>
  <c r="T448" i="4"/>
  <c r="R448" i="4"/>
  <c r="P448" i="4"/>
  <c r="BI447" i="4"/>
  <c r="BH447" i="4"/>
  <c r="BG447" i="4"/>
  <c r="BF447" i="4"/>
  <c r="T447" i="4"/>
  <c r="R447" i="4"/>
  <c r="P447" i="4"/>
  <c r="BI446" i="4"/>
  <c r="BH446" i="4"/>
  <c r="BG446" i="4"/>
  <c r="BF446" i="4"/>
  <c r="T446" i="4"/>
  <c r="R446" i="4"/>
  <c r="P446" i="4"/>
  <c r="BI445" i="4"/>
  <c r="BH445" i="4"/>
  <c r="BG445" i="4"/>
  <c r="BF445" i="4"/>
  <c r="T445" i="4"/>
  <c r="R445" i="4"/>
  <c r="P445" i="4"/>
  <c r="BI444" i="4"/>
  <c r="BH444" i="4"/>
  <c r="BG444" i="4"/>
  <c r="BF444" i="4"/>
  <c r="T444" i="4"/>
  <c r="R444" i="4"/>
  <c r="P444" i="4"/>
  <c r="BI442" i="4"/>
  <c r="BH442" i="4"/>
  <c r="BG442" i="4"/>
  <c r="BF442" i="4"/>
  <c r="T442" i="4"/>
  <c r="R442" i="4"/>
  <c r="P442" i="4"/>
  <c r="BI441" i="4"/>
  <c r="BH441" i="4"/>
  <c r="BG441" i="4"/>
  <c r="BF441" i="4"/>
  <c r="T441" i="4"/>
  <c r="R441" i="4"/>
  <c r="P441" i="4"/>
  <c r="BI440" i="4"/>
  <c r="BH440" i="4"/>
  <c r="BG440" i="4"/>
  <c r="BF440" i="4"/>
  <c r="T440" i="4"/>
  <c r="R440" i="4"/>
  <c r="P440" i="4"/>
  <c r="BI439" i="4"/>
  <c r="BH439" i="4"/>
  <c r="BG439" i="4"/>
  <c r="BF439" i="4"/>
  <c r="T439" i="4"/>
  <c r="R439" i="4"/>
  <c r="P439" i="4"/>
  <c r="BI438" i="4"/>
  <c r="BH438" i="4"/>
  <c r="BG438" i="4"/>
  <c r="BF438" i="4"/>
  <c r="T438" i="4"/>
  <c r="R438" i="4"/>
  <c r="P438" i="4"/>
  <c r="BI437" i="4"/>
  <c r="BH437" i="4"/>
  <c r="BG437" i="4"/>
  <c r="BF437" i="4"/>
  <c r="T437" i="4"/>
  <c r="R437" i="4"/>
  <c r="P437" i="4"/>
  <c r="BI436" i="4"/>
  <c r="BH436" i="4"/>
  <c r="BG436" i="4"/>
  <c r="BF436" i="4"/>
  <c r="T436" i="4"/>
  <c r="R436" i="4"/>
  <c r="P436" i="4"/>
  <c r="BI435" i="4"/>
  <c r="BH435" i="4"/>
  <c r="BG435" i="4"/>
  <c r="BF435" i="4"/>
  <c r="T435" i="4"/>
  <c r="R435" i="4"/>
  <c r="P435" i="4"/>
  <c r="BI434" i="4"/>
  <c r="BH434" i="4"/>
  <c r="BG434" i="4"/>
  <c r="BF434" i="4"/>
  <c r="T434" i="4"/>
  <c r="R434" i="4"/>
  <c r="P434" i="4"/>
  <c r="BI433" i="4"/>
  <c r="BH433" i="4"/>
  <c r="BG433" i="4"/>
  <c r="BF433" i="4"/>
  <c r="T433" i="4"/>
  <c r="R433" i="4"/>
  <c r="P433"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7" i="4"/>
  <c r="BH427" i="4"/>
  <c r="BG427" i="4"/>
  <c r="BF427" i="4"/>
  <c r="T427" i="4"/>
  <c r="R427" i="4"/>
  <c r="P427" i="4"/>
  <c r="BI426" i="4"/>
  <c r="BH426" i="4"/>
  <c r="BG426" i="4"/>
  <c r="BF426" i="4"/>
  <c r="T426" i="4"/>
  <c r="R426" i="4"/>
  <c r="P426" i="4"/>
  <c r="BI425" i="4"/>
  <c r="BH425" i="4"/>
  <c r="BG425" i="4"/>
  <c r="BF425" i="4"/>
  <c r="T425" i="4"/>
  <c r="R425" i="4"/>
  <c r="P425" i="4"/>
  <c r="BI424" i="4"/>
  <c r="BH424" i="4"/>
  <c r="BG424" i="4"/>
  <c r="BF424" i="4"/>
  <c r="T424" i="4"/>
  <c r="R424" i="4"/>
  <c r="P424" i="4"/>
  <c r="BI423" i="4"/>
  <c r="BH423" i="4"/>
  <c r="BG423" i="4"/>
  <c r="BF423" i="4"/>
  <c r="T423" i="4"/>
  <c r="R423" i="4"/>
  <c r="P423" i="4"/>
  <c r="BI422" i="4"/>
  <c r="BH422" i="4"/>
  <c r="BG422" i="4"/>
  <c r="BF422" i="4"/>
  <c r="T422" i="4"/>
  <c r="R422" i="4"/>
  <c r="P422" i="4"/>
  <c r="BI421" i="4"/>
  <c r="BH421" i="4"/>
  <c r="BG421" i="4"/>
  <c r="BF421" i="4"/>
  <c r="T421" i="4"/>
  <c r="R421" i="4"/>
  <c r="P421" i="4"/>
  <c r="BI420" i="4"/>
  <c r="BH420" i="4"/>
  <c r="BG420" i="4"/>
  <c r="BF420" i="4"/>
  <c r="T420" i="4"/>
  <c r="R420" i="4"/>
  <c r="P420"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5" i="4"/>
  <c r="BH415" i="4"/>
  <c r="BG415" i="4"/>
  <c r="BF415" i="4"/>
  <c r="T415" i="4"/>
  <c r="R415" i="4"/>
  <c r="P415" i="4"/>
  <c r="BI412" i="4"/>
  <c r="BH412" i="4"/>
  <c r="BG412" i="4"/>
  <c r="BF412" i="4"/>
  <c r="T412" i="4"/>
  <c r="R412" i="4"/>
  <c r="P412" i="4"/>
  <c r="BI411" i="4"/>
  <c r="BH411" i="4"/>
  <c r="BG411" i="4"/>
  <c r="BF411" i="4"/>
  <c r="T411" i="4"/>
  <c r="R411" i="4"/>
  <c r="P411" i="4"/>
  <c r="BI410" i="4"/>
  <c r="BH410" i="4"/>
  <c r="BG410" i="4"/>
  <c r="BF410" i="4"/>
  <c r="T410" i="4"/>
  <c r="R410" i="4"/>
  <c r="P410" i="4"/>
  <c r="BI409" i="4"/>
  <c r="BH409" i="4"/>
  <c r="BG409" i="4"/>
  <c r="BF409" i="4"/>
  <c r="T409" i="4"/>
  <c r="R409" i="4"/>
  <c r="P409" i="4"/>
  <c r="BI407" i="4"/>
  <c r="BH407" i="4"/>
  <c r="BG407" i="4"/>
  <c r="BF407" i="4"/>
  <c r="T407" i="4"/>
  <c r="T406" i="4" s="1"/>
  <c r="R407" i="4"/>
  <c r="R406" i="4"/>
  <c r="P407" i="4"/>
  <c r="P406" i="4" s="1"/>
  <c r="BI405" i="4"/>
  <c r="BH405" i="4"/>
  <c r="BG405" i="4"/>
  <c r="BF405" i="4"/>
  <c r="T405" i="4"/>
  <c r="T404" i="4"/>
  <c r="R405" i="4"/>
  <c r="R404" i="4" s="1"/>
  <c r="P405" i="4"/>
  <c r="P404" i="4"/>
  <c r="BI403" i="4"/>
  <c r="BH403" i="4"/>
  <c r="BG403" i="4"/>
  <c r="BF403" i="4"/>
  <c r="T403" i="4"/>
  <c r="R403" i="4"/>
  <c r="P403" i="4"/>
  <c r="BI402" i="4"/>
  <c r="BH402" i="4"/>
  <c r="BG402" i="4"/>
  <c r="BF402" i="4"/>
  <c r="T402" i="4"/>
  <c r="R402" i="4"/>
  <c r="P402" i="4"/>
  <c r="BI401" i="4"/>
  <c r="BH401" i="4"/>
  <c r="BG401" i="4"/>
  <c r="BF401" i="4"/>
  <c r="T401" i="4"/>
  <c r="R401" i="4"/>
  <c r="P401" i="4"/>
  <c r="BI400" i="4"/>
  <c r="BH400" i="4"/>
  <c r="BG400" i="4"/>
  <c r="BF400" i="4"/>
  <c r="T400" i="4"/>
  <c r="R400" i="4"/>
  <c r="P400" i="4"/>
  <c r="BI399" i="4"/>
  <c r="BH399" i="4"/>
  <c r="BG399" i="4"/>
  <c r="BF399" i="4"/>
  <c r="T399" i="4"/>
  <c r="R399" i="4"/>
  <c r="P399" i="4"/>
  <c r="BI398" i="4"/>
  <c r="BH398" i="4"/>
  <c r="BG398" i="4"/>
  <c r="BF398" i="4"/>
  <c r="T398" i="4"/>
  <c r="R398" i="4"/>
  <c r="P398" i="4"/>
  <c r="BI396" i="4"/>
  <c r="BH396" i="4"/>
  <c r="BG396" i="4"/>
  <c r="BF396" i="4"/>
  <c r="T396" i="4"/>
  <c r="R396" i="4"/>
  <c r="P396" i="4"/>
  <c r="BI395" i="4"/>
  <c r="BH395" i="4"/>
  <c r="BG395" i="4"/>
  <c r="BF395" i="4"/>
  <c r="T395" i="4"/>
  <c r="R395" i="4"/>
  <c r="P395" i="4"/>
  <c r="BI394" i="4"/>
  <c r="BH394" i="4"/>
  <c r="BG394" i="4"/>
  <c r="BF394" i="4"/>
  <c r="T394" i="4"/>
  <c r="R394" i="4"/>
  <c r="P394" i="4"/>
  <c r="BI393" i="4"/>
  <c r="BH393" i="4"/>
  <c r="BG393" i="4"/>
  <c r="BF393" i="4"/>
  <c r="T393" i="4"/>
  <c r="R393" i="4"/>
  <c r="P393" i="4"/>
  <c r="BI392" i="4"/>
  <c r="BH392" i="4"/>
  <c r="BG392" i="4"/>
  <c r="BF392" i="4"/>
  <c r="T392" i="4"/>
  <c r="R392" i="4"/>
  <c r="P392" i="4"/>
  <c r="BI390" i="4"/>
  <c r="BH390" i="4"/>
  <c r="BG390" i="4"/>
  <c r="BF390" i="4"/>
  <c r="T390" i="4"/>
  <c r="R390" i="4"/>
  <c r="P390" i="4"/>
  <c r="BI389" i="4"/>
  <c r="BH389" i="4"/>
  <c r="BG389" i="4"/>
  <c r="BF389" i="4"/>
  <c r="T389" i="4"/>
  <c r="R389" i="4"/>
  <c r="P389" i="4"/>
  <c r="BI388" i="4"/>
  <c r="BH388" i="4"/>
  <c r="BG388" i="4"/>
  <c r="BF388" i="4"/>
  <c r="T388" i="4"/>
  <c r="R388" i="4"/>
  <c r="P388" i="4"/>
  <c r="BI387" i="4"/>
  <c r="BH387" i="4"/>
  <c r="BG387" i="4"/>
  <c r="BF387" i="4"/>
  <c r="T387" i="4"/>
  <c r="R387" i="4"/>
  <c r="P387" i="4"/>
  <c r="BI386" i="4"/>
  <c r="BH386" i="4"/>
  <c r="BG386" i="4"/>
  <c r="BF386" i="4"/>
  <c r="T386" i="4"/>
  <c r="R386" i="4"/>
  <c r="P386" i="4"/>
  <c r="BI384" i="4"/>
  <c r="BH384" i="4"/>
  <c r="BG384" i="4"/>
  <c r="BF384" i="4"/>
  <c r="T384" i="4"/>
  <c r="R384" i="4"/>
  <c r="P384" i="4"/>
  <c r="BI383" i="4"/>
  <c r="BH383" i="4"/>
  <c r="BG383" i="4"/>
  <c r="BF383" i="4"/>
  <c r="T383" i="4"/>
  <c r="R383" i="4"/>
  <c r="P383" i="4"/>
  <c r="BI382" i="4"/>
  <c r="BH382" i="4"/>
  <c r="BG382" i="4"/>
  <c r="BF382" i="4"/>
  <c r="T382" i="4"/>
  <c r="R382" i="4"/>
  <c r="P382" i="4"/>
  <c r="BI381" i="4"/>
  <c r="BH381" i="4"/>
  <c r="BG381" i="4"/>
  <c r="BF381" i="4"/>
  <c r="T381" i="4"/>
  <c r="R381" i="4"/>
  <c r="P381" i="4"/>
  <c r="BI380" i="4"/>
  <c r="BH380" i="4"/>
  <c r="BG380" i="4"/>
  <c r="BF380" i="4"/>
  <c r="T380" i="4"/>
  <c r="R380" i="4"/>
  <c r="P380" i="4"/>
  <c r="BI377" i="4"/>
  <c r="BH377" i="4"/>
  <c r="BG377" i="4"/>
  <c r="BF377" i="4"/>
  <c r="T377" i="4"/>
  <c r="R377" i="4"/>
  <c r="P377" i="4"/>
  <c r="BI376" i="4"/>
  <c r="BH376" i="4"/>
  <c r="BG376" i="4"/>
  <c r="BF376" i="4"/>
  <c r="T376" i="4"/>
  <c r="R376" i="4"/>
  <c r="P376" i="4"/>
  <c r="BI375" i="4"/>
  <c r="BH375" i="4"/>
  <c r="BG375" i="4"/>
  <c r="BF375" i="4"/>
  <c r="T375" i="4"/>
  <c r="R375" i="4"/>
  <c r="P375" i="4"/>
  <c r="BI374" i="4"/>
  <c r="BH374" i="4"/>
  <c r="BG374" i="4"/>
  <c r="BF374" i="4"/>
  <c r="T374" i="4"/>
  <c r="R374" i="4"/>
  <c r="P374" i="4"/>
  <c r="BI373" i="4"/>
  <c r="BH373" i="4"/>
  <c r="BG373" i="4"/>
  <c r="BF373" i="4"/>
  <c r="T373" i="4"/>
  <c r="R373" i="4"/>
  <c r="P373" i="4"/>
  <c r="BI372" i="4"/>
  <c r="BH372" i="4"/>
  <c r="BG372" i="4"/>
  <c r="BF372" i="4"/>
  <c r="T372" i="4"/>
  <c r="R372" i="4"/>
  <c r="P372" i="4"/>
  <c r="BI371" i="4"/>
  <c r="BH371" i="4"/>
  <c r="BG371" i="4"/>
  <c r="BF371" i="4"/>
  <c r="T371" i="4"/>
  <c r="R371" i="4"/>
  <c r="P371" i="4"/>
  <c r="BI369" i="4"/>
  <c r="BH369" i="4"/>
  <c r="BG369" i="4"/>
  <c r="BF369" i="4"/>
  <c r="T369" i="4"/>
  <c r="R369" i="4"/>
  <c r="P369" i="4"/>
  <c r="BI368" i="4"/>
  <c r="BH368" i="4"/>
  <c r="BG368" i="4"/>
  <c r="BF368" i="4"/>
  <c r="T368" i="4"/>
  <c r="R368" i="4"/>
  <c r="P368" i="4"/>
  <c r="BI367" i="4"/>
  <c r="BH367" i="4"/>
  <c r="BG367" i="4"/>
  <c r="BF367" i="4"/>
  <c r="T367" i="4"/>
  <c r="R367" i="4"/>
  <c r="P367" i="4"/>
  <c r="BI365" i="4"/>
  <c r="BH365" i="4"/>
  <c r="BG365" i="4"/>
  <c r="BF365" i="4"/>
  <c r="T365" i="4"/>
  <c r="R365" i="4"/>
  <c r="P365" i="4"/>
  <c r="BI364" i="4"/>
  <c r="BH364" i="4"/>
  <c r="BG364" i="4"/>
  <c r="BF364" i="4"/>
  <c r="T364" i="4"/>
  <c r="R364" i="4"/>
  <c r="P364" i="4"/>
  <c r="BI363" i="4"/>
  <c r="BH363" i="4"/>
  <c r="BG363" i="4"/>
  <c r="BF363" i="4"/>
  <c r="T363" i="4"/>
  <c r="R363" i="4"/>
  <c r="P363" i="4"/>
  <c r="BI361" i="4"/>
  <c r="BH361" i="4"/>
  <c r="BG361" i="4"/>
  <c r="BF361" i="4"/>
  <c r="T361" i="4"/>
  <c r="R361" i="4"/>
  <c r="P361" i="4"/>
  <c r="BI360" i="4"/>
  <c r="BH360" i="4"/>
  <c r="BG360" i="4"/>
  <c r="BF360" i="4"/>
  <c r="T360" i="4"/>
  <c r="R360" i="4"/>
  <c r="P360" i="4"/>
  <c r="BI359" i="4"/>
  <c r="BH359" i="4"/>
  <c r="BG359" i="4"/>
  <c r="BF359" i="4"/>
  <c r="T359" i="4"/>
  <c r="R359" i="4"/>
  <c r="P359" i="4"/>
  <c r="BI358" i="4"/>
  <c r="BH358" i="4"/>
  <c r="BG358" i="4"/>
  <c r="BF358" i="4"/>
  <c r="T358" i="4"/>
  <c r="R358" i="4"/>
  <c r="P358" i="4"/>
  <c r="BI357" i="4"/>
  <c r="BH357" i="4"/>
  <c r="BG357" i="4"/>
  <c r="BF357" i="4"/>
  <c r="T357" i="4"/>
  <c r="R357" i="4"/>
  <c r="P357" i="4"/>
  <c r="BI356" i="4"/>
  <c r="BH356" i="4"/>
  <c r="BG356" i="4"/>
  <c r="BF356" i="4"/>
  <c r="T356" i="4"/>
  <c r="R356" i="4"/>
  <c r="P356" i="4"/>
  <c r="BI355" i="4"/>
  <c r="BH355" i="4"/>
  <c r="BG355" i="4"/>
  <c r="BF355" i="4"/>
  <c r="T355" i="4"/>
  <c r="R355" i="4"/>
  <c r="P355" i="4"/>
  <c r="BI354" i="4"/>
  <c r="BH354" i="4"/>
  <c r="BG354" i="4"/>
  <c r="BF354" i="4"/>
  <c r="T354" i="4"/>
  <c r="R354" i="4"/>
  <c r="P354" i="4"/>
  <c r="BI352" i="4"/>
  <c r="BH352" i="4"/>
  <c r="BG352" i="4"/>
  <c r="BF352" i="4"/>
  <c r="T352" i="4"/>
  <c r="R352" i="4"/>
  <c r="P352" i="4"/>
  <c r="BI351" i="4"/>
  <c r="BH351" i="4"/>
  <c r="BG351" i="4"/>
  <c r="BF351" i="4"/>
  <c r="T351" i="4"/>
  <c r="R351" i="4"/>
  <c r="P351" i="4"/>
  <c r="BI350" i="4"/>
  <c r="BH350" i="4"/>
  <c r="BG350" i="4"/>
  <c r="BF350" i="4"/>
  <c r="T350" i="4"/>
  <c r="R350" i="4"/>
  <c r="P350" i="4"/>
  <c r="BI349" i="4"/>
  <c r="BH349" i="4"/>
  <c r="BG349" i="4"/>
  <c r="BF349" i="4"/>
  <c r="T349" i="4"/>
  <c r="R349" i="4"/>
  <c r="P349" i="4"/>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4" i="4"/>
  <c r="BH344" i="4"/>
  <c r="BG344" i="4"/>
  <c r="BF344" i="4"/>
  <c r="T344" i="4"/>
  <c r="R344" i="4"/>
  <c r="P344"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4" i="4"/>
  <c r="BH334" i="4"/>
  <c r="BG334" i="4"/>
  <c r="BF334" i="4"/>
  <c r="T334" i="4"/>
  <c r="R334" i="4"/>
  <c r="P334" i="4"/>
  <c r="BI333" i="4"/>
  <c r="BH333" i="4"/>
  <c r="BG333" i="4"/>
  <c r="BF333" i="4"/>
  <c r="T333" i="4"/>
  <c r="R333" i="4"/>
  <c r="P333"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5" i="4"/>
  <c r="BH265" i="4"/>
  <c r="BG265" i="4"/>
  <c r="BF265" i="4"/>
  <c r="T265" i="4"/>
  <c r="R265" i="4"/>
  <c r="P265" i="4"/>
  <c r="BI264" i="4"/>
  <c r="BH264" i="4"/>
  <c r="BG264" i="4"/>
  <c r="BF264" i="4"/>
  <c r="T264" i="4"/>
  <c r="R264" i="4"/>
  <c r="P264" i="4"/>
  <c r="BI263" i="4"/>
  <c r="BH263" i="4"/>
  <c r="BG263" i="4"/>
  <c r="BF263" i="4"/>
  <c r="T263" i="4"/>
  <c r="R263" i="4"/>
  <c r="P263"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3" i="4"/>
  <c r="BH223" i="4"/>
  <c r="BG223" i="4"/>
  <c r="BF223" i="4"/>
  <c r="T223" i="4"/>
  <c r="R223" i="4"/>
  <c r="P223" i="4"/>
  <c r="BI222" i="4"/>
  <c r="BH222" i="4"/>
  <c r="BG222" i="4"/>
  <c r="BF222" i="4"/>
  <c r="T222" i="4"/>
  <c r="R222" i="4"/>
  <c r="P222" i="4"/>
  <c r="BI220" i="4"/>
  <c r="BH220" i="4"/>
  <c r="BG220" i="4"/>
  <c r="BF220" i="4"/>
  <c r="T220" i="4"/>
  <c r="R220" i="4"/>
  <c r="P220" i="4"/>
  <c r="BI219" i="4"/>
  <c r="BH219" i="4"/>
  <c r="BG219" i="4"/>
  <c r="BF219" i="4"/>
  <c r="T219" i="4"/>
  <c r="R219" i="4"/>
  <c r="P219"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J129" i="4"/>
  <c r="F127" i="4"/>
  <c r="E125" i="4"/>
  <c r="J58" i="4"/>
  <c r="F56" i="4"/>
  <c r="E54" i="4"/>
  <c r="J26" i="4"/>
  <c r="E26" i="4"/>
  <c r="J130" i="4" s="1"/>
  <c r="J25" i="4"/>
  <c r="J20" i="4"/>
  <c r="E20" i="4"/>
  <c r="F130" i="4" s="1"/>
  <c r="J19" i="4"/>
  <c r="J17" i="4"/>
  <c r="E17" i="4"/>
  <c r="F129" i="4" s="1"/>
  <c r="J16" i="4"/>
  <c r="J14" i="4"/>
  <c r="J127" i="4" s="1"/>
  <c r="E7" i="4"/>
  <c r="E121" i="4"/>
  <c r="J39" i="3"/>
  <c r="J38" i="3"/>
  <c r="AY57" i="1" s="1"/>
  <c r="J37" i="3"/>
  <c r="AX57" i="1"/>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J83" i="3"/>
  <c r="F81" i="3"/>
  <c r="E79" i="3"/>
  <c r="J58" i="3"/>
  <c r="F56" i="3"/>
  <c r="E54" i="3"/>
  <c r="J26" i="3"/>
  <c r="E26" i="3"/>
  <c r="J84" i="3" s="1"/>
  <c r="J25" i="3"/>
  <c r="J20" i="3"/>
  <c r="E20" i="3"/>
  <c r="F84" i="3" s="1"/>
  <c r="J19" i="3"/>
  <c r="J17" i="3"/>
  <c r="E17" i="3"/>
  <c r="F83" i="3" s="1"/>
  <c r="J16" i="3"/>
  <c r="J14" i="3"/>
  <c r="J56" i="3"/>
  <c r="E7" i="3"/>
  <c r="E75" i="3" s="1"/>
  <c r="J39" i="2"/>
  <c r="J38" i="2"/>
  <c r="AY56" i="1" s="1"/>
  <c r="J37" i="2"/>
  <c r="AX56" i="1"/>
  <c r="BI3992" i="2"/>
  <c r="BH3992" i="2"/>
  <c r="BG3992" i="2"/>
  <c r="BF3992" i="2"/>
  <c r="T3992" i="2"/>
  <c r="R3992" i="2"/>
  <c r="P3992" i="2"/>
  <c r="BI3988" i="2"/>
  <c r="BH3988" i="2"/>
  <c r="BG3988" i="2"/>
  <c r="BF3988" i="2"/>
  <c r="T3988" i="2"/>
  <c r="R3988" i="2"/>
  <c r="P3988" i="2"/>
  <c r="BI3986" i="2"/>
  <c r="BH3986" i="2"/>
  <c r="BG3986" i="2"/>
  <c r="BF3986" i="2"/>
  <c r="T3986" i="2"/>
  <c r="R3986" i="2"/>
  <c r="P3986" i="2"/>
  <c r="BI3984" i="2"/>
  <c r="BH3984" i="2"/>
  <c r="BG3984" i="2"/>
  <c r="BF3984" i="2"/>
  <c r="T3984" i="2"/>
  <c r="R3984" i="2"/>
  <c r="P3984" i="2"/>
  <c r="BI3982" i="2"/>
  <c r="BH3982" i="2"/>
  <c r="BG3982" i="2"/>
  <c r="BF3982" i="2"/>
  <c r="T3982" i="2"/>
  <c r="R3982" i="2"/>
  <c r="P3982" i="2"/>
  <c r="BI3980" i="2"/>
  <c r="BH3980" i="2"/>
  <c r="BG3980" i="2"/>
  <c r="BF3980" i="2"/>
  <c r="T3980" i="2"/>
  <c r="R3980" i="2"/>
  <c r="P3980" i="2"/>
  <c r="BI3978" i="2"/>
  <c r="BH3978" i="2"/>
  <c r="BG3978" i="2"/>
  <c r="BF3978" i="2"/>
  <c r="T3978" i="2"/>
  <c r="R3978" i="2"/>
  <c r="P3978" i="2"/>
  <c r="BI3976" i="2"/>
  <c r="BH3976" i="2"/>
  <c r="BG3976" i="2"/>
  <c r="BF3976" i="2"/>
  <c r="T3976" i="2"/>
  <c r="R3976" i="2"/>
  <c r="P3976" i="2"/>
  <c r="BI3974" i="2"/>
  <c r="BH3974" i="2"/>
  <c r="BG3974" i="2"/>
  <c r="BF3974" i="2"/>
  <c r="T3974" i="2"/>
  <c r="R3974" i="2"/>
  <c r="P3974" i="2"/>
  <c r="BI3972" i="2"/>
  <c r="BH3972" i="2"/>
  <c r="BG3972" i="2"/>
  <c r="BF3972" i="2"/>
  <c r="T3972" i="2"/>
  <c r="R3972" i="2"/>
  <c r="P3972" i="2"/>
  <c r="BI3970" i="2"/>
  <c r="BH3970" i="2"/>
  <c r="BG3970" i="2"/>
  <c r="BF3970" i="2"/>
  <c r="T3970" i="2"/>
  <c r="R3970" i="2"/>
  <c r="P3970" i="2"/>
  <c r="BI3968" i="2"/>
  <c r="BH3968" i="2"/>
  <c r="BG3968" i="2"/>
  <c r="BF3968" i="2"/>
  <c r="T3968" i="2"/>
  <c r="R3968" i="2"/>
  <c r="P3968" i="2"/>
  <c r="BI3966" i="2"/>
  <c r="BH3966" i="2"/>
  <c r="BG3966" i="2"/>
  <c r="BF3966" i="2"/>
  <c r="T3966" i="2"/>
  <c r="R3966" i="2"/>
  <c r="P3966" i="2"/>
  <c r="BI3964" i="2"/>
  <c r="BH3964" i="2"/>
  <c r="BG3964" i="2"/>
  <c r="BF3964" i="2"/>
  <c r="T3964" i="2"/>
  <c r="R3964" i="2"/>
  <c r="P3964" i="2"/>
  <c r="BI3962" i="2"/>
  <c r="BH3962" i="2"/>
  <c r="BG3962" i="2"/>
  <c r="BF3962" i="2"/>
  <c r="T3962" i="2"/>
  <c r="R3962" i="2"/>
  <c r="P3962" i="2"/>
  <c r="BI3960" i="2"/>
  <c r="BH3960" i="2"/>
  <c r="BG3960" i="2"/>
  <c r="BF3960" i="2"/>
  <c r="T3960" i="2"/>
  <c r="R3960" i="2"/>
  <c r="P3960" i="2"/>
  <c r="BI3953" i="2"/>
  <c r="BH3953" i="2"/>
  <c r="BG3953" i="2"/>
  <c r="BF3953" i="2"/>
  <c r="T3953" i="2"/>
  <c r="R3953" i="2"/>
  <c r="P3953" i="2"/>
  <c r="BI3948" i="2"/>
  <c r="BH3948" i="2"/>
  <c r="BG3948" i="2"/>
  <c r="BF3948" i="2"/>
  <c r="T3948" i="2"/>
  <c r="R3948" i="2"/>
  <c r="P3948" i="2"/>
  <c r="BI3946" i="2"/>
  <c r="BH3946" i="2"/>
  <c r="BG3946" i="2"/>
  <c r="BF3946" i="2"/>
  <c r="T3946" i="2"/>
  <c r="R3946" i="2"/>
  <c r="P3946" i="2"/>
  <c r="BI3944" i="2"/>
  <c r="BH3944" i="2"/>
  <c r="BG3944" i="2"/>
  <c r="BF3944" i="2"/>
  <c r="T3944" i="2"/>
  <c r="T3943" i="2" s="1"/>
  <c r="T3942" i="2" s="1"/>
  <c r="R3944" i="2"/>
  <c r="R3943" i="2" s="1"/>
  <c r="R3942" i="2" s="1"/>
  <c r="P3944" i="2"/>
  <c r="P3943" i="2"/>
  <c r="P3942" i="2" s="1"/>
  <c r="BI3940" i="2"/>
  <c r="BH3940" i="2"/>
  <c r="BG3940" i="2"/>
  <c r="BF3940" i="2"/>
  <c r="T3940" i="2"/>
  <c r="R3940" i="2"/>
  <c r="P3940" i="2"/>
  <c r="BI3938" i="2"/>
  <c r="BH3938" i="2"/>
  <c r="BG3938" i="2"/>
  <c r="BF3938" i="2"/>
  <c r="T3938" i="2"/>
  <c r="R3938" i="2"/>
  <c r="P3938" i="2"/>
  <c r="BI3936" i="2"/>
  <c r="BH3936" i="2"/>
  <c r="BG3936" i="2"/>
  <c r="BF3936" i="2"/>
  <c r="T3936" i="2"/>
  <c r="R3936" i="2"/>
  <c r="P3936" i="2"/>
  <c r="BI3934" i="2"/>
  <c r="BH3934" i="2"/>
  <c r="BG3934" i="2"/>
  <c r="BF3934" i="2"/>
  <c r="T3934" i="2"/>
  <c r="R3934" i="2"/>
  <c r="P3934" i="2"/>
  <c r="BI3932" i="2"/>
  <c r="BH3932" i="2"/>
  <c r="BG3932" i="2"/>
  <c r="BF3932" i="2"/>
  <c r="T3932" i="2"/>
  <c r="R3932" i="2"/>
  <c r="P3932" i="2"/>
  <c r="BI3930" i="2"/>
  <c r="BH3930" i="2"/>
  <c r="BG3930" i="2"/>
  <c r="BF3930" i="2"/>
  <c r="T3930" i="2"/>
  <c r="R3930" i="2"/>
  <c r="P3930" i="2"/>
  <c r="BI3928" i="2"/>
  <c r="BH3928" i="2"/>
  <c r="BG3928" i="2"/>
  <c r="BF3928" i="2"/>
  <c r="T3928" i="2"/>
  <c r="R3928" i="2"/>
  <c r="P3928" i="2"/>
  <c r="BI3926" i="2"/>
  <c r="BH3926" i="2"/>
  <c r="BG3926" i="2"/>
  <c r="BF3926" i="2"/>
  <c r="T3926" i="2"/>
  <c r="R3926" i="2"/>
  <c r="P3926" i="2"/>
  <c r="BI3924" i="2"/>
  <c r="BH3924" i="2"/>
  <c r="BG3924" i="2"/>
  <c r="BF3924" i="2"/>
  <c r="T3924" i="2"/>
  <c r="R3924" i="2"/>
  <c r="P3924" i="2"/>
  <c r="BI3922" i="2"/>
  <c r="BH3922" i="2"/>
  <c r="BG3922" i="2"/>
  <c r="BF3922" i="2"/>
  <c r="T3922" i="2"/>
  <c r="R3922" i="2"/>
  <c r="P3922" i="2"/>
  <c r="BI3920" i="2"/>
  <c r="BH3920" i="2"/>
  <c r="BG3920" i="2"/>
  <c r="BF3920" i="2"/>
  <c r="T3920" i="2"/>
  <c r="R3920" i="2"/>
  <c r="P3920" i="2"/>
  <c r="BI3917" i="2"/>
  <c r="BH3917" i="2"/>
  <c r="BG3917" i="2"/>
  <c r="BF3917" i="2"/>
  <c r="T3917" i="2"/>
  <c r="R3917" i="2"/>
  <c r="P3917" i="2"/>
  <c r="BI3915" i="2"/>
  <c r="BH3915" i="2"/>
  <c r="BG3915" i="2"/>
  <c r="BF3915" i="2"/>
  <c r="T3915" i="2"/>
  <c r="R3915" i="2"/>
  <c r="P3915" i="2"/>
  <c r="BI3909" i="2"/>
  <c r="BH3909" i="2"/>
  <c r="BG3909" i="2"/>
  <c r="BF3909" i="2"/>
  <c r="T3909" i="2"/>
  <c r="R3909" i="2"/>
  <c r="P3909" i="2"/>
  <c r="BI3906" i="2"/>
  <c r="BH3906" i="2"/>
  <c r="BG3906" i="2"/>
  <c r="BF3906" i="2"/>
  <c r="T3906" i="2"/>
  <c r="R3906" i="2"/>
  <c r="P3906" i="2"/>
  <c r="BI3904" i="2"/>
  <c r="BH3904" i="2"/>
  <c r="BG3904" i="2"/>
  <c r="BF3904" i="2"/>
  <c r="T3904" i="2"/>
  <c r="R3904" i="2"/>
  <c r="P3904" i="2"/>
  <c r="BI3897" i="2"/>
  <c r="BH3897" i="2"/>
  <c r="BG3897" i="2"/>
  <c r="BF3897" i="2"/>
  <c r="T3897" i="2"/>
  <c r="R3897" i="2"/>
  <c r="P3897" i="2"/>
  <c r="BI3823" i="2"/>
  <c r="BH3823" i="2"/>
  <c r="BG3823" i="2"/>
  <c r="BF3823" i="2"/>
  <c r="T3823" i="2"/>
  <c r="R3823" i="2"/>
  <c r="P3823" i="2"/>
  <c r="BI3822" i="2"/>
  <c r="BH3822" i="2"/>
  <c r="BG3822" i="2"/>
  <c r="BF3822" i="2"/>
  <c r="T3822" i="2"/>
  <c r="R3822" i="2"/>
  <c r="P3822" i="2"/>
  <c r="BI3820" i="2"/>
  <c r="BH3820" i="2"/>
  <c r="BG3820" i="2"/>
  <c r="BF3820" i="2"/>
  <c r="T3820" i="2"/>
  <c r="R3820" i="2"/>
  <c r="P3820" i="2"/>
  <c r="BI3816" i="2"/>
  <c r="BH3816" i="2"/>
  <c r="BG3816" i="2"/>
  <c r="BF3816" i="2"/>
  <c r="T3816" i="2"/>
  <c r="R3816" i="2"/>
  <c r="P3816" i="2"/>
  <c r="BI3815" i="2"/>
  <c r="BH3815" i="2"/>
  <c r="BG3815" i="2"/>
  <c r="BF3815" i="2"/>
  <c r="T3815" i="2"/>
  <c r="R3815" i="2"/>
  <c r="P3815" i="2"/>
  <c r="BI3813" i="2"/>
  <c r="BH3813" i="2"/>
  <c r="BG3813" i="2"/>
  <c r="BF3813" i="2"/>
  <c r="T3813" i="2"/>
  <c r="R3813" i="2"/>
  <c r="P3813" i="2"/>
  <c r="BI3740" i="2"/>
  <c r="BH3740" i="2"/>
  <c r="BG3740" i="2"/>
  <c r="BF3740" i="2"/>
  <c r="T3740" i="2"/>
  <c r="R3740" i="2"/>
  <c r="P3740" i="2"/>
  <c r="BI3729" i="2"/>
  <c r="BH3729" i="2"/>
  <c r="BG3729" i="2"/>
  <c r="BF3729" i="2"/>
  <c r="T3729" i="2"/>
  <c r="R3729" i="2"/>
  <c r="P3729" i="2"/>
  <c r="BI3719" i="2"/>
  <c r="BH3719" i="2"/>
  <c r="BG3719" i="2"/>
  <c r="BF3719" i="2"/>
  <c r="T3719" i="2"/>
  <c r="R3719" i="2"/>
  <c r="P3719" i="2"/>
  <c r="BI3718" i="2"/>
  <c r="BH3718" i="2"/>
  <c r="BG3718" i="2"/>
  <c r="BF3718" i="2"/>
  <c r="T3718" i="2"/>
  <c r="R3718" i="2"/>
  <c r="P3718" i="2"/>
  <c r="BI3708" i="2"/>
  <c r="BH3708" i="2"/>
  <c r="BG3708" i="2"/>
  <c r="BF3708" i="2"/>
  <c r="T3708" i="2"/>
  <c r="R3708" i="2"/>
  <c r="P3708" i="2"/>
  <c r="BI3680" i="2"/>
  <c r="BH3680" i="2"/>
  <c r="BG3680" i="2"/>
  <c r="BF3680" i="2"/>
  <c r="T3680" i="2"/>
  <c r="R3680" i="2"/>
  <c r="P3680" i="2"/>
  <c r="BI3677" i="2"/>
  <c r="BH3677" i="2"/>
  <c r="BG3677" i="2"/>
  <c r="BF3677" i="2"/>
  <c r="T3677" i="2"/>
  <c r="R3677" i="2"/>
  <c r="P3677" i="2"/>
  <c r="BI3546" i="2"/>
  <c r="BH3546" i="2"/>
  <c r="BG3546" i="2"/>
  <c r="BF3546" i="2"/>
  <c r="T3546" i="2"/>
  <c r="R3546" i="2"/>
  <c r="P3546" i="2"/>
  <c r="BI3465" i="2"/>
  <c r="BH3465" i="2"/>
  <c r="BG3465" i="2"/>
  <c r="BF3465" i="2"/>
  <c r="T3465" i="2"/>
  <c r="R3465" i="2"/>
  <c r="P3465" i="2"/>
  <c r="BI3464" i="2"/>
  <c r="BH3464" i="2"/>
  <c r="BG3464" i="2"/>
  <c r="BF3464" i="2"/>
  <c r="T3464" i="2"/>
  <c r="R3464" i="2"/>
  <c r="P3464" i="2"/>
  <c r="BI3462" i="2"/>
  <c r="BH3462" i="2"/>
  <c r="BG3462" i="2"/>
  <c r="BF3462" i="2"/>
  <c r="T3462" i="2"/>
  <c r="R3462" i="2"/>
  <c r="P3462" i="2"/>
  <c r="BI3331" i="2"/>
  <c r="BH3331" i="2"/>
  <c r="BG3331" i="2"/>
  <c r="BF3331" i="2"/>
  <c r="T3331" i="2"/>
  <c r="R3331" i="2"/>
  <c r="P3331" i="2"/>
  <c r="BI3329" i="2"/>
  <c r="BH3329" i="2"/>
  <c r="BG3329" i="2"/>
  <c r="BF3329" i="2"/>
  <c r="T3329" i="2"/>
  <c r="R3329" i="2"/>
  <c r="P3329" i="2"/>
  <c r="BI3327" i="2"/>
  <c r="BH3327" i="2"/>
  <c r="BG3327" i="2"/>
  <c r="BF3327" i="2"/>
  <c r="T3327" i="2"/>
  <c r="R3327" i="2"/>
  <c r="P3327" i="2"/>
  <c r="BI3324" i="2"/>
  <c r="BH3324" i="2"/>
  <c r="BG3324" i="2"/>
  <c r="BF3324" i="2"/>
  <c r="T3324" i="2"/>
  <c r="T3323" i="2" s="1"/>
  <c r="R3324" i="2"/>
  <c r="R3323" i="2"/>
  <c r="P3324" i="2"/>
  <c r="P3323" i="2" s="1"/>
  <c r="BI3321" i="2"/>
  <c r="BH3321" i="2"/>
  <c r="BG3321" i="2"/>
  <c r="BF3321" i="2"/>
  <c r="T3321" i="2"/>
  <c r="R3321" i="2"/>
  <c r="P3321" i="2"/>
  <c r="BI3319" i="2"/>
  <c r="BH3319" i="2"/>
  <c r="BG3319" i="2"/>
  <c r="BF3319" i="2"/>
  <c r="T3319" i="2"/>
  <c r="R3319" i="2"/>
  <c r="P3319" i="2"/>
  <c r="BI3317" i="2"/>
  <c r="BH3317" i="2"/>
  <c r="BG3317" i="2"/>
  <c r="BF3317" i="2"/>
  <c r="T3317" i="2"/>
  <c r="R3317" i="2"/>
  <c r="P3317" i="2"/>
  <c r="BI3314" i="2"/>
  <c r="BH3314" i="2"/>
  <c r="BG3314" i="2"/>
  <c r="BF3314" i="2"/>
  <c r="T3314" i="2"/>
  <c r="R3314" i="2"/>
  <c r="P3314" i="2"/>
  <c r="BI3243" i="2"/>
  <c r="BH3243" i="2"/>
  <c r="BG3243" i="2"/>
  <c r="BF3243" i="2"/>
  <c r="T3243" i="2"/>
  <c r="R3243" i="2"/>
  <c r="P3243" i="2"/>
  <c r="BI3235" i="2"/>
  <c r="BH3235" i="2"/>
  <c r="BG3235" i="2"/>
  <c r="BF3235" i="2"/>
  <c r="T3235" i="2"/>
  <c r="R3235" i="2"/>
  <c r="P3235" i="2"/>
  <c r="BI3229" i="2"/>
  <c r="BH3229" i="2"/>
  <c r="BG3229" i="2"/>
  <c r="BF3229" i="2"/>
  <c r="T3229" i="2"/>
  <c r="R3229" i="2"/>
  <c r="P3229" i="2"/>
  <c r="BI3221" i="2"/>
  <c r="BH3221" i="2"/>
  <c r="BG3221" i="2"/>
  <c r="BF3221" i="2"/>
  <c r="T3221" i="2"/>
  <c r="R3221" i="2"/>
  <c r="P3221" i="2"/>
  <c r="BI3218" i="2"/>
  <c r="BH3218" i="2"/>
  <c r="BG3218" i="2"/>
  <c r="BF3218" i="2"/>
  <c r="T3218" i="2"/>
  <c r="R3218" i="2"/>
  <c r="P3218" i="2"/>
  <c r="BI3209" i="2"/>
  <c r="BH3209" i="2"/>
  <c r="BG3209" i="2"/>
  <c r="BF3209" i="2"/>
  <c r="T3209" i="2"/>
  <c r="R3209" i="2"/>
  <c r="P3209" i="2"/>
  <c r="BI3202" i="2"/>
  <c r="BH3202" i="2"/>
  <c r="BG3202" i="2"/>
  <c r="BF3202" i="2"/>
  <c r="T3202" i="2"/>
  <c r="R3202" i="2"/>
  <c r="P3202" i="2"/>
  <c r="BI3200" i="2"/>
  <c r="BH3200" i="2"/>
  <c r="BG3200" i="2"/>
  <c r="BF3200" i="2"/>
  <c r="T3200" i="2"/>
  <c r="R3200" i="2"/>
  <c r="P3200" i="2"/>
  <c r="BI3198" i="2"/>
  <c r="BH3198" i="2"/>
  <c r="BG3198" i="2"/>
  <c r="BF3198" i="2"/>
  <c r="T3198" i="2"/>
  <c r="R3198" i="2"/>
  <c r="P3198" i="2"/>
  <c r="BI3196" i="2"/>
  <c r="BH3196" i="2"/>
  <c r="BG3196" i="2"/>
  <c r="BF3196" i="2"/>
  <c r="T3196" i="2"/>
  <c r="R3196" i="2"/>
  <c r="P3196" i="2"/>
  <c r="BI3194" i="2"/>
  <c r="BH3194" i="2"/>
  <c r="BG3194" i="2"/>
  <c r="BF3194" i="2"/>
  <c r="T3194" i="2"/>
  <c r="R3194" i="2"/>
  <c r="P3194" i="2"/>
  <c r="BI3152" i="2"/>
  <c r="BH3152" i="2"/>
  <c r="BG3152" i="2"/>
  <c r="BF3152" i="2"/>
  <c r="T3152" i="2"/>
  <c r="R3152" i="2"/>
  <c r="P3152" i="2"/>
  <c r="BI3150" i="2"/>
  <c r="BH3150" i="2"/>
  <c r="BG3150" i="2"/>
  <c r="BF3150" i="2"/>
  <c r="T3150" i="2"/>
  <c r="R3150" i="2"/>
  <c r="P3150" i="2"/>
  <c r="BI3147" i="2"/>
  <c r="BH3147" i="2"/>
  <c r="BG3147" i="2"/>
  <c r="BF3147" i="2"/>
  <c r="T3147" i="2"/>
  <c r="R3147" i="2"/>
  <c r="P3147" i="2"/>
  <c r="BI3145" i="2"/>
  <c r="BH3145" i="2"/>
  <c r="BG3145" i="2"/>
  <c r="BF3145" i="2"/>
  <c r="T3145" i="2"/>
  <c r="R3145" i="2"/>
  <c r="P3145" i="2"/>
  <c r="BI3142" i="2"/>
  <c r="BH3142" i="2"/>
  <c r="BG3142" i="2"/>
  <c r="BF3142" i="2"/>
  <c r="T3142" i="2"/>
  <c r="R3142" i="2"/>
  <c r="P3142" i="2"/>
  <c r="BI3140" i="2"/>
  <c r="BH3140" i="2"/>
  <c r="BG3140" i="2"/>
  <c r="BF3140" i="2"/>
  <c r="T3140" i="2"/>
  <c r="R3140" i="2"/>
  <c r="P3140" i="2"/>
  <c r="BI3131" i="2"/>
  <c r="BH3131" i="2"/>
  <c r="BG3131" i="2"/>
  <c r="BF3131" i="2"/>
  <c r="T3131" i="2"/>
  <c r="R3131" i="2"/>
  <c r="P3131" i="2"/>
  <c r="BI3128" i="2"/>
  <c r="BH3128" i="2"/>
  <c r="BG3128" i="2"/>
  <c r="BF3128" i="2"/>
  <c r="T3128" i="2"/>
  <c r="R3128" i="2"/>
  <c r="P3128" i="2"/>
  <c r="BI3126" i="2"/>
  <c r="BH3126" i="2"/>
  <c r="BG3126" i="2"/>
  <c r="BF3126" i="2"/>
  <c r="T3126" i="2"/>
  <c r="R3126" i="2"/>
  <c r="P3126" i="2"/>
  <c r="BI3124" i="2"/>
  <c r="BH3124" i="2"/>
  <c r="BG3124" i="2"/>
  <c r="BF3124" i="2"/>
  <c r="T3124" i="2"/>
  <c r="R3124" i="2"/>
  <c r="P3124" i="2"/>
  <c r="BI3123" i="2"/>
  <c r="BH3123" i="2"/>
  <c r="BG3123" i="2"/>
  <c r="BF3123" i="2"/>
  <c r="T3123" i="2"/>
  <c r="R3123" i="2"/>
  <c r="P3123" i="2"/>
  <c r="BI3121" i="2"/>
  <c r="BH3121" i="2"/>
  <c r="BG3121" i="2"/>
  <c r="BF3121" i="2"/>
  <c r="T3121" i="2"/>
  <c r="R3121" i="2"/>
  <c r="P3121" i="2"/>
  <c r="BI3118" i="2"/>
  <c r="BH3118" i="2"/>
  <c r="BG3118" i="2"/>
  <c r="BF3118" i="2"/>
  <c r="T3118" i="2"/>
  <c r="R3118" i="2"/>
  <c r="P3118" i="2"/>
  <c r="BI3117" i="2"/>
  <c r="BH3117" i="2"/>
  <c r="BG3117" i="2"/>
  <c r="BF3117" i="2"/>
  <c r="T3117" i="2"/>
  <c r="R3117" i="2"/>
  <c r="P3117" i="2"/>
  <c r="BI3114" i="2"/>
  <c r="BH3114" i="2"/>
  <c r="BG3114" i="2"/>
  <c r="BF3114" i="2"/>
  <c r="T3114" i="2"/>
  <c r="R3114" i="2"/>
  <c r="P3114" i="2"/>
  <c r="BI3113" i="2"/>
  <c r="BH3113" i="2"/>
  <c r="BG3113" i="2"/>
  <c r="BF3113" i="2"/>
  <c r="T3113" i="2"/>
  <c r="R3113" i="2"/>
  <c r="P3113" i="2"/>
  <c r="BI3110" i="2"/>
  <c r="BH3110" i="2"/>
  <c r="BG3110" i="2"/>
  <c r="BF3110" i="2"/>
  <c r="T3110" i="2"/>
  <c r="R3110" i="2"/>
  <c r="P3110" i="2"/>
  <c r="BI3109" i="2"/>
  <c r="BH3109" i="2"/>
  <c r="BG3109" i="2"/>
  <c r="BF3109" i="2"/>
  <c r="T3109" i="2"/>
  <c r="R3109" i="2"/>
  <c r="P3109" i="2"/>
  <c r="BI3107" i="2"/>
  <c r="BH3107" i="2"/>
  <c r="BG3107" i="2"/>
  <c r="BF3107" i="2"/>
  <c r="T3107" i="2"/>
  <c r="R3107" i="2"/>
  <c r="P3107" i="2"/>
  <c r="BI3105" i="2"/>
  <c r="BH3105" i="2"/>
  <c r="BG3105" i="2"/>
  <c r="BF3105" i="2"/>
  <c r="T3105" i="2"/>
  <c r="R3105" i="2"/>
  <c r="P3105" i="2"/>
  <c r="BI3103" i="2"/>
  <c r="BH3103" i="2"/>
  <c r="BG3103" i="2"/>
  <c r="BF3103" i="2"/>
  <c r="T3103" i="2"/>
  <c r="R3103" i="2"/>
  <c r="P3103" i="2"/>
  <c r="BI3101" i="2"/>
  <c r="BH3101" i="2"/>
  <c r="BG3101" i="2"/>
  <c r="BF3101" i="2"/>
  <c r="T3101" i="2"/>
  <c r="R3101" i="2"/>
  <c r="P3101" i="2"/>
  <c r="BI3099" i="2"/>
  <c r="BH3099" i="2"/>
  <c r="BG3099" i="2"/>
  <c r="BF3099" i="2"/>
  <c r="T3099" i="2"/>
  <c r="R3099" i="2"/>
  <c r="P3099" i="2"/>
  <c r="BI3097" i="2"/>
  <c r="BH3097" i="2"/>
  <c r="BG3097" i="2"/>
  <c r="BF3097" i="2"/>
  <c r="T3097" i="2"/>
  <c r="R3097" i="2"/>
  <c r="P3097" i="2"/>
  <c r="BI3095" i="2"/>
  <c r="BH3095" i="2"/>
  <c r="BG3095" i="2"/>
  <c r="BF3095" i="2"/>
  <c r="T3095" i="2"/>
  <c r="R3095" i="2"/>
  <c r="P3095" i="2"/>
  <c r="BI3093" i="2"/>
  <c r="BH3093" i="2"/>
  <c r="BG3093" i="2"/>
  <c r="BF3093" i="2"/>
  <c r="T3093" i="2"/>
  <c r="R3093" i="2"/>
  <c r="P3093" i="2"/>
  <c r="BI3091" i="2"/>
  <c r="BH3091" i="2"/>
  <c r="BG3091" i="2"/>
  <c r="BF3091" i="2"/>
  <c r="T3091" i="2"/>
  <c r="R3091" i="2"/>
  <c r="P3091" i="2"/>
  <c r="BI3089" i="2"/>
  <c r="BH3089" i="2"/>
  <c r="BG3089" i="2"/>
  <c r="BF3089" i="2"/>
  <c r="T3089" i="2"/>
  <c r="R3089" i="2"/>
  <c r="P3089" i="2"/>
  <c r="BI3087" i="2"/>
  <c r="BH3087" i="2"/>
  <c r="BG3087" i="2"/>
  <c r="BF3087" i="2"/>
  <c r="T3087" i="2"/>
  <c r="R3087" i="2"/>
  <c r="P3087" i="2"/>
  <c r="BI3085" i="2"/>
  <c r="BH3085" i="2"/>
  <c r="BG3085" i="2"/>
  <c r="BF3085" i="2"/>
  <c r="T3085" i="2"/>
  <c r="R3085" i="2"/>
  <c r="P3085" i="2"/>
  <c r="BI3083" i="2"/>
  <c r="BH3083" i="2"/>
  <c r="BG3083" i="2"/>
  <c r="BF3083" i="2"/>
  <c r="T3083" i="2"/>
  <c r="R3083" i="2"/>
  <c r="P3083" i="2"/>
  <c r="BI3081" i="2"/>
  <c r="BH3081" i="2"/>
  <c r="BG3081" i="2"/>
  <c r="BF3081" i="2"/>
  <c r="T3081" i="2"/>
  <c r="R3081" i="2"/>
  <c r="P3081" i="2"/>
  <c r="BI3079" i="2"/>
  <c r="BH3079" i="2"/>
  <c r="BG3079" i="2"/>
  <c r="BF3079" i="2"/>
  <c r="T3079" i="2"/>
  <c r="R3079" i="2"/>
  <c r="P3079" i="2"/>
  <c r="BI3077" i="2"/>
  <c r="BH3077" i="2"/>
  <c r="BG3077" i="2"/>
  <c r="BF3077" i="2"/>
  <c r="T3077" i="2"/>
  <c r="R3077" i="2"/>
  <c r="P3077" i="2"/>
  <c r="BI3075" i="2"/>
  <c r="BH3075" i="2"/>
  <c r="BG3075" i="2"/>
  <c r="BF3075" i="2"/>
  <c r="T3075" i="2"/>
  <c r="R3075" i="2"/>
  <c r="P3075" i="2"/>
  <c r="BI3073" i="2"/>
  <c r="BH3073" i="2"/>
  <c r="BG3073" i="2"/>
  <c r="BF3073" i="2"/>
  <c r="T3073" i="2"/>
  <c r="R3073" i="2"/>
  <c r="P3073" i="2"/>
  <c r="BI3071" i="2"/>
  <c r="BH3071" i="2"/>
  <c r="BG3071" i="2"/>
  <c r="BF3071" i="2"/>
  <c r="T3071" i="2"/>
  <c r="R3071" i="2"/>
  <c r="P3071" i="2"/>
  <c r="BI3069" i="2"/>
  <c r="BH3069" i="2"/>
  <c r="BG3069" i="2"/>
  <c r="BF3069" i="2"/>
  <c r="T3069" i="2"/>
  <c r="R3069" i="2"/>
  <c r="P3069" i="2"/>
  <c r="BI3067" i="2"/>
  <c r="BH3067" i="2"/>
  <c r="BG3067" i="2"/>
  <c r="BF3067" i="2"/>
  <c r="T3067" i="2"/>
  <c r="R3067" i="2"/>
  <c r="P3067" i="2"/>
  <c r="BI3065" i="2"/>
  <c r="BH3065" i="2"/>
  <c r="BG3065" i="2"/>
  <c r="BF3065" i="2"/>
  <c r="T3065" i="2"/>
  <c r="R3065" i="2"/>
  <c r="P3065" i="2"/>
  <c r="BI3063" i="2"/>
  <c r="BH3063" i="2"/>
  <c r="BG3063" i="2"/>
  <c r="BF3063" i="2"/>
  <c r="T3063" i="2"/>
  <c r="R3063" i="2"/>
  <c r="P3063" i="2"/>
  <c r="BI3061" i="2"/>
  <c r="BH3061" i="2"/>
  <c r="BG3061" i="2"/>
  <c r="BF3061" i="2"/>
  <c r="T3061" i="2"/>
  <c r="R3061" i="2"/>
  <c r="P3061" i="2"/>
  <c r="BI3059" i="2"/>
  <c r="BH3059" i="2"/>
  <c r="BG3059" i="2"/>
  <c r="BF3059" i="2"/>
  <c r="T3059" i="2"/>
  <c r="R3059" i="2"/>
  <c r="P3059" i="2"/>
  <c r="BI3057" i="2"/>
  <c r="BH3057" i="2"/>
  <c r="BG3057" i="2"/>
  <c r="BF3057" i="2"/>
  <c r="T3057" i="2"/>
  <c r="R3057" i="2"/>
  <c r="P3057" i="2"/>
  <c r="BI3055" i="2"/>
  <c r="BH3055" i="2"/>
  <c r="BG3055" i="2"/>
  <c r="BF3055" i="2"/>
  <c r="T3055" i="2"/>
  <c r="R3055" i="2"/>
  <c r="P3055" i="2"/>
  <c r="BI3053" i="2"/>
  <c r="BH3053" i="2"/>
  <c r="BG3053" i="2"/>
  <c r="BF3053" i="2"/>
  <c r="T3053" i="2"/>
  <c r="R3053" i="2"/>
  <c r="P3053" i="2"/>
  <c r="BI3051" i="2"/>
  <c r="BH3051" i="2"/>
  <c r="BG3051" i="2"/>
  <c r="BF3051" i="2"/>
  <c r="T3051" i="2"/>
  <c r="R3051" i="2"/>
  <c r="P3051" i="2"/>
  <c r="BI3049" i="2"/>
  <c r="BH3049" i="2"/>
  <c r="BG3049" i="2"/>
  <c r="BF3049" i="2"/>
  <c r="T3049" i="2"/>
  <c r="R3049" i="2"/>
  <c r="P3049" i="2"/>
  <c r="BI3046" i="2"/>
  <c r="BH3046" i="2"/>
  <c r="BG3046" i="2"/>
  <c r="BF3046" i="2"/>
  <c r="T3046" i="2"/>
  <c r="R3046" i="2"/>
  <c r="P3046" i="2"/>
  <c r="BI3044" i="2"/>
  <c r="BH3044" i="2"/>
  <c r="BG3044" i="2"/>
  <c r="BF3044" i="2"/>
  <c r="T3044" i="2"/>
  <c r="R3044" i="2"/>
  <c r="P3044" i="2"/>
  <c r="BI3041" i="2"/>
  <c r="BH3041" i="2"/>
  <c r="BG3041" i="2"/>
  <c r="BF3041" i="2"/>
  <c r="T3041" i="2"/>
  <c r="R3041" i="2"/>
  <c r="P3041" i="2"/>
  <c r="BI3039" i="2"/>
  <c r="BH3039" i="2"/>
  <c r="BG3039" i="2"/>
  <c r="BF3039" i="2"/>
  <c r="T3039" i="2"/>
  <c r="R3039" i="2"/>
  <c r="P3039" i="2"/>
  <c r="BI3037" i="2"/>
  <c r="BH3037" i="2"/>
  <c r="BG3037" i="2"/>
  <c r="BF3037" i="2"/>
  <c r="T3037" i="2"/>
  <c r="R3037" i="2"/>
  <c r="P3037" i="2"/>
  <c r="BI3035" i="2"/>
  <c r="BH3035" i="2"/>
  <c r="BG3035" i="2"/>
  <c r="BF3035" i="2"/>
  <c r="T3035" i="2"/>
  <c r="R3035" i="2"/>
  <c r="P3035" i="2"/>
  <c r="BI3031" i="2"/>
  <c r="BH3031" i="2"/>
  <c r="BG3031" i="2"/>
  <c r="BF3031" i="2"/>
  <c r="T3031" i="2"/>
  <c r="R3031" i="2"/>
  <c r="P3031" i="2"/>
  <c r="BI3028" i="2"/>
  <c r="BH3028" i="2"/>
  <c r="BG3028" i="2"/>
  <c r="BF3028" i="2"/>
  <c r="T3028" i="2"/>
  <c r="R3028" i="2"/>
  <c r="P3028" i="2"/>
  <c r="BI3026" i="2"/>
  <c r="BH3026" i="2"/>
  <c r="BG3026" i="2"/>
  <c r="BF3026" i="2"/>
  <c r="T3026" i="2"/>
  <c r="R3026" i="2"/>
  <c r="P3026" i="2"/>
  <c r="BI3023" i="2"/>
  <c r="BH3023" i="2"/>
  <c r="BG3023" i="2"/>
  <c r="BF3023" i="2"/>
  <c r="T3023" i="2"/>
  <c r="R3023" i="2"/>
  <c r="P3023" i="2"/>
  <c r="BI3021" i="2"/>
  <c r="BH3021" i="2"/>
  <c r="BG3021" i="2"/>
  <c r="BF3021" i="2"/>
  <c r="T3021" i="2"/>
  <c r="R3021" i="2"/>
  <c r="P3021" i="2"/>
  <c r="BI3019" i="2"/>
  <c r="BH3019" i="2"/>
  <c r="BG3019" i="2"/>
  <c r="BF3019" i="2"/>
  <c r="T3019" i="2"/>
  <c r="R3019" i="2"/>
  <c r="P3019" i="2"/>
  <c r="BI3016" i="2"/>
  <c r="BH3016" i="2"/>
  <c r="BG3016" i="2"/>
  <c r="BF3016" i="2"/>
  <c r="T3016" i="2"/>
  <c r="R3016" i="2"/>
  <c r="P3016" i="2"/>
  <c r="BI3012" i="2"/>
  <c r="BH3012" i="2"/>
  <c r="BG3012" i="2"/>
  <c r="BF3012" i="2"/>
  <c r="T3012" i="2"/>
  <c r="R3012" i="2"/>
  <c r="P3012" i="2"/>
  <c r="BI3010" i="2"/>
  <c r="BH3010" i="2"/>
  <c r="BG3010" i="2"/>
  <c r="BF3010" i="2"/>
  <c r="T3010" i="2"/>
  <c r="R3010" i="2"/>
  <c r="P3010" i="2"/>
  <c r="BI3007" i="2"/>
  <c r="BH3007" i="2"/>
  <c r="BG3007" i="2"/>
  <c r="BF3007" i="2"/>
  <c r="T3007" i="2"/>
  <c r="R3007" i="2"/>
  <c r="P3007" i="2"/>
  <c r="BI3005" i="2"/>
  <c r="BH3005" i="2"/>
  <c r="BG3005" i="2"/>
  <c r="BF3005" i="2"/>
  <c r="T3005" i="2"/>
  <c r="R3005" i="2"/>
  <c r="P3005" i="2"/>
  <c r="BI3003" i="2"/>
  <c r="BH3003" i="2"/>
  <c r="BG3003" i="2"/>
  <c r="BF3003" i="2"/>
  <c r="T3003" i="2"/>
  <c r="R3003" i="2"/>
  <c r="P3003" i="2"/>
  <c r="BI3001" i="2"/>
  <c r="BH3001" i="2"/>
  <c r="BG3001" i="2"/>
  <c r="BF3001" i="2"/>
  <c r="T3001" i="2"/>
  <c r="R3001" i="2"/>
  <c r="P3001" i="2"/>
  <c r="BI2999" i="2"/>
  <c r="BH2999" i="2"/>
  <c r="BG2999" i="2"/>
  <c r="BF2999" i="2"/>
  <c r="T2999" i="2"/>
  <c r="R2999" i="2"/>
  <c r="P2999" i="2"/>
  <c r="BI2997" i="2"/>
  <c r="BH2997" i="2"/>
  <c r="BG2997" i="2"/>
  <c r="BF2997" i="2"/>
  <c r="T2997" i="2"/>
  <c r="R2997" i="2"/>
  <c r="P2997" i="2"/>
  <c r="BI2995" i="2"/>
  <c r="BH2995" i="2"/>
  <c r="BG2995" i="2"/>
  <c r="BF2995" i="2"/>
  <c r="T2995" i="2"/>
  <c r="R2995" i="2"/>
  <c r="P2995" i="2"/>
  <c r="BI2993" i="2"/>
  <c r="BH2993" i="2"/>
  <c r="BG2993" i="2"/>
  <c r="BF2993" i="2"/>
  <c r="T2993" i="2"/>
  <c r="R2993" i="2"/>
  <c r="P2993" i="2"/>
  <c r="BI2991" i="2"/>
  <c r="BH2991" i="2"/>
  <c r="BG2991" i="2"/>
  <c r="BF2991" i="2"/>
  <c r="T2991" i="2"/>
  <c r="R2991" i="2"/>
  <c r="P2991" i="2"/>
  <c r="BI2987" i="2"/>
  <c r="BH2987" i="2"/>
  <c r="BG2987" i="2"/>
  <c r="BF2987" i="2"/>
  <c r="T2987" i="2"/>
  <c r="R2987" i="2"/>
  <c r="P2987" i="2"/>
  <c r="BI2985" i="2"/>
  <c r="BH2985" i="2"/>
  <c r="BG2985" i="2"/>
  <c r="BF2985" i="2"/>
  <c r="T2985" i="2"/>
  <c r="R2985" i="2"/>
  <c r="P2985" i="2"/>
  <c r="BI2982" i="2"/>
  <c r="BH2982" i="2"/>
  <c r="BG2982" i="2"/>
  <c r="BF2982" i="2"/>
  <c r="T2982" i="2"/>
  <c r="R2982" i="2"/>
  <c r="P2982" i="2"/>
  <c r="BI2980" i="2"/>
  <c r="BH2980" i="2"/>
  <c r="BG2980" i="2"/>
  <c r="BF2980" i="2"/>
  <c r="T2980" i="2"/>
  <c r="R2980" i="2"/>
  <c r="P2980" i="2"/>
  <c r="BI2978" i="2"/>
  <c r="BH2978" i="2"/>
  <c r="BG2978" i="2"/>
  <c r="BF2978" i="2"/>
  <c r="T2978" i="2"/>
  <c r="R2978" i="2"/>
  <c r="P2978" i="2"/>
  <c r="BI2976" i="2"/>
  <c r="BH2976" i="2"/>
  <c r="BG2976" i="2"/>
  <c r="BF2976" i="2"/>
  <c r="T2976" i="2"/>
  <c r="R2976" i="2"/>
  <c r="P2976" i="2"/>
  <c r="BI2974" i="2"/>
  <c r="BH2974" i="2"/>
  <c r="BG2974" i="2"/>
  <c r="BF2974" i="2"/>
  <c r="T2974" i="2"/>
  <c r="R2974" i="2"/>
  <c r="P2974" i="2"/>
  <c r="BI2971" i="2"/>
  <c r="BH2971" i="2"/>
  <c r="BG2971" i="2"/>
  <c r="BF2971" i="2"/>
  <c r="T2971" i="2"/>
  <c r="R2971" i="2"/>
  <c r="P2971" i="2"/>
  <c r="BI2968" i="2"/>
  <c r="BH2968" i="2"/>
  <c r="BG2968" i="2"/>
  <c r="BF2968" i="2"/>
  <c r="T2968" i="2"/>
  <c r="R2968" i="2"/>
  <c r="P2968" i="2"/>
  <c r="BI2965" i="2"/>
  <c r="BH2965" i="2"/>
  <c r="BG2965" i="2"/>
  <c r="BF2965" i="2"/>
  <c r="T2965" i="2"/>
  <c r="R2965" i="2"/>
  <c r="P2965" i="2"/>
  <c r="BI2962" i="2"/>
  <c r="BH2962" i="2"/>
  <c r="BG2962" i="2"/>
  <c r="BF2962" i="2"/>
  <c r="T2962" i="2"/>
  <c r="R2962" i="2"/>
  <c r="P2962" i="2"/>
  <c r="BI2960" i="2"/>
  <c r="BH2960" i="2"/>
  <c r="BG2960" i="2"/>
  <c r="BF2960" i="2"/>
  <c r="T2960" i="2"/>
  <c r="R2960" i="2"/>
  <c r="P2960" i="2"/>
  <c r="BI2958" i="2"/>
  <c r="BH2958" i="2"/>
  <c r="BG2958" i="2"/>
  <c r="BF2958" i="2"/>
  <c r="T2958" i="2"/>
  <c r="R2958" i="2"/>
  <c r="P2958" i="2"/>
  <c r="BI2940" i="2"/>
  <c r="BH2940" i="2"/>
  <c r="BG2940" i="2"/>
  <c r="BF2940" i="2"/>
  <c r="T2940" i="2"/>
  <c r="R2940" i="2"/>
  <c r="P2940" i="2"/>
  <c r="BI2922" i="2"/>
  <c r="BH2922" i="2"/>
  <c r="BG2922" i="2"/>
  <c r="BF2922" i="2"/>
  <c r="T2922" i="2"/>
  <c r="R2922" i="2"/>
  <c r="P2922" i="2"/>
  <c r="BI2920" i="2"/>
  <c r="BH2920" i="2"/>
  <c r="BG2920" i="2"/>
  <c r="BF2920" i="2"/>
  <c r="T2920" i="2"/>
  <c r="R2920" i="2"/>
  <c r="P2920" i="2"/>
  <c r="BI2919" i="2"/>
  <c r="BH2919" i="2"/>
  <c r="BG2919" i="2"/>
  <c r="BF2919" i="2"/>
  <c r="T2919" i="2"/>
  <c r="R2919" i="2"/>
  <c r="P2919" i="2"/>
  <c r="BI2917" i="2"/>
  <c r="BH2917" i="2"/>
  <c r="BG2917" i="2"/>
  <c r="BF2917" i="2"/>
  <c r="T2917" i="2"/>
  <c r="R2917" i="2"/>
  <c r="P2917" i="2"/>
  <c r="BI2915" i="2"/>
  <c r="BH2915" i="2"/>
  <c r="BG2915" i="2"/>
  <c r="BF2915" i="2"/>
  <c r="T2915" i="2"/>
  <c r="R2915" i="2"/>
  <c r="P2915" i="2"/>
  <c r="BI2913" i="2"/>
  <c r="BH2913" i="2"/>
  <c r="BG2913" i="2"/>
  <c r="BF2913" i="2"/>
  <c r="T2913" i="2"/>
  <c r="R2913" i="2"/>
  <c r="P2913" i="2"/>
  <c r="BI2911" i="2"/>
  <c r="BH2911" i="2"/>
  <c r="BG2911" i="2"/>
  <c r="BF2911" i="2"/>
  <c r="T2911" i="2"/>
  <c r="R2911" i="2"/>
  <c r="P2911" i="2"/>
  <c r="BI2909" i="2"/>
  <c r="BH2909" i="2"/>
  <c r="BG2909" i="2"/>
  <c r="BF2909" i="2"/>
  <c r="T2909" i="2"/>
  <c r="R2909" i="2"/>
  <c r="P2909" i="2"/>
  <c r="BI2907" i="2"/>
  <c r="BH2907" i="2"/>
  <c r="BG2907" i="2"/>
  <c r="BF2907" i="2"/>
  <c r="T2907" i="2"/>
  <c r="R2907" i="2"/>
  <c r="P2907" i="2"/>
  <c r="BI2905" i="2"/>
  <c r="BH2905" i="2"/>
  <c r="BG2905" i="2"/>
  <c r="BF2905" i="2"/>
  <c r="T2905" i="2"/>
  <c r="R2905" i="2"/>
  <c r="P2905" i="2"/>
  <c r="BI2903" i="2"/>
  <c r="BH2903" i="2"/>
  <c r="BG2903" i="2"/>
  <c r="BF2903" i="2"/>
  <c r="T2903" i="2"/>
  <c r="R2903" i="2"/>
  <c r="P2903" i="2"/>
  <c r="BI2901" i="2"/>
  <c r="BH2901" i="2"/>
  <c r="BG2901" i="2"/>
  <c r="BF2901" i="2"/>
  <c r="T2901" i="2"/>
  <c r="R2901" i="2"/>
  <c r="P2901" i="2"/>
  <c r="BI2899" i="2"/>
  <c r="BH2899" i="2"/>
  <c r="BG2899" i="2"/>
  <c r="BF2899" i="2"/>
  <c r="T2899" i="2"/>
  <c r="R2899" i="2"/>
  <c r="P2899" i="2"/>
  <c r="BI2897" i="2"/>
  <c r="BH2897" i="2"/>
  <c r="BG2897" i="2"/>
  <c r="BF2897" i="2"/>
  <c r="T2897" i="2"/>
  <c r="R2897" i="2"/>
  <c r="P2897" i="2"/>
  <c r="BI2895" i="2"/>
  <c r="BH2895" i="2"/>
  <c r="BG2895" i="2"/>
  <c r="BF2895" i="2"/>
  <c r="T2895" i="2"/>
  <c r="R2895" i="2"/>
  <c r="P2895" i="2"/>
  <c r="BI2893" i="2"/>
  <c r="BH2893" i="2"/>
  <c r="BG2893" i="2"/>
  <c r="BF2893" i="2"/>
  <c r="T2893" i="2"/>
  <c r="R2893" i="2"/>
  <c r="P2893" i="2"/>
  <c r="BI2891" i="2"/>
  <c r="BH2891" i="2"/>
  <c r="BG2891" i="2"/>
  <c r="BF2891" i="2"/>
  <c r="T2891" i="2"/>
  <c r="R2891" i="2"/>
  <c r="P2891" i="2"/>
  <c r="BI2889" i="2"/>
  <c r="BH2889" i="2"/>
  <c r="BG2889" i="2"/>
  <c r="BF2889" i="2"/>
  <c r="T2889" i="2"/>
  <c r="R2889" i="2"/>
  <c r="P2889" i="2"/>
  <c r="BI2887" i="2"/>
  <c r="BH2887" i="2"/>
  <c r="BG2887" i="2"/>
  <c r="BF2887" i="2"/>
  <c r="T2887" i="2"/>
  <c r="R2887" i="2"/>
  <c r="P2887" i="2"/>
  <c r="BI2885" i="2"/>
  <c r="BH2885" i="2"/>
  <c r="BG2885" i="2"/>
  <c r="BF2885" i="2"/>
  <c r="T2885" i="2"/>
  <c r="R2885" i="2"/>
  <c r="P2885" i="2"/>
  <c r="BI2883" i="2"/>
  <c r="BH2883" i="2"/>
  <c r="BG2883" i="2"/>
  <c r="BF2883" i="2"/>
  <c r="T2883" i="2"/>
  <c r="R2883" i="2"/>
  <c r="P2883" i="2"/>
  <c r="BI2881" i="2"/>
  <c r="BH2881" i="2"/>
  <c r="BG2881" i="2"/>
  <c r="BF2881" i="2"/>
  <c r="T2881" i="2"/>
  <c r="R2881" i="2"/>
  <c r="P2881" i="2"/>
  <c r="BI2879" i="2"/>
  <c r="BH2879" i="2"/>
  <c r="BG2879" i="2"/>
  <c r="BF2879" i="2"/>
  <c r="T2879" i="2"/>
  <c r="R2879" i="2"/>
  <c r="P2879" i="2"/>
  <c r="BI2877" i="2"/>
  <c r="BH2877" i="2"/>
  <c r="BG2877" i="2"/>
  <c r="BF2877" i="2"/>
  <c r="T2877" i="2"/>
  <c r="R2877" i="2"/>
  <c r="P2877" i="2"/>
  <c r="BI2875" i="2"/>
  <c r="BH2875" i="2"/>
  <c r="BG2875" i="2"/>
  <c r="BF2875" i="2"/>
  <c r="T2875" i="2"/>
  <c r="R2875" i="2"/>
  <c r="P2875" i="2"/>
  <c r="BI2873" i="2"/>
  <c r="BH2873" i="2"/>
  <c r="BG2873" i="2"/>
  <c r="BF2873" i="2"/>
  <c r="T2873" i="2"/>
  <c r="R2873" i="2"/>
  <c r="P2873" i="2"/>
  <c r="BI2871" i="2"/>
  <c r="BH2871" i="2"/>
  <c r="BG2871" i="2"/>
  <c r="BF2871" i="2"/>
  <c r="T2871" i="2"/>
  <c r="R2871" i="2"/>
  <c r="P2871" i="2"/>
  <c r="BI2869" i="2"/>
  <c r="BH2869" i="2"/>
  <c r="BG2869" i="2"/>
  <c r="BF2869" i="2"/>
  <c r="T2869" i="2"/>
  <c r="R2869" i="2"/>
  <c r="P2869" i="2"/>
  <c r="BI2867" i="2"/>
  <c r="BH2867" i="2"/>
  <c r="BG2867" i="2"/>
  <c r="BF2867" i="2"/>
  <c r="T2867" i="2"/>
  <c r="R2867" i="2"/>
  <c r="P2867" i="2"/>
  <c r="BI2865" i="2"/>
  <c r="BH2865" i="2"/>
  <c r="BG2865" i="2"/>
  <c r="BF2865" i="2"/>
  <c r="T2865" i="2"/>
  <c r="R2865" i="2"/>
  <c r="P2865" i="2"/>
  <c r="BI2863" i="2"/>
  <c r="BH2863" i="2"/>
  <c r="BG2863" i="2"/>
  <c r="BF2863" i="2"/>
  <c r="T2863" i="2"/>
  <c r="R2863" i="2"/>
  <c r="P2863" i="2"/>
  <c r="BI2861" i="2"/>
  <c r="BH2861" i="2"/>
  <c r="BG2861" i="2"/>
  <c r="BF2861" i="2"/>
  <c r="T2861" i="2"/>
  <c r="R2861" i="2"/>
  <c r="P2861" i="2"/>
  <c r="BI2859" i="2"/>
  <c r="BH2859" i="2"/>
  <c r="BG2859" i="2"/>
  <c r="BF2859" i="2"/>
  <c r="T2859" i="2"/>
  <c r="R2859" i="2"/>
  <c r="P2859" i="2"/>
  <c r="BI2857" i="2"/>
  <c r="BH2857" i="2"/>
  <c r="BG2857" i="2"/>
  <c r="BF2857" i="2"/>
  <c r="T2857" i="2"/>
  <c r="R2857" i="2"/>
  <c r="P2857" i="2"/>
  <c r="BI2855" i="2"/>
  <c r="BH2855" i="2"/>
  <c r="BG2855" i="2"/>
  <c r="BF2855" i="2"/>
  <c r="T2855" i="2"/>
  <c r="R2855" i="2"/>
  <c r="P2855" i="2"/>
  <c r="BI2853" i="2"/>
  <c r="BH2853" i="2"/>
  <c r="BG2853" i="2"/>
  <c r="BF2853" i="2"/>
  <c r="T2853" i="2"/>
  <c r="R2853" i="2"/>
  <c r="P2853" i="2"/>
  <c r="BI2851" i="2"/>
  <c r="BH2851" i="2"/>
  <c r="BG2851" i="2"/>
  <c r="BF2851" i="2"/>
  <c r="T2851" i="2"/>
  <c r="R2851" i="2"/>
  <c r="P2851" i="2"/>
  <c r="BI2849" i="2"/>
  <c r="BH2849" i="2"/>
  <c r="BG2849" i="2"/>
  <c r="BF2849" i="2"/>
  <c r="T2849" i="2"/>
  <c r="R2849" i="2"/>
  <c r="P2849" i="2"/>
  <c r="BI2847" i="2"/>
  <c r="BH2847" i="2"/>
  <c r="BG2847" i="2"/>
  <c r="BF2847" i="2"/>
  <c r="T2847" i="2"/>
  <c r="R2847" i="2"/>
  <c r="P2847" i="2"/>
  <c r="BI2845" i="2"/>
  <c r="BH2845" i="2"/>
  <c r="BG2845" i="2"/>
  <c r="BF2845" i="2"/>
  <c r="T2845" i="2"/>
  <c r="R2845" i="2"/>
  <c r="P2845" i="2"/>
  <c r="BI2843" i="2"/>
  <c r="BH2843" i="2"/>
  <c r="BG2843" i="2"/>
  <c r="BF2843" i="2"/>
  <c r="T2843" i="2"/>
  <c r="R2843" i="2"/>
  <c r="P2843" i="2"/>
  <c r="BI2841" i="2"/>
  <c r="BH2841" i="2"/>
  <c r="BG2841" i="2"/>
  <c r="BF2841" i="2"/>
  <c r="T2841" i="2"/>
  <c r="R2841" i="2"/>
  <c r="P2841" i="2"/>
  <c r="BI2839" i="2"/>
  <c r="BH2839" i="2"/>
  <c r="BG2839" i="2"/>
  <c r="BF2839" i="2"/>
  <c r="T2839" i="2"/>
  <c r="R2839" i="2"/>
  <c r="P2839" i="2"/>
  <c r="BI2837" i="2"/>
  <c r="BH2837" i="2"/>
  <c r="BG2837" i="2"/>
  <c r="BF2837" i="2"/>
  <c r="T2837" i="2"/>
  <c r="R2837" i="2"/>
  <c r="P2837" i="2"/>
  <c r="BI2835" i="2"/>
  <c r="BH2835" i="2"/>
  <c r="BG2835" i="2"/>
  <c r="BF2835" i="2"/>
  <c r="T2835" i="2"/>
  <c r="R2835" i="2"/>
  <c r="P2835" i="2"/>
  <c r="BI2833" i="2"/>
  <c r="BH2833" i="2"/>
  <c r="BG2833" i="2"/>
  <c r="BF2833" i="2"/>
  <c r="T2833" i="2"/>
  <c r="R2833" i="2"/>
  <c r="P2833" i="2"/>
  <c r="BI2831" i="2"/>
  <c r="BH2831" i="2"/>
  <c r="BG2831" i="2"/>
  <c r="BF2831" i="2"/>
  <c r="T2831" i="2"/>
  <c r="R2831" i="2"/>
  <c r="P2831" i="2"/>
  <c r="BI2829" i="2"/>
  <c r="BH2829" i="2"/>
  <c r="BG2829" i="2"/>
  <c r="BF2829" i="2"/>
  <c r="T2829" i="2"/>
  <c r="R2829" i="2"/>
  <c r="P2829" i="2"/>
  <c r="BI2827" i="2"/>
  <c r="BH2827" i="2"/>
  <c r="BG2827" i="2"/>
  <c r="BF2827" i="2"/>
  <c r="T2827" i="2"/>
  <c r="R2827" i="2"/>
  <c r="P2827" i="2"/>
  <c r="BI2825" i="2"/>
  <c r="BH2825" i="2"/>
  <c r="BG2825" i="2"/>
  <c r="BF2825" i="2"/>
  <c r="T2825" i="2"/>
  <c r="R2825" i="2"/>
  <c r="P2825" i="2"/>
  <c r="BI2823" i="2"/>
  <c r="BH2823" i="2"/>
  <c r="BG2823" i="2"/>
  <c r="BF2823" i="2"/>
  <c r="T2823" i="2"/>
  <c r="R2823" i="2"/>
  <c r="P2823" i="2"/>
  <c r="BI2821" i="2"/>
  <c r="BH2821" i="2"/>
  <c r="BG2821" i="2"/>
  <c r="BF2821" i="2"/>
  <c r="T2821" i="2"/>
  <c r="R2821" i="2"/>
  <c r="P2821" i="2"/>
  <c r="BI2819" i="2"/>
  <c r="BH2819" i="2"/>
  <c r="BG2819" i="2"/>
  <c r="BF2819" i="2"/>
  <c r="T2819" i="2"/>
  <c r="R2819" i="2"/>
  <c r="P2819" i="2"/>
  <c r="BI2817" i="2"/>
  <c r="BH2817" i="2"/>
  <c r="BG2817" i="2"/>
  <c r="BF2817" i="2"/>
  <c r="T2817" i="2"/>
  <c r="R2817" i="2"/>
  <c r="P2817" i="2"/>
  <c r="BI2815" i="2"/>
  <c r="BH2815" i="2"/>
  <c r="BG2815" i="2"/>
  <c r="BF2815" i="2"/>
  <c r="T2815" i="2"/>
  <c r="R2815" i="2"/>
  <c r="P2815" i="2"/>
  <c r="BI2813" i="2"/>
  <c r="BH2813" i="2"/>
  <c r="BG2813" i="2"/>
  <c r="BF2813" i="2"/>
  <c r="T2813" i="2"/>
  <c r="R2813" i="2"/>
  <c r="P2813" i="2"/>
  <c r="BI2811" i="2"/>
  <c r="BH2811" i="2"/>
  <c r="BG2811" i="2"/>
  <c r="BF2811" i="2"/>
  <c r="T2811" i="2"/>
  <c r="R2811" i="2"/>
  <c r="P2811" i="2"/>
  <c r="BI2809" i="2"/>
  <c r="BH2809" i="2"/>
  <c r="BG2809" i="2"/>
  <c r="BF2809" i="2"/>
  <c r="T2809" i="2"/>
  <c r="R2809" i="2"/>
  <c r="P2809" i="2"/>
  <c r="BI2807" i="2"/>
  <c r="BH2807" i="2"/>
  <c r="BG2807" i="2"/>
  <c r="BF2807" i="2"/>
  <c r="T2807" i="2"/>
  <c r="R2807" i="2"/>
  <c r="P2807" i="2"/>
  <c r="BI2805" i="2"/>
  <c r="BH2805" i="2"/>
  <c r="BG2805" i="2"/>
  <c r="BF2805" i="2"/>
  <c r="T2805" i="2"/>
  <c r="R2805" i="2"/>
  <c r="P2805" i="2"/>
  <c r="BI2803" i="2"/>
  <c r="BH2803" i="2"/>
  <c r="BG2803" i="2"/>
  <c r="BF2803" i="2"/>
  <c r="T2803" i="2"/>
  <c r="R2803" i="2"/>
  <c r="P2803" i="2"/>
  <c r="BI2801" i="2"/>
  <c r="BH2801" i="2"/>
  <c r="BG2801" i="2"/>
  <c r="BF2801" i="2"/>
  <c r="T2801" i="2"/>
  <c r="R2801" i="2"/>
  <c r="P2801" i="2"/>
  <c r="BI2799" i="2"/>
  <c r="BH2799" i="2"/>
  <c r="BG2799" i="2"/>
  <c r="BF2799" i="2"/>
  <c r="T2799" i="2"/>
  <c r="R2799" i="2"/>
  <c r="P2799" i="2"/>
  <c r="BI2797" i="2"/>
  <c r="BH2797" i="2"/>
  <c r="BG2797" i="2"/>
  <c r="BF2797" i="2"/>
  <c r="T2797" i="2"/>
  <c r="R2797" i="2"/>
  <c r="P2797" i="2"/>
  <c r="BI2795" i="2"/>
  <c r="BH2795" i="2"/>
  <c r="BG2795" i="2"/>
  <c r="BF2795" i="2"/>
  <c r="T2795" i="2"/>
  <c r="R2795" i="2"/>
  <c r="P2795" i="2"/>
  <c r="BI2793" i="2"/>
  <c r="BH2793" i="2"/>
  <c r="BG2793" i="2"/>
  <c r="BF2793" i="2"/>
  <c r="T2793" i="2"/>
  <c r="R2793" i="2"/>
  <c r="P2793" i="2"/>
  <c r="BI2791" i="2"/>
  <c r="BH2791" i="2"/>
  <c r="BG2791" i="2"/>
  <c r="BF2791" i="2"/>
  <c r="T2791" i="2"/>
  <c r="R2791" i="2"/>
  <c r="P2791" i="2"/>
  <c r="BI2789" i="2"/>
  <c r="BH2789" i="2"/>
  <c r="BG2789" i="2"/>
  <c r="BF2789" i="2"/>
  <c r="T2789" i="2"/>
  <c r="R2789" i="2"/>
  <c r="P2789" i="2"/>
  <c r="BI2787" i="2"/>
  <c r="BH2787" i="2"/>
  <c r="BG2787" i="2"/>
  <c r="BF2787" i="2"/>
  <c r="T2787" i="2"/>
  <c r="R2787" i="2"/>
  <c r="P2787" i="2"/>
  <c r="BI2785" i="2"/>
  <c r="BH2785" i="2"/>
  <c r="BG2785" i="2"/>
  <c r="BF2785" i="2"/>
  <c r="T2785" i="2"/>
  <c r="R2785" i="2"/>
  <c r="P2785" i="2"/>
  <c r="BI2783" i="2"/>
  <c r="BH2783" i="2"/>
  <c r="BG2783" i="2"/>
  <c r="BF2783" i="2"/>
  <c r="T2783" i="2"/>
  <c r="R2783" i="2"/>
  <c r="P2783" i="2"/>
  <c r="BI2781" i="2"/>
  <c r="BH2781" i="2"/>
  <c r="BG2781" i="2"/>
  <c r="BF2781" i="2"/>
  <c r="T2781" i="2"/>
  <c r="R2781" i="2"/>
  <c r="P2781" i="2"/>
  <c r="BI2779" i="2"/>
  <c r="BH2779" i="2"/>
  <c r="BG2779" i="2"/>
  <c r="BF2779" i="2"/>
  <c r="T2779" i="2"/>
  <c r="R2779" i="2"/>
  <c r="P2779" i="2"/>
  <c r="BI2777" i="2"/>
  <c r="BH2777" i="2"/>
  <c r="BG2777" i="2"/>
  <c r="BF2777" i="2"/>
  <c r="T2777" i="2"/>
  <c r="R2777" i="2"/>
  <c r="P2777" i="2"/>
  <c r="BI2775" i="2"/>
  <c r="BH2775" i="2"/>
  <c r="BG2775" i="2"/>
  <c r="BF2775" i="2"/>
  <c r="T2775" i="2"/>
  <c r="R2775" i="2"/>
  <c r="P2775" i="2"/>
  <c r="BI2773" i="2"/>
  <c r="BH2773" i="2"/>
  <c r="BG2773" i="2"/>
  <c r="BF2773" i="2"/>
  <c r="T2773" i="2"/>
  <c r="R2773" i="2"/>
  <c r="P2773" i="2"/>
  <c r="BI2771" i="2"/>
  <c r="BH2771" i="2"/>
  <c r="BG2771" i="2"/>
  <c r="BF2771" i="2"/>
  <c r="T2771" i="2"/>
  <c r="R2771" i="2"/>
  <c r="P2771" i="2"/>
  <c r="BI2769" i="2"/>
  <c r="BH2769" i="2"/>
  <c r="BG2769" i="2"/>
  <c r="BF2769" i="2"/>
  <c r="T2769" i="2"/>
  <c r="R2769" i="2"/>
  <c r="P2769" i="2"/>
  <c r="BI2767" i="2"/>
  <c r="BH2767" i="2"/>
  <c r="BG2767" i="2"/>
  <c r="BF2767" i="2"/>
  <c r="T2767" i="2"/>
  <c r="R2767" i="2"/>
  <c r="P2767" i="2"/>
  <c r="BI2765" i="2"/>
  <c r="BH2765" i="2"/>
  <c r="BG2765" i="2"/>
  <c r="BF2765" i="2"/>
  <c r="T2765" i="2"/>
  <c r="R2765" i="2"/>
  <c r="P2765" i="2"/>
  <c r="BI2763" i="2"/>
  <c r="BH2763" i="2"/>
  <c r="BG2763" i="2"/>
  <c r="BF2763" i="2"/>
  <c r="T2763" i="2"/>
  <c r="R2763" i="2"/>
  <c r="P2763" i="2"/>
  <c r="BI2760" i="2"/>
  <c r="BH2760" i="2"/>
  <c r="BG2760" i="2"/>
  <c r="BF2760" i="2"/>
  <c r="T2760" i="2"/>
  <c r="R2760" i="2"/>
  <c r="P2760" i="2"/>
  <c r="BI2757" i="2"/>
  <c r="BH2757" i="2"/>
  <c r="BG2757" i="2"/>
  <c r="BF2757" i="2"/>
  <c r="T2757" i="2"/>
  <c r="R2757" i="2"/>
  <c r="P2757" i="2"/>
  <c r="BI2755" i="2"/>
  <c r="BH2755" i="2"/>
  <c r="BG2755" i="2"/>
  <c r="BF2755" i="2"/>
  <c r="T2755" i="2"/>
  <c r="R2755" i="2"/>
  <c r="P2755" i="2"/>
  <c r="BI2749" i="2"/>
  <c r="BH2749" i="2"/>
  <c r="BG2749" i="2"/>
  <c r="BF2749" i="2"/>
  <c r="T2749" i="2"/>
  <c r="R2749" i="2"/>
  <c r="P2749" i="2"/>
  <c r="BI2748" i="2"/>
  <c r="BH2748" i="2"/>
  <c r="BG2748" i="2"/>
  <c r="BF2748" i="2"/>
  <c r="T2748" i="2"/>
  <c r="R2748" i="2"/>
  <c r="P2748" i="2"/>
  <c r="BI2745" i="2"/>
  <c r="BH2745" i="2"/>
  <c r="BG2745" i="2"/>
  <c r="BF2745" i="2"/>
  <c r="T2745" i="2"/>
  <c r="R2745" i="2"/>
  <c r="P2745" i="2"/>
  <c r="BI2742" i="2"/>
  <c r="BH2742" i="2"/>
  <c r="BG2742" i="2"/>
  <c r="BF2742" i="2"/>
  <c r="T2742" i="2"/>
  <c r="R2742" i="2"/>
  <c r="P2742" i="2"/>
  <c r="BI2740" i="2"/>
  <c r="BH2740" i="2"/>
  <c r="BG2740" i="2"/>
  <c r="BF2740" i="2"/>
  <c r="T2740" i="2"/>
  <c r="R2740" i="2"/>
  <c r="P2740" i="2"/>
  <c r="BI2738" i="2"/>
  <c r="BH2738" i="2"/>
  <c r="BG2738" i="2"/>
  <c r="BF2738" i="2"/>
  <c r="T2738" i="2"/>
  <c r="R2738" i="2"/>
  <c r="P2738" i="2"/>
  <c r="BI2736" i="2"/>
  <c r="BH2736" i="2"/>
  <c r="BG2736" i="2"/>
  <c r="BF2736" i="2"/>
  <c r="T2736" i="2"/>
  <c r="R2736" i="2"/>
  <c r="P2736" i="2"/>
  <c r="BI2734" i="2"/>
  <c r="BH2734" i="2"/>
  <c r="BG2734" i="2"/>
  <c r="BF2734" i="2"/>
  <c r="T2734" i="2"/>
  <c r="R2734" i="2"/>
  <c r="P2734" i="2"/>
  <c r="BI2732" i="2"/>
  <c r="BH2732" i="2"/>
  <c r="BG2732" i="2"/>
  <c r="BF2732" i="2"/>
  <c r="T2732" i="2"/>
  <c r="R2732" i="2"/>
  <c r="P2732" i="2"/>
  <c r="BI2730" i="2"/>
  <c r="BH2730" i="2"/>
  <c r="BG2730" i="2"/>
  <c r="BF2730" i="2"/>
  <c r="T2730" i="2"/>
  <c r="R2730" i="2"/>
  <c r="P2730" i="2"/>
  <c r="BI2728" i="2"/>
  <c r="BH2728" i="2"/>
  <c r="BG2728" i="2"/>
  <c r="BF2728" i="2"/>
  <c r="T2728" i="2"/>
  <c r="R2728" i="2"/>
  <c r="P2728" i="2"/>
  <c r="BI2725" i="2"/>
  <c r="BH2725" i="2"/>
  <c r="BG2725" i="2"/>
  <c r="BF2725" i="2"/>
  <c r="T2725" i="2"/>
  <c r="R2725" i="2"/>
  <c r="P2725" i="2"/>
  <c r="BI2722" i="2"/>
  <c r="BH2722" i="2"/>
  <c r="BG2722" i="2"/>
  <c r="BF2722" i="2"/>
  <c r="T2722" i="2"/>
  <c r="R2722" i="2"/>
  <c r="P2722" i="2"/>
  <c r="BI2719" i="2"/>
  <c r="BH2719" i="2"/>
  <c r="BG2719" i="2"/>
  <c r="BF2719" i="2"/>
  <c r="T2719" i="2"/>
  <c r="R2719" i="2"/>
  <c r="P2719" i="2"/>
  <c r="BI2716" i="2"/>
  <c r="BH2716" i="2"/>
  <c r="BG2716" i="2"/>
  <c r="BF2716" i="2"/>
  <c r="T2716" i="2"/>
  <c r="R2716" i="2"/>
  <c r="P2716" i="2"/>
  <c r="BI2714" i="2"/>
  <c r="BH2714" i="2"/>
  <c r="BG2714" i="2"/>
  <c r="BF2714" i="2"/>
  <c r="T2714" i="2"/>
  <c r="R2714" i="2"/>
  <c r="P2714" i="2"/>
  <c r="BI2710" i="2"/>
  <c r="BH2710" i="2"/>
  <c r="BG2710" i="2"/>
  <c r="BF2710" i="2"/>
  <c r="T2710" i="2"/>
  <c r="R2710" i="2"/>
  <c r="P2710" i="2"/>
  <c r="BI2706" i="2"/>
  <c r="BH2706" i="2"/>
  <c r="BG2706" i="2"/>
  <c r="BF2706" i="2"/>
  <c r="T2706" i="2"/>
  <c r="R2706" i="2"/>
  <c r="P2706" i="2"/>
  <c r="BI2703" i="2"/>
  <c r="BH2703" i="2"/>
  <c r="BG2703" i="2"/>
  <c r="BF2703" i="2"/>
  <c r="T2703" i="2"/>
  <c r="R2703" i="2"/>
  <c r="P2703" i="2"/>
  <c r="BI2700" i="2"/>
  <c r="BH2700" i="2"/>
  <c r="BG2700" i="2"/>
  <c r="BF2700" i="2"/>
  <c r="T2700" i="2"/>
  <c r="R2700" i="2"/>
  <c r="P2700" i="2"/>
  <c r="BI2697" i="2"/>
  <c r="BH2697" i="2"/>
  <c r="BG2697" i="2"/>
  <c r="BF2697" i="2"/>
  <c r="T2697" i="2"/>
  <c r="R2697" i="2"/>
  <c r="P2697" i="2"/>
  <c r="BI2695" i="2"/>
  <c r="BH2695" i="2"/>
  <c r="BG2695" i="2"/>
  <c r="BF2695" i="2"/>
  <c r="T2695" i="2"/>
  <c r="R2695" i="2"/>
  <c r="P2695" i="2"/>
  <c r="BI2693" i="2"/>
  <c r="BH2693" i="2"/>
  <c r="BG2693" i="2"/>
  <c r="BF2693" i="2"/>
  <c r="T2693" i="2"/>
  <c r="R2693" i="2"/>
  <c r="P2693" i="2"/>
  <c r="BI2691" i="2"/>
  <c r="BH2691" i="2"/>
  <c r="BG2691" i="2"/>
  <c r="BF2691" i="2"/>
  <c r="T2691" i="2"/>
  <c r="R2691" i="2"/>
  <c r="P2691" i="2"/>
  <c r="BI2689" i="2"/>
  <c r="BH2689" i="2"/>
  <c r="BG2689" i="2"/>
  <c r="BF2689" i="2"/>
  <c r="T2689" i="2"/>
  <c r="R2689" i="2"/>
  <c r="P2689" i="2"/>
  <c r="BI2687" i="2"/>
  <c r="BH2687" i="2"/>
  <c r="BG2687" i="2"/>
  <c r="BF2687" i="2"/>
  <c r="T2687" i="2"/>
  <c r="R2687" i="2"/>
  <c r="P2687" i="2"/>
  <c r="BI2683" i="2"/>
  <c r="BH2683" i="2"/>
  <c r="BG2683" i="2"/>
  <c r="BF2683" i="2"/>
  <c r="T2683" i="2"/>
  <c r="R2683" i="2"/>
  <c r="P2683" i="2"/>
  <c r="BI2679" i="2"/>
  <c r="BH2679" i="2"/>
  <c r="BG2679" i="2"/>
  <c r="BF2679" i="2"/>
  <c r="T2679" i="2"/>
  <c r="R2679" i="2"/>
  <c r="P2679" i="2"/>
  <c r="BI2677" i="2"/>
  <c r="BH2677" i="2"/>
  <c r="BG2677" i="2"/>
  <c r="BF2677" i="2"/>
  <c r="T2677" i="2"/>
  <c r="R2677" i="2"/>
  <c r="P2677" i="2"/>
  <c r="BI2672" i="2"/>
  <c r="BH2672" i="2"/>
  <c r="BG2672" i="2"/>
  <c r="BF2672" i="2"/>
  <c r="T2672" i="2"/>
  <c r="R2672" i="2"/>
  <c r="P2672" i="2"/>
  <c r="BI2669" i="2"/>
  <c r="BH2669" i="2"/>
  <c r="BG2669" i="2"/>
  <c r="BF2669" i="2"/>
  <c r="T2669" i="2"/>
  <c r="R2669" i="2"/>
  <c r="P2669" i="2"/>
  <c r="BI2666" i="2"/>
  <c r="BH2666" i="2"/>
  <c r="BG2666" i="2"/>
  <c r="BF2666" i="2"/>
  <c r="T2666" i="2"/>
  <c r="R2666" i="2"/>
  <c r="P2666" i="2"/>
  <c r="BI2664" i="2"/>
  <c r="BH2664" i="2"/>
  <c r="BG2664" i="2"/>
  <c r="BF2664" i="2"/>
  <c r="T2664" i="2"/>
  <c r="R2664" i="2"/>
  <c r="P2664" i="2"/>
  <c r="BI2662" i="2"/>
  <c r="BH2662" i="2"/>
  <c r="BG2662" i="2"/>
  <c r="BF2662" i="2"/>
  <c r="T2662" i="2"/>
  <c r="R2662" i="2"/>
  <c r="P2662" i="2"/>
  <c r="BI2660" i="2"/>
  <c r="BH2660" i="2"/>
  <c r="BG2660" i="2"/>
  <c r="BF2660" i="2"/>
  <c r="T2660" i="2"/>
  <c r="R2660" i="2"/>
  <c r="P2660" i="2"/>
  <c r="BI2658" i="2"/>
  <c r="BH2658" i="2"/>
  <c r="BG2658" i="2"/>
  <c r="BF2658" i="2"/>
  <c r="T2658" i="2"/>
  <c r="R2658" i="2"/>
  <c r="P2658" i="2"/>
  <c r="BI2656" i="2"/>
  <c r="BH2656" i="2"/>
  <c r="BG2656" i="2"/>
  <c r="BF2656" i="2"/>
  <c r="T2656" i="2"/>
  <c r="R2656" i="2"/>
  <c r="P2656" i="2"/>
  <c r="BI2654" i="2"/>
  <c r="BH2654" i="2"/>
  <c r="BG2654" i="2"/>
  <c r="BF2654" i="2"/>
  <c r="T2654" i="2"/>
  <c r="R2654" i="2"/>
  <c r="P2654" i="2"/>
  <c r="BI2652" i="2"/>
  <c r="BH2652" i="2"/>
  <c r="BG2652" i="2"/>
  <c r="BF2652" i="2"/>
  <c r="T2652" i="2"/>
  <c r="R2652" i="2"/>
  <c r="P2652" i="2"/>
  <c r="BI2649" i="2"/>
  <c r="BH2649" i="2"/>
  <c r="BG2649" i="2"/>
  <c r="BF2649" i="2"/>
  <c r="T2649" i="2"/>
  <c r="R2649" i="2"/>
  <c r="P2649" i="2"/>
  <c r="BI2647" i="2"/>
  <c r="BH2647" i="2"/>
  <c r="BG2647" i="2"/>
  <c r="BF2647" i="2"/>
  <c r="T2647" i="2"/>
  <c r="R2647" i="2"/>
  <c r="P2647" i="2"/>
  <c r="BI2645" i="2"/>
  <c r="BH2645" i="2"/>
  <c r="BG2645" i="2"/>
  <c r="BF2645" i="2"/>
  <c r="T2645" i="2"/>
  <c r="R2645" i="2"/>
  <c r="P2645" i="2"/>
  <c r="BI2643" i="2"/>
  <c r="BH2643" i="2"/>
  <c r="BG2643" i="2"/>
  <c r="BF2643" i="2"/>
  <c r="T2643" i="2"/>
  <c r="R2643" i="2"/>
  <c r="P2643" i="2"/>
  <c r="BI2638" i="2"/>
  <c r="BH2638" i="2"/>
  <c r="BG2638" i="2"/>
  <c r="BF2638" i="2"/>
  <c r="T2638" i="2"/>
  <c r="R2638" i="2"/>
  <c r="P2638" i="2"/>
  <c r="BI2634" i="2"/>
  <c r="BH2634" i="2"/>
  <c r="BG2634" i="2"/>
  <c r="BF2634" i="2"/>
  <c r="T2634" i="2"/>
  <c r="R2634" i="2"/>
  <c r="P2634" i="2"/>
  <c r="BI2630" i="2"/>
  <c r="BH2630" i="2"/>
  <c r="BG2630" i="2"/>
  <c r="BF2630" i="2"/>
  <c r="T2630" i="2"/>
  <c r="R2630" i="2"/>
  <c r="P2630" i="2"/>
  <c r="BI2620" i="2"/>
  <c r="BH2620" i="2"/>
  <c r="BG2620" i="2"/>
  <c r="BF2620" i="2"/>
  <c r="T2620" i="2"/>
  <c r="R2620" i="2"/>
  <c r="P2620" i="2"/>
  <c r="BI2617" i="2"/>
  <c r="BH2617" i="2"/>
  <c r="BG2617" i="2"/>
  <c r="BF2617" i="2"/>
  <c r="T2617" i="2"/>
  <c r="R2617" i="2"/>
  <c r="P2617" i="2"/>
  <c r="BI2614" i="2"/>
  <c r="BH2614" i="2"/>
  <c r="BG2614" i="2"/>
  <c r="BF2614" i="2"/>
  <c r="T2614" i="2"/>
  <c r="R2614" i="2"/>
  <c r="P2614" i="2"/>
  <c r="BI2611" i="2"/>
  <c r="BH2611" i="2"/>
  <c r="BG2611" i="2"/>
  <c r="BF2611" i="2"/>
  <c r="T2611" i="2"/>
  <c r="R2611" i="2"/>
  <c r="P2611" i="2"/>
  <c r="BI2606" i="2"/>
  <c r="BH2606" i="2"/>
  <c r="BG2606" i="2"/>
  <c r="BF2606" i="2"/>
  <c r="T2606" i="2"/>
  <c r="R2606" i="2"/>
  <c r="P2606" i="2"/>
  <c r="BI2604" i="2"/>
  <c r="BH2604" i="2"/>
  <c r="BG2604" i="2"/>
  <c r="BF2604" i="2"/>
  <c r="T2604" i="2"/>
  <c r="R2604" i="2"/>
  <c r="P2604" i="2"/>
  <c r="BI2602" i="2"/>
  <c r="BH2602" i="2"/>
  <c r="BG2602" i="2"/>
  <c r="BF2602" i="2"/>
  <c r="T2602" i="2"/>
  <c r="R2602" i="2"/>
  <c r="P2602" i="2"/>
  <c r="BI2601" i="2"/>
  <c r="BH2601" i="2"/>
  <c r="BG2601" i="2"/>
  <c r="BF2601" i="2"/>
  <c r="T2601" i="2"/>
  <c r="R2601" i="2"/>
  <c r="P2601" i="2"/>
  <c r="BI2599" i="2"/>
  <c r="BH2599" i="2"/>
  <c r="BG2599" i="2"/>
  <c r="BF2599" i="2"/>
  <c r="T2599" i="2"/>
  <c r="R2599" i="2"/>
  <c r="P2599" i="2"/>
  <c r="BI2597" i="2"/>
  <c r="BH2597" i="2"/>
  <c r="BG2597" i="2"/>
  <c r="BF2597" i="2"/>
  <c r="T2597" i="2"/>
  <c r="R2597" i="2"/>
  <c r="P2597" i="2"/>
  <c r="BI2594" i="2"/>
  <c r="BH2594" i="2"/>
  <c r="BG2594" i="2"/>
  <c r="BF2594" i="2"/>
  <c r="T2594" i="2"/>
  <c r="R2594" i="2"/>
  <c r="P2594" i="2"/>
  <c r="BI2591" i="2"/>
  <c r="BH2591" i="2"/>
  <c r="BG2591" i="2"/>
  <c r="BF2591" i="2"/>
  <c r="T2591" i="2"/>
  <c r="R2591" i="2"/>
  <c r="P2591" i="2"/>
  <c r="BI2588" i="2"/>
  <c r="BH2588" i="2"/>
  <c r="BG2588" i="2"/>
  <c r="BF2588" i="2"/>
  <c r="T2588" i="2"/>
  <c r="R2588" i="2"/>
  <c r="P2588" i="2"/>
  <c r="BI2586" i="2"/>
  <c r="BH2586" i="2"/>
  <c r="BG2586" i="2"/>
  <c r="BF2586" i="2"/>
  <c r="T2586" i="2"/>
  <c r="R2586" i="2"/>
  <c r="P2586" i="2"/>
  <c r="BI2583" i="2"/>
  <c r="BH2583" i="2"/>
  <c r="BG2583" i="2"/>
  <c r="BF2583" i="2"/>
  <c r="T2583" i="2"/>
  <c r="R2583" i="2"/>
  <c r="P2583"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1" i="2"/>
  <c r="BH2561" i="2"/>
  <c r="BG2561" i="2"/>
  <c r="BF2561" i="2"/>
  <c r="T2561" i="2"/>
  <c r="R2561" i="2"/>
  <c r="P2561" i="2"/>
  <c r="BI2558" i="2"/>
  <c r="BH2558" i="2"/>
  <c r="BG2558" i="2"/>
  <c r="BF2558" i="2"/>
  <c r="T2558" i="2"/>
  <c r="R2558" i="2"/>
  <c r="P2558" i="2"/>
  <c r="BI2556" i="2"/>
  <c r="BH2556" i="2"/>
  <c r="BG2556" i="2"/>
  <c r="BF2556" i="2"/>
  <c r="T2556" i="2"/>
  <c r="R2556" i="2"/>
  <c r="P2556" i="2"/>
  <c r="BI2554" i="2"/>
  <c r="BH2554" i="2"/>
  <c r="BG2554" i="2"/>
  <c r="BF2554" i="2"/>
  <c r="T2554" i="2"/>
  <c r="R2554" i="2"/>
  <c r="P2554" i="2"/>
  <c r="BI2551" i="2"/>
  <c r="BH2551" i="2"/>
  <c r="BG2551" i="2"/>
  <c r="BF2551" i="2"/>
  <c r="T2551" i="2"/>
  <c r="R2551" i="2"/>
  <c r="P2551" i="2"/>
  <c r="BI2548" i="2"/>
  <c r="BH2548" i="2"/>
  <c r="BG2548" i="2"/>
  <c r="BF2548" i="2"/>
  <c r="T2548" i="2"/>
  <c r="R2548" i="2"/>
  <c r="P2548" i="2"/>
  <c r="BI2545" i="2"/>
  <c r="BH2545" i="2"/>
  <c r="BG2545" i="2"/>
  <c r="BF2545" i="2"/>
  <c r="T2545" i="2"/>
  <c r="R2545" i="2"/>
  <c r="P2545" i="2"/>
  <c r="BI2544" i="2"/>
  <c r="BH2544" i="2"/>
  <c r="BG2544" i="2"/>
  <c r="BF2544" i="2"/>
  <c r="T2544" i="2"/>
  <c r="R2544" i="2"/>
  <c r="P2544" i="2"/>
  <c r="BI2542" i="2"/>
  <c r="BH2542" i="2"/>
  <c r="BG2542" i="2"/>
  <c r="BF2542" i="2"/>
  <c r="T2542" i="2"/>
  <c r="R2542" i="2"/>
  <c r="P2542" i="2"/>
  <c r="BI2539" i="2"/>
  <c r="BH2539" i="2"/>
  <c r="BG2539" i="2"/>
  <c r="BF2539" i="2"/>
  <c r="T2539" i="2"/>
  <c r="R2539" i="2"/>
  <c r="P2539" i="2"/>
  <c r="BI2534" i="2"/>
  <c r="BH2534" i="2"/>
  <c r="BG2534" i="2"/>
  <c r="BF2534" i="2"/>
  <c r="T2534" i="2"/>
  <c r="R2534" i="2"/>
  <c r="P2534" i="2"/>
  <c r="BI2529" i="2"/>
  <c r="BH2529" i="2"/>
  <c r="BG2529" i="2"/>
  <c r="BF2529" i="2"/>
  <c r="T2529" i="2"/>
  <c r="R2529" i="2"/>
  <c r="P2529" i="2"/>
  <c r="BI2524" i="2"/>
  <c r="BH2524" i="2"/>
  <c r="BG2524" i="2"/>
  <c r="BF2524" i="2"/>
  <c r="T2524" i="2"/>
  <c r="R2524" i="2"/>
  <c r="P2524" i="2"/>
  <c r="BI2518" i="2"/>
  <c r="BH2518" i="2"/>
  <c r="BG2518" i="2"/>
  <c r="BF2518" i="2"/>
  <c r="T2518" i="2"/>
  <c r="R2518" i="2"/>
  <c r="P2518" i="2"/>
  <c r="BI2516" i="2"/>
  <c r="BH2516" i="2"/>
  <c r="BG2516" i="2"/>
  <c r="BF2516" i="2"/>
  <c r="T2516" i="2"/>
  <c r="R2516" i="2"/>
  <c r="P2516" i="2"/>
  <c r="BI2511" i="2"/>
  <c r="BH2511" i="2"/>
  <c r="BG2511" i="2"/>
  <c r="BF2511" i="2"/>
  <c r="T2511" i="2"/>
  <c r="R2511" i="2"/>
  <c r="P2511" i="2"/>
  <c r="BI2509" i="2"/>
  <c r="BH2509" i="2"/>
  <c r="BG2509" i="2"/>
  <c r="BF2509" i="2"/>
  <c r="T2509" i="2"/>
  <c r="R2509" i="2"/>
  <c r="P2509" i="2"/>
  <c r="BI2507" i="2"/>
  <c r="BH2507" i="2"/>
  <c r="BG2507" i="2"/>
  <c r="BF2507" i="2"/>
  <c r="T2507" i="2"/>
  <c r="R2507" i="2"/>
  <c r="P2507" i="2"/>
  <c r="BI2504" i="2"/>
  <c r="BH2504" i="2"/>
  <c r="BG2504" i="2"/>
  <c r="BF2504" i="2"/>
  <c r="T2504" i="2"/>
  <c r="R2504" i="2"/>
  <c r="P2504" i="2"/>
  <c r="BI2502" i="2"/>
  <c r="BH2502" i="2"/>
  <c r="BG2502" i="2"/>
  <c r="BF2502" i="2"/>
  <c r="T2502" i="2"/>
  <c r="R2502" i="2"/>
  <c r="P2502" i="2"/>
  <c r="BI2499" i="2"/>
  <c r="BH2499" i="2"/>
  <c r="BG2499" i="2"/>
  <c r="BF2499" i="2"/>
  <c r="T2499" i="2"/>
  <c r="R2499" i="2"/>
  <c r="P2499" i="2"/>
  <c r="BI2494" i="2"/>
  <c r="BH2494" i="2"/>
  <c r="BG2494" i="2"/>
  <c r="BF2494" i="2"/>
  <c r="T2494" i="2"/>
  <c r="R2494" i="2"/>
  <c r="P2494" i="2"/>
  <c r="BI2491" i="2"/>
  <c r="BH2491" i="2"/>
  <c r="BG2491" i="2"/>
  <c r="BF2491" i="2"/>
  <c r="T2491" i="2"/>
  <c r="R2491" i="2"/>
  <c r="P2491" i="2"/>
  <c r="BI2488" i="2"/>
  <c r="BH2488" i="2"/>
  <c r="BG2488" i="2"/>
  <c r="BF2488" i="2"/>
  <c r="T2488" i="2"/>
  <c r="R2488" i="2"/>
  <c r="P2488" i="2"/>
  <c r="BI2486" i="2"/>
  <c r="BH2486" i="2"/>
  <c r="BG2486" i="2"/>
  <c r="BF2486" i="2"/>
  <c r="T2486" i="2"/>
  <c r="R2486" i="2"/>
  <c r="P2486" i="2"/>
  <c r="BI2484" i="2"/>
  <c r="BH2484" i="2"/>
  <c r="BG2484" i="2"/>
  <c r="BF2484" i="2"/>
  <c r="T2484" i="2"/>
  <c r="R2484" i="2"/>
  <c r="P2484" i="2"/>
  <c r="BI2481" i="2"/>
  <c r="BH2481" i="2"/>
  <c r="BG2481" i="2"/>
  <c r="BF2481" i="2"/>
  <c r="T2481" i="2"/>
  <c r="R2481" i="2"/>
  <c r="P2481" i="2"/>
  <c r="BI2479" i="2"/>
  <c r="BH2479" i="2"/>
  <c r="BG2479" i="2"/>
  <c r="BF2479" i="2"/>
  <c r="T2479" i="2"/>
  <c r="R2479" i="2"/>
  <c r="P2479" i="2"/>
  <c r="BI2476" i="2"/>
  <c r="BH2476" i="2"/>
  <c r="BG2476" i="2"/>
  <c r="BF2476" i="2"/>
  <c r="T2476" i="2"/>
  <c r="R2476" i="2"/>
  <c r="P2476" i="2"/>
  <c r="BI2474" i="2"/>
  <c r="BH2474" i="2"/>
  <c r="BG2474" i="2"/>
  <c r="BF2474" i="2"/>
  <c r="T2474" i="2"/>
  <c r="R2474" i="2"/>
  <c r="P2474" i="2"/>
  <c r="BI2471" i="2"/>
  <c r="BH2471" i="2"/>
  <c r="BG2471" i="2"/>
  <c r="BF2471" i="2"/>
  <c r="T2471" i="2"/>
  <c r="R2471" i="2"/>
  <c r="P2471" i="2"/>
  <c r="BI2468" i="2"/>
  <c r="BH2468" i="2"/>
  <c r="BG2468" i="2"/>
  <c r="BF2468" i="2"/>
  <c r="T2468" i="2"/>
  <c r="R2468" i="2"/>
  <c r="P2468" i="2"/>
  <c r="BI2465" i="2"/>
  <c r="BH2465" i="2"/>
  <c r="BG2465" i="2"/>
  <c r="BF2465" i="2"/>
  <c r="T2465" i="2"/>
  <c r="R2465" i="2"/>
  <c r="P2465" i="2"/>
  <c r="BI2463" i="2"/>
  <c r="BH2463" i="2"/>
  <c r="BG2463" i="2"/>
  <c r="BF2463" i="2"/>
  <c r="T2463" i="2"/>
  <c r="T2462" i="2"/>
  <c r="R2463" i="2"/>
  <c r="R2462" i="2" s="1"/>
  <c r="P2463" i="2"/>
  <c r="P2462" i="2"/>
  <c r="BI2458" i="2"/>
  <c r="BH2458" i="2"/>
  <c r="BG2458" i="2"/>
  <c r="BF2458" i="2"/>
  <c r="T2458" i="2"/>
  <c r="R2458" i="2"/>
  <c r="P2458" i="2"/>
  <c r="BI2454" i="2"/>
  <c r="BH2454" i="2"/>
  <c r="BG2454" i="2"/>
  <c r="BF2454" i="2"/>
  <c r="T2454" i="2"/>
  <c r="R2454" i="2"/>
  <c r="P2454" i="2"/>
  <c r="BI2448" i="2"/>
  <c r="BH2448" i="2"/>
  <c r="BG2448" i="2"/>
  <c r="BF2448" i="2"/>
  <c r="T2448" i="2"/>
  <c r="R2448" i="2"/>
  <c r="P2448" i="2"/>
  <c r="BI2439" i="2"/>
  <c r="BH2439" i="2"/>
  <c r="BG2439" i="2"/>
  <c r="BF2439" i="2"/>
  <c r="T2439" i="2"/>
  <c r="R2439" i="2"/>
  <c r="P2439" i="2"/>
  <c r="BI2425" i="2"/>
  <c r="BH2425" i="2"/>
  <c r="BG2425" i="2"/>
  <c r="BF2425" i="2"/>
  <c r="T2425" i="2"/>
  <c r="R2425" i="2"/>
  <c r="P2425" i="2"/>
  <c r="BI2423" i="2"/>
  <c r="BH2423" i="2"/>
  <c r="BG2423" i="2"/>
  <c r="BF2423" i="2"/>
  <c r="T2423" i="2"/>
  <c r="R2423" i="2"/>
  <c r="P2423" i="2"/>
  <c r="BI2421" i="2"/>
  <c r="BH2421" i="2"/>
  <c r="BG2421" i="2"/>
  <c r="BF2421" i="2"/>
  <c r="T2421" i="2"/>
  <c r="R2421" i="2"/>
  <c r="P2421" i="2"/>
  <c r="BI2416" i="2"/>
  <c r="BH2416" i="2"/>
  <c r="BG2416" i="2"/>
  <c r="BF2416" i="2"/>
  <c r="T2416" i="2"/>
  <c r="R2416" i="2"/>
  <c r="P2416" i="2"/>
  <c r="BI2412" i="2"/>
  <c r="BH2412" i="2"/>
  <c r="BG2412" i="2"/>
  <c r="BF2412" i="2"/>
  <c r="T2412" i="2"/>
  <c r="R2412" i="2"/>
  <c r="P2412" i="2"/>
  <c r="BI2408" i="2"/>
  <c r="BH2408" i="2"/>
  <c r="BG2408" i="2"/>
  <c r="BF2408" i="2"/>
  <c r="T2408" i="2"/>
  <c r="R2408" i="2"/>
  <c r="P2408" i="2"/>
  <c r="BI2404" i="2"/>
  <c r="BH2404" i="2"/>
  <c r="BG2404" i="2"/>
  <c r="BF2404" i="2"/>
  <c r="T2404" i="2"/>
  <c r="R2404" i="2"/>
  <c r="P2404" i="2"/>
  <c r="BI2402" i="2"/>
  <c r="BH2402" i="2"/>
  <c r="BG2402" i="2"/>
  <c r="BF2402" i="2"/>
  <c r="T2402" i="2"/>
  <c r="R2402" i="2"/>
  <c r="P2402" i="2"/>
  <c r="BI2400" i="2"/>
  <c r="BH2400" i="2"/>
  <c r="BG2400" i="2"/>
  <c r="BF2400" i="2"/>
  <c r="T2400" i="2"/>
  <c r="R2400" i="2"/>
  <c r="P2400" i="2"/>
  <c r="BI2398" i="2"/>
  <c r="BH2398" i="2"/>
  <c r="BG2398" i="2"/>
  <c r="BF2398" i="2"/>
  <c r="T2398" i="2"/>
  <c r="R2398" i="2"/>
  <c r="P2398" i="2"/>
  <c r="BI2395" i="2"/>
  <c r="BH2395" i="2"/>
  <c r="BG2395" i="2"/>
  <c r="BF2395" i="2"/>
  <c r="T2395" i="2"/>
  <c r="R2395" i="2"/>
  <c r="P2395" i="2"/>
  <c r="BI2393" i="2"/>
  <c r="BH2393" i="2"/>
  <c r="BG2393" i="2"/>
  <c r="BF2393" i="2"/>
  <c r="T2393" i="2"/>
  <c r="R2393" i="2"/>
  <c r="P2393" i="2"/>
  <c r="BI2376" i="2"/>
  <c r="BH2376" i="2"/>
  <c r="BG2376" i="2"/>
  <c r="BF2376" i="2"/>
  <c r="T2376" i="2"/>
  <c r="R2376" i="2"/>
  <c r="P2376" i="2"/>
  <c r="BI2373" i="2"/>
  <c r="BH2373" i="2"/>
  <c r="BG2373" i="2"/>
  <c r="BF2373" i="2"/>
  <c r="T2373" i="2"/>
  <c r="R2373" i="2"/>
  <c r="P2373" i="2"/>
  <c r="BI2372" i="2"/>
  <c r="BH2372" i="2"/>
  <c r="BG2372" i="2"/>
  <c r="BF2372" i="2"/>
  <c r="T2372" i="2"/>
  <c r="R2372" i="2"/>
  <c r="P2372" i="2"/>
  <c r="BI2369" i="2"/>
  <c r="BH2369" i="2"/>
  <c r="BG2369" i="2"/>
  <c r="BF2369" i="2"/>
  <c r="T2369" i="2"/>
  <c r="R2369" i="2"/>
  <c r="P2369" i="2"/>
  <c r="BI2366" i="2"/>
  <c r="BH2366" i="2"/>
  <c r="BG2366" i="2"/>
  <c r="BF2366" i="2"/>
  <c r="T2366" i="2"/>
  <c r="R2366" i="2"/>
  <c r="P2366" i="2"/>
  <c r="BI2364" i="2"/>
  <c r="BH2364" i="2"/>
  <c r="BG2364" i="2"/>
  <c r="BF2364" i="2"/>
  <c r="T2364" i="2"/>
  <c r="R2364" i="2"/>
  <c r="P2364" i="2"/>
  <c r="BI2357" i="2"/>
  <c r="BH2357" i="2"/>
  <c r="BG2357" i="2"/>
  <c r="BF2357" i="2"/>
  <c r="T2357" i="2"/>
  <c r="R2357" i="2"/>
  <c r="P2357" i="2"/>
  <c r="BI2355" i="2"/>
  <c r="BH2355" i="2"/>
  <c r="BG2355" i="2"/>
  <c r="BF2355" i="2"/>
  <c r="T2355" i="2"/>
  <c r="R2355" i="2"/>
  <c r="P2355" i="2"/>
  <c r="BI2350" i="2"/>
  <c r="BH2350" i="2"/>
  <c r="BG2350" i="2"/>
  <c r="BF2350" i="2"/>
  <c r="T2350" i="2"/>
  <c r="R2350" i="2"/>
  <c r="P2350" i="2"/>
  <c r="BI2348" i="2"/>
  <c r="BH2348" i="2"/>
  <c r="BG2348" i="2"/>
  <c r="BF2348" i="2"/>
  <c r="T2348" i="2"/>
  <c r="R2348" i="2"/>
  <c r="P2348"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27" i="2"/>
  <c r="BH2327" i="2"/>
  <c r="BG2327" i="2"/>
  <c r="BF2327" i="2"/>
  <c r="T2327" i="2"/>
  <c r="R2327" i="2"/>
  <c r="P2327" i="2"/>
  <c r="BI2320" i="2"/>
  <c r="BH2320" i="2"/>
  <c r="BG2320" i="2"/>
  <c r="BF2320" i="2"/>
  <c r="T2320" i="2"/>
  <c r="R2320" i="2"/>
  <c r="P2320" i="2"/>
  <c r="BI2317" i="2"/>
  <c r="BH2317" i="2"/>
  <c r="BG2317" i="2"/>
  <c r="BF2317" i="2"/>
  <c r="T2317" i="2"/>
  <c r="R2317" i="2"/>
  <c r="P2317" i="2"/>
  <c r="BI2314" i="2"/>
  <c r="BH2314" i="2"/>
  <c r="BG2314" i="2"/>
  <c r="BF2314" i="2"/>
  <c r="T2314" i="2"/>
  <c r="R2314" i="2"/>
  <c r="P2314" i="2"/>
  <c r="BI2312" i="2"/>
  <c r="BH2312" i="2"/>
  <c r="BG2312" i="2"/>
  <c r="BF2312" i="2"/>
  <c r="T2312" i="2"/>
  <c r="R2312" i="2"/>
  <c r="P2312" i="2"/>
  <c r="BI2309" i="2"/>
  <c r="BH2309" i="2"/>
  <c r="BG2309" i="2"/>
  <c r="BF2309" i="2"/>
  <c r="T2309" i="2"/>
  <c r="R2309" i="2"/>
  <c r="P2309" i="2"/>
  <c r="BI2307" i="2"/>
  <c r="BH2307" i="2"/>
  <c r="BG2307" i="2"/>
  <c r="BF2307" i="2"/>
  <c r="T2307" i="2"/>
  <c r="R2307" i="2"/>
  <c r="P2307" i="2"/>
  <c r="BI2304" i="2"/>
  <c r="BH2304" i="2"/>
  <c r="BG2304" i="2"/>
  <c r="BF2304" i="2"/>
  <c r="T2304" i="2"/>
  <c r="R2304" i="2"/>
  <c r="P2304" i="2"/>
  <c r="BI2301" i="2"/>
  <c r="BH2301" i="2"/>
  <c r="BG2301" i="2"/>
  <c r="BF2301" i="2"/>
  <c r="T2301" i="2"/>
  <c r="R2301" i="2"/>
  <c r="P2301" i="2"/>
  <c r="BI2299" i="2"/>
  <c r="BH2299" i="2"/>
  <c r="BG2299" i="2"/>
  <c r="BF2299" i="2"/>
  <c r="T2299" i="2"/>
  <c r="R2299" i="2"/>
  <c r="P2299" i="2"/>
  <c r="BI2296" i="2"/>
  <c r="BH2296" i="2"/>
  <c r="BG2296" i="2"/>
  <c r="BF2296" i="2"/>
  <c r="T2296" i="2"/>
  <c r="R2296" i="2"/>
  <c r="P2296" i="2"/>
  <c r="BI2294" i="2"/>
  <c r="BH2294" i="2"/>
  <c r="BG2294" i="2"/>
  <c r="BF2294" i="2"/>
  <c r="T2294" i="2"/>
  <c r="R2294" i="2"/>
  <c r="P2294" i="2"/>
  <c r="BI2278" i="2"/>
  <c r="BH2278" i="2"/>
  <c r="BG2278" i="2"/>
  <c r="BF2278" i="2"/>
  <c r="T2278" i="2"/>
  <c r="R2278" i="2"/>
  <c r="P2278" i="2"/>
  <c r="BI2276" i="2"/>
  <c r="BH2276" i="2"/>
  <c r="BG2276" i="2"/>
  <c r="BF2276" i="2"/>
  <c r="T2276" i="2"/>
  <c r="R2276" i="2"/>
  <c r="P2276"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3" i="2"/>
  <c r="BH2253" i="2"/>
  <c r="BG2253" i="2"/>
  <c r="BF2253" i="2"/>
  <c r="T2253" i="2"/>
  <c r="R2253" i="2"/>
  <c r="P2253" i="2"/>
  <c r="BI2251" i="2"/>
  <c r="BH2251" i="2"/>
  <c r="BG2251" i="2"/>
  <c r="BF2251" i="2"/>
  <c r="T2251" i="2"/>
  <c r="R2251" i="2"/>
  <c r="P2251" i="2"/>
  <c r="BI2249" i="2"/>
  <c r="BH2249" i="2"/>
  <c r="BG2249" i="2"/>
  <c r="BF2249" i="2"/>
  <c r="T2249" i="2"/>
  <c r="R2249" i="2"/>
  <c r="P2249" i="2"/>
  <c r="BI2238" i="2"/>
  <c r="BH2238" i="2"/>
  <c r="BG2238" i="2"/>
  <c r="BF2238" i="2"/>
  <c r="T2238" i="2"/>
  <c r="R2238" i="2"/>
  <c r="P2238" i="2"/>
  <c r="BI2237" i="2"/>
  <c r="BH2237" i="2"/>
  <c r="BG2237" i="2"/>
  <c r="BF2237" i="2"/>
  <c r="T2237" i="2"/>
  <c r="R2237" i="2"/>
  <c r="P2237" i="2"/>
  <c r="BI2236" i="2"/>
  <c r="BH2236" i="2"/>
  <c r="BG2236" i="2"/>
  <c r="BF2236" i="2"/>
  <c r="T2236" i="2"/>
  <c r="R2236" i="2"/>
  <c r="P2236" i="2"/>
  <c r="BI2234" i="2"/>
  <c r="BH2234" i="2"/>
  <c r="BG2234" i="2"/>
  <c r="BF2234" i="2"/>
  <c r="T2234" i="2"/>
  <c r="R2234" i="2"/>
  <c r="P2234" i="2"/>
  <c r="BI2232" i="2"/>
  <c r="BH2232" i="2"/>
  <c r="BG2232" i="2"/>
  <c r="BF2232" i="2"/>
  <c r="T2232" i="2"/>
  <c r="R2232" i="2"/>
  <c r="P2232" i="2"/>
  <c r="BI2230" i="2"/>
  <c r="BH2230" i="2"/>
  <c r="BG2230" i="2"/>
  <c r="BF2230" i="2"/>
  <c r="T2230" i="2"/>
  <c r="R2230" i="2"/>
  <c r="P2230" i="2"/>
  <c r="BI2227" i="2"/>
  <c r="BH2227" i="2"/>
  <c r="BG2227" i="2"/>
  <c r="BF2227" i="2"/>
  <c r="T2227" i="2"/>
  <c r="R2227" i="2"/>
  <c r="P2227" i="2"/>
  <c r="BI2225" i="2"/>
  <c r="BH2225" i="2"/>
  <c r="BG2225" i="2"/>
  <c r="BF2225" i="2"/>
  <c r="T2225" i="2"/>
  <c r="R2225" i="2"/>
  <c r="P2225" i="2"/>
  <c r="BI2213" i="2"/>
  <c r="BH2213" i="2"/>
  <c r="BG2213" i="2"/>
  <c r="BF2213" i="2"/>
  <c r="T2213" i="2"/>
  <c r="R2213" i="2"/>
  <c r="P2213" i="2"/>
  <c r="BI2210" i="2"/>
  <c r="BH2210" i="2"/>
  <c r="BG2210" i="2"/>
  <c r="BF2210" i="2"/>
  <c r="T2210" i="2"/>
  <c r="R2210" i="2"/>
  <c r="P2210" i="2"/>
  <c r="BI2206" i="2"/>
  <c r="BH2206" i="2"/>
  <c r="BG2206" i="2"/>
  <c r="BF2206" i="2"/>
  <c r="T2206" i="2"/>
  <c r="R2206" i="2"/>
  <c r="P2206" i="2"/>
  <c r="BI2200" i="2"/>
  <c r="BH2200" i="2"/>
  <c r="BG2200" i="2"/>
  <c r="BF2200" i="2"/>
  <c r="T2200" i="2"/>
  <c r="R2200" i="2"/>
  <c r="P2200" i="2"/>
  <c r="BI2192" i="2"/>
  <c r="BH2192" i="2"/>
  <c r="BG2192" i="2"/>
  <c r="BF2192" i="2"/>
  <c r="T2192" i="2"/>
  <c r="R2192" i="2"/>
  <c r="P2192" i="2"/>
  <c r="BI2190" i="2"/>
  <c r="BH2190" i="2"/>
  <c r="BG2190" i="2"/>
  <c r="BF2190" i="2"/>
  <c r="T2190" i="2"/>
  <c r="R2190" i="2"/>
  <c r="P2190"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4" i="2"/>
  <c r="BH2174" i="2"/>
  <c r="BG2174" i="2"/>
  <c r="BF2174" i="2"/>
  <c r="T2174" i="2"/>
  <c r="R2174" i="2"/>
  <c r="P2174" i="2"/>
  <c r="BI2172" i="2"/>
  <c r="BH2172" i="2"/>
  <c r="BG2172" i="2"/>
  <c r="BF2172" i="2"/>
  <c r="T2172" i="2"/>
  <c r="R2172" i="2"/>
  <c r="P2172" i="2"/>
  <c r="BI2160" i="2"/>
  <c r="BH2160" i="2"/>
  <c r="BG2160" i="2"/>
  <c r="BF2160" i="2"/>
  <c r="T2160" i="2"/>
  <c r="R2160" i="2"/>
  <c r="P2160" i="2"/>
  <c r="BI2158" i="2"/>
  <c r="BH2158" i="2"/>
  <c r="BG2158" i="2"/>
  <c r="BF2158" i="2"/>
  <c r="T2158" i="2"/>
  <c r="R2158" i="2"/>
  <c r="P2158" i="2"/>
  <c r="BI2150" i="2"/>
  <c r="BH2150" i="2"/>
  <c r="BG2150" i="2"/>
  <c r="BF2150" i="2"/>
  <c r="T2150" i="2"/>
  <c r="R2150" i="2"/>
  <c r="P2150" i="2"/>
  <c r="BI2148" i="2"/>
  <c r="BH2148" i="2"/>
  <c r="BG2148" i="2"/>
  <c r="BF2148" i="2"/>
  <c r="T2148" i="2"/>
  <c r="R2148" i="2"/>
  <c r="P2148"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8" i="2"/>
  <c r="BH2128" i="2"/>
  <c r="BG2128" i="2"/>
  <c r="BF2128" i="2"/>
  <c r="T2128" i="2"/>
  <c r="R2128" i="2"/>
  <c r="P2128" i="2"/>
  <c r="BI2119" i="2"/>
  <c r="BH2119" i="2"/>
  <c r="BG2119" i="2"/>
  <c r="BF2119" i="2"/>
  <c r="T2119" i="2"/>
  <c r="R2119" i="2"/>
  <c r="P2119" i="2"/>
  <c r="BI2117" i="2"/>
  <c r="BH2117" i="2"/>
  <c r="BG2117" i="2"/>
  <c r="BF2117" i="2"/>
  <c r="T2117" i="2"/>
  <c r="R2117" i="2"/>
  <c r="P2117" i="2"/>
  <c r="BI2112" i="2"/>
  <c r="BH2112" i="2"/>
  <c r="BG2112" i="2"/>
  <c r="BF2112" i="2"/>
  <c r="T2112" i="2"/>
  <c r="R2112" i="2"/>
  <c r="P2112" i="2"/>
  <c r="BI2108" i="2"/>
  <c r="BH2108" i="2"/>
  <c r="BG2108" i="2"/>
  <c r="BF2108" i="2"/>
  <c r="T2108" i="2"/>
  <c r="R2108" i="2"/>
  <c r="P2108" i="2"/>
  <c r="BI2104" i="2"/>
  <c r="BH2104" i="2"/>
  <c r="BG2104" i="2"/>
  <c r="BF2104" i="2"/>
  <c r="T2104" i="2"/>
  <c r="R2104" i="2"/>
  <c r="P2104" i="2"/>
  <c r="BI2100" i="2"/>
  <c r="BH2100" i="2"/>
  <c r="BG2100" i="2"/>
  <c r="BF2100" i="2"/>
  <c r="T2100" i="2"/>
  <c r="T2099" i="2" s="1"/>
  <c r="R2100" i="2"/>
  <c r="R2099" i="2"/>
  <c r="P2100" i="2"/>
  <c r="P2099" i="2" s="1"/>
  <c r="BI2097" i="2"/>
  <c r="BH2097" i="2"/>
  <c r="BG2097" i="2"/>
  <c r="BF2097" i="2"/>
  <c r="T2097" i="2"/>
  <c r="R2097" i="2"/>
  <c r="P2097" i="2"/>
  <c r="BI2095" i="2"/>
  <c r="BH2095" i="2"/>
  <c r="BG2095" i="2"/>
  <c r="BF2095" i="2"/>
  <c r="T2095" i="2"/>
  <c r="R2095" i="2"/>
  <c r="P2095" i="2"/>
  <c r="BI2093" i="2"/>
  <c r="BH2093" i="2"/>
  <c r="BG2093" i="2"/>
  <c r="BF2093" i="2"/>
  <c r="T2093" i="2"/>
  <c r="R2093" i="2"/>
  <c r="P2093" i="2"/>
  <c r="BI2090" i="2"/>
  <c r="BH2090" i="2"/>
  <c r="BG2090" i="2"/>
  <c r="BF2090" i="2"/>
  <c r="T2090" i="2"/>
  <c r="R2090" i="2"/>
  <c r="P2090" i="2"/>
  <c r="BI2087" i="2"/>
  <c r="BH2087" i="2"/>
  <c r="BG2087" i="2"/>
  <c r="BF2087" i="2"/>
  <c r="T2087" i="2"/>
  <c r="R2087" i="2"/>
  <c r="P2087" i="2"/>
  <c r="BI2085" i="2"/>
  <c r="BH2085" i="2"/>
  <c r="BG2085" i="2"/>
  <c r="BF2085" i="2"/>
  <c r="T2085" i="2"/>
  <c r="R2085" i="2"/>
  <c r="P2085" i="2"/>
  <c r="BI2082" i="2"/>
  <c r="BH2082" i="2"/>
  <c r="BG2082" i="2"/>
  <c r="BF2082" i="2"/>
  <c r="T2082" i="2"/>
  <c r="R2082" i="2"/>
  <c r="P2082" i="2"/>
  <c r="BI2079" i="2"/>
  <c r="BH2079" i="2"/>
  <c r="BG2079" i="2"/>
  <c r="BF2079" i="2"/>
  <c r="T2079" i="2"/>
  <c r="R2079" i="2"/>
  <c r="P2079" i="2"/>
  <c r="BI2077" i="2"/>
  <c r="BH2077" i="2"/>
  <c r="BG2077" i="2"/>
  <c r="BF2077" i="2"/>
  <c r="T2077" i="2"/>
  <c r="R2077" i="2"/>
  <c r="P2077" i="2"/>
  <c r="BI2074" i="2"/>
  <c r="BH2074" i="2"/>
  <c r="BG2074" i="2"/>
  <c r="BF2074" i="2"/>
  <c r="T2074" i="2"/>
  <c r="R2074" i="2"/>
  <c r="P2074" i="2"/>
  <c r="BI2072" i="2"/>
  <c r="BH2072" i="2"/>
  <c r="BG2072" i="2"/>
  <c r="BF2072" i="2"/>
  <c r="T2072" i="2"/>
  <c r="R2072" i="2"/>
  <c r="P2072" i="2"/>
  <c r="BI2066" i="2"/>
  <c r="BH2066" i="2"/>
  <c r="BG2066" i="2"/>
  <c r="BF2066" i="2"/>
  <c r="T2066" i="2"/>
  <c r="R2066" i="2"/>
  <c r="P2066" i="2"/>
  <c r="BI2064" i="2"/>
  <c r="BH2064" i="2"/>
  <c r="BG2064" i="2"/>
  <c r="BF2064" i="2"/>
  <c r="T2064" i="2"/>
  <c r="R2064" i="2"/>
  <c r="P2064" i="2"/>
  <c r="BI2062" i="2"/>
  <c r="BH2062" i="2"/>
  <c r="BG2062" i="2"/>
  <c r="BF2062" i="2"/>
  <c r="T2062" i="2"/>
  <c r="R2062" i="2"/>
  <c r="P2062" i="2"/>
  <c r="BI2060" i="2"/>
  <c r="BH2060" i="2"/>
  <c r="BG2060" i="2"/>
  <c r="BF2060" i="2"/>
  <c r="T2060" i="2"/>
  <c r="R2060" i="2"/>
  <c r="P2060" i="2"/>
  <c r="BI2058" i="2"/>
  <c r="BH2058" i="2"/>
  <c r="BG2058" i="2"/>
  <c r="BF2058" i="2"/>
  <c r="T2058" i="2"/>
  <c r="R2058" i="2"/>
  <c r="P2058" i="2"/>
  <c r="BI2056" i="2"/>
  <c r="BH2056" i="2"/>
  <c r="BG2056" i="2"/>
  <c r="BF2056" i="2"/>
  <c r="T2056" i="2"/>
  <c r="R2056" i="2"/>
  <c r="P2056" i="2"/>
  <c r="BI2053" i="2"/>
  <c r="BH2053" i="2"/>
  <c r="BG2053" i="2"/>
  <c r="BF2053" i="2"/>
  <c r="T2053" i="2"/>
  <c r="R2053" i="2"/>
  <c r="P2053" i="2"/>
  <c r="BI2050" i="2"/>
  <c r="BH2050" i="2"/>
  <c r="BG2050" i="2"/>
  <c r="BF2050" i="2"/>
  <c r="T2050" i="2"/>
  <c r="R2050" i="2"/>
  <c r="P2050" i="2"/>
  <c r="BI2047" i="2"/>
  <c r="BH2047" i="2"/>
  <c r="BG2047" i="2"/>
  <c r="BF2047" i="2"/>
  <c r="T2047" i="2"/>
  <c r="R2047" i="2"/>
  <c r="P2047" i="2"/>
  <c r="BI2045" i="2"/>
  <c r="BH2045" i="2"/>
  <c r="BG2045" i="2"/>
  <c r="BF2045" i="2"/>
  <c r="T2045" i="2"/>
  <c r="R2045" i="2"/>
  <c r="P2045" i="2"/>
  <c r="BI2039" i="2"/>
  <c r="BH2039" i="2"/>
  <c r="BG2039" i="2"/>
  <c r="BF2039" i="2"/>
  <c r="T2039" i="2"/>
  <c r="R2039" i="2"/>
  <c r="P2039" i="2"/>
  <c r="BI2033" i="2"/>
  <c r="BH2033" i="2"/>
  <c r="BG2033" i="2"/>
  <c r="BF2033" i="2"/>
  <c r="T2033" i="2"/>
  <c r="R2033" i="2"/>
  <c r="P2033" i="2"/>
  <c r="BI2030" i="2"/>
  <c r="BH2030" i="2"/>
  <c r="BG2030" i="2"/>
  <c r="BF2030" i="2"/>
  <c r="T2030" i="2"/>
  <c r="R2030" i="2"/>
  <c r="P2030" i="2"/>
  <c r="BI2023" i="2"/>
  <c r="BH2023" i="2"/>
  <c r="BG2023" i="2"/>
  <c r="BF2023" i="2"/>
  <c r="T2023" i="2"/>
  <c r="R2023" i="2"/>
  <c r="P2023"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4" i="2"/>
  <c r="BH2004" i="2"/>
  <c r="BG2004" i="2"/>
  <c r="BF2004" i="2"/>
  <c r="T2004" i="2"/>
  <c r="R2004" i="2"/>
  <c r="P2004"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8" i="2"/>
  <c r="BH1988" i="2"/>
  <c r="BG1988" i="2"/>
  <c r="BF1988" i="2"/>
  <c r="T1988" i="2"/>
  <c r="R1988" i="2"/>
  <c r="P1988" i="2"/>
  <c r="BI1985" i="2"/>
  <c r="BH1985" i="2"/>
  <c r="BG1985" i="2"/>
  <c r="BF1985" i="2"/>
  <c r="T1985" i="2"/>
  <c r="R1985" i="2"/>
  <c r="P1985" i="2"/>
  <c r="BI1982" i="2"/>
  <c r="BH1982" i="2"/>
  <c r="BG1982" i="2"/>
  <c r="BF1982" i="2"/>
  <c r="T1982" i="2"/>
  <c r="R1982" i="2"/>
  <c r="P1982" i="2"/>
  <c r="BI1979" i="2"/>
  <c r="BH1979" i="2"/>
  <c r="BG1979" i="2"/>
  <c r="BF1979" i="2"/>
  <c r="T1979" i="2"/>
  <c r="R1979" i="2"/>
  <c r="P1979" i="2"/>
  <c r="BI1976" i="2"/>
  <c r="BH1976" i="2"/>
  <c r="BG1976" i="2"/>
  <c r="BF1976" i="2"/>
  <c r="T1976" i="2"/>
  <c r="R1976" i="2"/>
  <c r="P1976" i="2"/>
  <c r="BI1975" i="2"/>
  <c r="BH1975" i="2"/>
  <c r="BG1975" i="2"/>
  <c r="BF1975" i="2"/>
  <c r="T1975" i="2"/>
  <c r="R1975" i="2"/>
  <c r="P1975" i="2"/>
  <c r="BI1972" i="2"/>
  <c r="BH1972" i="2"/>
  <c r="BG1972" i="2"/>
  <c r="BF1972" i="2"/>
  <c r="T1972" i="2"/>
  <c r="R1972" i="2"/>
  <c r="P1972" i="2"/>
  <c r="BI1967" i="2"/>
  <c r="BH1967" i="2"/>
  <c r="BG1967" i="2"/>
  <c r="BF1967" i="2"/>
  <c r="T1967" i="2"/>
  <c r="R1967" i="2"/>
  <c r="P1967" i="2"/>
  <c r="BI1961" i="2"/>
  <c r="BH1961" i="2"/>
  <c r="BG1961" i="2"/>
  <c r="BF1961" i="2"/>
  <c r="T1961" i="2"/>
  <c r="R1961" i="2"/>
  <c r="P1961" i="2"/>
  <c r="BI1957" i="2"/>
  <c r="BH1957" i="2"/>
  <c r="BG1957" i="2"/>
  <c r="BF1957" i="2"/>
  <c r="T1957" i="2"/>
  <c r="R1957" i="2"/>
  <c r="P1957" i="2"/>
  <c r="BI1939" i="2"/>
  <c r="BH1939" i="2"/>
  <c r="BG1939" i="2"/>
  <c r="BF1939" i="2"/>
  <c r="T1939" i="2"/>
  <c r="R1939" i="2"/>
  <c r="P1939" i="2"/>
  <c r="BI1936" i="2"/>
  <c r="BH1936" i="2"/>
  <c r="BG1936" i="2"/>
  <c r="BF1936" i="2"/>
  <c r="T1936" i="2"/>
  <c r="R1936" i="2"/>
  <c r="P1936" i="2"/>
  <c r="BI1933" i="2"/>
  <c r="BH1933" i="2"/>
  <c r="BG1933" i="2"/>
  <c r="BF1933" i="2"/>
  <c r="T1933" i="2"/>
  <c r="R1933" i="2"/>
  <c r="P1933" i="2"/>
  <c r="BI1930" i="2"/>
  <c r="BH1930" i="2"/>
  <c r="BG1930" i="2"/>
  <c r="BF1930" i="2"/>
  <c r="T1930" i="2"/>
  <c r="R1930" i="2"/>
  <c r="P1930" i="2"/>
  <c r="BI1927" i="2"/>
  <c r="BH1927" i="2"/>
  <c r="BG1927" i="2"/>
  <c r="BF1927" i="2"/>
  <c r="T1927" i="2"/>
  <c r="R1927" i="2"/>
  <c r="P1927" i="2"/>
  <c r="BI1924" i="2"/>
  <c r="BH1924" i="2"/>
  <c r="BG1924" i="2"/>
  <c r="BF1924" i="2"/>
  <c r="T1924" i="2"/>
  <c r="R1924" i="2"/>
  <c r="P1924" i="2"/>
  <c r="BI1921" i="2"/>
  <c r="BH1921" i="2"/>
  <c r="BG1921" i="2"/>
  <c r="BF1921" i="2"/>
  <c r="T1921" i="2"/>
  <c r="R1921" i="2"/>
  <c r="P1921" i="2"/>
  <c r="BI1912" i="2"/>
  <c r="BH1912" i="2"/>
  <c r="BG1912" i="2"/>
  <c r="BF1912" i="2"/>
  <c r="T1912" i="2"/>
  <c r="R1912" i="2"/>
  <c r="P1912" i="2"/>
  <c r="BI1896" i="2"/>
  <c r="BH1896" i="2"/>
  <c r="BG1896" i="2"/>
  <c r="BF1896" i="2"/>
  <c r="T1896" i="2"/>
  <c r="R1896" i="2"/>
  <c r="P1896" i="2"/>
  <c r="BI1894" i="2"/>
  <c r="BH1894" i="2"/>
  <c r="BG1894" i="2"/>
  <c r="BF1894" i="2"/>
  <c r="T1894" i="2"/>
  <c r="R1894" i="2"/>
  <c r="P1894" i="2"/>
  <c r="BI1892" i="2"/>
  <c r="BH1892" i="2"/>
  <c r="BG1892" i="2"/>
  <c r="BF1892" i="2"/>
  <c r="T1892" i="2"/>
  <c r="R1892" i="2"/>
  <c r="P1892" i="2"/>
  <c r="BI1890" i="2"/>
  <c r="BH1890" i="2"/>
  <c r="BG1890" i="2"/>
  <c r="BF1890" i="2"/>
  <c r="T1890" i="2"/>
  <c r="R1890" i="2"/>
  <c r="P1890" i="2"/>
  <c r="BI1888" i="2"/>
  <c r="BH1888" i="2"/>
  <c r="BG1888" i="2"/>
  <c r="BF1888" i="2"/>
  <c r="T1888" i="2"/>
  <c r="R1888" i="2"/>
  <c r="P1888" i="2"/>
  <c r="BI1885" i="2"/>
  <c r="BH1885" i="2"/>
  <c r="BG1885" i="2"/>
  <c r="BF1885" i="2"/>
  <c r="T1885" i="2"/>
  <c r="R1885" i="2"/>
  <c r="P1885" i="2"/>
  <c r="BI1882" i="2"/>
  <c r="BH1882" i="2"/>
  <c r="BG1882" i="2"/>
  <c r="BF1882" i="2"/>
  <c r="T1882" i="2"/>
  <c r="R1882" i="2"/>
  <c r="P1882" i="2"/>
  <c r="BI1880" i="2"/>
  <c r="BH1880" i="2"/>
  <c r="BG1880" i="2"/>
  <c r="BF1880" i="2"/>
  <c r="T1880" i="2"/>
  <c r="R1880" i="2"/>
  <c r="P1880" i="2"/>
  <c r="BI1878" i="2"/>
  <c r="BH1878" i="2"/>
  <c r="BG1878" i="2"/>
  <c r="BF1878" i="2"/>
  <c r="T1878" i="2"/>
  <c r="R1878" i="2"/>
  <c r="P1878" i="2"/>
  <c r="BI1876" i="2"/>
  <c r="BH1876" i="2"/>
  <c r="BG1876" i="2"/>
  <c r="BF1876" i="2"/>
  <c r="T1876" i="2"/>
  <c r="R1876" i="2"/>
  <c r="P1876" i="2"/>
  <c r="BI1873" i="2"/>
  <c r="BH1873" i="2"/>
  <c r="BG1873" i="2"/>
  <c r="BF1873" i="2"/>
  <c r="T1873" i="2"/>
  <c r="R1873" i="2"/>
  <c r="P1873" i="2"/>
  <c r="BI1870" i="2"/>
  <c r="BH1870" i="2"/>
  <c r="BG1870" i="2"/>
  <c r="BF1870" i="2"/>
  <c r="T1870" i="2"/>
  <c r="R1870" i="2"/>
  <c r="P1870" i="2"/>
  <c r="BI1867" i="2"/>
  <c r="BH1867" i="2"/>
  <c r="BG1867" i="2"/>
  <c r="BF1867" i="2"/>
  <c r="T1867" i="2"/>
  <c r="R1867" i="2"/>
  <c r="P1867" i="2"/>
  <c r="BI1858" i="2"/>
  <c r="BH1858" i="2"/>
  <c r="BG1858" i="2"/>
  <c r="BF1858" i="2"/>
  <c r="T1858" i="2"/>
  <c r="R1858" i="2"/>
  <c r="P1858" i="2"/>
  <c r="BI1855" i="2"/>
  <c r="BH1855" i="2"/>
  <c r="BG1855" i="2"/>
  <c r="BF1855" i="2"/>
  <c r="T1855" i="2"/>
  <c r="R1855" i="2"/>
  <c r="P1855" i="2"/>
  <c r="BI1845" i="2"/>
  <c r="BH1845" i="2"/>
  <c r="BG1845" i="2"/>
  <c r="BF1845" i="2"/>
  <c r="T1845" i="2"/>
  <c r="R1845" i="2"/>
  <c r="P1845" i="2"/>
  <c r="BI1843" i="2"/>
  <c r="BH1843" i="2"/>
  <c r="BG1843" i="2"/>
  <c r="BF1843" i="2"/>
  <c r="T1843" i="2"/>
  <c r="R1843" i="2"/>
  <c r="P1843" i="2"/>
  <c r="BI1841" i="2"/>
  <c r="BH1841" i="2"/>
  <c r="BG1841" i="2"/>
  <c r="BF1841" i="2"/>
  <c r="T1841" i="2"/>
  <c r="R1841" i="2"/>
  <c r="P1841" i="2"/>
  <c r="BI1838" i="2"/>
  <c r="BH1838" i="2"/>
  <c r="BG1838" i="2"/>
  <c r="BF1838" i="2"/>
  <c r="T1838" i="2"/>
  <c r="R1838" i="2"/>
  <c r="P1838" i="2"/>
  <c r="BI1835" i="2"/>
  <c r="BH1835" i="2"/>
  <c r="BG1835" i="2"/>
  <c r="BF1835" i="2"/>
  <c r="T1835" i="2"/>
  <c r="R1835" i="2"/>
  <c r="P1835" i="2"/>
  <c r="BI1832" i="2"/>
  <c r="BH1832" i="2"/>
  <c r="BG1832" i="2"/>
  <c r="BF1832" i="2"/>
  <c r="T1832" i="2"/>
  <c r="R1832" i="2"/>
  <c r="P1832" i="2"/>
  <c r="BI1829" i="2"/>
  <c r="BH1829" i="2"/>
  <c r="BG1829" i="2"/>
  <c r="BF1829" i="2"/>
  <c r="T1829" i="2"/>
  <c r="R1829" i="2"/>
  <c r="P1829" i="2"/>
  <c r="BI1826" i="2"/>
  <c r="BH1826" i="2"/>
  <c r="BG1826" i="2"/>
  <c r="BF1826" i="2"/>
  <c r="T1826" i="2"/>
  <c r="R1826" i="2"/>
  <c r="P1826" i="2"/>
  <c r="BI1823" i="2"/>
  <c r="BH1823" i="2"/>
  <c r="BG1823" i="2"/>
  <c r="BF1823" i="2"/>
  <c r="T1823" i="2"/>
  <c r="R1823" i="2"/>
  <c r="P1823" i="2"/>
  <c r="BI1820" i="2"/>
  <c r="BH1820" i="2"/>
  <c r="BG1820" i="2"/>
  <c r="BF1820" i="2"/>
  <c r="T1820" i="2"/>
  <c r="R1820" i="2"/>
  <c r="P1820" i="2"/>
  <c r="BI1814" i="2"/>
  <c r="BH1814" i="2"/>
  <c r="BG1814" i="2"/>
  <c r="BF1814" i="2"/>
  <c r="T1814" i="2"/>
  <c r="R1814" i="2"/>
  <c r="P1814" i="2"/>
  <c r="BI1807" i="2"/>
  <c r="BH1807" i="2"/>
  <c r="BG1807" i="2"/>
  <c r="BF1807" i="2"/>
  <c r="T1807" i="2"/>
  <c r="R1807" i="2"/>
  <c r="P1807" i="2"/>
  <c r="BI1804" i="2"/>
  <c r="BH1804" i="2"/>
  <c r="BG1804" i="2"/>
  <c r="BF1804" i="2"/>
  <c r="T1804" i="2"/>
  <c r="R1804" i="2"/>
  <c r="P1804" i="2"/>
  <c r="BI1801" i="2"/>
  <c r="BH1801" i="2"/>
  <c r="BG1801" i="2"/>
  <c r="BF1801" i="2"/>
  <c r="T1801" i="2"/>
  <c r="R1801" i="2"/>
  <c r="P1801" i="2"/>
  <c r="BI1795" i="2"/>
  <c r="BH1795" i="2"/>
  <c r="BG1795" i="2"/>
  <c r="BF1795" i="2"/>
  <c r="T1795" i="2"/>
  <c r="R1795" i="2"/>
  <c r="P1795" i="2"/>
  <c r="BI1788" i="2"/>
  <c r="BH1788" i="2"/>
  <c r="BG1788" i="2"/>
  <c r="BF1788" i="2"/>
  <c r="T1788" i="2"/>
  <c r="R1788" i="2"/>
  <c r="P1788" i="2"/>
  <c r="BI1785" i="2"/>
  <c r="BH1785" i="2"/>
  <c r="BG1785" i="2"/>
  <c r="BF1785" i="2"/>
  <c r="T1785" i="2"/>
  <c r="R1785" i="2"/>
  <c r="P1785" i="2"/>
  <c r="BI1783" i="2"/>
  <c r="BH1783" i="2"/>
  <c r="BG1783" i="2"/>
  <c r="BF1783" i="2"/>
  <c r="T1783" i="2"/>
  <c r="R1783" i="2"/>
  <c r="P1783" i="2"/>
  <c r="BI1781" i="2"/>
  <c r="BH1781" i="2"/>
  <c r="BG1781" i="2"/>
  <c r="BF1781" i="2"/>
  <c r="T1781" i="2"/>
  <c r="R1781" i="2"/>
  <c r="P1781" i="2"/>
  <c r="BI1779" i="2"/>
  <c r="BH1779" i="2"/>
  <c r="BG1779" i="2"/>
  <c r="BF1779" i="2"/>
  <c r="T1779" i="2"/>
  <c r="R1779" i="2"/>
  <c r="P1779" i="2"/>
  <c r="BI1777" i="2"/>
  <c r="BH1777" i="2"/>
  <c r="BG1777" i="2"/>
  <c r="BF1777" i="2"/>
  <c r="T1777" i="2"/>
  <c r="R1777" i="2"/>
  <c r="P1777" i="2"/>
  <c r="BI1775" i="2"/>
  <c r="BH1775" i="2"/>
  <c r="BG1775" i="2"/>
  <c r="BF1775" i="2"/>
  <c r="T1775" i="2"/>
  <c r="R1775" i="2"/>
  <c r="P1775"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8" i="2"/>
  <c r="BH1768" i="2"/>
  <c r="BG1768" i="2"/>
  <c r="BF1768" i="2"/>
  <c r="T1768" i="2"/>
  <c r="R1768" i="2"/>
  <c r="P1768" i="2"/>
  <c r="BI1766" i="2"/>
  <c r="BH1766" i="2"/>
  <c r="BG1766" i="2"/>
  <c r="BF1766" i="2"/>
  <c r="T1766" i="2"/>
  <c r="R1766" i="2"/>
  <c r="P1766" i="2"/>
  <c r="BI1764" i="2"/>
  <c r="BH1764" i="2"/>
  <c r="BG1764" i="2"/>
  <c r="BF1764" i="2"/>
  <c r="T1764" i="2"/>
  <c r="R1764" i="2"/>
  <c r="P1764" i="2"/>
  <c r="BI1761" i="2"/>
  <c r="BH1761" i="2"/>
  <c r="BG1761" i="2"/>
  <c r="BF1761" i="2"/>
  <c r="T1761" i="2"/>
  <c r="R1761" i="2"/>
  <c r="P1761" i="2"/>
  <c r="BI1758" i="2"/>
  <c r="BH1758" i="2"/>
  <c r="BG1758" i="2"/>
  <c r="BF1758" i="2"/>
  <c r="T1758" i="2"/>
  <c r="R1758" i="2"/>
  <c r="P1758" i="2"/>
  <c r="BI1752" i="2"/>
  <c r="BH1752" i="2"/>
  <c r="BG1752" i="2"/>
  <c r="BF1752" i="2"/>
  <c r="T1752" i="2"/>
  <c r="R1752" i="2"/>
  <c r="P1752" i="2"/>
  <c r="BI1750" i="2"/>
  <c r="BH1750" i="2"/>
  <c r="BG1750" i="2"/>
  <c r="BF1750" i="2"/>
  <c r="T1750" i="2"/>
  <c r="R1750" i="2"/>
  <c r="P1750" i="2"/>
  <c r="BI1748" i="2"/>
  <c r="BH1748" i="2"/>
  <c r="BG1748" i="2"/>
  <c r="BF1748" i="2"/>
  <c r="T1748" i="2"/>
  <c r="R1748" i="2"/>
  <c r="P1748" i="2"/>
  <c r="BI1576" i="2"/>
  <c r="BH1576" i="2"/>
  <c r="BG1576" i="2"/>
  <c r="BF1576" i="2"/>
  <c r="T1576" i="2"/>
  <c r="R1576" i="2"/>
  <c r="P1576" i="2"/>
  <c r="BI1571" i="2"/>
  <c r="BH1571" i="2"/>
  <c r="BG1571" i="2"/>
  <c r="BF1571" i="2"/>
  <c r="T1571" i="2"/>
  <c r="R1571" i="2"/>
  <c r="P1571" i="2"/>
  <c r="BI1566" i="2"/>
  <c r="BH1566" i="2"/>
  <c r="BG1566" i="2"/>
  <c r="BF1566" i="2"/>
  <c r="T1566" i="2"/>
  <c r="R1566" i="2"/>
  <c r="P1566" i="2"/>
  <c r="BI1547" i="2"/>
  <c r="BH1547" i="2"/>
  <c r="BG1547" i="2"/>
  <c r="BF1547" i="2"/>
  <c r="T1547" i="2"/>
  <c r="R1547" i="2"/>
  <c r="P1547" i="2"/>
  <c r="BI1545" i="2"/>
  <c r="BH1545" i="2"/>
  <c r="BG1545" i="2"/>
  <c r="BF1545" i="2"/>
  <c r="T1545" i="2"/>
  <c r="R1545" i="2"/>
  <c r="P1545" i="2"/>
  <c r="BI1543" i="2"/>
  <c r="BH1543" i="2"/>
  <c r="BG1543" i="2"/>
  <c r="BF1543" i="2"/>
  <c r="T1543" i="2"/>
  <c r="R1543" i="2"/>
  <c r="P1543" i="2"/>
  <c r="BI1541" i="2"/>
  <c r="BH1541" i="2"/>
  <c r="BG1541" i="2"/>
  <c r="BF1541" i="2"/>
  <c r="T1541" i="2"/>
  <c r="R1541" i="2"/>
  <c r="P1541" i="2"/>
  <c r="BI1536" i="2"/>
  <c r="BH1536" i="2"/>
  <c r="BG1536" i="2"/>
  <c r="BF1536" i="2"/>
  <c r="T1536" i="2"/>
  <c r="R1536" i="2"/>
  <c r="P1536" i="2"/>
  <c r="BI1518" i="2"/>
  <c r="BH1518" i="2"/>
  <c r="BG1518" i="2"/>
  <c r="BF1518" i="2"/>
  <c r="T1518" i="2"/>
  <c r="R1518" i="2"/>
  <c r="P1518" i="2"/>
  <c r="BI1495" i="2"/>
  <c r="BH1495" i="2"/>
  <c r="BG1495" i="2"/>
  <c r="BF1495" i="2"/>
  <c r="T1495" i="2"/>
  <c r="R1495" i="2"/>
  <c r="P1495" i="2"/>
  <c r="BI1492" i="2"/>
  <c r="BH1492" i="2"/>
  <c r="BG1492" i="2"/>
  <c r="BF1492" i="2"/>
  <c r="T1492" i="2"/>
  <c r="R1492" i="2"/>
  <c r="P1492" i="2"/>
  <c r="BI1489" i="2"/>
  <c r="BH1489" i="2"/>
  <c r="BG1489" i="2"/>
  <c r="BF1489" i="2"/>
  <c r="T1489" i="2"/>
  <c r="R1489" i="2"/>
  <c r="P1489" i="2"/>
  <c r="BI1485" i="2"/>
  <c r="BH1485" i="2"/>
  <c r="BG1485" i="2"/>
  <c r="BF1485" i="2"/>
  <c r="T1485" i="2"/>
  <c r="R1485" i="2"/>
  <c r="P1485" i="2"/>
  <c r="BI1483" i="2"/>
  <c r="BH1483" i="2"/>
  <c r="BG1483" i="2"/>
  <c r="BF1483" i="2"/>
  <c r="T1483" i="2"/>
  <c r="R1483" i="2"/>
  <c r="P1483" i="2"/>
  <c r="BI1481" i="2"/>
  <c r="BH1481" i="2"/>
  <c r="BG1481" i="2"/>
  <c r="BF1481" i="2"/>
  <c r="T1481" i="2"/>
  <c r="R1481" i="2"/>
  <c r="P1481" i="2"/>
  <c r="BI1449" i="2"/>
  <c r="BH1449" i="2"/>
  <c r="BG1449" i="2"/>
  <c r="BF1449" i="2"/>
  <c r="T1449" i="2"/>
  <c r="R1449" i="2"/>
  <c r="P1449" i="2"/>
  <c r="BI1445" i="2"/>
  <c r="BH1445" i="2"/>
  <c r="BG1445" i="2"/>
  <c r="BF1445" i="2"/>
  <c r="T1445" i="2"/>
  <c r="R1445" i="2"/>
  <c r="P1445" i="2"/>
  <c r="BI1440" i="2"/>
  <c r="BH1440" i="2"/>
  <c r="BG1440" i="2"/>
  <c r="BF1440" i="2"/>
  <c r="T1440" i="2"/>
  <c r="R1440" i="2"/>
  <c r="P1440" i="2"/>
  <c r="BI1438" i="2"/>
  <c r="BH1438" i="2"/>
  <c r="BG1438" i="2"/>
  <c r="BF1438" i="2"/>
  <c r="T1438" i="2"/>
  <c r="R1438" i="2"/>
  <c r="P1438" i="2"/>
  <c r="BI1433" i="2"/>
  <c r="BH1433" i="2"/>
  <c r="BG1433" i="2"/>
  <c r="BF1433" i="2"/>
  <c r="T1433" i="2"/>
  <c r="R1433" i="2"/>
  <c r="P1433" i="2"/>
  <c r="BI1431" i="2"/>
  <c r="BH1431" i="2"/>
  <c r="BG1431" i="2"/>
  <c r="BF1431" i="2"/>
  <c r="T1431" i="2"/>
  <c r="R1431" i="2"/>
  <c r="P1431" i="2"/>
  <c r="BI1405" i="2"/>
  <c r="BH1405" i="2"/>
  <c r="BG1405" i="2"/>
  <c r="BF1405" i="2"/>
  <c r="T1405" i="2"/>
  <c r="R1405" i="2"/>
  <c r="P1405" i="2"/>
  <c r="BI1403" i="2"/>
  <c r="BH1403" i="2"/>
  <c r="BG1403" i="2"/>
  <c r="BF1403" i="2"/>
  <c r="T1403" i="2"/>
  <c r="R1403" i="2"/>
  <c r="P1403" i="2"/>
  <c r="BI1398" i="2"/>
  <c r="BH1398" i="2"/>
  <c r="BG1398" i="2"/>
  <c r="BF1398" i="2"/>
  <c r="T1398" i="2"/>
  <c r="R1398" i="2"/>
  <c r="P1398" i="2"/>
  <c r="BI1396" i="2"/>
  <c r="BH1396" i="2"/>
  <c r="BG1396" i="2"/>
  <c r="BF1396" i="2"/>
  <c r="T1396" i="2"/>
  <c r="R1396" i="2"/>
  <c r="P1396" i="2"/>
  <c r="BI1393" i="2"/>
  <c r="BH1393" i="2"/>
  <c r="BG1393" i="2"/>
  <c r="BF1393" i="2"/>
  <c r="T1393" i="2"/>
  <c r="R1393" i="2"/>
  <c r="P1393" i="2"/>
  <c r="BI1391" i="2"/>
  <c r="BH1391" i="2"/>
  <c r="BG1391" i="2"/>
  <c r="BF1391" i="2"/>
  <c r="T1391" i="2"/>
  <c r="R1391" i="2"/>
  <c r="P1391" i="2"/>
  <c r="BI1386" i="2"/>
  <c r="BH1386" i="2"/>
  <c r="BG1386" i="2"/>
  <c r="BF1386" i="2"/>
  <c r="T1386" i="2"/>
  <c r="R1386" i="2"/>
  <c r="P1386" i="2"/>
  <c r="BI1384" i="2"/>
  <c r="BH1384" i="2"/>
  <c r="BG1384" i="2"/>
  <c r="BF1384" i="2"/>
  <c r="T1384" i="2"/>
  <c r="R1384" i="2"/>
  <c r="P1384" i="2"/>
  <c r="BI1364" i="2"/>
  <c r="BH1364" i="2"/>
  <c r="BG1364" i="2"/>
  <c r="BF1364" i="2"/>
  <c r="T1364" i="2"/>
  <c r="R1364" i="2"/>
  <c r="P1364" i="2"/>
  <c r="BI1362" i="2"/>
  <c r="BH1362" i="2"/>
  <c r="BG1362" i="2"/>
  <c r="BF1362" i="2"/>
  <c r="T1362" i="2"/>
  <c r="R1362" i="2"/>
  <c r="P1362" i="2"/>
  <c r="BI1360" i="2"/>
  <c r="BH1360" i="2"/>
  <c r="BG1360" i="2"/>
  <c r="BF1360" i="2"/>
  <c r="T1360" i="2"/>
  <c r="R1360" i="2"/>
  <c r="P1360" i="2"/>
  <c r="BI1358" i="2"/>
  <c r="BH1358" i="2"/>
  <c r="BG1358" i="2"/>
  <c r="BF1358" i="2"/>
  <c r="T1358" i="2"/>
  <c r="R1358" i="2"/>
  <c r="P1358" i="2"/>
  <c r="BI1356" i="2"/>
  <c r="BH1356" i="2"/>
  <c r="BG1356" i="2"/>
  <c r="BF1356" i="2"/>
  <c r="T1356" i="2"/>
  <c r="R1356" i="2"/>
  <c r="P1356" i="2"/>
  <c r="BI1338" i="2"/>
  <c r="BH1338" i="2"/>
  <c r="BG1338" i="2"/>
  <c r="BF1338" i="2"/>
  <c r="T1338" i="2"/>
  <c r="R1338" i="2"/>
  <c r="P1338" i="2"/>
  <c r="BI1335" i="2"/>
  <c r="BH1335" i="2"/>
  <c r="BG1335" i="2"/>
  <c r="BF1335" i="2"/>
  <c r="T1335" i="2"/>
  <c r="R1335" i="2"/>
  <c r="P1335" i="2"/>
  <c r="BI1333" i="2"/>
  <c r="BH1333" i="2"/>
  <c r="BG1333" i="2"/>
  <c r="BF1333" i="2"/>
  <c r="T1333" i="2"/>
  <c r="R1333" i="2"/>
  <c r="P1333" i="2"/>
  <c r="BI1324" i="2"/>
  <c r="BH1324" i="2"/>
  <c r="BG1324" i="2"/>
  <c r="BF1324" i="2"/>
  <c r="T1324" i="2"/>
  <c r="R1324" i="2"/>
  <c r="P1324" i="2"/>
  <c r="BI1322" i="2"/>
  <c r="BH1322" i="2"/>
  <c r="BG1322" i="2"/>
  <c r="BF1322" i="2"/>
  <c r="T1322" i="2"/>
  <c r="R1322" i="2"/>
  <c r="P1322" i="2"/>
  <c r="BI1314" i="2"/>
  <c r="BH1314" i="2"/>
  <c r="BG1314" i="2"/>
  <c r="BF1314" i="2"/>
  <c r="T1314" i="2"/>
  <c r="R1314" i="2"/>
  <c r="P1314" i="2"/>
  <c r="BI1312" i="2"/>
  <c r="BH1312" i="2"/>
  <c r="BG1312" i="2"/>
  <c r="BF1312" i="2"/>
  <c r="T1312" i="2"/>
  <c r="R1312" i="2"/>
  <c r="P1312" i="2"/>
  <c r="BI1309" i="2"/>
  <c r="BH1309" i="2"/>
  <c r="BG1309" i="2"/>
  <c r="BF1309" i="2"/>
  <c r="T1309" i="2"/>
  <c r="R1309" i="2"/>
  <c r="P1309" i="2"/>
  <c r="BI1306" i="2"/>
  <c r="BH1306" i="2"/>
  <c r="BG1306" i="2"/>
  <c r="BF1306" i="2"/>
  <c r="T1306" i="2"/>
  <c r="R1306" i="2"/>
  <c r="P1306" i="2"/>
  <c r="BI1305" i="2"/>
  <c r="BH1305" i="2"/>
  <c r="BG1305" i="2"/>
  <c r="BF1305" i="2"/>
  <c r="T1305" i="2"/>
  <c r="R1305" i="2"/>
  <c r="P1305" i="2"/>
  <c r="BI1302" i="2"/>
  <c r="BH1302" i="2"/>
  <c r="BG1302" i="2"/>
  <c r="BF1302" i="2"/>
  <c r="T1302" i="2"/>
  <c r="R1302" i="2"/>
  <c r="P1302" i="2"/>
  <c r="BI1299" i="2"/>
  <c r="BH1299" i="2"/>
  <c r="BG1299" i="2"/>
  <c r="BF1299" i="2"/>
  <c r="T1299" i="2"/>
  <c r="R1299" i="2"/>
  <c r="P1299" i="2"/>
  <c r="BI1293" i="2"/>
  <c r="BH1293" i="2"/>
  <c r="BG1293" i="2"/>
  <c r="BF1293" i="2"/>
  <c r="T1293" i="2"/>
  <c r="R1293" i="2"/>
  <c r="P1293" i="2"/>
  <c r="BI1269" i="2"/>
  <c r="BH1269" i="2"/>
  <c r="BG1269" i="2"/>
  <c r="BF1269" i="2"/>
  <c r="T1269" i="2"/>
  <c r="R1269" i="2"/>
  <c r="P1269" i="2"/>
  <c r="BI1266" i="2"/>
  <c r="BH1266" i="2"/>
  <c r="BG1266" i="2"/>
  <c r="BF1266" i="2"/>
  <c r="T1266" i="2"/>
  <c r="R1266" i="2"/>
  <c r="P1266" i="2"/>
  <c r="BI1263" i="2"/>
  <c r="BH1263" i="2"/>
  <c r="BG1263" i="2"/>
  <c r="BF1263" i="2"/>
  <c r="T1263" i="2"/>
  <c r="R1263" i="2"/>
  <c r="P1263" i="2"/>
  <c r="BI1239" i="2"/>
  <c r="BH1239" i="2"/>
  <c r="BG1239" i="2"/>
  <c r="BF1239" i="2"/>
  <c r="T1239" i="2"/>
  <c r="R1239" i="2"/>
  <c r="P1239" i="2"/>
  <c r="BI1238" i="2"/>
  <c r="BH1238" i="2"/>
  <c r="BG1238" i="2"/>
  <c r="BF1238" i="2"/>
  <c r="T1238" i="2"/>
  <c r="R1238" i="2"/>
  <c r="P1238" i="2"/>
  <c r="BI1237" i="2"/>
  <c r="BH1237" i="2"/>
  <c r="BG1237" i="2"/>
  <c r="BF1237" i="2"/>
  <c r="T1237" i="2"/>
  <c r="R1237" i="2"/>
  <c r="P1237" i="2"/>
  <c r="BI1236" i="2"/>
  <c r="BH1236" i="2"/>
  <c r="BG1236" i="2"/>
  <c r="BF1236" i="2"/>
  <c r="T1236" i="2"/>
  <c r="R1236" i="2"/>
  <c r="P1236" i="2"/>
  <c r="BI1235" i="2"/>
  <c r="BH1235" i="2"/>
  <c r="BG1235" i="2"/>
  <c r="BF1235" i="2"/>
  <c r="T1235" i="2"/>
  <c r="R1235" i="2"/>
  <c r="P1235" i="2"/>
  <c r="BI1232" i="2"/>
  <c r="BH1232" i="2"/>
  <c r="BG1232" i="2"/>
  <c r="BF1232" i="2"/>
  <c r="T1232" i="2"/>
  <c r="R1232" i="2"/>
  <c r="P1232" i="2"/>
  <c r="BI1181" i="2"/>
  <c r="BH1181" i="2"/>
  <c r="BG1181" i="2"/>
  <c r="BF1181" i="2"/>
  <c r="T1181" i="2"/>
  <c r="R1181" i="2"/>
  <c r="P1181" i="2"/>
  <c r="BI1178" i="2"/>
  <c r="BH1178" i="2"/>
  <c r="BG1178" i="2"/>
  <c r="BF1178" i="2"/>
  <c r="T1178" i="2"/>
  <c r="R1178" i="2"/>
  <c r="P1178" i="2"/>
  <c r="BI1127" i="2"/>
  <c r="BH1127" i="2"/>
  <c r="BG1127" i="2"/>
  <c r="BF1127" i="2"/>
  <c r="T1127" i="2"/>
  <c r="R1127" i="2"/>
  <c r="P1127" i="2"/>
  <c r="BI1125" i="2"/>
  <c r="BH1125" i="2"/>
  <c r="BG1125" i="2"/>
  <c r="BF1125" i="2"/>
  <c r="T1125" i="2"/>
  <c r="R1125" i="2"/>
  <c r="P1125" i="2"/>
  <c r="BI1075" i="2"/>
  <c r="BH1075" i="2"/>
  <c r="BG1075" i="2"/>
  <c r="BF1075" i="2"/>
  <c r="T1075" i="2"/>
  <c r="R1075" i="2"/>
  <c r="P1075" i="2"/>
  <c r="BI1057" i="2"/>
  <c r="BH1057" i="2"/>
  <c r="BG1057" i="2"/>
  <c r="BF1057" i="2"/>
  <c r="T1057" i="2"/>
  <c r="R1057" i="2"/>
  <c r="P1057" i="2"/>
  <c r="BI1038" i="2"/>
  <c r="BH1038" i="2"/>
  <c r="BG1038" i="2"/>
  <c r="BF1038" i="2"/>
  <c r="T1038" i="2"/>
  <c r="R1038" i="2"/>
  <c r="P1038" i="2"/>
  <c r="BI1035" i="2"/>
  <c r="BH1035" i="2"/>
  <c r="BG1035" i="2"/>
  <c r="BF1035" i="2"/>
  <c r="T1035" i="2"/>
  <c r="R1035" i="2"/>
  <c r="P1035" i="2"/>
  <c r="BI1032" i="2"/>
  <c r="BH1032" i="2"/>
  <c r="BG1032" i="2"/>
  <c r="BF1032" i="2"/>
  <c r="T1032" i="2"/>
  <c r="R1032" i="2"/>
  <c r="P1032" i="2"/>
  <c r="BI1030" i="2"/>
  <c r="BH1030" i="2"/>
  <c r="BG1030" i="2"/>
  <c r="BF1030" i="2"/>
  <c r="T1030" i="2"/>
  <c r="R1030" i="2"/>
  <c r="P1030" i="2"/>
  <c r="BI1025" i="2"/>
  <c r="BH1025" i="2"/>
  <c r="BG1025" i="2"/>
  <c r="BF1025" i="2"/>
  <c r="T1025" i="2"/>
  <c r="R1025" i="2"/>
  <c r="P1025" i="2"/>
  <c r="BI1020" i="2"/>
  <c r="BH1020" i="2"/>
  <c r="BG1020" i="2"/>
  <c r="BF1020" i="2"/>
  <c r="T1020" i="2"/>
  <c r="R1020" i="2"/>
  <c r="P1020"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9" i="2"/>
  <c r="BH999" i="2"/>
  <c r="BG999" i="2"/>
  <c r="BF999" i="2"/>
  <c r="T999" i="2"/>
  <c r="R999" i="2"/>
  <c r="P999" i="2"/>
  <c r="BI998" i="2"/>
  <c r="BH998" i="2"/>
  <c r="BG998" i="2"/>
  <c r="BF998" i="2"/>
  <c r="T998" i="2"/>
  <c r="R998" i="2"/>
  <c r="P998" i="2"/>
  <c r="BI985" i="2"/>
  <c r="BH985" i="2"/>
  <c r="BG985" i="2"/>
  <c r="BF985" i="2"/>
  <c r="T985" i="2"/>
  <c r="R985" i="2"/>
  <c r="P985" i="2"/>
  <c r="BI972" i="2"/>
  <c r="BH972" i="2"/>
  <c r="BG972" i="2"/>
  <c r="BF972" i="2"/>
  <c r="T972" i="2"/>
  <c r="R972" i="2"/>
  <c r="P972" i="2"/>
  <c r="BI970" i="2"/>
  <c r="BH970" i="2"/>
  <c r="BG970" i="2"/>
  <c r="BF970" i="2"/>
  <c r="T970" i="2"/>
  <c r="R970" i="2"/>
  <c r="P970" i="2"/>
  <c r="BI968" i="2"/>
  <c r="BH968" i="2"/>
  <c r="BG968" i="2"/>
  <c r="BF968" i="2"/>
  <c r="T968" i="2"/>
  <c r="R968" i="2"/>
  <c r="P968" i="2"/>
  <c r="BI957" i="2"/>
  <c r="BH957" i="2"/>
  <c r="BG957" i="2"/>
  <c r="BF957" i="2"/>
  <c r="T957" i="2"/>
  <c r="R957" i="2"/>
  <c r="P957" i="2"/>
  <c r="BI955" i="2"/>
  <c r="BH955" i="2"/>
  <c r="BG955" i="2"/>
  <c r="BF955" i="2"/>
  <c r="T955" i="2"/>
  <c r="R955" i="2"/>
  <c r="P955" i="2"/>
  <c r="BI953" i="2"/>
  <c r="BH953" i="2"/>
  <c r="BG953" i="2"/>
  <c r="BF953" i="2"/>
  <c r="T953" i="2"/>
  <c r="R953" i="2"/>
  <c r="P953" i="2"/>
  <c r="BI951" i="2"/>
  <c r="BH951" i="2"/>
  <c r="BG951" i="2"/>
  <c r="BF951" i="2"/>
  <c r="T951" i="2"/>
  <c r="R951" i="2"/>
  <c r="P951" i="2"/>
  <c r="BI924" i="2"/>
  <c r="BH924" i="2"/>
  <c r="BG924" i="2"/>
  <c r="BF924" i="2"/>
  <c r="T924" i="2"/>
  <c r="R924" i="2"/>
  <c r="P924" i="2"/>
  <c r="BI897" i="2"/>
  <c r="BH897" i="2"/>
  <c r="BG897" i="2"/>
  <c r="BF897" i="2"/>
  <c r="T897" i="2"/>
  <c r="R897" i="2"/>
  <c r="P897" i="2"/>
  <c r="BI896" i="2"/>
  <c r="BH896" i="2"/>
  <c r="BG896" i="2"/>
  <c r="BF896" i="2"/>
  <c r="T896" i="2"/>
  <c r="R896" i="2"/>
  <c r="P896" i="2"/>
  <c r="BI890" i="2"/>
  <c r="BH890" i="2"/>
  <c r="BG890" i="2"/>
  <c r="BF890" i="2"/>
  <c r="T890" i="2"/>
  <c r="R890" i="2"/>
  <c r="P890" i="2"/>
  <c r="BI883" i="2"/>
  <c r="BH883" i="2"/>
  <c r="BG883" i="2"/>
  <c r="BF883" i="2"/>
  <c r="T883" i="2"/>
  <c r="R883" i="2"/>
  <c r="P883" i="2"/>
  <c r="BI880" i="2"/>
  <c r="BH880" i="2"/>
  <c r="BG880" i="2"/>
  <c r="BF880" i="2"/>
  <c r="T880" i="2"/>
  <c r="R880" i="2"/>
  <c r="P880" i="2"/>
  <c r="BI878" i="2"/>
  <c r="BH878" i="2"/>
  <c r="BG878" i="2"/>
  <c r="BF878" i="2"/>
  <c r="T878" i="2"/>
  <c r="R878" i="2"/>
  <c r="P878" i="2"/>
  <c r="BI865" i="2"/>
  <c r="BH865" i="2"/>
  <c r="BG865" i="2"/>
  <c r="BF865" i="2"/>
  <c r="T865" i="2"/>
  <c r="R865" i="2"/>
  <c r="P865" i="2"/>
  <c r="BI863" i="2"/>
  <c r="BH863" i="2"/>
  <c r="BG863" i="2"/>
  <c r="BF863" i="2"/>
  <c r="T863" i="2"/>
  <c r="R863" i="2"/>
  <c r="P863" i="2"/>
  <c r="BI814" i="2"/>
  <c r="BH814" i="2"/>
  <c r="BG814" i="2"/>
  <c r="BF814" i="2"/>
  <c r="T814" i="2"/>
  <c r="R814" i="2"/>
  <c r="P814" i="2"/>
  <c r="BI809" i="2"/>
  <c r="BH809" i="2"/>
  <c r="BG809" i="2"/>
  <c r="BF809" i="2"/>
  <c r="T809" i="2"/>
  <c r="R809" i="2"/>
  <c r="P809" i="2"/>
  <c r="BI805" i="2"/>
  <c r="BH805" i="2"/>
  <c r="BG805" i="2"/>
  <c r="BF805" i="2"/>
  <c r="T805" i="2"/>
  <c r="R805" i="2"/>
  <c r="P805" i="2"/>
  <c r="BI803" i="2"/>
  <c r="BH803" i="2"/>
  <c r="BG803" i="2"/>
  <c r="BF803" i="2"/>
  <c r="T803" i="2"/>
  <c r="R803" i="2"/>
  <c r="P803" i="2"/>
  <c r="BI801" i="2"/>
  <c r="BH801" i="2"/>
  <c r="BG801" i="2"/>
  <c r="BF801" i="2"/>
  <c r="T801" i="2"/>
  <c r="R801" i="2"/>
  <c r="P801" i="2"/>
  <c r="BI729" i="2"/>
  <c r="BH729" i="2"/>
  <c r="BG729" i="2"/>
  <c r="BF729" i="2"/>
  <c r="T729" i="2"/>
  <c r="R729" i="2"/>
  <c r="P729" i="2"/>
  <c r="BI716" i="2"/>
  <c r="BH716" i="2"/>
  <c r="BG716" i="2"/>
  <c r="BF716" i="2"/>
  <c r="T716" i="2"/>
  <c r="R716" i="2"/>
  <c r="P716" i="2"/>
  <c r="BI688" i="2"/>
  <c r="BH688" i="2"/>
  <c r="BG688" i="2"/>
  <c r="BF688" i="2"/>
  <c r="T688" i="2"/>
  <c r="R688" i="2"/>
  <c r="P688" i="2"/>
  <c r="BI686" i="2"/>
  <c r="BH686" i="2"/>
  <c r="BG686" i="2"/>
  <c r="BF686" i="2"/>
  <c r="T686" i="2"/>
  <c r="R686" i="2"/>
  <c r="P686" i="2"/>
  <c r="BI684" i="2"/>
  <c r="BH684" i="2"/>
  <c r="BG684" i="2"/>
  <c r="BF684" i="2"/>
  <c r="T684" i="2"/>
  <c r="R684" i="2"/>
  <c r="P684" i="2"/>
  <c r="BI682" i="2"/>
  <c r="BH682" i="2"/>
  <c r="BG682" i="2"/>
  <c r="BF682" i="2"/>
  <c r="T682" i="2"/>
  <c r="R682" i="2"/>
  <c r="P682" i="2"/>
  <c r="BI679" i="2"/>
  <c r="BH679" i="2"/>
  <c r="BG679" i="2"/>
  <c r="BF679" i="2"/>
  <c r="T679" i="2"/>
  <c r="R679" i="2"/>
  <c r="P679" i="2"/>
  <c r="BI676" i="2"/>
  <c r="BH676" i="2"/>
  <c r="BG676" i="2"/>
  <c r="BF676" i="2"/>
  <c r="T676" i="2"/>
  <c r="R676" i="2"/>
  <c r="P676" i="2"/>
  <c r="BI674" i="2"/>
  <c r="BH674" i="2"/>
  <c r="BG674" i="2"/>
  <c r="BF674" i="2"/>
  <c r="T674" i="2"/>
  <c r="R674" i="2"/>
  <c r="P674" i="2"/>
  <c r="BI671" i="2"/>
  <c r="BH671" i="2"/>
  <c r="BG671" i="2"/>
  <c r="BF671" i="2"/>
  <c r="T671" i="2"/>
  <c r="R671" i="2"/>
  <c r="P671" i="2"/>
  <c r="BI668" i="2"/>
  <c r="BH668" i="2"/>
  <c r="BG668" i="2"/>
  <c r="BF668" i="2"/>
  <c r="T668" i="2"/>
  <c r="R668" i="2"/>
  <c r="P668" i="2"/>
  <c r="BI665" i="2"/>
  <c r="BH665" i="2"/>
  <c r="BG665" i="2"/>
  <c r="BF665" i="2"/>
  <c r="T665" i="2"/>
  <c r="R665" i="2"/>
  <c r="P665" i="2"/>
  <c r="BI660" i="2"/>
  <c r="BH660" i="2"/>
  <c r="BG660" i="2"/>
  <c r="BF660" i="2"/>
  <c r="T660" i="2"/>
  <c r="R660" i="2"/>
  <c r="P660" i="2"/>
  <c r="BI657" i="2"/>
  <c r="BH657" i="2"/>
  <c r="BG657" i="2"/>
  <c r="BF657" i="2"/>
  <c r="T657" i="2"/>
  <c r="R657" i="2"/>
  <c r="P657" i="2"/>
  <c r="BI651" i="2"/>
  <c r="BH651" i="2"/>
  <c r="BG651" i="2"/>
  <c r="BF651" i="2"/>
  <c r="T651" i="2"/>
  <c r="R651" i="2"/>
  <c r="P651" i="2"/>
  <c r="BI648" i="2"/>
  <c r="BH648" i="2"/>
  <c r="BG648" i="2"/>
  <c r="BF648" i="2"/>
  <c r="T648" i="2"/>
  <c r="R648" i="2"/>
  <c r="P648" i="2"/>
  <c r="BI642" i="2"/>
  <c r="BH642" i="2"/>
  <c r="BG642" i="2"/>
  <c r="BF642" i="2"/>
  <c r="T642" i="2"/>
  <c r="R642" i="2"/>
  <c r="P642" i="2"/>
  <c r="BI639" i="2"/>
  <c r="BH639" i="2"/>
  <c r="BG639" i="2"/>
  <c r="BF639" i="2"/>
  <c r="T639" i="2"/>
  <c r="R639" i="2"/>
  <c r="P639" i="2"/>
  <c r="BI633" i="2"/>
  <c r="BH633" i="2"/>
  <c r="BG633" i="2"/>
  <c r="BF633" i="2"/>
  <c r="T633" i="2"/>
  <c r="R633" i="2"/>
  <c r="P633" i="2"/>
  <c r="BI627" i="2"/>
  <c r="BH627" i="2"/>
  <c r="BG627" i="2"/>
  <c r="BF627" i="2"/>
  <c r="T627" i="2"/>
  <c r="R627" i="2"/>
  <c r="P627" i="2"/>
  <c r="BI622" i="2"/>
  <c r="BH622" i="2"/>
  <c r="BG622" i="2"/>
  <c r="BF622" i="2"/>
  <c r="T622" i="2"/>
  <c r="R622" i="2"/>
  <c r="P622" i="2"/>
  <c r="BI619" i="2"/>
  <c r="BH619" i="2"/>
  <c r="BG619" i="2"/>
  <c r="BF619" i="2"/>
  <c r="T619" i="2"/>
  <c r="R619" i="2"/>
  <c r="P619" i="2"/>
  <c r="BI616" i="2"/>
  <c r="BH616" i="2"/>
  <c r="BG616" i="2"/>
  <c r="BF616" i="2"/>
  <c r="T616" i="2"/>
  <c r="R616" i="2"/>
  <c r="P616"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5" i="2"/>
  <c r="BH595" i="2"/>
  <c r="BG595" i="2"/>
  <c r="BF595" i="2"/>
  <c r="T595" i="2"/>
  <c r="R595" i="2"/>
  <c r="P595" i="2"/>
  <c r="BI587" i="2"/>
  <c r="BH587" i="2"/>
  <c r="BG587" i="2"/>
  <c r="BF587" i="2"/>
  <c r="T587" i="2"/>
  <c r="R587" i="2"/>
  <c r="P587" i="2"/>
  <c r="BI585" i="2"/>
  <c r="BH585" i="2"/>
  <c r="BG585" i="2"/>
  <c r="BF585" i="2"/>
  <c r="T585" i="2"/>
  <c r="R585" i="2"/>
  <c r="P585" i="2"/>
  <c r="BI572" i="2"/>
  <c r="BH572" i="2"/>
  <c r="BG572" i="2"/>
  <c r="BF572" i="2"/>
  <c r="T572" i="2"/>
  <c r="R572" i="2"/>
  <c r="P572" i="2"/>
  <c r="BI570" i="2"/>
  <c r="BH570" i="2"/>
  <c r="BG570" i="2"/>
  <c r="BF570" i="2"/>
  <c r="T570" i="2"/>
  <c r="R570" i="2"/>
  <c r="P570" i="2"/>
  <c r="BI474" i="2"/>
  <c r="BH474" i="2"/>
  <c r="BG474" i="2"/>
  <c r="BF474" i="2"/>
  <c r="T474" i="2"/>
  <c r="R474" i="2"/>
  <c r="P474" i="2"/>
  <c r="BI378" i="2"/>
  <c r="BH378" i="2"/>
  <c r="BG378" i="2"/>
  <c r="BF378" i="2"/>
  <c r="T378" i="2"/>
  <c r="R378" i="2"/>
  <c r="P378" i="2"/>
  <c r="BI350" i="2"/>
  <c r="BH350" i="2"/>
  <c r="BG350" i="2"/>
  <c r="BF350" i="2"/>
  <c r="T350" i="2"/>
  <c r="R350" i="2"/>
  <c r="P350" i="2"/>
  <c r="BI348" i="2"/>
  <c r="BH348" i="2"/>
  <c r="BG348" i="2"/>
  <c r="BF348" i="2"/>
  <c r="T348" i="2"/>
  <c r="R348" i="2"/>
  <c r="P348" i="2"/>
  <c r="BI340" i="2"/>
  <c r="BH340" i="2"/>
  <c r="BG340" i="2"/>
  <c r="BF340" i="2"/>
  <c r="T340" i="2"/>
  <c r="R340" i="2"/>
  <c r="P340" i="2"/>
  <c r="BI335" i="2"/>
  <c r="BH335" i="2"/>
  <c r="BG335" i="2"/>
  <c r="BF335" i="2"/>
  <c r="T335" i="2"/>
  <c r="R335" i="2"/>
  <c r="P335" i="2"/>
  <c r="BI331" i="2"/>
  <c r="BH331" i="2"/>
  <c r="BG331" i="2"/>
  <c r="BF331" i="2"/>
  <c r="T331" i="2"/>
  <c r="R331" i="2"/>
  <c r="P331" i="2"/>
  <c r="BI329" i="2"/>
  <c r="BH329" i="2"/>
  <c r="BG329" i="2"/>
  <c r="BF329" i="2"/>
  <c r="T329" i="2"/>
  <c r="R329" i="2"/>
  <c r="P329" i="2"/>
  <c r="BI324" i="2"/>
  <c r="BH324" i="2"/>
  <c r="BG324" i="2"/>
  <c r="BF324" i="2"/>
  <c r="T324" i="2"/>
  <c r="R324" i="2"/>
  <c r="P324" i="2"/>
  <c r="BI322" i="2"/>
  <c r="BH322" i="2"/>
  <c r="BG322" i="2"/>
  <c r="BF322" i="2"/>
  <c r="T322" i="2"/>
  <c r="R322" i="2"/>
  <c r="P322" i="2"/>
  <c r="BI320" i="2"/>
  <c r="BH320" i="2"/>
  <c r="BG320" i="2"/>
  <c r="BF320" i="2"/>
  <c r="T320" i="2"/>
  <c r="R320" i="2"/>
  <c r="P320" i="2"/>
  <c r="BI317" i="2"/>
  <c r="BH317" i="2"/>
  <c r="BG317" i="2"/>
  <c r="BF317" i="2"/>
  <c r="T317" i="2"/>
  <c r="R317" i="2"/>
  <c r="P317" i="2"/>
  <c r="BI315" i="2"/>
  <c r="BH315" i="2"/>
  <c r="BG315" i="2"/>
  <c r="BF315" i="2"/>
  <c r="T315" i="2"/>
  <c r="R315" i="2"/>
  <c r="P315" i="2"/>
  <c r="BI313" i="2"/>
  <c r="BH313" i="2"/>
  <c r="BG313" i="2"/>
  <c r="BF313" i="2"/>
  <c r="T313" i="2"/>
  <c r="R313" i="2"/>
  <c r="P313" i="2"/>
  <c r="BI310" i="2"/>
  <c r="BH310" i="2"/>
  <c r="BG310" i="2"/>
  <c r="BF310" i="2"/>
  <c r="T310" i="2"/>
  <c r="R310" i="2"/>
  <c r="P310" i="2"/>
  <c r="BI307" i="2"/>
  <c r="BH307" i="2"/>
  <c r="BG307" i="2"/>
  <c r="BF307" i="2"/>
  <c r="T307" i="2"/>
  <c r="R307" i="2"/>
  <c r="P307" i="2"/>
  <c r="BI299" i="2"/>
  <c r="BH299" i="2"/>
  <c r="BG299" i="2"/>
  <c r="BF299" i="2"/>
  <c r="T299" i="2"/>
  <c r="R299" i="2"/>
  <c r="P299" i="2"/>
  <c r="BI294" i="2"/>
  <c r="BH294" i="2"/>
  <c r="BG294" i="2"/>
  <c r="BF294" i="2"/>
  <c r="T294" i="2"/>
  <c r="R294" i="2"/>
  <c r="P294" i="2"/>
  <c r="BI291" i="2"/>
  <c r="BH291" i="2"/>
  <c r="BG291" i="2"/>
  <c r="BF291" i="2"/>
  <c r="T291" i="2"/>
  <c r="R291" i="2"/>
  <c r="P291" i="2"/>
  <c r="BI289" i="2"/>
  <c r="BH289" i="2"/>
  <c r="BG289" i="2"/>
  <c r="BF289" i="2"/>
  <c r="T289" i="2"/>
  <c r="R289" i="2"/>
  <c r="P289" i="2"/>
  <c r="BI286" i="2"/>
  <c r="BH286" i="2"/>
  <c r="BG286" i="2"/>
  <c r="BF286" i="2"/>
  <c r="T286" i="2"/>
  <c r="R286" i="2"/>
  <c r="P286" i="2"/>
  <c r="BI281" i="2"/>
  <c r="BH281" i="2"/>
  <c r="BG281" i="2"/>
  <c r="BF281" i="2"/>
  <c r="T281" i="2"/>
  <c r="R281" i="2"/>
  <c r="P281" i="2"/>
  <c r="BI271" i="2"/>
  <c r="BH271" i="2"/>
  <c r="BG271" i="2"/>
  <c r="BF271" i="2"/>
  <c r="T271" i="2"/>
  <c r="R271" i="2"/>
  <c r="P271" i="2"/>
  <c r="BI268" i="2"/>
  <c r="BH268" i="2"/>
  <c r="BG268" i="2"/>
  <c r="BF268" i="2"/>
  <c r="T268" i="2"/>
  <c r="R268" i="2"/>
  <c r="P268" i="2"/>
  <c r="BI260" i="2"/>
  <c r="BH260" i="2"/>
  <c r="BG260" i="2"/>
  <c r="BF260" i="2"/>
  <c r="T260" i="2"/>
  <c r="R260" i="2"/>
  <c r="P260" i="2"/>
  <c r="BI250" i="2"/>
  <c r="BH250" i="2"/>
  <c r="BG250" i="2"/>
  <c r="BF250" i="2"/>
  <c r="T250" i="2"/>
  <c r="R250" i="2"/>
  <c r="P250" i="2"/>
  <c r="BI247" i="2"/>
  <c r="BH247" i="2"/>
  <c r="BG247" i="2"/>
  <c r="BF247" i="2"/>
  <c r="T247" i="2"/>
  <c r="R247" i="2"/>
  <c r="P247" i="2"/>
  <c r="BI238" i="2"/>
  <c r="BH238" i="2"/>
  <c r="BG238" i="2"/>
  <c r="BF238" i="2"/>
  <c r="T238" i="2"/>
  <c r="R238" i="2"/>
  <c r="P238" i="2"/>
  <c r="BI235" i="2"/>
  <c r="BH235" i="2"/>
  <c r="BG235" i="2"/>
  <c r="BF235" i="2"/>
  <c r="T235" i="2"/>
  <c r="R235" i="2"/>
  <c r="P235" i="2"/>
  <c r="BI233" i="2"/>
  <c r="BH233" i="2"/>
  <c r="BG233" i="2"/>
  <c r="BF233" i="2"/>
  <c r="T233" i="2"/>
  <c r="R233" i="2"/>
  <c r="P233" i="2"/>
  <c r="BI230" i="2"/>
  <c r="BH230" i="2"/>
  <c r="BG230" i="2"/>
  <c r="BF230" i="2"/>
  <c r="T230" i="2"/>
  <c r="R230" i="2"/>
  <c r="P230" i="2"/>
  <c r="BI228" i="2"/>
  <c r="BH228" i="2"/>
  <c r="BG228" i="2"/>
  <c r="BF228" i="2"/>
  <c r="T228" i="2"/>
  <c r="R228" i="2"/>
  <c r="P228" i="2"/>
  <c r="BI225" i="2"/>
  <c r="BH225" i="2"/>
  <c r="BG225" i="2"/>
  <c r="BF225" i="2"/>
  <c r="T225" i="2"/>
  <c r="R225" i="2"/>
  <c r="P225" i="2"/>
  <c r="BI222" i="2"/>
  <c r="BH222" i="2"/>
  <c r="BG222" i="2"/>
  <c r="BF222" i="2"/>
  <c r="T222" i="2"/>
  <c r="R222" i="2"/>
  <c r="P222" i="2"/>
  <c r="BI219" i="2"/>
  <c r="BH219" i="2"/>
  <c r="BG219" i="2"/>
  <c r="BF219" i="2"/>
  <c r="T219" i="2"/>
  <c r="R219" i="2"/>
  <c r="P219" i="2"/>
  <c r="BI212" i="2"/>
  <c r="BH212" i="2"/>
  <c r="BG212" i="2"/>
  <c r="BF212" i="2"/>
  <c r="T212" i="2"/>
  <c r="R212" i="2"/>
  <c r="P212" i="2"/>
  <c r="BI210" i="2"/>
  <c r="BH210" i="2"/>
  <c r="BG210" i="2"/>
  <c r="BF210" i="2"/>
  <c r="T210" i="2"/>
  <c r="R210" i="2"/>
  <c r="P210" i="2"/>
  <c r="BI208" i="2"/>
  <c r="BH208" i="2"/>
  <c r="BG208" i="2"/>
  <c r="BF208" i="2"/>
  <c r="T208" i="2"/>
  <c r="R208" i="2"/>
  <c r="P208" i="2"/>
  <c r="BI198" i="2"/>
  <c r="BH198" i="2"/>
  <c r="BG198" i="2"/>
  <c r="BF198" i="2"/>
  <c r="T198" i="2"/>
  <c r="R198" i="2"/>
  <c r="P198" i="2"/>
  <c r="BI196" i="2"/>
  <c r="BH196" i="2"/>
  <c r="BG196" i="2"/>
  <c r="BF196" i="2"/>
  <c r="T196" i="2"/>
  <c r="R196" i="2"/>
  <c r="P196" i="2"/>
  <c r="BI185" i="2"/>
  <c r="BH185" i="2"/>
  <c r="BG185" i="2"/>
  <c r="BF185" i="2"/>
  <c r="T185" i="2"/>
  <c r="R185" i="2"/>
  <c r="P185" i="2"/>
  <c r="BI183" i="2"/>
  <c r="BH183" i="2"/>
  <c r="BG183" i="2"/>
  <c r="BF183" i="2"/>
  <c r="T183" i="2"/>
  <c r="R183" i="2"/>
  <c r="P183" i="2"/>
  <c r="BI178" i="2"/>
  <c r="BH178" i="2"/>
  <c r="BG178" i="2"/>
  <c r="BF178" i="2"/>
  <c r="T178" i="2"/>
  <c r="R178" i="2"/>
  <c r="P178" i="2"/>
  <c r="BI171" i="2"/>
  <c r="BH171" i="2"/>
  <c r="BG171" i="2"/>
  <c r="BF171" i="2"/>
  <c r="T171" i="2"/>
  <c r="R171" i="2"/>
  <c r="P171" i="2"/>
  <c r="BI169" i="2"/>
  <c r="BH169" i="2"/>
  <c r="BG169" i="2"/>
  <c r="BF169" i="2"/>
  <c r="T169" i="2"/>
  <c r="R169" i="2"/>
  <c r="P169" i="2"/>
  <c r="BI167" i="2"/>
  <c r="BH167" i="2"/>
  <c r="BG167" i="2"/>
  <c r="BF167" i="2"/>
  <c r="T167" i="2"/>
  <c r="R167" i="2"/>
  <c r="P167" i="2"/>
  <c r="BI162" i="2"/>
  <c r="BH162" i="2"/>
  <c r="BG162" i="2"/>
  <c r="BF162" i="2"/>
  <c r="T162" i="2"/>
  <c r="R162" i="2"/>
  <c r="P162" i="2"/>
  <c r="BI158" i="2"/>
  <c r="BH158" i="2"/>
  <c r="BG158" i="2"/>
  <c r="BF158" i="2"/>
  <c r="T158" i="2"/>
  <c r="R158" i="2"/>
  <c r="P158" i="2"/>
  <c r="BI155" i="2"/>
  <c r="BH155" i="2"/>
  <c r="BG155" i="2"/>
  <c r="BF155" i="2"/>
  <c r="T155" i="2"/>
  <c r="R155" i="2"/>
  <c r="P155" i="2"/>
  <c r="BI150" i="2"/>
  <c r="BH150" i="2"/>
  <c r="BG150" i="2"/>
  <c r="BF150" i="2"/>
  <c r="T150" i="2"/>
  <c r="R150" i="2"/>
  <c r="P150" i="2"/>
  <c r="BI147" i="2"/>
  <c r="BH147" i="2"/>
  <c r="BG147" i="2"/>
  <c r="BF147" i="2"/>
  <c r="T147" i="2"/>
  <c r="R147" i="2"/>
  <c r="P147" i="2"/>
  <c r="BI143" i="2"/>
  <c r="BH143" i="2"/>
  <c r="BG143" i="2"/>
  <c r="BF143" i="2"/>
  <c r="T143" i="2"/>
  <c r="R143" i="2"/>
  <c r="P143" i="2"/>
  <c r="BI138" i="2"/>
  <c r="BH138" i="2"/>
  <c r="BG138" i="2"/>
  <c r="BF138" i="2"/>
  <c r="T138" i="2"/>
  <c r="R138" i="2"/>
  <c r="P138" i="2"/>
  <c r="BI131" i="2"/>
  <c r="BH131" i="2"/>
  <c r="BG131" i="2"/>
  <c r="BF131" i="2"/>
  <c r="T131" i="2"/>
  <c r="R131" i="2"/>
  <c r="P131" i="2"/>
  <c r="BI123" i="2"/>
  <c r="BH123" i="2"/>
  <c r="BG123" i="2"/>
  <c r="BF123" i="2"/>
  <c r="T123" i="2"/>
  <c r="R123" i="2"/>
  <c r="P123" i="2"/>
  <c r="J116" i="2"/>
  <c r="F114" i="2"/>
  <c r="E112" i="2"/>
  <c r="J58" i="2"/>
  <c r="F56" i="2"/>
  <c r="E54" i="2"/>
  <c r="J26" i="2"/>
  <c r="E26" i="2"/>
  <c r="J117" i="2" s="1"/>
  <c r="J25" i="2"/>
  <c r="J20" i="2"/>
  <c r="E20" i="2"/>
  <c r="F59" i="2" s="1"/>
  <c r="J19" i="2"/>
  <c r="J17" i="2"/>
  <c r="E17" i="2"/>
  <c r="F116" i="2" s="1"/>
  <c r="J16" i="2"/>
  <c r="J14" i="2"/>
  <c r="J114" i="2" s="1"/>
  <c r="E7" i="2"/>
  <c r="E108" i="2"/>
  <c r="L50" i="1"/>
  <c r="AM50" i="1"/>
  <c r="AM49" i="1"/>
  <c r="L49" i="1"/>
  <c r="AM47" i="1"/>
  <c r="L47" i="1"/>
  <c r="L45" i="1"/>
  <c r="L44" i="1"/>
  <c r="J106" i="18"/>
  <c r="J97" i="18"/>
  <c r="J130" i="17"/>
  <c r="J126" i="17"/>
  <c r="J115" i="17"/>
  <c r="J109" i="17"/>
  <c r="BK101" i="17"/>
  <c r="J243" i="16"/>
  <c r="J226" i="16"/>
  <c r="J217" i="16"/>
  <c r="BK204" i="16"/>
  <c r="J194" i="16"/>
  <c r="J171" i="16"/>
  <c r="J366" i="15"/>
  <c r="BK358" i="15"/>
  <c r="J346" i="15"/>
  <c r="J335" i="15"/>
  <c r="J313" i="15"/>
  <c r="BK305" i="15"/>
  <c r="J300" i="15"/>
  <c r="J283" i="15"/>
  <c r="J266" i="15"/>
  <c r="J256" i="15"/>
  <c r="BK248" i="15"/>
  <c r="BK238" i="15"/>
  <c r="BK232" i="15"/>
  <c r="BK218" i="15"/>
  <c r="J126" i="15"/>
  <c r="BK109" i="15"/>
  <c r="J94" i="14"/>
  <c r="BK110" i="12"/>
  <c r="J98" i="12"/>
  <c r="BK110" i="11"/>
  <c r="BK107" i="11"/>
  <c r="BK97" i="11"/>
  <c r="BK108" i="10"/>
  <c r="J99" i="10"/>
  <c r="J96" i="10"/>
  <c r="J133" i="9"/>
  <c r="BK124" i="9"/>
  <c r="J106" i="9"/>
  <c r="BK209" i="8"/>
  <c r="BK205" i="8"/>
  <c r="J196" i="8"/>
  <c r="BK191" i="8"/>
  <c r="BK183" i="8"/>
  <c r="BK170" i="8"/>
  <c r="J165" i="8"/>
  <c r="J160" i="8"/>
  <c r="BK151" i="8"/>
  <c r="BK148" i="8"/>
  <c r="J134" i="8"/>
  <c r="J119" i="8"/>
  <c r="J115" i="8"/>
  <c r="BK110" i="8"/>
  <c r="J286" i="7"/>
  <c r="BK278" i="7"/>
  <c r="J271" i="7"/>
  <c r="BK256" i="7"/>
  <c r="BK236" i="7"/>
  <c r="J231" i="7"/>
  <c r="J227" i="7"/>
  <c r="BK219" i="7"/>
  <c r="J203" i="7"/>
  <c r="J194" i="7"/>
  <c r="J186" i="7"/>
  <c r="J176" i="7"/>
  <c r="J167" i="7"/>
  <c r="BK162" i="7"/>
  <c r="BK159" i="7"/>
  <c r="BK150" i="7"/>
  <c r="BK140" i="7"/>
  <c r="BK129" i="7"/>
  <c r="BK124" i="7"/>
  <c r="J115" i="7"/>
  <c r="BK110" i="7"/>
  <c r="BK106" i="7"/>
  <c r="BK100" i="7"/>
  <c r="BK362" i="6"/>
  <c r="BK354" i="6"/>
  <c r="J342" i="6"/>
  <c r="BK339" i="6"/>
  <c r="BK336" i="6"/>
  <c r="J326" i="6"/>
  <c r="BK321" i="6"/>
  <c r="J315" i="6"/>
  <c r="BK306" i="6"/>
  <c r="J299" i="6"/>
  <c r="BK293" i="6"/>
  <c r="BK289" i="6"/>
  <c r="J280" i="6"/>
  <c r="BK276" i="6"/>
  <c r="BK273" i="6"/>
  <c r="J261" i="6"/>
  <c r="BK253" i="6"/>
  <c r="J246" i="6"/>
  <c r="J239" i="6"/>
  <c r="BK231" i="6"/>
  <c r="BK225" i="6"/>
  <c r="BK217" i="6"/>
  <c r="BK207" i="6"/>
  <c r="BK193" i="6"/>
  <c r="J186" i="6"/>
  <c r="BK176" i="6"/>
  <c r="J169" i="6"/>
  <c r="J167" i="6"/>
  <c r="BK158" i="6"/>
  <c r="J152" i="6"/>
  <c r="BK146" i="6"/>
  <c r="J137" i="6"/>
  <c r="J124" i="6"/>
  <c r="J116" i="6"/>
  <c r="BK113" i="6"/>
  <c r="J106" i="6"/>
  <c r="BK343" i="5"/>
  <c r="J341" i="5"/>
  <c r="BK333" i="5"/>
  <c r="BK324" i="5"/>
  <c r="BK320" i="5"/>
  <c r="BK312" i="5"/>
  <c r="J307" i="5"/>
  <c r="J293" i="5"/>
  <c r="BK282" i="5"/>
  <c r="BK269" i="5"/>
  <c r="BK256" i="5"/>
  <c r="BK247" i="5"/>
  <c r="BK236" i="5"/>
  <c r="BK232" i="5"/>
  <c r="J226" i="5"/>
  <c r="J221" i="5"/>
  <c r="J217" i="5"/>
  <c r="J214" i="5"/>
  <c r="BK209" i="5"/>
  <c r="BK196" i="5"/>
  <c r="J192" i="5"/>
  <c r="BK184" i="5"/>
  <c r="BK178" i="5"/>
  <c r="J172" i="5"/>
  <c r="J167" i="5"/>
  <c r="J158" i="5"/>
  <c r="J149" i="5"/>
  <c r="BK143" i="5"/>
  <c r="J132" i="5"/>
  <c r="J125" i="5"/>
  <c r="BK119" i="5"/>
  <c r="BK112" i="5"/>
  <c r="BK107" i="5"/>
  <c r="BK93" i="3"/>
  <c r="BK3140" i="2"/>
  <c r="BK3123" i="2"/>
  <c r="BK3109" i="2"/>
  <c r="J3099" i="2"/>
  <c r="J3089" i="2"/>
  <c r="BK3081" i="2"/>
  <c r="J3073" i="2"/>
  <c r="J3055" i="2"/>
  <c r="BK3046" i="2"/>
  <c r="BK3035" i="2"/>
  <c r="BK3016" i="2"/>
  <c r="BK3001" i="2"/>
  <c r="J2978" i="2"/>
  <c r="BK2965" i="2"/>
  <c r="BK2911" i="2"/>
  <c r="J2903" i="2"/>
  <c r="BK2891" i="2"/>
  <c r="BK2879" i="2"/>
  <c r="J2867" i="2"/>
  <c r="BK2857" i="2"/>
  <c r="BK2849" i="2"/>
  <c r="J2837" i="2"/>
  <c r="BK2825" i="2"/>
  <c r="BK2817" i="2"/>
  <c r="J2797" i="2"/>
  <c r="BK2781" i="2"/>
  <c r="J2769" i="2"/>
  <c r="BK2755" i="2"/>
  <c r="BK2738" i="2"/>
  <c r="J2722" i="2"/>
  <c r="J2697" i="2"/>
  <c r="BK2662" i="2"/>
  <c r="J2649" i="2"/>
  <c r="J2604" i="2"/>
  <c r="BK2597" i="2"/>
  <c r="BK2588" i="2"/>
  <c r="J2569" i="2"/>
  <c r="BK2554" i="2"/>
  <c r="J2518" i="2"/>
  <c r="J2509" i="2"/>
  <c r="BK2499" i="2"/>
  <c r="BK2486" i="2"/>
  <c r="BK2471" i="2"/>
  <c r="BK2465" i="2"/>
  <c r="BK2416" i="2"/>
  <c r="BK2400" i="2"/>
  <c r="J2339" i="2"/>
  <c r="J2301" i="2"/>
  <c r="BK2266" i="2"/>
  <c r="J2259" i="2"/>
  <c r="BK2230" i="2"/>
  <c r="J2190" i="2"/>
  <c r="BK2139" i="2"/>
  <c r="BK2129" i="2"/>
  <c r="J2097" i="2"/>
  <c r="BK2085" i="2"/>
  <c r="BK2064" i="2"/>
  <c r="BK2030" i="2"/>
  <c r="BK1993" i="2"/>
  <c r="BK1982" i="2"/>
  <c r="BK1961" i="2"/>
  <c r="BK1936" i="2"/>
  <c r="BK1924" i="2"/>
  <c r="BK1894" i="2"/>
  <c r="BK1870" i="2"/>
  <c r="BK1855" i="2"/>
  <c r="BK1826" i="2"/>
  <c r="J1795" i="2"/>
  <c r="BK1771" i="2"/>
  <c r="BK1758" i="2"/>
  <c r="BK1492" i="2"/>
  <c r="J1438" i="2"/>
  <c r="J1391" i="2"/>
  <c r="BK1362" i="2"/>
  <c r="J1314" i="2"/>
  <c r="J1305" i="2"/>
  <c r="J1178" i="2"/>
  <c r="BK1020" i="2"/>
  <c r="J1001" i="2"/>
  <c r="J985" i="2"/>
  <c r="J968" i="2"/>
  <c r="BK953" i="2"/>
  <c r="BK863" i="2"/>
  <c r="J665" i="2"/>
  <c r="BK642" i="2"/>
  <c r="J627" i="2"/>
  <c r="J601" i="2"/>
  <c r="J340" i="2"/>
  <c r="J317" i="2"/>
  <c r="J299" i="2"/>
  <c r="BK271" i="2"/>
  <c r="J247" i="2"/>
  <c r="BK225" i="2"/>
  <c r="J212" i="2"/>
  <c r="J171" i="2"/>
  <c r="BK104" i="18"/>
  <c r="BK97" i="18"/>
  <c r="J87" i="18"/>
  <c r="J122" i="17"/>
  <c r="J112" i="17"/>
  <c r="BK105" i="17"/>
  <c r="BK95" i="17"/>
  <c r="BK249" i="16"/>
  <c r="BK198" i="16"/>
  <c r="BK179" i="16"/>
  <c r="BK158" i="16"/>
  <c r="J145" i="16"/>
  <c r="J116" i="16"/>
  <c r="J107" i="16"/>
  <c r="BK364" i="15"/>
  <c r="J350" i="15"/>
  <c r="J345" i="15"/>
  <c r="J336" i="15"/>
  <c r="J316" i="15"/>
  <c r="J309" i="15"/>
  <c r="J298" i="15"/>
  <c r="BK281" i="15"/>
  <c r="J268" i="15"/>
  <c r="J264" i="15"/>
  <c r="BK261" i="15"/>
  <c r="BK253" i="15"/>
  <c r="J238" i="15"/>
  <c r="BK233" i="15"/>
  <c r="BK219" i="15"/>
  <c r="BK210" i="15"/>
  <c r="J208" i="15"/>
  <c r="J200" i="15"/>
  <c r="BK195" i="15"/>
  <c r="BK190" i="15"/>
  <c r="J178" i="15"/>
  <c r="BK173" i="15"/>
  <c r="BK168" i="15"/>
  <c r="BK163" i="15"/>
  <c r="BK153" i="15"/>
  <c r="BK146" i="15"/>
  <c r="BK144" i="15"/>
  <c r="BK132" i="15"/>
  <c r="J127" i="15"/>
  <c r="J119" i="15"/>
  <c r="J98" i="14"/>
  <c r="J88" i="13"/>
  <c r="J102" i="12"/>
  <c r="J109" i="11"/>
  <c r="BK106" i="11"/>
  <c r="BK101" i="11"/>
  <c r="BK98" i="11"/>
  <c r="BK111" i="10"/>
  <c r="BK104" i="10"/>
  <c r="J146" i="9"/>
  <c r="J139" i="9"/>
  <c r="J128" i="9"/>
  <c r="J121" i="9"/>
  <c r="BK117" i="9"/>
  <c r="BK105" i="9"/>
  <c r="J101" i="9"/>
  <c r="BK210" i="8"/>
  <c r="BK203" i="8"/>
  <c r="BK199" i="8"/>
  <c r="BK190" i="8"/>
  <c r="J173" i="8"/>
  <c r="J159" i="8"/>
  <c r="BK152" i="8"/>
  <c r="BK143" i="8"/>
  <c r="BK138" i="8"/>
  <c r="BK132" i="8"/>
  <c r="J127" i="8"/>
  <c r="J108" i="8"/>
  <c r="BK286" i="7"/>
  <c r="BK282" i="7"/>
  <c r="J275" i="7"/>
  <c r="BK268" i="7"/>
  <c r="J255" i="7"/>
  <c r="J243" i="7"/>
  <c r="BK239" i="7"/>
  <c r="J232" i="7"/>
  <c r="J226" i="7"/>
  <c r="BK223" i="7"/>
  <c r="BK208" i="7"/>
  <c r="J200" i="7"/>
  <c r="BK195" i="7"/>
  <c r="J187" i="7"/>
  <c r="BK180" i="7"/>
  <c r="J173" i="7"/>
  <c r="BK165" i="7"/>
  <c r="BK153" i="7"/>
  <c r="BK141" i="7"/>
  <c r="J132" i="7"/>
  <c r="BK122" i="7"/>
  <c r="J113" i="7"/>
  <c r="J101" i="7"/>
  <c r="J370" i="6"/>
  <c r="J360" i="6"/>
  <c r="BK352" i="6"/>
  <c r="J349" i="6"/>
  <c r="BK343" i="6"/>
  <c r="BK338" i="6"/>
  <c r="BK330" i="6"/>
  <c r="BK316" i="6"/>
  <c r="BK311" i="6"/>
  <c r="BK303" i="6"/>
  <c r="J298" i="6"/>
  <c r="BK294" i="6"/>
  <c r="J289" i="6"/>
  <c r="J286" i="6"/>
  <c r="J276" i="6"/>
  <c r="BK271" i="6"/>
  <c r="BK265" i="6"/>
  <c r="BK259" i="6"/>
  <c r="J253" i="6"/>
  <c r="J247" i="6"/>
  <c r="BK241" i="6"/>
  <c r="J235" i="6"/>
  <c r="BK228" i="6"/>
  <c r="BK220" i="6"/>
  <c r="BK214" i="6"/>
  <c r="J205" i="6"/>
  <c r="BK183" i="6"/>
  <c r="J175" i="6"/>
  <c r="J161" i="6"/>
  <c r="J149" i="6"/>
  <c r="J133" i="6"/>
  <c r="BK128" i="6"/>
  <c r="J120" i="6"/>
  <c r="J107" i="6"/>
  <c r="BK98" i="6"/>
  <c r="BK336" i="5"/>
  <c r="BK330" i="5"/>
  <c r="BK326" i="5"/>
  <c r="BK316" i="5"/>
  <c r="BK308" i="5"/>
  <c r="BK300" i="5"/>
  <c r="BK289" i="5"/>
  <c r="J278" i="5"/>
  <c r="BK268" i="5"/>
  <c r="BK260" i="5"/>
  <c r="BK245" i="5"/>
  <c r="BK237" i="5"/>
  <c r="BK214" i="5"/>
  <c r="BK204" i="5"/>
  <c r="J198" i="5"/>
  <c r="BK193" i="5"/>
  <c r="BK187" i="5"/>
  <c r="J179" i="5"/>
  <c r="J165" i="5"/>
  <c r="J155" i="5"/>
  <c r="J148" i="5"/>
  <c r="BK140" i="5"/>
  <c r="BK137" i="5"/>
  <c r="J127" i="5"/>
  <c r="BK121" i="5"/>
  <c r="BK117" i="5"/>
  <c r="J103" i="5"/>
  <c r="J513" i="4"/>
  <c r="J511" i="4"/>
  <c r="J509" i="4"/>
  <c r="BK504" i="4"/>
  <c r="J500" i="4"/>
  <c r="BK495" i="4"/>
  <c r="J491" i="4"/>
  <c r="BK486" i="4"/>
  <c r="J478" i="4"/>
  <c r="J473" i="4"/>
  <c r="J467" i="4"/>
  <c r="J462" i="4"/>
  <c r="J457" i="4"/>
  <c r="J445" i="4"/>
  <c r="J440" i="4"/>
  <c r="J433" i="4"/>
  <c r="J427" i="4"/>
  <c r="J423" i="4"/>
  <c r="J420" i="4"/>
  <c r="J412" i="4"/>
  <c r="J405" i="4"/>
  <c r="J399" i="4"/>
  <c r="BK395" i="4"/>
  <c r="J387" i="4"/>
  <c r="J374" i="4"/>
  <c r="J367" i="4"/>
  <c r="J361" i="4"/>
  <c r="J359" i="4"/>
  <c r="BK355" i="4"/>
  <c r="BK350" i="4"/>
  <c r="BK345" i="4"/>
  <c r="BK339" i="4"/>
  <c r="J316" i="4"/>
  <c r="J311" i="4"/>
  <c r="BK303" i="4"/>
  <c r="J299" i="4"/>
  <c r="J290" i="4"/>
  <c r="J278" i="4"/>
  <c r="BK273" i="4"/>
  <c r="BK269" i="4"/>
  <c r="J260" i="4"/>
  <c r="BK255" i="4"/>
  <c r="BK243" i="4"/>
  <c r="J238" i="4"/>
  <c r="J230" i="4"/>
  <c r="BK225" i="4"/>
  <c r="BK219" i="4"/>
  <c r="BK213" i="4"/>
  <c r="BK205" i="4"/>
  <c r="J196" i="4"/>
  <c r="BK187" i="4"/>
  <c r="J178" i="4"/>
  <c r="J176" i="4"/>
  <c r="J172" i="4"/>
  <c r="J165" i="4"/>
  <c r="BK160" i="4"/>
  <c r="BK156" i="4"/>
  <c r="J149" i="4"/>
  <c r="J144" i="4"/>
  <c r="J101" i="3"/>
  <c r="J98" i="3"/>
  <c r="BK90" i="3"/>
  <c r="J2742" i="2"/>
  <c r="J2732" i="2"/>
  <c r="BK2722" i="2"/>
  <c r="BK2695" i="2"/>
  <c r="J2666" i="2"/>
  <c r="BK2617" i="2"/>
  <c r="BK2604" i="2"/>
  <c r="J2586" i="2"/>
  <c r="BK2575" i="2"/>
  <c r="BK2551" i="2"/>
  <c r="J2502" i="2"/>
  <c r="J2486" i="2"/>
  <c r="J2465" i="2"/>
  <c r="J2448" i="2"/>
  <c r="J2404" i="2"/>
  <c r="BK2376" i="2"/>
  <c r="J2335" i="2"/>
  <c r="BK2309" i="2"/>
  <c r="J2276" i="2"/>
  <c r="J2266" i="2"/>
  <c r="BK2249" i="2"/>
  <c r="BK2234" i="2"/>
  <c r="J2185" i="2"/>
  <c r="BK2172" i="2"/>
  <c r="BK2143" i="2"/>
  <c r="BK2093" i="2"/>
  <c r="BK2079" i="2"/>
  <c r="J2050" i="2"/>
  <c r="J2039" i="2"/>
  <c r="BK2001" i="2"/>
  <c r="J1985" i="2"/>
  <c r="BK1933" i="2"/>
  <c r="J1924" i="2"/>
  <c r="J1876" i="2"/>
  <c r="BK1832" i="2"/>
  <c r="J1826" i="2"/>
  <c r="J1804" i="2"/>
  <c r="BK1772" i="2"/>
  <c r="J1750" i="2"/>
  <c r="BK1536" i="2"/>
  <c r="J1485" i="2"/>
  <c r="BK1440" i="2"/>
  <c r="BK1391" i="2"/>
  <c r="J1358" i="2"/>
  <c r="J1269" i="2"/>
  <c r="J1239" i="2"/>
  <c r="BK1232" i="2"/>
  <c r="BK1057" i="2"/>
  <c r="J1005" i="2"/>
  <c r="BK999" i="2"/>
  <c r="BK896" i="2"/>
  <c r="BK878" i="2"/>
  <c r="J716" i="2"/>
  <c r="BK684" i="2"/>
  <c r="BK671" i="2"/>
  <c r="J648" i="2"/>
  <c r="BK619" i="2"/>
  <c r="BK587" i="2"/>
  <c r="J329" i="2"/>
  <c r="J313" i="2"/>
  <c r="J271" i="2"/>
  <c r="J228" i="2"/>
  <c r="J210" i="2"/>
  <c r="BK162" i="2"/>
  <c r="J150" i="2"/>
  <c r="J96" i="18"/>
  <c r="J132" i="17"/>
  <c r="J121" i="17"/>
  <c r="J118" i="17"/>
  <c r="BK103" i="17"/>
  <c r="J97" i="17"/>
  <c r="J238" i="16"/>
  <c r="J209" i="16"/>
  <c r="J188" i="16"/>
  <c r="J167" i="16"/>
  <c r="BK147" i="16"/>
  <c r="J130" i="16"/>
  <c r="BK107" i="16"/>
  <c r="J98" i="16"/>
  <c r="J369" i="15"/>
  <c r="BK365" i="15"/>
  <c r="J352" i="15"/>
  <c r="BK344" i="15"/>
  <c r="BK335" i="15"/>
  <c r="J328" i="15"/>
  <c r="J324" i="15"/>
  <c r="J319" i="15"/>
  <c r="J312" i="15"/>
  <c r="J307" i="15"/>
  <c r="BK299" i="15"/>
  <c r="BK292" i="15"/>
  <c r="J285" i="15"/>
  <c r="BK275" i="15"/>
  <c r="BK264" i="15"/>
  <c r="BK252" i="15"/>
  <c r="J244" i="15"/>
  <c r="J227" i="15"/>
  <c r="J221" i="15"/>
  <c r="J213" i="15"/>
  <c r="J188" i="15"/>
  <c r="BK183" i="15"/>
  <c r="J175" i="15"/>
  <c r="BK172" i="15"/>
  <c r="BK161" i="15"/>
  <c r="J153" i="15"/>
  <c r="BK140" i="15"/>
  <c r="J131" i="15"/>
  <c r="BK125" i="15"/>
  <c r="J114" i="15"/>
  <c r="BK104" i="15"/>
  <c r="BK96" i="14"/>
  <c r="J111" i="12"/>
  <c r="J107" i="12"/>
  <c r="J101" i="12"/>
  <c r="J110" i="11"/>
  <c r="BK103" i="11"/>
  <c r="J114" i="10"/>
  <c r="J105" i="10"/>
  <c r="J145" i="9"/>
  <c r="J142" i="9"/>
  <c r="J131" i="9"/>
  <c r="J123" i="9"/>
  <c r="BK110" i="9"/>
  <c r="J99" i="9"/>
  <c r="J97" i="9"/>
  <c r="J210" i="8"/>
  <c r="J193" i="8"/>
  <c r="J179" i="8"/>
  <c r="J174" i="8"/>
  <c r="BK156" i="8"/>
  <c r="BK144" i="8"/>
  <c r="J139" i="8"/>
  <c r="J125" i="8"/>
  <c r="BK117" i="8"/>
  <c r="BK291" i="7"/>
  <c r="J280" i="7"/>
  <c r="J273" i="7"/>
  <c r="BK262" i="7"/>
  <c r="J258" i="7"/>
  <c r="BK243" i="7"/>
  <c r="J229" i="7"/>
  <c r="J222" i="7"/>
  <c r="BK216" i="7"/>
  <c r="BK213" i="7"/>
  <c r="J205" i="7"/>
  <c r="BK196" i="7"/>
  <c r="BK192" i="7"/>
  <c r="BK182" i="7"/>
  <c r="J178" i="7"/>
  <c r="BK172" i="7"/>
  <c r="BK167" i="7"/>
  <c r="J153" i="7"/>
  <c r="BK146" i="7"/>
  <c r="BK132" i="7"/>
  <c r="BK127" i="7"/>
  <c r="BK117" i="7"/>
  <c r="J110" i="7"/>
  <c r="BK105" i="7"/>
  <c r="J366" i="6"/>
  <c r="J355" i="6"/>
  <c r="J348" i="6"/>
  <c r="J334" i="6"/>
  <c r="BK328" i="6"/>
  <c r="J320" i="6"/>
  <c r="BK304" i="6"/>
  <c r="J283" i="6"/>
  <c r="BK277" i="6"/>
  <c r="J255" i="6"/>
  <c r="J245" i="6"/>
  <c r="BK238" i="6"/>
  <c r="J222" i="6"/>
  <c r="J219" i="6"/>
  <c r="J208" i="6"/>
  <c r="J201" i="6"/>
  <c r="BK194" i="6"/>
  <c r="BK191" i="6"/>
  <c r="J181" i="6"/>
  <c r="J176" i="6"/>
  <c r="J160" i="6"/>
  <c r="BK152" i="6"/>
  <c r="J143" i="6"/>
  <c r="J139" i="6"/>
  <c r="BK133" i="6"/>
  <c r="J127" i="6"/>
  <c r="BK122" i="6"/>
  <c r="BK111" i="6"/>
  <c r="BK105" i="6"/>
  <c r="J333" i="5"/>
  <c r="J323" i="5"/>
  <c r="J316" i="5"/>
  <c r="BK303" i="5"/>
  <c r="J291" i="5"/>
  <c r="BK283" i="5"/>
  <c r="BK278" i="5"/>
  <c r="BK273" i="5"/>
  <c r="J268" i="5"/>
  <c r="J264" i="5"/>
  <c r="BK250" i="5"/>
  <c r="BK243" i="5"/>
  <c r="J233" i="5"/>
  <c r="J224" i="5"/>
  <c r="J219" i="5"/>
  <c r="BK216" i="5"/>
  <c r="J208" i="5"/>
  <c r="J201" i="5"/>
  <c r="J185" i="5"/>
  <c r="J176" i="5"/>
  <c r="BK163" i="5"/>
  <c r="BK156" i="5"/>
  <c r="J143" i="5"/>
  <c r="J136" i="5"/>
  <c r="BK133" i="5"/>
  <c r="J120" i="5"/>
  <c r="BK116" i="5"/>
  <c r="J110" i="5"/>
  <c r="J106" i="5"/>
  <c r="J506" i="4"/>
  <c r="BK499" i="4"/>
  <c r="BK493" i="4"/>
  <c r="J488" i="4"/>
  <c r="BK481" i="4"/>
  <c r="BK475" i="4"/>
  <c r="J469" i="4"/>
  <c r="BK459" i="4"/>
  <c r="BK448" i="4"/>
  <c r="BK442" i="4"/>
  <c r="BK434" i="4"/>
  <c r="J431" i="4"/>
  <c r="BK426" i="4"/>
  <c r="BK419" i="4"/>
  <c r="J407" i="4"/>
  <c r="J402" i="4"/>
  <c r="J395" i="4"/>
  <c r="J390" i="4"/>
  <c r="J382" i="4"/>
  <c r="BK376" i="4"/>
  <c r="J371" i="4"/>
  <c r="BK360" i="4"/>
  <c r="BK352" i="4"/>
  <c r="J350" i="4"/>
  <c r="J342" i="4"/>
  <c r="BK336" i="4"/>
  <c r="BK324" i="4"/>
  <c r="J314" i="4"/>
  <c r="J309" i="4"/>
  <c r="BK305" i="4"/>
  <c r="BK296" i="4"/>
  <c r="BK286" i="4"/>
  <c r="J280" i="4"/>
  <c r="J275" i="4"/>
  <c r="BK272" i="4"/>
  <c r="BK265" i="4"/>
  <c r="J259" i="4"/>
  <c r="BK252" i="4"/>
  <c r="J247" i="4"/>
  <c r="BK244" i="4"/>
  <c r="J241" i="4"/>
  <c r="J237" i="4"/>
  <c r="BK230" i="4"/>
  <c r="BK223" i="4"/>
  <c r="J216" i="4"/>
  <c r="J203" i="4"/>
  <c r="BK194" i="4"/>
  <c r="BK191" i="4"/>
  <c r="J185" i="4"/>
  <c r="BK178" i="4"/>
  <c r="BK171" i="4"/>
  <c r="J166" i="4"/>
  <c r="J160" i="4"/>
  <c r="J151" i="4"/>
  <c r="J146" i="4"/>
  <c r="J143" i="4"/>
  <c r="J139" i="4"/>
  <c r="J93" i="3"/>
  <c r="J3988" i="2"/>
  <c r="J3984" i="2"/>
  <c r="J3980" i="2"/>
  <c r="BK3976" i="2"/>
  <c r="J3974" i="2"/>
  <c r="J3972" i="2"/>
  <c r="J3968" i="2"/>
  <c r="J3964" i="2"/>
  <c r="BK3960" i="2"/>
  <c r="J3953" i="2"/>
  <c r="BK3946" i="2"/>
  <c r="BK3940" i="2"/>
  <c r="J3938" i="2"/>
  <c r="BK3934" i="2"/>
  <c r="J3930" i="2"/>
  <c r="BK3926" i="2"/>
  <c r="J3924" i="2"/>
  <c r="BK3920" i="2"/>
  <c r="J3917" i="2"/>
  <c r="J3909" i="2"/>
  <c r="J3897" i="2"/>
  <c r="BK3822" i="2"/>
  <c r="BK3816" i="2"/>
  <c r="BK3813" i="2"/>
  <c r="J3740" i="2"/>
  <c r="BK3719" i="2"/>
  <c r="BK3680" i="2"/>
  <c r="BK3677" i="2"/>
  <c r="BK3465" i="2"/>
  <c r="BK3329" i="2"/>
  <c r="J3319" i="2"/>
  <c r="BK3235" i="2"/>
  <c r="BK3200" i="2"/>
  <c r="BK3152" i="2"/>
  <c r="BK3145" i="2"/>
  <c r="J3123" i="2"/>
  <c r="J3107" i="2"/>
  <c r="BK3099" i="2"/>
  <c r="J3091" i="2"/>
  <c r="BK3079" i="2"/>
  <c r="BK3065" i="2"/>
  <c r="BK3057" i="2"/>
  <c r="BK3044" i="2"/>
  <c r="J3031" i="2"/>
  <c r="J3023" i="2"/>
  <c r="BK3012" i="2"/>
  <c r="BK3003" i="2"/>
  <c r="J2991" i="2"/>
  <c r="BK2976" i="2"/>
  <c r="BK2960" i="2"/>
  <c r="J2920" i="2"/>
  <c r="BK2913" i="2"/>
  <c r="J2899" i="2"/>
  <c r="J2891" i="2"/>
  <c r="BK2881" i="2"/>
  <c r="J2869" i="2"/>
  <c r="J2857" i="2"/>
  <c r="BK2847" i="2"/>
  <c r="BK2835" i="2"/>
  <c r="J2819" i="2"/>
  <c r="BK2811" i="2"/>
  <c r="BK2803" i="2"/>
  <c r="BK2795" i="2"/>
  <c r="BK2785" i="2"/>
  <c r="J2773" i="2"/>
  <c r="BK2757" i="2"/>
  <c r="BK2732" i="2"/>
  <c r="J2695" i="2"/>
  <c r="BK2677" i="2"/>
  <c r="BK2656" i="2"/>
  <c r="J2614" i="2"/>
  <c r="J2575" i="2"/>
  <c r="BK2542" i="2"/>
  <c r="BK2509" i="2"/>
  <c r="J2481" i="2"/>
  <c r="J2463" i="2"/>
  <c r="BK2421" i="2"/>
  <c r="BK2373" i="2"/>
  <c r="BK2335" i="2"/>
  <c r="J2312" i="2"/>
  <c r="J2294" i="2"/>
  <c r="BK2276" i="2"/>
  <c r="BK2253" i="2"/>
  <c r="J2230" i="2"/>
  <c r="BK2190" i="2"/>
  <c r="J2158" i="2"/>
  <c r="J2145" i="2"/>
  <c r="BK2119" i="2"/>
  <c r="BK2104" i="2"/>
  <c r="J2082" i="2"/>
  <c r="BK2058" i="2"/>
  <c r="BK2047" i="2"/>
  <c r="J2033" i="2"/>
  <c r="BK2011" i="2"/>
  <c r="BK1976" i="2"/>
  <c r="J1894" i="2"/>
  <c r="J1880" i="2"/>
  <c r="J1841" i="2"/>
  <c r="BK1823" i="2"/>
  <c r="J1772" i="2"/>
  <c r="BK1764" i="2"/>
  <c r="BK1576" i="2"/>
  <c r="J1545" i="2"/>
  <c r="BK1489" i="2"/>
  <c r="BK1403" i="2"/>
  <c r="BK1356" i="2"/>
  <c r="BK1309" i="2"/>
  <c r="J1263" i="2"/>
  <c r="BK1237" i="2"/>
  <c r="BK1125" i="2"/>
  <c r="BK1007" i="2"/>
  <c r="BK897" i="2"/>
  <c r="BK809" i="2"/>
  <c r="BK803" i="2"/>
  <c r="BK679" i="2"/>
  <c r="BK665" i="2"/>
  <c r="BK627" i="2"/>
  <c r="BK601" i="2"/>
  <c r="BK378" i="2"/>
  <c r="BK331" i="2"/>
  <c r="J310" i="2"/>
  <c r="BK260" i="2"/>
  <c r="J208" i="2"/>
  <c r="J169" i="2"/>
  <c r="BK147" i="2"/>
  <c r="BK106" i="18"/>
  <c r="BK99" i="18"/>
  <c r="BK93" i="18"/>
  <c r="BK132" i="17"/>
  <c r="BK127" i="17"/>
  <c r="J123" i="17"/>
  <c r="BK111" i="17"/>
  <c r="BK104" i="17"/>
  <c r="BK94" i="17"/>
  <c r="J223" i="16"/>
  <c r="J204" i="16"/>
  <c r="BK194" i="16"/>
  <c r="BK183" i="16"/>
  <c r="BK170" i="16"/>
  <c r="BK155" i="16"/>
  <c r="BK136" i="16"/>
  <c r="J123" i="16"/>
  <c r="BK373" i="15"/>
  <c r="BK371" i="15"/>
  <c r="BK369" i="15"/>
  <c r="J361" i="15"/>
  <c r="BK357" i="15"/>
  <c r="BK340" i="15"/>
  <c r="J329" i="15"/>
  <c r="BK316" i="15"/>
  <c r="BK309" i="15"/>
  <c r="BK303" i="15"/>
  <c r="J293" i="15"/>
  <c r="J289" i="15"/>
  <c r="J279" i="15"/>
  <c r="J273" i="15"/>
  <c r="BK265" i="15"/>
  <c r="J258" i="15"/>
  <c r="BK250" i="15"/>
  <c r="BK241" i="15"/>
  <c r="J237" i="15"/>
  <c r="J222" i="15"/>
  <c r="J214" i="15"/>
  <c r="J206" i="15"/>
  <c r="BK200" i="15"/>
  <c r="BK193" i="15"/>
  <c r="BK187" i="15"/>
  <c r="BK180" i="15"/>
  <c r="J173" i="15"/>
  <c r="J170" i="15"/>
  <c r="BK167" i="15"/>
  <c r="BK162" i="15"/>
  <c r="BK155" i="15"/>
  <c r="BK143" i="15"/>
  <c r="J137" i="15"/>
  <c r="BK130" i="15"/>
  <c r="J122" i="15"/>
  <c r="BK110" i="15"/>
  <c r="J104" i="15"/>
  <c r="BK91" i="14"/>
  <c r="J110" i="12"/>
  <c r="J105" i="12"/>
  <c r="BK146" i="9"/>
  <c r="BK138" i="9"/>
  <c r="BK135" i="9"/>
  <c r="J129" i="9"/>
  <c r="J122" i="9"/>
  <c r="J114" i="9"/>
  <c r="J108" i="9"/>
  <c r="J103" i="9"/>
  <c r="BK97" i="9"/>
  <c r="BK201" i="8"/>
  <c r="J195" i="8"/>
  <c r="J188" i="8"/>
  <c r="J184" i="8"/>
  <c r="J181" i="8"/>
  <c r="J176" i="8"/>
  <c r="BK168" i="8"/>
  <c r="BK157" i="8"/>
  <c r="BK153" i="8"/>
  <c r="BK142" i="8"/>
  <c r="J136" i="8"/>
  <c r="BK128" i="8"/>
  <c r="BK119" i="8"/>
  <c r="J289" i="7"/>
  <c r="J272" i="7"/>
  <c r="J267" i="7"/>
  <c r="BK255" i="7"/>
  <c r="BK248" i="7"/>
  <c r="BK242" i="7"/>
  <c r="J236" i="7"/>
  <c r="J225" i="7"/>
  <c r="J213" i="7"/>
  <c r="J210" i="7"/>
  <c r="BK200" i="7"/>
  <c r="BK183" i="7"/>
  <c r="J175" i="7"/>
  <c r="J158" i="7"/>
  <c r="BK144" i="7"/>
  <c r="BK139" i="7"/>
  <c r="BK133" i="7"/>
  <c r="J122" i="7"/>
  <c r="J118" i="7"/>
  <c r="J104" i="7"/>
  <c r="J377" i="6"/>
  <c r="J375" i="6"/>
  <c r="J373" i="6"/>
  <c r="BK366" i="6"/>
  <c r="J357" i="6"/>
  <c r="BK350" i="6"/>
  <c r="J344" i="6"/>
  <c r="J336" i="6"/>
  <c r="BK331" i="6"/>
  <c r="J316" i="6"/>
  <c r="BK312" i="6"/>
  <c r="BK308" i="6"/>
  <c r="J302" i="6"/>
  <c r="BK300" i="6"/>
  <c r="J290" i="6"/>
  <c r="BK274" i="6"/>
  <c r="BK263" i="6"/>
  <c r="J257" i="6"/>
  <c r="BK248" i="6"/>
  <c r="J243" i="6"/>
  <c r="BK235" i="6"/>
  <c r="J230" i="6"/>
  <c r="BK224" i="6"/>
  <c r="BK216" i="6"/>
  <c r="J207" i="6"/>
  <c r="J204" i="6"/>
  <c r="J198" i="6"/>
  <c r="BK196" i="6"/>
  <c r="J177" i="6"/>
  <c r="BK174" i="6"/>
  <c r="BK173" i="6"/>
  <c r="BK171" i="6"/>
  <c r="BK163" i="6"/>
  <c r="BK161" i="6"/>
  <c r="BK150" i="6"/>
  <c r="J145" i="6"/>
  <c r="J141" i="6"/>
  <c r="BK134" i="6"/>
  <c r="J113" i="6"/>
  <c r="BK108" i="6"/>
  <c r="BK100" i="6"/>
  <c r="BK331" i="5"/>
  <c r="J326" i="5"/>
  <c r="J317" i="5"/>
  <c r="J305" i="5"/>
  <c r="BK299" i="5"/>
  <c r="BK296" i="5"/>
  <c r="BK288" i="5"/>
  <c r="J281" i="5"/>
  <c r="BK274" i="5"/>
  <c r="J261" i="5"/>
  <c r="J256" i="5"/>
  <c r="J250" i="5"/>
  <c r="BK241" i="5"/>
  <c r="BK225" i="5"/>
  <c r="BK206" i="5"/>
  <c r="BK199" i="5"/>
  <c r="J193" i="5"/>
  <c r="J187" i="5"/>
  <c r="BK180" i="5"/>
  <c r="J168" i="5"/>
  <c r="BK166" i="5"/>
  <c r="BK153" i="5"/>
  <c r="BK149" i="5"/>
  <c r="BK136" i="5"/>
  <c r="BK125" i="5"/>
  <c r="BK115" i="5"/>
  <c r="BK500" i="4"/>
  <c r="J493" i="4"/>
  <c r="BK488" i="4"/>
  <c r="BK485" i="4"/>
  <c r="BK479" i="4"/>
  <c r="BK472" i="4"/>
  <c r="J466" i="4"/>
  <c r="J461" i="4"/>
  <c r="BK457" i="4"/>
  <c r="J454" i="4"/>
  <c r="BK451" i="4"/>
  <c r="BK447" i="4"/>
  <c r="BK440" i="4"/>
  <c r="BK429" i="4"/>
  <c r="BK424" i="4"/>
  <c r="J416" i="4"/>
  <c r="J411" i="4"/>
  <c r="BK400" i="4"/>
  <c r="BK394" i="4"/>
  <c r="J389" i="4"/>
  <c r="BK383" i="4"/>
  <c r="J377" i="4"/>
  <c r="J372" i="4"/>
  <c r="BK367" i="4"/>
  <c r="J363" i="4"/>
  <c r="J355" i="4"/>
  <c r="J346" i="4"/>
  <c r="BK340" i="4"/>
  <c r="J324" i="4"/>
  <c r="BK320" i="4"/>
  <c r="J313" i="4"/>
  <c r="J305" i="4"/>
  <c r="BK300" i="4"/>
  <c r="J294" i="4"/>
  <c r="BK290" i="4"/>
  <c r="J283" i="4"/>
  <c r="BK279" i="4"/>
  <c r="J272" i="4"/>
  <c r="BK267" i="4"/>
  <c r="BK258" i="4"/>
  <c r="BK256" i="4"/>
  <c r="J252" i="4"/>
  <c r="BK248" i="4"/>
  <c r="J244" i="4"/>
  <c r="J235" i="4"/>
  <c r="BK228" i="4"/>
  <c r="BK222" i="4"/>
  <c r="BK208" i="4"/>
  <c r="BK197" i="4"/>
  <c r="BK184" i="4"/>
  <c r="J171" i="4"/>
  <c r="J158" i="4"/>
  <c r="J147" i="4"/>
  <c r="J140" i="4"/>
  <c r="BK98" i="3"/>
  <c r="J3331" i="2"/>
  <c r="BK3321" i="2"/>
  <c r="BK3314" i="2"/>
  <c r="J3235" i="2"/>
  <c r="J3200" i="2"/>
  <c r="J3194" i="2"/>
  <c r="J3145" i="2"/>
  <c r="J3131" i="2"/>
  <c r="BK3118" i="2"/>
  <c r="J3105" i="2"/>
  <c r="BK3089" i="2"/>
  <c r="J3077" i="2"/>
  <c r="J3065" i="2"/>
  <c r="BK3055" i="2"/>
  <c r="J3035" i="2"/>
  <c r="J3012" i="2"/>
  <c r="J3001" i="2"/>
  <c r="J2993" i="2"/>
  <c r="J2982" i="2"/>
  <c r="BK2968" i="2"/>
  <c r="BK2962" i="2"/>
  <c r="J2913" i="2"/>
  <c r="BK2897" i="2"/>
  <c r="J2877" i="2"/>
  <c r="J2861" i="2"/>
  <c r="J2849" i="2"/>
  <c r="J2833" i="2"/>
  <c r="J2823" i="2"/>
  <c r="BK2805" i="2"/>
  <c r="J2791" i="2"/>
  <c r="J2781" i="2"/>
  <c r="BK2765" i="2"/>
  <c r="BK2749" i="2"/>
  <c r="BK2730" i="2"/>
  <c r="J2706" i="2"/>
  <c r="BK2697" i="2"/>
  <c r="J2679" i="2"/>
  <c r="BK2666" i="2"/>
  <c r="J2656" i="2"/>
  <c r="BK2638" i="2"/>
  <c r="J2602" i="2"/>
  <c r="BK2591" i="2"/>
  <c r="BK2556" i="2"/>
  <c r="BK2534" i="2"/>
  <c r="J2504" i="2"/>
  <c r="J2476" i="2"/>
  <c r="J2421" i="2"/>
  <c r="J2376" i="2"/>
  <c r="BK2357" i="2"/>
  <c r="J2317" i="2"/>
  <c r="BK2301" i="2"/>
  <c r="J2278" i="2"/>
  <c r="BK2261" i="2"/>
  <c r="BK2213" i="2"/>
  <c r="J2179" i="2"/>
  <c r="J2139" i="2"/>
  <c r="BK2135" i="2"/>
  <c r="J2119" i="2"/>
  <c r="BK2108" i="2"/>
  <c r="J2077" i="2"/>
  <c r="J2030" i="2"/>
  <c r="BK2013" i="2"/>
  <c r="J1991" i="2"/>
  <c r="J1957" i="2"/>
  <c r="J1892" i="2"/>
  <c r="J1878" i="2"/>
  <c r="BK1838" i="2"/>
  <c r="BK1807" i="2"/>
  <c r="BK1795" i="2"/>
  <c r="BK1779" i="2"/>
  <c r="J1768" i="2"/>
  <c r="J1761" i="2"/>
  <c r="J1483" i="2"/>
  <c r="BK1433" i="2"/>
  <c r="J1333" i="2"/>
  <c r="BK1314" i="2"/>
  <c r="J1302" i="2"/>
  <c r="BK1238" i="2"/>
  <c r="J1035" i="2"/>
  <c r="J1011" i="2"/>
  <c r="BK957" i="2"/>
  <c r="J878" i="2"/>
  <c r="J809" i="2"/>
  <c r="BK716" i="2"/>
  <c r="J679" i="2"/>
  <c r="J609" i="2"/>
  <c r="J603" i="2"/>
  <c r="J474" i="2"/>
  <c r="BK322" i="2"/>
  <c r="J294" i="2"/>
  <c r="J260" i="2"/>
  <c r="BK230" i="2"/>
  <c r="BK169" i="2"/>
  <c r="J143" i="2"/>
  <c r="J100" i="18"/>
  <c r="J95" i="18"/>
  <c r="BK87" i="18"/>
  <c r="BK123" i="17"/>
  <c r="BK112" i="17"/>
  <c r="BK106" i="17"/>
  <c r="J98" i="17"/>
  <c r="BK238" i="16"/>
  <c r="BK229" i="16"/>
  <c r="J220" i="16"/>
  <c r="BK206" i="16"/>
  <c r="BK192" i="16"/>
  <c r="J161" i="16"/>
  <c r="BK359" i="15"/>
  <c r="BK347" i="15"/>
  <c r="J338" i="15"/>
  <c r="BK328" i="15"/>
  <c r="J321" i="15"/>
  <c r="J308" i="15"/>
  <c r="J303" i="15"/>
  <c r="J297" i="15"/>
  <c r="BK270" i="15"/>
  <c r="BK258" i="15"/>
  <c r="J252" i="15"/>
  <c r="J246" i="15"/>
  <c r="BK234" i="15"/>
  <c r="BK227" i="15"/>
  <c r="BK215" i="15"/>
  <c r="BK112" i="15"/>
  <c r="J108" i="15"/>
  <c r="BK99" i="14"/>
  <c r="BK93" i="14"/>
  <c r="BK109" i="12"/>
  <c r="BK100" i="12"/>
  <c r="BK108" i="11"/>
  <c r="J101" i="11"/>
  <c r="J113" i="10"/>
  <c r="BK101" i="10"/>
  <c r="BK143" i="9"/>
  <c r="BK126" i="9"/>
  <c r="J117" i="9"/>
  <c r="BK108" i="9"/>
  <c r="BK96" i="9"/>
  <c r="J198" i="8"/>
  <c r="J189" i="8"/>
  <c r="BK181" i="8"/>
  <c r="BK173" i="8"/>
  <c r="BK164" i="8"/>
  <c r="J157" i="8"/>
  <c r="J137" i="8"/>
  <c r="BK127" i="8"/>
  <c r="BK122" i="8"/>
  <c r="J114" i="8"/>
  <c r="BK108" i="8"/>
  <c r="BK284" i="7"/>
  <c r="J264" i="7"/>
  <c r="BK261" i="7"/>
  <c r="J252" i="7"/>
  <c r="J245" i="7"/>
  <c r="J235" i="7"/>
  <c r="J224" i="7"/>
  <c r="BK220" i="7"/>
  <c r="J216" i="7"/>
  <c r="BK202" i="7"/>
  <c r="BK188" i="7"/>
  <c r="BK184" i="7"/>
  <c r="BK177" i="7"/>
  <c r="J164" i="7"/>
  <c r="BK161" i="7"/>
  <c r="BK158" i="7"/>
  <c r="BK151" i="7"/>
  <c r="BK143" i="7"/>
  <c r="BK134" i="7"/>
  <c r="J128" i="7"/>
  <c r="J119" i="7"/>
  <c r="J112" i="7"/>
  <c r="J103" i="7"/>
  <c r="J372" i="6"/>
  <c r="BK359" i="6"/>
  <c r="J346" i="6"/>
  <c r="J340" i="6"/>
  <c r="J337" i="6"/>
  <c r="J328" i="6"/>
  <c r="BK322" i="6"/>
  <c r="BK319" i="6"/>
  <c r="BK307" i="6"/>
  <c r="BK302" i="6"/>
  <c r="BK296" i="6"/>
  <c r="BK291" i="6"/>
  <c r="BK283" i="6"/>
  <c r="J275" i="6"/>
  <c r="BK268" i="6"/>
  <c r="BK260" i="6"/>
  <c r="J249" i="6"/>
  <c r="J242" i="6"/>
  <c r="BK230" i="6"/>
  <c r="J224" i="6"/>
  <c r="J214" i="6"/>
  <c r="BK198" i="6"/>
  <c r="BK190" i="6"/>
  <c r="J183" i="6"/>
  <c r="BK178" i="6"/>
  <c r="J170" i="6"/>
  <c r="J164" i="6"/>
  <c r="J159" i="6"/>
  <c r="J153" i="6"/>
  <c r="BK145" i="6"/>
  <c r="J135" i="6"/>
  <c r="BK130" i="6"/>
  <c r="J119" i="6"/>
  <c r="BK117" i="6"/>
  <c r="J110" i="6"/>
  <c r="BK102" i="6"/>
  <c r="J98" i="6"/>
  <c r="BK341" i="5"/>
  <c r="J340" i="5"/>
  <c r="BK334" i="5"/>
  <c r="J321" i="5"/>
  <c r="BK311" i="5"/>
  <c r="BK306" i="5"/>
  <c r="BK301" i="5"/>
  <c r="J288" i="5"/>
  <c r="BK279" i="5"/>
  <c r="BK267" i="5"/>
  <c r="BK258" i="5"/>
  <c r="J251" i="5"/>
  <c r="BK242" i="5"/>
  <c r="J237" i="5"/>
  <c r="BK233" i="5"/>
  <c r="BK227" i="5"/>
  <c r="BK222" i="5"/>
  <c r="BK219" i="5"/>
  <c r="J216" i="5"/>
  <c r="J213" i="5"/>
  <c r="J206" i="5"/>
  <c r="BK170" i="5"/>
  <c r="J162" i="5"/>
  <c r="BK148" i="5"/>
  <c r="BK145" i="5"/>
  <c r="BK138" i="5"/>
  <c r="BK130" i="5"/>
  <c r="BK122" i="5"/>
  <c r="BK113" i="5"/>
  <c r="BK109" i="5"/>
  <c r="BK95" i="3"/>
  <c r="BK91" i="3"/>
  <c r="J3128" i="2"/>
  <c r="J3114" i="2"/>
  <c r="J3103" i="2"/>
  <c r="BK3097" i="2"/>
  <c r="BK3085" i="2"/>
  <c r="J3079" i="2"/>
  <c r="BK3071" i="2"/>
  <c r="BK3059" i="2"/>
  <c r="J3049" i="2"/>
  <c r="BK3041" i="2"/>
  <c r="BK2987" i="2"/>
  <c r="J2960" i="2"/>
  <c r="BK2920" i="2"/>
  <c r="BK2905" i="2"/>
  <c r="J2893" i="2"/>
  <c r="BK2885" i="2"/>
  <c r="BK2873" i="2"/>
  <c r="J2863" i="2"/>
  <c r="J2855" i="2"/>
  <c r="J2847" i="2"/>
  <c r="BK2831" i="2"/>
  <c r="BK2819" i="2"/>
  <c r="BK2809" i="2"/>
  <c r="BK2793" i="2"/>
  <c r="BK2773" i="2"/>
  <c r="BK2760" i="2"/>
  <c r="J2725" i="2"/>
  <c r="BK2706" i="2"/>
  <c r="BK2664" i="2"/>
  <c r="J2652" i="2"/>
  <c r="J2638" i="2"/>
  <c r="J2611" i="2"/>
  <c r="J2573" i="2"/>
  <c r="BK2561" i="2"/>
  <c r="J2529" i="2"/>
  <c r="BK2504" i="2"/>
  <c r="BK2494" i="2"/>
  <c r="BK2479" i="2"/>
  <c r="J2468" i="2"/>
  <c r="BK2439" i="2"/>
  <c r="J2412" i="2"/>
  <c r="BK2369" i="2"/>
  <c r="BK2350" i="2"/>
  <c r="J2314" i="2"/>
  <c r="BK2268" i="2"/>
  <c r="BK2257" i="2"/>
  <c r="J2236" i="2"/>
  <c r="J2206" i="2"/>
  <c r="BK2181" i="2"/>
  <c r="J2150" i="2"/>
  <c r="J2133" i="2"/>
  <c r="BK2074" i="2"/>
  <c r="J2062" i="2"/>
  <c r="J2023" i="2"/>
  <c r="BK2015" i="2"/>
  <c r="J2004" i="2"/>
  <c r="J1995" i="2"/>
  <c r="BK1985" i="2"/>
  <c r="BK1967" i="2"/>
  <c r="BK1930" i="2"/>
  <c r="BK1921" i="2"/>
  <c r="BK1876" i="2"/>
  <c r="BK1858" i="2"/>
  <c r="BK1829" i="2"/>
  <c r="BK1785" i="2"/>
  <c r="J1777" i="2"/>
  <c r="J1766" i="2"/>
  <c r="J1543" i="2"/>
  <c r="BK1483" i="2"/>
  <c r="J1398" i="2"/>
  <c r="BK1364" i="2"/>
  <c r="BK1358" i="2"/>
  <c r="J1306" i="2"/>
  <c r="BK1235" i="2"/>
  <c r="BK1038" i="2"/>
  <c r="BK1015" i="2"/>
  <c r="J998" i="2"/>
  <c r="BK970" i="2"/>
  <c r="J955" i="2"/>
  <c r="J814" i="2"/>
  <c r="BK609" i="2"/>
  <c r="J572" i="2"/>
  <c r="BK320" i="2"/>
  <c r="J291" i="2"/>
  <c r="BK250" i="2"/>
  <c r="J222" i="2"/>
  <c r="J198" i="2"/>
  <c r="BK167" i="2"/>
  <c r="BK143" i="2"/>
  <c r="BK96" i="18"/>
  <c r="J131" i="17"/>
  <c r="J119" i="17"/>
  <c r="BK110" i="17"/>
  <c r="BK102" i="17"/>
  <c r="BK188" i="16"/>
  <c r="BK167" i="16"/>
  <c r="J136" i="16"/>
  <c r="BK119" i="16"/>
  <c r="BK367" i="15"/>
  <c r="BK351" i="15"/>
  <c r="BK346" i="15"/>
  <c r="J333" i="15"/>
  <c r="BK304" i="15"/>
  <c r="BK295" i="15"/>
  <c r="BK277" i="15"/>
  <c r="J272" i="15"/>
  <c r="J265" i="15"/>
  <c r="BK260" i="15"/>
  <c r="BK242" i="15"/>
  <c r="BK235" i="15"/>
  <c r="J224" i="15"/>
  <c r="BK214" i="15"/>
  <c r="J211" i="15"/>
  <c r="BK209" i="15"/>
  <c r="BK204" i="15"/>
  <c r="BK194" i="15"/>
  <c r="BK191" i="15"/>
  <c r="J186" i="15"/>
  <c r="BK182" i="15"/>
  <c r="BK175" i="15"/>
  <c r="BK170" i="15"/>
  <c r="J166" i="15"/>
  <c r="J160" i="15"/>
  <c r="J146" i="15"/>
  <c r="BK138" i="15"/>
  <c r="J133" i="15"/>
  <c r="J128" i="15"/>
  <c r="BK122" i="15"/>
  <c r="BK114" i="15"/>
  <c r="J93" i="14"/>
  <c r="BK90" i="13"/>
  <c r="BK107" i="12"/>
  <c r="J97" i="12"/>
  <c r="J102" i="11"/>
  <c r="BK114" i="10"/>
  <c r="J109" i="10"/>
  <c r="BK103" i="10"/>
  <c r="J140" i="9"/>
  <c r="BK134" i="9"/>
  <c r="J125" i="9"/>
  <c r="BK120" i="9"/>
  <c r="BK115" i="9"/>
  <c r="BK106" i="9"/>
  <c r="J102" i="9"/>
  <c r="BK211" i="8"/>
  <c r="J201" i="8"/>
  <c r="J180" i="8"/>
  <c r="J164" i="8"/>
  <c r="BK154" i="8"/>
  <c r="J147" i="8"/>
  <c r="BK137" i="8"/>
  <c r="J129" i="8"/>
  <c r="J111" i="8"/>
  <c r="BK107" i="8"/>
  <c r="J290" i="7"/>
  <c r="BK285" i="7"/>
  <c r="J277" i="7"/>
  <c r="BK272" i="7"/>
  <c r="J265" i="7"/>
  <c r="J256" i="7"/>
  <c r="J251" i="7"/>
  <c r="BK244" i="7"/>
  <c r="J238" i="7"/>
  <c r="BK231" i="7"/>
  <c r="BK224" i="7"/>
  <c r="J215" i="7"/>
  <c r="BK210" i="7"/>
  <c r="J204" i="7"/>
  <c r="J201" i="7"/>
  <c r="BK197" i="7"/>
  <c r="BK185" i="7"/>
  <c r="J174" i="7"/>
  <c r="J170" i="7"/>
  <c r="J160" i="7"/>
  <c r="J139" i="7"/>
  <c r="BK131" i="7"/>
  <c r="J120" i="7"/>
  <c r="BK112" i="7"/>
  <c r="J102" i="7"/>
  <c r="J100" i="7"/>
  <c r="J368" i="6"/>
  <c r="J356" i="6"/>
  <c r="J350" i="6"/>
  <c r="BK348" i="6"/>
  <c r="BK332" i="6"/>
  <c r="J329" i="6"/>
  <c r="J321" i="6"/>
  <c r="J300" i="6"/>
  <c r="J296" i="6"/>
  <c r="BK290" i="6"/>
  <c r="BK286" i="6"/>
  <c r="J284" i="6"/>
  <c r="J278" i="6"/>
  <c r="J272" i="6"/>
  <c r="J267" i="6"/>
  <c r="J260" i="6"/>
  <c r="BK255" i="6"/>
  <c r="BK245" i="6"/>
  <c r="J236" i="6"/>
  <c r="J231" i="6"/>
  <c r="J217" i="6"/>
  <c r="J210" i="6"/>
  <c r="BK199" i="6"/>
  <c r="J191" i="6"/>
  <c r="J182" i="6"/>
  <c r="J168" i="6"/>
  <c r="J151" i="6"/>
  <c r="BK139" i="6"/>
  <c r="J130" i="6"/>
  <c r="J117" i="6"/>
  <c r="J115" i="6"/>
  <c r="BK101" i="6"/>
  <c r="J338" i="5"/>
  <c r="BK332" i="5"/>
  <c r="J328" i="5"/>
  <c r="J319" i="5"/>
  <c r="J314" i="5"/>
  <c r="J302" i="5"/>
  <c r="BK292" i="5"/>
  <c r="J280" i="5"/>
  <c r="J269" i="5"/>
  <c r="BK257" i="5"/>
  <c r="J244" i="5"/>
  <c r="J236" i="5"/>
  <c r="J232" i="5"/>
  <c r="J212" i="5"/>
  <c r="J202" i="5"/>
  <c r="BK192" i="5"/>
  <c r="BK186" i="5"/>
  <c r="J173" i="5"/>
  <c r="BK162" i="5"/>
  <c r="J150" i="5"/>
  <c r="BK141" i="5"/>
  <c r="BK134" i="5"/>
  <c r="BK128" i="5"/>
  <c r="J123" i="5"/>
  <c r="J113" i="5"/>
  <c r="BK514" i="4"/>
  <c r="J512" i="4"/>
  <c r="BK509" i="4"/>
  <c r="J507" i="4"/>
  <c r="J502" i="4"/>
  <c r="BK492" i="4"/>
  <c r="J483" i="4"/>
  <c r="BK476" i="4"/>
  <c r="J468" i="4"/>
  <c r="BK463" i="4"/>
  <c r="J458" i="4"/>
  <c r="J453" i="4"/>
  <c r="J441" i="4"/>
  <c r="BK436" i="4"/>
  <c r="BK431" i="4"/>
  <c r="BK425" i="4"/>
  <c r="J421" i="4"/>
  <c r="BK416" i="4"/>
  <c r="J409" i="4"/>
  <c r="BK402" i="4"/>
  <c r="BK396" i="4"/>
  <c r="BK382" i="4"/>
  <c r="BK365" i="4"/>
  <c r="J360" i="4"/>
  <c r="J358" i="4"/>
  <c r="BK356" i="4"/>
  <c r="J352" i="4"/>
  <c r="J348" i="4"/>
  <c r="J334" i="4"/>
  <c r="BK329" i="4"/>
  <c r="J323" i="4"/>
  <c r="BK318" i="4"/>
  <c r="J312" i="4"/>
  <c r="BK304" i="4"/>
  <c r="J291" i="4"/>
  <c r="J282" i="4"/>
  <c r="BK263" i="4"/>
  <c r="BK259" i="4"/>
  <c r="BK254" i="4"/>
  <c r="BK251" i="4"/>
  <c r="BK242" i="4"/>
  <c r="BK237" i="4"/>
  <c r="BK229" i="4"/>
  <c r="J209" i="4"/>
  <c r="BK204" i="4"/>
  <c r="BK199" i="4"/>
  <c r="BK195" i="4"/>
  <c r="J191" i="4"/>
  <c r="J173" i="4"/>
  <c r="BK168" i="4"/>
  <c r="BK163" i="4"/>
  <c r="BK159" i="4"/>
  <c r="BK152" i="4"/>
  <c r="BK146" i="4"/>
  <c r="BK139" i="4"/>
  <c r="BK99" i="3"/>
  <c r="BK96" i="3"/>
  <c r="J2749" i="2"/>
  <c r="J2736" i="2"/>
  <c r="BK2725" i="2"/>
  <c r="J2700" i="2"/>
  <c r="BK2654" i="2"/>
  <c r="J2620" i="2"/>
  <c r="J2606" i="2"/>
  <c r="J2577" i="2"/>
  <c r="J2558" i="2"/>
  <c r="J2542" i="2"/>
  <c r="J2491" i="2"/>
  <c r="BK2474" i="2"/>
  <c r="BK2454" i="2"/>
  <c r="J2408" i="2"/>
  <c r="BK2366" i="2"/>
  <c r="BK2339" i="2"/>
  <c r="J2327" i="2"/>
  <c r="J2270" i="2"/>
  <c r="BK2251" i="2"/>
  <c r="BK2236" i="2"/>
  <c r="BK2200" i="2"/>
  <c r="J2174" i="2"/>
  <c r="BK2158" i="2"/>
  <c r="J2117" i="2"/>
  <c r="BK2090" i="2"/>
  <c r="J2074" i="2"/>
  <c r="J2056" i="2"/>
  <c r="J2045" i="2"/>
  <c r="BK2009" i="2"/>
  <c r="BK1991" i="2"/>
  <c r="BK1972" i="2"/>
  <c r="J1930" i="2"/>
  <c r="BK1885" i="2"/>
  <c r="J1838" i="2"/>
  <c r="BK1775" i="2"/>
  <c r="J1758" i="2"/>
  <c r="J1547" i="2"/>
  <c r="J1518" i="2"/>
  <c r="J1489" i="2"/>
  <c r="BK1445" i="2"/>
  <c r="J1393" i="2"/>
  <c r="BK1302" i="2"/>
  <c r="BK1266" i="2"/>
  <c r="J1236" i="2"/>
  <c r="BK1075" i="2"/>
  <c r="J1007" i="2"/>
  <c r="BK985" i="2"/>
  <c r="J953" i="2"/>
  <c r="J863" i="2"/>
  <c r="J688" i="2"/>
  <c r="BK676" i="2"/>
  <c r="BK660" i="2"/>
  <c r="J616" i="2"/>
  <c r="J585" i="2"/>
  <c r="BK317" i="2"/>
  <c r="J307" i="2"/>
  <c r="J268" i="2"/>
  <c r="BK222" i="2"/>
  <c r="BK178" i="2"/>
  <c r="BK155" i="2"/>
  <c r="J123" i="2"/>
  <c r="J129" i="17"/>
  <c r="J120" i="17"/>
  <c r="J106" i="17"/>
  <c r="J101" i="17"/>
  <c r="BK243" i="16"/>
  <c r="BK220" i="16"/>
  <c r="J186" i="16"/>
  <c r="J158" i="16"/>
  <c r="BK145" i="16"/>
  <c r="BK139" i="16"/>
  <c r="BK113" i="16"/>
  <c r="BK101" i="16"/>
  <c r="BK368" i="15"/>
  <c r="BK361" i="15"/>
  <c r="J340" i="15"/>
  <c r="BK329" i="15"/>
  <c r="BK326" i="15"/>
  <c r="BK321" i="15"/>
  <c r="BK293" i="15"/>
  <c r="J290" i="15"/>
  <c r="J277" i="15"/>
  <c r="BK267" i="15"/>
  <c r="J247" i="15"/>
  <c r="BK229" i="15"/>
  <c r="BK222" i="15"/>
  <c r="BK217" i="15"/>
  <c r="J193" i="15"/>
  <c r="BK186" i="15"/>
  <c r="J180" i="15"/>
  <c r="BK174" i="15"/>
  <c r="BK164" i="15"/>
  <c r="J155" i="15"/>
  <c r="J147" i="15"/>
  <c r="BK134" i="15"/>
  <c r="BK127" i="15"/>
  <c r="BK119" i="15"/>
  <c r="J110" i="15"/>
  <c r="BK97" i="14"/>
  <c r="BK89" i="13"/>
  <c r="J108" i="12"/>
  <c r="BK98" i="12"/>
  <c r="J104" i="11"/>
  <c r="J97" i="11"/>
  <c r="J111" i="10"/>
  <c r="J102" i="10"/>
  <c r="BK96" i="10"/>
  <c r="BK141" i="9"/>
  <c r="BK137" i="9"/>
  <c r="BK130" i="9"/>
  <c r="BK121" i="9"/>
  <c r="BK114" i="9"/>
  <c r="BK107" i="9"/>
  <c r="J212" i="8"/>
  <c r="BK195" i="8"/>
  <c r="J187" i="8"/>
  <c r="J178" i="8"/>
  <c r="J161" i="8"/>
  <c r="J151" i="8"/>
  <c r="J142" i="8"/>
  <c r="BK136" i="8"/>
  <c r="BK123" i="8"/>
  <c r="BK118" i="8"/>
  <c r="J110" i="8"/>
  <c r="J278" i="7"/>
  <c r="BK266" i="7"/>
  <c r="J260" i="7"/>
  <c r="BK245" i="7"/>
  <c r="J237" i="7"/>
  <c r="J230" i="7"/>
  <c r="J218" i="7"/>
  <c r="BK207" i="7"/>
  <c r="J197" i="7"/>
  <c r="J193" i="7"/>
  <c r="J188" i="7"/>
  <c r="BK174" i="7"/>
  <c r="BK169" i="7"/>
  <c r="BK163" i="7"/>
  <c r="J150" i="7"/>
  <c r="J142" i="7"/>
  <c r="J129" i="7"/>
  <c r="BK123" i="7"/>
  <c r="BK113" i="7"/>
  <c r="BK103" i="7"/>
  <c r="BK364" i="6"/>
  <c r="J358" i="6"/>
  <c r="J347" i="6"/>
  <c r="BK344" i="6"/>
  <c r="J332" i="6"/>
  <c r="BK327" i="6"/>
  <c r="BK315" i="6"/>
  <c r="J295" i="6"/>
  <c r="J259" i="6"/>
  <c r="J251" i="6"/>
  <c r="J240" i="6"/>
  <c r="BK226" i="6"/>
  <c r="BK215" i="6"/>
  <c r="BK204" i="6"/>
  <c r="J199" i="6"/>
  <c r="BK192" i="6"/>
  <c r="J180" i="6"/>
  <c r="J174" i="6"/>
  <c r="BK159" i="6"/>
  <c r="BK154" i="6"/>
  <c r="J144" i="6"/>
  <c r="BK126" i="6"/>
  <c r="BK121" i="6"/>
  <c r="J109" i="6"/>
  <c r="BK99" i="6"/>
  <c r="J332" i="5"/>
  <c r="J325" i="5"/>
  <c r="BK319" i="5"/>
  <c r="J311" i="5"/>
  <c r="J296" i="5"/>
  <c r="BK290" i="5"/>
  <c r="J282" i="5"/>
  <c r="BK277" i="5"/>
  <c r="J272" i="5"/>
  <c r="J266" i="5"/>
  <c r="J257" i="5"/>
  <c r="J241" i="5"/>
  <c r="BK231" i="5"/>
  <c r="BK221" i="5"/>
  <c r="BK217" i="5"/>
  <c r="J209" i="5"/>
  <c r="BK203" i="5"/>
  <c r="BK200" i="5"/>
  <c r="J190" i="5"/>
  <c r="J184" i="5"/>
  <c r="J169" i="5"/>
  <c r="J161" i="5"/>
  <c r="BK158" i="5"/>
  <c r="J144" i="5"/>
  <c r="J140" i="5"/>
  <c r="BK123" i="5"/>
  <c r="J118" i="5"/>
  <c r="J109" i="5"/>
  <c r="BK508" i="4"/>
  <c r="BK502" i="4"/>
  <c r="J495" i="4"/>
  <c r="BK490" i="4"/>
  <c r="BK477" i="4"/>
  <c r="BK471" i="4"/>
  <c r="J465" i="4"/>
  <c r="BK455" i="4"/>
  <c r="J446" i="4"/>
  <c r="BK441" i="4"/>
  <c r="BK433" i="4"/>
  <c r="BK430" i="4"/>
  <c r="BK423" i="4"/>
  <c r="BK420" i="4"/>
  <c r="BK399" i="4"/>
  <c r="J392" i="4"/>
  <c r="J383" i="4"/>
  <c r="BK377" i="4"/>
  <c r="BK368" i="4"/>
  <c r="BK357" i="4"/>
  <c r="J351" i="4"/>
  <c r="BK346" i="4"/>
  <c r="J341" i="4"/>
  <c r="BK337" i="4"/>
  <c r="J329" i="4"/>
  <c r="BK317" i="4"/>
  <c r="J308" i="4"/>
  <c r="BK307" i="4"/>
  <c r="J297" i="4"/>
  <c r="BK294" i="4"/>
  <c r="BK289" i="4"/>
  <c r="BK283" i="4"/>
  <c r="BK278" i="4"/>
  <c r="BK268" i="4"/>
  <c r="J264" i="4"/>
  <c r="BK257" i="4"/>
  <c r="J248" i="4"/>
  <c r="J243" i="4"/>
  <c r="J239" i="4"/>
  <c r="BK233" i="4"/>
  <c r="J227" i="4"/>
  <c r="J217" i="4"/>
  <c r="J208" i="4"/>
  <c r="J201" i="4"/>
  <c r="BK196" i="4"/>
  <c r="J192" i="4"/>
  <c r="BK180" i="4"/>
  <c r="BK173" i="4"/>
  <c r="BK162" i="4"/>
  <c r="BK155" i="4"/>
  <c r="BK148" i="4"/>
  <c r="BK142" i="4"/>
  <c r="J138" i="4"/>
  <c r="BK3992" i="2"/>
  <c r="BK3986" i="2"/>
  <c r="BK3982" i="2"/>
  <c r="BK3978" i="2"/>
  <c r="BK3974" i="2"/>
  <c r="J3970" i="2"/>
  <c r="BK3966" i="2"/>
  <c r="J3946" i="2"/>
  <c r="J3940" i="2"/>
  <c r="J3936" i="2"/>
  <c r="BK3928" i="2"/>
  <c r="J3926" i="2"/>
  <c r="BK3922" i="2"/>
  <c r="BK3915" i="2"/>
  <c r="BK3906" i="2"/>
  <c r="J3906" i="2"/>
  <c r="BK3897" i="2"/>
  <c r="BK3820" i="2"/>
  <c r="J3816" i="2"/>
  <c r="BK3740" i="2"/>
  <c r="BK3718" i="2"/>
  <c r="J3708" i="2"/>
  <c r="BK3546" i="2"/>
  <c r="J3465" i="2"/>
  <c r="BK3462" i="2"/>
  <c r="J3327" i="2"/>
  <c r="BK3243" i="2"/>
  <c r="J3221" i="2"/>
  <c r="J3202" i="2"/>
  <c r="BK3194" i="2"/>
  <c r="J3142" i="2"/>
  <c r="J3117" i="2"/>
  <c r="J3109" i="2"/>
  <c r="BK3101" i="2"/>
  <c r="BK3095" i="2"/>
  <c r="J3085" i="2"/>
  <c r="BK3075" i="2"/>
  <c r="J3061" i="2"/>
  <c r="BK3049" i="2"/>
  <c r="BK3039" i="2"/>
  <c r="J3028" i="2"/>
  <c r="J3016" i="2"/>
  <c r="J3005" i="2"/>
  <c r="BK2995" i="2"/>
  <c r="J2980" i="2"/>
  <c r="J2962" i="2"/>
  <c r="BK2922" i="2"/>
  <c r="J2915" i="2"/>
  <c r="J2897" i="2"/>
  <c r="J2889" i="2"/>
  <c r="J2871" i="2"/>
  <c r="BK2861" i="2"/>
  <c r="BK2855" i="2"/>
  <c r="J2841" i="2"/>
  <c r="BK2833" i="2"/>
  <c r="BK2815" i="2"/>
  <c r="BK2801" i="2"/>
  <c r="BK2789" i="2"/>
  <c r="J2777" i="2"/>
  <c r="J2767" i="2"/>
  <c r="BK2742" i="2"/>
  <c r="J2703" i="2"/>
  <c r="J2691" i="2"/>
  <c r="J2672" i="2"/>
  <c r="BK2647" i="2"/>
  <c r="J2599" i="2"/>
  <c r="BK2569" i="2"/>
  <c r="J2524" i="2"/>
  <c r="BK2511" i="2"/>
  <c r="J2479" i="2"/>
  <c r="BK2468" i="2"/>
  <c r="BK2448" i="2"/>
  <c r="J2398" i="2"/>
  <c r="J2372" i="2"/>
  <c r="BK2317" i="2"/>
  <c r="BK2278" i="2"/>
  <c r="BK2270" i="2"/>
  <c r="J2238" i="2"/>
  <c r="J2210" i="2"/>
  <c r="BK2174" i="2"/>
  <c r="BK2141" i="2"/>
  <c r="J2128" i="2"/>
  <c r="BK2097" i="2"/>
  <c r="BK2077" i="2"/>
  <c r="J2060" i="2"/>
  <c r="BK2053" i="2"/>
  <c r="BK2039" i="2"/>
  <c r="J2009" i="2"/>
  <c r="J1933" i="2"/>
  <c r="J1890" i="2"/>
  <c r="J1855" i="2"/>
  <c r="J1835" i="2"/>
  <c r="J1785" i="2"/>
  <c r="BK1752" i="2"/>
  <c r="BK1748" i="2"/>
  <c r="BK1566" i="2"/>
  <c r="J1492" i="2"/>
  <c r="J1433" i="2"/>
  <c r="BK1398" i="2"/>
  <c r="J1384" i="2"/>
  <c r="J1232" i="2"/>
  <c r="J1127" i="2"/>
  <c r="BK1025" i="2"/>
  <c r="J1009" i="2"/>
  <c r="J896" i="2"/>
  <c r="BK686" i="2"/>
  <c r="J674" i="2"/>
  <c r="BK648" i="2"/>
  <c r="J611" i="2"/>
  <c r="BK599" i="2"/>
  <c r="J350" i="2"/>
  <c r="BK315" i="2"/>
  <c r="BK286" i="2"/>
  <c r="J233" i="2"/>
  <c r="J185" i="2"/>
  <c r="BK123" i="2"/>
  <c r="BK100" i="18"/>
  <c r="J98" i="18"/>
  <c r="J90" i="18"/>
  <c r="BK130" i="17"/>
  <c r="BK126" i="17"/>
  <c r="BK122" i="17"/>
  <c r="BK120" i="17"/>
  <c r="J110" i="17"/>
  <c r="J99" i="17"/>
  <c r="J95" i="17"/>
  <c r="BK226" i="16"/>
  <c r="J213" i="16"/>
  <c r="J206" i="16"/>
  <c r="BK195" i="16"/>
  <c r="J192" i="16"/>
  <c r="BK173" i="16"/>
  <c r="BK164" i="16"/>
  <c r="J147" i="16"/>
  <c r="BK130" i="16"/>
  <c r="J101" i="16"/>
  <c r="J372" i="15"/>
  <c r="J365" i="15"/>
  <c r="J360" i="15"/>
  <c r="J354" i="15"/>
  <c r="J347" i="15"/>
  <c r="J332" i="15"/>
  <c r="J326" i="15"/>
  <c r="J317" i="15"/>
  <c r="BK313" i="15"/>
  <c r="J295" i="15"/>
  <c r="BK287" i="15"/>
  <c r="J276" i="15"/>
  <c r="BK268" i="15"/>
  <c r="J260" i="15"/>
  <c r="J253" i="15"/>
  <c r="J242" i="15"/>
  <c r="J235" i="15"/>
  <c r="BK220" i="15"/>
  <c r="BK212" i="15"/>
  <c r="J204" i="15"/>
  <c r="J196" i="15"/>
  <c r="BK188" i="15"/>
  <c r="J182" i="15"/>
  <c r="J177" i="15"/>
  <c r="BK171" i="15"/>
  <c r="J168" i="15"/>
  <c r="J165" i="15"/>
  <c r="BK160" i="15"/>
  <c r="J145" i="15"/>
  <c r="J138" i="15"/>
  <c r="J132" i="15"/>
  <c r="J125" i="15"/>
  <c r="J113" i="15"/>
  <c r="J97" i="14"/>
  <c r="BK92" i="14"/>
  <c r="J90" i="13"/>
  <c r="J96" i="12"/>
  <c r="BK100" i="11"/>
  <c r="BK110" i="10"/>
  <c r="BK105" i="10"/>
  <c r="J101" i="10"/>
  <c r="BK147" i="9"/>
  <c r="BK140" i="9"/>
  <c r="J136" i="9"/>
  <c r="J132" i="9"/>
  <c r="BK127" i="9"/>
  <c r="J118" i="9"/>
  <c r="J111" i="9"/>
  <c r="BK101" i="9"/>
  <c r="BK208" i="8"/>
  <c r="BK196" i="8"/>
  <c r="BK189" i="8"/>
  <c r="BK186" i="8"/>
  <c r="BK180" i="8"/>
  <c r="BK159" i="8"/>
  <c r="J154" i="8"/>
  <c r="J144" i="8"/>
  <c r="J138" i="8"/>
  <c r="J131" i="8"/>
  <c r="BK126" i="8"/>
  <c r="BK115" i="8"/>
  <c r="BK109" i="8"/>
  <c r="J284" i="7"/>
  <c r="BK271" i="7"/>
  <c r="BK264" i="7"/>
  <c r="BK258" i="7"/>
  <c r="J254" i="7"/>
  <c r="J249" i="7"/>
  <c r="J244" i="7"/>
  <c r="BK228" i="7"/>
  <c r="BK212" i="7"/>
  <c r="J209" i="7"/>
  <c r="BK201" i="7"/>
  <c r="J182" i="7"/>
  <c r="J169" i="7"/>
  <c r="BK155" i="7"/>
  <c r="J146" i="7"/>
  <c r="J141" i="7"/>
  <c r="J135" i="7"/>
  <c r="J127" i="7"/>
  <c r="BK121" i="7"/>
  <c r="J114" i="7"/>
  <c r="J378" i="6"/>
  <c r="BK376" i="6"/>
  <c r="BK373" i="6"/>
  <c r="J371" i="6"/>
  <c r="J359" i="6"/>
  <c r="BK355" i="6"/>
  <c r="BK347" i="6"/>
  <c r="BK340" i="6"/>
  <c r="BK337" i="6"/>
  <c r="BK334" i="6"/>
  <c r="J304" i="6"/>
  <c r="J291" i="6"/>
  <c r="BK285" i="6"/>
  <c r="BK272" i="6"/>
  <c r="BK264" i="6"/>
  <c r="J258" i="6"/>
  <c r="J237" i="6"/>
  <c r="BK232" i="6"/>
  <c r="BK227" i="6"/>
  <c r="BK219" i="6"/>
  <c r="J212" i="6"/>
  <c r="BK208" i="6"/>
  <c r="BK205" i="6"/>
  <c r="BK201" i="6"/>
  <c r="J190" i="6"/>
  <c r="J179" i="6"/>
  <c r="J166" i="6"/>
  <c r="BK144" i="6"/>
  <c r="BK136" i="6"/>
  <c r="J126" i="6"/>
  <c r="BK120" i="6"/>
  <c r="BK110" i="6"/>
  <c r="J104" i="6"/>
  <c r="BK338" i="5"/>
  <c r="J330" i="5"/>
  <c r="J318" i="5"/>
  <c r="BK307" i="5"/>
  <c r="BK302" i="5"/>
  <c r="J290" i="5"/>
  <c r="J284" i="5"/>
  <c r="J275" i="5"/>
  <c r="J262" i="5"/>
  <c r="BK253" i="5"/>
  <c r="J247" i="5"/>
  <c r="J230" i="5"/>
  <c r="BK224" i="5"/>
  <c r="J205" i="5"/>
  <c r="BK198" i="5"/>
  <c r="BK188" i="5"/>
  <c r="BK181" i="5"/>
  <c r="BK176" i="5"/>
  <c r="J170" i="5"/>
  <c r="J154" i="5"/>
  <c r="BK147" i="5"/>
  <c r="BK131" i="5"/>
  <c r="BK124" i="5"/>
  <c r="J108" i="5"/>
  <c r="BK498" i="4"/>
  <c r="J492" i="4"/>
  <c r="BK487" i="4"/>
  <c r="J481" i="4"/>
  <c r="BK478" i="4"/>
  <c r="BK469" i="4"/>
  <c r="BK464" i="4"/>
  <c r="J456" i="4"/>
  <c r="J452" i="4"/>
  <c r="J448" i="4"/>
  <c r="BK445" i="4"/>
  <c r="BK437" i="4"/>
  <c r="BK432" i="4"/>
  <c r="BK422" i="4"/>
  <c r="BK417" i="4"/>
  <c r="BK412" i="4"/>
  <c r="BK405" i="4"/>
  <c r="J396" i="4"/>
  <c r="BK390" i="4"/>
  <c r="BK386" i="4"/>
  <c r="BK375" i="4"/>
  <c r="BK369" i="4"/>
  <c r="J365" i="4"/>
  <c r="BK361" i="4"/>
  <c r="BK354" i="4"/>
  <c r="BK348" i="4"/>
  <c r="BK334" i="4"/>
  <c r="J327" i="4"/>
  <c r="BK321" i="4"/>
  <c r="BK315" i="4"/>
  <c r="J306" i="4"/>
  <c r="J303" i="4"/>
  <c r="BK298" i="4"/>
  <c r="BK291" i="4"/>
  <c r="J286" i="4"/>
  <c r="J277" i="4"/>
  <c r="J271" i="4"/>
  <c r="J267" i="4"/>
  <c r="BK260" i="4"/>
  <c r="BK253" i="4"/>
  <c r="J250" i="4"/>
  <c r="BK245" i="4"/>
  <c r="BK238" i="4"/>
  <c r="J233" i="4"/>
  <c r="J223" i="4"/>
  <c r="BK216" i="4"/>
  <c r="J213" i="4"/>
  <c r="J204" i="4"/>
  <c r="J195" i="4"/>
  <c r="BK185" i="4"/>
  <c r="J180" i="4"/>
  <c r="J170" i="4"/>
  <c r="BK157" i="4"/>
  <c r="J148" i="4"/>
  <c r="BK141" i="4"/>
  <c r="J99" i="3"/>
  <c r="J91" i="3"/>
  <c r="BK3324" i="2"/>
  <c r="J3229" i="2"/>
  <c r="BK3202" i="2"/>
  <c r="BK3196" i="2"/>
  <c r="J3147" i="2"/>
  <c r="J3140" i="2"/>
  <c r="J3121" i="2"/>
  <c r="J3113" i="2"/>
  <c r="BK3083" i="2"/>
  <c r="BK3067" i="2"/>
  <c r="J3063" i="2"/>
  <c r="BK3037" i="2"/>
  <c r="J3026" i="2"/>
  <c r="BK3010" i="2"/>
  <c r="BK2991" i="2"/>
  <c r="BK2978" i="2"/>
  <c r="J2965" i="2"/>
  <c r="BK2915" i="2"/>
  <c r="BK2907" i="2"/>
  <c r="BK2895" i="2"/>
  <c r="BK2867" i="2"/>
  <c r="BK2851" i="2"/>
  <c r="J2839" i="2"/>
  <c r="J2829" i="2"/>
  <c r="J2809" i="2"/>
  <c r="J2795" i="2"/>
  <c r="J2785" i="2"/>
  <c r="J2775" i="2"/>
  <c r="J2755" i="2"/>
  <c r="J2740" i="2"/>
  <c r="BK2728" i="2"/>
  <c r="BK2703" i="2"/>
  <c r="BK2691" i="2"/>
  <c r="J2669" i="2"/>
  <c r="BK2660" i="2"/>
  <c r="BK2652" i="2"/>
  <c r="J2634" i="2"/>
  <c r="BK2606" i="2"/>
  <c r="BK2577" i="2"/>
  <c r="J2554" i="2"/>
  <c r="BK2544" i="2"/>
  <c r="BK2524" i="2"/>
  <c r="BK2484" i="2"/>
  <c r="J2423" i="2"/>
  <c r="BK2393" i="2"/>
  <c r="BK2364" i="2"/>
  <c r="BK2337" i="2"/>
  <c r="J2309" i="2"/>
  <c r="J2272" i="2"/>
  <c r="J2255" i="2"/>
  <c r="BK2227" i="2"/>
  <c r="J2192" i="2"/>
  <c r="BK2133" i="2"/>
  <c r="BK2117" i="2"/>
  <c r="J2085" i="2"/>
  <c r="BK2050" i="2"/>
  <c r="BK2023" i="2"/>
  <c r="BK2004" i="2"/>
  <c r="BK1995" i="2"/>
  <c r="J1967" i="2"/>
  <c r="BK1896" i="2"/>
  <c r="J1882" i="2"/>
  <c r="J1867" i="2"/>
  <c r="BK1814" i="2"/>
  <c r="J1801" i="2"/>
  <c r="BK1781" i="2"/>
  <c r="J1775" i="2"/>
  <c r="J1764" i="2"/>
  <c r="BK1545" i="2"/>
  <c r="J1356" i="2"/>
  <c r="J1322" i="2"/>
  <c r="BK1305" i="2"/>
  <c r="BK1181" i="2"/>
  <c r="BK1030" i="2"/>
  <c r="J1015" i="2"/>
  <c r="BK998" i="2"/>
  <c r="BK924" i="2"/>
  <c r="J880" i="2"/>
  <c r="BK814" i="2"/>
  <c r="J729" i="2"/>
  <c r="J660" i="2"/>
  <c r="J622" i="2"/>
  <c r="BK607" i="2"/>
  <c r="BK585" i="2"/>
  <c r="J378" i="2"/>
  <c r="BK335" i="2"/>
  <c r="BK299" i="2"/>
  <c r="BK281" i="2"/>
  <c r="BK233" i="2"/>
  <c r="BK210" i="2"/>
  <c r="BK171" i="2"/>
  <c r="AS71" i="1"/>
  <c r="BK102" i="18"/>
  <c r="BK98" i="18"/>
  <c r="J94" i="18"/>
  <c r="J88" i="18"/>
  <c r="BK124" i="17"/>
  <c r="J113" i="17"/>
  <c r="J108" i="17"/>
  <c r="J100" i="17"/>
  <c r="J246" i="16"/>
  <c r="J235" i="16"/>
  <c r="BK223" i="16"/>
  <c r="BK211" i="16"/>
  <c r="BK201" i="16"/>
  <c r="J179" i="16"/>
  <c r="J170" i="16"/>
  <c r="BK362" i="15"/>
  <c r="BK354" i="15"/>
  <c r="BK336" i="15"/>
  <c r="BK332" i="15"/>
  <c r="BK325" i="15"/>
  <c r="BK319" i="15"/>
  <c r="BK307" i="15"/>
  <c r="J304" i="15"/>
  <c r="BK290" i="15"/>
  <c r="BK272" i="15"/>
  <c r="J261" i="15"/>
  <c r="J257" i="15"/>
  <c r="BK249" i="15"/>
  <c r="BK240" i="15"/>
  <c r="J233" i="15"/>
  <c r="BK213" i="15"/>
  <c r="BK111" i="15"/>
  <c r="BK106" i="15"/>
  <c r="J95" i="14"/>
  <c r="J92" i="14"/>
  <c r="J104" i="12"/>
  <c r="BK96" i="12"/>
  <c r="J100" i="11"/>
  <c r="J104" i="10"/>
  <c r="J147" i="9"/>
  <c r="J141" i="9"/>
  <c r="BK129" i="9"/>
  <c r="BK125" i="9"/>
  <c r="J116" i="9"/>
  <c r="BK104" i="9"/>
  <c r="BK207" i="8"/>
  <c r="BK200" i="8"/>
  <c r="BK193" i="8"/>
  <c r="BK188" i="8"/>
  <c r="BK178" i="8"/>
  <c r="J171" i="8"/>
  <c r="J167" i="8"/>
  <c r="J158" i="8"/>
  <c r="BK149" i="8"/>
  <c r="J143" i="8"/>
  <c r="BK129" i="8"/>
  <c r="BK124" i="8"/>
  <c r="J118" i="8"/>
  <c r="BK111" i="8"/>
  <c r="J285" i="7"/>
  <c r="BK276" i="7"/>
  <c r="J262" i="7"/>
  <c r="BK247" i="7"/>
  <c r="J241" i="7"/>
  <c r="BK232" i="7"/>
  <c r="BK226" i="7"/>
  <c r="BK221" i="7"/>
  <c r="BK211" i="7"/>
  <c r="BK198" i="7"/>
  <c r="J189" i="7"/>
  <c r="J185" i="7"/>
  <c r="J179" i="7"/>
  <c r="J172" i="7"/>
  <c r="J166" i="7"/>
  <c r="BK160" i="7"/>
  <c r="BK152" i="7"/>
  <c r="J144" i="7"/>
  <c r="BK136" i="7"/>
  <c r="J131" i="7"/>
  <c r="J125" i="7"/>
  <c r="J116" i="7"/>
  <c r="J107" i="7"/>
  <c r="BK101" i="7"/>
  <c r="BK368" i="6"/>
  <c r="BK356" i="6"/>
  <c r="J343" i="6"/>
  <c r="J333" i="6"/>
  <c r="J324" i="6"/>
  <c r="BK320" i="6"/>
  <c r="BK313" i="6"/>
  <c r="J308" i="6"/>
  <c r="BK297" i="6"/>
  <c r="BK292" i="6"/>
  <c r="BK284" i="6"/>
  <c r="J281" i="6"/>
  <c r="J262" i="6"/>
  <c r="J256" i="6"/>
  <c r="BK247" i="6"/>
  <c r="BK240" i="6"/>
  <c r="J232" i="6"/>
  <c r="BK222" i="6"/>
  <c r="J215" i="6"/>
  <c r="J211" i="6"/>
  <c r="J194" i="6"/>
  <c r="J189" i="6"/>
  <c r="BK181" i="6"/>
  <c r="J171" i="6"/>
  <c r="BK167" i="6"/>
  <c r="BK162" i="6"/>
  <c r="BK157" i="6"/>
  <c r="J154" i="6"/>
  <c r="J150" i="6"/>
  <c r="BK141" i="6"/>
  <c r="BK131" i="6"/>
  <c r="J125" i="6"/>
  <c r="BK115" i="6"/>
  <c r="BK112" i="6"/>
  <c r="J100" i="6"/>
  <c r="BK342" i="5"/>
  <c r="J339" i="5"/>
  <c r="J336" i="5"/>
  <c r="BK325" i="5"/>
  <c r="J322" i="5"/>
  <c r="BK315" i="5"/>
  <c r="J309" i="5"/>
  <c r="J304" i="5"/>
  <c r="J300" i="5"/>
  <c r="J287" i="5"/>
  <c r="BK275" i="5"/>
  <c r="BK262" i="5"/>
  <c r="J253" i="5"/>
  <c r="J245" i="5"/>
  <c r="J238" i="5"/>
  <c r="J231" i="5"/>
  <c r="J220" i="5"/>
  <c r="J215" i="5"/>
  <c r="J200" i="5"/>
  <c r="BK194" i="5"/>
  <c r="BK191" i="5"/>
  <c r="J183" i="5"/>
  <c r="BK177" i="5"/>
  <c r="BK169" i="5"/>
  <c r="BK164" i="5"/>
  <c r="J153" i="5"/>
  <c r="BK139" i="5"/>
  <c r="J133" i="5"/>
  <c r="BK129" i="5"/>
  <c r="J114" i="5"/>
  <c r="J111" i="5"/>
  <c r="BK94" i="3"/>
  <c r="J90" i="3"/>
  <c r="BK3126" i="2"/>
  <c r="J3118" i="2"/>
  <c r="BK3107" i="2"/>
  <c r="J3095" i="2"/>
  <c r="J3075" i="2"/>
  <c r="J3067" i="2"/>
  <c r="J3057" i="2"/>
  <c r="J3053" i="2"/>
  <c r="J3044" i="2"/>
  <c r="BK3019" i="2"/>
  <c r="BK3005" i="2"/>
  <c r="BK2993" i="2"/>
  <c r="J2971" i="2"/>
  <c r="J2922" i="2"/>
  <c r="BK2919" i="2"/>
  <c r="BK2899" i="2"/>
  <c r="BK2889" i="2"/>
  <c r="J2883" i="2"/>
  <c r="J2875" i="2"/>
  <c r="BK2869" i="2"/>
  <c r="J2853" i="2"/>
  <c r="BK2843" i="2"/>
  <c r="BK2829" i="2"/>
  <c r="BK2823" i="2"/>
  <c r="J2815" i="2"/>
  <c r="J2807" i="2"/>
  <c r="BK2791" i="2"/>
  <c r="J2787" i="2"/>
  <c r="J2771" i="2"/>
  <c r="BK2767" i="2"/>
  <c r="J2748" i="2"/>
  <c r="BK2736" i="2"/>
  <c r="BK2710" i="2"/>
  <c r="BK2679" i="2"/>
  <c r="J2647" i="2"/>
  <c r="BK2630" i="2"/>
  <c r="BK2601" i="2"/>
  <c r="BK2586" i="2"/>
  <c r="BK2567" i="2"/>
  <c r="BK2545" i="2"/>
  <c r="J2511" i="2"/>
  <c r="BK2502" i="2"/>
  <c r="J2488" i="2"/>
  <c r="BK2423" i="2"/>
  <c r="J2402" i="2"/>
  <c r="BK2398" i="2"/>
  <c r="BK2355" i="2"/>
  <c r="BK2320" i="2"/>
  <c r="BK2294" i="2"/>
  <c r="J2251" i="2"/>
  <c r="J2200" i="2"/>
  <c r="J2172" i="2"/>
  <c r="BK2145" i="2"/>
  <c r="BK2100" i="2"/>
  <c r="J2090" i="2"/>
  <c r="J2066" i="2"/>
  <c r="J2053" i="2"/>
  <c r="J2019" i="2"/>
  <c r="J2011" i="2"/>
  <c r="J2001" i="2"/>
  <c r="J1988" i="2"/>
  <c r="BK1975" i="2"/>
  <c r="J1939" i="2"/>
  <c r="J1896" i="2"/>
  <c r="BK1888" i="2"/>
  <c r="BK1867" i="2"/>
  <c r="J1845" i="2"/>
  <c r="J1820" i="2"/>
  <c r="J1783" i="2"/>
  <c r="J1769" i="2"/>
  <c r="J1752" i="2"/>
  <c r="BK1518" i="2"/>
  <c r="BK1485" i="2"/>
  <c r="J1431" i="2"/>
  <c r="J1386" i="2"/>
  <c r="BK1360" i="2"/>
  <c r="BK1322" i="2"/>
  <c r="J1309" i="2"/>
  <c r="BK1269" i="2"/>
  <c r="J1125" i="2"/>
  <c r="BK1032" i="2"/>
  <c r="J1003" i="2"/>
  <c r="J972" i="2"/>
  <c r="J951" i="2"/>
  <c r="BK729" i="2"/>
  <c r="J657" i="2"/>
  <c r="BK633" i="2"/>
  <c r="J607" i="2"/>
  <c r="J595" i="2"/>
  <c r="J331" i="2"/>
  <c r="BK313" i="2"/>
  <c r="J286" i="2"/>
  <c r="BK238" i="2"/>
  <c r="BK208" i="2"/>
  <c r="J155" i="2"/>
  <c r="BK101" i="18"/>
  <c r="BK95" i="18"/>
  <c r="J92" i="18"/>
  <c r="BK88" i="18"/>
  <c r="J128" i="17"/>
  <c r="BK117" i="17"/>
  <c r="J107" i="17"/>
  <c r="J96" i="17"/>
  <c r="J252" i="16"/>
  <c r="J229" i="16"/>
  <c r="J227" i="16"/>
  <c r="BK177" i="16"/>
  <c r="BK152" i="16"/>
  <c r="J126" i="16"/>
  <c r="J113" i="16"/>
  <c r="BK104" i="16"/>
  <c r="BK95" i="16"/>
  <c r="J356" i="15"/>
  <c r="J344" i="15"/>
  <c r="J327" i="15"/>
  <c r="J315" i="15"/>
  <c r="BK301" i="15"/>
  <c r="BK297" i="15"/>
  <c r="J287" i="15"/>
  <c r="BK269" i="15"/>
  <c r="BK256" i="15"/>
  <c r="J249" i="15"/>
  <c r="BK237" i="15"/>
  <c r="BK225" i="15"/>
  <c r="J217" i="15"/>
  <c r="BK211" i="15"/>
  <c r="J209" i="15"/>
  <c r="J202" i="15"/>
  <c r="J198" i="15"/>
  <c r="J192" i="15"/>
  <c r="J189" i="15"/>
  <c r="BK185" i="15"/>
  <c r="J169" i="15"/>
  <c r="BK165" i="15"/>
  <c r="BK157" i="15"/>
  <c r="J151" i="15"/>
  <c r="J143" i="15"/>
  <c r="J134" i="15"/>
  <c r="J130" i="15"/>
  <c r="BK124" i="15"/>
  <c r="J117" i="15"/>
  <c r="J109" i="15"/>
  <c r="J92" i="13"/>
  <c r="BK108" i="12"/>
  <c r="BK103" i="12"/>
  <c r="J108" i="11"/>
  <c r="J105" i="11"/>
  <c r="BK99" i="11"/>
  <c r="BK96" i="11"/>
  <c r="J110" i="10"/>
  <c r="BK106" i="10"/>
  <c r="BK102" i="10"/>
  <c r="BK142" i="9"/>
  <c r="BK131" i="9"/>
  <c r="J126" i="9"/>
  <c r="J119" i="9"/>
  <c r="BK111" i="9"/>
  <c r="J104" i="9"/>
  <c r="J100" i="9"/>
  <c r="J209" i="8"/>
  <c r="BK202" i="8"/>
  <c r="J191" i="8"/>
  <c r="J170" i="8"/>
  <c r="BK161" i="8"/>
  <c r="BK150" i="8"/>
  <c r="J140" i="8"/>
  <c r="BK135" i="8"/>
  <c r="BK131" i="8"/>
  <c r="J124" i="8"/>
  <c r="J112" i="8"/>
  <c r="BK106" i="8"/>
  <c r="BK281" i="7"/>
  <c r="BK273" i="7"/>
  <c r="BK270" i="7"/>
  <c r="BK267" i="7"/>
  <c r="BK263" i="7"/>
  <c r="BK254" i="7"/>
  <c r="BK241" i="7"/>
  <c r="BK237" i="7"/>
  <c r="BK230" i="7"/>
  <c r="BK225" i="7"/>
  <c r="BK217" i="7"/>
  <c r="J212" i="7"/>
  <c r="J206" i="7"/>
  <c r="J202" i="7"/>
  <c r="J198" i="7"/>
  <c r="J192" i="7"/>
  <c r="J183" i="7"/>
  <c r="J168" i="7"/>
  <c r="J159" i="7"/>
  <c r="J149" i="7"/>
  <c r="BK137" i="7"/>
  <c r="BK125" i="7"/>
  <c r="BK115" i="7"/>
  <c r="BK104" i="7"/>
  <c r="BK357" i="6"/>
  <c r="BK351" i="6"/>
  <c r="BK342" i="6"/>
  <c r="J331" i="6"/>
  <c r="J322" i="6"/>
  <c r="BK317" i="6"/>
  <c r="BK314" i="6"/>
  <c r="J306" i="6"/>
  <c r="BK299" i="6"/>
  <c r="J293" i="6"/>
  <c r="BK288" i="6"/>
  <c r="J282" i="6"/>
  <c r="J277" i="6"/>
  <c r="J268" i="6"/>
  <c r="J264" i="6"/>
  <c r="BK254" i="6"/>
  <c r="J244" i="6"/>
  <c r="BK239" i="6"/>
  <c r="BK233" i="6"/>
  <c r="J227" i="6"/>
  <c r="BK213" i="6"/>
  <c r="BK200" i="6"/>
  <c r="BK184" i="6"/>
  <c r="BK169" i="6"/>
  <c r="J158" i="6"/>
  <c r="J148" i="6"/>
  <c r="J131" i="6"/>
  <c r="J123" i="6"/>
  <c r="BK116" i="6"/>
  <c r="J108" i="6"/>
  <c r="BK103" i="6"/>
  <c r="J331" i="5"/>
  <c r="BK318" i="5"/>
  <c r="J313" i="5"/>
  <c r="J301" i="5"/>
  <c r="J295" i="5"/>
  <c r="J285" i="5"/>
  <c r="J279" i="5"/>
  <c r="J270" i="5"/>
  <c r="J267" i="5"/>
  <c r="BK255" i="5"/>
  <c r="J242" i="5"/>
  <c r="BK234" i="5"/>
  <c r="J222" i="5"/>
  <c r="J207" i="5"/>
  <c r="BK201" i="5"/>
  <c r="J196" i="5"/>
  <c r="J191" i="5"/>
  <c r="BK183" i="5"/>
  <c r="BK171" i="5"/>
  <c r="J159" i="5"/>
  <c r="BK154" i="5"/>
  <c r="J135" i="5"/>
  <c r="J130" i="5"/>
  <c r="J126" i="5"/>
  <c r="BK118" i="5"/>
  <c r="J115" i="5"/>
  <c r="BK105" i="5"/>
  <c r="J514" i="4"/>
  <c r="BK512" i="4"/>
  <c r="BK510" i="4"/>
  <c r="BK506" i="4"/>
  <c r="J498" i="4"/>
  <c r="J487" i="4"/>
  <c r="J479" i="4"/>
  <c r="J470" i="4"/>
  <c r="J464" i="4"/>
  <c r="J459" i="4"/>
  <c r="BK452" i="4"/>
  <c r="J444" i="4"/>
  <c r="BK438" i="4"/>
  <c r="J434" i="4"/>
  <c r="BK428" i="4"/>
  <c r="J424" i="4"/>
  <c r="BK415" i="4"/>
  <c r="BK407" i="4"/>
  <c r="BK401" i="4"/>
  <c r="BK389" i="4"/>
  <c r="J381" i="4"/>
  <c r="BK372" i="4"/>
  <c r="BK364" i="4"/>
  <c r="J347" i="4"/>
  <c r="J337" i="4"/>
  <c r="BK331" i="4"/>
  <c r="BK327" i="4"/>
  <c r="J320" i="4"/>
  <c r="BK314" i="4"/>
  <c r="J307" i="4"/>
  <c r="J300" i="4"/>
  <c r="BK293" i="4"/>
  <c r="J281" i="4"/>
  <c r="BK275" i="4"/>
  <c r="J268" i="4"/>
  <c r="BK250" i="4"/>
  <c r="BK239" i="4"/>
  <c r="BK227" i="4"/>
  <c r="BK220" i="4"/>
  <c r="BK214" i="4"/>
  <c r="BK210" i="4"/>
  <c r="J202" i="4"/>
  <c r="J197" i="4"/>
  <c r="BK192" i="4"/>
  <c r="J186" i="4"/>
  <c r="J182" i="4"/>
  <c r="BK177" i="4"/>
  <c r="J174" i="4"/>
  <c r="BK167" i="4"/>
  <c r="BK164" i="4"/>
  <c r="J162" i="4"/>
  <c r="J157" i="4"/>
  <c r="BK150" i="4"/>
  <c r="BK145" i="4"/>
  <c r="BK138" i="4"/>
  <c r="J95" i="3"/>
  <c r="BK2748" i="2"/>
  <c r="J2728" i="2"/>
  <c r="J2710" i="2"/>
  <c r="BK2683" i="2"/>
  <c r="BK2645" i="2"/>
  <c r="BK2611" i="2"/>
  <c r="J2594" i="2"/>
  <c r="J2583" i="2"/>
  <c r="J2567" i="2"/>
  <c r="J2544" i="2"/>
  <c r="J2499" i="2"/>
  <c r="BK2481" i="2"/>
  <c r="BK2463" i="2"/>
  <c r="BK2425" i="2"/>
  <c r="J2400" i="2"/>
  <c r="BK2372" i="2"/>
  <c r="BK2348" i="2"/>
  <c r="J2307" i="2"/>
  <c r="BK2272" i="2"/>
  <c r="BK2259" i="2"/>
  <c r="BK2237" i="2"/>
  <c r="J2213" i="2"/>
  <c r="BK2179" i="2"/>
  <c r="J2148" i="2"/>
  <c r="J2087" i="2"/>
  <c r="BK2072" i="2"/>
  <c r="J2047" i="2"/>
  <c r="J2015" i="2"/>
  <c r="BK1999" i="2"/>
  <c r="J1982" i="2"/>
  <c r="BK1957" i="2"/>
  <c r="BK1878" i="2"/>
  <c r="BK1841" i="2"/>
  <c r="J1829" i="2"/>
  <c r="J1807" i="2"/>
  <c r="BK1773" i="2"/>
  <c r="BK1769" i="2"/>
  <c r="BK1571" i="2"/>
  <c r="BK1543" i="2"/>
  <c r="BK1495" i="2"/>
  <c r="J1405" i="2"/>
  <c r="BK1386" i="2"/>
  <c r="BK1338" i="2"/>
  <c r="BK1263" i="2"/>
  <c r="J1235" i="2"/>
  <c r="BK1009" i="2"/>
  <c r="BK1001" i="2"/>
  <c r="J970" i="2"/>
  <c r="J897" i="2"/>
  <c r="BK880" i="2"/>
  <c r="J686" i="2"/>
  <c r="BK674" i="2"/>
  <c r="BK657" i="2"/>
  <c r="BK622" i="2"/>
  <c r="BK595" i="2"/>
  <c r="J315" i="2"/>
  <c r="BK291" i="2"/>
  <c r="BK247" i="2"/>
  <c r="BK212" i="2"/>
  <c r="BK185" i="2"/>
  <c r="J147" i="2"/>
  <c r="J93" i="18"/>
  <c r="J127" i="17"/>
  <c r="BK119" i="17"/>
  <c r="BK108" i="17"/>
  <c r="J102" i="17"/>
  <c r="BK99" i="17"/>
  <c r="BK233" i="16"/>
  <c r="BK191" i="16"/>
  <c r="J173" i="16"/>
  <c r="J155" i="16"/>
  <c r="J143" i="16"/>
  <c r="J119" i="16"/>
  <c r="J370" i="15"/>
  <c r="BK366" i="15"/>
  <c r="J357" i="15"/>
  <c r="BK350" i="15"/>
  <c r="BK338" i="15"/>
  <c r="BK327" i="15"/>
  <c r="BK315" i="15"/>
  <c r="BK308" i="15"/>
  <c r="J306" i="15"/>
  <c r="J299" i="15"/>
  <c r="BK289" i="15"/>
  <c r="J270" i="15"/>
  <c r="BK257" i="15"/>
  <c r="BK246" i="15"/>
  <c r="J225" i="15"/>
  <c r="J220" i="15"/>
  <c r="J215" i="15"/>
  <c r="BK192" i="15"/>
  <c r="J185" i="15"/>
  <c r="BK177" i="15"/>
  <c r="J162" i="15"/>
  <c r="J157" i="15"/>
  <c r="J149" i="15"/>
  <c r="BK142" i="15"/>
  <c r="BK133" i="15"/>
  <c r="BK128" i="15"/>
  <c r="J121" i="15"/>
  <c r="J111" i="15"/>
  <c r="J99" i="14"/>
  <c r="BK90" i="14"/>
  <c r="BK88" i="13"/>
  <c r="J106" i="12"/>
  <c r="J99" i="12"/>
  <c r="J106" i="11"/>
  <c r="J96" i="11"/>
  <c r="BK109" i="10"/>
  <c r="BK98" i="10"/>
  <c r="J144" i="9"/>
  <c r="BK139" i="9"/>
  <c r="BK132" i="9"/>
  <c r="J115" i="9"/>
  <c r="BK113" i="9"/>
  <c r="J109" i="9"/>
  <c r="BK212" i="8"/>
  <c r="J211" i="8"/>
  <c r="BK192" i="8"/>
  <c r="BK176" i="8"/>
  <c r="J169" i="8"/>
  <c r="BK160" i="8"/>
  <c r="J149" i="8"/>
  <c r="BK141" i="8"/>
  <c r="J128" i="8"/>
  <c r="J120" i="8"/>
  <c r="J292" i="7"/>
  <c r="BK290" i="7"/>
  <c r="J281" i="7"/>
  <c r="BK274" i="7"/>
  <c r="BK269" i="7"/>
  <c r="J261" i="7"/>
  <c r="BK246" i="7"/>
  <c r="J239" i="7"/>
  <c r="BK233" i="7"/>
  <c r="J223" i="7"/>
  <c r="J220" i="7"/>
  <c r="J208" i="7"/>
  <c r="BK204" i="7"/>
  <c r="J195" i="7"/>
  <c r="BK189" i="7"/>
  <c r="J181" i="7"/>
  <c r="BK176" i="7"/>
  <c r="BK168" i="7"/>
  <c r="J162" i="7"/>
  <c r="BK148" i="7"/>
  <c r="J145" i="7"/>
  <c r="J137" i="7"/>
  <c r="BK128" i="7"/>
  <c r="BK118" i="7"/>
  <c r="BK108" i="7"/>
  <c r="BK372" i="6"/>
  <c r="J362" i="6"/>
  <c r="BK360" i="6"/>
  <c r="BK353" i="6"/>
  <c r="J330" i="6"/>
  <c r="BK324" i="6"/>
  <c r="J310" i="6"/>
  <c r="BK281" i="6"/>
  <c r="J273" i="6"/>
  <c r="J254" i="6"/>
  <c r="J250" i="6"/>
  <c r="BK243" i="6"/>
  <c r="BK223" i="6"/>
  <c r="J220" i="6"/>
  <c r="J213" i="6"/>
  <c r="BK209" i="6"/>
  <c r="J202" i="6"/>
  <c r="J197" i="6"/>
  <c r="BK188" i="6"/>
  <c r="J184" i="6"/>
  <c r="BK179" i="6"/>
  <c r="J172" i="6"/>
  <c r="BK166" i="6"/>
  <c r="J155" i="6"/>
  <c r="BK149" i="6"/>
  <c r="J140" i="6"/>
  <c r="J136" i="6"/>
  <c r="BK132" i="6"/>
  <c r="BK124" i="6"/>
  <c r="J112" i="6"/>
  <c r="BK106" i="6"/>
  <c r="J102" i="6"/>
  <c r="J329" i="5"/>
  <c r="J324" i="5"/>
  <c r="BK317" i="5"/>
  <c r="J306" i="5"/>
  <c r="J299" i="5"/>
  <c r="BK295" i="5"/>
  <c r="J289" i="5"/>
  <c r="BK280" i="5"/>
  <c r="J276" i="5"/>
  <c r="BK271" i="5"/>
  <c r="BK265" i="5"/>
  <c r="BK261" i="5"/>
  <c r="BK249" i="5"/>
  <c r="BK238" i="5"/>
  <c r="BK228" i="5"/>
  <c r="BK223" i="5"/>
  <c r="J218" i="5"/>
  <c r="BK212" i="5"/>
  <c r="BK205" i="5"/>
  <c r="J195" i="5"/>
  <c r="BK179" i="5"/>
  <c r="J164" i="5"/>
  <c r="BK159" i="5"/>
  <c r="BK155" i="5"/>
  <c r="BK151" i="5"/>
  <c r="J141" i="5"/>
  <c r="BK135" i="5"/>
  <c r="J122" i="5"/>
  <c r="J117" i="5"/>
  <c r="BK111" i="5"/>
  <c r="J107" i="5"/>
  <c r="BK103" i="5"/>
  <c r="J504" i="4"/>
  <c r="J499" i="4"/>
  <c r="J485" i="4"/>
  <c r="BK480" i="4"/>
  <c r="BK473" i="4"/>
  <c r="BK462" i="4"/>
  <c r="BK449" i="4"/>
  <c r="BK444" i="4"/>
  <c r="J437" i="4"/>
  <c r="BK427" i="4"/>
  <c r="BK410" i="4"/>
  <c r="BK403" i="4"/>
  <c r="J400" i="4"/>
  <c r="J394" i="4"/>
  <c r="J384" i="4"/>
  <c r="J375" i="4"/>
  <c r="J369" i="4"/>
  <c r="BK359" i="4"/>
  <c r="BK347" i="4"/>
  <c r="J344" i="4"/>
  <c r="J340" i="4"/>
  <c r="BK333" i="4"/>
  <c r="BK328" i="4"/>
  <c r="BK316" i="4"/>
  <c r="BK312" i="4"/>
  <c r="BK306" i="4"/>
  <c r="BK287" i="4"/>
  <c r="BK284" i="4"/>
  <c r="J279" i="4"/>
  <c r="J274" i="4"/>
  <c r="BK271" i="4"/>
  <c r="BK261" i="4"/>
  <c r="J256" i="4"/>
  <c r="J246" i="4"/>
  <c r="J242" i="4"/>
  <c r="BK236" i="4"/>
  <c r="J226" i="4"/>
  <c r="BK211" i="4"/>
  <c r="J205" i="4"/>
  <c r="J199" i="4"/>
  <c r="J193" i="4"/>
  <c r="J187" i="4"/>
  <c r="J184" i="4"/>
  <c r="BK176" i="4"/>
  <c r="J168" i="4"/>
  <c r="J164" i="4"/>
  <c r="J156" i="4"/>
  <c r="J152" i="4"/>
  <c r="BK149" i="4"/>
  <c r="BK144" i="4"/>
  <c r="J97" i="3"/>
  <c r="J3992" i="2"/>
  <c r="BK3984" i="2"/>
  <c r="J3982" i="2"/>
  <c r="J3976" i="2"/>
  <c r="BK3972" i="2"/>
  <c r="BK3968" i="2"/>
  <c r="BK3964" i="2"/>
  <c r="J3962" i="2"/>
  <c r="BK3953" i="2"/>
  <c r="J3948" i="2"/>
  <c r="BK3944" i="2"/>
  <c r="BK3936" i="2"/>
  <c r="BK3932" i="2"/>
  <c r="BK3930" i="2"/>
  <c r="BK3924" i="2"/>
  <c r="J3920" i="2"/>
  <c r="J3915" i="2"/>
  <c r="BK3904" i="2"/>
  <c r="J3823" i="2"/>
  <c r="J3820" i="2"/>
  <c r="J3815" i="2"/>
  <c r="BK3729" i="2"/>
  <c r="J3719" i="2"/>
  <c r="BK3708" i="2"/>
  <c r="J3677" i="2"/>
  <c r="BK3464" i="2"/>
  <c r="J3462" i="2"/>
  <c r="J3317" i="2"/>
  <c r="BK3229" i="2"/>
  <c r="BK3209" i="2"/>
  <c r="J3196" i="2"/>
  <c r="BK3147" i="2"/>
  <c r="BK3124" i="2"/>
  <c r="BK3113" i="2"/>
  <c r="BK3103" i="2"/>
  <c r="J3093" i="2"/>
  <c r="J3081" i="2"/>
  <c r="J3071" i="2"/>
  <c r="J3051" i="2"/>
  <c r="J3041" i="2"/>
  <c r="BK3021" i="2"/>
  <c r="J3010" i="2"/>
  <c r="J2997" i="2"/>
  <c r="BK2982" i="2"/>
  <c r="BK2974" i="2"/>
  <c r="J2968" i="2"/>
  <c r="J2940" i="2"/>
  <c r="J2917" i="2"/>
  <c r="J2907" i="2"/>
  <c r="BK2893" i="2"/>
  <c r="BK2883" i="2"/>
  <c r="J2873" i="2"/>
  <c r="BK2839" i="2"/>
  <c r="J2827" i="2"/>
  <c r="BK2807" i="2"/>
  <c r="J2799" i="2"/>
  <c r="BK2775" i="2"/>
  <c r="J2765" i="2"/>
  <c r="J2738" i="2"/>
  <c r="J2716" i="2"/>
  <c r="J2689" i="2"/>
  <c r="J2658" i="2"/>
  <c r="J2630" i="2"/>
  <c r="J2588" i="2"/>
  <c r="BK2548" i="2"/>
  <c r="J2534" i="2"/>
  <c r="BK2516" i="2"/>
  <c r="J2484" i="2"/>
  <c r="J2454" i="2"/>
  <c r="J2395" i="2"/>
  <c r="J2366" i="2"/>
  <c r="J2341" i="2"/>
  <c r="BK2314" i="2"/>
  <c r="J2296" i="2"/>
  <c r="J2249" i="2"/>
  <c r="J2225" i="2"/>
  <c r="BK2192" i="2"/>
  <c r="J2181" i="2"/>
  <c r="BK2148" i="2"/>
  <c r="J2135" i="2"/>
  <c r="J2108" i="2"/>
  <c r="BK2095" i="2"/>
  <c r="BK2062" i="2"/>
  <c r="BK2056" i="2"/>
  <c r="J2013" i="2"/>
  <c r="BK2007" i="2"/>
  <c r="J1936" i="2"/>
  <c r="J1912" i="2"/>
  <c r="BK1882" i="2"/>
  <c r="BK1845" i="2"/>
  <c r="J1788" i="2"/>
  <c r="J1771" i="2"/>
  <c r="J1571" i="2"/>
  <c r="J1536" i="2"/>
  <c r="J1481" i="2"/>
  <c r="BK1431" i="2"/>
  <c r="BK1396" i="2"/>
  <c r="BK1393" i="2"/>
  <c r="J1335" i="2"/>
  <c r="BK1299" i="2"/>
  <c r="J1238" i="2"/>
  <c r="BK1178" i="2"/>
  <c r="J1075" i="2"/>
  <c r="BK1011" i="2"/>
  <c r="BK972" i="2"/>
  <c r="BK890" i="2"/>
  <c r="BK688" i="2"/>
  <c r="J676" i="2"/>
  <c r="BK639" i="2"/>
  <c r="BK605" i="2"/>
  <c r="BK570" i="2"/>
  <c r="J335" i="2"/>
  <c r="J320" i="2"/>
  <c r="J289" i="2"/>
  <c r="J230" i="2"/>
  <c r="BK183" i="2"/>
  <c r="J138" i="2"/>
  <c r="J104" i="18"/>
  <c r="BK94" i="18"/>
  <c r="BK92" i="18"/>
  <c r="BK131" i="17"/>
  <c r="BK128" i="17"/>
  <c r="BK125" i="17"/>
  <c r="BK121" i="17"/>
  <c r="BK115" i="17"/>
  <c r="J103" i="17"/>
  <c r="BK96" i="17"/>
  <c r="BK227" i="16"/>
  <c r="BK217" i="16"/>
  <c r="BK209" i="16"/>
  <c r="J198" i="16"/>
  <c r="J191" i="16"/>
  <c r="J180" i="16"/>
  <c r="BK149" i="16"/>
  <c r="J139" i="16"/>
  <c r="BK126" i="16"/>
  <c r="BK110" i="16"/>
  <c r="BK372" i="15"/>
  <c r="BK370" i="15"/>
  <c r="J364" i="15"/>
  <c r="J359" i="15"/>
  <c r="J351" i="15"/>
  <c r="J334" i="15"/>
  <c r="J331" i="15"/>
  <c r="J325" i="15"/>
  <c r="J314" i="15"/>
  <c r="J305" i="15"/>
  <c r="J294" i="15"/>
  <c r="BK291" i="15"/>
  <c r="BK283" i="15"/>
  <c r="J269" i="15"/>
  <c r="BK263" i="15"/>
  <c r="J259" i="15"/>
  <c r="BK244" i="15"/>
  <c r="BK239" i="15"/>
  <c r="J229" i="15"/>
  <c r="J216" i="15"/>
  <c r="BK198" i="15"/>
  <c r="J191" i="15"/>
  <c r="J184" i="15"/>
  <c r="J174" i="15"/>
  <c r="BK169" i="15"/>
  <c r="J163" i="15"/>
  <c r="BK159" i="15"/>
  <c r="BK149" i="15"/>
  <c r="J140" i="15"/>
  <c r="BK135" i="15"/>
  <c r="BK126" i="15"/>
  <c r="BK115" i="15"/>
  <c r="J107" i="15"/>
  <c r="BK95" i="14"/>
  <c r="J90" i="14"/>
  <c r="BK111" i="12"/>
  <c r="BK106" i="12"/>
  <c r="BK101" i="12"/>
  <c r="J98" i="11"/>
  <c r="J108" i="10"/>
  <c r="J103" i="10"/>
  <c r="BK99" i="10"/>
  <c r="J143" i="9"/>
  <c r="J137" i="9"/>
  <c r="BK133" i="9"/>
  <c r="BK128" i="9"/>
  <c r="J120" i="9"/>
  <c r="BK116" i="9"/>
  <c r="J112" i="9"/>
  <c r="J107" i="9"/>
  <c r="BK99" i="9"/>
  <c r="J203" i="8"/>
  <c r="BK171" i="8"/>
  <c r="J162" i="8"/>
  <c r="J150" i="8"/>
  <c r="J141" i="8"/>
  <c r="J132" i="8"/>
  <c r="BK120" i="8"/>
  <c r="BK116" i="8"/>
  <c r="J113" i="8"/>
  <c r="J287" i="7"/>
  <c r="BK280" i="7"/>
  <c r="BK265" i="7"/>
  <c r="BK260" i="7"/>
  <c r="BK253" i="7"/>
  <c r="J247" i="7"/>
  <c r="J240" i="7"/>
  <c r="J234" i="7"/>
  <c r="J219" i="7"/>
  <c r="J211" i="7"/>
  <c r="J207" i="7"/>
  <c r="J196" i="7"/>
  <c r="BK181" i="7"/>
  <c r="BK166" i="7"/>
  <c r="BK149" i="7"/>
  <c r="BK142" i="7"/>
  <c r="J136" i="7"/>
  <c r="J123" i="7"/>
  <c r="J117" i="7"/>
  <c r="BK378" i="6"/>
  <c r="BK375" i="6"/>
  <c r="BK367" i="6"/>
  <c r="J353" i="6"/>
  <c r="J351" i="6"/>
  <c r="J339" i="6"/>
  <c r="BK333" i="6"/>
  <c r="J323" i="6"/>
  <c r="J318" i="6"/>
  <c r="J313" i="6"/>
  <c r="BK310" i="6"/>
  <c r="J305" i="6"/>
  <c r="BK298" i="6"/>
  <c r="J288" i="6"/>
  <c r="J265" i="6"/>
  <c r="BK261" i="6"/>
  <c r="BK251" i="6"/>
  <c r="BK244" i="6"/>
  <c r="BK236" i="6"/>
  <c r="J233" i="6"/>
  <c r="BK229" i="6"/>
  <c r="J223" i="6"/>
  <c r="J209" i="6"/>
  <c r="J206" i="6"/>
  <c r="BK202" i="6"/>
  <c r="J195" i="6"/>
  <c r="J188" i="6"/>
  <c r="J178" i="6"/>
  <c r="BK175" i="6"/>
  <c r="BK164" i="6"/>
  <c r="J162" i="6"/>
  <c r="BK156" i="6"/>
  <c r="BK142" i="6"/>
  <c r="BK135" i="6"/>
  <c r="BK125" i="6"/>
  <c r="J118" i="6"/>
  <c r="BK339" i="5"/>
  <c r="J335" i="5"/>
  <c r="BK328" i="5"/>
  <c r="J320" i="5"/>
  <c r="BK309" i="5"/>
  <c r="J303" i="5"/>
  <c r="J294" i="5"/>
  <c r="BK285" i="5"/>
  <c r="BK276" i="5"/>
  <c r="BK266" i="5"/>
  <c r="J259" i="5"/>
  <c r="J252" i="5"/>
  <c r="J249" i="5"/>
  <c r="BK239" i="5"/>
  <c r="BK226" i="5"/>
  <c r="J210" i="5"/>
  <c r="J203" i="5"/>
  <c r="BK190" i="5"/>
  <c r="J186" i="5"/>
  <c r="J178" i="5"/>
  <c r="BK172" i="5"/>
  <c r="BK167" i="5"/>
  <c r="BK161" i="5"/>
  <c r="BK150" i="5"/>
  <c r="J138" i="5"/>
  <c r="BK126" i="5"/>
  <c r="J116" i="5"/>
  <c r="BK503" i="4"/>
  <c r="J494" i="4"/>
  <c r="BK489" i="4"/>
  <c r="J486" i="4"/>
  <c r="J480" i="4"/>
  <c r="J471" i="4"/>
  <c r="BK465" i="4"/>
  <c r="J463" i="4"/>
  <c r="BK458" i="4"/>
  <c r="J455" i="4"/>
  <c r="J449" i="4"/>
  <c r="BK446" i="4"/>
  <c r="J438" i="4"/>
  <c r="BK435" i="4"/>
  <c r="J425" i="4"/>
  <c r="J419" i="4"/>
  <c r="J415" i="4"/>
  <c r="J403" i="4"/>
  <c r="J393" i="4"/>
  <c r="J388" i="4"/>
  <c r="BK384" i="4"/>
  <c r="J380" i="4"/>
  <c r="J373" i="4"/>
  <c r="J364" i="4"/>
  <c r="BK358" i="4"/>
  <c r="BK351" i="4"/>
  <c r="BK342" i="4"/>
  <c r="J339" i="4"/>
  <c r="J331" i="4"/>
  <c r="BK323" i="4"/>
  <c r="J317" i="4"/>
  <c r="BK308" i="4"/>
  <c r="J304" i="4"/>
  <c r="BK299" i="4"/>
  <c r="J293" i="4"/>
  <c r="J289" i="4"/>
  <c r="J285" i="4"/>
  <c r="BK280" i="4"/>
  <c r="BK274" i="4"/>
  <c r="J269" i="4"/>
  <c r="BK264" i="4"/>
  <c r="J255" i="4"/>
  <c r="BK247" i="4"/>
  <c r="BK241" i="4"/>
  <c r="BK234" i="4"/>
  <c r="J225" i="4"/>
  <c r="BK217" i="4"/>
  <c r="J214" i="4"/>
  <c r="BK206" i="4"/>
  <c r="J188" i="4"/>
  <c r="BK183" i="4"/>
  <c r="BK172" i="4"/>
  <c r="J163" i="4"/>
  <c r="J153" i="4"/>
  <c r="BK143" i="4"/>
  <c r="BK101" i="3"/>
  <c r="J96" i="3"/>
  <c r="BK3327" i="2"/>
  <c r="BK3319" i="2"/>
  <c r="J3314" i="2"/>
  <c r="BK3218" i="2"/>
  <c r="BK3198" i="2"/>
  <c r="J3152" i="2"/>
  <c r="J3126" i="2"/>
  <c r="BK3114" i="2"/>
  <c r="J3101" i="2"/>
  <c r="BK3087" i="2"/>
  <c r="J3069" i="2"/>
  <c r="BK3051" i="2"/>
  <c r="BK3031" i="2"/>
  <c r="J3021" i="2"/>
  <c r="BK2999" i="2"/>
  <c r="J2987" i="2"/>
  <c r="J2974" i="2"/>
  <c r="BK2940" i="2"/>
  <c r="BK2903" i="2"/>
  <c r="J2879" i="2"/>
  <c r="J2865" i="2"/>
  <c r="BK2853" i="2"/>
  <c r="J2843" i="2"/>
  <c r="J2825" i="2"/>
  <c r="J2811" i="2"/>
  <c r="J2801" i="2"/>
  <c r="BK2787" i="2"/>
  <c r="J2779" i="2"/>
  <c r="BK2769" i="2"/>
  <c r="J2757" i="2"/>
  <c r="J2734" i="2"/>
  <c r="J2719" i="2"/>
  <c r="BK2693" i="2"/>
  <c r="J2683" i="2"/>
  <c r="BK2672" i="2"/>
  <c r="J2662" i="2"/>
  <c r="J2654" i="2"/>
  <c r="BK2643" i="2"/>
  <c r="J2617" i="2"/>
  <c r="BK2583" i="2"/>
  <c r="BK2573" i="2"/>
  <c r="J2545" i="2"/>
  <c r="BK2491" i="2"/>
  <c r="J2439" i="2"/>
  <c r="J2416" i="2"/>
  <c r="J2373" i="2"/>
  <c r="J2350" i="2"/>
  <c r="BK2312" i="2"/>
  <c r="J2299" i="2"/>
  <c r="J2257" i="2"/>
  <c r="J2237" i="2"/>
  <c r="BK2210" i="2"/>
  <c r="BK2150" i="2"/>
  <c r="J2137" i="2"/>
  <c r="J2129" i="2"/>
  <c r="J2112" i="2"/>
  <c r="J2093" i="2"/>
  <c r="J2064" i="2"/>
  <c r="J2007" i="2"/>
  <c r="BK1997" i="2"/>
  <c r="BK1979" i="2"/>
  <c r="BK1939" i="2"/>
  <c r="J1885" i="2"/>
  <c r="J1870" i="2"/>
  <c r="BK1820" i="2"/>
  <c r="BK1783" i="2"/>
  <c r="J1773" i="2"/>
  <c r="BK1547" i="2"/>
  <c r="J1440" i="2"/>
  <c r="J1360" i="2"/>
  <c r="BK1324" i="2"/>
  <c r="J1312" i="2"/>
  <c r="J1299" i="2"/>
  <c r="J1057" i="2"/>
  <c r="J1025" i="2"/>
  <c r="BK1013" i="2"/>
  <c r="BK968" i="2"/>
  <c r="J883" i="2"/>
  <c r="BK865" i="2"/>
  <c r="J805" i="2"/>
  <c r="J684" i="2"/>
  <c r="J639" i="2"/>
  <c r="BK611" i="2"/>
  <c r="BK572" i="2"/>
  <c r="BK350" i="2"/>
  <c r="J324" i="2"/>
  <c r="BK289" i="2"/>
  <c r="J235" i="2"/>
  <c r="J183" i="2"/>
  <c r="J167" i="2"/>
  <c r="BK138" i="2"/>
  <c r="J101" i="18"/>
  <c r="J99" i="18"/>
  <c r="J89" i="18"/>
  <c r="BK129" i="17"/>
  <c r="J117" i="17"/>
  <c r="J111" i="17"/>
  <c r="J105" i="17"/>
  <c r="J249" i="16"/>
  <c r="J240" i="16"/>
  <c r="J233" i="16"/>
  <c r="BK213" i="16"/>
  <c r="J195" i="16"/>
  <c r="J177" i="16"/>
  <c r="J152" i="16"/>
  <c r="BK360" i="15"/>
  <c r="BK352" i="15"/>
  <c r="J342" i="15"/>
  <c r="BK334" i="15"/>
  <c r="BK324" i="15"/>
  <c r="BK317" i="15"/>
  <c r="BK306" i="15"/>
  <c r="BK298" i="15"/>
  <c r="BK279" i="15"/>
  <c r="J262" i="15"/>
  <c r="J250" i="15"/>
  <c r="J241" i="15"/>
  <c r="J231" i="15"/>
  <c r="BK216" i="15"/>
  <c r="J115" i="15"/>
  <c r="BK107" i="15"/>
  <c r="J96" i="14"/>
  <c r="BK92" i="13"/>
  <c r="J103" i="12"/>
  <c r="BK97" i="12"/>
  <c r="BK105" i="11"/>
  <c r="BK112" i="10"/>
  <c r="J107" i="10"/>
  <c r="BK100" i="10"/>
  <c r="J98" i="10"/>
  <c r="BK144" i="9"/>
  <c r="J134" i="9"/>
  <c r="J127" i="9"/>
  <c r="BK123" i="9"/>
  <c r="J110" i="9"/>
  <c r="BK102" i="9"/>
  <c r="J208" i="8"/>
  <c r="J202" i="8"/>
  <c r="J190" i="8"/>
  <c r="BK184" i="8"/>
  <c r="BK174" i="8"/>
  <c r="BK169" i="8"/>
  <c r="BK162" i="8"/>
  <c r="J153" i="8"/>
  <c r="BK146" i="8"/>
  <c r="BK130" i="8"/>
  <c r="BK125" i="8"/>
  <c r="J116" i="8"/>
  <c r="BK113" i="8"/>
  <c r="J107" i="8"/>
  <c r="BK275" i="7"/>
  <c r="J263" i="7"/>
  <c r="J259" i="7"/>
  <c r="BK249" i="7"/>
  <c r="J242" i="7"/>
  <c r="BK234" i="7"/>
  <c r="J228" i="7"/>
  <c r="BK222" i="7"/>
  <c r="J217" i="7"/>
  <c r="BK199" i="7"/>
  <c r="BK193" i="7"/>
  <c r="BK187" i="7"/>
  <c r="J180" i="7"/>
  <c r="BK173" i="7"/>
  <c r="BK171" i="7"/>
  <c r="J163" i="7"/>
  <c r="J155" i="7"/>
  <c r="BK147" i="7"/>
  <c r="BK138" i="7"/>
  <c r="J133" i="7"/>
  <c r="J126" i="7"/>
  <c r="J121" i="7"/>
  <c r="BK114" i="7"/>
  <c r="J108" i="7"/>
  <c r="BK102" i="7"/>
  <c r="BK361" i="6"/>
  <c r="J345" i="6"/>
  <c r="J341" i="6"/>
  <c r="BK335" i="6"/>
  <c r="BK325" i="6"/>
  <c r="BK323" i="6"/>
  <c r="J317" i="6"/>
  <c r="J311" i="6"/>
  <c r="BK305" i="6"/>
  <c r="BK295" i="6"/>
  <c r="BK287" i="6"/>
  <c r="BK282" i="6"/>
  <c r="J279" i="6"/>
  <c r="J274" i="6"/>
  <c r="BK267" i="6"/>
  <c r="BK257" i="6"/>
  <c r="J248" i="6"/>
  <c r="J241" i="6"/>
  <c r="BK237" i="6"/>
  <c r="J226" i="6"/>
  <c r="BK218" i="6"/>
  <c r="BK212" i="6"/>
  <c r="BK195" i="6"/>
  <c r="J185" i="6"/>
  <c r="BK182" i="6"/>
  <c r="J173" i="6"/>
  <c r="BK168" i="6"/>
  <c r="BK160" i="6"/>
  <c r="BK155" i="6"/>
  <c r="BK151" i="6"/>
  <c r="BK143" i="6"/>
  <c r="J134" i="6"/>
  <c r="J129" i="6"/>
  <c r="J121" i="6"/>
  <c r="BK118" i="6"/>
  <c r="J114" i="6"/>
  <c r="BK104" i="6"/>
  <c r="J99" i="6"/>
  <c r="J343" i="5"/>
  <c r="J342" i="5"/>
  <c r="BK337" i="5"/>
  <c r="BK329" i="5"/>
  <c r="BK314" i="5"/>
  <c r="J308" i="5"/>
  <c r="BK291" i="5"/>
  <c r="BK284" i="5"/>
  <c r="J271" i="5"/>
  <c r="BK259" i="5"/>
  <c r="BK248" i="5"/>
  <c r="J239" i="5"/>
  <c r="J235" i="5"/>
  <c r="BK230" i="5"/>
  <c r="J223" i="5"/>
  <c r="BK218" i="5"/>
  <c r="BK210" i="5"/>
  <c r="J199" i="5"/>
  <c r="BK195" i="5"/>
  <c r="BK185" i="5"/>
  <c r="J180" i="5"/>
  <c r="BK173" i="5"/>
  <c r="BK168" i="5"/>
  <c r="BK160" i="5"/>
  <c r="J147" i="5"/>
  <c r="BK144" i="5"/>
  <c r="J137" i="5"/>
  <c r="J131" i="5"/>
  <c r="BK127" i="5"/>
  <c r="BK120" i="5"/>
  <c r="BK110" i="5"/>
  <c r="BK106" i="5"/>
  <c r="BK92" i="3"/>
  <c r="BK3131" i="2"/>
  <c r="BK3121" i="2"/>
  <c r="BK3117" i="2"/>
  <c r="BK3105" i="2"/>
  <c r="BK3091" i="2"/>
  <c r="J3083" i="2"/>
  <c r="BK3063" i="2"/>
  <c r="BK3053" i="2"/>
  <c r="BK3028" i="2"/>
  <c r="BK3007" i="2"/>
  <c r="BK2997" i="2"/>
  <c r="J2985" i="2"/>
  <c r="J2976" i="2"/>
  <c r="J2958" i="2"/>
  <c r="J2911" i="2"/>
  <c r="J2901" i="2"/>
  <c r="J2887" i="2"/>
  <c r="J2881" i="2"/>
  <c r="BK2871" i="2"/>
  <c r="BK2859" i="2"/>
  <c r="J2851" i="2"/>
  <c r="BK2841" i="2"/>
  <c r="J2835" i="2"/>
  <c r="BK2827" i="2"/>
  <c r="J2821" i="2"/>
  <c r="BK2813" i="2"/>
  <c r="BK2799" i="2"/>
  <c r="J2789" i="2"/>
  <c r="J2783" i="2"/>
  <c r="BK2763" i="2"/>
  <c r="J2745" i="2"/>
  <c r="BK2719" i="2"/>
  <c r="BK2689" i="2"/>
  <c r="BK2658" i="2"/>
  <c r="BK2634" i="2"/>
  <c r="BK2602" i="2"/>
  <c r="BK2594" i="2"/>
  <c r="BK2571" i="2"/>
  <c r="J2561" i="2"/>
  <c r="J2548" i="2"/>
  <c r="J2516" i="2"/>
  <c r="BK2507" i="2"/>
  <c r="J2474" i="2"/>
  <c r="J2458" i="2"/>
  <c r="BK2404" i="2"/>
  <c r="J2357" i="2"/>
  <c r="BK2341" i="2"/>
  <c r="BK2307" i="2"/>
  <c r="J2261" i="2"/>
  <c r="BK2255" i="2"/>
  <c r="J2232" i="2"/>
  <c r="J2227" i="2"/>
  <c r="J2160" i="2"/>
  <c r="BK2137" i="2"/>
  <c r="BK2128" i="2"/>
  <c r="J2095" i="2"/>
  <c r="J2072" i="2"/>
  <c r="BK2060" i="2"/>
  <c r="BK2017" i="2"/>
  <c r="J1997" i="2"/>
  <c r="J1976" i="2"/>
  <c r="BK1927" i="2"/>
  <c r="BK1912" i="2"/>
  <c r="BK1890" i="2"/>
  <c r="BK1873" i="2"/>
  <c r="BK1843" i="2"/>
  <c r="J1814" i="2"/>
  <c r="J1779" i="2"/>
  <c r="BK1768" i="2"/>
  <c r="J1566" i="2"/>
  <c r="J1495" i="2"/>
  <c r="BK1481" i="2"/>
  <c r="J1396" i="2"/>
  <c r="BK1384" i="2"/>
  <c r="J1338" i="2"/>
  <c r="BK1312" i="2"/>
  <c r="BK1293" i="2"/>
  <c r="BK1127" i="2"/>
  <c r="BK1035" i="2"/>
  <c r="J1013" i="2"/>
  <c r="J999" i="2"/>
  <c r="J957" i="2"/>
  <c r="J924" i="2"/>
  <c r="J801" i="2"/>
  <c r="J671" i="2"/>
  <c r="J651" i="2"/>
  <c r="BK616" i="2"/>
  <c r="J587" i="2"/>
  <c r="BK329" i="2"/>
  <c r="BK310" i="2"/>
  <c r="J281" i="2"/>
  <c r="BK268" i="2"/>
  <c r="BK228" i="2"/>
  <c r="BK219" i="2"/>
  <c r="BK196" i="2"/>
  <c r="J158" i="2"/>
  <c r="J102" i="18"/>
  <c r="BK90" i="18"/>
  <c r="J125" i="17"/>
  <c r="BK113" i="17"/>
  <c r="BK97" i="17"/>
  <c r="BK252" i="16"/>
  <c r="BK240" i="16"/>
  <c r="BK180" i="16"/>
  <c r="BK171" i="16"/>
  <c r="J128" i="16"/>
  <c r="J110" i="16"/>
  <c r="BK98" i="16"/>
  <c r="J362" i="15"/>
  <c r="J349" i="15"/>
  <c r="BK342" i="15"/>
  <c r="J330" i="15"/>
  <c r="J311" i="15"/>
  <c r="BK300" i="15"/>
  <c r="BK294" i="15"/>
  <c r="BK276" i="15"/>
  <c r="BK266" i="15"/>
  <c r="J263" i="15"/>
  <c r="J254" i="15"/>
  <c r="J239" i="15"/>
  <c r="J234" i="15"/>
  <c r="BK221" i="15"/>
  <c r="J212" i="15"/>
  <c r="J210" i="15"/>
  <c r="BK206" i="15"/>
  <c r="BK196" i="15"/>
  <c r="J187" i="15"/>
  <c r="BK184" i="15"/>
  <c r="J171" i="15"/>
  <c r="J167" i="15"/>
  <c r="J164" i="15"/>
  <c r="J158" i="15"/>
  <c r="BK147" i="15"/>
  <c r="BK145" i="15"/>
  <c r="J135" i="15"/>
  <c r="BK131" i="15"/>
  <c r="BK121" i="15"/>
  <c r="BK113" i="15"/>
  <c r="J91" i="14"/>
  <c r="J89" i="13"/>
  <c r="BK105" i="12"/>
  <c r="BK99" i="12"/>
  <c r="J107" i="11"/>
  <c r="J103" i="11"/>
  <c r="J112" i="10"/>
  <c r="BK107" i="10"/>
  <c r="BK145" i="9"/>
  <c r="J135" i="9"/>
  <c r="J130" i="9"/>
  <c r="BK122" i="9"/>
  <c r="BK118" i="9"/>
  <c r="BK109" i="9"/>
  <c r="BK103" i="9"/>
  <c r="J96" i="9"/>
  <c r="J205" i="8"/>
  <c r="BK198" i="8"/>
  <c r="J186" i="8"/>
  <c r="BK165" i="8"/>
  <c r="BK158" i="8"/>
  <c r="J146" i="8"/>
  <c r="BK139" i="8"/>
  <c r="BK134" i="8"/>
  <c r="J130" i="8"/>
  <c r="J122" i="8"/>
  <c r="J109" i="8"/>
  <c r="BK287" i="7"/>
  <c r="J276" i="7"/>
  <c r="J269" i="7"/>
  <c r="J266" i="7"/>
  <c r="J257" i="7"/>
  <c r="BK252" i="7"/>
  <c r="J248" i="7"/>
  <c r="J233" i="7"/>
  <c r="BK229" i="7"/>
  <c r="BK218" i="7"/>
  <c r="J214" i="7"/>
  <c r="BK209" i="7"/>
  <c r="BK205" i="7"/>
  <c r="J199" i="7"/>
  <c r="BK194" i="7"/>
  <c r="BK186" i="7"/>
  <c r="J177" i="7"/>
  <c r="J171" i="7"/>
  <c r="J161" i="7"/>
  <c r="J151" i="7"/>
  <c r="BK145" i="7"/>
  <c r="BK135" i="7"/>
  <c r="J130" i="7"/>
  <c r="BK119" i="7"/>
  <c r="J105" i="7"/>
  <c r="BK371" i="6"/>
  <c r="J364" i="6"/>
  <c r="J354" i="6"/>
  <c r="BK341" i="6"/>
  <c r="J327" i="6"/>
  <c r="BK318" i="6"/>
  <c r="J312" i="6"/>
  <c r="BK309" i="6"/>
  <c r="J301" i="6"/>
  <c r="J297" i="6"/>
  <c r="J292" i="6"/>
  <c r="J287" i="6"/>
  <c r="J285" i="6"/>
  <c r="BK279" i="6"/>
  <c r="BK275" i="6"/>
  <c r="J263" i="6"/>
  <c r="BK256" i="6"/>
  <c r="BK250" i="6"/>
  <c r="BK242" i="6"/>
  <c r="BK234" i="6"/>
  <c r="J225" i="6"/>
  <c r="J216" i="6"/>
  <c r="BK206" i="6"/>
  <c r="J196" i="6"/>
  <c r="BK189" i="6"/>
  <c r="BK180" i="6"/>
  <c r="J163" i="6"/>
  <c r="BK153" i="6"/>
  <c r="J142" i="6"/>
  <c r="J132" i="6"/>
  <c r="BK127" i="6"/>
  <c r="BK119" i="6"/>
  <c r="J111" i="6"/>
  <c r="J105" i="6"/>
  <c r="BK340" i="5"/>
  <c r="BK335" i="5"/>
  <c r="BK327" i="5"/>
  <c r="BK321" i="5"/>
  <c r="J315" i="5"/>
  <c r="BK305" i="5"/>
  <c r="BK294" i="5"/>
  <c r="J283" i="5"/>
  <c r="BK272" i="5"/>
  <c r="J265" i="5"/>
  <c r="BK264" i="5"/>
  <c r="BK252" i="5"/>
  <c r="J243" i="5"/>
  <c r="BK235" i="5"/>
  <c r="J227" i="5"/>
  <c r="BK208" i="5"/>
  <c r="BK197" i="5"/>
  <c r="J188" i="5"/>
  <c r="J182" i="5"/>
  <c r="J166" i="5"/>
  <c r="J156" i="5"/>
  <c r="J151" i="5"/>
  <c r="BK142" i="5"/>
  <c r="BK132" i="5"/>
  <c r="J129" i="5"/>
  <c r="J124" i="5"/>
  <c r="BK114" i="5"/>
  <c r="BK104" i="5"/>
  <c r="BK513" i="4"/>
  <c r="BK511" i="4"/>
  <c r="J510" i="4"/>
  <c r="J508" i="4"/>
  <c r="J503" i="4"/>
  <c r="BK494" i="4"/>
  <c r="J489" i="4"/>
  <c r="BK482" i="4"/>
  <c r="J477" i="4"/>
  <c r="J472" i="4"/>
  <c r="BK466" i="4"/>
  <c r="BK461" i="4"/>
  <c r="BK454" i="4"/>
  <c r="J450" i="4"/>
  <c r="J442" i="4"/>
  <c r="J435" i="4"/>
  <c r="J430" i="4"/>
  <c r="J426" i="4"/>
  <c r="J417" i="4"/>
  <c r="BK411" i="4"/>
  <c r="BK398" i="4"/>
  <c r="BK388" i="4"/>
  <c r="J376" i="4"/>
  <c r="BK371" i="4"/>
  <c r="J354" i="4"/>
  <c r="BK344" i="4"/>
  <c r="J336" i="4"/>
  <c r="J333" i="4"/>
  <c r="J328" i="4"/>
  <c r="J321" i="4"/>
  <c r="J315" i="4"/>
  <c r="BK309" i="4"/>
  <c r="J302" i="4"/>
  <c r="J296" i="4"/>
  <c r="J284" i="4"/>
  <c r="BK277" i="4"/>
  <c r="BK270" i="4"/>
  <c r="J261" i="4"/>
  <c r="J258" i="4"/>
  <c r="J253" i="4"/>
  <c r="BK249" i="4"/>
  <c r="BK240" i="4"/>
  <c r="J234" i="4"/>
  <c r="J222" i="4"/>
  <c r="BK215" i="4"/>
  <c r="J211" i="4"/>
  <c r="J206" i="4"/>
  <c r="BK203" i="4"/>
  <c r="BK198" i="4"/>
  <c r="BK193" i="4"/>
  <c r="BK188" i="4"/>
  <c r="J183" i="4"/>
  <c r="J179" i="4"/>
  <c r="J177" i="4"/>
  <c r="BK170" i="4"/>
  <c r="BK166" i="4"/>
  <c r="J161" i="4"/>
  <c r="J155" i="4"/>
  <c r="BK147" i="4"/>
  <c r="J141" i="4"/>
  <c r="J100" i="3"/>
  <c r="BK97" i="3"/>
  <c r="J92" i="3"/>
  <c r="BK2740" i="2"/>
  <c r="J2730" i="2"/>
  <c r="J2714" i="2"/>
  <c r="BK2687" i="2"/>
  <c r="J2660" i="2"/>
  <c r="J2643" i="2"/>
  <c r="BK2614" i="2"/>
  <c r="J2591" i="2"/>
  <c r="J2556" i="2"/>
  <c r="BK2539" i="2"/>
  <c r="J2494" i="2"/>
  <c r="BK2476" i="2"/>
  <c r="BK2412" i="2"/>
  <c r="BK2395" i="2"/>
  <c r="J2364" i="2"/>
  <c r="J2337" i="2"/>
  <c r="J2320" i="2"/>
  <c r="BK2299" i="2"/>
  <c r="J2268" i="2"/>
  <c r="BK2238" i="2"/>
  <c r="BK2232" i="2"/>
  <c r="J2183" i="2"/>
  <c r="BK2160" i="2"/>
  <c r="BK2131" i="2"/>
  <c r="J2100" i="2"/>
  <c r="BK2082" i="2"/>
  <c r="J2058" i="2"/>
  <c r="J2017" i="2"/>
  <c r="J1993" i="2"/>
  <c r="BK1988" i="2"/>
  <c r="J1975" i="2"/>
  <c r="J1961" i="2"/>
  <c r="J1927" i="2"/>
  <c r="BK1880" i="2"/>
  <c r="J1858" i="2"/>
  <c r="J1823" i="2"/>
  <c r="BK1801" i="2"/>
  <c r="BK1770" i="2"/>
  <c r="BK1761" i="2"/>
  <c r="J1541" i="2"/>
  <c r="J1449" i="2"/>
  <c r="J1403" i="2"/>
  <c r="J1362" i="2"/>
  <c r="BK1333" i="2"/>
  <c r="J1293" i="2"/>
  <c r="J1237" i="2"/>
  <c r="J1181" i="2"/>
  <c r="J1030" i="2"/>
  <c r="BK1003" i="2"/>
  <c r="BK955" i="2"/>
  <c r="BK883" i="2"/>
  <c r="BK801" i="2"/>
  <c r="J668" i="2"/>
  <c r="J633" i="2"/>
  <c r="J599" i="2"/>
  <c r="BK340" i="2"/>
  <c r="BK324" i="2"/>
  <c r="J250" i="2"/>
  <c r="J219" i="2"/>
  <c r="BK198" i="2"/>
  <c r="BK158" i="2"/>
  <c r="J131" i="2"/>
  <c r="BK89" i="18"/>
  <c r="J124" i="17"/>
  <c r="BK109" i="17"/>
  <c r="J104" i="17"/>
  <c r="BK100" i="17"/>
  <c r="J94" i="17"/>
  <c r="BK235" i="16"/>
  <c r="BK193" i="16"/>
  <c r="J183" i="16"/>
  <c r="J164" i="16"/>
  <c r="J149" i="16"/>
  <c r="BK123" i="16"/>
  <c r="J104" i="16"/>
  <c r="J95" i="16"/>
  <c r="J367" i="15"/>
  <c r="BK356" i="15"/>
  <c r="BK345" i="15"/>
  <c r="BK331" i="15"/>
  <c r="BK323" i="15"/>
  <c r="BK314" i="15"/>
  <c r="BK311" i="15"/>
  <c r="J301" i="15"/>
  <c r="J296" i="15"/>
  <c r="J291" i="15"/>
  <c r="J281" i="15"/>
  <c r="BK273" i="15"/>
  <c r="BK259" i="15"/>
  <c r="J248" i="15"/>
  <c r="BK231" i="15"/>
  <c r="BK224" i="15"/>
  <c r="J219" i="15"/>
  <c r="J194" i="15"/>
  <c r="J190" i="15"/>
  <c r="BK178" i="15"/>
  <c r="J159" i="15"/>
  <c r="BK151" i="15"/>
  <c r="J144" i="15"/>
  <c r="BK137" i="15"/>
  <c r="BK129" i="15"/>
  <c r="J124" i="15"/>
  <c r="J112" i="15"/>
  <c r="BK98" i="14"/>
  <c r="BK91" i="13"/>
  <c r="BK104" i="12"/>
  <c r="J100" i="12"/>
  <c r="BK109" i="11"/>
  <c r="BK102" i="11"/>
  <c r="BK97" i="10"/>
  <c r="J138" i="9"/>
  <c r="BK136" i="9"/>
  <c r="J124" i="9"/>
  <c r="BK119" i="9"/>
  <c r="BK112" i="9"/>
  <c r="BK100" i="9"/>
  <c r="J98" i="9"/>
  <c r="J200" i="8"/>
  <c r="J183" i="8"/>
  <c r="J175" i="8"/>
  <c r="J168" i="8"/>
  <c r="J152" i="8"/>
  <c r="BK147" i="8"/>
  <c r="BK140" i="8"/>
  <c r="J126" i="8"/>
  <c r="BK112" i="8"/>
  <c r="BK292" i="7"/>
  <c r="J291" i="7"/>
  <c r="BK289" i="7"/>
  <c r="BK277" i="7"/>
  <c r="J270" i="7"/>
  <c r="J253" i="7"/>
  <c r="BK240" i="7"/>
  <c r="BK235" i="7"/>
  <c r="BK227" i="7"/>
  <c r="J221" i="7"/>
  <c r="BK215" i="7"/>
  <c r="BK206" i="7"/>
  <c r="BK190" i="7"/>
  <c r="J184" i="7"/>
  <c r="BK179" i="7"/>
  <c r="BK175" i="7"/>
  <c r="BK170" i="7"/>
  <c r="BK164" i="7"/>
  <c r="J152" i="7"/>
  <c r="J147" i="7"/>
  <c r="J138" i="7"/>
  <c r="BK130" i="7"/>
  <c r="BK126" i="7"/>
  <c r="BK116" i="7"/>
  <c r="J106" i="7"/>
  <c r="J367" i="6"/>
  <c r="J361" i="6"/>
  <c r="BK349" i="6"/>
  <c r="BK346" i="6"/>
  <c r="BK329" i="6"/>
  <c r="BK326" i="6"/>
  <c r="J307" i="6"/>
  <c r="J303" i="6"/>
  <c r="BK278" i="6"/>
  <c r="BK258" i="6"/>
  <c r="J252" i="6"/>
  <c r="BK249" i="6"/>
  <c r="J229" i="6"/>
  <c r="BK221" i="6"/>
  <c r="J218" i="6"/>
  <c r="BK211" i="6"/>
  <c r="J203" i="6"/>
  <c r="J200" i="6"/>
  <c r="J193" i="6"/>
  <c r="BK186" i="6"/>
  <c r="BK177" i="6"/>
  <c r="BK170" i="6"/>
  <c r="J156" i="6"/>
  <c r="BK148" i="6"/>
  <c r="BK137" i="6"/>
  <c r="BK129" i="6"/>
  <c r="BK123" i="6"/>
  <c r="BK114" i="6"/>
  <c r="BK107" i="6"/>
  <c r="J103" i="6"/>
  <c r="J337" i="5"/>
  <c r="J327" i="5"/>
  <c r="BK322" i="5"/>
  <c r="BK313" i="5"/>
  <c r="BK297" i="5"/>
  <c r="J292" i="5"/>
  <c r="BK281" i="5"/>
  <c r="J274" i="5"/>
  <c r="BK270" i="5"/>
  <c r="J258" i="5"/>
  <c r="J248" i="5"/>
  <c r="J234" i="5"/>
  <c r="J225" i="5"/>
  <c r="BK220" i="5"/>
  <c r="BK213" i="5"/>
  <c r="BK207" i="5"/>
  <c r="BK202" i="5"/>
  <c r="J197" i="5"/>
  <c r="J189" i="5"/>
  <c r="J181" i="5"/>
  <c r="BK165" i="5"/>
  <c r="J160" i="5"/>
  <c r="J152" i="5"/>
  <c r="J142" i="5"/>
  <c r="J139" i="5"/>
  <c r="J134" i="5"/>
  <c r="J121" i="5"/>
  <c r="J112" i="5"/>
  <c r="BK108" i="5"/>
  <c r="J105" i="5"/>
  <c r="BK507" i="4"/>
  <c r="J496" i="4"/>
  <c r="BK491" i="4"/>
  <c r="J482" i="4"/>
  <c r="J476" i="4"/>
  <c r="BK470" i="4"/>
  <c r="BK467" i="4"/>
  <c r="J460" i="4"/>
  <c r="J451" i="4"/>
  <c r="J447" i="4"/>
  <c r="J439" i="4"/>
  <c r="J432" i="4"/>
  <c r="J429" i="4"/>
  <c r="J422" i="4"/>
  <c r="BK418" i="4"/>
  <c r="BK409" i="4"/>
  <c r="J401" i="4"/>
  <c r="BK393" i="4"/>
  <c r="J386" i="4"/>
  <c r="BK380" i="4"/>
  <c r="BK373" i="4"/>
  <c r="BK363" i="4"/>
  <c r="J356" i="4"/>
  <c r="J349" i="4"/>
  <c r="J345" i="4"/>
  <c r="J338" i="4"/>
  <c r="BK330" i="4"/>
  <c r="BK322" i="4"/>
  <c r="BK313" i="4"/>
  <c r="J298" i="4"/>
  <c r="BK292" i="4"/>
  <c r="BK285" i="4"/>
  <c r="BK282" i="4"/>
  <c r="J276" i="4"/>
  <c r="J273" i="4"/>
  <c r="J263" i="4"/>
  <c r="J249" i="4"/>
  <c r="J245" i="4"/>
  <c r="J240" i="4"/>
  <c r="BK235" i="4"/>
  <c r="J228" i="4"/>
  <c r="J219" i="4"/>
  <c r="BK209" i="4"/>
  <c r="BK202" i="4"/>
  <c r="J198" i="4"/>
  <c r="BK186" i="4"/>
  <c r="BK182" i="4"/>
  <c r="BK174" i="4"/>
  <c r="J167" i="4"/>
  <c r="BK161" i="4"/>
  <c r="BK158" i="4"/>
  <c r="BK153" i="4"/>
  <c r="J150" i="4"/>
  <c r="J145" i="4"/>
  <c r="BK140" i="4"/>
  <c r="J94" i="3"/>
  <c r="BK3988" i="2"/>
  <c r="J3986" i="2"/>
  <c r="BK3980" i="2"/>
  <c r="J3978" i="2"/>
  <c r="BK3970" i="2"/>
  <c r="J3966" i="2"/>
  <c r="BK3962" i="2"/>
  <c r="J3960" i="2"/>
  <c r="BK3948" i="2"/>
  <c r="J3944" i="2"/>
  <c r="BK3938" i="2"/>
  <c r="J3934" i="2"/>
  <c r="J3932" i="2"/>
  <c r="J3928" i="2"/>
  <c r="J3922" i="2"/>
  <c r="BK3917" i="2"/>
  <c r="BK3909" i="2"/>
  <c r="J3904" i="2"/>
  <c r="BK3823" i="2"/>
  <c r="J3822" i="2"/>
  <c r="BK3815" i="2"/>
  <c r="J3813" i="2"/>
  <c r="J3729" i="2"/>
  <c r="J3718" i="2"/>
  <c r="J3680" i="2"/>
  <c r="J3546" i="2"/>
  <c r="J3464" i="2"/>
  <c r="BK3331" i="2"/>
  <c r="J3324" i="2"/>
  <c r="J3218" i="2"/>
  <c r="J3198" i="2"/>
  <c r="J3150" i="2"/>
  <c r="BK3128" i="2"/>
  <c r="J3110" i="2"/>
  <c r="J3097" i="2"/>
  <c r="J3087" i="2"/>
  <c r="BK3077" i="2"/>
  <c r="BK3069" i="2"/>
  <c r="J3059" i="2"/>
  <c r="J3046" i="2"/>
  <c r="J3037" i="2"/>
  <c r="BK3026" i="2"/>
  <c r="J3019" i="2"/>
  <c r="J3007" i="2"/>
  <c r="J2999" i="2"/>
  <c r="BK2985" i="2"/>
  <c r="BK2971" i="2"/>
  <c r="BK2958" i="2"/>
  <c r="J2919" i="2"/>
  <c r="BK2909" i="2"/>
  <c r="J2905" i="2"/>
  <c r="J2895" i="2"/>
  <c r="BK2887" i="2"/>
  <c r="BK2877" i="2"/>
  <c r="BK2865" i="2"/>
  <c r="J2859" i="2"/>
  <c r="BK2845" i="2"/>
  <c r="BK2837" i="2"/>
  <c r="BK2821" i="2"/>
  <c r="J2813" i="2"/>
  <c r="J2805" i="2"/>
  <c r="BK2797" i="2"/>
  <c r="BK2779" i="2"/>
  <c r="BK2771" i="2"/>
  <c r="J2760" i="2"/>
  <c r="BK2734" i="2"/>
  <c r="BK2714" i="2"/>
  <c r="J2693" i="2"/>
  <c r="BK2669" i="2"/>
  <c r="J2645" i="2"/>
  <c r="J2601" i="2"/>
  <c r="J2571" i="2"/>
  <c r="J2539" i="2"/>
  <c r="BK2518" i="2"/>
  <c r="J2507" i="2"/>
  <c r="J2471" i="2"/>
  <c r="BK2458" i="2"/>
  <c r="BK2408" i="2"/>
  <c r="J2393" i="2"/>
  <c r="J2355" i="2"/>
  <c r="BK2327" i="2"/>
  <c r="BK2304" i="2"/>
  <c r="BK2264" i="2"/>
  <c r="J2234" i="2"/>
  <c r="BK2206" i="2"/>
  <c r="BK2185" i="2"/>
  <c r="J2143" i="2"/>
  <c r="BK2112" i="2"/>
  <c r="BK2087" i="2"/>
  <c r="BK2066" i="2"/>
  <c r="BK2045" i="2"/>
  <c r="J1979" i="2"/>
  <c r="J1921" i="2"/>
  <c r="BK1892" i="2"/>
  <c r="J1843" i="2"/>
  <c r="J1832" i="2"/>
  <c r="J1781" i="2"/>
  <c r="J1770" i="2"/>
  <c r="BK1750" i="2"/>
  <c r="J1576" i="2"/>
  <c r="BK1541" i="2"/>
  <c r="BK1449" i="2"/>
  <c r="BK1405" i="2"/>
  <c r="J1364" i="2"/>
  <c r="J1324" i="2"/>
  <c r="J1266" i="2"/>
  <c r="BK1236" i="2"/>
  <c r="BK951" i="2"/>
  <c r="J865" i="2"/>
  <c r="BK805" i="2"/>
  <c r="J682" i="2"/>
  <c r="BK668" i="2"/>
  <c r="J642" i="2"/>
  <c r="BK603" i="2"/>
  <c r="BK474" i="2"/>
  <c r="J348" i="2"/>
  <c r="J322" i="2"/>
  <c r="BK294" i="2"/>
  <c r="BK235" i="2"/>
  <c r="J196" i="2"/>
  <c r="J162" i="2"/>
  <c r="AS63" i="1"/>
  <c r="BK118" i="17"/>
  <c r="BK107" i="17"/>
  <c r="BK98" i="17"/>
  <c r="BK246" i="16"/>
  <c r="J211" i="16"/>
  <c r="J201" i="16"/>
  <c r="J193" i="16"/>
  <c r="BK186" i="16"/>
  <c r="BK161" i="16"/>
  <c r="BK143" i="16"/>
  <c r="BK128" i="16"/>
  <c r="BK116" i="16"/>
  <c r="J373" i="15"/>
  <c r="J371" i="15"/>
  <c r="J368" i="15"/>
  <c r="J358" i="15"/>
  <c r="BK349" i="15"/>
  <c r="BK333" i="15"/>
  <c r="BK330" i="15"/>
  <c r="J323" i="15"/>
  <c r="BK312" i="15"/>
  <c r="BK296" i="15"/>
  <c r="J292" i="15"/>
  <c r="BK285" i="15"/>
  <c r="J275" i="15"/>
  <c r="J267" i="15"/>
  <c r="BK262" i="15"/>
  <c r="BK254" i="15"/>
  <c r="BK247" i="15"/>
  <c r="J240" i="15"/>
  <c r="J232" i="15"/>
  <c r="J218" i="15"/>
  <c r="BK208" i="15"/>
  <c r="BK202" i="15"/>
  <c r="J195" i="15"/>
  <c r="BK189" i="15"/>
  <c r="J183" i="15"/>
  <c r="J172" i="15"/>
  <c r="BK166" i="15"/>
  <c r="J161" i="15"/>
  <c r="BK158" i="15"/>
  <c r="J142" i="15"/>
  <c r="J129" i="15"/>
  <c r="BK117" i="15"/>
  <c r="BK108" i="15"/>
  <c r="J106" i="15"/>
  <c r="BK94" i="14"/>
  <c r="J91" i="13"/>
  <c r="J109" i="12"/>
  <c r="BK102" i="12"/>
  <c r="BK104" i="11"/>
  <c r="J99" i="11"/>
  <c r="BK113" i="10"/>
  <c r="J106" i="10"/>
  <c r="J100" i="10"/>
  <c r="J97" i="10"/>
  <c r="J113" i="9"/>
  <c r="J105" i="9"/>
  <c r="BK98" i="9"/>
  <c r="J207" i="8"/>
  <c r="J199" i="8"/>
  <c r="J192" i="8"/>
  <c r="BK187" i="8"/>
  <c r="BK179" i="8"/>
  <c r="BK175" i="8"/>
  <c r="BK167" i="8"/>
  <c r="J156" i="8"/>
  <c r="J148" i="8"/>
  <c r="J135" i="8"/>
  <c r="J123" i="8"/>
  <c r="J117" i="8"/>
  <c r="BK114" i="8"/>
  <c r="J106" i="8"/>
  <c r="J282" i="7"/>
  <c r="J274" i="7"/>
  <c r="J268" i="7"/>
  <c r="BK259" i="7"/>
  <c r="BK257" i="7"/>
  <c r="BK251" i="7"/>
  <c r="J246" i="7"/>
  <c r="BK238" i="7"/>
  <c r="BK214" i="7"/>
  <c r="BK203" i="7"/>
  <c r="J190" i="7"/>
  <c r="BK178" i="7"/>
  <c r="J165" i="7"/>
  <c r="J148" i="7"/>
  <c r="J143" i="7"/>
  <c r="J140" i="7"/>
  <c r="J134" i="7"/>
  <c r="J124" i="7"/>
  <c r="BK120" i="7"/>
  <c r="BK107" i="7"/>
  <c r="BK377" i="6"/>
  <c r="J376" i="6"/>
  <c r="BK370" i="6"/>
  <c r="BK358" i="6"/>
  <c r="J352" i="6"/>
  <c r="BK345" i="6"/>
  <c r="J338" i="6"/>
  <c r="J335" i="6"/>
  <c r="J325" i="6"/>
  <c r="J319" i="6"/>
  <c r="J314" i="6"/>
  <c r="J309" i="6"/>
  <c r="BK301" i="6"/>
  <c r="J294" i="6"/>
  <c r="BK280" i="6"/>
  <c r="J271" i="6"/>
  <c r="BK262" i="6"/>
  <c r="BK252" i="6"/>
  <c r="BK246" i="6"/>
  <c r="J238" i="6"/>
  <c r="J234" i="6"/>
  <c r="J228" i="6"/>
  <c r="J221" i="6"/>
  <c r="BK210" i="6"/>
  <c r="BK203" i="6"/>
  <c r="BK197" i="6"/>
  <c r="J192" i="6"/>
  <c r="BK185" i="6"/>
  <c r="BK172" i="6"/>
  <c r="J157" i="6"/>
  <c r="J146" i="6"/>
  <c r="BK140" i="6"/>
  <c r="J128" i="6"/>
  <c r="J122" i="6"/>
  <c r="BK109" i="6"/>
  <c r="J101" i="6"/>
  <c r="J334" i="5"/>
  <c r="BK323" i="5"/>
  <c r="J312" i="5"/>
  <c r="BK304" i="5"/>
  <c r="J297" i="5"/>
  <c r="BK293" i="5"/>
  <c r="BK287" i="5"/>
  <c r="J277" i="5"/>
  <c r="J273" i="5"/>
  <c r="J260" i="5"/>
  <c r="J255" i="5"/>
  <c r="BK251" i="5"/>
  <c r="BK244" i="5"/>
  <c r="J228" i="5"/>
  <c r="BK215" i="5"/>
  <c r="J204" i="5"/>
  <c r="J194" i="5"/>
  <c r="BK189" i="5"/>
  <c r="BK182" i="5"/>
  <c r="J177" i="5"/>
  <c r="J171" i="5"/>
  <c r="J163" i="5"/>
  <c r="BK152" i="5"/>
  <c r="J145" i="5"/>
  <c r="J128" i="5"/>
  <c r="J119" i="5"/>
  <c r="J104" i="5"/>
  <c r="BK496" i="4"/>
  <c r="J490" i="4"/>
  <c r="BK483" i="4"/>
  <c r="J475" i="4"/>
  <c r="BK468" i="4"/>
  <c r="BK460" i="4"/>
  <c r="BK456" i="4"/>
  <c r="BK453" i="4"/>
  <c r="BK450" i="4"/>
  <c r="BK439" i="4"/>
  <c r="J436" i="4"/>
  <c r="J428" i="4"/>
  <c r="BK421" i="4"/>
  <c r="J418" i="4"/>
  <c r="J410" i="4"/>
  <c r="J398" i="4"/>
  <c r="BK392" i="4"/>
  <c r="BK387" i="4"/>
  <c r="BK381" i="4"/>
  <c r="BK374" i="4"/>
  <c r="J368" i="4"/>
  <c r="J357" i="4"/>
  <c r="BK349" i="4"/>
  <c r="BK341" i="4"/>
  <c r="BK338" i="4"/>
  <c r="J330" i="4"/>
  <c r="J322" i="4"/>
  <c r="J318" i="4"/>
  <c r="BK311" i="4"/>
  <c r="BK302" i="4"/>
  <c r="BK297" i="4"/>
  <c r="J292" i="4"/>
  <c r="J287" i="4"/>
  <c r="BK281" i="4"/>
  <c r="BK276" i="4"/>
  <c r="J270" i="4"/>
  <c r="J265" i="4"/>
  <c r="J257" i="4"/>
  <c r="J254" i="4"/>
  <c r="J251" i="4"/>
  <c r="BK246" i="4"/>
  <c r="J236" i="4"/>
  <c r="J229" i="4"/>
  <c r="BK226" i="4"/>
  <c r="J220" i="4"/>
  <c r="J215" i="4"/>
  <c r="J210" i="4"/>
  <c r="BK201" i="4"/>
  <c r="J194" i="4"/>
  <c r="BK179" i="4"/>
  <c r="BK165" i="4"/>
  <c r="J159" i="4"/>
  <c r="BK151" i="4"/>
  <c r="J142" i="4"/>
  <c r="BK100" i="3"/>
  <c r="J3329" i="2"/>
  <c r="J3321" i="2"/>
  <c r="BK3317" i="2"/>
  <c r="J3243" i="2"/>
  <c r="BK3221" i="2"/>
  <c r="J3209" i="2"/>
  <c r="BK3150" i="2"/>
  <c r="BK3142" i="2"/>
  <c r="J3124" i="2"/>
  <c r="BK3110" i="2"/>
  <c r="BK3093" i="2"/>
  <c r="BK3073" i="2"/>
  <c r="BK3061" i="2"/>
  <c r="J3039" i="2"/>
  <c r="BK3023" i="2"/>
  <c r="J3003" i="2"/>
  <c r="J2995" i="2"/>
  <c r="BK2980" i="2"/>
  <c r="BK2917" i="2"/>
  <c r="J2909" i="2"/>
  <c r="BK2901" i="2"/>
  <c r="J2885" i="2"/>
  <c r="BK2875" i="2"/>
  <c r="BK2863" i="2"/>
  <c r="J2845" i="2"/>
  <c r="J2831" i="2"/>
  <c r="J2817" i="2"/>
  <c r="J2803" i="2"/>
  <c r="J2793" i="2"/>
  <c r="BK2783" i="2"/>
  <c r="BK2777" i="2"/>
  <c r="J2763" i="2"/>
  <c r="BK2745" i="2"/>
  <c r="BK2716" i="2"/>
  <c r="BK2700" i="2"/>
  <c r="J2687" i="2"/>
  <c r="J2677" i="2"/>
  <c r="J2664" i="2"/>
  <c r="BK2649" i="2"/>
  <c r="BK2620" i="2"/>
  <c r="BK2599" i="2"/>
  <c r="J2597" i="2"/>
  <c r="BK2558" i="2"/>
  <c r="J2551" i="2"/>
  <c r="BK2529" i="2"/>
  <c r="BK2488" i="2"/>
  <c r="J2425" i="2"/>
  <c r="BK2402" i="2"/>
  <c r="J2369" i="2"/>
  <c r="J2348" i="2"/>
  <c r="J2304" i="2"/>
  <c r="BK2296" i="2"/>
  <c r="J2264" i="2"/>
  <c r="J2253" i="2"/>
  <c r="BK2225" i="2"/>
  <c r="BK2183" i="2"/>
  <c r="J2141" i="2"/>
  <c r="J2131" i="2"/>
  <c r="J2104" i="2"/>
  <c r="J2079" i="2"/>
  <c r="BK2033" i="2"/>
  <c r="BK2019" i="2"/>
  <c r="J1999" i="2"/>
  <c r="J1972" i="2"/>
  <c r="J1888" i="2"/>
  <c r="J1873" i="2"/>
  <c r="BK1835" i="2"/>
  <c r="BK1804" i="2"/>
  <c r="BK1788" i="2"/>
  <c r="BK1777" i="2"/>
  <c r="BK1766" i="2"/>
  <c r="J1748" i="2"/>
  <c r="J1445" i="2"/>
  <c r="BK1438" i="2"/>
  <c r="BK1335" i="2"/>
  <c r="BK1306" i="2"/>
  <c r="BK1239" i="2"/>
  <c r="J1038" i="2"/>
  <c r="J1032" i="2"/>
  <c r="J1020" i="2"/>
  <c r="BK1005" i="2"/>
  <c r="J890" i="2"/>
  <c r="J803" i="2"/>
  <c r="BK682" i="2"/>
  <c r="BK651" i="2"/>
  <c r="J619" i="2"/>
  <c r="J605" i="2"/>
  <c r="J570" i="2"/>
  <c r="BK348" i="2"/>
  <c r="BK307" i="2"/>
  <c r="J238" i="2"/>
  <c r="J225" i="2"/>
  <c r="J178" i="2"/>
  <c r="BK150" i="2"/>
  <c r="BK131" i="2"/>
  <c r="BK122" i="2" l="1"/>
  <c r="J122" i="2" s="1"/>
  <c r="J65" i="2" s="1"/>
  <c r="T122" i="2"/>
  <c r="R207" i="2"/>
  <c r="T319" i="2"/>
  <c r="R879" i="2"/>
  <c r="T1037" i="2"/>
  <c r="T1787" i="2"/>
  <c r="P2071" i="2"/>
  <c r="BK2103" i="2"/>
  <c r="P2147" i="2"/>
  <c r="P2263" i="2"/>
  <c r="P2397" i="2"/>
  <c r="R2464" i="2"/>
  <c r="T2464" i="2"/>
  <c r="BK2651" i="2"/>
  <c r="J2651" i="2" s="1"/>
  <c r="J82" i="2" s="1"/>
  <c r="R2651" i="2"/>
  <c r="BK2744" i="2"/>
  <c r="J2744" i="2" s="1"/>
  <c r="J83" i="2" s="1"/>
  <c r="P2744" i="2"/>
  <c r="R2744" i="2"/>
  <c r="T2744" i="2"/>
  <c r="T2762" i="2"/>
  <c r="T2984" i="2"/>
  <c r="T3130" i="2"/>
  <c r="T3220" i="2"/>
  <c r="R3326" i="2"/>
  <c r="BK3679" i="2"/>
  <c r="J3679" i="2" s="1"/>
  <c r="J90" i="2" s="1"/>
  <c r="R3739" i="2"/>
  <c r="T3896" i="2"/>
  <c r="T3908" i="2"/>
  <c r="T3919" i="2"/>
  <c r="BK3945" i="2"/>
  <c r="J3945" i="2"/>
  <c r="J97" i="2" s="1"/>
  <c r="T3945" i="2"/>
  <c r="T3959" i="2"/>
  <c r="T89" i="3"/>
  <c r="T88" i="3" s="1"/>
  <c r="T87" i="3" s="1"/>
  <c r="P137" i="4"/>
  <c r="P169" i="4"/>
  <c r="BK175" i="4"/>
  <c r="J175" i="4" s="1"/>
  <c r="J70" i="4" s="1"/>
  <c r="R175" i="4"/>
  <c r="P181" i="4"/>
  <c r="BK221" i="4"/>
  <c r="J221" i="4"/>
  <c r="J78" i="4"/>
  <c r="R221" i="4"/>
  <c r="P224" i="4"/>
  <c r="R224" i="4"/>
  <c r="R232" i="4"/>
  <c r="P266" i="4"/>
  <c r="BK288" i="4"/>
  <c r="J288" i="4"/>
  <c r="J83" i="4"/>
  <c r="R288" i="4"/>
  <c r="P295" i="4"/>
  <c r="T295" i="4"/>
  <c r="R301" i="4"/>
  <c r="P310" i="4"/>
  <c r="BK319" i="4"/>
  <c r="J319" i="4"/>
  <c r="J87" i="4"/>
  <c r="R319" i="4"/>
  <c r="T326" i="4"/>
  <c r="R335" i="4"/>
  <c r="R343" i="4"/>
  <c r="P353" i="4"/>
  <c r="BK362" i="4"/>
  <c r="J362" i="4"/>
  <c r="J93" i="4"/>
  <c r="T362" i="4"/>
  <c r="BK370" i="4"/>
  <c r="J370" i="4"/>
  <c r="J95" i="4"/>
  <c r="R370" i="4"/>
  <c r="P379" i="4"/>
  <c r="BK385" i="4"/>
  <c r="J385" i="4"/>
  <c r="J98" i="4" s="1"/>
  <c r="T385" i="4"/>
  <c r="T391" i="4"/>
  <c r="R397" i="4"/>
  <c r="R408" i="4"/>
  <c r="BK414" i="4"/>
  <c r="J414" i="4"/>
  <c r="J105" i="4"/>
  <c r="R414" i="4"/>
  <c r="BK443" i="4"/>
  <c r="J443" i="4"/>
  <c r="J106" i="4"/>
  <c r="R443" i="4"/>
  <c r="BK484" i="4"/>
  <c r="J484" i="4"/>
  <c r="J108" i="4"/>
  <c r="BK497" i="4"/>
  <c r="J497" i="4" s="1"/>
  <c r="J109" i="4" s="1"/>
  <c r="T497" i="4"/>
  <c r="P505" i="4"/>
  <c r="P102" i="5"/>
  <c r="R146" i="5"/>
  <c r="R175" i="5"/>
  <c r="R211" i="5"/>
  <c r="R229" i="5"/>
  <c r="P240" i="5"/>
  <c r="P246" i="5"/>
  <c r="T246" i="5"/>
  <c r="R254" i="5"/>
  <c r="T254" i="5"/>
  <c r="T263" i="5"/>
  <c r="T286" i="5"/>
  <c r="R310" i="5"/>
  <c r="P97" i="6"/>
  <c r="P138" i="6"/>
  <c r="P147" i="6"/>
  <c r="P165" i="6"/>
  <c r="T165" i="6"/>
  <c r="T187" i="6"/>
  <c r="R266" i="6"/>
  <c r="R365" i="6"/>
  <c r="R369" i="6"/>
  <c r="T374" i="6"/>
  <c r="P99" i="7"/>
  <c r="BK111" i="7"/>
  <c r="J111" i="7"/>
  <c r="J67" i="7"/>
  <c r="BK157" i="7"/>
  <c r="T157" i="7"/>
  <c r="T191" i="7"/>
  <c r="T250" i="7"/>
  <c r="R279" i="7"/>
  <c r="P283" i="7"/>
  <c r="T283" i="7"/>
  <c r="P288" i="7"/>
  <c r="R105" i="8"/>
  <c r="T121" i="8"/>
  <c r="T133" i="8"/>
  <c r="T145" i="8"/>
  <c r="BK163" i="8"/>
  <c r="J163" i="8" s="1"/>
  <c r="J71" i="8" s="1"/>
  <c r="BK166" i="8"/>
  <c r="J166" i="8" s="1"/>
  <c r="J72" i="8" s="1"/>
  <c r="BK172" i="8"/>
  <c r="J172" i="8"/>
  <c r="J73" i="8" s="1"/>
  <c r="T172" i="8"/>
  <c r="T177" i="8"/>
  <c r="T182" i="8"/>
  <c r="T185" i="8"/>
  <c r="P194" i="8"/>
  <c r="T197" i="8"/>
  <c r="R206" i="8"/>
  <c r="P95" i="9"/>
  <c r="P94" i="9" s="1"/>
  <c r="P93" i="9" s="1"/>
  <c r="AU64" i="1" s="1"/>
  <c r="T95" i="10"/>
  <c r="T94" i="10" s="1"/>
  <c r="T93" i="10" s="1"/>
  <c r="R95" i="11"/>
  <c r="R94" i="11" s="1"/>
  <c r="R93" i="11" s="1"/>
  <c r="T95" i="12"/>
  <c r="T94" i="12"/>
  <c r="T93" i="12" s="1"/>
  <c r="R87" i="13"/>
  <c r="R86" i="13"/>
  <c r="BK89" i="14"/>
  <c r="J89" i="14" s="1"/>
  <c r="J65" i="14" s="1"/>
  <c r="P103" i="15"/>
  <c r="R139" i="15"/>
  <c r="R102" i="15" s="1"/>
  <c r="R101" i="15" s="1"/>
  <c r="R100" i="15" s="1"/>
  <c r="P179" i="15"/>
  <c r="T179" i="15"/>
  <c r="R226" i="15"/>
  <c r="P271" i="15"/>
  <c r="BK278" i="15"/>
  <c r="J278" i="15" s="1"/>
  <c r="J71" i="15" s="1"/>
  <c r="T278" i="15"/>
  <c r="R302" i="15"/>
  <c r="R318" i="15"/>
  <c r="P337" i="15"/>
  <c r="T337" i="15"/>
  <c r="R341" i="15"/>
  <c r="R348" i="15"/>
  <c r="P353" i="15"/>
  <c r="T353" i="15"/>
  <c r="P363" i="15"/>
  <c r="T94" i="16"/>
  <c r="T142" i="16"/>
  <c r="R176" i="16"/>
  <c r="T182" i="16"/>
  <c r="P232" i="16"/>
  <c r="R93" i="17"/>
  <c r="BK116" i="17"/>
  <c r="J116" i="17" s="1"/>
  <c r="J68" i="17" s="1"/>
  <c r="BK86" i="18"/>
  <c r="J86" i="18"/>
  <c r="J61" i="18" s="1"/>
  <c r="P86" i="18"/>
  <c r="R86" i="18"/>
  <c r="T86" i="18"/>
  <c r="BK91" i="18"/>
  <c r="J91" i="18" s="1"/>
  <c r="J62" i="18" s="1"/>
  <c r="P91" i="18"/>
  <c r="R91" i="18"/>
  <c r="T91" i="18"/>
  <c r="R122" i="2"/>
  <c r="BK319" i="2"/>
  <c r="J319" i="2" s="1"/>
  <c r="J67" i="2" s="1"/>
  <c r="BK879" i="2"/>
  <c r="J879" i="2"/>
  <c r="J68" i="2" s="1"/>
  <c r="BK1037" i="2"/>
  <c r="J1037" i="2" s="1"/>
  <c r="J69" i="2" s="1"/>
  <c r="BK1760" i="2"/>
  <c r="J1760" i="2" s="1"/>
  <c r="J70" i="2" s="1"/>
  <c r="R1787" i="2"/>
  <c r="R2071" i="2"/>
  <c r="R2103" i="2"/>
  <c r="R2147" i="2"/>
  <c r="R2263" i="2"/>
  <c r="BK2464" i="2"/>
  <c r="J2464" i="2"/>
  <c r="J80" i="2"/>
  <c r="BK2560" i="2"/>
  <c r="J2560" i="2" s="1"/>
  <c r="J81" i="2" s="1"/>
  <c r="T2560" i="2"/>
  <c r="T2651" i="2"/>
  <c r="R2762" i="2"/>
  <c r="P2984" i="2"/>
  <c r="P3130" i="2"/>
  <c r="P3220" i="2"/>
  <c r="P3326" i="2"/>
  <c r="P3679" i="2"/>
  <c r="T3739" i="2"/>
  <c r="R3896" i="2"/>
  <c r="P3908" i="2"/>
  <c r="R3919" i="2"/>
  <c r="P3945" i="2"/>
  <c r="R3959" i="2"/>
  <c r="BK89" i="3"/>
  <c r="J89" i="3" s="1"/>
  <c r="J65" i="3" s="1"/>
  <c r="P89" i="3"/>
  <c r="P88" i="3" s="1"/>
  <c r="P87" i="3" s="1"/>
  <c r="AU57" i="1" s="1"/>
  <c r="R137" i="4"/>
  <c r="T137" i="4"/>
  <c r="T443" i="4"/>
  <c r="T474" i="4"/>
  <c r="R484" i="4"/>
  <c r="BK501" i="4"/>
  <c r="J501" i="4" s="1"/>
  <c r="J110" i="4" s="1"/>
  <c r="T501" i="4"/>
  <c r="BK505" i="4"/>
  <c r="J505" i="4" s="1"/>
  <c r="J111" i="4" s="1"/>
  <c r="R102" i="5"/>
  <c r="P146" i="5"/>
  <c r="P175" i="5"/>
  <c r="P211" i="5"/>
  <c r="P229" i="5"/>
  <c r="BK246" i="5"/>
  <c r="J246" i="5" s="1"/>
  <c r="J72" i="5" s="1"/>
  <c r="R246" i="5"/>
  <c r="R263" i="5"/>
  <c r="R286" i="5"/>
  <c r="R298" i="5"/>
  <c r="P310" i="5"/>
  <c r="T97" i="6"/>
  <c r="T138" i="6"/>
  <c r="R147" i="6"/>
  <c r="BK187" i="6"/>
  <c r="J187" i="6" s="1"/>
  <c r="J69" i="6" s="1"/>
  <c r="P266" i="6"/>
  <c r="P369" i="6"/>
  <c r="P374" i="6"/>
  <c r="R99" i="7"/>
  <c r="R111" i="7"/>
  <c r="BK191" i="7"/>
  <c r="J191" i="7" s="1"/>
  <c r="J71" i="7" s="1"/>
  <c r="BK250" i="7"/>
  <c r="J250" i="7"/>
  <c r="J72" i="7" s="1"/>
  <c r="BK279" i="7"/>
  <c r="J279" i="7"/>
  <c r="J73" i="7"/>
  <c r="BK283" i="7"/>
  <c r="J283" i="7" s="1"/>
  <c r="J74" i="7" s="1"/>
  <c r="R288" i="7"/>
  <c r="BK121" i="8"/>
  <c r="J121" i="8" s="1"/>
  <c r="J67" i="8" s="1"/>
  <c r="R121" i="8"/>
  <c r="R133" i="8"/>
  <c r="R145" i="8"/>
  <c r="P155" i="8"/>
  <c r="R163" i="8"/>
  <c r="R166" i="8"/>
  <c r="BK177" i="8"/>
  <c r="J177" i="8"/>
  <c r="J74" i="8"/>
  <c r="R177" i="8"/>
  <c r="P182" i="8"/>
  <c r="P185" i="8"/>
  <c r="R194" i="8"/>
  <c r="P197" i="8"/>
  <c r="T206" i="8"/>
  <c r="T95" i="9"/>
  <c r="T94" i="9" s="1"/>
  <c r="T93" i="9" s="1"/>
  <c r="BK95" i="10"/>
  <c r="BK94" i="10"/>
  <c r="J94" i="10"/>
  <c r="J68" i="10" s="1"/>
  <c r="BK95" i="11"/>
  <c r="BK94" i="11"/>
  <c r="J94" i="11"/>
  <c r="J68" i="11" s="1"/>
  <c r="P95" i="12"/>
  <c r="P94" i="12"/>
  <c r="P93" i="12" s="1"/>
  <c r="AU67" i="1" s="1"/>
  <c r="T87" i="13"/>
  <c r="T86" i="13"/>
  <c r="P89" i="14"/>
  <c r="P88" i="14" s="1"/>
  <c r="P87" i="14" s="1"/>
  <c r="AU69" i="1" s="1"/>
  <c r="BK103" i="15"/>
  <c r="BK139" i="15"/>
  <c r="J139" i="15" s="1"/>
  <c r="J67" i="15" s="1"/>
  <c r="BK179" i="15"/>
  <c r="J179" i="15" s="1"/>
  <c r="J68" i="15" s="1"/>
  <c r="R179" i="15"/>
  <c r="T226" i="15"/>
  <c r="T271" i="15"/>
  <c r="R278" i="15"/>
  <c r="BK302" i="15"/>
  <c r="J302" i="15"/>
  <c r="J72" i="15" s="1"/>
  <c r="T302" i="15"/>
  <c r="T318" i="15"/>
  <c r="R337" i="15"/>
  <c r="P341" i="15"/>
  <c r="BK348" i="15"/>
  <c r="J348" i="15"/>
  <c r="J76" i="15"/>
  <c r="BK353" i="15"/>
  <c r="J353" i="15" s="1"/>
  <c r="J77" i="15" s="1"/>
  <c r="BK363" i="15"/>
  <c r="J363" i="15" s="1"/>
  <c r="J78" i="15" s="1"/>
  <c r="R363" i="15"/>
  <c r="P94" i="16"/>
  <c r="P142" i="16"/>
  <c r="BK176" i="16"/>
  <c r="J176" i="16"/>
  <c r="J67" i="16"/>
  <c r="T176" i="16"/>
  <c r="R182" i="16"/>
  <c r="T232" i="16"/>
  <c r="P93" i="17"/>
  <c r="R116" i="17"/>
  <c r="P122" i="2"/>
  <c r="P207" i="2"/>
  <c r="R319" i="2"/>
  <c r="P879" i="2"/>
  <c r="P1037" i="2"/>
  <c r="P1760" i="2"/>
  <c r="P1787" i="2"/>
  <c r="T2071" i="2"/>
  <c r="P2103" i="2"/>
  <c r="BK2147" i="2"/>
  <c r="J2147" i="2"/>
  <c r="J76" i="2" s="1"/>
  <c r="BK2263" i="2"/>
  <c r="J2263" i="2"/>
  <c r="J77" i="2"/>
  <c r="BK2397" i="2"/>
  <c r="J2397" i="2"/>
  <c r="J78" i="2"/>
  <c r="P2464" i="2"/>
  <c r="P2560" i="2"/>
  <c r="P2651" i="2"/>
  <c r="P2762" i="2"/>
  <c r="BK2984" i="2"/>
  <c r="J2984" i="2" s="1"/>
  <c r="J85" i="2" s="1"/>
  <c r="BK3130" i="2"/>
  <c r="J3130" i="2"/>
  <c r="J86" i="2" s="1"/>
  <c r="BK3220" i="2"/>
  <c r="J3220" i="2"/>
  <c r="J87" i="2"/>
  <c r="BK3326" i="2"/>
  <c r="J3326" i="2"/>
  <c r="J89" i="2"/>
  <c r="R3679" i="2"/>
  <c r="P3739" i="2"/>
  <c r="P3896" i="2"/>
  <c r="R3908" i="2"/>
  <c r="P3919" i="2"/>
  <c r="BK3959" i="2"/>
  <c r="J3959" i="2"/>
  <c r="J98" i="2"/>
  <c r="R89" i="3"/>
  <c r="R88" i="3" s="1"/>
  <c r="R87" i="3" s="1"/>
  <c r="BK137" i="4"/>
  <c r="J137" i="4" s="1"/>
  <c r="J67" i="4" s="1"/>
  <c r="BK154" i="4"/>
  <c r="J154" i="4"/>
  <c r="J68" i="4" s="1"/>
  <c r="P154" i="4"/>
  <c r="T154" i="4"/>
  <c r="T169" i="4"/>
  <c r="T175" i="4"/>
  <c r="R181" i="4"/>
  <c r="R190" i="4"/>
  <c r="BK200" i="4"/>
  <c r="J200" i="4"/>
  <c r="J74" i="4" s="1"/>
  <c r="P200" i="4"/>
  <c r="T200" i="4"/>
  <c r="R207" i="4"/>
  <c r="BK212" i="4"/>
  <c r="J212" i="4"/>
  <c r="J76" i="4"/>
  <c r="R212" i="4"/>
  <c r="BK218" i="4"/>
  <c r="J218" i="4"/>
  <c r="J77" i="4"/>
  <c r="P218" i="4"/>
  <c r="T218" i="4"/>
  <c r="BK224" i="4"/>
  <c r="J224" i="4"/>
  <c r="J79" i="4"/>
  <c r="BK232" i="4"/>
  <c r="T232" i="4"/>
  <c r="T266" i="4"/>
  <c r="T288" i="4"/>
  <c r="R295" i="4"/>
  <c r="P301" i="4"/>
  <c r="BK310" i="4"/>
  <c r="J310" i="4"/>
  <c r="J86" i="4" s="1"/>
  <c r="R310" i="4"/>
  <c r="T319" i="4"/>
  <c r="BK326" i="4"/>
  <c r="R326" i="4"/>
  <c r="P335" i="4"/>
  <c r="T335" i="4"/>
  <c r="P343" i="4"/>
  <c r="BK353" i="4"/>
  <c r="J353" i="4"/>
  <c r="J92" i="4"/>
  <c r="R353" i="4"/>
  <c r="R362" i="4"/>
  <c r="P366" i="4"/>
  <c r="T366" i="4"/>
  <c r="T370" i="4"/>
  <c r="T379" i="4"/>
  <c r="R385" i="4"/>
  <c r="P391" i="4"/>
  <c r="BK397" i="4"/>
  <c r="J397" i="4" s="1"/>
  <c r="J100" i="4" s="1"/>
  <c r="P397" i="4"/>
  <c r="P408" i="4"/>
  <c r="BK474" i="4"/>
  <c r="J474" i="4"/>
  <c r="J107" i="4"/>
  <c r="R474" i="4"/>
  <c r="P484" i="4"/>
  <c r="P497" i="4"/>
  <c r="P501" i="4"/>
  <c r="R505" i="4"/>
  <c r="BK102" i="5"/>
  <c r="J102" i="5" s="1"/>
  <c r="J66" i="5" s="1"/>
  <c r="BK146" i="5"/>
  <c r="J146" i="5" s="1"/>
  <c r="J67" i="5" s="1"/>
  <c r="BK175" i="5"/>
  <c r="J175" i="5" s="1"/>
  <c r="J68" i="5" s="1"/>
  <c r="BK211" i="5"/>
  <c r="J211" i="5" s="1"/>
  <c r="J69" i="5" s="1"/>
  <c r="BK229" i="5"/>
  <c r="J229" i="5" s="1"/>
  <c r="J70" i="5" s="1"/>
  <c r="BK240" i="5"/>
  <c r="J240" i="5" s="1"/>
  <c r="J71" i="5" s="1"/>
  <c r="T240" i="5"/>
  <c r="BK254" i="5"/>
  <c r="J254" i="5" s="1"/>
  <c r="J73" i="5" s="1"/>
  <c r="BK263" i="5"/>
  <c r="J263" i="5" s="1"/>
  <c r="J74" i="5" s="1"/>
  <c r="BK286" i="5"/>
  <c r="J286" i="5" s="1"/>
  <c r="J75" i="5" s="1"/>
  <c r="BK298" i="5"/>
  <c r="J298" i="5" s="1"/>
  <c r="J76" i="5" s="1"/>
  <c r="T298" i="5"/>
  <c r="BK310" i="5"/>
  <c r="J310" i="5" s="1"/>
  <c r="J77" i="5" s="1"/>
  <c r="BK97" i="6"/>
  <c r="BK138" i="6"/>
  <c r="J138" i="6"/>
  <c r="J66" i="6"/>
  <c r="R138" i="6"/>
  <c r="T147" i="6"/>
  <c r="R165" i="6"/>
  <c r="R187" i="6"/>
  <c r="T266" i="6"/>
  <c r="P365" i="6"/>
  <c r="BK369" i="6"/>
  <c r="J369" i="6"/>
  <c r="J72" i="6"/>
  <c r="T369" i="6"/>
  <c r="BK374" i="6"/>
  <c r="J374" i="6"/>
  <c r="J73" i="6"/>
  <c r="T111" i="7"/>
  <c r="P157" i="7"/>
  <c r="P191" i="7"/>
  <c r="R250" i="7"/>
  <c r="P279" i="7"/>
  <c r="R283" i="7"/>
  <c r="T288" i="7"/>
  <c r="P105" i="8"/>
  <c r="BK133" i="8"/>
  <c r="J133" i="8"/>
  <c r="J68" i="8"/>
  <c r="BK145" i="8"/>
  <c r="J145" i="8" s="1"/>
  <c r="J69" i="8" s="1"/>
  <c r="BK155" i="8"/>
  <c r="J155" i="8"/>
  <c r="J70" i="8" s="1"/>
  <c r="T155" i="8"/>
  <c r="T163" i="8"/>
  <c r="P166" i="8"/>
  <c r="P172" i="8"/>
  <c r="P177" i="8"/>
  <c r="BK185" i="8"/>
  <c r="J185" i="8"/>
  <c r="J76" i="8" s="1"/>
  <c r="BK194" i="8"/>
  <c r="J194" i="8"/>
  <c r="J77" i="8"/>
  <c r="T194" i="8"/>
  <c r="R197" i="8"/>
  <c r="P206" i="8"/>
  <c r="R95" i="9"/>
  <c r="R94" i="9" s="1"/>
  <c r="R93" i="9" s="1"/>
  <c r="P95" i="10"/>
  <c r="P94" i="10"/>
  <c r="P93" i="10" s="1"/>
  <c r="AU65" i="1" s="1"/>
  <c r="T95" i="11"/>
  <c r="T94" i="11"/>
  <c r="T93" i="11" s="1"/>
  <c r="R95" i="12"/>
  <c r="R94" i="12"/>
  <c r="R93" i="12"/>
  <c r="BK87" i="13"/>
  <c r="J87" i="13"/>
  <c r="J64" i="13"/>
  <c r="R89" i="14"/>
  <c r="R88" i="14" s="1"/>
  <c r="R87" i="14" s="1"/>
  <c r="T103" i="15"/>
  <c r="P139" i="15"/>
  <c r="T139" i="15"/>
  <c r="BK226" i="15"/>
  <c r="J226" i="15"/>
  <c r="J69" i="15"/>
  <c r="P226" i="15"/>
  <c r="BK271" i="15"/>
  <c r="J271" i="15"/>
  <c r="J70" i="15"/>
  <c r="R271" i="15"/>
  <c r="P278" i="15"/>
  <c r="P302" i="15"/>
  <c r="BK318" i="15"/>
  <c r="J318" i="15" s="1"/>
  <c r="J73" i="15" s="1"/>
  <c r="P318" i="15"/>
  <c r="BK337" i="15"/>
  <c r="J337" i="15" s="1"/>
  <c r="J74" i="15" s="1"/>
  <c r="BK341" i="15"/>
  <c r="J341" i="15"/>
  <c r="J75" i="15" s="1"/>
  <c r="T341" i="15"/>
  <c r="P348" i="15"/>
  <c r="T348" i="15"/>
  <c r="R353" i="15"/>
  <c r="T363" i="15"/>
  <c r="R94" i="16"/>
  <c r="R142" i="16"/>
  <c r="BK182" i="16"/>
  <c r="J182" i="16"/>
  <c r="J68" i="16"/>
  <c r="BK232" i="16"/>
  <c r="J232" i="16" s="1"/>
  <c r="J69" i="16" s="1"/>
  <c r="BK93" i="17"/>
  <c r="J93" i="17" s="1"/>
  <c r="J66" i="17" s="1"/>
  <c r="T116" i="17"/>
  <c r="BK207" i="2"/>
  <c r="J207" i="2"/>
  <c r="J66" i="2" s="1"/>
  <c r="T207" i="2"/>
  <c r="P319" i="2"/>
  <c r="T879" i="2"/>
  <c r="R1037" i="2"/>
  <c r="R1760" i="2"/>
  <c r="T1760" i="2"/>
  <c r="BK1787" i="2"/>
  <c r="J1787" i="2" s="1"/>
  <c r="J71" i="2" s="1"/>
  <c r="BK2071" i="2"/>
  <c r="J2071" i="2"/>
  <c r="J72" i="2" s="1"/>
  <c r="T2103" i="2"/>
  <c r="T2147" i="2"/>
  <c r="T2263" i="2"/>
  <c r="R2397" i="2"/>
  <c r="T2397" i="2"/>
  <c r="R2560" i="2"/>
  <c r="BK2762" i="2"/>
  <c r="J2762" i="2" s="1"/>
  <c r="J84" i="2" s="1"/>
  <c r="R2984" i="2"/>
  <c r="R3130" i="2"/>
  <c r="R3220" i="2"/>
  <c r="T3326" i="2"/>
  <c r="T3679" i="2"/>
  <c r="BK3739" i="2"/>
  <c r="J3739" i="2" s="1"/>
  <c r="J91" i="2" s="1"/>
  <c r="BK3896" i="2"/>
  <c r="J3896" i="2"/>
  <c r="J92" i="2" s="1"/>
  <c r="BK3908" i="2"/>
  <c r="J3908" i="2"/>
  <c r="J93" i="2"/>
  <c r="BK3919" i="2"/>
  <c r="J3919" i="2" s="1"/>
  <c r="J94" i="2" s="1"/>
  <c r="R3945" i="2"/>
  <c r="P3959" i="2"/>
  <c r="R154" i="4"/>
  <c r="BK169" i="4"/>
  <c r="J169" i="4"/>
  <c r="J69" i="4" s="1"/>
  <c r="R169" i="4"/>
  <c r="P175" i="4"/>
  <c r="BK181" i="4"/>
  <c r="J181" i="4" s="1"/>
  <c r="J71" i="4" s="1"/>
  <c r="T181" i="4"/>
  <c r="BK190" i="4"/>
  <c r="J190" i="4" s="1"/>
  <c r="J73" i="4" s="1"/>
  <c r="P190" i="4"/>
  <c r="T190" i="4"/>
  <c r="R200" i="4"/>
  <c r="BK207" i="4"/>
  <c r="J207" i="4"/>
  <c r="J75" i="4"/>
  <c r="P207" i="4"/>
  <c r="T207" i="4"/>
  <c r="P212" i="4"/>
  <c r="T212" i="4"/>
  <c r="R218" i="4"/>
  <c r="P221" i="4"/>
  <c r="T221" i="4"/>
  <c r="T224" i="4"/>
  <c r="P232" i="4"/>
  <c r="BK266" i="4"/>
  <c r="J266" i="4"/>
  <c r="J82" i="4"/>
  <c r="R266" i="4"/>
  <c r="P288" i="4"/>
  <c r="BK295" i="4"/>
  <c r="J295" i="4"/>
  <c r="J84" i="4" s="1"/>
  <c r="BK301" i="4"/>
  <c r="J301" i="4"/>
  <c r="J85" i="4"/>
  <c r="T301" i="4"/>
  <c r="T310" i="4"/>
  <c r="P319" i="4"/>
  <c r="P326" i="4"/>
  <c r="BK335" i="4"/>
  <c r="J335" i="4" s="1"/>
  <c r="J90" i="4" s="1"/>
  <c r="BK343" i="4"/>
  <c r="J343" i="4" s="1"/>
  <c r="J91" i="4" s="1"/>
  <c r="T343" i="4"/>
  <c r="T353" i="4"/>
  <c r="P362" i="4"/>
  <c r="BK366" i="4"/>
  <c r="J366" i="4"/>
  <c r="J94" i="4"/>
  <c r="R366" i="4"/>
  <c r="P370" i="4"/>
  <c r="BK379" i="4"/>
  <c r="R379" i="4"/>
  <c r="P385" i="4"/>
  <c r="BK391" i="4"/>
  <c r="J391" i="4"/>
  <c r="J99" i="4"/>
  <c r="R391" i="4"/>
  <c r="T397" i="4"/>
  <c r="BK408" i="4"/>
  <c r="J408" i="4"/>
  <c r="J103" i="4" s="1"/>
  <c r="T408" i="4"/>
  <c r="P414" i="4"/>
  <c r="T414" i="4"/>
  <c r="P443" i="4"/>
  <c r="P474" i="4"/>
  <c r="T484" i="4"/>
  <c r="R497" i="4"/>
  <c r="R501" i="4"/>
  <c r="T505" i="4"/>
  <c r="T102" i="5"/>
  <c r="T146" i="5"/>
  <c r="T175" i="5"/>
  <c r="T211" i="5"/>
  <c r="T229" i="5"/>
  <c r="R240" i="5"/>
  <c r="P254" i="5"/>
  <c r="P263" i="5"/>
  <c r="P286" i="5"/>
  <c r="P298" i="5"/>
  <c r="T310" i="5"/>
  <c r="R97" i="6"/>
  <c r="BK147" i="6"/>
  <c r="J147" i="6"/>
  <c r="J67" i="6" s="1"/>
  <c r="BK165" i="6"/>
  <c r="J165" i="6"/>
  <c r="J68" i="6"/>
  <c r="P187" i="6"/>
  <c r="BK266" i="6"/>
  <c r="J266" i="6"/>
  <c r="J70" i="6"/>
  <c r="BK365" i="6"/>
  <c r="J365" i="6" s="1"/>
  <c r="J71" i="6" s="1"/>
  <c r="T365" i="6"/>
  <c r="R374" i="6"/>
  <c r="BK99" i="7"/>
  <c r="J99" i="7"/>
  <c r="J65" i="7"/>
  <c r="T99" i="7"/>
  <c r="T98" i="7" s="1"/>
  <c r="P111" i="7"/>
  <c r="R157" i="7"/>
  <c r="R191" i="7"/>
  <c r="P250" i="7"/>
  <c r="T279" i="7"/>
  <c r="BK288" i="7"/>
  <c r="J288" i="7" s="1"/>
  <c r="J75" i="7" s="1"/>
  <c r="BK105" i="8"/>
  <c r="T105" i="8"/>
  <c r="P121" i="8"/>
  <c r="P133" i="8"/>
  <c r="P145" i="8"/>
  <c r="R155" i="8"/>
  <c r="P163" i="8"/>
  <c r="T166" i="8"/>
  <c r="R172" i="8"/>
  <c r="BK182" i="8"/>
  <c r="J182" i="8" s="1"/>
  <c r="J75" i="8" s="1"/>
  <c r="R182" i="8"/>
  <c r="R185" i="8"/>
  <c r="BK197" i="8"/>
  <c r="J197" i="8" s="1"/>
  <c r="J78" i="8" s="1"/>
  <c r="BK206" i="8"/>
  <c r="J206" i="8" s="1"/>
  <c r="J80" i="8" s="1"/>
  <c r="BK95" i="9"/>
  <c r="J95" i="9" s="1"/>
  <c r="J69" i="9" s="1"/>
  <c r="R95" i="10"/>
  <c r="R94" i="10" s="1"/>
  <c r="R93" i="10" s="1"/>
  <c r="P95" i="11"/>
  <c r="P94" i="11" s="1"/>
  <c r="P93" i="11" s="1"/>
  <c r="AU66" i="1" s="1"/>
  <c r="BK95" i="12"/>
  <c r="J95" i="12" s="1"/>
  <c r="J69" i="12" s="1"/>
  <c r="P87" i="13"/>
  <c r="P86" i="13" s="1"/>
  <c r="AU68" i="1" s="1"/>
  <c r="T89" i="14"/>
  <c r="T88" i="14"/>
  <c r="T87" i="14" s="1"/>
  <c r="R103" i="15"/>
  <c r="BK94" i="16"/>
  <c r="J94" i="16"/>
  <c r="J65" i="16"/>
  <c r="BK142" i="16"/>
  <c r="J142" i="16" s="1"/>
  <c r="J66" i="16" s="1"/>
  <c r="P176" i="16"/>
  <c r="P182" i="16"/>
  <c r="R232" i="16"/>
  <c r="T93" i="17"/>
  <c r="T92" i="17" s="1"/>
  <c r="T91" i="17" s="1"/>
  <c r="T90" i="17" s="1"/>
  <c r="P116" i="17"/>
  <c r="E50" i="2"/>
  <c r="F58" i="2"/>
  <c r="F117" i="2"/>
  <c r="BE155" i="2"/>
  <c r="BE162" i="2"/>
  <c r="BE183" i="2"/>
  <c r="BE185" i="2"/>
  <c r="BE219" i="2"/>
  <c r="BE222" i="2"/>
  <c r="BE247" i="2"/>
  <c r="BE310" i="2"/>
  <c r="BE616" i="2"/>
  <c r="BE627" i="2"/>
  <c r="BE657" i="2"/>
  <c r="BE668" i="2"/>
  <c r="BE671" i="2"/>
  <c r="BE676" i="2"/>
  <c r="BE684" i="2"/>
  <c r="BE686" i="2"/>
  <c r="BE801" i="2"/>
  <c r="BE863" i="2"/>
  <c r="BE896" i="2"/>
  <c r="BE897" i="2"/>
  <c r="BE953" i="2"/>
  <c r="BE970" i="2"/>
  <c r="BE1003" i="2"/>
  <c r="BE1007" i="2"/>
  <c r="BE1025" i="2"/>
  <c r="BE1075" i="2"/>
  <c r="BE1125" i="2"/>
  <c r="BE1178" i="2"/>
  <c r="BE1235" i="2"/>
  <c r="BE1237" i="2"/>
  <c r="BE1263" i="2"/>
  <c r="BE1293" i="2"/>
  <c r="BE1338" i="2"/>
  <c r="BE1362" i="2"/>
  <c r="BE1364" i="2"/>
  <c r="BE1393" i="2"/>
  <c r="BE1398" i="2"/>
  <c r="BE1403" i="2"/>
  <c r="BE1405" i="2"/>
  <c r="BE1449" i="2"/>
  <c r="BE1485" i="2"/>
  <c r="BE1489" i="2"/>
  <c r="BE1492" i="2"/>
  <c r="BE1495" i="2"/>
  <c r="BE1518" i="2"/>
  <c r="BE1543" i="2"/>
  <c r="BE1566" i="2"/>
  <c r="BE1752" i="2"/>
  <c r="BE1769" i="2"/>
  <c r="BE1785" i="2"/>
  <c r="BE1823" i="2"/>
  <c r="BE1826" i="2"/>
  <c r="BE1829" i="2"/>
  <c r="BE1855" i="2"/>
  <c r="BE1878" i="2"/>
  <c r="BE1894" i="2"/>
  <c r="BE1912" i="2"/>
  <c r="BE1930" i="2"/>
  <c r="BE1933" i="2"/>
  <c r="BE1936" i="2"/>
  <c r="BE1985" i="2"/>
  <c r="BE1993" i="2"/>
  <c r="BE2001" i="2"/>
  <c r="BE2009" i="2"/>
  <c r="BE2015" i="2"/>
  <c r="BE2039" i="2"/>
  <c r="BE2045" i="2"/>
  <c r="BE2047" i="2"/>
  <c r="BE2058" i="2"/>
  <c r="BE2060" i="2"/>
  <c r="BE2062" i="2"/>
  <c r="BE2066" i="2"/>
  <c r="BE2087" i="2"/>
  <c r="BE2095" i="2"/>
  <c r="BE2097" i="2"/>
  <c r="BE2100" i="2"/>
  <c r="BE2131" i="2"/>
  <c r="BE2143" i="2"/>
  <c r="BE2145" i="2"/>
  <c r="BE2160" i="2"/>
  <c r="BE2172" i="2"/>
  <c r="BE2181" i="2"/>
  <c r="BE2190" i="2"/>
  <c r="BE2206" i="2"/>
  <c r="BE2230" i="2"/>
  <c r="BE2236" i="2"/>
  <c r="BE2238" i="2"/>
  <c r="BE2249" i="2"/>
  <c r="BE2264" i="2"/>
  <c r="BE2266" i="2"/>
  <c r="BE2268" i="2"/>
  <c r="BE2270" i="2"/>
  <c r="BE2314" i="2"/>
  <c r="BE2317" i="2"/>
  <c r="BE2320" i="2"/>
  <c r="BE2339" i="2"/>
  <c r="BE2355" i="2"/>
  <c r="BE2393" i="2"/>
  <c r="BE2398" i="2"/>
  <c r="BE2404" i="2"/>
  <c r="BE2463" i="2"/>
  <c r="BE2465" i="2"/>
  <c r="BE2468" i="2"/>
  <c r="BE2476" i="2"/>
  <c r="BE2479" i="2"/>
  <c r="BE2491" i="2"/>
  <c r="BE2499" i="2"/>
  <c r="BE2509" i="2"/>
  <c r="BE2516" i="2"/>
  <c r="BE2518" i="2"/>
  <c r="BE2548" i="2"/>
  <c r="BE2567" i="2"/>
  <c r="BE2571" i="2"/>
  <c r="BE2575" i="2"/>
  <c r="BE2586" i="2"/>
  <c r="BE2597" i="2"/>
  <c r="BE2601" i="2"/>
  <c r="BE2617" i="2"/>
  <c r="BE2645" i="2"/>
  <c r="BE2647" i="2"/>
  <c r="BE2664" i="2"/>
  <c r="BE2695" i="2"/>
  <c r="BE2719" i="2"/>
  <c r="BE2732" i="2"/>
  <c r="BE2734" i="2"/>
  <c r="BE2736" i="2"/>
  <c r="BE2742" i="2"/>
  <c r="BE2748" i="2"/>
  <c r="BE2760" i="2"/>
  <c r="BE2763" i="2"/>
  <c r="BE2771" i="2"/>
  <c r="BE2773" i="2"/>
  <c r="BE2795" i="2"/>
  <c r="BE2797" i="2"/>
  <c r="BE2799" i="2"/>
  <c r="BE2801" i="2"/>
  <c r="BE2811" i="2"/>
  <c r="BE2815" i="2"/>
  <c r="BE2821" i="2"/>
  <c r="BE2829" i="2"/>
  <c r="BE2835" i="2"/>
  <c r="BE2837" i="2"/>
  <c r="BE2853" i="2"/>
  <c r="BE2855" i="2"/>
  <c r="BE2857" i="2"/>
  <c r="BE2859" i="2"/>
  <c r="BE2861" i="2"/>
  <c r="BE2869" i="2"/>
  <c r="BE2873" i="2"/>
  <c r="BE2889" i="2"/>
  <c r="BE2895" i="2"/>
  <c r="BE2909" i="2"/>
  <c r="BE2919" i="2"/>
  <c r="BE2920" i="2"/>
  <c r="BE2922" i="2"/>
  <c r="BE2958" i="2"/>
  <c r="BE2962" i="2"/>
  <c r="BE2971" i="2"/>
  <c r="BE2974" i="2"/>
  <c r="BE2976" i="2"/>
  <c r="BE2978" i="2"/>
  <c r="BE2997" i="2"/>
  <c r="BE3003" i="2"/>
  <c r="BE3007" i="2"/>
  <c r="BE3016" i="2"/>
  <c r="BE3021" i="2"/>
  <c r="BE3026" i="2"/>
  <c r="BE3028" i="2"/>
  <c r="BE3035" i="2"/>
  <c r="BE3039" i="2"/>
  <c r="BE3041" i="2"/>
  <c r="BE3044" i="2"/>
  <c r="BE3046" i="2"/>
  <c r="BE3049" i="2"/>
  <c r="BE3059" i="2"/>
  <c r="BE3077" i="2"/>
  <c r="BE3081" i="2"/>
  <c r="BE3085" i="2"/>
  <c r="BE3091" i="2"/>
  <c r="BE3095" i="2"/>
  <c r="BE3109" i="2"/>
  <c r="BE3113" i="2"/>
  <c r="BE3117" i="2"/>
  <c r="BE3126" i="2"/>
  <c r="BE3128" i="2"/>
  <c r="BE3131" i="2"/>
  <c r="BE3142" i="2"/>
  <c r="BE3194" i="2"/>
  <c r="BE3198" i="2"/>
  <c r="BE3200" i="2"/>
  <c r="BE3209" i="2"/>
  <c r="BE3221" i="2"/>
  <c r="BE3235" i="2"/>
  <c r="BE3317" i="2"/>
  <c r="BE3319" i="2"/>
  <c r="BE3327" i="2"/>
  <c r="BE3331" i="2"/>
  <c r="F58" i="3"/>
  <c r="J59" i="3"/>
  <c r="BE94" i="3"/>
  <c r="BE99" i="3"/>
  <c r="BE100" i="3"/>
  <c r="E50" i="4"/>
  <c r="F58" i="4"/>
  <c r="J59" i="4"/>
  <c r="BE138" i="4"/>
  <c r="BE140" i="4"/>
  <c r="BE142" i="4"/>
  <c r="BE143" i="4"/>
  <c r="BE144" i="4"/>
  <c r="BE145" i="4"/>
  <c r="BE150" i="4"/>
  <c r="BE151" i="4"/>
  <c r="BE153" i="4"/>
  <c r="BE156" i="4"/>
  <c r="BE161" i="4"/>
  <c r="BE163" i="4"/>
  <c r="BE166" i="4"/>
  <c r="BE171" i="4"/>
  <c r="BE174" i="4"/>
  <c r="BE176" i="4"/>
  <c r="BE177" i="4"/>
  <c r="BE178" i="4"/>
  <c r="BE180" i="4"/>
  <c r="BE182" i="4"/>
  <c r="BE185" i="4"/>
  <c r="BE187" i="4"/>
  <c r="BE188" i="4"/>
  <c r="BE192" i="4"/>
  <c r="BE194" i="4"/>
  <c r="BE195" i="4"/>
  <c r="BE202" i="4"/>
  <c r="BE204" i="4"/>
  <c r="BE205" i="4"/>
  <c r="BE209" i="4"/>
  <c r="BE213" i="4"/>
  <c r="BE217" i="4"/>
  <c r="BE225" i="4"/>
  <c r="BE227" i="4"/>
  <c r="BE228" i="4"/>
  <c r="BE229" i="4"/>
  <c r="BE230" i="4"/>
  <c r="BE233" i="4"/>
  <c r="BE234" i="4"/>
  <c r="BE239" i="4"/>
  <c r="BE242" i="4"/>
  <c r="BE246" i="4"/>
  <c r="BE250" i="4"/>
  <c r="BE252" i="4"/>
  <c r="BE255" i="4"/>
  <c r="BE257" i="4"/>
  <c r="BE259" i="4"/>
  <c r="BE263" i="4"/>
  <c r="BE272" i="4"/>
  <c r="BE273" i="4"/>
  <c r="BE278" i="4"/>
  <c r="BE282" i="4"/>
  <c r="BE284" i="4"/>
  <c r="BE286" i="4"/>
  <c r="BE287" i="4"/>
  <c r="BE289" i="4"/>
  <c r="BE290" i="4"/>
  <c r="BE292" i="4"/>
  <c r="BE294" i="4"/>
  <c r="BE297" i="4"/>
  <c r="BE298" i="4"/>
  <c r="BE299" i="4"/>
  <c r="BE304" i="4"/>
  <c r="BE307" i="4"/>
  <c r="BE316" i="4"/>
  <c r="BE321" i="4"/>
  <c r="BE322" i="4"/>
  <c r="BE323" i="4"/>
  <c r="BE329" i="4"/>
  <c r="BE333" i="4"/>
  <c r="BE337" i="4"/>
  <c r="BE339" i="4"/>
  <c r="BE340" i="4"/>
  <c r="BE346" i="4"/>
  <c r="BE347" i="4"/>
  <c r="BE348" i="4"/>
  <c r="BE350" i="4"/>
  <c r="BE352" i="4"/>
  <c r="BE356" i="4"/>
  <c r="BE367" i="4"/>
  <c r="BE368" i="4"/>
  <c r="BE371" i="4"/>
  <c r="BE380" i="4"/>
  <c r="BE382" i="4"/>
  <c r="BE393" i="4"/>
  <c r="BE399" i="4"/>
  <c r="BE401" i="4"/>
  <c r="BE409" i="4"/>
  <c r="BE416" i="4"/>
  <c r="BE423" i="4"/>
  <c r="BE427" i="4"/>
  <c r="BE431" i="4"/>
  <c r="BE434" i="4"/>
  <c r="BE435" i="4"/>
  <c r="BE436" i="4"/>
  <c r="BE438" i="4"/>
  <c r="BE444" i="4"/>
  <c r="BE445" i="4"/>
  <c r="BE451" i="4"/>
  <c r="BE453" i="4"/>
  <c r="BE463" i="4"/>
  <c r="BE467" i="4"/>
  <c r="BE473" i="4"/>
  <c r="BE475" i="4"/>
  <c r="BE477" i="4"/>
  <c r="BE478" i="4"/>
  <c r="BE479" i="4"/>
  <c r="BE481" i="4"/>
  <c r="BE486" i="4"/>
  <c r="BE489" i="4"/>
  <c r="BE492" i="4"/>
  <c r="BE495" i="4"/>
  <c r="BE498" i="4"/>
  <c r="BE500" i="4"/>
  <c r="BE502" i="4"/>
  <c r="BE503" i="4"/>
  <c r="BE507" i="4"/>
  <c r="J56" i="5"/>
  <c r="J59" i="5"/>
  <c r="F96" i="5"/>
  <c r="BE103" i="5"/>
  <c r="BE110" i="5"/>
  <c r="BE113" i="5"/>
  <c r="BE114" i="5"/>
  <c r="BE117" i="5"/>
  <c r="BE123" i="5"/>
  <c r="BE132" i="5"/>
  <c r="BE141" i="5"/>
  <c r="BE155" i="5"/>
  <c r="BE164" i="5"/>
  <c r="BE169" i="5"/>
  <c r="BE171" i="5"/>
  <c r="BE178" i="5"/>
  <c r="BE183" i="5"/>
  <c r="BE185" i="5"/>
  <c r="BE201" i="5"/>
  <c r="BE206" i="5"/>
  <c r="BE208" i="5"/>
  <c r="BE209" i="5"/>
  <c r="BE212" i="5"/>
  <c r="BE213" i="5"/>
  <c r="BE214" i="5"/>
  <c r="BE217" i="5"/>
  <c r="BE218" i="5"/>
  <c r="BE232" i="5"/>
  <c r="BE233" i="5"/>
  <c r="BE235" i="5"/>
  <c r="BE237" i="5"/>
  <c r="BE239" i="5"/>
  <c r="BE241" i="5"/>
  <c r="BE242" i="5"/>
  <c r="BE244" i="5"/>
  <c r="BE256" i="5"/>
  <c r="BE261" i="5"/>
  <c r="BE262" i="5"/>
  <c r="BE264" i="5"/>
  <c r="BE265" i="5"/>
  <c r="BE267" i="5"/>
  <c r="BE268" i="5"/>
  <c r="BE269" i="5"/>
  <c r="BE270" i="5"/>
  <c r="BE271" i="5"/>
  <c r="BE277" i="5"/>
  <c r="BE280" i="5"/>
  <c r="BE283" i="5"/>
  <c r="BE291" i="5"/>
  <c r="BE305" i="5"/>
  <c r="BE314" i="5"/>
  <c r="BE321" i="5"/>
  <c r="BE323" i="5"/>
  <c r="BE324" i="5"/>
  <c r="BE326" i="5"/>
  <c r="BE328" i="5"/>
  <c r="BE329" i="5"/>
  <c r="BE334" i="5"/>
  <c r="BE336" i="5"/>
  <c r="F91" i="6"/>
  <c r="BE98" i="6"/>
  <c r="BE102" i="6"/>
  <c r="BE107" i="6"/>
  <c r="BE113" i="6"/>
  <c r="BE114" i="6"/>
  <c r="BE124" i="6"/>
  <c r="BE127" i="6"/>
  <c r="BE129" i="6"/>
  <c r="BE130" i="6"/>
  <c r="BE131" i="6"/>
  <c r="BE137" i="6"/>
  <c r="BE146" i="6"/>
  <c r="BE148" i="6"/>
  <c r="BE149" i="6"/>
  <c r="BE152" i="6"/>
  <c r="BE153" i="6"/>
  <c r="BE155" i="6"/>
  <c r="BE158" i="6"/>
  <c r="BE160" i="6"/>
  <c r="BE166" i="6"/>
  <c r="BE167" i="6"/>
  <c r="BE168" i="6"/>
  <c r="BE170" i="6"/>
  <c r="BE179" i="6"/>
  <c r="BE183" i="6"/>
  <c r="BE186" i="6"/>
  <c r="BE188" i="6"/>
  <c r="BE191" i="6"/>
  <c r="BE200" i="6"/>
  <c r="BE208" i="6"/>
  <c r="BE212" i="6"/>
  <c r="BE214" i="6"/>
  <c r="BE217" i="6"/>
  <c r="BE218" i="6"/>
  <c r="BE220" i="6"/>
  <c r="BE238" i="6"/>
  <c r="BE239" i="6"/>
  <c r="BE240" i="6"/>
  <c r="BE242" i="6"/>
  <c r="BE245" i="6"/>
  <c r="BE249" i="6"/>
  <c r="BE255" i="6"/>
  <c r="BE258" i="6"/>
  <c r="BE259" i="6"/>
  <c r="BE260" i="6"/>
  <c r="BE267" i="6"/>
  <c r="BE268" i="6"/>
  <c r="BE276" i="6"/>
  <c r="BE277" i="6"/>
  <c r="BE282" i="6"/>
  <c r="BE283" i="6"/>
  <c r="BE284" i="6"/>
  <c r="BE285" i="6"/>
  <c r="BE287" i="6"/>
  <c r="BE292" i="6"/>
  <c r="BE293" i="6"/>
  <c r="BE297" i="6"/>
  <c r="BE305" i="6"/>
  <c r="BE306" i="6"/>
  <c r="BE307" i="6"/>
  <c r="BE311" i="6"/>
  <c r="BE317" i="6"/>
  <c r="BE318" i="6"/>
  <c r="BE326" i="6"/>
  <c r="BE328" i="6"/>
  <c r="BE329" i="6"/>
  <c r="BE332" i="6"/>
  <c r="BE336" i="6"/>
  <c r="BE351" i="6"/>
  <c r="BE354" i="6"/>
  <c r="BE364" i="6"/>
  <c r="BE368" i="6"/>
  <c r="BE370" i="6"/>
  <c r="BE371" i="6"/>
  <c r="BE372" i="6"/>
  <c r="BE373" i="6"/>
  <c r="BE375" i="6"/>
  <c r="BE376" i="6"/>
  <c r="BE377" i="6"/>
  <c r="BE378" i="6"/>
  <c r="E50" i="7"/>
  <c r="J56" i="7"/>
  <c r="J59" i="7"/>
  <c r="BE100" i="7"/>
  <c r="BE101" i="7"/>
  <c r="BE105" i="7"/>
  <c r="BE112" i="7"/>
  <c r="BE115" i="7"/>
  <c r="BE131" i="7"/>
  <c r="BE137" i="7"/>
  <c r="BE150" i="7"/>
  <c r="BE153" i="7"/>
  <c r="BE159" i="7"/>
  <c r="BE167" i="7"/>
  <c r="BE168" i="7"/>
  <c r="BE170" i="7"/>
  <c r="BE171" i="7"/>
  <c r="BE172" i="7"/>
  <c r="BE176" i="7"/>
  <c r="BE179" i="7"/>
  <c r="BE186" i="7"/>
  <c r="BE192" i="7"/>
  <c r="BE202" i="7"/>
  <c r="BE205" i="7"/>
  <c r="BE208" i="7"/>
  <c r="BE216" i="7"/>
  <c r="BE217" i="7"/>
  <c r="BE218" i="7"/>
  <c r="BE220" i="7"/>
  <c r="BE223" i="7"/>
  <c r="BE227" i="7"/>
  <c r="BE229" i="7"/>
  <c r="BE236" i="7"/>
  <c r="BE237" i="7"/>
  <c r="BE247" i="7"/>
  <c r="BE249" i="7"/>
  <c r="BE261" i="7"/>
  <c r="BE262" i="7"/>
  <c r="BE266" i="7"/>
  <c r="BE268" i="7"/>
  <c r="BE269" i="7"/>
  <c r="BE278" i="7"/>
  <c r="BE281" i="7"/>
  <c r="BE284" i="7"/>
  <c r="BE285" i="7"/>
  <c r="BK109" i="7"/>
  <c r="J109" i="7"/>
  <c r="J66" i="7"/>
  <c r="F59" i="8"/>
  <c r="J99" i="8"/>
  <c r="BE107" i="8"/>
  <c r="BE108" i="8"/>
  <c r="BE110" i="8"/>
  <c r="BE111" i="8"/>
  <c r="BE112" i="8"/>
  <c r="BE117" i="8"/>
  <c r="BE120" i="8"/>
  <c r="BE122" i="8"/>
  <c r="BE123" i="8"/>
  <c r="BE124" i="8"/>
  <c r="BE126" i="8"/>
  <c r="BE127" i="8"/>
  <c r="BE129" i="8"/>
  <c r="BE134" i="8"/>
  <c r="BE136" i="8"/>
  <c r="BE146" i="8"/>
  <c r="BE151" i="8"/>
  <c r="BE157" i="8"/>
  <c r="BE161" i="8"/>
  <c r="BE162" i="8"/>
  <c r="BE164" i="8"/>
  <c r="BE169" i="8"/>
  <c r="BE173" i="8"/>
  <c r="BE174" i="8"/>
  <c r="BE191" i="8"/>
  <c r="BE193" i="8"/>
  <c r="BE198" i="8"/>
  <c r="BE199" i="8"/>
  <c r="BE202" i="8"/>
  <c r="BE205" i="8"/>
  <c r="F62" i="9"/>
  <c r="E79" i="9"/>
  <c r="F90" i="9"/>
  <c r="BE103" i="9"/>
  <c r="BE108" i="9"/>
  <c r="BE109" i="9"/>
  <c r="BE110" i="9"/>
  <c r="BE111" i="9"/>
  <c r="BE119" i="9"/>
  <c r="BE124" i="9"/>
  <c r="BE126" i="9"/>
  <c r="BE130" i="9"/>
  <c r="BE132" i="9"/>
  <c r="BE134" i="9"/>
  <c r="BE136" i="9"/>
  <c r="BE139" i="9"/>
  <c r="BE146" i="9"/>
  <c r="BE147" i="9"/>
  <c r="E52" i="10"/>
  <c r="F63" i="10"/>
  <c r="J87" i="10"/>
  <c r="BE96" i="10"/>
  <c r="BE97" i="10"/>
  <c r="BE111" i="10"/>
  <c r="F62" i="11"/>
  <c r="E79" i="11"/>
  <c r="J90" i="11"/>
  <c r="BE96" i="11"/>
  <c r="BE101" i="11"/>
  <c r="BE105" i="11"/>
  <c r="BE106" i="11"/>
  <c r="BE108" i="11"/>
  <c r="BE109" i="11"/>
  <c r="F62" i="12"/>
  <c r="E79" i="12"/>
  <c r="J87" i="12"/>
  <c r="BE98" i="12"/>
  <c r="BE99" i="12"/>
  <c r="BE100" i="12"/>
  <c r="BE103" i="12"/>
  <c r="J56" i="13"/>
  <c r="J59" i="13"/>
  <c r="BE88" i="13"/>
  <c r="BE92" i="13"/>
  <c r="E50" i="14"/>
  <c r="F58" i="14"/>
  <c r="J59" i="14"/>
  <c r="BE90" i="14"/>
  <c r="BE99" i="14"/>
  <c r="F59" i="15"/>
  <c r="E88" i="15"/>
  <c r="F96" i="15"/>
  <c r="J97" i="15"/>
  <c r="BE111" i="15"/>
  <c r="BE112" i="15"/>
  <c r="BE114" i="15"/>
  <c r="BE119" i="15"/>
  <c r="BE129" i="15"/>
  <c r="BE133" i="15"/>
  <c r="BE134" i="15"/>
  <c r="BE137" i="15"/>
  <c r="BE144" i="15"/>
  <c r="BE147" i="15"/>
  <c r="BE151" i="15"/>
  <c r="BE153" i="15"/>
  <c r="BE157" i="15"/>
  <c r="BE161" i="15"/>
  <c r="BE165" i="15"/>
  <c r="BE169" i="15"/>
  <c r="BE171" i="15"/>
  <c r="BE174" i="15"/>
  <c r="BE175" i="15"/>
  <c r="BE182" i="15"/>
  <c r="BE184" i="15"/>
  <c r="BE188" i="15"/>
  <c r="BE190" i="15"/>
  <c r="BE192" i="15"/>
  <c r="BE194" i="15"/>
  <c r="BE195" i="15"/>
  <c r="BE198" i="15"/>
  <c r="BE204" i="15"/>
  <c r="BE206" i="15"/>
  <c r="BE211" i="15"/>
  <c r="BE213" i="15"/>
  <c r="BE220" i="15"/>
  <c r="BE224" i="15"/>
  <c r="BE232" i="15"/>
  <c r="BE233" i="15"/>
  <c r="BE237" i="15"/>
  <c r="BE249" i="15"/>
  <c r="BE256" i="15"/>
  <c r="BE263" i="15"/>
  <c r="BE266" i="15"/>
  <c r="BE270" i="15"/>
  <c r="BE276" i="15"/>
  <c r="BE277" i="15"/>
  <c r="BE289" i="15"/>
  <c r="BE295" i="15"/>
  <c r="BE296" i="15"/>
  <c r="BE297" i="15"/>
  <c r="BE299" i="15"/>
  <c r="BE303" i="15"/>
  <c r="BE307" i="15"/>
  <c r="BE308" i="15"/>
  <c r="BE314" i="15"/>
  <c r="BE315" i="15"/>
  <c r="BE328" i="15"/>
  <c r="BE342" i="15"/>
  <c r="BE345" i="15"/>
  <c r="BE351" i="15"/>
  <c r="BE366" i="15"/>
  <c r="BE367" i="15"/>
  <c r="BE371" i="15"/>
  <c r="BE372" i="15"/>
  <c r="BE373" i="15"/>
  <c r="F59" i="16"/>
  <c r="J86" i="16"/>
  <c r="BE95" i="16"/>
  <c r="BE104" i="16"/>
  <c r="BE107" i="16"/>
  <c r="BE123" i="16"/>
  <c r="BE130" i="16"/>
  <c r="BE139" i="16"/>
  <c r="BE152" i="16"/>
  <c r="BE167" i="16"/>
  <c r="BE171" i="16"/>
  <c r="BE177" i="16"/>
  <c r="BE194" i="16"/>
  <c r="BE211" i="16"/>
  <c r="BE229" i="16"/>
  <c r="BE235" i="16"/>
  <c r="BE243" i="16"/>
  <c r="BK251" i="16"/>
  <c r="J251" i="16"/>
  <c r="J70" i="16"/>
  <c r="J56" i="17"/>
  <c r="E78" i="17"/>
  <c r="F87" i="17"/>
  <c r="BE97" i="17"/>
  <c r="BE100" i="17"/>
  <c r="BE103" i="17"/>
  <c r="BE109" i="17"/>
  <c r="BE112" i="17"/>
  <c r="BE117" i="17"/>
  <c r="BE119" i="17"/>
  <c r="BE131" i="17"/>
  <c r="BE132" i="17"/>
  <c r="F54" i="18"/>
  <c r="BE87" i="18"/>
  <c r="BE89" i="18"/>
  <c r="BE90" i="18"/>
  <c r="BE93" i="18"/>
  <c r="BE96" i="18"/>
  <c r="BE97" i="18"/>
  <c r="BE99" i="18"/>
  <c r="BE101" i="18"/>
  <c r="BE104" i="18"/>
  <c r="BK103" i="18"/>
  <c r="J103" i="18"/>
  <c r="J63" i="18"/>
  <c r="BK105" i="18"/>
  <c r="J105" i="18"/>
  <c r="J64" i="18"/>
  <c r="J59" i="2"/>
  <c r="BE131" i="2"/>
  <c r="BE143" i="2"/>
  <c r="BE150" i="2"/>
  <c r="BE171" i="2"/>
  <c r="BE178" i="2"/>
  <c r="BE196" i="2"/>
  <c r="BE210" i="2"/>
  <c r="BE212" i="2"/>
  <c r="BE250" i="2"/>
  <c r="BE268" i="2"/>
  <c r="BE271" i="2"/>
  <c r="BE291" i="2"/>
  <c r="BE299" i="2"/>
  <c r="BE313" i="2"/>
  <c r="BE317" i="2"/>
  <c r="BE329" i="2"/>
  <c r="BE340" i="2"/>
  <c r="BE572" i="2"/>
  <c r="BE587" i="2"/>
  <c r="BE607" i="2"/>
  <c r="BE611" i="2"/>
  <c r="BE633" i="2"/>
  <c r="BE651" i="2"/>
  <c r="BE716" i="2"/>
  <c r="BE729" i="2"/>
  <c r="BE814" i="2"/>
  <c r="BE878" i="2"/>
  <c r="BE880" i="2"/>
  <c r="BE883" i="2"/>
  <c r="BE924" i="2"/>
  <c r="BE955" i="2"/>
  <c r="BE985" i="2"/>
  <c r="BE1013" i="2"/>
  <c r="BE1032" i="2"/>
  <c r="BE1035" i="2"/>
  <c r="BE1232" i="2"/>
  <c r="BE1266" i="2"/>
  <c r="BE1269" i="2"/>
  <c r="BE1302" i="2"/>
  <c r="BE1306" i="2"/>
  <c r="BE1312" i="2"/>
  <c r="BE1314" i="2"/>
  <c r="BE1322" i="2"/>
  <c r="BE1358" i="2"/>
  <c r="BE1360" i="2"/>
  <c r="BE1438" i="2"/>
  <c r="BE1440" i="2"/>
  <c r="BE1481" i="2"/>
  <c r="BE1483" i="2"/>
  <c r="BE1547" i="2"/>
  <c r="BE1758" i="2"/>
  <c r="BE1766" i="2"/>
  <c r="BE1775" i="2"/>
  <c r="BE1777" i="2"/>
  <c r="BE1801" i="2"/>
  <c r="BE1814" i="2"/>
  <c r="BE1820" i="2"/>
  <c r="BE1835" i="2"/>
  <c r="BE1858" i="2"/>
  <c r="BE1870" i="2"/>
  <c r="BE1873" i="2"/>
  <c r="BE1876" i="2"/>
  <c r="BE1896" i="2"/>
  <c r="BE1924" i="2"/>
  <c r="BE1927" i="2"/>
  <c r="BE1939" i="2"/>
  <c r="BE1957" i="2"/>
  <c r="BE1961" i="2"/>
  <c r="BE1967" i="2"/>
  <c r="BE1975" i="2"/>
  <c r="BE1979" i="2"/>
  <c r="BE1982" i="2"/>
  <c r="BE1988" i="2"/>
  <c r="BE1997" i="2"/>
  <c r="BE2013" i="2"/>
  <c r="BE2017" i="2"/>
  <c r="BE2023" i="2"/>
  <c r="BE2050" i="2"/>
  <c r="BE2072" i="2"/>
  <c r="BE2082" i="2"/>
  <c r="BE2085" i="2"/>
  <c r="BE2090" i="2"/>
  <c r="BE2179" i="2"/>
  <c r="BE2232" i="2"/>
  <c r="BE2237" i="2"/>
  <c r="BE2255" i="2"/>
  <c r="BE2257" i="2"/>
  <c r="BE2259" i="2"/>
  <c r="BE2272" i="2"/>
  <c r="BE2294" i="2"/>
  <c r="BE2299" i="2"/>
  <c r="BE2307" i="2"/>
  <c r="BE2337" i="2"/>
  <c r="BE2341" i="2"/>
  <c r="BE2350" i="2"/>
  <c r="BE2366" i="2"/>
  <c r="BE2400" i="2"/>
  <c r="BE2402" i="2"/>
  <c r="BE2412" i="2"/>
  <c r="BE2423" i="2"/>
  <c r="BE2439" i="2"/>
  <c r="BE2454" i="2"/>
  <c r="BE2474" i="2"/>
  <c r="BE2484" i="2"/>
  <c r="BE2486" i="2"/>
  <c r="BE2494" i="2"/>
  <c r="BE2502" i="2"/>
  <c r="BE2504" i="2"/>
  <c r="BE2539" i="2"/>
  <c r="BE2544" i="2"/>
  <c r="BE2554" i="2"/>
  <c r="BE2556" i="2"/>
  <c r="BE2561" i="2"/>
  <c r="BE2583" i="2"/>
  <c r="BE2591" i="2"/>
  <c r="BE2594" i="2"/>
  <c r="BE2604" i="2"/>
  <c r="BE2606" i="2"/>
  <c r="BE2638" i="2"/>
  <c r="BE2643" i="2"/>
  <c r="BE2649" i="2"/>
  <c r="BE2660" i="2"/>
  <c r="BE2662" i="2"/>
  <c r="BE2679" i="2"/>
  <c r="BE2683" i="2"/>
  <c r="BE2697" i="2"/>
  <c r="BE2706" i="2"/>
  <c r="BE2710" i="2"/>
  <c r="BE2722" i="2"/>
  <c r="BE2725" i="2"/>
  <c r="BE2728" i="2"/>
  <c r="BE2740" i="2"/>
  <c r="BE2745" i="2"/>
  <c r="BE2749" i="2"/>
  <c r="BE2755" i="2"/>
  <c r="BE2769" i="2"/>
  <c r="BE2787" i="2"/>
  <c r="BE2791" i="2"/>
  <c r="BE2793" i="2"/>
  <c r="BE2809" i="2"/>
  <c r="BE2813" i="2"/>
  <c r="BE2817" i="2"/>
  <c r="BE2823" i="2"/>
  <c r="BE2825" i="2"/>
  <c r="BE2831" i="2"/>
  <c r="BE2843" i="2"/>
  <c r="BE2847" i="2"/>
  <c r="BE2849" i="2"/>
  <c r="BE2851" i="2"/>
  <c r="BE2879" i="2"/>
  <c r="BE2883" i="2"/>
  <c r="BE2885" i="2"/>
  <c r="BE2891" i="2"/>
  <c r="BE2899" i="2"/>
  <c r="BE2901" i="2"/>
  <c r="BE2903" i="2"/>
  <c r="BE2907" i="2"/>
  <c r="BE2911" i="2"/>
  <c r="BE2913" i="2"/>
  <c r="BE2917" i="2"/>
  <c r="BE2940" i="2"/>
  <c r="BE2960" i="2"/>
  <c r="BE2987" i="2"/>
  <c r="BE2993" i="2"/>
  <c r="BE3001" i="2"/>
  <c r="BE3019" i="2"/>
  <c r="BE3023" i="2"/>
  <c r="BE3037" i="2"/>
  <c r="BE3055" i="2"/>
  <c r="BE3057" i="2"/>
  <c r="BE3061" i="2"/>
  <c r="BE3063" i="2"/>
  <c r="BE3067" i="2"/>
  <c r="BE3071" i="2"/>
  <c r="BE3073" i="2"/>
  <c r="BE3075" i="2"/>
  <c r="BE3093" i="2"/>
  <c r="BE3097" i="2"/>
  <c r="BE3099" i="2"/>
  <c r="BE3101" i="2"/>
  <c r="BE3107" i="2"/>
  <c r="BE3114" i="2"/>
  <c r="BE3118" i="2"/>
  <c r="BE3121" i="2"/>
  <c r="BE3140" i="2"/>
  <c r="BE3145" i="2"/>
  <c r="BE3147" i="2"/>
  <c r="BE3150" i="2"/>
  <c r="BE3152" i="2"/>
  <c r="BE3196" i="2"/>
  <c r="BE3202" i="2"/>
  <c r="BE3218" i="2"/>
  <c r="BE3229" i="2"/>
  <c r="BE3243" i="2"/>
  <c r="BE3314" i="2"/>
  <c r="BE3321" i="2"/>
  <c r="BE3324" i="2"/>
  <c r="BE3329" i="2"/>
  <c r="BE3462" i="2"/>
  <c r="BE3464" i="2"/>
  <c r="BE3465" i="2"/>
  <c r="BE3546" i="2"/>
  <c r="BE3677" i="2"/>
  <c r="BE3680" i="2"/>
  <c r="BE3708" i="2"/>
  <c r="BE3718" i="2"/>
  <c r="BE3719" i="2"/>
  <c r="BE3729" i="2"/>
  <c r="BE3740" i="2"/>
  <c r="BE3813" i="2"/>
  <c r="BE3815" i="2"/>
  <c r="BE3816" i="2"/>
  <c r="BE3820" i="2"/>
  <c r="BE3822" i="2"/>
  <c r="BE3823" i="2"/>
  <c r="BE3897" i="2"/>
  <c r="BE3904" i="2"/>
  <c r="BE3906" i="2"/>
  <c r="BE3909" i="2"/>
  <c r="BE3915" i="2"/>
  <c r="BE3917" i="2"/>
  <c r="BE3920" i="2"/>
  <c r="BE3922" i="2"/>
  <c r="BE3924" i="2"/>
  <c r="BE3926" i="2"/>
  <c r="BE3928" i="2"/>
  <c r="BE3930" i="2"/>
  <c r="BE3932" i="2"/>
  <c r="BE3934" i="2"/>
  <c r="BE3936" i="2"/>
  <c r="BE3938" i="2"/>
  <c r="BE3940" i="2"/>
  <c r="BE3944" i="2"/>
  <c r="BE3946" i="2"/>
  <c r="BE3948" i="2"/>
  <c r="BE3953" i="2"/>
  <c r="BE3960" i="2"/>
  <c r="BE3962" i="2"/>
  <c r="BE3964" i="2"/>
  <c r="BE3966" i="2"/>
  <c r="BE3968" i="2"/>
  <c r="BE3970" i="2"/>
  <c r="BE3972" i="2"/>
  <c r="BE3974" i="2"/>
  <c r="BE3976" i="2"/>
  <c r="BE3978" i="2"/>
  <c r="BE3980" i="2"/>
  <c r="BE3982" i="2"/>
  <c r="BE3984" i="2"/>
  <c r="BE3986" i="2"/>
  <c r="BE3988" i="2"/>
  <c r="BE3992" i="2"/>
  <c r="F59" i="3"/>
  <c r="J81" i="3"/>
  <c r="BE90" i="3"/>
  <c r="BE91" i="3"/>
  <c r="BE92" i="3"/>
  <c r="BE95" i="3"/>
  <c r="BE96" i="3"/>
  <c r="J56" i="4"/>
  <c r="F59" i="4"/>
  <c r="BE139" i="4"/>
  <c r="BE147" i="4"/>
  <c r="BE148" i="4"/>
  <c r="BE152" i="4"/>
  <c r="BE159" i="4"/>
  <c r="BE164" i="4"/>
  <c r="BE170" i="4"/>
  <c r="BE172" i="4"/>
  <c r="BE179" i="4"/>
  <c r="BE193" i="4"/>
  <c r="BE198" i="4"/>
  <c r="BE199" i="4"/>
  <c r="BE208" i="4"/>
  <c r="BE210" i="4"/>
  <c r="BE211" i="4"/>
  <c r="BE214" i="4"/>
  <c r="BE215" i="4"/>
  <c r="BE216" i="4"/>
  <c r="BE222" i="4"/>
  <c r="BE235" i="4"/>
  <c r="BE238" i="4"/>
  <c r="BE240" i="4"/>
  <c r="BE241" i="4"/>
  <c r="BE243" i="4"/>
  <c r="BE245" i="4"/>
  <c r="BE249" i="4"/>
  <c r="BE251" i="4"/>
  <c r="BE254" i="4"/>
  <c r="BE256" i="4"/>
  <c r="BE260" i="4"/>
  <c r="BE261" i="4"/>
  <c r="BE264" i="4"/>
  <c r="BE267" i="4"/>
  <c r="BE269" i="4"/>
  <c r="BE270" i="4"/>
  <c r="BE275" i="4"/>
  <c r="BE277" i="4"/>
  <c r="BE291" i="4"/>
  <c r="BE293" i="4"/>
  <c r="BE303" i="4"/>
  <c r="BE311" i="4"/>
  <c r="BE314" i="4"/>
  <c r="BE318" i="4"/>
  <c r="BE334" i="4"/>
  <c r="BE336" i="4"/>
  <c r="BE345" i="4"/>
  <c r="BE349" i="4"/>
  <c r="BE351" i="4"/>
  <c r="BE358" i="4"/>
  <c r="BE360" i="4"/>
  <c r="BE361" i="4"/>
  <c r="BE364" i="4"/>
  <c r="BE365" i="4"/>
  <c r="BE369" i="4"/>
  <c r="BE372" i="4"/>
  <c r="BE373" i="4"/>
  <c r="BE374" i="4"/>
  <c r="BE381" i="4"/>
  <c r="BE383" i="4"/>
  <c r="BE386" i="4"/>
  <c r="BE387" i="4"/>
  <c r="BE389" i="4"/>
  <c r="BE392" i="4"/>
  <c r="BE398" i="4"/>
  <c r="BE402" i="4"/>
  <c r="BE405" i="4"/>
  <c r="BE411" i="4"/>
  <c r="BE415" i="4"/>
  <c r="BE417" i="4"/>
  <c r="BE418" i="4"/>
  <c r="BE420" i="4"/>
  <c r="BE421" i="4"/>
  <c r="BE422" i="4"/>
  <c r="BE425" i="4"/>
  <c r="BE426" i="4"/>
  <c r="BE429" i="4"/>
  <c r="BE432" i="4"/>
  <c r="BE439" i="4"/>
  <c r="BE440" i="4"/>
  <c r="BE446" i="4"/>
  <c r="BE450" i="4"/>
  <c r="BE454" i="4"/>
  <c r="BE455" i="4"/>
  <c r="BE457" i="4"/>
  <c r="BE460" i="4"/>
  <c r="BE461" i="4"/>
  <c r="BE466" i="4"/>
  <c r="BE468" i="4"/>
  <c r="BE469" i="4"/>
  <c r="BE470" i="4"/>
  <c r="BE476" i="4"/>
  <c r="BE482" i="4"/>
  <c r="BE483" i="4"/>
  <c r="BE485" i="4"/>
  <c r="BE488" i="4"/>
  <c r="BE504" i="4"/>
  <c r="F58" i="5"/>
  <c r="BE115" i="5"/>
  <c r="BE120" i="5"/>
  <c r="BE125" i="5"/>
  <c r="BE126" i="5"/>
  <c r="BE129" i="5"/>
  <c r="BE137" i="5"/>
  <c r="BE144" i="5"/>
  <c r="BE148" i="5"/>
  <c r="BE150" i="5"/>
  <c r="BE153" i="5"/>
  <c r="BE162" i="5"/>
  <c r="BE167" i="5"/>
  <c r="BE172" i="5"/>
  <c r="BE177" i="5"/>
  <c r="BE182" i="5"/>
  <c r="BE191" i="5"/>
  <c r="BE192" i="5"/>
  <c r="BE196" i="5"/>
  <c r="BE197" i="5"/>
  <c r="BE198" i="5"/>
  <c r="BE199" i="5"/>
  <c r="BE205" i="5"/>
  <c r="BE215" i="5"/>
  <c r="BE221" i="5"/>
  <c r="BE224" i="5"/>
  <c r="BE226" i="5"/>
  <c r="BE227" i="5"/>
  <c r="BE236" i="5"/>
  <c r="BE245" i="5"/>
  <c r="BE251" i="5"/>
  <c r="BE255" i="5"/>
  <c r="BE259" i="5"/>
  <c r="BE266" i="5"/>
  <c r="BE275" i="5"/>
  <c r="BE285" i="5"/>
  <c r="BE287" i="5"/>
  <c r="BE288" i="5"/>
  <c r="BE293" i="5"/>
  <c r="BE299" i="5"/>
  <c r="BE300" i="5"/>
  <c r="BE301" i="5"/>
  <c r="BE304" i="5"/>
  <c r="BE307" i="5"/>
  <c r="BE311" i="5"/>
  <c r="BE312" i="5"/>
  <c r="BE318" i="5"/>
  <c r="BE320" i="5"/>
  <c r="BE330" i="5"/>
  <c r="E50" i="6"/>
  <c r="J59" i="6"/>
  <c r="BE101" i="6"/>
  <c r="BE103" i="6"/>
  <c r="BE104" i="6"/>
  <c r="BE109" i="6"/>
  <c r="BE115" i="6"/>
  <c r="BE117" i="6"/>
  <c r="BE118" i="6"/>
  <c r="BE119" i="6"/>
  <c r="BE128" i="6"/>
  <c r="BE134" i="6"/>
  <c r="BE143" i="6"/>
  <c r="BE145" i="6"/>
  <c r="BE151" i="6"/>
  <c r="BE162" i="6"/>
  <c r="BE163" i="6"/>
  <c r="BE174" i="6"/>
  <c r="BE176" i="6"/>
  <c r="BE182" i="6"/>
  <c r="BE185" i="6"/>
  <c r="BE189" i="6"/>
  <c r="BE190" i="6"/>
  <c r="BE195" i="6"/>
  <c r="BE213" i="6"/>
  <c r="BE216" i="6"/>
  <c r="BE219" i="6"/>
  <c r="BE225" i="6"/>
  <c r="BE230" i="6"/>
  <c r="BE232" i="6"/>
  <c r="BE233" i="6"/>
  <c r="BE234" i="6"/>
  <c r="BE235" i="6"/>
  <c r="BE241" i="6"/>
  <c r="BE243" i="6"/>
  <c r="BE252" i="6"/>
  <c r="BE253" i="6"/>
  <c r="BE257" i="6"/>
  <c r="BE261" i="6"/>
  <c r="BE263" i="6"/>
  <c r="BE265" i="6"/>
  <c r="BE271" i="6"/>
  <c r="BE274" i="6"/>
  <c r="BE275" i="6"/>
  <c r="BE279" i="6"/>
  <c r="BE288" i="6"/>
  <c r="BE289" i="6"/>
  <c r="BE290" i="6"/>
  <c r="BE291" i="6"/>
  <c r="BE296" i="6"/>
  <c r="BE299" i="6"/>
  <c r="BE301" i="6"/>
  <c r="BE308" i="6"/>
  <c r="BE309" i="6"/>
  <c r="BE315" i="6"/>
  <c r="BE316" i="6"/>
  <c r="BE321" i="6"/>
  <c r="BE322" i="6"/>
  <c r="BE337" i="6"/>
  <c r="BE339" i="6"/>
  <c r="BE340" i="6"/>
  <c r="BE341" i="6"/>
  <c r="BE342" i="6"/>
  <c r="BE350" i="6"/>
  <c r="BE356" i="6"/>
  <c r="BE357" i="6"/>
  <c r="BE359" i="6"/>
  <c r="F59" i="7"/>
  <c r="F93" i="7"/>
  <c r="BE104" i="7"/>
  <c r="BE110" i="7"/>
  <c r="BE114" i="7"/>
  <c r="BE119" i="7"/>
  <c r="BE120" i="7"/>
  <c r="BE121" i="7"/>
  <c r="BE124" i="7"/>
  <c r="BE125" i="7"/>
  <c r="BE130" i="7"/>
  <c r="BE139" i="7"/>
  <c r="BE144" i="7"/>
  <c r="BE145" i="7"/>
  <c r="BE147" i="7"/>
  <c r="BE149" i="7"/>
  <c r="BE151" i="7"/>
  <c r="BE155" i="7"/>
  <c r="BE158" i="7"/>
  <c r="BE160" i="7"/>
  <c r="BE165" i="7"/>
  <c r="BE173" i="7"/>
  <c r="BE182" i="7"/>
  <c r="BE183" i="7"/>
  <c r="BE185" i="7"/>
  <c r="BE194" i="7"/>
  <c r="BE198" i="7"/>
  <c r="BE199" i="7"/>
  <c r="BE200" i="7"/>
  <c r="BE203" i="7"/>
  <c r="BE211" i="7"/>
  <c r="BE214" i="7"/>
  <c r="BE226" i="7"/>
  <c r="BE231" i="7"/>
  <c r="BE232" i="7"/>
  <c r="BE238" i="7"/>
  <c r="BE239" i="7"/>
  <c r="BE240" i="7"/>
  <c r="BE241" i="7"/>
  <c r="BE244" i="7"/>
  <c r="BE248" i="7"/>
  <c r="BE251" i="7"/>
  <c r="BE252" i="7"/>
  <c r="BE254" i="7"/>
  <c r="BE256" i="7"/>
  <c r="BE257" i="7"/>
  <c r="BE264" i="7"/>
  <c r="BE265" i="7"/>
  <c r="BE267" i="7"/>
  <c r="BE271" i="7"/>
  <c r="BE275" i="7"/>
  <c r="BE282" i="7"/>
  <c r="BE289" i="7"/>
  <c r="BE290" i="7"/>
  <c r="BE292" i="7"/>
  <c r="BE106" i="8"/>
  <c r="BE109" i="8"/>
  <c r="BE116" i="8"/>
  <c r="BE130" i="8"/>
  <c r="BE139" i="8"/>
  <c r="BE142" i="8"/>
  <c r="BE147" i="8"/>
  <c r="BE150" i="8"/>
  <c r="BE153" i="8"/>
  <c r="BE154" i="8"/>
  <c r="BE165" i="8"/>
  <c r="BE168" i="8"/>
  <c r="BE170" i="8"/>
  <c r="BE171" i="8"/>
  <c r="BE179" i="8"/>
  <c r="BE183" i="8"/>
  <c r="BE189" i="8"/>
  <c r="BE200" i="8"/>
  <c r="BE201" i="8"/>
  <c r="BE210" i="8"/>
  <c r="J87" i="9"/>
  <c r="BE99" i="9"/>
  <c r="BE101" i="9"/>
  <c r="BE102" i="9"/>
  <c r="BE104" i="9"/>
  <c r="BE105" i="9"/>
  <c r="BE116" i="9"/>
  <c r="BE117" i="9"/>
  <c r="BE121" i="9"/>
  <c r="BE125" i="9"/>
  <c r="BE127" i="9"/>
  <c r="BE133" i="9"/>
  <c r="BE135" i="9"/>
  <c r="BE140" i="9"/>
  <c r="BE99" i="10"/>
  <c r="BE103" i="10"/>
  <c r="BE107" i="10"/>
  <c r="BE112" i="10"/>
  <c r="J60" i="11"/>
  <c r="F63" i="11"/>
  <c r="BE97" i="11"/>
  <c r="BE99" i="11"/>
  <c r="BE107" i="11"/>
  <c r="F90" i="12"/>
  <c r="BE96" i="12"/>
  <c r="BE101" i="12"/>
  <c r="BE102" i="12"/>
  <c r="BE109" i="12"/>
  <c r="BE110" i="12"/>
  <c r="F59" i="13"/>
  <c r="BE90" i="13"/>
  <c r="BE91" i="13"/>
  <c r="F59" i="14"/>
  <c r="BE92" i="14"/>
  <c r="BE93" i="14"/>
  <c r="BE94" i="14"/>
  <c r="BE95" i="14"/>
  <c r="J56" i="15"/>
  <c r="BE106" i="15"/>
  <c r="BE108" i="15"/>
  <c r="BE109" i="15"/>
  <c r="BE115" i="15"/>
  <c r="BE122" i="15"/>
  <c r="BE124" i="15"/>
  <c r="BE131" i="15"/>
  <c r="BE135" i="15"/>
  <c r="BE140" i="15"/>
  <c r="BE149" i="15"/>
  <c r="BE160" i="15"/>
  <c r="BE162" i="15"/>
  <c r="BE163" i="15"/>
  <c r="BE173" i="15"/>
  <c r="BE177" i="15"/>
  <c r="BE183" i="15"/>
  <c r="BE187" i="15"/>
  <c r="BE189" i="15"/>
  <c r="BE191" i="15"/>
  <c r="BE196" i="15"/>
  <c r="BE212" i="15"/>
  <c r="BE215" i="15"/>
  <c r="BE225" i="15"/>
  <c r="BE227" i="15"/>
  <c r="BE234" i="15"/>
  <c r="BE235" i="15"/>
  <c r="BE238" i="15"/>
  <c r="BE242" i="15"/>
  <c r="BE247" i="15"/>
  <c r="BE248" i="15"/>
  <c r="BE252" i="15"/>
  <c r="BE260" i="15"/>
  <c r="BE261" i="15"/>
  <c r="BE268" i="15"/>
  <c r="BE273" i="15"/>
  <c r="BE283" i="15"/>
  <c r="BE285" i="15"/>
  <c r="BE298" i="15"/>
  <c r="BE304" i="15"/>
  <c r="BE305" i="15"/>
  <c r="BE309" i="15"/>
  <c r="BE313" i="15"/>
  <c r="BE319" i="15"/>
  <c r="BE332" i="15"/>
  <c r="BE333" i="15"/>
  <c r="BE336" i="15"/>
  <c r="BE349" i="15"/>
  <c r="BE359" i="15"/>
  <c r="BE361" i="15"/>
  <c r="BE365" i="15"/>
  <c r="BE368" i="15"/>
  <c r="BE369" i="15"/>
  <c r="BE370" i="15"/>
  <c r="E50" i="16"/>
  <c r="F58" i="16"/>
  <c r="J59" i="16"/>
  <c r="BE110" i="16"/>
  <c r="BE116" i="16"/>
  <c r="BE128" i="16"/>
  <c r="BE136" i="16"/>
  <c r="BE143" i="16"/>
  <c r="BE158" i="16"/>
  <c r="BE170" i="16"/>
  <c r="BE186" i="16"/>
  <c r="BE188" i="16"/>
  <c r="BE192" i="16"/>
  <c r="BE195" i="16"/>
  <c r="BE204" i="16"/>
  <c r="BE238" i="16"/>
  <c r="J59" i="17"/>
  <c r="F86" i="17"/>
  <c r="BE95" i="17"/>
  <c r="BE104" i="17"/>
  <c r="BE107" i="17"/>
  <c r="BE113" i="17"/>
  <c r="BE122" i="17"/>
  <c r="BE126" i="17"/>
  <c r="BE128" i="17"/>
  <c r="BE129" i="17"/>
  <c r="BE130" i="17"/>
  <c r="E74" i="18"/>
  <c r="BE95" i="18"/>
  <c r="BE123" i="2"/>
  <c r="BE138" i="2"/>
  <c r="BE167" i="2"/>
  <c r="BE169" i="2"/>
  <c r="BE208" i="2"/>
  <c r="BE225" i="2"/>
  <c r="BE228" i="2"/>
  <c r="BE233" i="2"/>
  <c r="BE235" i="2"/>
  <c r="BE238" i="2"/>
  <c r="BE281" i="2"/>
  <c r="BE286" i="2"/>
  <c r="BE289" i="2"/>
  <c r="BE294" i="2"/>
  <c r="BE307" i="2"/>
  <c r="BE315" i="2"/>
  <c r="BE320" i="2"/>
  <c r="BE322" i="2"/>
  <c r="BE331" i="2"/>
  <c r="BE348" i="2"/>
  <c r="BE350" i="2"/>
  <c r="BE378" i="2"/>
  <c r="BE570" i="2"/>
  <c r="BE601" i="2"/>
  <c r="BE603" i="2"/>
  <c r="BE605" i="2"/>
  <c r="BE609" i="2"/>
  <c r="BE642" i="2"/>
  <c r="BE648" i="2"/>
  <c r="BE803" i="2"/>
  <c r="BE805" i="2"/>
  <c r="BE951" i="2"/>
  <c r="BE957" i="2"/>
  <c r="BE972" i="2"/>
  <c r="BE998" i="2"/>
  <c r="BE1011" i="2"/>
  <c r="BE1015" i="2"/>
  <c r="BE1020" i="2"/>
  <c r="BE1038" i="2"/>
  <c r="BE1127" i="2"/>
  <c r="BE1181" i="2"/>
  <c r="BE1299" i="2"/>
  <c r="BE1305" i="2"/>
  <c r="BE1309" i="2"/>
  <c r="BE1384" i="2"/>
  <c r="BE1396" i="2"/>
  <c r="BE1431" i="2"/>
  <c r="BE1433" i="2"/>
  <c r="BE1571" i="2"/>
  <c r="BE1576" i="2"/>
  <c r="BE1750" i="2"/>
  <c r="BE1764" i="2"/>
  <c r="BE1768" i="2"/>
  <c r="BE1771" i="2"/>
  <c r="BE1779" i="2"/>
  <c r="BE1783" i="2"/>
  <c r="BE1788" i="2"/>
  <c r="BE1795" i="2"/>
  <c r="BE1807" i="2"/>
  <c r="BE1843" i="2"/>
  <c r="BE1845" i="2"/>
  <c r="BE1867" i="2"/>
  <c r="BE1882" i="2"/>
  <c r="BE1888" i="2"/>
  <c r="BE1890" i="2"/>
  <c r="BE1892" i="2"/>
  <c r="BE1921" i="2"/>
  <c r="BE1976" i="2"/>
  <c r="BE1995" i="2"/>
  <c r="BE2004" i="2"/>
  <c r="BE2019" i="2"/>
  <c r="BE2030" i="2"/>
  <c r="BE2053" i="2"/>
  <c r="BE2064" i="2"/>
  <c r="BE2074" i="2"/>
  <c r="BE2108" i="2"/>
  <c r="BE2117" i="2"/>
  <c r="BE2128" i="2"/>
  <c r="BE2129" i="2"/>
  <c r="BE2135" i="2"/>
  <c r="BE2137" i="2"/>
  <c r="BE2192" i="2"/>
  <c r="BE2200" i="2"/>
  <c r="BE2210" i="2"/>
  <c r="BE2225" i="2"/>
  <c r="BE2227" i="2"/>
  <c r="BE2261" i="2"/>
  <c r="BE2278" i="2"/>
  <c r="BE2301" i="2"/>
  <c r="BE2312" i="2"/>
  <c r="BE2348" i="2"/>
  <c r="BE2369" i="2"/>
  <c r="BE2416" i="2"/>
  <c r="BE2421" i="2"/>
  <c r="BE2458" i="2"/>
  <c r="BE2471" i="2"/>
  <c r="BE2488" i="2"/>
  <c r="BE2507" i="2"/>
  <c r="BE2511" i="2"/>
  <c r="BE2524" i="2"/>
  <c r="BE2529" i="2"/>
  <c r="BE2545" i="2"/>
  <c r="BE2569" i="2"/>
  <c r="BE2573" i="2"/>
  <c r="BE2588" i="2"/>
  <c r="BE2599" i="2"/>
  <c r="BE2602" i="2"/>
  <c r="BE2630" i="2"/>
  <c r="BE2634" i="2"/>
  <c r="BE2658" i="2"/>
  <c r="BE2666" i="2"/>
  <c r="BE2669" i="2"/>
  <c r="BE2677" i="2"/>
  <c r="BE2689" i="2"/>
  <c r="BE2691" i="2"/>
  <c r="BE2716" i="2"/>
  <c r="BE2738" i="2"/>
  <c r="BK3943" i="2"/>
  <c r="BK3942" i="2"/>
  <c r="J3942" i="2"/>
  <c r="J95" i="2"/>
  <c r="BE93" i="3"/>
  <c r="BE97" i="3"/>
  <c r="BE98" i="3"/>
  <c r="BE101" i="3"/>
  <c r="BE141" i="4"/>
  <c r="BE146" i="4"/>
  <c r="BE149" i="4"/>
  <c r="BE155" i="4"/>
  <c r="BE157" i="4"/>
  <c r="BE158" i="4"/>
  <c r="BE160" i="4"/>
  <c r="BE162" i="4"/>
  <c r="BE165" i="4"/>
  <c r="BE167" i="4"/>
  <c r="BE168" i="4"/>
  <c r="BE173" i="4"/>
  <c r="BE183" i="4"/>
  <c r="BE184" i="4"/>
  <c r="BE186" i="4"/>
  <c r="BE191" i="4"/>
  <c r="BE196" i="4"/>
  <c r="BE197" i="4"/>
  <c r="BE201" i="4"/>
  <c r="BE203" i="4"/>
  <c r="BE206" i="4"/>
  <c r="BE219" i="4"/>
  <c r="BE220" i="4"/>
  <c r="BE223" i="4"/>
  <c r="BE226" i="4"/>
  <c r="BE236" i="4"/>
  <c r="BE237" i="4"/>
  <c r="BE244" i="4"/>
  <c r="BE247" i="4"/>
  <c r="BE248" i="4"/>
  <c r="BE253" i="4"/>
  <c r="BE258" i="4"/>
  <c r="BE265" i="4"/>
  <c r="BE268" i="4"/>
  <c r="BE271" i="4"/>
  <c r="BE274" i="4"/>
  <c r="BE276" i="4"/>
  <c r="BE279" i="4"/>
  <c r="BE280" i="4"/>
  <c r="BE281" i="4"/>
  <c r="BE283" i="4"/>
  <c r="BE285" i="4"/>
  <c r="BE296" i="4"/>
  <c r="BE300" i="4"/>
  <c r="BE302" i="4"/>
  <c r="BE305" i="4"/>
  <c r="BE306" i="4"/>
  <c r="BE308" i="4"/>
  <c r="BE309" i="4"/>
  <c r="BE312" i="4"/>
  <c r="BE313" i="4"/>
  <c r="BE315" i="4"/>
  <c r="BE317" i="4"/>
  <c r="BE320" i="4"/>
  <c r="BE324" i="4"/>
  <c r="BE327" i="4"/>
  <c r="BE328" i="4"/>
  <c r="BE330" i="4"/>
  <c r="BE331" i="4"/>
  <c r="BE338" i="4"/>
  <c r="BE341" i="4"/>
  <c r="BE342" i="4"/>
  <c r="BE344" i="4"/>
  <c r="BE354" i="4"/>
  <c r="BE355" i="4"/>
  <c r="BE357" i="4"/>
  <c r="BE359" i="4"/>
  <c r="BE363" i="4"/>
  <c r="BE375" i="4"/>
  <c r="BE376" i="4"/>
  <c r="BE377" i="4"/>
  <c r="BE384" i="4"/>
  <c r="BE388" i="4"/>
  <c r="BE390" i="4"/>
  <c r="BE394" i="4"/>
  <c r="BE395" i="4"/>
  <c r="BE396" i="4"/>
  <c r="BE400" i="4"/>
  <c r="BE403" i="4"/>
  <c r="BE407" i="4"/>
  <c r="BE410" i="4"/>
  <c r="BE412" i="4"/>
  <c r="BE419" i="4"/>
  <c r="BE424" i="4"/>
  <c r="BE428" i="4"/>
  <c r="BE430" i="4"/>
  <c r="BE433" i="4"/>
  <c r="BE437" i="4"/>
  <c r="BE441" i="4"/>
  <c r="BE442" i="4"/>
  <c r="BE447" i="4"/>
  <c r="BE448" i="4"/>
  <c r="BE449" i="4"/>
  <c r="BE452" i="4"/>
  <c r="BE456" i="4"/>
  <c r="BE458" i="4"/>
  <c r="BE459" i="4"/>
  <c r="BE462" i="4"/>
  <c r="BE464" i="4"/>
  <c r="BE465" i="4"/>
  <c r="BE471" i="4"/>
  <c r="BE472" i="4"/>
  <c r="BE480" i="4"/>
  <c r="BE487" i="4"/>
  <c r="BE490" i="4"/>
  <c r="BE491" i="4"/>
  <c r="BE493" i="4"/>
  <c r="BE494" i="4"/>
  <c r="BE496" i="4"/>
  <c r="BE499" i="4"/>
  <c r="BE506" i="4"/>
  <c r="BE508" i="4"/>
  <c r="BE509" i="4"/>
  <c r="BE510" i="4"/>
  <c r="BE511" i="4"/>
  <c r="BE512" i="4"/>
  <c r="BE513" i="4"/>
  <c r="BE514" i="4"/>
  <c r="BK404" i="4"/>
  <c r="J404" i="4"/>
  <c r="J101" i="4" s="1"/>
  <c r="E50" i="5"/>
  <c r="BE106" i="5"/>
  <c r="BE107" i="5"/>
  <c r="BE109" i="5"/>
  <c r="BE111" i="5"/>
  <c r="BE116" i="5"/>
  <c r="BE119" i="5"/>
  <c r="BE121" i="5"/>
  <c r="BE122" i="5"/>
  <c r="BE127" i="5"/>
  <c r="BE130" i="5"/>
  <c r="BE131" i="5"/>
  <c r="BE136" i="5"/>
  <c r="BE138" i="5"/>
  <c r="BE139" i="5"/>
  <c r="BE143" i="5"/>
  <c r="BE145" i="5"/>
  <c r="BE147" i="5"/>
  <c r="BE152" i="5"/>
  <c r="BE159" i="5"/>
  <c r="BE160" i="5"/>
  <c r="BE161" i="5"/>
  <c r="BE166" i="5"/>
  <c r="BE168" i="5"/>
  <c r="BE176" i="5"/>
  <c r="BE180" i="5"/>
  <c r="BE181" i="5"/>
  <c r="BE184" i="5"/>
  <c r="BE190" i="5"/>
  <c r="BE194" i="5"/>
  <c r="BE195" i="5"/>
  <c r="BE200" i="5"/>
  <c r="BE202" i="5"/>
  <c r="BE216" i="5"/>
  <c r="BE219" i="5"/>
  <c r="BE220" i="5"/>
  <c r="BE222" i="5"/>
  <c r="BE223" i="5"/>
  <c r="BE228" i="5"/>
  <c r="BE230" i="5"/>
  <c r="BE231" i="5"/>
  <c r="BE238" i="5"/>
  <c r="BE248" i="5"/>
  <c r="BE250" i="5"/>
  <c r="BE253" i="5"/>
  <c r="BE258" i="5"/>
  <c r="BE273" i="5"/>
  <c r="BE281" i="5"/>
  <c r="BE282" i="5"/>
  <c r="BE290" i="5"/>
  <c r="BE295" i="5"/>
  <c r="BE297" i="5"/>
  <c r="BE306" i="5"/>
  <c r="BE308" i="5"/>
  <c r="BE315" i="5"/>
  <c r="BE317" i="5"/>
  <c r="BE332" i="5"/>
  <c r="BE333" i="5"/>
  <c r="BE335" i="5"/>
  <c r="BE339" i="5"/>
  <c r="F59" i="6"/>
  <c r="J89" i="6"/>
  <c r="BE99" i="6"/>
  <c r="BE100" i="6"/>
  <c r="BE106" i="6"/>
  <c r="BE108" i="6"/>
  <c r="BE110" i="6"/>
  <c r="BE112" i="6"/>
  <c r="BE120" i="6"/>
  <c r="BE121" i="6"/>
  <c r="BE122" i="6"/>
  <c r="BE125" i="6"/>
  <c r="BE135" i="6"/>
  <c r="BE136" i="6"/>
  <c r="BE140" i="6"/>
  <c r="BE141" i="6"/>
  <c r="BE142" i="6"/>
  <c r="BE144" i="6"/>
  <c r="BE154" i="6"/>
  <c r="BE157" i="6"/>
  <c r="BE159" i="6"/>
  <c r="BE161" i="6"/>
  <c r="BE164" i="6"/>
  <c r="BE171" i="6"/>
  <c r="BE173" i="6"/>
  <c r="BE178" i="6"/>
  <c r="BE181" i="6"/>
  <c r="BE192" i="6"/>
  <c r="BE193" i="6"/>
  <c r="BE198" i="6"/>
  <c r="BE201" i="6"/>
  <c r="BE202" i="6"/>
  <c r="BE206" i="6"/>
  <c r="BE207" i="6"/>
  <c r="BE209" i="6"/>
  <c r="BE210" i="6"/>
  <c r="BE211" i="6"/>
  <c r="BE215" i="6"/>
  <c r="BE221" i="6"/>
  <c r="BE222" i="6"/>
  <c r="BE224" i="6"/>
  <c r="BE228" i="6"/>
  <c r="BE231" i="6"/>
  <c r="BE237" i="6"/>
  <c r="BE244" i="6"/>
  <c r="BE247" i="6"/>
  <c r="BE248" i="6"/>
  <c r="BE251" i="6"/>
  <c r="BE262" i="6"/>
  <c r="BE273" i="6"/>
  <c r="BE280" i="6"/>
  <c r="BE281" i="6"/>
  <c r="BE286" i="6"/>
  <c r="BE294" i="6"/>
  <c r="BE295" i="6"/>
  <c r="BE298" i="6"/>
  <c r="BE302" i="6"/>
  <c r="BE304" i="6"/>
  <c r="BE310" i="6"/>
  <c r="BE312" i="6"/>
  <c r="BE313" i="6"/>
  <c r="BE314" i="6"/>
  <c r="BE319" i="6"/>
  <c r="BE320" i="6"/>
  <c r="BE323" i="6"/>
  <c r="BE325" i="6"/>
  <c r="BE334" i="6"/>
  <c r="BE335" i="6"/>
  <c r="BE338" i="6"/>
  <c r="BE344" i="6"/>
  <c r="BE345" i="6"/>
  <c r="BE355" i="6"/>
  <c r="BE360" i="6"/>
  <c r="BE361" i="6"/>
  <c r="BE362" i="6"/>
  <c r="BE366" i="6"/>
  <c r="BE106" i="7"/>
  <c r="BE107" i="7"/>
  <c r="BE116" i="7"/>
  <c r="BE117" i="7"/>
  <c r="BE126" i="7"/>
  <c r="BE128" i="7"/>
  <c r="BE129" i="7"/>
  <c r="BE133" i="7"/>
  <c r="BE134" i="7"/>
  <c r="BE135" i="7"/>
  <c r="BE138" i="7"/>
  <c r="BE140" i="7"/>
  <c r="BE142" i="7"/>
  <c r="BE143" i="7"/>
  <c r="BE146" i="7"/>
  <c r="BE148" i="7"/>
  <c r="BE152" i="7"/>
  <c r="BE161" i="7"/>
  <c r="BE162" i="7"/>
  <c r="BE163" i="7"/>
  <c r="BE166" i="7"/>
  <c r="BE175" i="7"/>
  <c r="BE177" i="7"/>
  <c r="BE178" i="7"/>
  <c r="BE181" i="7"/>
  <c r="BE184" i="7"/>
  <c r="BE187" i="7"/>
  <c r="BE188" i="7"/>
  <c r="BE189" i="7"/>
  <c r="BE193" i="7"/>
  <c r="BE206" i="7"/>
  <c r="BE219" i="7"/>
  <c r="BE221" i="7"/>
  <c r="BE222" i="7"/>
  <c r="BE233" i="7"/>
  <c r="BE234" i="7"/>
  <c r="BE246" i="7"/>
  <c r="BE253" i="7"/>
  <c r="BE259" i="7"/>
  <c r="BE263" i="7"/>
  <c r="BE270" i="7"/>
  <c r="BE277" i="7"/>
  <c r="BE286" i="7"/>
  <c r="BE287" i="7"/>
  <c r="BE291" i="7"/>
  <c r="F58" i="8"/>
  <c r="E90" i="8"/>
  <c r="BE113" i="8"/>
  <c r="BE115" i="8"/>
  <c r="BE118" i="8"/>
  <c r="BE125" i="8"/>
  <c r="BE135" i="8"/>
  <c r="BE137" i="8"/>
  <c r="BE143" i="8"/>
  <c r="BE148" i="8"/>
  <c r="BE149" i="8"/>
  <c r="BE159" i="8"/>
  <c r="BE178" i="8"/>
  <c r="BE180" i="8"/>
  <c r="BE181" i="8"/>
  <c r="BE184" i="8"/>
  <c r="BE188" i="8"/>
  <c r="BE192" i="8"/>
  <c r="BE195" i="8"/>
  <c r="BE196" i="8"/>
  <c r="BE207" i="8"/>
  <c r="BE208" i="8"/>
  <c r="BE209" i="8"/>
  <c r="BE211" i="8"/>
  <c r="BE212" i="8"/>
  <c r="BE96" i="9"/>
  <c r="BE97" i="9"/>
  <c r="BE107" i="9"/>
  <c r="BE112" i="9"/>
  <c r="BE122" i="9"/>
  <c r="BE123" i="9"/>
  <c r="BE128" i="9"/>
  <c r="BE129" i="9"/>
  <c r="BE141" i="9"/>
  <c r="BE143" i="9"/>
  <c r="BE144" i="9"/>
  <c r="F62" i="10"/>
  <c r="BE98" i="10"/>
  <c r="BE100" i="10"/>
  <c r="BE101" i="10"/>
  <c r="BE104" i="10"/>
  <c r="BE108" i="10"/>
  <c r="BE109" i="10"/>
  <c r="BE113" i="10"/>
  <c r="BE100" i="11"/>
  <c r="BE103" i="11"/>
  <c r="BE104" i="11"/>
  <c r="BE110" i="11"/>
  <c r="J90" i="12"/>
  <c r="BE97" i="12"/>
  <c r="BE104" i="12"/>
  <c r="BE106" i="12"/>
  <c r="E74" i="13"/>
  <c r="F82" i="13"/>
  <c r="BE91" i="14"/>
  <c r="BE96" i="14"/>
  <c r="BE98" i="14"/>
  <c r="BE107" i="15"/>
  <c r="BE128" i="15"/>
  <c r="BE132" i="15"/>
  <c r="BE138" i="15"/>
  <c r="BE142" i="15"/>
  <c r="BE143" i="15"/>
  <c r="BE145" i="15"/>
  <c r="BE146" i="15"/>
  <c r="BE155" i="15"/>
  <c r="BE158" i="15"/>
  <c r="BE159" i="15"/>
  <c r="BE164" i="15"/>
  <c r="BE166" i="15"/>
  <c r="BE167" i="15"/>
  <c r="BE168" i="15"/>
  <c r="BE170" i="15"/>
  <c r="BE172" i="15"/>
  <c r="BE178" i="15"/>
  <c r="BE180" i="15"/>
  <c r="BE185" i="15"/>
  <c r="BE186" i="15"/>
  <c r="BE193" i="15"/>
  <c r="BE200" i="15"/>
  <c r="BE202" i="15"/>
  <c r="BE208" i="15"/>
  <c r="BE209" i="15"/>
  <c r="BE210" i="15"/>
  <c r="BE216" i="15"/>
  <c r="BE218" i="15"/>
  <c r="BE219" i="15"/>
  <c r="BE222" i="15"/>
  <c r="BE229" i="15"/>
  <c r="BE231" i="15"/>
  <c r="BE250" i="15"/>
  <c r="BE254" i="15"/>
  <c r="BE257" i="15"/>
  <c r="BE258" i="15"/>
  <c r="BE267" i="15"/>
  <c r="BE272" i="15"/>
  <c r="BE275" i="15"/>
  <c r="BE279" i="15"/>
  <c r="BE281" i="15"/>
  <c r="BE287" i="15"/>
  <c r="BE290" i="15"/>
  <c r="BE292" i="15"/>
  <c r="BE293" i="15"/>
  <c r="BE306" i="15"/>
  <c r="BE311" i="15"/>
  <c r="BE317" i="15"/>
  <c r="BE321" i="15"/>
  <c r="BE323" i="15"/>
  <c r="BE324" i="15"/>
  <c r="BE325" i="15"/>
  <c r="BE326" i="15"/>
  <c r="BE331" i="15"/>
  <c r="BE334" i="15"/>
  <c r="BE335" i="15"/>
  <c r="BE338" i="15"/>
  <c r="BE344" i="15"/>
  <c r="BE347" i="15"/>
  <c r="BE350" i="15"/>
  <c r="BE352" i="15"/>
  <c r="BE354" i="15"/>
  <c r="BE357" i="15"/>
  <c r="BE360" i="15"/>
  <c r="BE98" i="16"/>
  <c r="BE101" i="16"/>
  <c r="BE113" i="16"/>
  <c r="BE119" i="16"/>
  <c r="BE126" i="16"/>
  <c r="BE145" i="16"/>
  <c r="BE147" i="16"/>
  <c r="BE155" i="16"/>
  <c r="BE161" i="16"/>
  <c r="BE164" i="16"/>
  <c r="BE183" i="16"/>
  <c r="BE191" i="16"/>
  <c r="BE193" i="16"/>
  <c r="BE198" i="16"/>
  <c r="BE201" i="16"/>
  <c r="BE206" i="16"/>
  <c r="BE209" i="16"/>
  <c r="BE213" i="16"/>
  <c r="BE223" i="16"/>
  <c r="BE233" i="16"/>
  <c r="BE240" i="16"/>
  <c r="BE246" i="16"/>
  <c r="BE249" i="16"/>
  <c r="BE252" i="16"/>
  <c r="BE94" i="17"/>
  <c r="BE98" i="17"/>
  <c r="BE99" i="17"/>
  <c r="BE101" i="17"/>
  <c r="BE102" i="17"/>
  <c r="BE105" i="17"/>
  <c r="BE108" i="17"/>
  <c r="BE111" i="17"/>
  <c r="BE115" i="17"/>
  <c r="BE121" i="17"/>
  <c r="BE123" i="17"/>
  <c r="BE125" i="17"/>
  <c r="F55" i="18"/>
  <c r="J78" i="18"/>
  <c r="BE88" i="18"/>
  <c r="BE94" i="18"/>
  <c r="BE102" i="18"/>
  <c r="J56" i="2"/>
  <c r="BE147" i="2"/>
  <c r="BE158" i="2"/>
  <c r="BE198" i="2"/>
  <c r="BE230" i="2"/>
  <c r="BE260" i="2"/>
  <c r="BE324" i="2"/>
  <c r="BE335" i="2"/>
  <c r="BE474" i="2"/>
  <c r="BE585" i="2"/>
  <c r="BE595" i="2"/>
  <c r="BE599" i="2"/>
  <c r="BE619" i="2"/>
  <c r="BE622" i="2"/>
  <c r="BE639" i="2"/>
  <c r="BE660" i="2"/>
  <c r="BE665" i="2"/>
  <c r="BE674" i="2"/>
  <c r="BE679" i="2"/>
  <c r="BE682" i="2"/>
  <c r="BE688" i="2"/>
  <c r="BE809" i="2"/>
  <c r="BE865" i="2"/>
  <c r="BE890" i="2"/>
  <c r="BE968" i="2"/>
  <c r="BE999" i="2"/>
  <c r="BE1001" i="2"/>
  <c r="BE1005" i="2"/>
  <c r="BE1009" i="2"/>
  <c r="BE1030" i="2"/>
  <c r="BE1057" i="2"/>
  <c r="BE1236" i="2"/>
  <c r="BE1238" i="2"/>
  <c r="BE1239" i="2"/>
  <c r="BE1324" i="2"/>
  <c r="BE1333" i="2"/>
  <c r="BE1335" i="2"/>
  <c r="BE1356" i="2"/>
  <c r="BE1386" i="2"/>
  <c r="BE1391" i="2"/>
  <c r="BE1445" i="2"/>
  <c r="BE1536" i="2"/>
  <c r="BE1541" i="2"/>
  <c r="BE1545" i="2"/>
  <c r="BE1748" i="2"/>
  <c r="BE1761" i="2"/>
  <c r="BE1770" i="2"/>
  <c r="BE1772" i="2"/>
  <c r="BE1773" i="2"/>
  <c r="BE1781" i="2"/>
  <c r="BE1804" i="2"/>
  <c r="BE1832" i="2"/>
  <c r="BE1838" i="2"/>
  <c r="BE1841" i="2"/>
  <c r="BE1880" i="2"/>
  <c r="BE1885" i="2"/>
  <c r="BE1972" i="2"/>
  <c r="BE1991" i="2"/>
  <c r="BE1999" i="2"/>
  <c r="BE2007" i="2"/>
  <c r="BE2011" i="2"/>
  <c r="BE2033" i="2"/>
  <c r="BE2056" i="2"/>
  <c r="BE2077" i="2"/>
  <c r="BE2079" i="2"/>
  <c r="BE2093" i="2"/>
  <c r="BE2104" i="2"/>
  <c r="BE2112" i="2"/>
  <c r="BE2119" i="2"/>
  <c r="BE2133" i="2"/>
  <c r="BE2139" i="2"/>
  <c r="BE2141" i="2"/>
  <c r="BE2148" i="2"/>
  <c r="BE2150" i="2"/>
  <c r="BE2158" i="2"/>
  <c r="BE2174" i="2"/>
  <c r="BE2183" i="2"/>
  <c r="BE2185" i="2"/>
  <c r="BE2213" i="2"/>
  <c r="BE2234" i="2"/>
  <c r="BE2251" i="2"/>
  <c r="BE2253" i="2"/>
  <c r="BE2276" i="2"/>
  <c r="BE2296" i="2"/>
  <c r="BE2304" i="2"/>
  <c r="BE2309" i="2"/>
  <c r="BE2327" i="2"/>
  <c r="BE2335" i="2"/>
  <c r="BE2357" i="2"/>
  <c r="BE2364" i="2"/>
  <c r="BE2372" i="2"/>
  <c r="BE2373" i="2"/>
  <c r="BE2376" i="2"/>
  <c r="BE2395" i="2"/>
  <c r="BE2408" i="2"/>
  <c r="BE2425" i="2"/>
  <c r="BE2448" i="2"/>
  <c r="BE2481" i="2"/>
  <c r="BE2534" i="2"/>
  <c r="BE2542" i="2"/>
  <c r="BE2551" i="2"/>
  <c r="BE2558" i="2"/>
  <c r="BE2577" i="2"/>
  <c r="BE2611" i="2"/>
  <c r="BE2614" i="2"/>
  <c r="BE2620" i="2"/>
  <c r="BE2652" i="2"/>
  <c r="BE2654" i="2"/>
  <c r="BE2656" i="2"/>
  <c r="BE2672" i="2"/>
  <c r="BE2687" i="2"/>
  <c r="BE2693" i="2"/>
  <c r="BE2700" i="2"/>
  <c r="BE2703" i="2"/>
  <c r="BE2714" i="2"/>
  <c r="BE2730" i="2"/>
  <c r="BE2757" i="2"/>
  <c r="BE2765" i="2"/>
  <c r="BE2767" i="2"/>
  <c r="BE2775" i="2"/>
  <c r="BE2777" i="2"/>
  <c r="BE2779" i="2"/>
  <c r="BE2781" i="2"/>
  <c r="BE2783" i="2"/>
  <c r="BE2785" i="2"/>
  <c r="BE2789" i="2"/>
  <c r="BE2803" i="2"/>
  <c r="BE2805" i="2"/>
  <c r="BE2807" i="2"/>
  <c r="BE2819" i="2"/>
  <c r="BE2827" i="2"/>
  <c r="BE2833" i="2"/>
  <c r="BE2839" i="2"/>
  <c r="BE2841" i="2"/>
  <c r="BE2845" i="2"/>
  <c r="BE2863" i="2"/>
  <c r="BE2865" i="2"/>
  <c r="BE2867" i="2"/>
  <c r="BE2871" i="2"/>
  <c r="BE2875" i="2"/>
  <c r="BE2877" i="2"/>
  <c r="BE2881" i="2"/>
  <c r="BE2887" i="2"/>
  <c r="BE2893" i="2"/>
  <c r="BE2897" i="2"/>
  <c r="BE2905" i="2"/>
  <c r="BE2915" i="2"/>
  <c r="BE2965" i="2"/>
  <c r="BE2968" i="2"/>
  <c r="BE2980" i="2"/>
  <c r="BE2982" i="2"/>
  <c r="BE2985" i="2"/>
  <c r="BE2991" i="2"/>
  <c r="BE2995" i="2"/>
  <c r="BE2999" i="2"/>
  <c r="BE3005" i="2"/>
  <c r="BE3010" i="2"/>
  <c r="BE3012" i="2"/>
  <c r="BE3031" i="2"/>
  <c r="BE3051" i="2"/>
  <c r="BE3053" i="2"/>
  <c r="BE3065" i="2"/>
  <c r="BE3069" i="2"/>
  <c r="BE3079" i="2"/>
  <c r="BE3083" i="2"/>
  <c r="BE3087" i="2"/>
  <c r="BE3089" i="2"/>
  <c r="BE3103" i="2"/>
  <c r="BE3105" i="2"/>
  <c r="BE3110" i="2"/>
  <c r="BE3123" i="2"/>
  <c r="BE3124" i="2"/>
  <c r="BK2099" i="2"/>
  <c r="J2099" i="2" s="1"/>
  <c r="J73" i="2" s="1"/>
  <c r="BK2462" i="2"/>
  <c r="J2462" i="2"/>
  <c r="J79" i="2" s="1"/>
  <c r="BK3323" i="2"/>
  <c r="J3323" i="2"/>
  <c r="J88" i="2"/>
  <c r="E50" i="3"/>
  <c r="BK406" i="4"/>
  <c r="J406" i="4"/>
  <c r="J102" i="4"/>
  <c r="BE104" i="5"/>
  <c r="BE105" i="5"/>
  <c r="BE108" i="5"/>
  <c r="BE112" i="5"/>
  <c r="BE118" i="5"/>
  <c r="BE124" i="5"/>
  <c r="BE128" i="5"/>
  <c r="BE133" i="5"/>
  <c r="BE134" i="5"/>
  <c r="BE135" i="5"/>
  <c r="BE140" i="5"/>
  <c r="BE142" i="5"/>
  <c r="BE149" i="5"/>
  <c r="BE151" i="5"/>
  <c r="BE154" i="5"/>
  <c r="BE156" i="5"/>
  <c r="BE158" i="5"/>
  <c r="BE163" i="5"/>
  <c r="BE165" i="5"/>
  <c r="BE170" i="5"/>
  <c r="BE173" i="5"/>
  <c r="BE179" i="5"/>
  <c r="BE186" i="5"/>
  <c r="BE187" i="5"/>
  <c r="BE188" i="5"/>
  <c r="BE189" i="5"/>
  <c r="BE193" i="5"/>
  <c r="BE203" i="5"/>
  <c r="BE204" i="5"/>
  <c r="BE207" i="5"/>
  <c r="BE210" i="5"/>
  <c r="BE225" i="5"/>
  <c r="BE234" i="5"/>
  <c r="BE243" i="5"/>
  <c r="BE247" i="5"/>
  <c r="BE249" i="5"/>
  <c r="BE252" i="5"/>
  <c r="BE257" i="5"/>
  <c r="BE260" i="5"/>
  <c r="BE272" i="5"/>
  <c r="BE274" i="5"/>
  <c r="BE276" i="5"/>
  <c r="BE278" i="5"/>
  <c r="BE279" i="5"/>
  <c r="BE284" i="5"/>
  <c r="BE289" i="5"/>
  <c r="BE292" i="5"/>
  <c r="BE294" i="5"/>
  <c r="BE296" i="5"/>
  <c r="BE302" i="5"/>
  <c r="BE303" i="5"/>
  <c r="BE309" i="5"/>
  <c r="BE313" i="5"/>
  <c r="BE316" i="5"/>
  <c r="BE319" i="5"/>
  <c r="BE322" i="5"/>
  <c r="BE325" i="5"/>
  <c r="BE327" i="5"/>
  <c r="BE331" i="5"/>
  <c r="BE337" i="5"/>
  <c r="BE338" i="5"/>
  <c r="BE340" i="5"/>
  <c r="BE341" i="5"/>
  <c r="BE342" i="5"/>
  <c r="BE343" i="5"/>
  <c r="BE105" i="6"/>
  <c r="BE111" i="6"/>
  <c r="BE116" i="6"/>
  <c r="BE123" i="6"/>
  <c r="BE126" i="6"/>
  <c r="BE132" i="6"/>
  <c r="BE133" i="6"/>
  <c r="BE139" i="6"/>
  <c r="BE150" i="6"/>
  <c r="BE156" i="6"/>
  <c r="BE169" i="6"/>
  <c r="BE172" i="6"/>
  <c r="BE175" i="6"/>
  <c r="BE177" i="6"/>
  <c r="BE180" i="6"/>
  <c r="BE184" i="6"/>
  <c r="BE194" i="6"/>
  <c r="BE196" i="6"/>
  <c r="BE197" i="6"/>
  <c r="BE199" i="6"/>
  <c r="BE203" i="6"/>
  <c r="BE204" i="6"/>
  <c r="BE205" i="6"/>
  <c r="BE223" i="6"/>
  <c r="BE226" i="6"/>
  <c r="BE227" i="6"/>
  <c r="BE229" i="6"/>
  <c r="BE236" i="6"/>
  <c r="BE246" i="6"/>
  <c r="BE250" i="6"/>
  <c r="BE254" i="6"/>
  <c r="BE256" i="6"/>
  <c r="BE264" i="6"/>
  <c r="BE272" i="6"/>
  <c r="BE278" i="6"/>
  <c r="BE300" i="6"/>
  <c r="BE303" i="6"/>
  <c r="BE324" i="6"/>
  <c r="BE327" i="6"/>
  <c r="BE330" i="6"/>
  <c r="BE331" i="6"/>
  <c r="BE333" i="6"/>
  <c r="BE343" i="6"/>
  <c r="BE346" i="6"/>
  <c r="BE347" i="6"/>
  <c r="BE348" i="6"/>
  <c r="BE349" i="6"/>
  <c r="BE352" i="6"/>
  <c r="BE353" i="6"/>
  <c r="BE358" i="6"/>
  <c r="BE367" i="6"/>
  <c r="BE102" i="7"/>
  <c r="BE103" i="7"/>
  <c r="BE108" i="7"/>
  <c r="BE113" i="7"/>
  <c r="BE118" i="7"/>
  <c r="BE122" i="7"/>
  <c r="BE123" i="7"/>
  <c r="BE127" i="7"/>
  <c r="BE132" i="7"/>
  <c r="BE136" i="7"/>
  <c r="BE141" i="7"/>
  <c r="BE164" i="7"/>
  <c r="BE169" i="7"/>
  <c r="BE174" i="7"/>
  <c r="BE180" i="7"/>
  <c r="BE190" i="7"/>
  <c r="BE195" i="7"/>
  <c r="BE196" i="7"/>
  <c r="BE197" i="7"/>
  <c r="BE201" i="7"/>
  <c r="BE204" i="7"/>
  <c r="BE207" i="7"/>
  <c r="BE209" i="7"/>
  <c r="BE210" i="7"/>
  <c r="BE212" i="7"/>
  <c r="BE213" i="7"/>
  <c r="BE215" i="7"/>
  <c r="BE224" i="7"/>
  <c r="BE225" i="7"/>
  <c r="BE228" i="7"/>
  <c r="BE230" i="7"/>
  <c r="BE235" i="7"/>
  <c r="BE242" i="7"/>
  <c r="BE243" i="7"/>
  <c r="BE245" i="7"/>
  <c r="BE255" i="7"/>
  <c r="BE258" i="7"/>
  <c r="BE260" i="7"/>
  <c r="BE272" i="7"/>
  <c r="BE273" i="7"/>
  <c r="BE274" i="7"/>
  <c r="BE276" i="7"/>
  <c r="BE280" i="7"/>
  <c r="BK154" i="7"/>
  <c r="J154" i="7"/>
  <c r="J68" i="7"/>
  <c r="J56" i="8"/>
  <c r="BE114" i="8"/>
  <c r="BE119" i="8"/>
  <c r="BE128" i="8"/>
  <c r="BE131" i="8"/>
  <c r="BE132" i="8"/>
  <c r="BE138" i="8"/>
  <c r="BE140" i="8"/>
  <c r="BE141" i="8"/>
  <c r="BE144" i="8"/>
  <c r="BE152" i="8"/>
  <c r="BE156" i="8"/>
  <c r="BE158" i="8"/>
  <c r="BE160" i="8"/>
  <c r="BE167" i="8"/>
  <c r="BE175" i="8"/>
  <c r="BE176" i="8"/>
  <c r="BE186" i="8"/>
  <c r="BE187" i="8"/>
  <c r="BE190" i="8"/>
  <c r="BE203" i="8"/>
  <c r="BK204" i="8"/>
  <c r="J204" i="8"/>
  <c r="J79" i="8"/>
  <c r="J63" i="9"/>
  <c r="BE98" i="9"/>
  <c r="BE100" i="9"/>
  <c r="BE106" i="9"/>
  <c r="BE113" i="9"/>
  <c r="BE114" i="9"/>
  <c r="BE115" i="9"/>
  <c r="BE118" i="9"/>
  <c r="BE120" i="9"/>
  <c r="BE131" i="9"/>
  <c r="BE137" i="9"/>
  <c r="BE138" i="9"/>
  <c r="BE142" i="9"/>
  <c r="BE145" i="9"/>
  <c r="J63" i="10"/>
  <c r="BE102" i="10"/>
  <c r="BE105" i="10"/>
  <c r="BE106" i="10"/>
  <c r="BE110" i="10"/>
  <c r="BE114" i="10"/>
  <c r="BE98" i="11"/>
  <c r="BE102" i="11"/>
  <c r="BE105" i="12"/>
  <c r="BE107" i="12"/>
  <c r="BE108" i="12"/>
  <c r="BE111" i="12"/>
  <c r="BE89" i="13"/>
  <c r="J56" i="14"/>
  <c r="BE97" i="14"/>
  <c r="BE104" i="15"/>
  <c r="BE110" i="15"/>
  <c r="BE113" i="15"/>
  <c r="BE117" i="15"/>
  <c r="BE121" i="15"/>
  <c r="BE125" i="15"/>
  <c r="BE126" i="15"/>
  <c r="BE127" i="15"/>
  <c r="BE130" i="15"/>
  <c r="BE214" i="15"/>
  <c r="BE217" i="15"/>
  <c r="BE221" i="15"/>
  <c r="BE239" i="15"/>
  <c r="BE240" i="15"/>
  <c r="BE241" i="15"/>
  <c r="BE244" i="15"/>
  <c r="BE246" i="15"/>
  <c r="BE253" i="15"/>
  <c r="BE259" i="15"/>
  <c r="BE262" i="15"/>
  <c r="BE264" i="15"/>
  <c r="BE265" i="15"/>
  <c r="BE269" i="15"/>
  <c r="BE291" i="15"/>
  <c r="BE294" i="15"/>
  <c r="BE300" i="15"/>
  <c r="BE301" i="15"/>
  <c r="BE312" i="15"/>
  <c r="BE316" i="15"/>
  <c r="BE327" i="15"/>
  <c r="BE329" i="15"/>
  <c r="BE330" i="15"/>
  <c r="BE340" i="15"/>
  <c r="BE346" i="15"/>
  <c r="BE356" i="15"/>
  <c r="BE358" i="15"/>
  <c r="BE362" i="15"/>
  <c r="BE364" i="15"/>
  <c r="BE149" i="16"/>
  <c r="BE173" i="16"/>
  <c r="BE179" i="16"/>
  <c r="BE180" i="16"/>
  <c r="BE217" i="16"/>
  <c r="BE220" i="16"/>
  <c r="BE226" i="16"/>
  <c r="BE227" i="16"/>
  <c r="BE96" i="17"/>
  <c r="BE106" i="17"/>
  <c r="BE110" i="17"/>
  <c r="BE118" i="17"/>
  <c r="BE120" i="17"/>
  <c r="BE124" i="17"/>
  <c r="BE127" i="17"/>
  <c r="BK114" i="17"/>
  <c r="J114" i="17" s="1"/>
  <c r="J67" i="17" s="1"/>
  <c r="J55" i="18"/>
  <c r="BE92" i="18"/>
  <c r="BE98" i="18"/>
  <c r="BE100" i="18"/>
  <c r="BE106" i="18"/>
  <c r="F37" i="6"/>
  <c r="BB60" i="1"/>
  <c r="F38" i="5"/>
  <c r="BC59" i="1" s="1"/>
  <c r="F37" i="7"/>
  <c r="BB61" i="1"/>
  <c r="F38" i="8"/>
  <c r="BC62" i="1"/>
  <c r="F38" i="2"/>
  <c r="BC56" i="1" s="1"/>
  <c r="J36" i="7"/>
  <c r="AW61" i="1"/>
  <c r="F39" i="13"/>
  <c r="BD68" i="1"/>
  <c r="F39" i="14"/>
  <c r="BD69" i="1"/>
  <c r="F39" i="15"/>
  <c r="BD70" i="1"/>
  <c r="F39" i="8"/>
  <c r="BD62" i="1"/>
  <c r="F40" i="11"/>
  <c r="BC66" i="1"/>
  <c r="F39" i="2"/>
  <c r="BD56" i="1" s="1"/>
  <c r="F38" i="14"/>
  <c r="BC69" i="1"/>
  <c r="F35" i="18"/>
  <c r="BB74" i="1" s="1"/>
  <c r="J36" i="8"/>
  <c r="AW62" i="1" s="1"/>
  <c r="F40" i="10"/>
  <c r="BC65" i="1" s="1"/>
  <c r="F41" i="11"/>
  <c r="BD66" i="1"/>
  <c r="J38" i="12"/>
  <c r="AW67" i="1" s="1"/>
  <c r="F36" i="13"/>
  <c r="BA68" i="1"/>
  <c r="F37" i="4"/>
  <c r="BB58" i="1" s="1"/>
  <c r="F40" i="9"/>
  <c r="BC64" i="1" s="1"/>
  <c r="F38" i="6"/>
  <c r="BC60" i="1" s="1"/>
  <c r="J38" i="9"/>
  <c r="AW64" i="1" s="1"/>
  <c r="F37" i="2"/>
  <c r="BB56" i="1" s="1"/>
  <c r="F41" i="10"/>
  <c r="BD65" i="1" s="1"/>
  <c r="F36" i="18"/>
  <c r="BC74" i="1" s="1"/>
  <c r="J36" i="3"/>
  <c r="AW57" i="1"/>
  <c r="J36" i="4"/>
  <c r="AW58" i="1" s="1"/>
  <c r="F38" i="7"/>
  <c r="BC61" i="1"/>
  <c r="F38" i="12"/>
  <c r="BA67" i="1" s="1"/>
  <c r="F38" i="15"/>
  <c r="BC70" i="1" s="1"/>
  <c r="F41" i="9"/>
  <c r="BD64" i="1" s="1"/>
  <c r="F36" i="2"/>
  <c r="BA56" i="1" s="1"/>
  <c r="J36" i="17"/>
  <c r="AW73" i="1" s="1"/>
  <c r="J34" i="18"/>
  <c r="AW74" i="1"/>
  <c r="F39" i="3"/>
  <c r="BD57" i="1" s="1"/>
  <c r="F39" i="5"/>
  <c r="BD59" i="1" s="1"/>
  <c r="F37" i="8"/>
  <c r="BB62" i="1" s="1"/>
  <c r="F39" i="11"/>
  <c r="BB66" i="1" s="1"/>
  <c r="F38" i="16"/>
  <c r="BC72" i="1" s="1"/>
  <c r="J36" i="6"/>
  <c r="AW60" i="1"/>
  <c r="F39" i="9"/>
  <c r="BB64" i="1" s="1"/>
  <c r="F36" i="16"/>
  <c r="BA72" i="1"/>
  <c r="F39" i="17"/>
  <c r="BD73" i="1" s="1"/>
  <c r="J36" i="2"/>
  <c r="AW56" i="1"/>
  <c r="F37" i="13"/>
  <c r="BB68" i="1" s="1"/>
  <c r="F37" i="5"/>
  <c r="BB59" i="1" s="1"/>
  <c r="J38" i="11"/>
  <c r="AW66" i="1" s="1"/>
  <c r="F37" i="14"/>
  <c r="BB69" i="1"/>
  <c r="F37" i="17"/>
  <c r="BB73" i="1" s="1"/>
  <c r="F38" i="4"/>
  <c r="BC58" i="1" s="1"/>
  <c r="F36" i="7"/>
  <c r="BA61" i="1" s="1"/>
  <c r="J36" i="14"/>
  <c r="AW69" i="1"/>
  <c r="F38" i="17"/>
  <c r="BC73" i="1" s="1"/>
  <c r="J36" i="15"/>
  <c r="AW70" i="1"/>
  <c r="F39" i="12"/>
  <c r="BB67" i="1" s="1"/>
  <c r="F37" i="18"/>
  <c r="BD74" i="1"/>
  <c r="F38" i="11"/>
  <c r="BA66" i="1" s="1"/>
  <c r="F36" i="14"/>
  <c r="BA69" i="1"/>
  <c r="F36" i="15"/>
  <c r="BA70" i="1" s="1"/>
  <c r="F39" i="16"/>
  <c r="BD72" i="1"/>
  <c r="F36" i="17"/>
  <c r="BA73" i="1" s="1"/>
  <c r="F38" i="3"/>
  <c r="BC57" i="1"/>
  <c r="F36" i="6"/>
  <c r="BA60" i="1" s="1"/>
  <c r="F39" i="6"/>
  <c r="BD60" i="1"/>
  <c r="F36" i="8"/>
  <c r="BA62" i="1" s="1"/>
  <c r="F38" i="10"/>
  <c r="BA65" i="1"/>
  <c r="F41" i="12"/>
  <c r="BD67" i="1" s="1"/>
  <c r="J36" i="16"/>
  <c r="AW72" i="1"/>
  <c r="F38" i="9"/>
  <c r="BA64" i="1" s="1"/>
  <c r="F39" i="10"/>
  <c r="BB65" i="1"/>
  <c r="F40" i="12"/>
  <c r="BC67" i="1" s="1"/>
  <c r="F38" i="13"/>
  <c r="BC68" i="1"/>
  <c r="F37" i="16"/>
  <c r="BB72" i="1" s="1"/>
  <c r="AS55" i="1"/>
  <c r="AS54" i="1"/>
  <c r="F39" i="4"/>
  <c r="BD58" i="1" s="1"/>
  <c r="F34" i="18"/>
  <c r="BA74" i="1"/>
  <c r="F37" i="3"/>
  <c r="BB57" i="1" s="1"/>
  <c r="J36" i="5"/>
  <c r="AW59" i="1" s="1"/>
  <c r="F36" i="3"/>
  <c r="BA57" i="1" s="1"/>
  <c r="F36" i="4"/>
  <c r="BA58" i="1"/>
  <c r="F36" i="5"/>
  <c r="BA59" i="1" s="1"/>
  <c r="J38" i="10"/>
  <c r="AW65" i="1" s="1"/>
  <c r="J36" i="13"/>
  <c r="AW68" i="1" s="1"/>
  <c r="F37" i="15"/>
  <c r="BB70" i="1"/>
  <c r="F39" i="7"/>
  <c r="BD61" i="1" s="1"/>
  <c r="T104" i="8" l="1"/>
  <c r="T103" i="8"/>
  <c r="T102" i="8"/>
  <c r="P413" i="4"/>
  <c r="BK378" i="4"/>
  <c r="J378" i="4"/>
  <c r="J96" i="4"/>
  <c r="P104" i="8"/>
  <c r="P103" i="8" s="1"/>
  <c r="P102" i="8" s="1"/>
  <c r="AU62" i="1" s="1"/>
  <c r="P156" i="7"/>
  <c r="R2102" i="2"/>
  <c r="R85" i="18"/>
  <c r="R84" i="18"/>
  <c r="P378" i="4"/>
  <c r="R231" i="4"/>
  <c r="T121" i="2"/>
  <c r="BK96" i="6"/>
  <c r="J96" i="6"/>
  <c r="J64" i="6" s="1"/>
  <c r="T378" i="4"/>
  <c r="R325" i="4"/>
  <c r="T231" i="4"/>
  <c r="R101" i="5"/>
  <c r="R100" i="5" s="1"/>
  <c r="R99" i="5" s="1"/>
  <c r="T136" i="4"/>
  <c r="R136" i="4"/>
  <c r="R121" i="2"/>
  <c r="R120" i="2" s="1"/>
  <c r="P85" i="18"/>
  <c r="P84" i="18" s="1"/>
  <c r="AU74" i="1" s="1"/>
  <c r="BK156" i="7"/>
  <c r="J156" i="7"/>
  <c r="J69" i="7" s="1"/>
  <c r="R413" i="4"/>
  <c r="T325" i="4"/>
  <c r="P136" i="4"/>
  <c r="BK2102" i="2"/>
  <c r="J2102" i="2" s="1"/>
  <c r="J74" i="2" s="1"/>
  <c r="BK104" i="8"/>
  <c r="J104" i="8" s="1"/>
  <c r="J65" i="8" s="1"/>
  <c r="R96" i="6"/>
  <c r="R95" i="6"/>
  <c r="R378" i="4"/>
  <c r="P325" i="4"/>
  <c r="P189" i="4"/>
  <c r="T102" i="15"/>
  <c r="T101" i="15" s="1"/>
  <c r="T100" i="15" s="1"/>
  <c r="BK325" i="4"/>
  <c r="J325" i="4"/>
  <c r="J88" i="4" s="1"/>
  <c r="BK231" i="4"/>
  <c r="J231" i="4"/>
  <c r="J80" i="4"/>
  <c r="R189" i="4"/>
  <c r="T85" i="18"/>
  <c r="T84" i="18"/>
  <c r="R92" i="17"/>
  <c r="R91" i="17" s="1"/>
  <c r="R90" i="17" s="1"/>
  <c r="P102" i="15"/>
  <c r="P101" i="15"/>
  <c r="P100" i="15" s="1"/>
  <c r="AU70" i="1" s="1"/>
  <c r="T156" i="7"/>
  <c r="T97" i="7"/>
  <c r="P98" i="7"/>
  <c r="P97" i="7" s="1"/>
  <c r="AU61" i="1" s="1"/>
  <c r="P96" i="6"/>
  <c r="P95" i="6" s="1"/>
  <c r="AU60" i="1" s="1"/>
  <c r="P101" i="5"/>
  <c r="P100" i="5" s="1"/>
  <c r="P99" i="5" s="1"/>
  <c r="AU59" i="1" s="1"/>
  <c r="R156" i="7"/>
  <c r="T101" i="5"/>
  <c r="T100" i="5" s="1"/>
  <c r="T99" i="5" s="1"/>
  <c r="T413" i="4"/>
  <c r="P231" i="4"/>
  <c r="T189" i="4"/>
  <c r="T2102" i="2"/>
  <c r="R93" i="16"/>
  <c r="R92" i="16"/>
  <c r="P2102" i="2"/>
  <c r="P121" i="2"/>
  <c r="P92" i="17"/>
  <c r="P91" i="17"/>
  <c r="P90" i="17" s="1"/>
  <c r="AU73" i="1" s="1"/>
  <c r="P93" i="16"/>
  <c r="P92" i="16"/>
  <c r="AU72" i="1" s="1"/>
  <c r="BK102" i="15"/>
  <c r="J102" i="15"/>
  <c r="J65" i="15"/>
  <c r="R98" i="7"/>
  <c r="R97" i="7" s="1"/>
  <c r="T96" i="6"/>
  <c r="T95" i="6" s="1"/>
  <c r="T93" i="16"/>
  <c r="T92" i="16" s="1"/>
  <c r="R104" i="8"/>
  <c r="R103" i="8" s="1"/>
  <c r="R102" i="8" s="1"/>
  <c r="J2103" i="2"/>
  <c r="J75" i="2"/>
  <c r="BK88" i="3"/>
  <c r="J88" i="3" s="1"/>
  <c r="J64" i="3" s="1"/>
  <c r="J326" i="4"/>
  <c r="J89" i="4" s="1"/>
  <c r="BK413" i="4"/>
  <c r="J413" i="4" s="1"/>
  <c r="J104" i="4" s="1"/>
  <c r="BK98" i="7"/>
  <c r="J98" i="7" s="1"/>
  <c r="J64" i="7" s="1"/>
  <c r="BK93" i="10"/>
  <c r="J93" i="10" s="1"/>
  <c r="J34" i="10" s="1"/>
  <c r="AG65" i="1" s="1"/>
  <c r="BK93" i="11"/>
  <c r="J93" i="11" s="1"/>
  <c r="J34" i="11" s="1"/>
  <c r="AG66" i="1" s="1"/>
  <c r="BK88" i="14"/>
  <c r="BK87" i="14" s="1"/>
  <c r="J87" i="14" s="1"/>
  <c r="J32" i="14" s="1"/>
  <c r="AG69" i="1" s="1"/>
  <c r="AN69" i="1" s="1"/>
  <c r="BK93" i="16"/>
  <c r="J93" i="16"/>
  <c r="J64" i="16" s="1"/>
  <c r="BK85" i="18"/>
  <c r="J85" i="18" s="1"/>
  <c r="J60" i="18" s="1"/>
  <c r="J3943" i="2"/>
  <c r="J96" i="2"/>
  <c r="BK136" i="4"/>
  <c r="BK101" i="5"/>
  <c r="BK100" i="5" s="1"/>
  <c r="BK99" i="5" s="1"/>
  <c r="J99" i="5" s="1"/>
  <c r="J63" i="5" s="1"/>
  <c r="J157" i="7"/>
  <c r="J70" i="7"/>
  <c r="J105" i="8"/>
  <c r="J66" i="8"/>
  <c r="J95" i="10"/>
  <c r="J69" i="10" s="1"/>
  <c r="J95" i="11"/>
  <c r="J69" i="11"/>
  <c r="BK86" i="13"/>
  <c r="J86" i="13"/>
  <c r="J63" i="13" s="1"/>
  <c r="J103" i="15"/>
  <c r="J66" i="15" s="1"/>
  <c r="BK92" i="17"/>
  <c r="J92" i="17" s="1"/>
  <c r="J65" i="17" s="1"/>
  <c r="BK121" i="2"/>
  <c r="J121" i="2" s="1"/>
  <c r="J64" i="2" s="1"/>
  <c r="BK189" i="4"/>
  <c r="J189" i="4" s="1"/>
  <c r="J72" i="4" s="1"/>
  <c r="J232" i="4"/>
  <c r="J81" i="4"/>
  <c r="J379" i="4"/>
  <c r="J97" i="4"/>
  <c r="J97" i="6"/>
  <c r="J65" i="6"/>
  <c r="BK94" i="9"/>
  <c r="J94" i="9" s="1"/>
  <c r="J68" i="9" s="1"/>
  <c r="BK94" i="12"/>
  <c r="BK93" i="12" s="1"/>
  <c r="J93" i="12" s="1"/>
  <c r="J34" i="12" s="1"/>
  <c r="AG67" i="1" s="1"/>
  <c r="F35" i="3"/>
  <c r="AZ57" i="1"/>
  <c r="F33" i="18"/>
  <c r="AZ74" i="1"/>
  <c r="F37" i="9"/>
  <c r="AZ64" i="1"/>
  <c r="J37" i="11"/>
  <c r="AV66" i="1" s="1"/>
  <c r="AT66" i="1" s="1"/>
  <c r="J35" i="6"/>
  <c r="AV60" i="1" s="1"/>
  <c r="AT60" i="1" s="1"/>
  <c r="J37" i="12"/>
  <c r="AV67" i="1" s="1"/>
  <c r="AT67" i="1" s="1"/>
  <c r="F35" i="14"/>
  <c r="AZ69" i="1" s="1"/>
  <c r="F35" i="15"/>
  <c r="AZ70" i="1" s="1"/>
  <c r="J33" i="18"/>
  <c r="AV74" i="1" s="1"/>
  <c r="AT74" i="1" s="1"/>
  <c r="F35" i="8"/>
  <c r="AZ62" i="1"/>
  <c r="J35" i="3"/>
  <c r="AV57" i="1"/>
  <c r="AT57" i="1" s="1"/>
  <c r="F35" i="6"/>
  <c r="AZ60" i="1" s="1"/>
  <c r="AU63" i="1"/>
  <c r="BA71" i="1"/>
  <c r="AW71" i="1" s="1"/>
  <c r="J37" i="10"/>
  <c r="AV65" i="1" s="1"/>
  <c r="AT65" i="1" s="1"/>
  <c r="J35" i="2"/>
  <c r="AV56" i="1" s="1"/>
  <c r="AT56" i="1" s="1"/>
  <c r="F37" i="11"/>
  <c r="AZ66" i="1"/>
  <c r="BC71" i="1"/>
  <c r="AY71" i="1" s="1"/>
  <c r="J37" i="9"/>
  <c r="AV64" i="1" s="1"/>
  <c r="AT64" i="1" s="1"/>
  <c r="F35" i="13"/>
  <c r="AZ68" i="1"/>
  <c r="J35" i="15"/>
  <c r="AV70" i="1"/>
  <c r="AT70" i="1" s="1"/>
  <c r="J35" i="8"/>
  <c r="AV62" i="1"/>
  <c r="AT62" i="1"/>
  <c r="BC63" i="1"/>
  <c r="AY63" i="1" s="1"/>
  <c r="F35" i="16"/>
  <c r="AZ72" i="1"/>
  <c r="F35" i="4"/>
  <c r="AZ58" i="1" s="1"/>
  <c r="F35" i="7"/>
  <c r="AZ61" i="1"/>
  <c r="F37" i="10"/>
  <c r="AZ65" i="1" s="1"/>
  <c r="BA63" i="1"/>
  <c r="AW63" i="1" s="1"/>
  <c r="J35" i="4"/>
  <c r="AV58" i="1" s="1"/>
  <c r="AT58" i="1" s="1"/>
  <c r="J35" i="13"/>
  <c r="AV68" i="1"/>
  <c r="AT68" i="1" s="1"/>
  <c r="J35" i="16"/>
  <c r="AV72" i="1"/>
  <c r="AT72" i="1"/>
  <c r="F35" i="2"/>
  <c r="AZ56" i="1" s="1"/>
  <c r="F37" i="12"/>
  <c r="AZ67" i="1" s="1"/>
  <c r="J35" i="14"/>
  <c r="AV69" i="1"/>
  <c r="AT69" i="1" s="1"/>
  <c r="J35" i="5"/>
  <c r="AV59" i="1" s="1"/>
  <c r="AT59" i="1" s="1"/>
  <c r="J35" i="7"/>
  <c r="AV61" i="1" s="1"/>
  <c r="AT61" i="1" s="1"/>
  <c r="F35" i="17"/>
  <c r="AZ73" i="1" s="1"/>
  <c r="F35" i="5"/>
  <c r="AZ59" i="1" s="1"/>
  <c r="J35" i="17"/>
  <c r="AV73" i="1" s="1"/>
  <c r="AT73" i="1" s="1"/>
  <c r="BB63" i="1"/>
  <c r="AX63" i="1" s="1"/>
  <c r="BD63" i="1"/>
  <c r="BB71" i="1"/>
  <c r="AX71" i="1" s="1"/>
  <c r="BD71" i="1"/>
  <c r="AN67" i="1" l="1"/>
  <c r="AN65" i="1"/>
  <c r="P120" i="2"/>
  <c r="AU56" i="1" s="1"/>
  <c r="T120" i="2"/>
  <c r="BK135" i="4"/>
  <c r="BK134" i="4" s="1"/>
  <c r="J134" i="4" s="1"/>
  <c r="J64" i="4" s="1"/>
  <c r="R135" i="4"/>
  <c r="R134" i="4" s="1"/>
  <c r="R133" i="4" s="1"/>
  <c r="P135" i="4"/>
  <c r="P134" i="4" s="1"/>
  <c r="P133" i="4" s="1"/>
  <c r="AU58" i="1" s="1"/>
  <c r="T135" i="4"/>
  <c r="T134" i="4" s="1"/>
  <c r="T133" i="4" s="1"/>
  <c r="J43" i="10"/>
  <c r="J43" i="11"/>
  <c r="J43" i="12"/>
  <c r="J41" i="14"/>
  <c r="BK87" i="3"/>
  <c r="J87" i="3"/>
  <c r="J63" i="3" s="1"/>
  <c r="J136" i="4"/>
  <c r="J66" i="4" s="1"/>
  <c r="J100" i="5"/>
  <c r="J64" i="5" s="1"/>
  <c r="J101" i="5"/>
  <c r="J65" i="5" s="1"/>
  <c r="BK95" i="6"/>
  <c r="J95" i="6" s="1"/>
  <c r="J32" i="6" s="1"/>
  <c r="AG60" i="1" s="1"/>
  <c r="AN60" i="1" s="1"/>
  <c r="BK93" i="9"/>
  <c r="J93" i="9" s="1"/>
  <c r="J67" i="9" s="1"/>
  <c r="J67" i="12"/>
  <c r="J94" i="12"/>
  <c r="J68" i="12" s="1"/>
  <c r="J63" i="14"/>
  <c r="BK101" i="15"/>
  <c r="J101" i="15"/>
  <c r="J64" i="15"/>
  <c r="BK92" i="16"/>
  <c r="J92" i="16" s="1"/>
  <c r="J63" i="16" s="1"/>
  <c r="BK91" i="17"/>
  <c r="J91" i="17" s="1"/>
  <c r="J64" i="17" s="1"/>
  <c r="BK84" i="18"/>
  <c r="J84" i="18"/>
  <c r="J59" i="18"/>
  <c r="BK97" i="7"/>
  <c r="J97" i="7"/>
  <c r="J67" i="10"/>
  <c r="J88" i="14"/>
  <c r="J64" i="14" s="1"/>
  <c r="BK120" i="2"/>
  <c r="J120" i="2"/>
  <c r="BK103" i="8"/>
  <c r="BK102" i="8" s="1"/>
  <c r="J102" i="8" s="1"/>
  <c r="J32" i="8" s="1"/>
  <c r="AG62" i="1" s="1"/>
  <c r="AN62" i="1" s="1"/>
  <c r="J67" i="11"/>
  <c r="AN66" i="1"/>
  <c r="BB55" i="1"/>
  <c r="BB54" i="1" s="1"/>
  <c r="W31" i="1" s="1"/>
  <c r="J32" i="5"/>
  <c r="AG59" i="1" s="1"/>
  <c r="AN59" i="1" s="1"/>
  <c r="AZ71" i="1"/>
  <c r="AV71" i="1" s="1"/>
  <c r="AT71" i="1" s="1"/>
  <c r="BC55" i="1"/>
  <c r="AY55" i="1" s="1"/>
  <c r="J32" i="7"/>
  <c r="AG61" i="1"/>
  <c r="AN61" i="1"/>
  <c r="J32" i="2"/>
  <c r="AG56" i="1"/>
  <c r="BD55" i="1"/>
  <c r="BD54" i="1" s="1"/>
  <c r="W33" i="1" s="1"/>
  <c r="BA55" i="1"/>
  <c r="BA54" i="1" s="1"/>
  <c r="AW54" i="1" s="1"/>
  <c r="AK30" i="1" s="1"/>
  <c r="AU71" i="1"/>
  <c r="J32" i="13"/>
  <c r="AG68" i="1"/>
  <c r="AN68" i="1" s="1"/>
  <c r="AZ63" i="1"/>
  <c r="AV63" i="1" s="1"/>
  <c r="AT63" i="1" s="1"/>
  <c r="J135" i="4" l="1"/>
  <c r="J65" i="4" s="1"/>
  <c r="J41" i="8"/>
  <c r="J63" i="8"/>
  <c r="BK90" i="17"/>
  <c r="J90" i="17"/>
  <c r="J63" i="17"/>
  <c r="AN56" i="1"/>
  <c r="J41" i="2"/>
  <c r="BK133" i="4"/>
  <c r="J133" i="4" s="1"/>
  <c r="J32" i="4" s="1"/>
  <c r="AG58" i="1" s="1"/>
  <c r="AN58" i="1" s="1"/>
  <c r="J41" i="5"/>
  <c r="J63" i="6"/>
  <c r="J63" i="7"/>
  <c r="J103" i="8"/>
  <c r="J64" i="8"/>
  <c r="J41" i="13"/>
  <c r="J63" i="2"/>
  <c r="J41" i="6"/>
  <c r="J41" i="7"/>
  <c r="BK100" i="15"/>
  <c r="J100" i="15" s="1"/>
  <c r="J32" i="15" s="1"/>
  <c r="AG70" i="1" s="1"/>
  <c r="AN70" i="1" s="1"/>
  <c r="AU55" i="1"/>
  <c r="AU54" i="1" s="1"/>
  <c r="AX55" i="1"/>
  <c r="J32" i="16"/>
  <c r="AG72" i="1" s="1"/>
  <c r="AN72" i="1" s="1"/>
  <c r="AX54" i="1"/>
  <c r="BC54" i="1"/>
  <c r="AY54" i="1" s="1"/>
  <c r="AZ55" i="1"/>
  <c r="AV55" i="1" s="1"/>
  <c r="W30" i="1"/>
  <c r="J34" i="9"/>
  <c r="AG64" i="1" s="1"/>
  <c r="AN64" i="1" s="1"/>
  <c r="AW55" i="1"/>
  <c r="J32" i="3"/>
  <c r="AG57" i="1" s="1"/>
  <c r="AN57" i="1" s="1"/>
  <c r="J30" i="18"/>
  <c r="AG74" i="1" s="1"/>
  <c r="AN74" i="1" s="1"/>
  <c r="J41" i="3" l="1"/>
  <c r="J41" i="15"/>
  <c r="J63" i="15"/>
  <c r="J41" i="16"/>
  <c r="J41" i="4"/>
  <c r="J63" i="4"/>
  <c r="J39" i="18"/>
  <c r="J43" i="9"/>
  <c r="AZ54" i="1"/>
  <c r="W29" i="1" s="1"/>
  <c r="AT55" i="1"/>
  <c r="J32" i="17"/>
  <c r="AG73" i="1" s="1"/>
  <c r="AN73" i="1" s="1"/>
  <c r="W32" i="1"/>
  <c r="AG63" i="1"/>
  <c r="AN63" i="1" s="1"/>
  <c r="J41" i="17" l="1"/>
  <c r="AG55" i="1"/>
  <c r="AN55" i="1" s="1"/>
  <c r="AV54" i="1"/>
  <c r="AK29" i="1" s="1"/>
  <c r="AG71" i="1"/>
  <c r="AN71" i="1"/>
  <c r="AG54" i="1" l="1"/>
  <c r="AK26" i="1" s="1"/>
  <c r="AK35" i="1" s="1"/>
  <c r="AT54" i="1"/>
  <c r="AN54" i="1" l="1"/>
</calcChain>
</file>

<file path=xl/sharedStrings.xml><?xml version="1.0" encoding="utf-8"?>
<sst xmlns="http://schemas.openxmlformats.org/spreadsheetml/2006/main" count="65664" uniqueCount="8609">
  <si>
    <t>Export Komplet</t>
  </si>
  <si>
    <t>VZ</t>
  </si>
  <si>
    <t>2.0</t>
  </si>
  <si>
    <t/>
  </si>
  <si>
    <t>False</t>
  </si>
  <si>
    <t>{898753e9-6982-4a6c-940b-ee37daee64a6}</t>
  </si>
  <si>
    <t>&gt;&gt;  skryté sloupce  &lt;&lt;</t>
  </si>
  <si>
    <t>0,01</t>
  </si>
  <si>
    <t>21</t>
  </si>
  <si>
    <t>15</t>
  </si>
  <si>
    <t>REKAPITULACE STAVBY</t>
  </si>
  <si>
    <t>v ---  níže se nacházejí doplnkové a pomocné údaje k sestavám  --- v</t>
  </si>
  <si>
    <t>Návod na vyplnění</t>
  </si>
  <si>
    <t>0,001</t>
  </si>
  <si>
    <t>Kód:</t>
  </si>
  <si>
    <t>20-0120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</si>
  <si>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</si>
  <si>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</si>
  <si>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nástavba a stavební úpravy pavilonu C-A na oddělení Hemodialýzy a Gastroskopie Nemocnice České Budějovice a.s</t>
  </si>
  <si>
    <t>KSO:</t>
  </si>
  <si>
    <t>801 11 16</t>
  </si>
  <si>
    <t>CC-CZ:</t>
  </si>
  <si>
    <t>Místo:</t>
  </si>
  <si>
    <t>České Budějovice</t>
  </si>
  <si>
    <t>Datum:</t>
  </si>
  <si>
    <t>25. 1. 2020</t>
  </si>
  <si>
    <t>Zadavatel:</t>
  </si>
  <si>
    <t>IČ:</t>
  </si>
  <si>
    <t xml:space="preserve"> </t>
  </si>
  <si>
    <t>DIČ:</t>
  </si>
  <si>
    <t>Uchazeč:</t>
  </si>
  <si>
    <t>Vyplň údaj</t>
  </si>
  <si>
    <t>Projektant:</t>
  </si>
  <si>
    <t>ATELIER G+G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</si>
  <si>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</si>
  <si>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</si>
  <si>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</si>
  <si>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</si>
  <si>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</si>
  <si>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</si>
  <si>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</si>
  <si>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</si>
  <si>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</si>
  <si>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</si>
  <si>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</si>
  <si>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</si>
  <si>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</si>
  <si>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</si>
  <si>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</si>
  <si>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</si>
  <si>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</si>
  <si>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</si>
  <si>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</si>
  <si>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</si>
  <si>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</si>
  <si>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</si>
  <si>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</si>
  <si>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</si>
  <si>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</si>
  <si>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</si>
  <si>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</si>
  <si>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</si>
  <si>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</si>
  <si>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</si>
  <si>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</si>
  <si>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</si>
  <si>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</si>
  <si>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</si>
  <si>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</si>
  <si>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</si>
  <si>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</si>
  <si>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</si>
  <si>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</si>
  <si>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</si>
  <si>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</si>
  <si>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</si>
  <si>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</si>
  <si>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úpravy pavilonu</t>
  </si>
  <si>
    <t>STA</t>
  </si>
  <si>
    <t>1</t>
  </si>
  <si>
    <t>{26141b14-8bf7-4125-bcd7-be14ffaa3cdc}</t>
  </si>
  <si>
    <t>2</t>
  </si>
  <si>
    <t>/</t>
  </si>
  <si>
    <t>01</t>
  </si>
  <si>
    <t>stavební část</t>
  </si>
  <si>
    <t>Soupis</t>
  </si>
  <si>
    <t>{24c978bb-edf9-4f38-b2f1-e07a2b22e439}</t>
  </si>
  <si>
    <t>02</t>
  </si>
  <si>
    <t>výtahy</t>
  </si>
  <si>
    <t>{0ffa016f-7400-4e2e-a32a-77b39531a0fa}</t>
  </si>
  <si>
    <t>03</t>
  </si>
  <si>
    <t>elektroinstalace - slaboproud</t>
  </si>
  <si>
    <t>{1cc9020b-1387-40c4-8b92-ea525764b426}</t>
  </si>
  <si>
    <t>04</t>
  </si>
  <si>
    <t>elektroinstalace - silnoproud</t>
  </si>
  <si>
    <t>{22260c24-072d-4cea-b8cb-14ee5e7b2790}</t>
  </si>
  <si>
    <t>05</t>
  </si>
  <si>
    <t>ústřední vytápění, chlazení</t>
  </si>
  <si>
    <t>{dc431fd6-fa8b-4ae9-b492-d79605ee28ef}</t>
  </si>
  <si>
    <t>06</t>
  </si>
  <si>
    <t>zdravotechnické instalace</t>
  </si>
  <si>
    <t>{c1d43f52-ce98-4521-8f19-df78ac5237fa}</t>
  </si>
  <si>
    <t>07</t>
  </si>
  <si>
    <t>MaR</t>
  </si>
  <si>
    <t>{4fe1d40c-ebc9-48bd-9cd3-c8ba13c3ec0c}</t>
  </si>
  <si>
    <t>08</t>
  </si>
  <si>
    <t>medicinální plyny</t>
  </si>
  <si>
    <t>{20d37149-9073-4dfa-97fe-2ff47385590f}</t>
  </si>
  <si>
    <t>rozvody</t>
  </si>
  <si>
    <t>3</t>
  </si>
  <si>
    <t>{50f93b31-5260-4a08-8525-9d926b767984}</t>
  </si>
  <si>
    <t>vakuová stanice</t>
  </si>
  <si>
    <t>{d373f7df-457d-4971-8878-e5f07c344cea}</t>
  </si>
  <si>
    <t>záložní zdroj O2</t>
  </si>
  <si>
    <t>{620bf588-951f-4a1c-91d9-74b9cf2a9619}</t>
  </si>
  <si>
    <t>zdroj CO2</t>
  </si>
  <si>
    <t>{1d6ccc08-0a7a-44ff-9a46-e8ecf99d5f5e}</t>
  </si>
  <si>
    <t>09</t>
  </si>
  <si>
    <t>zdravotnická technologie</t>
  </si>
  <si>
    <t>{7277dbef-211a-42fb-a5f4-3f9899adede9}</t>
  </si>
  <si>
    <t>10</t>
  </si>
  <si>
    <t>záchytný a zádržný systém proti pádu z výšky a do hloubky</t>
  </si>
  <si>
    <t>{fbe22c5e-f7cf-4434-ae40-b1d4cf8ff882}</t>
  </si>
  <si>
    <t>11</t>
  </si>
  <si>
    <t>vzduchotechnika</t>
  </si>
  <si>
    <t>{63ee441a-3096-45d3-9718-40809724ef2f}</t>
  </si>
  <si>
    <t>SO 02</t>
  </si>
  <si>
    <t>venkovní úpravy, zpevněné plochy, terénní a sadové úpravy</t>
  </si>
  <si>
    <t>ING</t>
  </si>
  <si>
    <t>{a4cd43b5-6a2e-4d9a-9e85-cabff048ba20}</t>
  </si>
  <si>
    <t>{734275e6-be6c-4c51-8ef6-b7c5c5d2347f}</t>
  </si>
  <si>
    <t>elektroinstalace - přeložky</t>
  </si>
  <si>
    <t>{579bf062-8a9a-41fd-9a14-6472d07fe3ec}</t>
  </si>
  <si>
    <t>VON</t>
  </si>
  <si>
    <t>vedlejší a ostatní náklady</t>
  </si>
  <si>
    <t>{2688b5f9-b142-4710-84f2-a620362e4322}</t>
  </si>
  <si>
    <t>KRYCÍ LIST SOUPISU PRACÍ</t>
  </si>
  <si>
    <t>Objekt:</t>
  </si>
  <si>
    <t>SO 01 - úpravy pavilonu</t>
  </si>
  <si>
    <t>Soupis:</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</si>
  <si>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</si>
  <si>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</si>
  <si>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</si>
  <si>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</si>
  <si>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</si>
  <si>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</si>
  <si>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</si>
  <si>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</si>
  <si>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</si>
  <si>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</si>
  <si>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</si>
  <si>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</si>
  <si>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</si>
  <si>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</si>
  <si>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</si>
  <si>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</si>
  <si>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</si>
  <si>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</si>
  <si>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</si>
  <si>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727 - Zdravotechnika - požární ochrana</t>
  </si>
  <si>
    <t xml:space="preserve">    741 - Elektroinstalace - silnoproud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</si>
  <si>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</si>
  <si>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</si>
  <si>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</si>
  <si>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</si>
  <si>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</si>
  <si>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</si>
  <si>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</si>
  <si>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</si>
  <si>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</si>
  <si>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</si>
  <si>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</si>
  <si>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</si>
  <si>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</si>
  <si>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</si>
  <si>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VYB - Vybavení objektu</t>
  </si>
  <si>
    <t>M - Práce a dodávky M</t>
  </si>
  <si>
    <t xml:space="preserve">    33-M - Montáže dopr.zaříz.,sklad. zař. a váh</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</si>
  <si>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</si>
  <si>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</si>
  <si>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</si>
  <si>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</si>
  <si>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</si>
  <si>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</si>
  <si>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</si>
  <si>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</si>
  <si>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</si>
  <si>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</si>
  <si>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</si>
  <si>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</si>
  <si>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</si>
  <si>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</si>
  <si>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</si>
  <si>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</si>
  <si>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</si>
  <si>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</si>
  <si>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</si>
  <si>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</si>
  <si>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131251104</t>
  </si>
  <si>
    <t>Hloubení nezapažených jam a zářezů strojně s urovnáním dna do předepsaného profilu a spádu v hornině třídy těžitelnosti I skupiny 3 přes 100 do 500 m3</t>
  </si>
  <si>
    <t>m3</t>
  </si>
  <si>
    <t>CS ÚRS 2020 01</t>
  </si>
  <si>
    <t>4</t>
  </si>
  <si>
    <t>-1244010370</t>
  </si>
  <si>
    <t>PSC</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</si>
  <si>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</si>
  <si>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VV</t>
  </si>
  <si>
    <t>((16,487+1,5+16,487+4,98+4,072+2)*0,5*6+1,03*3,783+3,553*1,03)*1,3</t>
  </si>
  <si>
    <t>6*8,3*1,35</t>
  </si>
  <si>
    <t>Mezisoučet"výkres číslo D.1.1.b0a</t>
  </si>
  <si>
    <t>(2,5*6,5+4,143*7,3+8,5*2,6+11*4,35+5,4*0,65)*2,55</t>
  </si>
  <si>
    <t>Mezisoučet"výkres číslo D.1.1.b0b</t>
  </si>
  <si>
    <t>Součet</t>
  </si>
  <si>
    <t>132251101</t>
  </si>
  <si>
    <t>Hloubení nezapažených rýh šířky do 800 mm strojně s urovnáním dna do předepsaného profilu a spádu v hornině třídy těžitelnosti I skupiny 3 do 20 m3</t>
  </si>
  <si>
    <t>2090051879</t>
  </si>
  <si>
    <t xml:space="preserve">Poznámka k souboru cen:_x000D_
1. V cenách jsou započteny i náklady na přehození výkopku na přilehlém terénu na vzdálenost do 3 m od podélné osy rýhy nebo naložení na dopravní prostředek._x000D_
</t>
  </si>
  <si>
    <t>8*2*0,75*1,25</t>
  </si>
  <si>
    <t>Mezisoučet"výkres číslo D.1.1.b1</t>
  </si>
  <si>
    <t>5,933*0,6*1,9</t>
  </si>
  <si>
    <t>132251102</t>
  </si>
  <si>
    <t>Hloubení nezapažených rýh šířky do 800 mm strojně s urovnáním dna do předepsaného profilu a spádu v hornině třídy těžitelnosti I skupiny 3 přes 20 do 50 m3</t>
  </si>
  <si>
    <t>1168310221</t>
  </si>
  <si>
    <t>(5,4+2,7+3,42+4,011+4,28+8+4,61+5,238+4,913+4,758+7,9+3,5+1,5+2,4+4,4)*0,6*0,8</t>
  </si>
  <si>
    <t>Mezisoučet"výkres číslo D.1.1.b1 pro KZS soklu stávající část</t>
  </si>
  <si>
    <t>132311401</t>
  </si>
  <si>
    <t>Hloubená vykopávka pod základy ručně s přehozením výkopku na vzdálenost 3 m nebo s naložením na dopravní prostředek v hornině třídy těžitelnosti II skupiny 4</t>
  </si>
  <si>
    <t>-2129126198</t>
  </si>
  <si>
    <t xml:space="preserve">Poznámka k souboru cen:_x000D_
1. V cenách jsou započteny náklady na přehození výkopku na vzdálenost 3 m nebo naložení na dopravní prostředek._x000D_
2. V ceně nejsou započteny náklady na podchycení základového zdiva._x000D_
</t>
  </si>
  <si>
    <t>(3+4,122+2,864)*1,6*1</t>
  </si>
  <si>
    <t>Součet"výkres číslo D.1.1.b0b včetně výkopu pracovní rýhy</t>
  </si>
  <si>
    <t>5</t>
  </si>
  <si>
    <t>133251101</t>
  </si>
  <si>
    <t>Hloubení nezapažených šachet strojně v hornině třídy těžitelnosti I skupiny 3 do 20 m3</t>
  </si>
  <si>
    <t>1254887583</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</si>
  <si>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</si>
  <si>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2,5*2,5*2*10"výkres číslo D.1.1.b statika</t>
  </si>
  <si>
    <t>6</t>
  </si>
  <si>
    <t>162351103</t>
  </si>
  <si>
    <t>Vodorovné přemístění výkopku nebo sypaniny po suchu na obvyklém dopravním prostředku, bez naložení výkopku, avšak se složením bez rozhrnutí z horniny třídy těžitelnosti I skupiny 1 až 3 na vzdálenost přes 50 do 500 m</t>
  </si>
  <si>
    <t>1072924445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</si>
  <si>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</si>
  <si>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83,71"na mezideponii</t>
  </si>
  <si>
    <t>83,71"z mezideponie k zásypů</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</si>
  <si>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</si>
  <si>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</si>
  <si>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</si>
  <si>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-516479419</t>
  </si>
  <si>
    <t>560,486+21,764+32,174+15,978+125-83,71"položky dílu 1</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</si>
  <si>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</si>
  <si>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</si>
  <si>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</si>
  <si>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508090744</t>
  </si>
  <si>
    <t>671,692*7 'Přepočtené koeficientem množství</t>
  </si>
  <si>
    <t>9</t>
  </si>
  <si>
    <t>167151102</t>
  </si>
  <si>
    <t>Nakládání, skládání a překládání neulehlého výkopku nebo sypaniny strojně nakládání, množství do 100 m3, z horniny třídy těžitelnosti II, skupiny 4 a 5</t>
  </si>
  <si>
    <t>-1690511833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</si>
  <si>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</si>
  <si>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80,000*pi*0,45*0,45"výkres číslo D.1.1.b statika, zemina z pilot</t>
  </si>
  <si>
    <t>171201231</t>
  </si>
  <si>
    <t>Poplatek za uložení stavebního odpadu na recyklační skládce (skládkovné) zeminy a kamení zatříděného do Katalogu odpadů pod kódem 17 05 04</t>
  </si>
  <si>
    <t>t</t>
  </si>
  <si>
    <t>493479005</t>
  </si>
  <si>
    <t>671,692*2</t>
  </si>
  <si>
    <t>171251201</t>
  </si>
  <si>
    <t>Uložení sypaniny na skládky nebo meziskládky bez hutnění s upravením uložené sypaniny do předepsaného tvaru</t>
  </si>
  <si>
    <t>1979489868</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</si>
  <si>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</si>
  <si>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12</t>
  </si>
  <si>
    <t>174151101</t>
  </si>
  <si>
    <t>Zásyp sypaninou z jakékoliv horniny strojně s uložením výkopku ve vrstvách se zhutněním jam, šachet, rýh nebo kolem objektů v těchto vykopávkách</t>
  </si>
  <si>
    <t>-666711958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</si>
  <si>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</si>
  <si>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3,4*2,9*3+3,826*3,846*3"výkres číslo D.1.1.b1 energokanály</t>
  </si>
  <si>
    <t>Mezisoučet</t>
  </si>
  <si>
    <t>(3+4,122+2,864)*1*1</t>
  </si>
  <si>
    <t>Mezisoučet"výkres číslo D.1.1.b0b zásyp pracovní rýhy pro podbetonování stávajících základů</t>
  </si>
  <si>
    <t>13</t>
  </si>
  <si>
    <t>988268817</t>
  </si>
  <si>
    <t>(5,4+2,7+3,42+4,011+4,28+8+4,61+5,238+6,77+16,611+16,611+7,161+4,913+4,758+7,9+3,5+4,5+3,8+1,6+2,3+2,4+pi*4*0,5+5+1,7+2,5+4,5+0,39*2)*0,6*0,8</t>
  </si>
  <si>
    <t>14</t>
  </si>
  <si>
    <t>M</t>
  </si>
  <si>
    <t>58337331</t>
  </si>
  <si>
    <t>štěrkopísek frakce 0/22</t>
  </si>
  <si>
    <t>1614657739</t>
  </si>
  <si>
    <t>67,798*2 'Přepočtené koeficientem množství</t>
  </si>
  <si>
    <t>130121569</t>
  </si>
  <si>
    <t>-4,8*6,9*1,35</t>
  </si>
  <si>
    <t>-((16,487*2+4,98+4,072)*0,5*4,6+1,03*3,783+3,553*1,03)*1,3</t>
  </si>
  <si>
    <t>-(1,15*5+4,143*5,72+6*2,6+5,75*4,5)*2,55</t>
  </si>
  <si>
    <t>Součet obsyp spodní stavby</t>
  </si>
  <si>
    <t>16</t>
  </si>
  <si>
    <t>58333688</t>
  </si>
  <si>
    <t>kamenivo těžené hrubé frakce 32/63</t>
  </si>
  <si>
    <t>-1104717808</t>
  </si>
  <si>
    <t>199,439*2</t>
  </si>
  <si>
    <t>17</t>
  </si>
  <si>
    <t>181951112</t>
  </si>
  <si>
    <t>Úprava pláně vyrovnáním výškových rozdílů strojně v hornině třídy těžitelnosti I, skupiny 1 až 3 se zhutněním</t>
  </si>
  <si>
    <t>m2</t>
  </si>
  <si>
    <t>1456501552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</si>
  <si>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</si>
  <si>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3,783*1,03+3,553*1,03</t>
  </si>
  <si>
    <t>(16,487*2+4,98+4,702)*0,5*4,6</t>
  </si>
  <si>
    <t>5,1*7,5</t>
  </si>
  <si>
    <t>5,8*5,5+3,2*5*0,5+8*4,5</t>
  </si>
  <si>
    <t>Zakládání</t>
  </si>
  <si>
    <t>18</t>
  </si>
  <si>
    <t>211971121</t>
  </si>
  <si>
    <t>Zřízení opláštění výplně z geotextilie odvodňovacích žeber nebo trativodů v rýze nebo zářezu se stěnami svislými nebo šikmými o sklonu přes 1:2 při rozvinuté šířce opláštění do 2,5 m</t>
  </si>
  <si>
    <t>1080975422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</si>
  <si>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</si>
  <si>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19</t>
  </si>
  <si>
    <t>69311068</t>
  </si>
  <si>
    <t>geotextilie netkaná separační, ochranná, filtrační, drenážní PP 300g/m2</t>
  </si>
  <si>
    <t>1940853539</t>
  </si>
  <si>
    <t>115,200*1,1</t>
  </si>
  <si>
    <t>20</t>
  </si>
  <si>
    <t>212750101</t>
  </si>
  <si>
    <t>Trativody z drenážních a melioračních trubek pro budovy se zřízením štěrkového lože pod trubky a s jejich obsypem v otevřeném výkopu trubka tyčová PVC-U plocha pro vtékání vody min. 80 cm2/m SN 4 celoperforovaná 360° DN 100</t>
  </si>
  <si>
    <t>m</t>
  </si>
  <si>
    <t>1747040869</t>
  </si>
  <si>
    <t xml:space="preserve">Poznámka k souboru cen:_x000D_
1. V cenách souboru cen nejsou započteny náklady na:_x000D_
a) montáž a dodávku tvarovek, které se oceňují cenami souboru 877 ..-52.1 Montáž tvarovek na kanalizačním potrubí z trub z plastu, části A03tohoto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</si>
  <si>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2,25+0,9+7,5+17+7,5+0,6+2,25+16,5+5+5+1,1*2+5*2</t>
  </si>
  <si>
    <t>26+5+2,5*3</t>
  </si>
  <si>
    <t>226213213</t>
  </si>
  <si>
    <t>Velkoprofilové vrty náběrovým vrtáním svislé zapažené ocelovými pažnicemi průměru přes 850 do 1050 mm, v hl od 0 do 10 m v hornině tř. III</t>
  </si>
  <si>
    <t>-585199312</t>
  </si>
  <si>
    <t>8*10"výkres číslo D.1.1.b statika</t>
  </si>
  <si>
    <t>80*0,3"30% celkového objemu</t>
  </si>
  <si>
    <t>22</t>
  </si>
  <si>
    <t>226213214</t>
  </si>
  <si>
    <t>Velkoprofilové vrty náběrovým vrtáním svislé zapažené ocelovými pažnicemi průměru přes 850 do 1050 mm, v hl od 0 do 10 m v hornině tř. IV</t>
  </si>
  <si>
    <t>315861073</t>
  </si>
  <si>
    <t>80*0,4"40% celkového objemu</t>
  </si>
  <si>
    <t>23</t>
  </si>
  <si>
    <t>226213215</t>
  </si>
  <si>
    <t>Velkoprofilové vrty náběrovým vrtáním svislé zapažené ocelovými pažnicemi průměru přes 850 do 1050 mm, v hl od 0 do 10 m v hornině tř. V</t>
  </si>
  <si>
    <t>-206560742</t>
  </si>
  <si>
    <t>24</t>
  </si>
  <si>
    <t>227211115</t>
  </si>
  <si>
    <t>Odpažení velkoprofilových vrtů průměru přes 650 do 1050 mm</t>
  </si>
  <si>
    <t>-197982992</t>
  </si>
  <si>
    <t>25</t>
  </si>
  <si>
    <t>231212113</t>
  </si>
  <si>
    <t>Zřízení výplně pilot zapažených s vytažením pažnic z vrtu svislých z betonu železového, v hl od 0 do 10 m, při průměru piloty přes 650 do 1250 mm</t>
  </si>
  <si>
    <t>-491772801</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</si>
  <si>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t>
  </si>
  <si>
    <t>26</t>
  </si>
  <si>
    <t>58933332</t>
  </si>
  <si>
    <t>beton C 30/37 XF3 kamenivo frakce 0/16</t>
  </si>
  <si>
    <t>593778260</t>
  </si>
  <si>
    <t>80,000*pi*0,45*0,45</t>
  </si>
  <si>
    <t>27</t>
  </si>
  <si>
    <t>231611114</t>
  </si>
  <si>
    <t>Výztuž pilot betonovaných do země z oceli 10 505 (R)</t>
  </si>
  <si>
    <t>-230980859</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</si>
  <si>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</si>
  <si>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50,894*0,15</t>
  </si>
  <si>
    <t>28</t>
  </si>
  <si>
    <t>271532211</t>
  </si>
  <si>
    <t>Podsyp pod základové konstrukce se zhutněním a urovnáním povrchu z kameniva hrubého, frakce 32 - 63 mm</t>
  </si>
  <si>
    <t>1032045942</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</si>
  <si>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</si>
  <si>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(3,783*1,03+3,553*1,03)*0,3</t>
  </si>
  <si>
    <t>((16,487*2+4,98+4,702)*0,5*4,6)*0,3</t>
  </si>
  <si>
    <t>5,1*7,5*0,3</t>
  </si>
  <si>
    <t>(5,8*5,5+3,2*5*0,5+8*4,5)*0,3</t>
  </si>
  <si>
    <t>29</t>
  </si>
  <si>
    <t>273313711</t>
  </si>
  <si>
    <t>Základy z betonu prostého desky z betonu kamenem neprokládaného tř. C 20/25</t>
  </si>
  <si>
    <t>2092062458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</si>
  <si>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</si>
  <si>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5"přibetonování a betonové klíny</t>
  </si>
  <si>
    <t>30</t>
  </si>
  <si>
    <t>273321411</t>
  </si>
  <si>
    <t>Základy z betonu železového (bez výztuže) desky z betonu bez zvláštních nároků na prostředí tř. C 20/25</t>
  </si>
  <si>
    <t>-1328421537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</si>
  <si>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</si>
  <si>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3,783*1,03*0,2</t>
  </si>
  <si>
    <t>3,553*1,03*0,2</t>
  </si>
  <si>
    <t>(16,487*2+4,98+4,702)*0,5*4,6*0,2</t>
  </si>
  <si>
    <t>(4,8*2+0,25*2+6,9)*0,25*0,2</t>
  </si>
  <si>
    <t>(5,75*5,35+3,2*5*0,5+8*4,5)*0,2</t>
  </si>
  <si>
    <t>31</t>
  </si>
  <si>
    <t>273322511</t>
  </si>
  <si>
    <t>Základy z betonu železového (bez výztuže) desky z betonu se zvýšenými nároky na prostředí tř. C 25/30</t>
  </si>
  <si>
    <t>-689672556</t>
  </si>
  <si>
    <t>(3,783*1,03+3,553*1,03)*0,5</t>
  </si>
  <si>
    <t>(16,487*2+4,98+4,702)*0,5*4,55*0,5</t>
  </si>
  <si>
    <t>(5,1*5,5+3*4,6+7,75*4,2)*0,7</t>
  </si>
  <si>
    <t>32</t>
  </si>
  <si>
    <t>273361821</t>
  </si>
  <si>
    <t>Výztuž základů desek z betonářské oceli 10 505 (R) nebo BSt 500</t>
  </si>
  <si>
    <t>-29181817</t>
  </si>
  <si>
    <t xml:space="preserve">Poznámka k souboru cen:_x000D_
1. Ceny platí pro desky rovné, s náběhy, hřibové nebo upnuté do žeber včetně výztuže těchto žeber._x000D_
</t>
  </si>
  <si>
    <t>104,379*0,14+36,936*0,14</t>
  </si>
  <si>
    <t>33</t>
  </si>
  <si>
    <t>273362021</t>
  </si>
  <si>
    <t>Výztuž základů desek ze svařovaných sítí z drátů typu KARI</t>
  </si>
  <si>
    <t>-1364483478</t>
  </si>
  <si>
    <t>3,783*1,03*2*7,7*1,25*0,001</t>
  </si>
  <si>
    <t>3,553*1,03*2*7,7*1,25*0,001</t>
  </si>
  <si>
    <t>(16,487*2+4,98+4,702)*0,5*4,6*2*7,7*1,25*0,001</t>
  </si>
  <si>
    <t>(4,8*2+0,25*2+6,9)*0,25*2*7,7*1,25*0,001</t>
  </si>
  <si>
    <t>(5,75*5,35+3,2*5*0,5+8*4,5)*2*7,7*1,25*0,001</t>
  </si>
  <si>
    <t>34</t>
  </si>
  <si>
    <t>274321511</t>
  </si>
  <si>
    <t>Základy z betonu železového (bez výztuže) pasy z betonu bez zvláštních nároků na prostředí tř. C 25/30</t>
  </si>
  <si>
    <t>-2009178704</t>
  </si>
  <si>
    <t>8*2*0,75*1,25"výkres číslo D.1.1.b1</t>
  </si>
  <si>
    <t>5,933*0,6*1,25"výkres číslo D.1.1.b0a</t>
  </si>
  <si>
    <t>35</t>
  </si>
  <si>
    <t>274351121</t>
  </si>
  <si>
    <t>Bednění základů pasů rovné zřízení</t>
  </si>
  <si>
    <t>-339263142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</si>
  <si>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</si>
  <si>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8*2*(0,3+1,25)"výkres číslo D.1.1.b1</t>
  </si>
  <si>
    <t>36</t>
  </si>
  <si>
    <t>274351122</t>
  </si>
  <si>
    <t>Bednění základů pasů rovné odstranění</t>
  </si>
  <si>
    <t>948243198</t>
  </si>
  <si>
    <t>37</t>
  </si>
  <si>
    <t>274361821</t>
  </si>
  <si>
    <t>Výztuž základů pasů z betonářské oceli 10 505 (R) nebo BSt 500</t>
  </si>
  <si>
    <t>-1415229263</t>
  </si>
  <si>
    <t>19,45*0,05"výkres číslo D.1.1.b1</t>
  </si>
  <si>
    <t>38</t>
  </si>
  <si>
    <t>279113134</t>
  </si>
  <si>
    <t>Základové zdi z tvárnic ztraceného bednění včetně výplně z betonu bez zvláštních nároků na vliv prostředí třídy C 16/20, tloušťky zdiva přes 250 do 300 mm</t>
  </si>
  <si>
    <t>137889537</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</si>
  <si>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</si>
  <si>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(4,5+0,2+2,35+0,15*2+0,4+2,75+0,2)*2*1</t>
  </si>
  <si>
    <t>(3,5+3,4)*2*1</t>
  </si>
  <si>
    <t>Součet"výkres číslo D.1.1.b1 izolační přizdívka</t>
  </si>
  <si>
    <t>39</t>
  </si>
  <si>
    <t>279113143</t>
  </si>
  <si>
    <t>Základové zdi z tvárnic ztraceného bednění včetně výplně z betonu bez zvláštních nároků na vliv prostředí třídy C 20/25, tloušťky zdiva přes 200 do 250 mm</t>
  </si>
  <si>
    <t>16525473</t>
  </si>
  <si>
    <t>(4,55*2+6,9)*1,15</t>
  </si>
  <si>
    <t>(4,892+9,693+8+4,998)*0,75</t>
  </si>
  <si>
    <t>(4,7+9,7+4,998+7,5+0,8+0,7)*0,5+(4,6+0,45*2+3,45+1,559+2,318+2,5+pi*3,7*0,5+5)*1</t>
  </si>
  <si>
    <t>40</t>
  </si>
  <si>
    <t>279113144</t>
  </si>
  <si>
    <t>Základové zdi z tvárnic ztraceného bednění včetně výplně z betonu bez zvláštních nároků na vliv prostředí třídy C 20/25, tloušťky zdiva přes 250 do 300 mm</t>
  </si>
  <si>
    <t>-1310660416</t>
  </si>
  <si>
    <t>5,933*0,75"výkres číslo D.1.1.b0a</t>
  </si>
  <si>
    <t>41</t>
  </si>
  <si>
    <t>279311115</t>
  </si>
  <si>
    <t>Postupné podbetonování základového zdiva jakékoliv tloušťky, bez výkopu, bez zapažení a bednění, prostým betonem tř. C 20/25</t>
  </si>
  <si>
    <t>-1995543950</t>
  </si>
  <si>
    <t>(3+4,122+2,864)*0,7*1</t>
  </si>
  <si>
    <t>Součet"výkres číslo D.1.1.b0b</t>
  </si>
  <si>
    <t>42</t>
  </si>
  <si>
    <t>279361821</t>
  </si>
  <si>
    <t>Výztuž základových zdí nosných svislých nebo odkloněných od svislice, rovinných nebo oblých, deskových nebo žebrových, včetně výztuže jejich žeber z betonářské oceli 10 505 (R) nebo BSt 500</t>
  </si>
  <si>
    <t>-783819774</t>
  </si>
  <si>
    <t>79,425*0,25*0,06+4,45*0,3*0,06</t>
  </si>
  <si>
    <t>43</t>
  </si>
  <si>
    <t>279401501</t>
  </si>
  <si>
    <t>Vyklínkování podbetonovaných základů šíře 700mm ocelovými klíny</t>
  </si>
  <si>
    <t>97764629</t>
  </si>
  <si>
    <t>3+4,122+2,864"výkres číslo D.1.1.b0b</t>
  </si>
  <si>
    <t>44</t>
  </si>
  <si>
    <t>280801501</t>
  </si>
  <si>
    <t>Dodávka a osazení železobetonových kalichů</t>
  </si>
  <si>
    <t>kus</t>
  </si>
  <si>
    <t>-20923584</t>
  </si>
  <si>
    <t>10"výkres číslo D.1.1.b statika</t>
  </si>
  <si>
    <t>Svislé a kompletní konstrukce</t>
  </si>
  <si>
    <t>45</t>
  </si>
  <si>
    <t>310236251</t>
  </si>
  <si>
    <t>Zazdívka otvorů ve zdivu nadzákladovém cihlami pálenými plochy přes 0,0225 m2 do 0,09 m2, ve zdi tl. přes 300 do 450 mm</t>
  </si>
  <si>
    <t>708596946</t>
  </si>
  <si>
    <t>10+11+5"výkres číslo D.1.1.b2-4</t>
  </si>
  <si>
    <t>46</t>
  </si>
  <si>
    <t>310237251</t>
  </si>
  <si>
    <t>Zazdívka otvorů ve zdivu nadzákladovém cihlami pálenými plochy přes 0,09 m2 do 0,25 m2, ve zdi tl. přes 300 do 450 mm</t>
  </si>
  <si>
    <t>-2117748959</t>
  </si>
  <si>
    <t>8+27"výkres číslo D.1.1.b2-4</t>
  </si>
  <si>
    <t>47</t>
  </si>
  <si>
    <t>310238211</t>
  </si>
  <si>
    <t>Zazdívka otvorů ve zdivu nadzákladovém cihlami pálenými plochy přes 0,25 m2 do 1 m2 na maltu vápenocementovou</t>
  </si>
  <si>
    <t>-1953253213</t>
  </si>
  <si>
    <t>0,5*0,45*(6+15+7+3)</t>
  </si>
  <si>
    <t>0,3*0,45*(7+28)</t>
  </si>
  <si>
    <t>1*0,45*10</t>
  </si>
  <si>
    <t>Součet"výkres číslo D.1.1.b2-4</t>
  </si>
  <si>
    <t>48</t>
  </si>
  <si>
    <t>310321111</t>
  </si>
  <si>
    <t>Zabetonování otvorů ve zdivu nadzákladovém včetně bednění, odbednění a výztuže (materiál v ceně) plochy do 1 m2</t>
  </si>
  <si>
    <t>-74041662</t>
  </si>
  <si>
    <t>4"výkres číslo D.1.1.b R</t>
  </si>
  <si>
    <t>49</t>
  </si>
  <si>
    <t>311113141</t>
  </si>
  <si>
    <t>Nadzákladové zdi z tvárnic ztraceného bednění hladkých, včetně výplně z betonu třídy C 20/25, tloušťky zdiva 150 mm</t>
  </si>
  <si>
    <t>-1279199291</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</si>
  <si>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</si>
  <si>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(4,68*3+4,985*2+6,75)*3,9</t>
  </si>
  <si>
    <t>Součet"výkres číslo D.1.1.b4</t>
  </si>
  <si>
    <t>50</t>
  </si>
  <si>
    <t>311234081</t>
  </si>
  <si>
    <t>Zdivo jednovrstvé z cihel děrovaných nebroušených klasických spojených na pero a drážku na maltu M5, pevnost cihel do P10, tl. zdiva 380 mm</t>
  </si>
  <si>
    <t>546263020</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</si>
  <si>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</si>
  <si>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2,847*1,8-1,2*1,8+2,85*1,8*2+1,85*1,8"výkres číslo D.1.1.b1</t>
  </si>
  <si>
    <t>0,7*0,7*4+1,1*1,1*3+2*1,5*4+0,7*0,7*4"výkres číslo D.1.1.b2</t>
  </si>
  <si>
    <t>51</t>
  </si>
  <si>
    <t>311236301</t>
  </si>
  <si>
    <t>Zdivo jednovrstvé zvukově izolační z cihel děrovaných z broušených cihel na tenkovrstvou maltu, pevnost cihel do P15, tl. zdiva 190 mm</t>
  </si>
  <si>
    <t>328795377</t>
  </si>
  <si>
    <t>(5,852*3+0,6+0,15+2,481+3,649+4,165+2,381)*3,9</t>
  </si>
  <si>
    <t>-1,1*2*5</t>
  </si>
  <si>
    <t>Mezisoučet"výkres číslo D.1.1.b3</t>
  </si>
  <si>
    <t>3,95*2*3,9</t>
  </si>
  <si>
    <t>Mezisoučet"výkres číslo D.1.1.b4</t>
  </si>
  <si>
    <t>52</t>
  </si>
  <si>
    <t>311272131</t>
  </si>
  <si>
    <t>Zdivo z pórobetonových tvárnic na tenké maltové lože, tl. zdiva 250 mm pevnost tvárnic přes P2 do P4, objemová hmotnost přes 450 do 600 kg/m3 hladkých</t>
  </si>
  <si>
    <t>2041514652</t>
  </si>
  <si>
    <t>(16,099+10,55)*1,1"výkres číslo D.1.1.b3</t>
  </si>
  <si>
    <t>53</t>
  </si>
  <si>
    <t>311272231</t>
  </si>
  <si>
    <t>Zdivo z pórobetonových tvárnic na tenké maltové lože, tl. zdiva 300 mm pevnost tvárnic přes P2 do P4, objemová hmotnost přes 450 do 600 kg/m3 hladkých</t>
  </si>
  <si>
    <t>502399022</t>
  </si>
  <si>
    <t>(4,3+19+6,75)*3,4</t>
  </si>
  <si>
    <t>-1,5*1,6</t>
  </si>
  <si>
    <t>-0,75*1,6*15</t>
  </si>
  <si>
    <t>(4+23,9+10,5)*3,4</t>
  </si>
  <si>
    <t>-2*1,6*7</t>
  </si>
  <si>
    <t>-0,75*1,6*2</t>
  </si>
  <si>
    <t>Mezisoučet"výkres číslo D.1.1.b2</t>
  </si>
  <si>
    <t>(27,8+24+4)*3,9</t>
  </si>
  <si>
    <t>-2*1,6*10</t>
  </si>
  <si>
    <t>-0,75*1*3</t>
  </si>
  <si>
    <t>(4,25+19)*3,9</t>
  </si>
  <si>
    <t>-0,75*1,6*12</t>
  </si>
  <si>
    <t>(27,6+24+4)*3,9</t>
  </si>
  <si>
    <t>1*3,9</t>
  </si>
  <si>
    <t>(4+19,024+29+24,314+3,8)*0,8</t>
  </si>
  <si>
    <t>Mezisoučet"výkres číslo D.1.1.b7 atika</t>
  </si>
  <si>
    <t>54</t>
  </si>
  <si>
    <t>311321411</t>
  </si>
  <si>
    <t>Nadzákladové zdi z betonu železového (bez výztuže) nosné bez zvláštních nároků na vliv prostředí tř. C 25/30</t>
  </si>
  <si>
    <t>-774832693</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</si>
  <si>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</si>
  <si>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3,35*2*1,55*0,35</t>
  </si>
  <si>
    <t>2,8*2*1,55*0,3</t>
  </si>
  <si>
    <t>(0,9+2,4+4,4+pi*2,345+4,942+1,5+4,4+0,6+1)*1,55*0,3</t>
  </si>
  <si>
    <t>Mezisoučet"výkresy konstrukční část v úrovni základů</t>
  </si>
  <si>
    <t>(2,8*2+2,84+0,3*2)*5,4*0,3</t>
  </si>
  <si>
    <t>(2,84+0,3*2)*5,4*0,35</t>
  </si>
  <si>
    <t>(0,822+2,318+4,4+pi*3,7*0,5+5,054+1,605+4,4+0,6+1)*5,4*0,3</t>
  </si>
  <si>
    <t>-1,4*2,1*0,3</t>
  </si>
  <si>
    <t>-1,04*2*0,3</t>
  </si>
  <si>
    <t>-1,24*2*0,3</t>
  </si>
  <si>
    <t>(1,052+8,37+8,37+1,042+1,4+2,9+0,3+0,419+3,8+1,03)*5,3*0,3</t>
  </si>
  <si>
    <t>(6,77+8,621+8,124+7,161+0,273)*5,3*0,35</t>
  </si>
  <si>
    <t>-1,5*1,6*0,35*2</t>
  </si>
  <si>
    <t>-2*1,6*0,35*2</t>
  </si>
  <si>
    <t>-1,8*2,4*0,35</t>
  </si>
  <si>
    <t>2,75*5,3*0,354</t>
  </si>
  <si>
    <t>-1,3*2,5*0,354</t>
  </si>
  <si>
    <t>(0,752+1,2)*5,4*0,2</t>
  </si>
  <si>
    <t>-1*2,1*0,2</t>
  </si>
  <si>
    <t>3,955*2*6,7*0,2</t>
  </si>
  <si>
    <t>-1,38*2,33*0,2*4</t>
  </si>
  <si>
    <t>(3,955*2+2,35+2,75)*6,7*0,2</t>
  </si>
  <si>
    <t>6,2*1,4*0,325</t>
  </si>
  <si>
    <t>6,2*1,4*0,3</t>
  </si>
  <si>
    <t>(0,5+5,836+pi*3,7*0,5+4,4+1,8)*3,6*0,3</t>
  </si>
  <si>
    <t>1,25*3,6*0,55+0,38*0,55*3,6</t>
  </si>
  <si>
    <t>(3,45*2+2,84+1,5)*3,6*0,3</t>
  </si>
  <si>
    <t>-1,68*2,34*0,3</t>
  </si>
  <si>
    <t>2,84*3,6*0,35</t>
  </si>
  <si>
    <t>(6,439+16,611+6,439)*3,6*0,35</t>
  </si>
  <si>
    <t>-1,5*1,6*0,35*4</t>
  </si>
  <si>
    <t>2*1,6*0,35*2</t>
  </si>
  <si>
    <t>(1,23+0,99+0,539)*3,6*0,35</t>
  </si>
  <si>
    <t>17,3*3,6*0,3</t>
  </si>
  <si>
    <t>-1,4*2,2*0,3</t>
  </si>
  <si>
    <t>-1,3*2,25*0,3</t>
  </si>
  <si>
    <t>2,316*3,6*0,2</t>
  </si>
  <si>
    <t>-0,8*2*0,2</t>
  </si>
  <si>
    <t>3,9*2*3,6*0,2</t>
  </si>
  <si>
    <t>-1,38*2,39*0,2*4</t>
  </si>
  <si>
    <t>(3,9*2+2,35+2,75)*3,6*0,15</t>
  </si>
  <si>
    <t>(1,4+7,763+9,2+0,4+1,35)*4,1*0,3</t>
  </si>
  <si>
    <t>-1,2*1,5*0,3*2</t>
  </si>
  <si>
    <t>0,95*1,242*4,1</t>
  </si>
  <si>
    <t>(3,45*2+2,84+1,124)*4,1*0,3</t>
  </si>
  <si>
    <t>2,84*4,1*0,35</t>
  </si>
  <si>
    <t>(6,438+16,611+6,438)*4,1*0,35</t>
  </si>
  <si>
    <t>-2*1,6*0,35*3</t>
  </si>
  <si>
    <t>(1,23+0,99+0,539)*4,1*0,35</t>
  </si>
  <si>
    <t>17,75*4,1*0,3</t>
  </si>
  <si>
    <t>-1,3*2,2*0,3</t>
  </si>
  <si>
    <t>-1*2,1*0,3</t>
  </si>
  <si>
    <t>-0,94*2,17*0,3</t>
  </si>
  <si>
    <t>(1,002+1,26)*4,1*0,2</t>
  </si>
  <si>
    <t>-1,2*2*0,2</t>
  </si>
  <si>
    <t>3,9*2*4,1*0,2</t>
  </si>
  <si>
    <t>(3,9*2+2,35+2,75)*4,1*0,15</t>
  </si>
  <si>
    <t>(1,6+5,836+pi*3,7*0,5+4,4+1,4+0,3)*4,1*0,3</t>
  </si>
  <si>
    <t>1,242*0,95*4,1</t>
  </si>
  <si>
    <t>(2,8*2+0,35*2+0,3*2+2,84+0,747)*4,1*0,3</t>
  </si>
  <si>
    <t>-1,2*1,5*0,3</t>
  </si>
  <si>
    <t>(6,441+16,611+6,432)*4,1*0,35</t>
  </si>
  <si>
    <t>17,3*4,1*0,3</t>
  </si>
  <si>
    <t>-1,041*2,17*0,3</t>
  </si>
  <si>
    <t>2,409*4,1*0,2</t>
  </si>
  <si>
    <t>-0,8*2*0,2*2</t>
  </si>
  <si>
    <t>3,89*2*4,1*0,2</t>
  </si>
  <si>
    <t>(3,89*2+2,35+2,75)*4,1*0,15</t>
  </si>
  <si>
    <t>(6,887+2,8*3)*13,5*0,3</t>
  </si>
  <si>
    <t>6,889*13,5*0,35</t>
  </si>
  <si>
    <t>-1,68*2,34*0,3*2</t>
  </si>
  <si>
    <t>-1,1*2,1*0,3</t>
  </si>
  <si>
    <t>Mezisoučet"výkres číslo D.1.1.b5,6</t>
  </si>
  <si>
    <t>(6,438+16,487+6,439)*0,67*0,35</t>
  </si>
  <si>
    <t>(5,836+0,473+pi*3,7*0,5)*0,96*0,3</t>
  </si>
  <si>
    <t>0,7*1,47*0,15</t>
  </si>
  <si>
    <t>Mezisoučet"výkres číslo D.1.1.b statika střecha</t>
  </si>
  <si>
    <t>55</t>
  </si>
  <si>
    <t>311351121</t>
  </si>
  <si>
    <t>Bednění nadzákladových zdí nosných rovné oboustranné za každou stranu zřízení</t>
  </si>
  <si>
    <t>-1279304767</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</si>
  <si>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</si>
  <si>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3,35*2*1,55*2</t>
  </si>
  <si>
    <t>2,8*2*1,55*2</t>
  </si>
  <si>
    <t>(0,9+2,4+4,4+pi*2,345+4,942+1,5+4,4+0,6+1)*1,55*2</t>
  </si>
  <si>
    <t>(2,8*2+2,84+0,3*2)*5,4*2</t>
  </si>
  <si>
    <t>(2,84+0,3*2)*5,4*2</t>
  </si>
  <si>
    <t>(0,822+2,318+4,4+pi*3,7*0,5+5,054+1,605+4,4+0,6+1)*5,4*2</t>
  </si>
  <si>
    <t>(1,4+2,1)*2*0,3</t>
  </si>
  <si>
    <t>(1,04+2)*2*0,3</t>
  </si>
  <si>
    <t>(1,24+2)*2*0,3</t>
  </si>
  <si>
    <t>(1,052+8,37+8,37+1,042+1,4+2,9+0,3+0,419+3,8+1,03)*5,3*2</t>
  </si>
  <si>
    <t>(6,77+8,621+8,124+7,161+0,273)*5,3*2</t>
  </si>
  <si>
    <t>(1,5+1,6)*2*0,35*2</t>
  </si>
  <si>
    <t>(2+1,6)*2*0,35*2</t>
  </si>
  <si>
    <t>(1,8+2,4)*2*0,35</t>
  </si>
  <si>
    <t>2,75*5,3*2</t>
  </si>
  <si>
    <t>(1,3+2,5)*2*0,354</t>
  </si>
  <si>
    <t>(0,752+1,2)*5,4*2</t>
  </si>
  <si>
    <t>(1+2,1)*2*0,2</t>
  </si>
  <si>
    <t>3,955*2*6,7*2</t>
  </si>
  <si>
    <t>(1,38+2,33)*2*0,2*4</t>
  </si>
  <si>
    <t>(3,955*2+2,35+2,75)*6,7*2</t>
  </si>
  <si>
    <t>6,2*1,4*2</t>
  </si>
  <si>
    <t>(0,5+5,836+pi*3,7*0,5+4,4+1,8)*3,6*2</t>
  </si>
  <si>
    <t>1,25*3,6*0,55+0,38*2*3,6</t>
  </si>
  <si>
    <t>(3,45*2+2,84+1,5)*3,6*2</t>
  </si>
  <si>
    <t>(1,68+2,34)*2*0,3</t>
  </si>
  <si>
    <t>2,84*3,6*2</t>
  </si>
  <si>
    <t>(6,439+16,611+6,439)*3,6*2</t>
  </si>
  <si>
    <t>(1,5+1,6)*2*0,35*4</t>
  </si>
  <si>
    <t>(1,23+0,99+0,539)*3,6*2</t>
  </si>
  <si>
    <t>17,3*3,6*2</t>
  </si>
  <si>
    <t>(1,4+2,2)*2*0,3</t>
  </si>
  <si>
    <t>(1,3+2,25)*2*0,3</t>
  </si>
  <si>
    <t>2,316*3,6*2</t>
  </si>
  <si>
    <t>(0,8+2)*2*0,2</t>
  </si>
  <si>
    <t>3,9*2*3,6*2</t>
  </si>
  <si>
    <t>(1,38+2,39)*2*0,2*4</t>
  </si>
  <si>
    <t>(3,9*2+2,35+2,75)*3,6*2</t>
  </si>
  <si>
    <t>(1,4+7,763+9,2+0,4+1,35)*4,1*2</t>
  </si>
  <si>
    <t>(1,2+1,5)*2*0,3*2</t>
  </si>
  <si>
    <t>0,95*1,242*2</t>
  </si>
  <si>
    <t>(3,45*2+2,84+1,124)*4,1*2</t>
  </si>
  <si>
    <t>2,84*4,1*2</t>
  </si>
  <si>
    <t>(6,438+16,611+6,438)*4,1*2</t>
  </si>
  <si>
    <t>(2+1,6)*2*0,35*3</t>
  </si>
  <si>
    <t>(1,23+0,99+0,539)*4,1*2</t>
  </si>
  <si>
    <t>17,75*4,1*2</t>
  </si>
  <si>
    <t>(1,3+2,2)*2*0,3</t>
  </si>
  <si>
    <t>(1+2,1)*2*0,3</t>
  </si>
  <si>
    <t>(0,94+2,17)*2*0,3</t>
  </si>
  <si>
    <t>(1,002+1,26)*4,1*2</t>
  </si>
  <si>
    <t>(1,2+2)*2*0,2</t>
  </si>
  <si>
    <t>3,9*2*4,1*2</t>
  </si>
  <si>
    <t>(3,9*2+2,35+2,75)*4,1*2</t>
  </si>
  <si>
    <t>(1,6+5,836+pi*3,7*0,5+4,4+1,4+0,3)*4,1*2</t>
  </si>
  <si>
    <t>1,242*0,95*2</t>
  </si>
  <si>
    <t>(2,8*2+0,35*2+0,3*2+2,84+0,747)*4,1*2</t>
  </si>
  <si>
    <t>(1,2+1,5)*2*0,3</t>
  </si>
  <si>
    <t>(6,441+16,611+6,432)*4,1*2</t>
  </si>
  <si>
    <t>17,3*4,1*2</t>
  </si>
  <si>
    <t>(1,041+2,17)*2*0,3</t>
  </si>
  <si>
    <t>2,409*4,1*2</t>
  </si>
  <si>
    <t>(0,8+2)*2*0,2*2</t>
  </si>
  <si>
    <t>3,89*2*4,1*2</t>
  </si>
  <si>
    <t>(3,89*2+2,35+2,75)*4,1*2</t>
  </si>
  <si>
    <t>(6,887+2,8*3)*13,5*2</t>
  </si>
  <si>
    <t>6,889*13,5*2</t>
  </si>
  <si>
    <t>(1,68+2,34)*2*0,3*2</t>
  </si>
  <si>
    <t>(1,1+2,1)*2*0,3</t>
  </si>
  <si>
    <t>(6,438+16,487+6,439)*0,67*2</t>
  </si>
  <si>
    <t>(5,836+0,473+pi*3,7*0,5)*0,96*2</t>
  </si>
  <si>
    <t>0,7*1,47*2</t>
  </si>
  <si>
    <t>56</t>
  </si>
  <si>
    <t>311351122</t>
  </si>
  <si>
    <t>Bednění nadzákladových zdí nosných rovné oboustranné za každou stranu odstranění</t>
  </si>
  <si>
    <t>1759300036</t>
  </si>
  <si>
    <t>57</t>
  </si>
  <si>
    <t>311351411</t>
  </si>
  <si>
    <t>Bednění nadzákladových zdí nosných kruhové nebo obloukové oboustranné za každou stranu poloměru přes 1 do 2,5 m zřízení</t>
  </si>
  <si>
    <t>-1333235526</t>
  </si>
  <si>
    <t>pi*2,345*1,55*2</t>
  </si>
  <si>
    <t>pi*3,7*0,5*5,4*2</t>
  </si>
  <si>
    <t>pi*3,7*0,5*3,6*2</t>
  </si>
  <si>
    <t>pi*3,7*0,5*4,1*2</t>
  </si>
  <si>
    <t>pi*3,7*0,5*0,96*2</t>
  </si>
  <si>
    <t>58</t>
  </si>
  <si>
    <t>311351412</t>
  </si>
  <si>
    <t>Bednění nadzákladových zdí nosných kruhové nebo obloukové oboustranné za každou stranu poloměru přes 1 do 2,5 m odstranění</t>
  </si>
  <si>
    <t>-615627348</t>
  </si>
  <si>
    <t>59</t>
  </si>
  <si>
    <t>311351911</t>
  </si>
  <si>
    <t>Bednění nadzákladových zdí nosných Příplatek k cenám bednění za pohledový beton</t>
  </si>
  <si>
    <t>1538002866</t>
  </si>
  <si>
    <t>(2,35+1,9)*2*18,15</t>
  </si>
  <si>
    <t>(2,75+1,9)*2*18,15</t>
  </si>
  <si>
    <t>2,8*4*31</t>
  </si>
  <si>
    <t>60</t>
  </si>
  <si>
    <t>311361821</t>
  </si>
  <si>
    <t>Výztuž nadzákladových zdí nosných svislých nebo odkloněných od svislice, rovných nebo oblých z betonářské oceli 10 505 (R) nebo BSt 500</t>
  </si>
  <si>
    <t>-527659577</t>
  </si>
  <si>
    <t>653,936*0,12</t>
  </si>
  <si>
    <t>119,964*0,15*0,12</t>
  </si>
  <si>
    <t>61</t>
  </si>
  <si>
    <t>315201500</t>
  </si>
  <si>
    <t>Dodávka a osazení prefabrikované želbet stěny VZT šachty tl.150mm 379 x 119cm - PST501</t>
  </si>
  <si>
    <t>1665110908</t>
  </si>
  <si>
    <t>1"výkres číslo D.1.1.b statika střecha</t>
  </si>
  <si>
    <t>62</t>
  </si>
  <si>
    <t>315201501</t>
  </si>
  <si>
    <t>Dodávka a osazení prefabrikované želbet stěny VZT šachty tl.150mm 379 x 147cm - PST502</t>
  </si>
  <si>
    <t>1066620116</t>
  </si>
  <si>
    <t>63</t>
  </si>
  <si>
    <t>315201502</t>
  </si>
  <si>
    <t>Dodávka a osazení prefabrikované želbet stropní desky VZT šachty tl.150mm 399 x 70cm - D501</t>
  </si>
  <si>
    <t>1487701975</t>
  </si>
  <si>
    <t>64</t>
  </si>
  <si>
    <t>315201503</t>
  </si>
  <si>
    <t>Dodávka a osazení prefabrikované želbet stěny 1.pp PST 0101a, 0101b, 0102a, 0102b - 1965 x 4750mm</t>
  </si>
  <si>
    <t>-318930287</t>
  </si>
  <si>
    <t>4"výkres číslo D.1.1.b statika</t>
  </si>
  <si>
    <t>65</t>
  </si>
  <si>
    <t>315201504</t>
  </si>
  <si>
    <t>Dodávka a osazení prefabrikované želbet stěny 1.np PST 101a, 101b, 102a, 102b - 1965 x 3750mm</t>
  </si>
  <si>
    <t>580467859</t>
  </si>
  <si>
    <t>66</t>
  </si>
  <si>
    <t>315201505</t>
  </si>
  <si>
    <t>Dodávka a osazení prefabrikované želbet stěny 2-3.np PST 201a, 201b, 202a, 202b, 301a, 301b, 302a, 302b - 1965 x 4100mm</t>
  </si>
  <si>
    <t>777899167</t>
  </si>
  <si>
    <t>8"výkres číslo D.1.1.b statika</t>
  </si>
  <si>
    <t>67</t>
  </si>
  <si>
    <t>317142422</t>
  </si>
  <si>
    <t>Překlady nenosné z pórobetonu osazené do tenkého maltového lože, výšky do 250 mm, šířky překladu 100 mm, délky překladu přes 1000 do 1250 mm</t>
  </si>
  <si>
    <t>1494842291</t>
  </si>
  <si>
    <t xml:space="preserve">Poznámka k souboru cen:_x000D_
1. V cenách jsou započteny náklady na dodání a uložení překladu, včetně podmazání ložné plochy tenkovrstvou maltou._x000D_
</t>
  </si>
  <si>
    <t>2"výkres číslo D.1.1.b3</t>
  </si>
  <si>
    <t>8"výkres číslo D.1.1.b4</t>
  </si>
  <si>
    <t>68</t>
  </si>
  <si>
    <t>317142436</t>
  </si>
  <si>
    <t>Překlady nenosné z pórobetonu osazené do tenkého maltového lože, výšky do 250 mm, šířky překladu 125 mm, délky překladu přes 1500 do 2000 mm</t>
  </si>
  <si>
    <t>1756557373</t>
  </si>
  <si>
    <t>5"výkres číslo D.1.1.b3</t>
  </si>
  <si>
    <t>69</t>
  </si>
  <si>
    <t>317142440</t>
  </si>
  <si>
    <t>Překlady nenosné z pórobetonu osazené do tenkého maltového lože, výšky do 250 mm, šířky překladu 150 mm, délky překladu do 1000 mm</t>
  </si>
  <si>
    <t>1410548184</t>
  </si>
  <si>
    <t>10"výkres číslo D.1.1.b2</t>
  </si>
  <si>
    <t>70</t>
  </si>
  <si>
    <t>317142442</t>
  </si>
  <si>
    <t>Překlady nenosné z pórobetonu osazené do tenkého maltového lože, výšky do 250 mm, šířky překladu 150 mm, délky překladu přes 1000 do 1250 mm</t>
  </si>
  <si>
    <t>700189962</t>
  </si>
  <si>
    <t>1"výkres číslo D.1.1.b1</t>
  </si>
  <si>
    <t>12"výkres číslo D.1.1.b2</t>
  </si>
  <si>
    <t>71</t>
  </si>
  <si>
    <t>317142444</t>
  </si>
  <si>
    <t>Překlady nenosné z pórobetonu osazené do tenkého maltového lože, výšky do 250 mm, šířky překladu 150 mm, délky překladu přes 1250 do 1500 mm</t>
  </si>
  <si>
    <t>93031952</t>
  </si>
  <si>
    <t>3+1"výkres číslo D.1.1.b2</t>
  </si>
  <si>
    <t>14"výkres číslo D.1.1.b3</t>
  </si>
  <si>
    <t>20"výkres číslo D.1.1.b4</t>
  </si>
  <si>
    <t>72</t>
  </si>
  <si>
    <t>317142446</t>
  </si>
  <si>
    <t>Překlady nenosné z pórobetonu osazené do tenkého maltového lože, výšky do 250 mm, šířky překladu 150 mm, délky překladu přes 1500 do 2000 mm</t>
  </si>
  <si>
    <t>-1153033797</t>
  </si>
  <si>
    <t>7+3+6+1"výkres číslo D.1.1.b3</t>
  </si>
  <si>
    <t>22"výkres číslo D.1.1.b4</t>
  </si>
  <si>
    <t>1"výkres číslo D.1.1.b6</t>
  </si>
  <si>
    <t>73</t>
  </si>
  <si>
    <t>317142448</t>
  </si>
  <si>
    <t>Překlady nenosné z pórobetonu osazené do tenkého maltového lože, výšky do 250 mm, šířky překladu 150 mm, délky překladu přes 2000 do 2500 mm</t>
  </si>
  <si>
    <t>1285964857</t>
  </si>
  <si>
    <t>1"výkres číslo D.1.1.b2</t>
  </si>
  <si>
    <t>74</t>
  </si>
  <si>
    <t>317143451</t>
  </si>
  <si>
    <t>Překlady nosné z pórobetonu osazené do tenkého maltového lože, pro zdi tl. 300 mm, délky překladu do 1300 mm</t>
  </si>
  <si>
    <t>539962782</t>
  </si>
  <si>
    <t xml:space="preserve">Poznámka k souboru cen:_x000D_
1. V cenách jsou započteny náklady na dodání a uložení překladu předepsané délky, včetně podmazání ložné plochy tenkovrstvou maltou._x000D_
</t>
  </si>
  <si>
    <t>15+2"výkres číslo D.1.1.b2</t>
  </si>
  <si>
    <t>5+12"výkres číslo D.1.1.b3</t>
  </si>
  <si>
    <t>17"výkres číslo D.1.1.b4</t>
  </si>
  <si>
    <t>75</t>
  </si>
  <si>
    <t>317143452</t>
  </si>
  <si>
    <t>Překlady nosné z pórobetonu osazené do tenkého maltového lože, pro zdi tl. 300 mm, délky překladu přes 1300 do 1500 mm</t>
  </si>
  <si>
    <t>1414739243</t>
  </si>
  <si>
    <t>2+2"výkres číslo D.1.1.b2</t>
  </si>
  <si>
    <t>76</t>
  </si>
  <si>
    <t>317143454</t>
  </si>
  <si>
    <t>Překlady nosné z pórobetonu osazené do tenkého maltového lože, pro zdi tl. 300 mm, délky překladu přes 1800 do 2100 mm</t>
  </si>
  <si>
    <t>-167372780</t>
  </si>
  <si>
    <t>1"výkres číslo D.1.1.b3</t>
  </si>
  <si>
    <t>1"výkres číslo D.1.1.b4</t>
  </si>
  <si>
    <t>77</t>
  </si>
  <si>
    <t>317143455</t>
  </si>
  <si>
    <t>Překlady nosné z pórobetonu osazené do tenkého maltového lože, pro zdi tl. 300 mm, délky překladu přes 2100 do 2400 mm</t>
  </si>
  <si>
    <t>-1631293602</t>
  </si>
  <si>
    <t>7"výkres číslo D.1.1.b2</t>
  </si>
  <si>
    <t>78</t>
  </si>
  <si>
    <t>317143456</t>
  </si>
  <si>
    <t>Překlady nosné z pórobetonu osazené do tenkého maltového lože, pro zdi tl. 300 mm, délky překladu přes 2400 mm</t>
  </si>
  <si>
    <t>-1313943460</t>
  </si>
  <si>
    <t>10"výkres číslo D.1.1.b3</t>
  </si>
  <si>
    <t>10"výkres číslo D.1.1.b4</t>
  </si>
  <si>
    <t>79</t>
  </si>
  <si>
    <t>317168054</t>
  </si>
  <si>
    <t>Překlady keramické vysoké osazené do maltového lože, šířky překladu 70 mm výšky 238 mm, délky 1750 mm</t>
  </si>
  <si>
    <t>2102857931</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</si>
  <si>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</si>
  <si>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2*5"výkres číslo D.1.1.b3</t>
  </si>
  <si>
    <t>80</t>
  </si>
  <si>
    <t>317944321</t>
  </si>
  <si>
    <t>Válcované nosníky dodatečně osazované do připravených otvorů bez zazdění hlav do č. 12</t>
  </si>
  <si>
    <t>1825135842</t>
  </si>
  <si>
    <t xml:space="preserve">Poznámka k souboru cen:_x000D_
1. V cenách jsou zahrnuty náklady na dodávku a montáž válcovaných nosníků._x000D_
2. Ceny jsou určeny pouze pro ocenění konstrukce překladů nad otvory._x000D_
</t>
  </si>
  <si>
    <t>1,2*(12+15+9)*11,1*0,001"výkres číslo D.1.1.b2-4</t>
  </si>
  <si>
    <t>81</t>
  </si>
  <si>
    <t>317944323</t>
  </si>
  <si>
    <t>Válcované nosníky dodatečně osazované do připravených otvorů bez zazdění hlav č. 14 až 22</t>
  </si>
  <si>
    <t>-1877717209</t>
  </si>
  <si>
    <t>2,4*10*17,9*0,001"výkres číslo D.1.1.b2-4</t>
  </si>
  <si>
    <t>82</t>
  </si>
  <si>
    <t>317998111</t>
  </si>
  <si>
    <t>Izolace tepelná mezi překlady z pěnového polystyrenu výšky 24 cm, tloušťky přes 30 do 50 mm</t>
  </si>
  <si>
    <t>-413315699</t>
  </si>
  <si>
    <t>1,75*5"výkres číslo D.1.1.b3</t>
  </si>
  <si>
    <t>83</t>
  </si>
  <si>
    <t>330321710</t>
  </si>
  <si>
    <t>Sloupy, pilíře, táhla, rámové stojky, vzpěry z betonu železového (bez výztuže) bez zvláštních nároků na vliv prostředí tř. C 35/45</t>
  </si>
  <si>
    <t>1824642437</t>
  </si>
  <si>
    <t xml:space="preserve">Poznámka k souboru cen:_x000D_
1. V cenách pro pohledový beton jsou započteny i náklady na pečlivé hutnění zejména při líci konstrukce pro docílení neporušeného maltového povrchu bez vzhledových kazů._x000D_
</t>
  </si>
  <si>
    <t>0,5*0,5*5*11"výkres číslo D.1.1.b statika</t>
  </si>
  <si>
    <t>84</t>
  </si>
  <si>
    <t>331351325</t>
  </si>
  <si>
    <t>Bednění hranatých sloupů a pilířů včetně vzepření průřezu pravoúhlého čtyřúhelníka výšky přes 4 do 6 m, průřezu přes 0,16 m2 zřízení</t>
  </si>
  <si>
    <t>1456688920</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</si>
  <si>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</si>
  <si>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4*0,5*5*11"výkres číslo D.1.1.b statika</t>
  </si>
  <si>
    <t>85</t>
  </si>
  <si>
    <t>331351326</t>
  </si>
  <si>
    <t>Bednění hranatých sloupů a pilířů včetně vzepření průřezu pravoúhlého čtyřúhelníka výšky přes 4 do 6 m, průřezu přes 0,16 m2 odstranění</t>
  </si>
  <si>
    <t>-1199022253</t>
  </si>
  <si>
    <t>86</t>
  </si>
  <si>
    <t>331361821</t>
  </si>
  <si>
    <t>Výztuž sloupů, pilířů, rámových stojek, táhel nebo vzpěr hranatých svislých nebo šikmých (odkloněných) z betonářské oceli 10 505 (R) nebo BSt 500</t>
  </si>
  <si>
    <t>1033161933</t>
  </si>
  <si>
    <t>13,75*0,5"výkres číslo D.1.1.b statika</t>
  </si>
  <si>
    <t>87</t>
  </si>
  <si>
    <t>340271045</t>
  </si>
  <si>
    <t>Zazdívka otvorů v příčkách nebo stěnách pórobetonovými tvárnicemi plochy přes 1 m2 do 4 m2, objemová hmotnost 500 kg/m3, tloušťka příčky 150 mm</t>
  </si>
  <si>
    <t>-1572395458</t>
  </si>
  <si>
    <t>1,68*3,75-0,9*2"výkres číslo D.1.1.b2</t>
  </si>
  <si>
    <t>88</t>
  </si>
  <si>
    <t>342272225</t>
  </si>
  <si>
    <t>Příčky z pórobetonových tvárnic hladkých na tenké maltové lože objemová hmotnost do 500 kg/m3, tloušťka příčky 100 mm</t>
  </si>
  <si>
    <t>1025348160</t>
  </si>
  <si>
    <t>(0,48*8+0,764+0,33*3+0,48+0,33*2+0,289+0,293+0,14+0,35+0,48+0,338+0,15+0,18*2+0,84*2+0,323*2+1,25+0,45*2+0,44*2+0,33+0,265*10+0,48*3+0,412+0,29)*3,4</t>
  </si>
  <si>
    <t>(0,6+0,3+0,502+0,3+0,48+0,3+0,39+1+0,28*2+0,3+1,151+1,634+0,4)*3,4</t>
  </si>
  <si>
    <t>(0,48*4+0,1*7+3,375+1,001*2+1,6+0,85*2+0,4+0,58*2+0,9*2+0,48*9+0,2*2+0,48*14+0,99+0,48*3+0,2*2+0,8*2+0,75+0,8+0,48*3+0,2+0,6+1+1+0,5+2,4)*3,9</t>
  </si>
  <si>
    <t>(1,3+1,1+0,3+1)*3,9</t>
  </si>
  <si>
    <t>-0,7*2*2</t>
  </si>
  <si>
    <t>(0,6*5+0,8*2+0,4*2+1,9+0,48*3+1,1+0,2+0,4*4+1,15*2+0,48*2+0,51*2+0,28*6+0,3+0,4*10+0,5*4+1*2)*3,9</t>
  </si>
  <si>
    <t>(1,9+1,2)*3,9</t>
  </si>
  <si>
    <t>(1,2+0,5)*3,9</t>
  </si>
  <si>
    <t>-0,7*2</t>
  </si>
  <si>
    <t>(0,48+0,4*2+0,6+0,6+0,4*4+0,75+0,4*8+0,425+0,6+0,6*2+1,2+0,6+1+0,4)*3,9</t>
  </si>
  <si>
    <t>1,795*3,9</t>
  </si>
  <si>
    <t>(1,2+3+1,6*2+0,9)*3,9</t>
  </si>
  <si>
    <t>-0,8*2</t>
  </si>
  <si>
    <t>(1,164+1,615*2+0,9)*3,9</t>
  </si>
  <si>
    <t>(0,48*4+0,15*3)*3,9</t>
  </si>
  <si>
    <t>1,1*3,9</t>
  </si>
  <si>
    <t>0,45*2*3,9*(10+30+30+30)</t>
  </si>
  <si>
    <t>Mezisoučet"výkres číslo D.1.1.b.1-4 instalační předstěny</t>
  </si>
  <si>
    <t>89</t>
  </si>
  <si>
    <t>342272235</t>
  </si>
  <si>
    <t>Příčky z pórobetonových tvárnic hladkých na tenké maltové lože objemová hmotnost do 500 kg/m3, tloušťka příčky 125 mm</t>
  </si>
  <si>
    <t>-737903639</t>
  </si>
  <si>
    <t>(16,473+3,599*4)*3,9</t>
  </si>
  <si>
    <t>-1,2*2*5</t>
  </si>
  <si>
    <t>(3,598*4+1,253+1,9*2+1,925+1,9)*1</t>
  </si>
  <si>
    <t>1*1,2*2+1,005*1,2+1*1,2*2</t>
  </si>
  <si>
    <t>1,207*1,2</t>
  </si>
  <si>
    <t>0,94*1,2</t>
  </si>
  <si>
    <t>0,906*1,2</t>
  </si>
  <si>
    <t>0,9*1,2</t>
  </si>
  <si>
    <t>(1,15+1,926+1+0,9*3)*1,2</t>
  </si>
  <si>
    <t>90</t>
  </si>
  <si>
    <t>342272245</t>
  </si>
  <si>
    <t>Příčky z pórobetonových tvárnic hladkých na tenké maltové lože objemová hmotnost do 500 kg/m3, tloušťka příčky 150 mm</t>
  </si>
  <si>
    <t>41730635</t>
  </si>
  <si>
    <t>(1,3+1,231)*5</t>
  </si>
  <si>
    <t>-0,9*2</t>
  </si>
  <si>
    <t>(2,732*3+2+0,45*6+0,849*3+10,637+1,67+2,987+4,276+1,384+14,502)*3,4</t>
  </si>
  <si>
    <t>-0,9*2*3</t>
  </si>
  <si>
    <t>(9,43+8,065*3+2,917+14,15+2,3+1,5+0,15+1,55+1,115)*3,4</t>
  </si>
  <si>
    <t>-1,1*2*3</t>
  </si>
  <si>
    <t>(0,95*2+0,95+2,5+2,813)*3,4</t>
  </si>
  <si>
    <t>-0,8*2,1</t>
  </si>
  <si>
    <t>-1,2*2</t>
  </si>
  <si>
    <t>(1,2+0,45+0,66+1,085+2,227+1,696+7,952*5+2,8*5+1,5*5+0,15*5+19+6,1)*3,4</t>
  </si>
  <si>
    <t>-0,7*2*6</t>
  </si>
  <si>
    <t>-0,8*2*6</t>
  </si>
  <si>
    <t>(2,105+0,15+2,29*2+6,985+2,132)*3,4</t>
  </si>
  <si>
    <t>-1,2*2,2</t>
  </si>
  <si>
    <t>(0,44+0,25*2)*3,4</t>
  </si>
  <si>
    <t>(2,463+1,518+8,25+3,375*2)*3,9</t>
  </si>
  <si>
    <t>-0,8*2*2</t>
  </si>
  <si>
    <t>(10,304+3,645+5,784+1,911+1,869+3,784+1,866+0,15+2,857+1,1+4,322+1,706+1,6+2,895+4,862*2+0,15*2+1,866+0,94+2,05+2,427+5,959)*3,9</t>
  </si>
  <si>
    <t>-0,9*2*5</t>
  </si>
  <si>
    <t>-1,1*2*2</t>
  </si>
  <si>
    <t>2*3,9</t>
  </si>
  <si>
    <t>(0,765+3,431+0,431+14,278+2,3*2+0,15+3,824+1,724+1,25+3,223+1,65+0,494+0,391)*3,9</t>
  </si>
  <si>
    <t>-1,4*2,2</t>
  </si>
  <si>
    <t>-1,1*2</t>
  </si>
  <si>
    <t>(4,85+1,5+2,1+0,5+1,005+2,1+0,3+2,1+1,005)*3,9</t>
  </si>
  <si>
    <t>-0,7*2*4</t>
  </si>
  <si>
    <t>(1,838+1,9*2+1,925)*1,2</t>
  </si>
  <si>
    <t>10,301*1</t>
  </si>
  <si>
    <t>(8,182+2,148*2+1,402+4,555+0,311+1,374)*1</t>
  </si>
  <si>
    <t>(0,518+0,75+1,2)*3,9</t>
  </si>
  <si>
    <t>(4,985*3+1,209+2,184+13,622+0,15*3+2,84+2,6+3,6)*3,9</t>
  </si>
  <si>
    <t>-1,2*2*3</t>
  </si>
  <si>
    <t>-1*2</t>
  </si>
  <si>
    <t>(1,55+1,6+3,2+2,6+0,55)*3,9</t>
  </si>
  <si>
    <t>(0,696+1,4+7+17,226+3,2+2,9*2+5,476+4,2*4+11,6+2,535*2+2)*3,9</t>
  </si>
  <si>
    <t>-1,3*2,2</t>
  </si>
  <si>
    <t>-0,9*2*2</t>
  </si>
  <si>
    <t>(17,226*2+4,68*5+2,6+2,6)*3,9</t>
  </si>
  <si>
    <t>-1,2*2,2*2</t>
  </si>
  <si>
    <t>-1,2*2*8</t>
  </si>
  <si>
    <t>(2,6*2+1,795*2+1,513+2,805+3,857+7,19+0,15+1,287+2,132+0,15+2,969+5,067*2)*3,9</t>
  </si>
  <si>
    <t>-0,8*2*5</t>
  </si>
  <si>
    <t>(2+1,936+0,15+3,493+4,2+2,493+0,864+0,828+1,691+21,145+2,75+2,925+6,35*2+2,96*2++2,627)*3,9</t>
  </si>
  <si>
    <t>3,051*3-1,4*2,2</t>
  </si>
  <si>
    <t>Mezisoučet"výkres číslo D.1.1.b6</t>
  </si>
  <si>
    <t>91</t>
  </si>
  <si>
    <t>346244381</t>
  </si>
  <si>
    <t>Plentování ocelových válcovaných nosníků jednostranné cihlami na maltu, výška stojiny do 200 mm</t>
  </si>
  <si>
    <t>434128248</t>
  </si>
  <si>
    <t>1,2*2*(12+15+9)*0,12+2,4*10*2*0,16"výkres číslo D.1.1.b2-4</t>
  </si>
  <si>
    <t>92</t>
  </si>
  <si>
    <t>350501501</t>
  </si>
  <si>
    <t>Vysekání kapsy pro uložení průvlaku na stávající zeď, zazdívka a obezdívka</t>
  </si>
  <si>
    <t>1337400525</t>
  </si>
  <si>
    <t>93</t>
  </si>
  <si>
    <t>350501502</t>
  </si>
  <si>
    <t>Osazení a obezdívka sprchové vaničky</t>
  </si>
  <si>
    <t>2099360422</t>
  </si>
  <si>
    <t>6"výkres číslo D.1.1.b2</t>
  </si>
  <si>
    <t>2"výkres číslo D.1.1.b4</t>
  </si>
  <si>
    <t>94</t>
  </si>
  <si>
    <t>350501503</t>
  </si>
  <si>
    <t>Osazení a obezdívka modulu závěsného WC</t>
  </si>
  <si>
    <t>1069099285</t>
  </si>
  <si>
    <t>8"výkres číslo D.1.1.b2</t>
  </si>
  <si>
    <t>9"výkres číslo D.1.1.b3</t>
  </si>
  <si>
    <t>11"výkres číslo D.1.1.b4</t>
  </si>
  <si>
    <t>95</t>
  </si>
  <si>
    <t>350501504</t>
  </si>
  <si>
    <t>Ukončení zdiva příček pod stropem trvale pružným tmelem nebo tmelem s požární odolností</t>
  </si>
  <si>
    <t>1492318314</t>
  </si>
  <si>
    <t>0,48*8+0,764+0,33*3+0,48+0,33*2+0,289+0,293+0,14+0,35+0,48+0,338+0,15+0,18*2+0,84*2+0,323*2+1,25+0,45*2+0,44*2+0,33+0,265*10+0,48*3+0,412+0,29</t>
  </si>
  <si>
    <t>0,6+0,3+0,502+0,3+0,48+0,3+0,39+1+0,28*2+0,3+1,151+1,634+0,4</t>
  </si>
  <si>
    <t>0,48*4+0,1*7+3,375+1,001*2+1,6+0,85*2+0,4+0,58*2+0,9*2+0,48*9+0,2*2+0,48*14+0,99+0,48*3+0,2*2+0,8*2+0,75+0,8+0,48*3+0,2+0,6+1+1+0,5+2,4</t>
  </si>
  <si>
    <t>1,3+1,1+0,3+1</t>
  </si>
  <si>
    <t>0,6*5+0,8*2+0,4*2+1,9+0,48*3+1,1+0,2+0,4*4+1,15*2+0,48*2+0,51*2+0,28*6+0,3+0,4*10+0,5*4+1*2</t>
  </si>
  <si>
    <t>1,9+1,2</t>
  </si>
  <si>
    <t>1,2+0,5</t>
  </si>
  <si>
    <t>0,48+0,4*2+0,6+0,6+0,4*4+0,75+0,4*8+0,425+0,6+0,6*2+1,2+0,6+1+0,4</t>
  </si>
  <si>
    <t>1,795</t>
  </si>
  <si>
    <t>1,2+3+1,6*2+0,9</t>
  </si>
  <si>
    <t>1,164+1,615*2+0,9</t>
  </si>
  <si>
    <t>0,48*4+0,15*3</t>
  </si>
  <si>
    <t>1,1</t>
  </si>
  <si>
    <t>5,852*3+0,6+0,15+2,481+3,649+4,165+2,381</t>
  </si>
  <si>
    <t>3,95*2</t>
  </si>
  <si>
    <t>(16,473+3,599*4)</t>
  </si>
  <si>
    <t>1,3+1,231</t>
  </si>
  <si>
    <t>2,732*3+2+0,45*6+0,849*3+10,637+1,67+2,987+4,276+1,384+14,502</t>
  </si>
  <si>
    <t>9,43+8,065*3+2,917+14,15+2,3+1,5+0,15+1,55+1,115</t>
  </si>
  <si>
    <t>0,95*2+0,95+2,5+2,813</t>
  </si>
  <si>
    <t>1,2+0,45+0,66+1,085+2,227+1,696+7,952*5+2,8*5+1,5*5+0,15*5+19+6,1</t>
  </si>
  <si>
    <t>2,105+0,15+2,29*2+6,985+2,132</t>
  </si>
  <si>
    <t>0,44+0,25*2</t>
  </si>
  <si>
    <t>2,463+1,518+8,25+3,375*2</t>
  </si>
  <si>
    <t>10,304+3,645+5,784+1,911+1,869+3,784+1,866+0,15+2,857+1,1+4,322+1,706+1,6+2,895+4,862*2+0,15*2+1,866+0,94+2,05+2,427+5,959</t>
  </si>
  <si>
    <t>0,765+3,431+0,431+14,278+2,3*2+0,15+3,824+1,724+1,25+3,223+1,65+0,494+0,391</t>
  </si>
  <si>
    <t>4,85+1,5+2,1+0,5+1,005+2,1+0,3+2,1+1,005</t>
  </si>
  <si>
    <t>0,518+0,75+1,2</t>
  </si>
  <si>
    <t>4,985*3+1,209+2,184+13,622+0,15*3+2,84+2,6+3,6</t>
  </si>
  <si>
    <t>1,55+1,6+3,2+2,6+0,55</t>
  </si>
  <si>
    <t>0,696+1,4+7+17,226+3,2+2,9*2+5,476+4,2*4+11,6+2,535*2+2</t>
  </si>
  <si>
    <t>17,226*2+4,68*5+2,6+2,6</t>
  </si>
  <si>
    <t>2,6*2+1,795*2+1,513+2,805+3,857+7,19+0,15+1,287+2,132+0,15+2,969+5,067*2</t>
  </si>
  <si>
    <t>2+1,936+0,15+3,493+4,2+2,493+0,864+0,828+1,691+21,145+2,75+2,925+6,35*2+2,96*2++2,627</t>
  </si>
  <si>
    <t>3,051</t>
  </si>
  <si>
    <t>96</t>
  </si>
  <si>
    <t>389361001</t>
  </si>
  <si>
    <t>Doplňující výztuž prefabrikovaných konstrukcí pro každý druh a stavební díl z betonářské oceli</t>
  </si>
  <si>
    <t>89143749</t>
  </si>
  <si>
    <t>136,543*0,05</t>
  </si>
  <si>
    <t>97</t>
  </si>
  <si>
    <t>389381001</t>
  </si>
  <si>
    <t>Dobetonování prefabrikovaných konstrukcí</t>
  </si>
  <si>
    <t>-1607923921</t>
  </si>
  <si>
    <t xml:space="preserve">Poznámka k souboru cen:_x000D_
1. V ceně jsou započteny i náklady na bednění._x000D_
2. V ceně nejsou započteny náklady na výztuž, která se oceňuje cenou 389 36-1001 Doplňující výztuž prefabrikovaných konstrukcí._x000D_
</t>
  </si>
  <si>
    <t>18,6*2*0,18*0,25"výkres číslo D.1.1.b2</t>
  </si>
  <si>
    <t>18,6*2*0,18*0,25"výkres číslo D.1.1.b3</t>
  </si>
  <si>
    <t>18,6*2*0,18*0,25"výkres číslo D.1.1.b4</t>
  </si>
  <si>
    <t>3,9*38+4,5*6+4,2*6+3,5*12"výkres číslo D.1.1.b statika 1pp</t>
  </si>
  <si>
    <t>5,12*27+4,44*81+4,1*24+33*5"výkres číslo D.1.1.b statika 1np</t>
  </si>
  <si>
    <t>5,12*27+4,44*81+4,1*24+33*5"výkres číslo D.1.1.b statika 2np</t>
  </si>
  <si>
    <t>5,12*27+4,44*81+4,1*24+33*5"výkres číslo D.1.1.b statika 3np</t>
  </si>
  <si>
    <t>9,3+6,8+4,34*3+8,37*6+8,28*3</t>
  </si>
  <si>
    <t>5,022+2630,42*0,2*0,25</t>
  </si>
  <si>
    <t>98</t>
  </si>
  <si>
    <t>389382020</t>
  </si>
  <si>
    <t>Dodávka a osazení prefabrikované žebet desky 3960 x 700mm tl.200mm</t>
  </si>
  <si>
    <t>1420946711</t>
  </si>
  <si>
    <t>Vodorovné konstrukce</t>
  </si>
  <si>
    <t>99</t>
  </si>
  <si>
    <t>411121121</t>
  </si>
  <si>
    <t>Montáž prefabrikovaných železobetonových stropů se zalitím spár, včetně podpěrné konstrukce, na cementovou maltu ze stropních panelů šířky do 1200 mm a délky do 3800 mm</t>
  </si>
  <si>
    <t>-1960990057</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</si>
  <si>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</si>
  <si>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12"výkres číslo D.1.1.b statika</t>
  </si>
  <si>
    <t>100</t>
  </si>
  <si>
    <t>411121125</t>
  </si>
  <si>
    <t>Montáž prefabrikovaných železobetonových stropů se zalitím spár, včetně podpěrné konstrukce, na cementovou maltu ze stropních panelů šířky do 1200 mm a délky přes 3800 do 7000 mm</t>
  </si>
  <si>
    <t>1731548098</t>
  </si>
  <si>
    <t>38+6+6"výkres číslo D.1.1.b statika 1pp</t>
  </si>
  <si>
    <t>27+81+24"výkres číslo D.1.1.b statika 1np</t>
  </si>
  <si>
    <t>27+81+24"výkres číslo D.1.1.b statika 2np</t>
  </si>
  <si>
    <t>27+81+24"výkres číslo D.1.1.b statika 3np</t>
  </si>
  <si>
    <t>101</t>
  </si>
  <si>
    <t>59346863</t>
  </si>
  <si>
    <t>panel stropní předpjatý 1000x1190x250mm, počet lan 10 + 2</t>
  </si>
  <si>
    <t>563067029</t>
  </si>
  <si>
    <t>5,12*27+4,44*81+4,1*24"výkres číslo D.1.1.b statika 1np</t>
  </si>
  <si>
    <t>5,12*27+4,44*81+4,1*24"výkres číslo D.1.1.b statika 2np</t>
  </si>
  <si>
    <t>5,12*27+4,44*81+4,1*24"výkres číslo D.1.1.b statika 3np</t>
  </si>
  <si>
    <t>102</t>
  </si>
  <si>
    <t>411128888</t>
  </si>
  <si>
    <t>Příplatek za prostupy a atypické stropní panely</t>
  </si>
  <si>
    <t>kč</t>
  </si>
  <si>
    <t>-1995298093</t>
  </si>
  <si>
    <t>103</t>
  </si>
  <si>
    <t>411321414</t>
  </si>
  <si>
    <t>Stropy z betonu železového (bez výztuže) stropů deskových, plochých střech, desek balkonových, desek hřibových stropů včetně hlavic hřibových sloupů tř. C 25/30</t>
  </si>
  <si>
    <t>-1665008955</t>
  </si>
  <si>
    <t xml:space="preserve">Poznámka k souboru cen:_x000D_
1. V cenách pohledového betonu 411 35-4 a 411 35-5 jsou započteny i náklady na pečlivé hutnění zejména při líci konstrukce pro docílení neporušeného maltového povrchu bez vzhledových kazů._x000D_
</t>
  </si>
  <si>
    <t>(3,4*1,8+2,4*1,3+3,7*1,4)*0,25</t>
  </si>
  <si>
    <t>(4,5*4,1+(4,5+1)*0,5*3,6)*0,25</t>
  </si>
  <si>
    <t>3,955*0,4*0,2</t>
  </si>
  <si>
    <t>3,248*4,5*0,25</t>
  </si>
  <si>
    <t>7,3*0,25</t>
  </si>
  <si>
    <t>Mezisoučet"výkres číslo D.1.1.b statika 1pp</t>
  </si>
  <si>
    <t>(7,2+2,7)*0,5*4,5*0,25</t>
  </si>
  <si>
    <t>3,888*4,5*0,25</t>
  </si>
  <si>
    <t>4,8*2,5*0,5*0,25</t>
  </si>
  <si>
    <t>(3,5*3,5+4,2*0,9+4,3*1,7*0,5)*0,25</t>
  </si>
  <si>
    <t>3,7*5*0,25</t>
  </si>
  <si>
    <t>Mezisoučet"výkres číslo D.1.1.b statika 1np</t>
  </si>
  <si>
    <t>Mezisoučet"výkres číslo D.1.1.b statika 2np</t>
  </si>
  <si>
    <t>(25,6+16,487)*0,5*4,553*0,25</t>
  </si>
  <si>
    <t>(3,5*3,7+4,4*1,5+7*3,7)*0,25</t>
  </si>
  <si>
    <t>8,5*3,8*0,25</t>
  </si>
  <si>
    <t>Mezisoučet"výkres číslo D.1.1.b statika 3np</t>
  </si>
  <si>
    <t>6,887*3,45*0,25</t>
  </si>
  <si>
    <t>Mezisoučet"výkres číslo D.1.1.b statika 7.np</t>
  </si>
  <si>
    <t>104</t>
  </si>
  <si>
    <t>411351011</t>
  </si>
  <si>
    <t>Bednění stropních konstrukcí - bez podpěrné konstrukce desek tloušťky stropní desky přes 5 do 25 cm zřízení</t>
  </si>
  <si>
    <t>-1663392421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</si>
  <si>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</si>
  <si>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(3,4*1,8+2,4*1,3+3,7*1,4)</t>
  </si>
  <si>
    <t>(4,5*4,1+(4,5+1)*0,5*3,6)</t>
  </si>
  <si>
    <t>3,955*0,4</t>
  </si>
  <si>
    <t>3,248*4,5</t>
  </si>
  <si>
    <t>7,3</t>
  </si>
  <si>
    <t>(7,2+2,7)*0,5*4,5</t>
  </si>
  <si>
    <t>3,888*4,5</t>
  </si>
  <si>
    <t>4,8*2,5*0,5</t>
  </si>
  <si>
    <t>(3,5*3,5+4,2*0,9+4,3*1,7*0,5)</t>
  </si>
  <si>
    <t>3,7*5</t>
  </si>
  <si>
    <t>(25,6+16,487)*0,5*4,553</t>
  </si>
  <si>
    <t>(3,5*3,7+4,4*1,5+7*3,7)</t>
  </si>
  <si>
    <t>8,5*3,8</t>
  </si>
  <si>
    <t>6,887*3,45</t>
  </si>
  <si>
    <t>105</t>
  </si>
  <si>
    <t>411351012</t>
  </si>
  <si>
    <t>Bednění stropních konstrukcí - bez podpěrné konstrukce desek tloušťky stropní desky přes 5 do 25 cm odstranění</t>
  </si>
  <si>
    <t>653985806</t>
  </si>
  <si>
    <t>106</t>
  </si>
  <si>
    <t>411354313</t>
  </si>
  <si>
    <t>Podpěrná konstrukce stropů - desek, kleneb a skořepin výška podepření do 4 m tloušťka stropu přes 15 do 25 cm zřízení</t>
  </si>
  <si>
    <t>-473648524</t>
  </si>
  <si>
    <t xml:space="preserve">Poznámka k souboru cen:_x000D_
1. Podepření větších výšek než 6 m se oceňuje individuálně._x000D_
</t>
  </si>
  <si>
    <t>107</t>
  </si>
  <si>
    <t>411354314</t>
  </si>
  <si>
    <t>Podpěrná konstrukce stropů - desek, kleneb a skořepin výška podepření do 4 m tloušťka stropu přes 15 do 25 cm odstranění</t>
  </si>
  <si>
    <t>-2112660115</t>
  </si>
  <si>
    <t>108</t>
  </si>
  <si>
    <t>411354333</t>
  </si>
  <si>
    <t>Podpěrná konstrukce stropů - desek, kleneb a skořepin výška podepření přes 4 do 6 m tloušťka stropu přes 15 do 25 cm zřízení</t>
  </si>
  <si>
    <t>1528495098</t>
  </si>
  <si>
    <t>109</t>
  </si>
  <si>
    <t>411354334</t>
  </si>
  <si>
    <t>Podpěrná konstrukce stropů - desek, kleneb a skořepin výška podepření přes 4 do 6 m tloušťka stropu přes 15 do 25 cm odstranění</t>
  </si>
  <si>
    <t>1868187091</t>
  </si>
  <si>
    <t>110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</si>
  <si>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</si>
  <si>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</si>
  <si>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99241162</t>
  </si>
  <si>
    <t>107,797*0,12</t>
  </si>
  <si>
    <t>111</t>
  </si>
  <si>
    <t>417321515</t>
  </si>
  <si>
    <t>Ztužující pásy a věnce z betonu železového (bez výztuže) tř. C 25/30</t>
  </si>
  <si>
    <t>-1262761510</t>
  </si>
  <si>
    <t>33,5*2*0,23*0,25</t>
  </si>
  <si>
    <t>24*2*0,4*0,25</t>
  </si>
  <si>
    <t>Mezisoučet"výkres číslo D.1.1.b2 statika</t>
  </si>
  <si>
    <t>Mezisoučet"výkres číslo D.1.1.b3 statika</t>
  </si>
  <si>
    <t>Mezisoučet"výkres číslo D.1.1.b4 statika</t>
  </si>
  <si>
    <t>(4+19,024+29+24,314+3,8)*0,3*0,25</t>
  </si>
  <si>
    <t>112</t>
  </si>
  <si>
    <t>417351115</t>
  </si>
  <si>
    <t>Bednění bočnic ztužujících pásů a věnců včetně vzpěr zřízení</t>
  </si>
  <si>
    <t>-1177666562</t>
  </si>
  <si>
    <t>33,5*2*2*0,25</t>
  </si>
  <si>
    <t>24*2*2*0,25</t>
  </si>
  <si>
    <t>(4+19,024+29+24,314+3,8)*2*0,25</t>
  </si>
  <si>
    <t>113</t>
  </si>
  <si>
    <t>417351116</t>
  </si>
  <si>
    <t>Bednění bočnic ztužujících pásů a věnců včetně vzpěr odstranění</t>
  </si>
  <si>
    <t>501463475</t>
  </si>
  <si>
    <t>114</t>
  </si>
  <si>
    <t>417361821</t>
  </si>
  <si>
    <t>Výztuž ztužujících pásů a věnců z betonářské oceli 10 505 (R) nebo BSt 500</t>
  </si>
  <si>
    <t>1928534406</t>
  </si>
  <si>
    <t>31,969*0,5</t>
  </si>
  <si>
    <t>115</t>
  </si>
  <si>
    <t>430358811</t>
  </si>
  <si>
    <t>Dodávka a montáž vnitřního železobetonového monolitického schodiště SCH2 z 1.PP do 3.NP - podesty a ramena</t>
  </si>
  <si>
    <t>1822556744</t>
  </si>
  <si>
    <t>1"výkresy konstrukční část</t>
  </si>
  <si>
    <t>116</t>
  </si>
  <si>
    <t>430358812</t>
  </si>
  <si>
    <t>-1221771119</t>
  </si>
  <si>
    <t>117</t>
  </si>
  <si>
    <t>430358813</t>
  </si>
  <si>
    <t>Dodávka a montáž prefabrikovaného želbet průvlaku PPR101, 102, 106, 107</t>
  </si>
  <si>
    <t>958506405</t>
  </si>
  <si>
    <t>7,74+7,665+8,28+8,31+6,97"výkresy konstrukční část</t>
  </si>
  <si>
    <t>118</t>
  </si>
  <si>
    <t>430358814</t>
  </si>
  <si>
    <t>Dodávka a montáž prefabrikovaného želbet průvlaku PPR103, 104</t>
  </si>
  <si>
    <t>-27796593</t>
  </si>
  <si>
    <t>4+4,1"výkresy konstrukční část</t>
  </si>
  <si>
    <t>119</t>
  </si>
  <si>
    <t>430358815</t>
  </si>
  <si>
    <t>Dodávka a montáž prefabrikovaného želbet průvlaku PPR103, 104, 105, 108, 105</t>
  </si>
  <si>
    <t>-2038106514</t>
  </si>
  <si>
    <t>9,28+9,31+9,395+9,33+9,505"výkresy konstrukční část</t>
  </si>
  <si>
    <t>120</t>
  </si>
  <si>
    <t>430358816</t>
  </si>
  <si>
    <t>Dodávka a montáž prefabrikované želbet stropní desky D03 128,5 x 930cm</t>
  </si>
  <si>
    <t>60643711</t>
  </si>
  <si>
    <t>121</t>
  </si>
  <si>
    <t>430358817</t>
  </si>
  <si>
    <t>Dodávka a montáž prefabrikované želbet stropní desky D04 128,5 x 680cm</t>
  </si>
  <si>
    <t>1408071770</t>
  </si>
  <si>
    <t>122</t>
  </si>
  <si>
    <t>430358818</t>
  </si>
  <si>
    <t>Dodávka a montáž prefabrikované želbet stropní desky 103,5 x 434cm</t>
  </si>
  <si>
    <t>1564364996</t>
  </si>
  <si>
    <t>1"výkresy konstrukční část 1np</t>
  </si>
  <si>
    <t>1"výkresy konstrukční část 2np</t>
  </si>
  <si>
    <t>1"výkresy konstrukční část 3np</t>
  </si>
  <si>
    <t>123</t>
  </si>
  <si>
    <t>430358819</t>
  </si>
  <si>
    <t>Dodávka a montáž prefabrikované želbet stropní desky 103,5 x 837cm</t>
  </si>
  <si>
    <t>662312762</t>
  </si>
  <si>
    <t>2"výkresy konstrukční část 1np</t>
  </si>
  <si>
    <t>2"výkresy konstrukční část 2np</t>
  </si>
  <si>
    <t>2"výkresy konstrukční část 3np</t>
  </si>
  <si>
    <t>124</t>
  </si>
  <si>
    <t>430358820</t>
  </si>
  <si>
    <t>Dodávka a montáž prefabrikované želbet stropní desky 103,5 x 828cm</t>
  </si>
  <si>
    <t>-985255020</t>
  </si>
  <si>
    <t>125</t>
  </si>
  <si>
    <t>434311115</t>
  </si>
  <si>
    <t>Stupně dusané z betonu prostého nebo prokládaného kamenem na terén nebo na desku bez potěru, se zahlazením povrchu tř. C 20/25</t>
  </si>
  <si>
    <t>-294873491</t>
  </si>
  <si>
    <t>28*1,2+21*1,2+24*1,2+1,55*(15+15+12+11+13+13)"výkresy konstrukční část</t>
  </si>
  <si>
    <t>126</t>
  </si>
  <si>
    <t>434351141</t>
  </si>
  <si>
    <t>Bednění stupňů betonovaných na podstupňové desce nebo na terénu půdorysně přímočarých zřízení</t>
  </si>
  <si>
    <t>1288839170</t>
  </si>
  <si>
    <t xml:space="preserve">Poznámka k souboru cen:_x000D_
1. Množství měrných jednotek bednění stupňů se určuje v m2 plochy stupnic a podstupnic._x000D_
</t>
  </si>
  <si>
    <t>(28*1,2+21*1,2+24*1,2+1,55*(15+15+12+11+13+13))*(0,2+0,3)"výkresy konstrukční část</t>
  </si>
  <si>
    <t>127</t>
  </si>
  <si>
    <t>434351142</t>
  </si>
  <si>
    <t>Bednění stupňů betonovaných na podstupňové desce nebo na terénu půdorysně přímočarých odstranění</t>
  </si>
  <si>
    <t>1403967811</t>
  </si>
  <si>
    <t>Úpravy povrchů, podlahy a osazování výplní</t>
  </si>
  <si>
    <t>128</t>
  </si>
  <si>
    <t>611111111</t>
  </si>
  <si>
    <t>Vyspravení povrchu neomítaných vnitřních ploch monolitických betonových nebo železobetonových konstrukcí rozetřením vysprávky do ztracena maltou cementovou celoplošně stropů</t>
  </si>
  <si>
    <t>-100476013</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</si>
  <si>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</si>
  <si>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15,24+4,65+26,9+27,74"výkres číslo D.1.1.b8</t>
  </si>
  <si>
    <t>16,81+18,02+71,1+22,98+18,38+4,2+4,2+18,9+18,9+18,9+2,45+10,92+30+35,8+14,72+34+41,4+28,5+98,6"výkres číslo D.1.1.b9</t>
  </si>
  <si>
    <t>16,75+18,5+54,8+20,1+23,8+11,5+26+1,6+1,6+7,21+14,07+7+11,81+15,4+5,8"výkres číslo D.1.1.b10</t>
  </si>
  <si>
    <t>13,66+9,52+34,02+5,6+21,4+12,7+13,5+23,6+16,14+16,45+3,5+17,5+16,2+2,5+14,6"výkres číslo D.1.1.b11</t>
  </si>
  <si>
    <t>8,54+6,67"výkres číslo D.1.1.b12</t>
  </si>
  <si>
    <t>30,85+9,5"výkres číslo D.1.1.b13</t>
  </si>
  <si>
    <t>62+24+24,5+20+11,5+11,5+11,5+11,5+14,75+281+27+10,66+19,8"výkres číslo D.1.1.b10</t>
  </si>
  <si>
    <t>105+63+4,25+8,56+9,3+5,6+86,5+19,75+11,6+11,6+11,6+11,6+25,42+13,5"výkres číslo D.1.1.b11</t>
  </si>
  <si>
    <t>27,7"výkres číslo D.1.1.b10</t>
  </si>
  <si>
    <t>19+19+19+19+40+16,72"výkres číslo D.1.1.b11</t>
  </si>
  <si>
    <t>5,91+18,95+4,2+4,2+4,2+1,8+2,4+1,67+4,17"výkres číslo D.1.1.b9</t>
  </si>
  <si>
    <t>2,7+1,6+2,6+1,6+1,4+4,45+6,22+4,3+8,05+5,33+1,53+1,6+1,53+1,6"výkres číslo D.1.1.b10</t>
  </si>
  <si>
    <t>3,04+1,05+1,05+1,2+1,2+1,1+5,42+2,3+1,6+1,45+1,5+1,45+1,45+1,45+1,45+5,8+5,5+5,75"výkres číslo D.1.1.b11</t>
  </si>
  <si>
    <t>5,18+5,18+7,55+4,42+4,42"výkres číslo D.1.1.b2</t>
  </si>
  <si>
    <t>4,1+5,46+1,39"výkres číslo D.1.1.b2</t>
  </si>
  <si>
    <t>8,04"výkres číslo D.1.1.b4</t>
  </si>
  <si>
    <t>Součet RR</t>
  </si>
  <si>
    <t>129</t>
  </si>
  <si>
    <t>611131121</t>
  </si>
  <si>
    <t>Podkladní a spojovací vrstva vnitřních omítaných ploch penetrace akrylát-silikonová nanášená ručně stropů</t>
  </si>
  <si>
    <t>-621430169</t>
  </si>
  <si>
    <t>130</t>
  </si>
  <si>
    <t>612111111</t>
  </si>
  <si>
    <t>Vyspravení povrchu neomítaných vnitřních ploch monolitických betonových nebo železobetonových konstrukcí rozetřením vysprávky do ztracena maltou cementovou celoplošně stěn</t>
  </si>
  <si>
    <t>-831636761</t>
  </si>
  <si>
    <t>3,35*2*1,55</t>
  </si>
  <si>
    <t>2,8*2*1,55</t>
  </si>
  <si>
    <t>(0,9+2,4+4,4+pi*2,345+4,942+1,5+4,4+0,6+1)*1,55</t>
  </si>
  <si>
    <t>(2,8+2,84)*2*(1,55+2,33+0,05+15,47+0,05*2+2,33+8,606)"výkres číslo D.1.1.b2</t>
  </si>
  <si>
    <t>(0,822+2,318+4,4+pi*3,7*0,5+5,054+1,605+4,4+0,6+1)*5,4</t>
  </si>
  <si>
    <t>(1,052+8,37+8,37+1,042+1,4+2,9+0,3+0,419+3,8+1,03)*5,3</t>
  </si>
  <si>
    <t>(6,77+8,621+8,124+7,161+0,273)*5,3</t>
  </si>
  <si>
    <t>3,955*2*6,7</t>
  </si>
  <si>
    <t>(2,35+1,9)*2*18,1*2</t>
  </si>
  <si>
    <t>(2,75+1,9)*2*18,1*2</t>
  </si>
  <si>
    <t>(0,5+5,836+pi*3,7*0,5+4,4+1,8)*3,6</t>
  </si>
  <si>
    <t>1,25*3,6+0,38*3,6</t>
  </si>
  <si>
    <t>(3,45*2+2,84+1,5)*3,6</t>
  </si>
  <si>
    <t>2,84*3,6</t>
  </si>
  <si>
    <t>(6,439+16,611+6,439)*3,6</t>
  </si>
  <si>
    <t>2*1,6*2*2</t>
  </si>
  <si>
    <t>2,316*3,6*2*2</t>
  </si>
  <si>
    <t>3,9*2*3,6</t>
  </si>
  <si>
    <t>(1,4+7,763+9,2+0,4+1,35)*4,1</t>
  </si>
  <si>
    <t>(3,45*2+2,84+1,124)*4,1</t>
  </si>
  <si>
    <t>2,84*4,1</t>
  </si>
  <si>
    <t>(6,438+16,611+6,438)*4,1</t>
  </si>
  <si>
    <t>3,9*2*4,1</t>
  </si>
  <si>
    <t>(1,6+5,836+pi*3,7*0,5+4,4+1,4+0,3)*4,1</t>
  </si>
  <si>
    <t>(2,8*2+0,35*2+0,3*2+2,84+0,747)*4,1</t>
  </si>
  <si>
    <t>(6,441+16,611+6,432)*4,1</t>
  </si>
  <si>
    <t>(2,8+3,05)*2*8</t>
  </si>
  <si>
    <t>Mezisoučet"výkres číslo D.1.1.b5</t>
  </si>
  <si>
    <t>131</t>
  </si>
  <si>
    <t>612131101</t>
  </si>
  <si>
    <t>Podkladní a spojovací vrstva vnitřních omítaných ploch cementový postřik nanášený ručně celoplošně stěn</t>
  </si>
  <si>
    <t>-1409056370</t>
  </si>
  <si>
    <t>140,64*2"výkres číslo D.1.1.b3</t>
  </si>
  <si>
    <t>132</t>
  </si>
  <si>
    <t>612131121</t>
  </si>
  <si>
    <t>Podkladní a spojovací vrstva vnitřních omítaných ploch penetrace akrylát-silikonová nanášená ručně stěn</t>
  </si>
  <si>
    <t>-1512168159</t>
  </si>
  <si>
    <t>29,314*2+764,45*2+492,331*2+150,539*2+2357,504*2"položky dílu 6</t>
  </si>
  <si>
    <t>133</t>
  </si>
  <si>
    <t>612142001</t>
  </si>
  <si>
    <t>Potažení vnitřních ploch pletivem v ploše nebo pruzích, na plném podkladu sklovláknitým vtlačením do tmelu stěn</t>
  </si>
  <si>
    <t>-1437736287</t>
  </si>
  <si>
    <t xml:space="preserve">Poznámka k souboru cen:_x000D_
1. V cenách -2001 jsou započteny i náklady na tmel._x000D_
</t>
  </si>
  <si>
    <t>134</t>
  </si>
  <si>
    <t>612311131</t>
  </si>
  <si>
    <t>Potažení vnitřních ploch štukem tloušťky do 3 mm svislých konstrukcí stěn</t>
  </si>
  <si>
    <t>-1483688510</t>
  </si>
  <si>
    <t>135</t>
  </si>
  <si>
    <t>612321141</t>
  </si>
  <si>
    <t>Omítka vápenocementová vnitřních ploch nanášená ručně dvouvrstvá, tloušťky jádrové omítky do 10 mm a tloušťky štuku do 3 mm štuková svislých konstrukcí stěn</t>
  </si>
  <si>
    <t>1312880432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</si>
  <si>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</si>
  <si>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136</t>
  </si>
  <si>
    <t>612325221</t>
  </si>
  <si>
    <t>Vápenocementová omítka jednotlivých malých ploch štuková na stěnách, plochy jednotlivě do 0,09 m2</t>
  </si>
  <si>
    <t>1113710383</t>
  </si>
  <si>
    <t>137</t>
  </si>
  <si>
    <t>612325222</t>
  </si>
  <si>
    <t>Vápenocementová omítka jednotlivých malých ploch štuková na stěnách, plochy jednotlivě přes 0,09 do 0,25 m2</t>
  </si>
  <si>
    <t>-1993955449</t>
  </si>
  <si>
    <t>138</t>
  </si>
  <si>
    <t>612325223</t>
  </si>
  <si>
    <t>Vápenocementová omítka jednotlivých malých ploch štuková na stěnách, plochy jednotlivě přes 0,25 do 1 m2</t>
  </si>
  <si>
    <t>-889714541</t>
  </si>
  <si>
    <t>139</t>
  </si>
  <si>
    <t>612325225</t>
  </si>
  <si>
    <t>Vápenocementová omítka jednotlivých malých ploch štuková na stěnách, plochy jednotlivě přes 1,0 do 4 m2</t>
  </si>
  <si>
    <t>-782156972</t>
  </si>
  <si>
    <t>140</t>
  </si>
  <si>
    <t>612325302</t>
  </si>
  <si>
    <t>Vápenocementová omítka ostění nebo nadpraží štuková</t>
  </si>
  <si>
    <t>1450604189</t>
  </si>
  <si>
    <t xml:space="preserve">Poznámka k souboru cen:_x000D_
1. Ceny lze použít jen pro ocenění samostatně upravovaného ostění a nadpraží ( např. při dodatečné výměně oken nebo zárubní ) v šířce do 300 mm okolo upravovaného otvoru._x000D_
</t>
  </si>
  <si>
    <t>(2+2*1,6)*0,25*38</t>
  </si>
  <si>
    <t>(1,5+2*1,6)*0,25*16</t>
  </si>
  <si>
    <t>(0,75+2*1,6)*0,25*43</t>
  </si>
  <si>
    <t>(0,75+2*1)*0,25*7</t>
  </si>
  <si>
    <t>(0,75+2*1,6)*0,25</t>
  </si>
  <si>
    <t>(1,2+2*1,5)*0,25*4</t>
  </si>
  <si>
    <t>(2,85+2*1,8)*0,25*2</t>
  </si>
  <si>
    <t>(1,2+2*1,5)*0,25*6</t>
  </si>
  <si>
    <t>(1,5+2*1,6)*0,25</t>
  </si>
  <si>
    <t>(2,85+2*1,8)*0,25</t>
  </si>
  <si>
    <t>(2,4+2*1,15)*0,25</t>
  </si>
  <si>
    <t>(1,8+2*2,4)*0,25</t>
  </si>
  <si>
    <t>(1,5+2*2,7)*0,25</t>
  </si>
  <si>
    <t>(1,68+2*2,34)*0,25</t>
  </si>
  <si>
    <t>(1,04+2*2,05)*0,25*2</t>
  </si>
  <si>
    <t>Mezisoučet"výkres číslo D.1.1.b23,26</t>
  </si>
  <si>
    <t>0,8*3*0,2*2</t>
  </si>
  <si>
    <t>(1,2+2*0,8)*0,2*2</t>
  </si>
  <si>
    <t>Mezisoučet"výkres číslo D.1.1.b24</t>
  </si>
  <si>
    <t>141</t>
  </si>
  <si>
    <t>615142012</t>
  </si>
  <si>
    <t>Potažení vnitřních ploch pletivem v ploše nebo pruzích, na plném podkladu rabicovým provizorním přichycením nosníků</t>
  </si>
  <si>
    <t>576756203</t>
  </si>
  <si>
    <t>1,2*1,5*(12+15+9)+2,4*1,5*10"výkres číslo D.1.1.b2-4</t>
  </si>
  <si>
    <t>142</t>
  </si>
  <si>
    <t>619991001</t>
  </si>
  <si>
    <t>Zakrytí vnitřních ploch před znečištěním včetně pozdějšího odkrytí podlah fólií přilepenou lepící páskou</t>
  </si>
  <si>
    <t>-16250869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</si>
  <si>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</si>
  <si>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500"ostatní konstrukce a prvky</t>
  </si>
  <si>
    <t>143</t>
  </si>
  <si>
    <t>619991011</t>
  </si>
  <si>
    <t>Zakrytí vnitřních ploch před znečištěním včetně pozdějšího odkrytí konstrukcí a prvků obalením fólií a přelepením páskou</t>
  </si>
  <si>
    <t>2056360923</t>
  </si>
  <si>
    <t>2*1,6*38</t>
  </si>
  <si>
    <t>1,5*1,6*16</t>
  </si>
  <si>
    <t>0,75*1,6*43</t>
  </si>
  <si>
    <t>0,75*1*7</t>
  </si>
  <si>
    <t>0,75*1,6</t>
  </si>
  <si>
    <t>1,2*1,5*4</t>
  </si>
  <si>
    <t>2,85*1,8*2</t>
  </si>
  <si>
    <t>1,2*1,5*6</t>
  </si>
  <si>
    <t>1,5*1,6</t>
  </si>
  <si>
    <t>2,85*1,8</t>
  </si>
  <si>
    <t>2,4*1,15</t>
  </si>
  <si>
    <t>1,8*2,4</t>
  </si>
  <si>
    <t>1,5*2,7</t>
  </si>
  <si>
    <t>1,68*2,34</t>
  </si>
  <si>
    <t>1,04*2,05*2</t>
  </si>
  <si>
    <t>0,8*0,8*2</t>
  </si>
  <si>
    <t>1,2*0,8*2</t>
  </si>
  <si>
    <t>300"ostatní konstrukce a prvky</t>
  </si>
  <si>
    <t xml:space="preserve">Mezisoučet </t>
  </si>
  <si>
    <t>144</t>
  </si>
  <si>
    <t>619995001</t>
  </si>
  <si>
    <t>Začištění omítek (s dodáním hmot) kolem oken, dveří, podlah, obkladů apod.</t>
  </si>
  <si>
    <t>-332547172</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</si>
  <si>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</si>
  <si>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300"výkres číslo D.1.1.b2</t>
  </si>
  <si>
    <t>300"výkres číslo D.1.1.b3</t>
  </si>
  <si>
    <t>250"výkres číslo D.1.1.b4</t>
  </si>
  <si>
    <t>145</t>
  </si>
  <si>
    <t>619996117</t>
  </si>
  <si>
    <t>Ochrana stavebních konstrukcí a samostatných prvků včetně pozdějšího odstranění obedněním z OSB desek podlahy</t>
  </si>
  <si>
    <t>-896659137</t>
  </si>
  <si>
    <t xml:space="preserve">Poznámka k souboru cen:_x000D_
1. Množství měrných jednotek se určuje v m2 rozvinuté plochy._x000D_
</t>
  </si>
  <si>
    <t>69,69+145,08"výkres číslo D.1.1.b2</t>
  </si>
  <si>
    <t>146</t>
  </si>
  <si>
    <t>619996127</t>
  </si>
  <si>
    <t>Ochrana stavebních konstrukcí a samostatných prvků včetně pozdějšího odstranění obedněním z OSB desek svislých ploch</t>
  </si>
  <si>
    <t>-1208917759</t>
  </si>
  <si>
    <t>200"výkres číslo D.1.1.b</t>
  </si>
  <si>
    <t>147</t>
  </si>
  <si>
    <t>621131121</t>
  </si>
  <si>
    <t>Podkladní a spojovací vrstva vnějších omítaných ploch penetrace akrylát-silikonová nanášená ručně podhledů</t>
  </si>
  <si>
    <t>-1203260628</t>
  </si>
  <si>
    <t>148</t>
  </si>
  <si>
    <t>621142001</t>
  </si>
  <si>
    <t>Potažení vnějších ploch pletivem v ploše nebo pruzích, na plném podkladu sklovláknitým vtlačením do tmelu podhledů</t>
  </si>
  <si>
    <t>-2036320157</t>
  </si>
  <si>
    <t>(4,5+1,433)*2*0,6"šachta VZT</t>
  </si>
  <si>
    <t>149</t>
  </si>
  <si>
    <t>621221021</t>
  </si>
  <si>
    <t>Montáž kontaktního zateplení lepením a mechanickým kotvením z desek z minerální vlny s podélnou orientací vláken na vnější podhledy, tloušťky desek přes 80 do 120 mm</t>
  </si>
  <si>
    <t>1971834548</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</si>
  <si>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</si>
  <si>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2,47*2,695+10,7*3,105"výkres číslo D.1.1.b5,6 podhledy spojovacích mostů</t>
  </si>
  <si>
    <t>150</t>
  </si>
  <si>
    <t>63151527</t>
  </si>
  <si>
    <t>deska tepelně izolační minerální kontaktních fasád podélné vlákno λ=0,036 tl 100mm</t>
  </si>
  <si>
    <t>427891918</t>
  </si>
  <si>
    <t>39,88*1,02 'Přepočtené koeficientem množství</t>
  </si>
  <si>
    <t>151</t>
  </si>
  <si>
    <t>621221031</t>
  </si>
  <si>
    <t>Montáž kontaktního zateplení lepením a mechanickým kotvením z desek z minerální vlny s podélnou orientací vláken na vnější podhledy, tloušťky desek přes 120 do 160 mm</t>
  </si>
  <si>
    <t>89369765</t>
  </si>
  <si>
    <t>3*27</t>
  </si>
  <si>
    <t>(1,5*2+0,5+0,14*2)*4*2</t>
  </si>
  <si>
    <t>(0,75*2+0,5+0,14*2)*4*2</t>
  </si>
  <si>
    <t>(1*2+0,5+0,14*2)*4*2</t>
  </si>
  <si>
    <t>Součet"výkres číslo D.1.1.b1</t>
  </si>
  <si>
    <t>152</t>
  </si>
  <si>
    <t>63151531</t>
  </si>
  <si>
    <t>deska tepelně izolační minerální kontaktních fasád podélné vlákno λ=0,036 tl 140mm</t>
  </si>
  <si>
    <t>1629636397</t>
  </si>
  <si>
    <t>184,02*1,02 'Přepočtené koeficientem množství</t>
  </si>
  <si>
    <t>153</t>
  </si>
  <si>
    <t>621531011</t>
  </si>
  <si>
    <t>Omítka tenkovrstvá silikonová vnějších ploch probarvená, včetně penetrace podkladu zrnitá, tloušťky 1,5 mm podhledů</t>
  </si>
  <si>
    <t>1950549037</t>
  </si>
  <si>
    <t>154</t>
  </si>
  <si>
    <t>622131121</t>
  </si>
  <si>
    <t>Podkladní a spojovací vrstva vnějších omítaných ploch penetrace akrylát-silikonová nanášená ručně stěn</t>
  </si>
  <si>
    <t>-1762029994</t>
  </si>
  <si>
    <t>(4,302+1)*2*1,5" VZT š</t>
  </si>
  <si>
    <t>155</t>
  </si>
  <si>
    <t>622142001</t>
  </si>
  <si>
    <t>Potažení vnějších ploch pletivem v ploše nebo pruzích, na plném podkladu sklovláknitým vtlačením do tmelu stěn</t>
  </si>
  <si>
    <t>-1711613327</t>
  </si>
  <si>
    <t>156</t>
  </si>
  <si>
    <t>622143003</t>
  </si>
  <si>
    <t>Montáž omítkových profilů plastových, pozinkovaných nebo dřevěných upevněných vtlačením do podkladní vrstvy nebo přibitím rohových s tkaninou</t>
  </si>
  <si>
    <t>-1506736471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</si>
  <si>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</si>
  <si>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1,5*17+2*38+0,75*44+0,75*7+1,2*10+2,85*3+2,4+1,5+1,8+0,9*2+1,85+2,85*8+1,47*2+20</t>
  </si>
  <si>
    <t>Mezisoučet nadpraží</t>
  </si>
  <si>
    <t>1,5*17+2*38+0,75*44+0,75*7+1,2*10+2,85*3+2,4+0,9*2+1,85+2,85*8+1,47*2+20</t>
  </si>
  <si>
    <t>Mezisoučet parapet</t>
  </si>
  <si>
    <t>1,6*2*17+1,6*2*38+1,6*2*44+1*2*7+1,5*2*10+1,8*2*3+1,15*2+2,7*2+2,4*2+1,8*2*2+1,8*2+1,8*2*8+1,8*2*2</t>
  </si>
  <si>
    <t>7,8+1,5+7,3+13,2+1*2+0,5+13,5*2+24,5+18</t>
  </si>
  <si>
    <t>17,5+13,5*2+19+30,5*2+10+8</t>
  </si>
  <si>
    <t>13,5+4+13,5+4+13,2+30,5+2,5</t>
  </si>
  <si>
    <t>1,7+12,7+13,2+18+13,5+7,9</t>
  </si>
  <si>
    <t>1,5*4"vzt</t>
  </si>
  <si>
    <t>4,4*4*6"pilíře</t>
  </si>
  <si>
    <t>100"r</t>
  </si>
  <si>
    <t>Mezisoučet rohové</t>
  </si>
  <si>
    <t>18*6</t>
  </si>
  <si>
    <t>Mezisoučet dilatační</t>
  </si>
  <si>
    <t>Součet"výkres číslo D.1.1.b1-6</t>
  </si>
  <si>
    <t>157</t>
  </si>
  <si>
    <t>28342207</t>
  </si>
  <si>
    <t>profil okenní zakončovací protipožární s okapnicí a tkaninou pro nadpraží ETICS</t>
  </si>
  <si>
    <t>-1328509126</t>
  </si>
  <si>
    <t>215,39*1,05 'Přepočtené koeficientem množství</t>
  </si>
  <si>
    <t>158</t>
  </si>
  <si>
    <t>59051512</t>
  </si>
  <si>
    <t>profil začišťovací s okapnicí PVC s výztužnou tkaninou pro parapet ETICS</t>
  </si>
  <si>
    <t>-1112975306</t>
  </si>
  <si>
    <t>212,09*1,05 'Přepočtené koeficientem množství</t>
  </si>
  <si>
    <t>159</t>
  </si>
  <si>
    <t>63127416</t>
  </si>
  <si>
    <t>profil rohový PVC 23x23mm s výztužnou tkaninou š 100mm pro ETICS</t>
  </si>
  <si>
    <t>-824622423</t>
  </si>
  <si>
    <t>1035*1,05 'Přepočtené koeficientem množství</t>
  </si>
  <si>
    <t>160</t>
  </si>
  <si>
    <t>59051502</t>
  </si>
  <si>
    <t>profil dilatační rohový PVC s výztužnou tkaninou pro ETICS</t>
  </si>
  <si>
    <t>372477946</t>
  </si>
  <si>
    <t>108*1,05 'Přepočtené koeficientem množství</t>
  </si>
  <si>
    <t>161</t>
  </si>
  <si>
    <t>622143004</t>
  </si>
  <si>
    <t>Montáž omítkových profilů plastových, pozinkovaných nebo dřevěných upevněných vtlačením do podkladní vrstvy nebo přibitím začišťovacích samolepících pro vytvoření dilatujícího spoje s okenním rámem</t>
  </si>
  <si>
    <t>1718677101</t>
  </si>
  <si>
    <t>(1,5+1,6*2)*17</t>
  </si>
  <si>
    <t>(2+1,6*2)*38</t>
  </si>
  <si>
    <t>(0,75+1,6*2)*44</t>
  </si>
  <si>
    <t>(0,75+1*2)*7</t>
  </si>
  <si>
    <t>(1,2+1,5*2)*10</t>
  </si>
  <si>
    <t>(2,85+1,8*2)*3</t>
  </si>
  <si>
    <t>2,4+1,15*2</t>
  </si>
  <si>
    <t>1,5+2,7*2</t>
  </si>
  <si>
    <t>1,8+2,4*2</t>
  </si>
  <si>
    <t>(0,9+1,8*2)*2</t>
  </si>
  <si>
    <t>1,85+1,8*2</t>
  </si>
  <si>
    <t>(2,85+1,8*2)*8</t>
  </si>
  <si>
    <t>(1,47+1,8*2)*2</t>
  </si>
  <si>
    <t>Mezisoučet"výkres číslo D.1.1.b1-6</t>
  </si>
  <si>
    <t>676,29</t>
  </si>
  <si>
    <t>Mezisoučet pro vnitřní omítky</t>
  </si>
  <si>
    <t>162</t>
  </si>
  <si>
    <t>28342205</t>
  </si>
  <si>
    <t>profil začišťovací PVC 6mm s výztužnou tkaninou pro ostění ETICS</t>
  </si>
  <si>
    <t>-520018155</t>
  </si>
  <si>
    <t>1352,58*1,05 'Přepočtené koeficientem množství</t>
  </si>
  <si>
    <t>163</t>
  </si>
  <si>
    <t>622211021</t>
  </si>
  <si>
    <t>Montáž kontaktního zateplení lepením a mechanickým kotvením z polystyrenových desek nebo z kombinovaných desek na vnější stěny, tloušťky desek přes 80 do 120 mm</t>
  </si>
  <si>
    <t>-610362097</t>
  </si>
  <si>
    <t>(5,4+2,7+3,42+4,011+4,28+8+4,61+5,238+6,77+16,611+16,611+7,161+4,913+4,758+7,9+3,5+4,5+3,8+1,6+2,3+2,4+pi*4*0,5+5+1,7+2,5+4,5+0,39*2)*1,3</t>
  </si>
  <si>
    <t>164</t>
  </si>
  <si>
    <t>28376444</t>
  </si>
  <si>
    <t>deska z polystyrénu XPS, hrana rovná a strukturovaný povrch 300kPa tl 120mm</t>
  </si>
  <si>
    <t>-456737161</t>
  </si>
  <si>
    <t>183,62*1,02 'Přepočtené koeficientem množství</t>
  </si>
  <si>
    <t>165</t>
  </si>
  <si>
    <t>622221121</t>
  </si>
  <si>
    <t>Montáž kontaktního zateplení lepením a mechanickým kotvením z desek z minerální vlny s kolmou orientací vláken na vnější stěny, tloušťky desek přes 80 do 120 mm</t>
  </si>
  <si>
    <t>2004637079</t>
  </si>
  <si>
    <t>10*4,5*2+2,5*4,5*2"výkres číslo D.1.1.b5,6</t>
  </si>
  <si>
    <t>166</t>
  </si>
  <si>
    <t>63151513</t>
  </si>
  <si>
    <t>deska tepelně izolační minerální kontaktních fasád kolmé vlákno λ=0,041 tl 100mm</t>
  </si>
  <si>
    <t>1052093287</t>
  </si>
  <si>
    <t>112,5*1,02 'Přepočtené koeficientem množství</t>
  </si>
  <si>
    <t>167</t>
  </si>
  <si>
    <t>-250208687</t>
  </si>
  <si>
    <t>4,302*(1+1,2)</t>
  </si>
  <si>
    <t>0,9*1,2*2</t>
  </si>
  <si>
    <t>Součet šachta VZT</t>
  </si>
  <si>
    <t>168</t>
  </si>
  <si>
    <t>436025837</t>
  </si>
  <si>
    <t>11,624*1,02 'Přepočtené koeficientem množství</t>
  </si>
  <si>
    <t>169</t>
  </si>
  <si>
    <t>622221131</t>
  </si>
  <si>
    <t>Montáž kontaktního zateplení lepením a mechanickým kotvením z desek z minerální vlny s kolmou orientací vláken na vnější stěny, tloušťky desek přes 120 do 160 mm</t>
  </si>
  <si>
    <t>-1535528377</t>
  </si>
  <si>
    <t>(5,4+2,7+3,42+4,011+4,28+8+4,61+5,238+6,77+16,611+16,611+7,161+4,913+4,758+7,9+3,5+4,5+3,8+1,6+2,3+2,4+pi*4*0,5+5+1,7+2,5+4,5+0,39*2)*4</t>
  </si>
  <si>
    <t>-1,5*1,6*2</t>
  </si>
  <si>
    <t>-1,5*2,7</t>
  </si>
  <si>
    <t>-2*1,6*2</t>
  </si>
  <si>
    <t>-1,4*2,1</t>
  </si>
  <si>
    <t>-1,2*1,5</t>
  </si>
  <si>
    <t>(24,314+3,919+6,439+16,611+6,439+4,174+22,774+2,258+1,518+2,319+2,3+pi*4*0,5+5,6+29,5)*13,5</t>
  </si>
  <si>
    <t>-1,5*1,6*17</t>
  </si>
  <si>
    <t>-2*1,6*38</t>
  </si>
  <si>
    <t>-0,75*1,6*44</t>
  </si>
  <si>
    <t>-0,75*1*7</t>
  </si>
  <si>
    <t>-1,2*1,5*10</t>
  </si>
  <si>
    <t>-2,85*1,8*3</t>
  </si>
  <si>
    <t>-2,4*1,15</t>
  </si>
  <si>
    <t>-1,8*2,4</t>
  </si>
  <si>
    <t>Mezisoučet"výkres číslo D.1.1.b2,3,4</t>
  </si>
  <si>
    <t>3,8*12,7*2</t>
  </si>
  <si>
    <t>7,15*12,5*2</t>
  </si>
  <si>
    <t>-3,3*3,8</t>
  </si>
  <si>
    <t>-3,7*3,9</t>
  </si>
  <si>
    <t>170</t>
  </si>
  <si>
    <t>63151532</t>
  </si>
  <si>
    <t>deska tepelně izolační minerální kontaktních fasád kolmé vlákno λ=0,041 tl 140mm</t>
  </si>
  <si>
    <t>-325474700</t>
  </si>
  <si>
    <t>2343,376*1,02 'Přepočtené koeficientem množství</t>
  </si>
  <si>
    <t>171</t>
  </si>
  <si>
    <t>622252001</t>
  </si>
  <si>
    <t>Montáž profilů kontaktního zateplení zakládacích soklových připevněných hmoždinkami</t>
  </si>
  <si>
    <t>-1694541988</t>
  </si>
  <si>
    <t xml:space="preserve">Poznámka k souboru cen:_x000D_
1. V cenách jsou započteny náklady na osazení lišt._x000D_
2. V cenách nejsou započteny náklady dodávku lišt; tyto se ocení ve specifikaci. Ztratné lze stanovit ve výši 5%._x000D_
</t>
  </si>
  <si>
    <t>5,4+2,7+3,42+4,011+4,28+8+4,61+5,238+6,77+16,611+16,611+7,161+4,913+4,758+7,9+3,5+4,5+3,8+1,6+2,3+2,4+pi*4*0,5+5+1,7+2,5+4,5+0,39*2+20</t>
  </si>
  <si>
    <t>172</t>
  </si>
  <si>
    <t>59051634</t>
  </si>
  <si>
    <t>profil zakládací Al tl 1,0mm pro ETICS pro izolant tl 140mm</t>
  </si>
  <si>
    <t>479109302</t>
  </si>
  <si>
    <t>161,246*1,05 'Přepočtené koeficientem množství</t>
  </si>
  <si>
    <t>173</t>
  </si>
  <si>
    <t>622331121</t>
  </si>
  <si>
    <t>Omítka cementová vnějších ploch nanášená ručně jednovrstvá, tloušťky do 15 mm hladká stěn</t>
  </si>
  <si>
    <t>-1126583821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</si>
  <si>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</si>
  <si>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(4,45+2,3+3,3+4,2+4,2+8+4,758+4,3+3,7)*4,8</t>
  </si>
  <si>
    <t>(5,4+2,56+3,42+4,011+4,28+7,906+4,61+4,4+3,6)*4,8</t>
  </si>
  <si>
    <t>Součet"výkres číslo D.1.1.b4 po otrlučeném kabřincovém obkladu</t>
  </si>
  <si>
    <t>174</t>
  </si>
  <si>
    <t>622511111</t>
  </si>
  <si>
    <t>Omítka tenkovrstvá akrylátová vnějších ploch probarvená, včetně penetrace podkladu mozaiková střednězrnná stěn</t>
  </si>
  <si>
    <t>-2080712728</t>
  </si>
  <si>
    <t>(5,4+2,7+3,42+4,011+4,28+8+4,61+5,238+6,77+16,611+16,611+7,161+4,913+4,758+7,9+3,5+4,5+3,8+1,6+2,3+2,4+pi*4*0,5+5+1,7+2,5+4,5+0,39*2)*0,5</t>
  </si>
  <si>
    <t>175</t>
  </si>
  <si>
    <t>622531011</t>
  </si>
  <si>
    <t>Omítka tenkovrstvá silikonová vnějších ploch probarvená, včetně penetrace podkladu zrnitá, tloušťky 1,5 mm stěn</t>
  </si>
  <si>
    <t>-1263001443</t>
  </si>
  <si>
    <t>676,29*0,315</t>
  </si>
  <si>
    <t>Mezisoučet špalety</t>
  </si>
  <si>
    <t>Mezisoučet stěny spojovacích mostů</t>
  </si>
  <si>
    <t>Mezisoučet šachta VZT</t>
  </si>
  <si>
    <t>176</t>
  </si>
  <si>
    <t>623131121</t>
  </si>
  <si>
    <t>Podkladní a spojovací vrstva vnějších omítaných ploch penetrace akrylát-silikonová nanášená ručně pilířů nebo sloupů</t>
  </si>
  <si>
    <t>-175109989</t>
  </si>
  <si>
    <t>0,5*4*4,4*6"výkres číslo D.1.1.b1</t>
  </si>
  <si>
    <t>177</t>
  </si>
  <si>
    <t>623142001</t>
  </si>
  <si>
    <t>Potažení vnějších ploch pletivem v ploše nebo pruzích, na plném podkladu sklovláknitým vtlačením do tmelu pilířů nebo sloupů</t>
  </si>
  <si>
    <t>-1987133365</t>
  </si>
  <si>
    <t>178</t>
  </si>
  <si>
    <t>623531011</t>
  </si>
  <si>
    <t>Omítka tenkovrstvá silikonová vnějších ploch probarvená, včetně penetrace podkladu zrnitá, tloušťky 1,5 mm pilířů a sloupů</t>
  </si>
  <si>
    <t>1454602405</t>
  </si>
  <si>
    <t>1,99*12+2,62*12+3,72*12+5,72*8"opláštění VZT</t>
  </si>
  <si>
    <t>179</t>
  </si>
  <si>
    <t>624501501</t>
  </si>
  <si>
    <t>Nátěr cementrotřískových desek stěn vysovnávačem nasákavosti</t>
  </si>
  <si>
    <t>-1618100519</t>
  </si>
  <si>
    <t>180</t>
  </si>
  <si>
    <t>629991001</t>
  </si>
  <si>
    <t>Zakrytí vnějších ploch před znečištěním včetně pozdějšího odkrytí ploch podélných rovných (např. chodníků) fólií položenou volně</t>
  </si>
  <si>
    <t>1865269998</t>
  </si>
  <si>
    <t xml:space="preserve">Poznámka k souboru cen:_x000D_
1. V ceně -1012 nejsou započteny náklady na dodávku a montáž začišťovací lišty; tyto se oceňují cenou 622 14-3004 této části katalogu a materiálem ve specifikaci._x000D_
</t>
  </si>
  <si>
    <t>200"venkovní konstrukce a prvky</t>
  </si>
  <si>
    <t>181</t>
  </si>
  <si>
    <t>629991011</t>
  </si>
  <si>
    <t>Zakrytí vnějších ploch před znečištěním včetně pozdějšího odkrytí výplní otvorů a svislých ploch fólií přilepenou lepící páskou</t>
  </si>
  <si>
    <t>1351338440</t>
  </si>
  <si>
    <t>0,9*1,8*2</t>
  </si>
  <si>
    <t>1,85*1,8</t>
  </si>
  <si>
    <t>2,85*1,8*8</t>
  </si>
  <si>
    <t>1,47*1,8*2</t>
  </si>
  <si>
    <t>100"ostatní kontrukce a prvky</t>
  </si>
  <si>
    <t>Součet"výkres číslo D.1.1.b23,26</t>
  </si>
  <si>
    <t>182</t>
  </si>
  <si>
    <t>631311115</t>
  </si>
  <si>
    <t>Mazanina z betonu prostého bez zvýšených nároků na prostředí tl. přes 50 do 80 mm tř. C 20/25</t>
  </si>
  <si>
    <t>1401358933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</si>
  <si>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</si>
  <si>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(28,74+5,7+7,3+15,24+5,18*2+4,65+4,4*2+26,9+8+27,74+27,74+0,35+0,21+1,6)*0,08</t>
  </si>
  <si>
    <t>(16,81+18,02+5,18+5,18+71,1+22,98+5,91+18,38+4,2+18,95+4,2+18,9+4,2+18,9+4,2+18,9+4,2+2,45+1,8+10,92+30+7,55+42,18+14,72+2,4+1,67+4,42+4,42+4,17)*0,06</t>
  </si>
  <si>
    <t>(34+41,4+28,5+71,15+69,69+145,08+45,68+4,1+5,46+5,2+0,46+1,91+1,14+3,75+3,82+1,14+1,32+2,34+1,12+1,7+0,1+0,38+0,27+0,12+0,35+0,22+0,27+0,7+0,9)*0,06</t>
  </si>
  <si>
    <t>(16,75+18,5+54+2,7+1,6+2,6+1,6+1,4+4,45+62+24+24,5+27,7+1,5+20,1+23,8+11,5+6,22+4,3+20+26+1,6*2+8,05+5,33+11,5*4+14,75+281+27+10,66+19,8+1,53)*0,06</t>
  </si>
  <si>
    <t>(1,6+1,53+1,6+7,21+14,07+7+11,81+15,4+5,8+0,9)*0,06</t>
  </si>
  <si>
    <t>(13,66+9,52+34,02+3,04+1,05+1,05+1,2+1,2+1,1+5,42+5,6+21,4+12,7+105+2,3+1,6+13,5+23,6+63+4,25+1,45+1,5+1,45+8,56+16,14+16,45+3,5+9,3+1,45*3)*0,06</t>
  </si>
  <si>
    <t>(5,6+5,8+5,5+5,75+86,5+10,6+19*4+40+11,6*4+25,42+13,5+17,71+16,05+16,2+2,5+14,6+10,1+8,04+7,6+0,9)*0,06</t>
  </si>
  <si>
    <t>8,54*0,06</t>
  </si>
  <si>
    <t>9,5*0,06</t>
  </si>
  <si>
    <t>183</t>
  </si>
  <si>
    <t>631311135</t>
  </si>
  <si>
    <t>Mazanina z betonu prostého bez zvýšených nároků na prostředí tl. přes 120 do 240 mm tř. C 20/25</t>
  </si>
  <si>
    <t>-684702984</t>
  </si>
  <si>
    <t>(2,9*6,7)*0,18</t>
  </si>
  <si>
    <t>(32,9*23,4-3,8*4,442+(25,2+16,2)*0,5*4,553+1*5,6+6,6*3,2)*0,18</t>
  </si>
  <si>
    <t>Součet"výkres číslo D.1.1.b7 RR</t>
  </si>
  <si>
    <t>184</t>
  </si>
  <si>
    <t>631319011</t>
  </si>
  <si>
    <t>Příplatek k cenám mazanin za úpravu povrchu mazaniny přehlazením, mazanina tl. přes 50 do 80 mm</t>
  </si>
  <si>
    <t>-246978871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</si>
  <si>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</si>
  <si>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185</t>
  </si>
  <si>
    <t>631319025</t>
  </si>
  <si>
    <t>Příplatek k cenám mazanin za přísadu plastifikátoru</t>
  </si>
  <si>
    <t>648484354</t>
  </si>
  <si>
    <t>186</t>
  </si>
  <si>
    <t>631319171</t>
  </si>
  <si>
    <t>Příplatek k cenám mazanin za stržení povrchu spodní vrstvy mazaniny latí před vložením výztuže nebo pletiva pro tl. obou vrstev mazaniny přes 50 do 80 mm</t>
  </si>
  <si>
    <t>903084162</t>
  </si>
  <si>
    <t>187</t>
  </si>
  <si>
    <t>631362021</t>
  </si>
  <si>
    <t>Výztuž mazanin ze svařovaných sítí z drátů typu KARI</t>
  </si>
  <si>
    <t>1210441674</t>
  </si>
  <si>
    <t xml:space="preserve">Poznámka k souboru cen:_x000D_
1. Betonová podezdívek příček se oceňuje položkou 278 36-1111 souboru cen 278 36-11.1 - Výztuž základu (podezdívky) betonového_x000D_
</t>
  </si>
  <si>
    <t>(28,74+5,7+7,3+15,24+5,18*2+4,65+4,4*2+26,9+8+27,74+27,74+0,35+0,21+1,6)*7,667*1,25*0,001</t>
  </si>
  <si>
    <t>(16,81+18,02+5,18+5,18+71,1+22,98+5,91+18,38+4,2+18,95+4,2+18,9+4,2+18,9+4,2+18,9+4,2+2,45+1,8+10,92+30+7,55+42,18+14,72+2,4+1,67)*7,667*1,25*0,001</t>
  </si>
  <si>
    <t>(34+41,4+28,5+71,15+69,69+145,08+45,68+4,1+5,46+5,2+0,46+1,91+1,14+3,75+3,82+1,14+1,32+2,34+1,12+1,7+0,1+0,38+0,27+0,12+0,35)*7,667*1,25*0,001</t>
  </si>
  <si>
    <t>(4,42+4,42+4,17+0,22+0,27+0,7+0,9)*7,667*1,25*0,001</t>
  </si>
  <si>
    <t>(16,75+18,5+54+2,7+1,6+2,6+1,6+1,4+4,45+62+24+24,5+27,7+1,5+20,1+23,8+11,5+6,22+4,3+20+26+1,6*2+8,05+5,33+11,5*4+14,75+281+27)*7,667*1,25*0,001</t>
  </si>
  <si>
    <t>(10,66+19,8+1,53+1,6+1,53+1,6+7,21+14,07+7+11,81+15,4+5,8+0,9)*7,667*1,25*0,001</t>
  </si>
  <si>
    <t>(13,66+9,52+34,02+3,04+1,05+1,05+1,2+1,2+1,1+5,42+5,6+21,4+12,7+105+2,3+1,6+13,5+23,6+63+4,25+1,45+1,5+1,45+8,56+16,14+16,45+3,5+9,3)*7,667*1,25*0,001</t>
  </si>
  <si>
    <t>(1,45*3+5,6+5,8+5,5+5,75+86,5+10,6+19*4+40+11,6*4+25,42+13,5+17,71+16,05+16,2+2,5+14,6+10,1+8,04+7,6+0,9)*7,667*1,25*0,001</t>
  </si>
  <si>
    <t>8,54*7,667*1,25*0,001</t>
  </si>
  <si>
    <t>9,5*7,667*1,25*0,001</t>
  </si>
  <si>
    <t>188</t>
  </si>
  <si>
    <t>632450124</t>
  </si>
  <si>
    <t>Potěr cementový vyrovnávací ze suchých směsí v pásu o průměrné (střední) tl. přes 40 do 50 mm</t>
  </si>
  <si>
    <t>1681064922</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</si>
  <si>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</si>
  <si>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(26,2+16,611)*0,5*4,6+1,03*(2,9+0,3+0,365)+1,06*(0,3+3,133+0,365)</t>
  </si>
  <si>
    <t>4,8*3,5+1,6*1,6*0,5+1,9*2,3*0,5+7,2*3,7</t>
  </si>
  <si>
    <t>Součet"výkres číslo D.1.1.b1 krycí potěr hydroizolace</t>
  </si>
  <si>
    <t>189</t>
  </si>
  <si>
    <t>632451024</t>
  </si>
  <si>
    <t>Potěr cementový vyrovnávací z malty (MC-15) v pásu o průměrné (střední) tl. přes 40 do 50 mm</t>
  </si>
  <si>
    <t>-1236193825</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</si>
  <si>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</si>
  <si>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(2*38+1,5*17+0,75*51+1,2*10+2,85*3+2,4+1,2+0,8)*0,3"výkres číslo D.1.1.b25 parapety</t>
  </si>
  <si>
    <t>(0,8+1,2)*0,15"výkres číslo D.1.1.b24 parapety</t>
  </si>
  <si>
    <t>190</t>
  </si>
  <si>
    <t>634112113</t>
  </si>
  <si>
    <t>Obvodová dilatace mezi stěnou a mazaninou nebo potěrem podlahovým páskem z pěnového PE tl. do 10 mm, výšky 80 mm</t>
  </si>
  <si>
    <t>730387673</t>
  </si>
  <si>
    <t>7,8+1,5+2,2+7,4+3,9</t>
  </si>
  <si>
    <t>4,5+4+1,2+0,9+1,1</t>
  </si>
  <si>
    <t>5,5+3,153+1,03+1,1+1,1+1,5+1,2</t>
  </si>
  <si>
    <t>2,273+3,9+3,673+0,752+1,2+3,2</t>
  </si>
  <si>
    <t>2,692+0,419+2,9+1,03+0,655+1,2</t>
  </si>
  <si>
    <t>4+1,2+3,2+1,5+1,3+10</t>
  </si>
  <si>
    <t>4,045*2+3,9</t>
  </si>
  <si>
    <t>(10,65+21,2+0,265*4+6,985)*2</t>
  </si>
  <si>
    <t>6,2+1,151+3,2+2,209</t>
  </si>
  <si>
    <t>(2,987+2,164)*2</t>
  </si>
  <si>
    <t>2,273+3,3+2,316+2,9+3,9</t>
  </si>
  <si>
    <t>(7,585+9,43+0,14*2)*2</t>
  </si>
  <si>
    <t>(3+2,2)*2</t>
  </si>
  <si>
    <t>(2,732+2)*2</t>
  </si>
  <si>
    <t>(2+0,48+2,732)*2</t>
  </si>
  <si>
    <t>3,9+4,1*2</t>
  </si>
  <si>
    <t>5,192+1,911+4,979+4,85+0,6+3,427+1,362+0,6+1,544+0,48*2+6,6+0,94+2,844</t>
  </si>
  <si>
    <t>1,724+3,223+1,216+9+10,5+3,15+2,4</t>
  </si>
  <si>
    <t>3,487+0,688+1,986+0,7+2,1+1,5</t>
  </si>
  <si>
    <t>(2,975+2,1)*2</t>
  </si>
  <si>
    <t>2,3+3,206+1,002+1,26+2,9+3,9</t>
  </si>
  <si>
    <t>3,9+4+1,7+1,6+2,915</t>
  </si>
  <si>
    <t>3,835+7,118*2+0,6+0,6+2,363+3,282+3,847+3,064+2,9+1,513+1,963+2,051+0,85+1,5</t>
  </si>
  <si>
    <t>3,493+4,2+2,969+0,747+3,2+1,2</t>
  </si>
  <si>
    <t>(6,03+2,535)*2</t>
  </si>
  <si>
    <t>(2,247+1,06)*2</t>
  </si>
  <si>
    <t>3,2+2,271+3,9+2,8+2,6</t>
  </si>
  <si>
    <t>(2,468+2,545)*2</t>
  </si>
  <si>
    <t>(2,8+3,05)*2</t>
  </si>
  <si>
    <t>(3,051+3,006)*2</t>
  </si>
  <si>
    <t>3,104+11*2</t>
  </si>
  <si>
    <t>Mezisoučet"výkres číslo D.1.1.b podesty</t>
  </si>
  <si>
    <t>13,5*2+4*6+(3,7+2,8+2,8+3,8)*3</t>
  </si>
  <si>
    <t>7,952+2,412+2,227+1,696+0,8+0,2+3,651+3,064</t>
  </si>
  <si>
    <t>(7,952+2,933)*2</t>
  </si>
  <si>
    <t>(7,952+2,995)*2</t>
  </si>
  <si>
    <t>(7,952+2,992)*2</t>
  </si>
  <si>
    <t>(4,703+2,29)*2</t>
  </si>
  <si>
    <t>14,278+1,869+1,99+12,7+2,8+2,523+0,65+3,824</t>
  </si>
  <si>
    <t>(4,1+2,852)*2</t>
  </si>
  <si>
    <t>(4,6+5,852)*2</t>
  </si>
  <si>
    <t>4,684+3,682+2,1+0,494+4,024+5,852+0,6</t>
  </si>
  <si>
    <t>2,3+2,748+1,7+1,8+1,818</t>
  </si>
  <si>
    <t>(25+2653,7+5)*2</t>
  </si>
  <si>
    <t>16,099*2+0,25*2</t>
  </si>
  <si>
    <t>8,182*2+4,555*2+1,402*2+1,374*2+2,7*4</t>
  </si>
  <si>
    <t>(4,322+5,351)*2</t>
  </si>
  <si>
    <t>(1+1,6)*2</t>
  </si>
  <si>
    <t>(3,413+2,661)*2</t>
  </si>
  <si>
    <t>(1,866+3)*2</t>
  </si>
  <si>
    <t>(3,6+3,175)*2</t>
  </si>
  <si>
    <t>(4,1+3,175)*2</t>
  </si>
  <si>
    <t>(3,373+3,291)*2</t>
  </si>
  <si>
    <t>(1,473+1)*2</t>
  </si>
  <si>
    <t>(1,541+1)*2</t>
  </si>
  <si>
    <t>(3,862+1,866)*2</t>
  </si>
  <si>
    <t>(4,862+2,895)*2</t>
  </si>
  <si>
    <t>(3,499+3,575)*2</t>
  </si>
  <si>
    <t>2,363+1+3,282+3,847+3,064+2,85+1,513+1,963</t>
  </si>
  <si>
    <t>(3,857+3,37)*2</t>
  </si>
  <si>
    <t>8,79+0,595+2,6*2+4,7+1,6+17,726*2+7,2+1,4+2,184+13,622+2,6+4,59</t>
  </si>
  <si>
    <t>(5,207+2,6)*2</t>
  </si>
  <si>
    <t>(4,465+5,067)*2</t>
  </si>
  <si>
    <t>22,5*2+2,64+1,287+2,132*2+2</t>
  </si>
  <si>
    <t>1,206+2,162+1,715+1,164+1,893</t>
  </si>
  <si>
    <t>(0,9+1,615)*2</t>
  </si>
  <si>
    <t>(0,94+1,615)*2</t>
  </si>
  <si>
    <t>3,016+1,493+1,406+1,777+2,851+1,264</t>
  </si>
  <si>
    <t>0,787+4,656+1,912+2,627+0,864+2,782</t>
  </si>
  <si>
    <t>(0,9+1,6)*2</t>
  </si>
  <si>
    <t>3,35+1,691+1,6+1,3+1,468</t>
  </si>
  <si>
    <t>(2,1+2,96)*2</t>
  </si>
  <si>
    <t>(1,85+2,96)*2</t>
  </si>
  <si>
    <t>(16,7+6,35+1,8)*2</t>
  </si>
  <si>
    <t>(3,9+4,68)*2</t>
  </si>
  <si>
    <t>(4+4,68)*2</t>
  </si>
  <si>
    <t>(8,1+4,885)*2</t>
  </si>
  <si>
    <t>(2,75+4,2)*2</t>
  </si>
  <si>
    <t>(2,65+4,2)*2</t>
  </si>
  <si>
    <t>(3,6+4,985)*2</t>
  </si>
  <si>
    <t>(4,985+3,31)*2</t>
  </si>
  <si>
    <t>(4+2,5)*2</t>
  </si>
  <si>
    <t>(2,535+3,29+0,4)*2</t>
  </si>
  <si>
    <t>(2,925+2,6+0,4)*2</t>
  </si>
  <si>
    <t>(1,628+2,168+0,95+1,085+0,66+1,202+2,34)</t>
  </si>
  <si>
    <t>(2,8+1,5)*2</t>
  </si>
  <si>
    <t>(2,132+1,147)*2</t>
  </si>
  <si>
    <t>(1,799+0,99)*2</t>
  </si>
  <si>
    <t>(1,5+1,55)*2</t>
  </si>
  <si>
    <t>(1,5+1,115)*2</t>
  </si>
  <si>
    <t>(2,854+1,8+0,325+0,9+2,8+0,6)</t>
  </si>
  <si>
    <t>(8,065+5,18+0,33)*2</t>
  </si>
  <si>
    <t>(3,52+8,065)*2</t>
  </si>
  <si>
    <t>(1,25+2,2)*2</t>
  </si>
  <si>
    <t>(1,6+1)*2</t>
  </si>
  <si>
    <t>(2,07+1,696)*2</t>
  </si>
  <si>
    <t>(1,005+2,298+3,5)*2</t>
  </si>
  <si>
    <t>(2,3+1,802)*2</t>
  </si>
  <si>
    <t>(2,3+2,748+1,818+1,661+1,3)</t>
  </si>
  <si>
    <t>(3,413+1,866+1,954+1,1+1,706+0,8+1)</t>
  </si>
  <si>
    <t>(1,663+2,538+1,866+2,857+0,35*2)</t>
  </si>
  <si>
    <t>(1+1,541)*2</t>
  </si>
  <si>
    <t>(1,001+1,541)*2</t>
  </si>
  <si>
    <t>(1,473+1,001)*2</t>
  </si>
  <si>
    <t>(3,599+3,175)*2*4</t>
  </si>
  <si>
    <t>(1,6+1,9)*2</t>
  </si>
  <si>
    <t>(1,2+0,9)*2</t>
  </si>
  <si>
    <t>(0,9+1,2)*2</t>
  </si>
  <si>
    <t>(1,2+1,9+0,5)*2</t>
  </si>
  <si>
    <t>(2,9+1,9+0,35)*2</t>
  </si>
  <si>
    <t>(1,799+0,9)*2</t>
  </si>
  <si>
    <t>(1,3+1,795)*2</t>
  </si>
  <si>
    <t>2,493+1,207+2,566+0,864+0,9+5*2</t>
  </si>
  <si>
    <t>(1,615+0,9)*2</t>
  </si>
  <si>
    <t>(1,615+0,94)*2</t>
  </si>
  <si>
    <t>(1,6+0,9)*2</t>
  </si>
  <si>
    <t>(0,906+1,6)*2</t>
  </si>
  <si>
    <t>(2,96+2,1)*2</t>
  </si>
  <si>
    <t>(4,68+3,896)*2</t>
  </si>
  <si>
    <t>(4,68+3,95)*2</t>
  </si>
  <si>
    <t>(4,68+3,86)*2</t>
  </si>
  <si>
    <t>(4,885+8,1)*2</t>
  </si>
  <si>
    <t>(4,2+2,75)*2</t>
  </si>
  <si>
    <t>(4,2+2,75+0,35)*2</t>
  </si>
  <si>
    <t>(4,2+2,65+0,45)*2</t>
  </si>
  <si>
    <t>(7,8+4,977+0,15*2)*2</t>
  </si>
  <si>
    <t>(3,6+4,977)*2</t>
  </si>
  <si>
    <t>191</t>
  </si>
  <si>
    <t>635101501</t>
  </si>
  <si>
    <t>Dodávka a montáž opláštění ocelové konstrukce VZT ve skladbě: Cementotřísková deska, základový nátěr, MV tl.30mm kotvená, tmel + perlinka</t>
  </si>
  <si>
    <t>-347522055</t>
  </si>
  <si>
    <t>1,99*12+2,62*12+3,72*12+5,72*8</t>
  </si>
  <si>
    <t>192</t>
  </si>
  <si>
    <t>635101502</t>
  </si>
  <si>
    <t>Dodávka a montáž kabelového kanálu v podlaze 300 x 100mm s odnímatelným vodotěsným uzavíratelným víkem</t>
  </si>
  <si>
    <t>699663024</t>
  </si>
  <si>
    <t>1,5+3,5+4,3"výkres číslo D1.1.1.b4</t>
  </si>
  <si>
    <t>193</t>
  </si>
  <si>
    <t>635101503</t>
  </si>
  <si>
    <t>Dodávka a montáž objektové dilatace podlahy a stěn</t>
  </si>
  <si>
    <t>-1251691606</t>
  </si>
  <si>
    <t>97,1+52"výkres číslo D1.1.1.b1</t>
  </si>
  <si>
    <t>42,1+72"výkres číslo D1.1.1.b2</t>
  </si>
  <si>
    <t>42,1+72"výkres číslo D1.1.1.b3</t>
  </si>
  <si>
    <t>42,1+72"výkres číslo D1.1.1.b4</t>
  </si>
  <si>
    <t>194</t>
  </si>
  <si>
    <t>635101504</t>
  </si>
  <si>
    <t>SDK zákryt potrubí VZT, přetažení omítkou s fixační sítí /přesah 250mm/, přeštukování</t>
  </si>
  <si>
    <t>-1240144851</t>
  </si>
  <si>
    <t>0,2*3,8*5+0,6*3,8*2"výkres číslo D1.1.1.b4</t>
  </si>
  <si>
    <t>Trubní vedení</t>
  </si>
  <si>
    <t>195</t>
  </si>
  <si>
    <t>877265211</t>
  </si>
  <si>
    <t>Montáž tvarovek na kanalizačním potrubí z trub z plastu z tvrdého PVC nebo z polypropylenu v otevřeném výkopu jednoosých DN 110</t>
  </si>
  <si>
    <t>391956969</t>
  </si>
  <si>
    <t xml:space="preserve">Poznámka k souboru cen:_x000D_
1. V cenách nejsou započteny náklady na dodání tvarovek. Tvarovky se oceňují ve ve specifikaci._x000D_
</t>
  </si>
  <si>
    <t>8+4+5</t>
  </si>
  <si>
    <t>196</t>
  </si>
  <si>
    <t>877265221</t>
  </si>
  <si>
    <t>Montáž tvarovek na kanalizačním potrubí z trub z plastu z tvrdého PVC nebo z polypropylenu v otevřeném výkopu dvouosých DN 110</t>
  </si>
  <si>
    <t>327635399</t>
  </si>
  <si>
    <t>197</t>
  </si>
  <si>
    <t>877265231</t>
  </si>
  <si>
    <t>Montáž tvarovek na kanalizačním potrubí z trub z plastu z tvrdého PVC nebo z polypropylenu v otevřeném výkopu víček DN 110</t>
  </si>
  <si>
    <t>715238520</t>
  </si>
  <si>
    <t>198</t>
  </si>
  <si>
    <t>28610409</t>
  </si>
  <si>
    <t>spojovací hrdlo drenážního systému budov DN 100</t>
  </si>
  <si>
    <t>-1617372845</t>
  </si>
  <si>
    <t>199</t>
  </si>
  <si>
    <t>28610414</t>
  </si>
  <si>
    <t>uzavírací zátka drenážního potrubí systému budov DN 100</t>
  </si>
  <si>
    <t>1750411729</t>
  </si>
  <si>
    <t>200</t>
  </si>
  <si>
    <t>28610433</t>
  </si>
  <si>
    <t>odbočka drenážního systému budov potrubí 45° PP DN 100</t>
  </si>
  <si>
    <t>1351635334</t>
  </si>
  <si>
    <t>201</t>
  </si>
  <si>
    <t>28610419</t>
  </si>
  <si>
    <t>koleno drenážního systému budov 90° DN 100</t>
  </si>
  <si>
    <t>1768767069</t>
  </si>
  <si>
    <t>202</t>
  </si>
  <si>
    <t>28613270</t>
  </si>
  <si>
    <t>koleno drenážního systému komunikací, letišť a sportovišť 45° DN 100</t>
  </si>
  <si>
    <t>263618824</t>
  </si>
  <si>
    <t>203</t>
  </si>
  <si>
    <t>880101501</t>
  </si>
  <si>
    <t>Dodávka a montáž revizního poklopu kanalizace 600 x 600mm, poklop pro zadláždění dlažbou</t>
  </si>
  <si>
    <t>695385609</t>
  </si>
  <si>
    <t>4"výkres číslo D1.1.1.b1</t>
  </si>
  <si>
    <t>204</t>
  </si>
  <si>
    <t>880101502</t>
  </si>
  <si>
    <t>Odvětrání podschodišťového prostoru HT průměr 100mm + větrací mřížka</t>
  </si>
  <si>
    <t>654749678</t>
  </si>
  <si>
    <t>1"výkres číslo D.1.1.b0b</t>
  </si>
  <si>
    <t>205</t>
  </si>
  <si>
    <t>895270001</t>
  </si>
  <si>
    <t>Proplachovací a kontrolní šachta z PVC-U pro drenáže budov vnějšího průměru 315 mm pro napojení potrubí DN 200 s lapačem písku užitné výšky 350 mm</t>
  </si>
  <si>
    <t>-1231935587</t>
  </si>
  <si>
    <t xml:space="preserve">Poznámka k souboru cen:_x000D_
1. V příslušných cenách jsou započteny i náklady na:_x000D_
a) dodání a montáž šachty, šachtového prodloužení a poklopu,_x000D_
b) napojení stávajícího drenážního potrubí._x000D_
2. V cenách nejsou započteny náklady na fixování šachty obsypem, který se oceňuje cenami souboru 174 ..-.... Zásyp sypaninou z jakékoliv horniny katalogu 800-1 Zemní práce části A 07._x000D_
</t>
  </si>
  <si>
    <t>206</t>
  </si>
  <si>
    <t>895270021</t>
  </si>
  <si>
    <t>Proplachovací a kontrolní šachta z PVC-U pro drenáže budov vnějšího průměru 315 mm šachtové prodloužení světlé hloubky 800 mm</t>
  </si>
  <si>
    <t>-1297821279</t>
  </si>
  <si>
    <t>207</t>
  </si>
  <si>
    <t>895270031</t>
  </si>
  <si>
    <t>Proplachovací a kontrolní šachta z PVC-U pro drenáže budov vnějšího průměru 315 mm redukce DN 200/100-150</t>
  </si>
  <si>
    <t>984204431</t>
  </si>
  <si>
    <t>208</t>
  </si>
  <si>
    <t>895270062</t>
  </si>
  <si>
    <t>Proplachovací a kontrolní šachta z PVC-U pro drenáže budov vnějšího průměru 315 mm poklop betonový pro třídu zatížení D 400</t>
  </si>
  <si>
    <t>-504280826</t>
  </si>
  <si>
    <t>209</t>
  </si>
  <si>
    <t>895270067</t>
  </si>
  <si>
    <t>Proplachovací a kontrolní šachta z PVC-U pro drenáže budov vnějšího průměru 315 mm Příplatek k ceně -0021 za uříznutí šachtového prodloužení</t>
  </si>
  <si>
    <t>285776070</t>
  </si>
  <si>
    <t>Ostatní konstrukce a práce, bourání</t>
  </si>
  <si>
    <t>210</t>
  </si>
  <si>
    <t>941221112</t>
  </si>
  <si>
    <t>Montáž lešení řadového rámového těžkého pracovního s podlahami s provozním zatížením tř. 4 do 300 kg/m2 šířky tř. SW09 přes 0,9 do 1,2 m, výšky přes 10 do 25 m</t>
  </si>
  <si>
    <t>-1164298143</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</si>
  <si>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</si>
  <si>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(24,314+1,5*2+36,077+1,5+2,125+22,864+1,5+2,25+1,5*2+3,921+1,953+1,5+0,713+6,438*2+16,611+1*2)*18</t>
  </si>
  <si>
    <t>(7,763+8)*11</t>
  </si>
  <si>
    <t>2,268*2*22</t>
  </si>
  <si>
    <t>3,5*2*8,5</t>
  </si>
  <si>
    <t>Součet"výkres číslo D.1.1.b</t>
  </si>
  <si>
    <t>211</t>
  </si>
  <si>
    <t>941221113</t>
  </si>
  <si>
    <t>Montáž lešení řadového rámového těžkého pracovního s podlahami s provozním zatížením tř. 4 do 300 kg/m2 šířky tř. SW09 přes 0,9 do 1,2 m, výšky přes 25 do 40 m</t>
  </si>
  <si>
    <t>749745313</t>
  </si>
  <si>
    <t>(7,15+1,5*2+3,8)*2*14</t>
  </si>
  <si>
    <t>(7+1,5)*12</t>
  </si>
  <si>
    <t>(10-1,5+3)*29</t>
  </si>
  <si>
    <t>Součet"výkres číslo D.1.1.b3</t>
  </si>
  <si>
    <t>212</t>
  </si>
  <si>
    <t>941221211</t>
  </si>
  <si>
    <t>Montáž lešení řadového rámového těžkého pracovního s podlahami s provozním zatížením tř. 4 do 300 kg/m2 Příplatek za první a každý další den použití lešení k ceně -1111 nebo -1112</t>
  </si>
  <si>
    <t>-1529174609</t>
  </si>
  <si>
    <t>2784,357*120</t>
  </si>
  <si>
    <t>213</t>
  </si>
  <si>
    <t>941221213</t>
  </si>
  <si>
    <t>Montáž lešení řadového rámového těžkého pracovního s podlahami s provozním zatížením tř. 4 do 300 kg/m2 Příplatek za první a každý další den použití lešení k ceně -1113</t>
  </si>
  <si>
    <t>-897170657</t>
  </si>
  <si>
    <t>826,100*120</t>
  </si>
  <si>
    <t>214</t>
  </si>
  <si>
    <t>941221812</t>
  </si>
  <si>
    <t>Demontáž lešení řadového rámového těžkého pracovního s provozním zatížením tř. 4 do 300 kg/m2 šířky tř. SW09 přes 0,9 do 1,2 m, výšky přes 10 do 25 m</t>
  </si>
  <si>
    <t>-1507411338</t>
  </si>
  <si>
    <t xml:space="preserve">Poznámka k souboru cen:_x000D_
1. Demontáž lešení řadového rámového těžkého výšky přes 40 m se oceňuje individuálně._x000D_
</t>
  </si>
  <si>
    <t>215</t>
  </si>
  <si>
    <t>941221813</t>
  </si>
  <si>
    <t>Demontáž lešení řadového rámového těžkého pracovního s provozním zatížením tř. 4 do 300 kg/m2 šířky tř. SW09 přes 0,9 do 1,2 m, výšky přes 25 do 40 m</t>
  </si>
  <si>
    <t>-1701476781</t>
  </si>
  <si>
    <t>216</t>
  </si>
  <si>
    <t>943121112</t>
  </si>
  <si>
    <t>Montáž lešení prostorového trubkového těžkého pracovního nebo podpěrného bez podlah s provozním zatížením tř. 4 od 200 do 300 kg/m2, výšky přes 20 do 30 m</t>
  </si>
  <si>
    <t>1417113242</t>
  </si>
  <si>
    <t xml:space="preserve">Poznámka k souboru cen:_x000D_
1. Montáž lešení prostorového trubkového lehkého výšky přes 30 m se oceňuje individuálně._x000D_
2. Montáž lešeňové podlahy se oceňuje cenami souboru cen 949 21 Montáž lešeňové podlahy pro trubková lešení._x000D_
3. U podpěrného lešení prostorového zřizovaného pro bednění se z výšky lešení odečítá 6 m (podpěrná konstrukce do výšky 6 m je započítána v cenách bednění katalogu 801-1) a to pouze v případě, že se podpěrná konstrukce a bednění předává jako celek. Výškou se rozumí vzdálenost od spodní plochy podkladních prvků podpěrného lešení až ke spodní ploše nejvýše položeného prvku podhledu podpírané konstrukce._x000D_
</t>
  </si>
  <si>
    <t>2,8*2,84*(1,55+2,33+0,05+15,47+0,05*2+2,33+8,606)"výkres číslo D.1.1.b2</t>
  </si>
  <si>
    <t>217</t>
  </si>
  <si>
    <t>943121212</t>
  </si>
  <si>
    <t>Montáž lešení prostorového trubkového těžkého pracovního nebo podpěrného bez podlah Příplatek za první a každý další den použití lešení k ceně -1112</t>
  </si>
  <si>
    <t>-1960746026</t>
  </si>
  <si>
    <t>242,027*120</t>
  </si>
  <si>
    <t>218</t>
  </si>
  <si>
    <t>943121812</t>
  </si>
  <si>
    <t>Demontáž lešení prostorového trubkového těžkého pracovního nebo podpěrného bez podlah s provozním zatížením tř. 4 od 200 do 300 kg/m2, výšky přes 20 do 30 m</t>
  </si>
  <si>
    <t>-1780333794</t>
  </si>
  <si>
    <t xml:space="preserve">Poznámka k souboru cen:_x000D_
1. Demontáž lešení prostorového trubkového lehkého výšky přes 30 m se oceňuje individuálně._x000D_
2. Demontáž lešeňové podlahy se oceňuje cenami souboru cen 949 21-18 Demontáž lešeňové podlahy pro trubková lešení._x000D_
</t>
  </si>
  <si>
    <t>219</t>
  </si>
  <si>
    <t>943211111</t>
  </si>
  <si>
    <t>Montáž lešení prostorového rámového lehkého pracovního s podlahami s provozním zatížením tř. 3 do 200 kg/m2, výšky do 10 m</t>
  </si>
  <si>
    <t>-2053520312</t>
  </si>
  <si>
    <t xml:space="preserve">Poznámka k souboru cen:_x000D_
1. Montáž lešení prostorového rámového lehkého výšky přes 25 m se oceňuje individuálně._x000D_
</t>
  </si>
  <si>
    <t>4*7,1*8</t>
  </si>
  <si>
    <t>220</t>
  </si>
  <si>
    <t>943211112</t>
  </si>
  <si>
    <t>Montáž lešení prostorového rámového lehkého pracovního s podlahami s provozním zatížením tř. 3 do 200 kg/m2, výšky přes 10 do 25 m</t>
  </si>
  <si>
    <t>-407695865</t>
  </si>
  <si>
    <t>3,2*2,5*17,5</t>
  </si>
  <si>
    <t>221</t>
  </si>
  <si>
    <t>943211211</t>
  </si>
  <si>
    <t>Montáž lešení prostorového rámového lehkého pracovního s podlahami Příplatek za první a každý další den použití lešení k ceně -1111</t>
  </si>
  <si>
    <t>290628747</t>
  </si>
  <si>
    <t>227,200*90</t>
  </si>
  <si>
    <t>222</t>
  </si>
  <si>
    <t>943211212</t>
  </si>
  <si>
    <t>Montáž lešení prostorového rámového lehkého pracovního s podlahami Příplatek za první a každý další den použití lešení k ceně -1112</t>
  </si>
  <si>
    <t>598179549</t>
  </si>
  <si>
    <t>140,000*90</t>
  </si>
  <si>
    <t>223</t>
  </si>
  <si>
    <t>943211811</t>
  </si>
  <si>
    <t>Demontáž lešení prostorového rámového lehkého pracovního s podlahami s provozním zatížením tř. 3 do 200 kg/m2, výšky do 10 m</t>
  </si>
  <si>
    <t>1546746495</t>
  </si>
  <si>
    <t xml:space="preserve">Poznámka k souboru cen:_x000D_
1. Demontáž lešení prostorového rámového lehkého výšky přes 25 m se oceňuje individuálně._x000D_
</t>
  </si>
  <si>
    <t>224</t>
  </si>
  <si>
    <t>943211812</t>
  </si>
  <si>
    <t>Demontáž lešení prostorového rámového lehkého pracovního s podlahami s provozním zatížením tř. 3 do 200 kg/m2, výšky přes 10 do 25 m</t>
  </si>
  <si>
    <t>-1372994943</t>
  </si>
  <si>
    <t>225</t>
  </si>
  <si>
    <t>944511111</t>
  </si>
  <si>
    <t>Montáž ochranné sítě zavěšené na konstrukci lešení z textilie z umělých vláken</t>
  </si>
  <si>
    <t>1476455</t>
  </si>
  <si>
    <t xml:space="preserve">Poznámka k souboru cen:_x000D_
1. V cenách nejsou započteny náklady na lešení potřebné pro zavěšení sítí; toto lešení se oceňuje příslušnými cenami lešení._x000D_
</t>
  </si>
  <si>
    <t>226</t>
  </si>
  <si>
    <t>944511211</t>
  </si>
  <si>
    <t>Montáž ochranné sítě Příplatek za první a každý další den použití sítě k ceně -1111</t>
  </si>
  <si>
    <t>708586191</t>
  </si>
  <si>
    <t>3610,457*120</t>
  </si>
  <si>
    <t>227</t>
  </si>
  <si>
    <t>944511811</t>
  </si>
  <si>
    <t>Demontáž ochranné sítě zavěšené na konstrukci lešení z textilie z umělých vláken</t>
  </si>
  <si>
    <t>-1307844682</t>
  </si>
  <si>
    <t>228</t>
  </si>
  <si>
    <t>944711111</t>
  </si>
  <si>
    <t>Montáž záchytné stříšky zřizované současně s lehkým nebo těžkým lešením, šířky do 1,5 m</t>
  </si>
  <si>
    <t>-1626460122</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</si>
  <si>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</si>
  <si>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3*6"výkres číslo D.1.1.b1</t>
  </si>
  <si>
    <t>229</t>
  </si>
  <si>
    <t>944711211</t>
  </si>
  <si>
    <t>Montáž záchytné stříšky Příplatek za první a každý další den použití záchytné stříšky k ceně -1111</t>
  </si>
  <si>
    <t>1338848045</t>
  </si>
  <si>
    <t>18,000*120</t>
  </si>
  <si>
    <t>230</t>
  </si>
  <si>
    <t>944711811</t>
  </si>
  <si>
    <t>Demontáž záchytné stříšky zřizované současně s lehkým nebo těžkým lešením, šířky do 1,5 m</t>
  </si>
  <si>
    <t>-1480764340</t>
  </si>
  <si>
    <t xml:space="preserve">Poznámka k souboru cen:_x000D_
1. Ceny nelze použít pro samostatnou záchytnou stříšku či jiné ochranné konstrukce, které mají za účel chránit chodce před padající omítkou či zchátralými římsami apod._x000D_
</t>
  </si>
  <si>
    <t>231</t>
  </si>
  <si>
    <t>946113112</t>
  </si>
  <si>
    <t>Montáž pojízdných věží trubkových nebo dílcových s maximálním zatížením podlahy do 200 kg/m2 o půdorysné ploše přes 5 m2, výšky přes 1,5 m do 2,5 m</t>
  </si>
  <si>
    <t>726153960</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</si>
  <si>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</si>
  <si>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232</t>
  </si>
  <si>
    <t>946113113</t>
  </si>
  <si>
    <t>Montáž pojízdných věží trubkových nebo dílcových s maximálním zatížením podlahy do 200 kg/m2 o půdorysné ploše přes 5 m2, výšky přes 2,5 m do 3,5 m</t>
  </si>
  <si>
    <t>1193381643</t>
  </si>
  <si>
    <t>233</t>
  </si>
  <si>
    <t>946113116</t>
  </si>
  <si>
    <t>Montáž pojízdných věží trubkových nebo dílcových s maximálním zatížením podlahy do 200 kg/m2 o půdorysné ploše přes 5 m2, výšky přes 5,5 m do 6,6 m</t>
  </si>
  <si>
    <t>1015974322</t>
  </si>
  <si>
    <t>234</t>
  </si>
  <si>
    <t>946113212</t>
  </si>
  <si>
    <t>Montáž pojízdných věží trubkových nebo dílcových s maximálním zatížením podlahy do 200 kg/m2 Příplatek za první a každý další den použití pojízdného lešení k ceně -3112</t>
  </si>
  <si>
    <t>-1744651133</t>
  </si>
  <si>
    <t>9*30</t>
  </si>
  <si>
    <t>235</t>
  </si>
  <si>
    <t>946113213</t>
  </si>
  <si>
    <t>Montáž pojízdných věží trubkových nebo dílcových s maximálním zatížením podlahy do 200 kg/m2 Příplatek za první a každý další den použití pojízdného lešení k ceně -3113</t>
  </si>
  <si>
    <t>-2041580537</t>
  </si>
  <si>
    <t>236</t>
  </si>
  <si>
    <t>946113216</t>
  </si>
  <si>
    <t>Montáž pojízdných věží trubkových nebo dílcových s maximálním zatížením podlahy do 200 kg/m2 Příplatek za první a každý další den použití pojízdného lešení k ceně -3116</t>
  </si>
  <si>
    <t>1154109237</t>
  </si>
  <si>
    <t>237</t>
  </si>
  <si>
    <t>946113812</t>
  </si>
  <si>
    <t>Demontáž pojízdných věží trubkových nebo dílcových s maximálním zatížením podlahy do 200 kg/m2 o půdorysné ploše přes 5 m2, výšky přes 1,5 m do 2,5 m</t>
  </si>
  <si>
    <t>-874532633</t>
  </si>
  <si>
    <t xml:space="preserve">Poznámka k souboru cen:_x000D_
1. Demontáž lešení vyšších, než je uvedeno v souboru cen, se oceňuje individuálně, stejně tak jako konstrukce s vyšším požadovaným zatížením._x000D_
</t>
  </si>
  <si>
    <t>238</t>
  </si>
  <si>
    <t>946113813</t>
  </si>
  <si>
    <t>Demontáž pojízdných věží trubkových nebo dílcových s maximálním zatížením podlahy do 200 kg/m2 o půdorysné ploše přes 5 m2, výšky přes 2,5 m do 3,5 m</t>
  </si>
  <si>
    <t>-471753329</t>
  </si>
  <si>
    <t>239</t>
  </si>
  <si>
    <t>946113816</t>
  </si>
  <si>
    <t>Demontáž pojízdných věží trubkových nebo dílcových s maximálním zatížením podlahy do 200 kg/m2 o půdorysné ploše přes 5 m2, výšky přes 5,5 m do 6,6 m</t>
  </si>
  <si>
    <t>78657194</t>
  </si>
  <si>
    <t>240</t>
  </si>
  <si>
    <t>949101111</t>
  </si>
  <si>
    <t>Lešení pomocné pracovní pro objekty pozemních staveb pro zatížení do 150 kg/m2, o výšce lešeňové podlahy do 1,9 m</t>
  </si>
  <si>
    <t>701384430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</si>
  <si>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</si>
  <si>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16,81+18,02+5,18+5,18+71,1+22,98+5,91+18,38+4,2+18,95+4,2+18,9+4,2+18,9+4,2+18,9+4,2+2,45+1,8+10,92+30+7,55+42,18+14,72+2,4+1,67+4,42+4,42</t>
  </si>
  <si>
    <t>4,17+34+41,4+28,5+71,15+69,69+145,08+45,68+4,1+5,46+5,2+0,46+1,91+1,14+3,75+3,82+1,14+1,32+2,34+1,12+1,7+0,1+0,38+0,27+0,12+0,35+0,22+0,27+0,7+0,9</t>
  </si>
  <si>
    <t>16,75+18,5+54+2,7+1,6+2,6+1,6+1,4+4,45+62+24+24,5+27,7+1,5+20,1+23,8+11,5+6,22+4,3+20+26+1,6*2+8,05+5,33+11,5*4+14,75+281+27+10,66+19,8+1,53+1,6+1,53</t>
  </si>
  <si>
    <t>1,6+7,21+14,07+7+11,81+15,4+5,8+0,9</t>
  </si>
  <si>
    <t>13,66+9,52+34,02+3,04+1,05+1,05+1,2+1,2+1,1+5,42+5,6+21,4+12,7+105+2,3+1,6+13,5+23,6+63+4,25+1,45+1,5+1,45+8,56+16,14+16,45+3,5+9,3+1,45*3+5,6+5,8</t>
  </si>
  <si>
    <t>5,5+5,75+86,5+10,6+19*4+40+11,6*4+25,42+13,5+17,71+16,05+16,2+2,5+14,6+10,1+8,04+7,6+0,9</t>
  </si>
  <si>
    <t>8,54+6,67</t>
  </si>
  <si>
    <t>30,85+9,5</t>
  </si>
  <si>
    <t>241</t>
  </si>
  <si>
    <t>949101112</t>
  </si>
  <si>
    <t>Lešení pomocné pracovní pro objekty pozemních staveb pro zatížení do 150 kg/m2, o výšce lešeňové podlahy přes 1,9 do 3,5 m</t>
  </si>
  <si>
    <t>1675698943</t>
  </si>
  <si>
    <t>28,74+5,7+7,3+15,24+4,65+26,9+8+27,74+27,74+0,35+0,21+1,6</t>
  </si>
  <si>
    <t>(5,4+4,4)*1,5</t>
  </si>
  <si>
    <t>Mezisoučet"výkres číslo D.1.1.b1 fasáda napojení objektu</t>
  </si>
  <si>
    <t>Mezisoučet podhledy vně</t>
  </si>
  <si>
    <t>242</t>
  </si>
  <si>
    <t>949211132</t>
  </si>
  <si>
    <t>Montáž lešeňové podlahy pro trubková lešení z fošen, prken nebo dřevěných sbíjených lešeňových dílců ve světlíku nebo šachtě o půdorysné ploše do 6 m2 bez příčníků nebo podélníků</t>
  </si>
  <si>
    <t>206198343</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</si>
  <si>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</si>
  <si>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1,9*2,35*10*2+1,9*2,75*10*2+2,8*2,8*16"výkres číslo D.1.1.b2</t>
  </si>
  <si>
    <t>243</t>
  </si>
  <si>
    <t>949211231</t>
  </si>
  <si>
    <t>Montáž lešeňové podlahy pro trubková lešení Příplatek za první a každý další den použití lešení k ceně -1131 nebo -1132</t>
  </si>
  <si>
    <t>-183130784</t>
  </si>
  <si>
    <t>319,240*120</t>
  </si>
  <si>
    <t>244</t>
  </si>
  <si>
    <t>949211832</t>
  </si>
  <si>
    <t>Demontáž lešeňové podlahy pro trubková lešení z fošen, prken nebo dřevěných sbíjených lešeňových dílců ve světlíku nebo šachtě o půdorysné ploše do 6 m2 bez příčníků nebo podélníků</t>
  </si>
  <si>
    <t>-1333781369</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</si>
  <si>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</si>
  <si>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245</t>
  </si>
  <si>
    <t>949311112</t>
  </si>
  <si>
    <t>Montáž lešení trubkového do šachet (výtahových, potrubních) o půdorysné ploše do 6 m2, výšky přes 10 do 20 m</t>
  </si>
  <si>
    <t>-1461330832</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</si>
  <si>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</si>
  <si>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18,1*4"výkres číslo D.1.1.b2</t>
  </si>
  <si>
    <t>246</t>
  </si>
  <si>
    <t>949311211</t>
  </si>
  <si>
    <t>Montáž lešení trubkového do šachet (výtahových, potrubních) Příplatek za první a každý další den použití lešení k ceně -1111, -1112 nebo -1113</t>
  </si>
  <si>
    <t>604864928</t>
  </si>
  <si>
    <t>72,400*120</t>
  </si>
  <si>
    <t>247</t>
  </si>
  <si>
    <t>949311812</t>
  </si>
  <si>
    <t>Demontáž lešení trubkového do šachet (výtahových, potrubních) o půdorysné ploše do 6 m2, výšky přes 10 do 20 m</t>
  </si>
  <si>
    <t>-998641959</t>
  </si>
  <si>
    <t xml:space="preserve">Poznámka k souboru cen:_x000D_
1. Demontáž lešení trubkového do šachet výšky přes 50 m se oceňuje individuálně._x000D_
</t>
  </si>
  <si>
    <t>248</t>
  </si>
  <si>
    <t>952901111</t>
  </si>
  <si>
    <t>Vyčištění budov nebo objektů před předáním do užívání budov bytové nebo občanské výstavby, světlé výšky podlaží do 4 m</t>
  </si>
  <si>
    <t>-1911211759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</si>
  <si>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</si>
  <si>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28,74+5,7+7,3+15,24+5,18*2+4,65+4,4*2+26,9+8+27,74+27,74+0,35+0,21+1,6</t>
  </si>
  <si>
    <t>249</t>
  </si>
  <si>
    <t>952902121</t>
  </si>
  <si>
    <t>Čištění budov při provádění oprav a udržovacích prací podlah drsných nebo chodníků zametením</t>
  </si>
  <si>
    <t>-449103320</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</si>
  <si>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</si>
  <si>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24,7*28+1,1*19+(13,5+8)*0,5*3*2"výkres číslo D.1.1.b5</t>
  </si>
  <si>
    <t>Součet provizorní zabezpečení objektu proti zatečení po ubourání skladby střešního pláště</t>
  </si>
  <si>
    <t>250</t>
  </si>
  <si>
    <t>953312125</t>
  </si>
  <si>
    <t>Vložky svislé do dilatačních spár z polystyrenových desek extrudovaných včetně dodání a osazení, v jakémkoliv zdivu přes 40 do 50 mm</t>
  </si>
  <si>
    <t>40942127</t>
  </si>
  <si>
    <t>(4,98+16,487+4,702+1,03*2)*0,5</t>
  </si>
  <si>
    <t>(1,578+4,143+2,374)*0,7</t>
  </si>
  <si>
    <t>251</t>
  </si>
  <si>
    <t>953321111</t>
  </si>
  <si>
    <t>Vložky svislé do dilatačních spár z minerální plsti včetně dodání a osazení, v jakémkoliv zdivu do 30 mm</t>
  </si>
  <si>
    <t>1485476127</t>
  </si>
  <si>
    <t xml:space="preserve">Poznámka k souboru cen:_x000D_
1. V cenách jsou započteny i náklady na jednostranné zajištění polohy vložek proti sesmeknutí (např. přibitím, maltovými terči)._x000D_
</t>
  </si>
  <si>
    <t>0,3*3,85*2*87</t>
  </si>
  <si>
    <t>0,15*3,85*2*14</t>
  </si>
  <si>
    <t>Součet"výkres číslo D.1.1.b1-4</t>
  </si>
  <si>
    <t>252</t>
  </si>
  <si>
    <t>953943211</t>
  </si>
  <si>
    <t>Osazování drobných kovových předmětů kotvených do stěny hasicího přístroje</t>
  </si>
  <si>
    <t>462228511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</si>
  <si>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</si>
  <si>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14"výkres číslo PBŘ</t>
  </si>
  <si>
    <t>253</t>
  </si>
  <si>
    <t>44932113</t>
  </si>
  <si>
    <t>přístroj hasicí ruční práškový s hasící schopností 27A</t>
  </si>
  <si>
    <t>-693907392</t>
  </si>
  <si>
    <t>254</t>
  </si>
  <si>
    <t>953961114</t>
  </si>
  <si>
    <t>Kotvy chemické s vyvrtáním otvoru do betonu, železobetonu nebo tvrdého kamene tmel, velikost M 16, hloubka 125 mm</t>
  </si>
  <si>
    <t>2138498219</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</si>
  <si>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</si>
  <si>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4*4"VZT</t>
  </si>
  <si>
    <t>255</t>
  </si>
  <si>
    <t>-511001146</t>
  </si>
  <si>
    <t>4"výkres číslo D.1.1.b2 kotvy pozednice</t>
  </si>
  <si>
    <t>256</t>
  </si>
  <si>
    <t>953961115</t>
  </si>
  <si>
    <t>Kotvy chemické s vyvrtáním otvoru do betonu, železobetonu nebo tvrdého kamene tmel, velikost M 20, hloubka 170 mm</t>
  </si>
  <si>
    <t>-1329453526</t>
  </si>
  <si>
    <t>6"výkresy konstrukční část - ocel</t>
  </si>
  <si>
    <t>257</t>
  </si>
  <si>
    <t>953961117</t>
  </si>
  <si>
    <t>Kotvy chemické s vyvrtáním otvoru do betonu, železobetonu nebo tvrdého kamene tmel, velikost M 27, hloubka 240 mm</t>
  </si>
  <si>
    <t>-295631247</t>
  </si>
  <si>
    <t>29*4+4*2"výkresy konstrukční část - ocel</t>
  </si>
  <si>
    <t>258</t>
  </si>
  <si>
    <t>953965132</t>
  </si>
  <si>
    <t>Kotvy chemické s vyvrtáním otvoru kotevní šrouby pro chemické kotvy, velikost M 16, délka 260 mm</t>
  </si>
  <si>
    <t>888090379</t>
  </si>
  <si>
    <t>4"výkres číslo D.1.1.b2</t>
  </si>
  <si>
    <t>259</t>
  </si>
  <si>
    <t>953965135</t>
  </si>
  <si>
    <t>Kotvy chemické s vyvrtáním otvoru kotevní šrouby pro chemické kotvy, velikost M 16, délka 500 mm</t>
  </si>
  <si>
    <t>-961851359</t>
  </si>
  <si>
    <t>260</t>
  </si>
  <si>
    <t>31111008</t>
  </si>
  <si>
    <t>matice přesná šestihranná Pz DIN 934-8 M16</t>
  </si>
  <si>
    <t>100 kus</t>
  </si>
  <si>
    <t>-1937705238</t>
  </si>
  <si>
    <t>20*0,01 'Přepočtené koeficientem množství</t>
  </si>
  <si>
    <t>261</t>
  </si>
  <si>
    <t>31120008</t>
  </si>
  <si>
    <t>podložka DIN 125-A ZB D 16mm</t>
  </si>
  <si>
    <t>-883793642</t>
  </si>
  <si>
    <t>16*0,01 'Přepočtené koeficientem množství</t>
  </si>
  <si>
    <t>262</t>
  </si>
  <si>
    <t>31121005</t>
  </si>
  <si>
    <t>podložka pod dřevěnou konstrukci DIN 440 D 16mm</t>
  </si>
  <si>
    <t>-1747907539</t>
  </si>
  <si>
    <t>4*0,01 'Přepočtené koeficientem množství</t>
  </si>
  <si>
    <t>263</t>
  </si>
  <si>
    <t>31121014</t>
  </si>
  <si>
    <t>podložka pružná s čtvercovým průřezem DIN 7980 BZ D 16mm</t>
  </si>
  <si>
    <t>671307406</t>
  </si>
  <si>
    <t>264</t>
  </si>
  <si>
    <t>953965141</t>
  </si>
  <si>
    <t>Kotvy chemické s vyvrtáním otvoru kotevní šrouby pro chemické kotvy, velikost M 20, délka 240 mm</t>
  </si>
  <si>
    <t>67708526</t>
  </si>
  <si>
    <t>265</t>
  </si>
  <si>
    <t>953965155</t>
  </si>
  <si>
    <t>Kotvy chemické s vyvrtáním otvoru kotevní šrouby pro chemické kotvy, velikost M 27, délka 340 mm</t>
  </si>
  <si>
    <t>558011591</t>
  </si>
  <si>
    <t>124,000"výkresy konstrukční část - ocel</t>
  </si>
  <si>
    <t>266</t>
  </si>
  <si>
    <t>31111011</t>
  </si>
  <si>
    <t>matice přesná šestihranná Pz DIN 934-8 M27</t>
  </si>
  <si>
    <t>2110972672</t>
  </si>
  <si>
    <t>124*0,01 'Přepočtené koeficientem množství</t>
  </si>
  <si>
    <t>267</t>
  </si>
  <si>
    <t>31111009</t>
  </si>
  <si>
    <t>matice přesná šestihranná Pz DIN 934-8 M20</t>
  </si>
  <si>
    <t>905966559</t>
  </si>
  <si>
    <t>6*0,01 'Přepočtené koeficientem množství</t>
  </si>
  <si>
    <t>268</t>
  </si>
  <si>
    <t>31120009</t>
  </si>
  <si>
    <t>podložka DIN 125-A ZB D 20mm</t>
  </si>
  <si>
    <t>1953299139</t>
  </si>
  <si>
    <t>269</t>
  </si>
  <si>
    <t>31121015</t>
  </si>
  <si>
    <t>podložka pružná s čtvercovým průřezem DIN 7980 BZ D 20mm</t>
  </si>
  <si>
    <t>-1267726755</t>
  </si>
  <si>
    <t>270</t>
  </si>
  <si>
    <t>31121017</t>
  </si>
  <si>
    <t>podložka pružná s čtvercovým průřezem DIN 7980 BZ D 27mm</t>
  </si>
  <si>
    <t>-1892229071</t>
  </si>
  <si>
    <t>271</t>
  </si>
  <si>
    <t>31120011</t>
  </si>
  <si>
    <t>podložka DIN 125-A ZB D 27mm</t>
  </si>
  <si>
    <t>560528607</t>
  </si>
  <si>
    <t>272</t>
  </si>
  <si>
    <t>961055111</t>
  </si>
  <si>
    <t>Bourání základů z betonu železového</t>
  </si>
  <si>
    <t>263677168</t>
  </si>
  <si>
    <t>3,4*2,9*0,2+3,826*3,846*0,2"výkres číslo D.1.1.b1</t>
  </si>
  <si>
    <t>8*2*0,6*1,5"výkres číslo D.1.1.b1</t>
  </si>
  <si>
    <t>273</t>
  </si>
  <si>
    <t>962032231</t>
  </si>
  <si>
    <t>Bourání zdiva nadzákladového z cihel nebo tvárnic z cihel pálených nebo vápenopískových, na maltu vápennou nebo vápenocementovou, objemu přes 1 m3</t>
  </si>
  <si>
    <t>151423899</t>
  </si>
  <si>
    <t xml:space="preserve">Poznámka k souboru cen:_x000D_
1. Bourání pilířů o průřezu přes 0,36 m2 se oceňuje příslušnými cenami -2230, -2231, -2240, -2241,-2253 a -2254 jako bourání zdiva nadzákladového cihelného._x000D_
</t>
  </si>
  <si>
    <t>12,5*0,8*0,2"výkres číslo D.1.1.b4</t>
  </si>
  <si>
    <t>((1,2+10,5+1+4,8+8,6)*2+18)*1*0,3"výkres číslo D.1.1.b5 atika</t>
  </si>
  <si>
    <t>(5,5+3,4+4,2+4,2+8+4,8+4,3+3,7)*2*0,8*0,3"výkres číslo D.1.1.b5 atika</t>
  </si>
  <si>
    <t>(8*2*5-2,85*1,8*4)*5*0,4"výkres číslo D.1.1.b1</t>
  </si>
  <si>
    <t>274</t>
  </si>
  <si>
    <t>962052211</t>
  </si>
  <si>
    <t>Bourání zdiva železobetonového nadzákladového, objemu přes 1 m3</t>
  </si>
  <si>
    <t>-729961014</t>
  </si>
  <si>
    <t xml:space="preserve">Poznámka k souboru cen:_x000D_
1. Bourání pilířů o průřezu přes 0,36 m2 se oceňuje cenami - 2210 a -2211 jako bourání zdiva nadzákladového železobetonového._x000D_
</t>
  </si>
  <si>
    <t>(3,4+2,9)*2*3*0,45+(3,826+3,846)*2*3*0,45"výkres číslo D.1.1.b1</t>
  </si>
  <si>
    <t>275</t>
  </si>
  <si>
    <t>963012520</t>
  </si>
  <si>
    <t>Bourání stropů z desek nebo panelů železobetonových prefabrikovaných s dutinami z panelů, š. přes 300 mm tl. přes 140 mm</t>
  </si>
  <si>
    <t>1006543696</t>
  </si>
  <si>
    <t xml:space="preserve">Poznámka k souboru cen:_x000D_
1. Bourání stropů z panelů plných se oceňuje cenami souboru cen 963 05-1 . Bourání železobetonových stropů._x000D_
</t>
  </si>
  <si>
    <t>12*1,2*6*0,25"výkres číslo D.1.1.b.6</t>
  </si>
  <si>
    <t>4*2*0,25</t>
  </si>
  <si>
    <t>276</t>
  </si>
  <si>
    <t>963013530</t>
  </si>
  <si>
    <t>Bourání stropů s keramickou výplní jakékoliv tloušťky</t>
  </si>
  <si>
    <t>2072609403</t>
  </si>
  <si>
    <t xml:space="preserve">Poznámka k souboru cen:_x000D_
1. Cenu lze použít i pro bourání stropů z pálených stropních vložek např. Miako apod._x000D_
</t>
  </si>
  <si>
    <t>(24,2*3,4+4,8*0,5+10*1,5+7,5*3,2+4,2*0,9+(14,7+7,6)*0,5*3,6)*0,14</t>
  </si>
  <si>
    <t>((2,8*7,6+4,8*2,2+10*1,2)*2+12,3*3)*0,14</t>
  </si>
  <si>
    <t>Součet"výkres číslo D.1.1.b5</t>
  </si>
  <si>
    <t>277</t>
  </si>
  <si>
    <t>967031132</t>
  </si>
  <si>
    <t>Přisekání (špicování) plošné nebo rovných ostění zdiva z cihel pálených rovných ostění, bez odstupu, po hrubém vybourání otvorů, na maltu vápennou nebo vápenocementovou</t>
  </si>
  <si>
    <t>-1083509834</t>
  </si>
  <si>
    <t>0,45*1*2"výkres číslo D.1.1.b1</t>
  </si>
  <si>
    <t>278</t>
  </si>
  <si>
    <t>968072456</t>
  </si>
  <si>
    <t>Vybourání kovových rámů oken s křídly, dveřních zárubní, vrat, stěn, ostění nebo obkladů dveřních zárubní, plochy přes 2 m2</t>
  </si>
  <si>
    <t>1105811540</t>
  </si>
  <si>
    <t xml:space="preserve">Poznámka k souboru cen:_x000D_
1. V cenách -2244 až -2559 jsou započteny i náklady na vyvěšení křídel._x000D_
2. Cenou -2641 se oceňuje i vybourání nosné ocelové konstrukce pro sádrokartonové příčky._x000D_
</t>
  </si>
  <si>
    <t>1,54*1,7+1,45*2"výkres číslo D.1.1.b2</t>
  </si>
  <si>
    <t>279</t>
  </si>
  <si>
    <t>968082017</t>
  </si>
  <si>
    <t>Vybourání plastových rámů oken s křídly, dveřních zárubní, vrat rámu oken s křídly, plochy přes 2 do 4 m2</t>
  </si>
  <si>
    <t>-1932638129</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</si>
  <si>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</si>
  <si>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1,85*1,8+1,45*1,8*2"výkres číslo D.1.1.b1</t>
  </si>
  <si>
    <t>280</t>
  </si>
  <si>
    <t>968082018</t>
  </si>
  <si>
    <t>Vybourání plastových rámů oken s křídly, dveřních zárubní, vrat rámu oken s křídly, plochy přes 4 m2</t>
  </si>
  <si>
    <t>110324710</t>
  </si>
  <si>
    <t>2,85*1,8*10"výkres číslo D.1.1.b1</t>
  </si>
  <si>
    <t>281</t>
  </si>
  <si>
    <t>971033651</t>
  </si>
  <si>
    <t>Vybourání otvorů ve zdivu základovém nebo nadzákladovém z cihel, tvárnic, příčkovek z cihel pálených na maltu vápennou nebo vápenocementovou plochy do 4 m2, tl. do 600 mm</t>
  </si>
  <si>
    <t>1496380257</t>
  </si>
  <si>
    <t>1,2*1*0,4"výkres číslo D.1.1.b1</t>
  </si>
  <si>
    <t>282</t>
  </si>
  <si>
    <t>973031843</t>
  </si>
  <si>
    <t>Vysekání výklenků nebo kapes ve zdivu z cihel na maltu cementovou kapes pro zavázání nových příček, tl. do 150 mm</t>
  </si>
  <si>
    <t>-413161093</t>
  </si>
  <si>
    <t>3,4*14+3,75*2"výkres číslo D.1.1.b2</t>
  </si>
  <si>
    <t>283</t>
  </si>
  <si>
    <t>973031844</t>
  </si>
  <si>
    <t>Vysekání výklenků nebo kapes ve zdivu z cihel na maltu cementovou kapes pro zavázání nových zdí, tl. do 300 mm</t>
  </si>
  <si>
    <t>-1506559638</t>
  </si>
  <si>
    <t>3,4*2"výkres číslo D.1.1.b2</t>
  </si>
  <si>
    <t>284</t>
  </si>
  <si>
    <t>975043121</t>
  </si>
  <si>
    <t>Jednořadové podchycení stropů pro osazení nosníků dřevěnou výztuhou v. podchycení do 3,5 m, a při zatížení hmotností přes 750 do 1000 kg/m</t>
  </si>
  <si>
    <t>407061161</t>
  </si>
  <si>
    <t>2,3*2+6,7*2</t>
  </si>
  <si>
    <t>285</t>
  </si>
  <si>
    <t>975048121</t>
  </si>
  <si>
    <t>Jednořadové podchycení stropů pro osazení nosníků dřevěnou výztuhou Příplatek k cenám za každý další 1 m výšky přes 3,50 m a při zatížení hmotností přes 750 do 1000 kg/m</t>
  </si>
  <si>
    <t>-1229681933</t>
  </si>
  <si>
    <t>286</t>
  </si>
  <si>
    <t>978059641</t>
  </si>
  <si>
    <t>Odsekání obkladů stěn včetně otlučení podkladní omítky až na zdivo z obkládaček vnějších, z jakýchkoliv materiálů, plochy přes 1 m2</t>
  </si>
  <si>
    <t>197299529</t>
  </si>
  <si>
    <t xml:space="preserve">Poznámka k souboru cen:_x000D_
1. Odsekání soklíků se oceňuje cenami souboru cen 965 08._x000D_
</t>
  </si>
  <si>
    <t>997</t>
  </si>
  <si>
    <t>Přesun sutě</t>
  </si>
  <si>
    <t>287</t>
  </si>
  <si>
    <t>997013153</t>
  </si>
  <si>
    <t>Vnitrostaveništní doprava suti a vybouraných hmot vodorovně do 50 m svisle s omezením mechanizace pro budovy a haly výšky přes 9 do 12 m</t>
  </si>
  <si>
    <t>-1605230694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</si>
  <si>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</si>
  <si>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288</t>
  </si>
  <si>
    <t>997013509</t>
  </si>
  <si>
    <t>Odvoz suti a vybouraných hmot na skládku nebo meziskládku se složením, na vzdálenost Příplatek k ceně za každý další i započatý 1 km přes 1 km</t>
  </si>
  <si>
    <t>553519933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</si>
  <si>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</si>
  <si>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674,392*16 'Přepočtené koeficientem množství</t>
  </si>
  <si>
    <t>289</t>
  </si>
  <si>
    <t>997013511</t>
  </si>
  <si>
    <t>Odvoz suti a vybouraných hmot z meziskládky na skládku s naložením a se složením, na vzdálenost do 1 km</t>
  </si>
  <si>
    <t>-1453723095</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</si>
  <si>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</si>
  <si>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290</t>
  </si>
  <si>
    <t>997013602</t>
  </si>
  <si>
    <t>Poplatek za uložení stavebního odpadu na skládce (skládkovné) z armovaného betonu zatříděného do Katalogu odpadů pod kódem 17 01 01</t>
  </si>
  <si>
    <t>-174136010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</si>
  <si>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</si>
  <si>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46,356+90,538+45,624</t>
  </si>
  <si>
    <t>291</t>
  </si>
  <si>
    <t>997013603</t>
  </si>
  <si>
    <t>Poplatek za uložení stavebního odpadu na skládce (skládkovné) cihelného zatříděného do Katalogu odpadů pod kódem 17 01 02</t>
  </si>
  <si>
    <t>-36629069</t>
  </si>
  <si>
    <t>288,554+109,427+0,05+0,864+0,661+0,082</t>
  </si>
  <si>
    <t>292</t>
  </si>
  <si>
    <t>997013607</t>
  </si>
  <si>
    <t>Poplatek za uložení stavebního odpadu na skládce (skládkovné) z tašek a keramických výrobků zatříděného do Katalogu odpadů pod kódem 17 01 03</t>
  </si>
  <si>
    <t>-1480830001</t>
  </si>
  <si>
    <t>293</t>
  </si>
  <si>
    <t>997013631</t>
  </si>
  <si>
    <t>Poplatek za uložení stavebního odpadu na skládce (skládkovné) směsného stavebního a demoličního zatříděného do Katalogu odpadů pod kódem 17 09 04</t>
  </si>
  <si>
    <t>-1392977370</t>
  </si>
  <si>
    <t>674,392-182,518-399,638-33,918-22,613-4,848-3,072-19,256</t>
  </si>
  <si>
    <t>294</t>
  </si>
  <si>
    <t>997013811</t>
  </si>
  <si>
    <t>Poplatek za uložení stavebního odpadu na skládce (skládkovné) dřevěného zatříděného do Katalogu odpadů pod kódem 17 02 01</t>
  </si>
  <si>
    <t>-878781939</t>
  </si>
  <si>
    <t>4,295+4+14,318</t>
  </si>
  <si>
    <t>295</t>
  </si>
  <si>
    <t>997013812</t>
  </si>
  <si>
    <t>Poplatek za uložení stavebního odpadu na skládce (skládkovné) z materiálů na bázi sádry zatříděného do Katalogu odpadů pod kódem 17 08 02</t>
  </si>
  <si>
    <t>-1690388727</t>
  </si>
  <si>
    <t>296</t>
  </si>
  <si>
    <t>997013814</t>
  </si>
  <si>
    <t>Poplatek za uložení stavebního odpadu na skládce (skládkovné) z izolačních materiálů zatříděného do Katalogu odpadů pod kódem 17 06 04</t>
  </si>
  <si>
    <t>1695718361</t>
  </si>
  <si>
    <t>297</t>
  </si>
  <si>
    <t>997013847</t>
  </si>
  <si>
    <t>Poplatek za uložení stavebního odpadu na skládce (skládkovné) asfaltového s obsahem dehtu zatříděného do Katalogu odpadů pod kódem 17 03 01</t>
  </si>
  <si>
    <t>365913999</t>
  </si>
  <si>
    <t>998</t>
  </si>
  <si>
    <t>Přesun hmot</t>
  </si>
  <si>
    <t>298</t>
  </si>
  <si>
    <t>998017003</t>
  </si>
  <si>
    <t>Přesun hmot pro budovy občanské výstavby, bydlení, výrobu a služby s omezením mechanizace vodorovná dopravní vzdálenost do 100 m pro budovy s jakoukoliv nosnou konstrukcí výšky přes 12 do 24 m</t>
  </si>
  <si>
    <t>-1033729169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</si>
  <si>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</si>
  <si>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</si>
  <si>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</si>
  <si>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</si>
  <si>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</si>
  <si>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299</t>
  </si>
  <si>
    <t>711161215</t>
  </si>
  <si>
    <t>Izolace proti zemní vlhkosti a beztlakové vodě nopovými fóliemi na ploše svislé S vrstva ochranná, odvětrávací a drenážní výška nopku 20,0 mm, tl. fólie do 1,0 mm</t>
  </si>
  <si>
    <t>-308715044</t>
  </si>
  <si>
    <t>(5,4+2,7+3,42+4,011+4,28+8+4,61+5,238+6,77+16,611+16,611+7,161+4,913+4,758+7,9+3,5+4,5+3,8+1,6+2,3+2,4+pi*4*0,5+5+1,7+2,5+4,5+0,39*2+23,554)*1</t>
  </si>
  <si>
    <t>300</t>
  </si>
  <si>
    <t>711161384</t>
  </si>
  <si>
    <t>Izolace proti zemní vlhkosti a beztlakové vodě nopovými fóliemi ostatní ukončení izolace provětrávací lištou</t>
  </si>
  <si>
    <t>1346007321</t>
  </si>
  <si>
    <t>5,4+2,7+3,42+4,011+4,28+8+4,61+5,238+6,77+16,611+16,611+7,161+4,913+4,758+7,9+3,5+4,5+3,8+1,6+2,3+2,4+pi*4*0,5+5+1,7+2,5+4,5+0,39*2+23,554</t>
  </si>
  <si>
    <t>301</t>
  </si>
  <si>
    <t>711471051</t>
  </si>
  <si>
    <t>Provedení izolace proti povrchové a podpovrchové tlakové vodě termoplasty na ploše vodorovné V folií PVC lepenou</t>
  </si>
  <si>
    <t>-1638080230</t>
  </si>
  <si>
    <t xml:space="preserve">Poznámka k souboru cen:_x000D_
1. Izolace plochy jednotlivě do 10 m2 lze oceňovat cenami příslušných izolací a cenou 711 49-9097 Příplatek za plochy do 10 m2._x000D_
2. Cenami lze oceňovat i montáž proti zemní vlhkosti._x000D_
</t>
  </si>
  <si>
    <t>302</t>
  </si>
  <si>
    <t>28322004</t>
  </si>
  <si>
    <t>fólie  hydroizolační pro spodní stavbu tl 1,5mm</t>
  </si>
  <si>
    <t>759646579</t>
  </si>
  <si>
    <t>153,068*1,15</t>
  </si>
  <si>
    <t>303</t>
  </si>
  <si>
    <t>711472051</t>
  </si>
  <si>
    <t>Provedení izolace proti povrchové a podpovrchové tlakové vodě termoplasty na ploše svislé S folií PVC lepenou</t>
  </si>
  <si>
    <t>756627510</t>
  </si>
  <si>
    <t>(0,877+3,6+6,6+16,611+7,151+0,606+0,35+3,133+0,3+1,03+18,8+1,03+0,3+2,9+0,35)*1,3</t>
  </si>
  <si>
    <t>(4,6+6,4)*2*1,35</t>
  </si>
  <si>
    <t>(4,5+0,2+2,35+0,15*2+0,4+2,75+0,2)*2*1,3</t>
  </si>
  <si>
    <t>(4,2+0,5+4,5+3,5+1,4+2,3+2,5+pi*3,7*0,5+5+1,8)*0,7</t>
  </si>
  <si>
    <t>(3,5+3,4)*2*1,5</t>
  </si>
  <si>
    <t>(4,7+9,7+4,998+7,5+0,8+0,7)*0,5+(4,6+0,45*2+3,45+1,559+2,318+2,5+pi*3,7*0,5+5+1,6+4,143+0,5)*2,1</t>
  </si>
  <si>
    <t>304</t>
  </si>
  <si>
    <t>-2046390992</t>
  </si>
  <si>
    <t>305</t>
  </si>
  <si>
    <t>711491171</t>
  </si>
  <si>
    <t>Provedení izolace proti povrchové a podpovrchové tlakové vodě ostatní na ploše vodorovné V z textilií, vrstva podkladní</t>
  </si>
  <si>
    <t>-752050916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</si>
  <si>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</si>
  <si>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306</t>
  </si>
  <si>
    <t>1279904308</t>
  </si>
  <si>
    <t>153,068*1,05 'Přepočtené koeficientem množství</t>
  </si>
  <si>
    <t>307</t>
  </si>
  <si>
    <t>711491172</t>
  </si>
  <si>
    <t>Provedení izolace proti povrchové a podpovrchové tlakové vodě ostatní na ploše vodorovné V z textilií, vrstva ochranná</t>
  </si>
  <si>
    <t>443011230</t>
  </si>
  <si>
    <t>308</t>
  </si>
  <si>
    <t>-2066293946</t>
  </si>
  <si>
    <t>309</t>
  </si>
  <si>
    <t>711491271</t>
  </si>
  <si>
    <t>Provedení izolace proti povrchové a podpovrchové tlakové vodě ostatní na ploše svislé S z textilií, vrstva podkladní</t>
  </si>
  <si>
    <t>-1550708436</t>
  </si>
  <si>
    <t>310</t>
  </si>
  <si>
    <t>-1458467449</t>
  </si>
  <si>
    <t>265,208*1,05 'Přepočtené koeficientem množství</t>
  </si>
  <si>
    <t>311</t>
  </si>
  <si>
    <t>711491272</t>
  </si>
  <si>
    <t>Provedení izolace proti povrchové a podpovrchové tlakové vodě ostatní na ploše svislé S z textilií, vrstva ochranná</t>
  </si>
  <si>
    <t>-443442116</t>
  </si>
  <si>
    <t>312</t>
  </si>
  <si>
    <t>1677478408</t>
  </si>
  <si>
    <t>313</t>
  </si>
  <si>
    <t>998711103</t>
  </si>
  <si>
    <t>Přesun hmot pro izolace proti vodě, vlhkosti a plynům stanovený z hmotnosti přesunovaného materiálu vodorovná dopravní vzdálenost do 50 m v objektech výšky přes 12 do 60 m</t>
  </si>
  <si>
    <t>-134122337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</si>
  <si>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</si>
  <si>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</si>
  <si>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</si>
  <si>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314</t>
  </si>
  <si>
    <t>712300831</t>
  </si>
  <si>
    <t>Odstranění ze střech plochých do 10° krytiny povlakové jednovrstvé</t>
  </si>
  <si>
    <t>861446723</t>
  </si>
  <si>
    <t>12,5*20"výkres číslo D.1.1.b4</t>
  </si>
  <si>
    <t>315</t>
  </si>
  <si>
    <t>712300833</t>
  </si>
  <si>
    <t>Odstranění ze střech plochých do 10° krytiny povlakové třívrstvé</t>
  </si>
  <si>
    <t>-1186153977</t>
  </si>
  <si>
    <t>24,2*3,4+4,8*0,5+10*1,5+7,5*3,2+4,2*0,9+(14,7+7,6)*0,5*3,6</t>
  </si>
  <si>
    <t>(2,8*7,6+4,8*2,2+10*1,2)*2+12,3*3</t>
  </si>
  <si>
    <t>(1,2*2+22,3*2+1*2+0,5*2+18)*1</t>
  </si>
  <si>
    <t>(21,52+1*2+11)*0,3</t>
  </si>
  <si>
    <t>(5,4+3,2+4,2+4,2+7,7+4,8+4,2+3,4+24,3+1,7+1+0,5)*2*1</t>
  </si>
  <si>
    <t>316</t>
  </si>
  <si>
    <t>712300834</t>
  </si>
  <si>
    <t>Odstranění ze střech plochých do 10° krytiny povlakové Příplatek k ceně - 0833 za každou další vrstvu</t>
  </si>
  <si>
    <t>218818040</t>
  </si>
  <si>
    <t>667,336*2</t>
  </si>
  <si>
    <t>317</t>
  </si>
  <si>
    <t>712311101</t>
  </si>
  <si>
    <t>Provedení povlakové krytiny střech plochých do 10° natěradly a tmely za studena nátěrem lakem penetračním nebo asfaltovým</t>
  </si>
  <si>
    <t>1023362099</t>
  </si>
  <si>
    <t xml:space="preserve">Poznámka k souboru cen:_x000D_
1. Povlakové krytiny střech jednotlivě do 10 m2 se oceňují skladebně cenou příslušné izolace a cenou 712 39-9095 Příplatek za plochu do 10 m2._x000D_
</t>
  </si>
  <si>
    <t>2,9*6,7</t>
  </si>
  <si>
    <t>32,9*23,4-3,8*4,442+(25,2+16,2)*0,5*4,553+1*5,6+6,6*3,2</t>
  </si>
  <si>
    <t>2,318*3,5</t>
  </si>
  <si>
    <t>9,8*4</t>
  </si>
  <si>
    <t>(23,4+30+6,2+pi*3,1*0,5+18,6+4+3,7+6,4*2+16,2)*0,5</t>
  </si>
  <si>
    <t>(6,7*2+2,9)*0,5</t>
  </si>
  <si>
    <t>(4+3,8+4,442+4+3,5*2+4,202*2+1)*0,3</t>
  </si>
  <si>
    <t>27,917*2*0,2*2</t>
  </si>
  <si>
    <t>4,302*1"šachta VZT</t>
  </si>
  <si>
    <t>Součet"výkres číslo D.1.1.b7</t>
  </si>
  <si>
    <t>318</t>
  </si>
  <si>
    <t>11163150</t>
  </si>
  <si>
    <t>lak penetrační asfaltový</t>
  </si>
  <si>
    <t>-1423540147</t>
  </si>
  <si>
    <t>1045,156*0,0003 'Přepočtené koeficientem množství</t>
  </si>
  <si>
    <t>319</t>
  </si>
  <si>
    <t>-559115531</t>
  </si>
  <si>
    <t>(22,5*2+12,3+22,5*2+3,2*2)*0,3"výkres číslo D.1.1.b5</t>
  </si>
  <si>
    <t>320</t>
  </si>
  <si>
    <t>2081896787</t>
  </si>
  <si>
    <t>809,61*0,0003 'Přepočtené koeficientem množství</t>
  </si>
  <si>
    <t>321</t>
  </si>
  <si>
    <t>712341559</t>
  </si>
  <si>
    <t>Provedení povlakové krytiny střech plochých do 10° pásy přitavením NAIP v plné ploše</t>
  </si>
  <si>
    <t>1699967049</t>
  </si>
  <si>
    <t xml:space="preserve">Poznámka k souboru cen:_x000D_
1. Povlakové krytiny střech jednotlivě do 10 m2 se oceňují skladebně cenou příslušné izolace a cenou 712 39-9097 Příplatek za plochu do 10 m2._x000D_
</t>
  </si>
  <si>
    <t>322</t>
  </si>
  <si>
    <t>62853004</t>
  </si>
  <si>
    <t>pás asfaltový natavitelný modifikovaný SBS tl 4,0mm s vložkou ze skleněné tkaniny a spalitelnou PE fólií nebo jemnozrnný minerálním posypem na horním povrchu</t>
  </si>
  <si>
    <t>276487750</t>
  </si>
  <si>
    <t>1045,156*1,15 'Přepočtené koeficientem množství</t>
  </si>
  <si>
    <t>323</t>
  </si>
  <si>
    <t>803302024</t>
  </si>
  <si>
    <t>324</t>
  </si>
  <si>
    <t>62833158</t>
  </si>
  <si>
    <t>pás asfaltový natavitelný oxidovaný tl 4mm typu G200 S40 s vložkou ze skleněné tkaniny, s jemnozrnným minerálním posypem</t>
  </si>
  <si>
    <t>-472332110</t>
  </si>
  <si>
    <t>809,61*1,15 'Přepočtené koeficientem množství</t>
  </si>
  <si>
    <t>325</t>
  </si>
  <si>
    <t>712363352</t>
  </si>
  <si>
    <t>Povlakové krytiny střech plochých do 10° z tvarovaných poplastovaných lišt pro mPVC vnitřní koutová lišta rš 100 mm</t>
  </si>
  <si>
    <t>1824934643</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</si>
  <si>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</si>
  <si>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(23,4+30+6,2+pi*3,1*0,5+18,6+4+3,7+6,4*2+16,2)</t>
  </si>
  <si>
    <t>(6,7*2+2,9)</t>
  </si>
  <si>
    <t>(4+3,8+4,442+4+3,5*2+4,202*2+1)</t>
  </si>
  <si>
    <t>27,917*2*2</t>
  </si>
  <si>
    <t>10,6</t>
  </si>
  <si>
    <t>326</t>
  </si>
  <si>
    <t>712363353</t>
  </si>
  <si>
    <t>Povlakové krytiny střech plochých do 10° z tvarovaných poplastovaných lišt pro mPVC vnější koutová lišta rš 100 mm</t>
  </si>
  <si>
    <t>-2138709205</t>
  </si>
  <si>
    <t>327</t>
  </si>
  <si>
    <t>712363354</t>
  </si>
  <si>
    <t>Povlakové krytiny střech plochých do 10° z tvarovaných poplastovaných lišt pro mPVC stěnová lišta vyhnutá rš 71 mm</t>
  </si>
  <si>
    <t>-2102712666</t>
  </si>
  <si>
    <t>4+3,8+4,442+4+3,5*2+4,202*2+1+10,6</t>
  </si>
  <si>
    <t>328</t>
  </si>
  <si>
    <t>712363357</t>
  </si>
  <si>
    <t>Povlakové krytiny střech plochých do 10° z tvarovaných poplastovaných lišt pro mPVC okapnice rš 250 mm</t>
  </si>
  <si>
    <t>-171471768</t>
  </si>
  <si>
    <t>2,9+2,125+1,8+9,8+2,318"výkres číslo D.1.1.b7</t>
  </si>
  <si>
    <t>329</t>
  </si>
  <si>
    <t>712363604</t>
  </si>
  <si>
    <t>Provedení povlakové krytiny střech plochých do 10° s mechanicky kotvenou izolací včetně položení fólie a horkovzdušného svaření tl. tepelné izolace přes 240 mm budovy výšky do 18 m, kotvené do betonu vnitřní pole</t>
  </si>
  <si>
    <t>1200009643</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</si>
  <si>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</si>
  <si>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(23,4+30+6,2+pi*3,1*0,5+18,6+4+3,7+6,4*2+16,2)*1</t>
  </si>
  <si>
    <t>(6,7*2+2,9)*1</t>
  </si>
  <si>
    <t>330</t>
  </si>
  <si>
    <t>28322012</t>
  </si>
  <si>
    <t>fólie hydroizolační střešní mPVC mechanicky kotvená tl 1,5mm šedá Broof t3</t>
  </si>
  <si>
    <t>2052517611</t>
  </si>
  <si>
    <t>1116,888*1,15 'Přepočtené koeficientem množství</t>
  </si>
  <si>
    <t>331</t>
  </si>
  <si>
    <t>712363681</t>
  </si>
  <si>
    <t>Provedení povlakové krytiny střech plochých do 10° s mechanicky kotvenou izolací ostatní práce mechanické kotvení kruhového prostupu do podkladu z betonu nebo pórobetonu</t>
  </si>
  <si>
    <t>292942095</t>
  </si>
  <si>
    <t>4+15+10"výkres číslo D.1.1.b7</t>
  </si>
  <si>
    <t>332</t>
  </si>
  <si>
    <t>28342012</t>
  </si>
  <si>
    <t>manžeta těsnící pro prostupy hydroizolací z PVC uzavřená kruhová vnitřní průměr 72-83</t>
  </si>
  <si>
    <t>311740810</t>
  </si>
  <si>
    <t>10"výkres číslo D.1.1.b7</t>
  </si>
  <si>
    <t>333</t>
  </si>
  <si>
    <t>28342013</t>
  </si>
  <si>
    <t>manžeta těsnící pro prostupy hydroizolací z PVC uzavřená kruhová vnitřní průměr 90-114</t>
  </si>
  <si>
    <t>856463367</t>
  </si>
  <si>
    <t>15"výkres číslo D.1.1.b7</t>
  </si>
  <si>
    <t>334</t>
  </si>
  <si>
    <t>28322058</t>
  </si>
  <si>
    <t>fólie hydroizolační střešní mPVC nevyztužená, určená na detaily tl 1,5mm</t>
  </si>
  <si>
    <t>2144403866</t>
  </si>
  <si>
    <t>4*2"výkres číslo D.1.1.b7</t>
  </si>
  <si>
    <t>335</t>
  </si>
  <si>
    <t>28322070</t>
  </si>
  <si>
    <t>roh vnitřní pro střešní fólie mPVC šedé</t>
  </si>
  <si>
    <t>-130127194</t>
  </si>
  <si>
    <t>336</t>
  </si>
  <si>
    <t>28322071</t>
  </si>
  <si>
    <t>roh vnější pro střešní fólie mPVC šedá</t>
  </si>
  <si>
    <t>432478810</t>
  </si>
  <si>
    <t>337</t>
  </si>
  <si>
    <t>712391171</t>
  </si>
  <si>
    <t>Provedení povlakové krytiny střech plochých do 10° -ostatní práce provedení vrstvy textilní podkladní</t>
  </si>
  <si>
    <t>1186813872</t>
  </si>
  <si>
    <t xml:space="preserve">Poznámka k souboru cen:_x000D_
1. Cenami -9095 až -9097 lze oceňovat jen tehdy, nepřesáhne-li součet plochy vodorovné a svislé izolační vrstvy 10 m2._x000D_
2. Cenou -9095 až -9097 nelze oceňovat opravy a údržbu povlakové krytiny._x000D_
</t>
  </si>
  <si>
    <t>338</t>
  </si>
  <si>
    <t>69311172</t>
  </si>
  <si>
    <t>geotextilie PP s ÚV stabilizací 300g/m2</t>
  </si>
  <si>
    <t>1057020617</t>
  </si>
  <si>
    <t>1108,888*1,15 'Přepočtené koeficientem množství</t>
  </si>
  <si>
    <t>339</t>
  </si>
  <si>
    <t>712501501</t>
  </si>
  <si>
    <t>Příplatek za zhotovení kompletní střešní skladby v místě mezistřešního žlabu</t>
  </si>
  <si>
    <t>-1306395903</t>
  </si>
  <si>
    <t>27,917*2"výkres číslo D.1.1.b7</t>
  </si>
  <si>
    <t>340</t>
  </si>
  <si>
    <t>712501502</t>
  </si>
  <si>
    <t>Příplatek za zhotovení okapového detailu v ploché střeše</t>
  </si>
  <si>
    <t>346986669</t>
  </si>
  <si>
    <t>341</t>
  </si>
  <si>
    <t>712501503</t>
  </si>
  <si>
    <t>Příplatek za napojení střechy spojovací chodby na stávající střechu</t>
  </si>
  <si>
    <t>-1258338918</t>
  </si>
  <si>
    <t>4"výkres číslo D.1.1.b7</t>
  </si>
  <si>
    <t>342</t>
  </si>
  <si>
    <t>712600831</t>
  </si>
  <si>
    <t>Odstranění ze střech šikmých přes 30° do 45° krytiny povlakové jednovrstvé</t>
  </si>
  <si>
    <t>-1599100480</t>
  </si>
  <si>
    <t>5,4*12,5"výkres číslo D.1.1.b4</t>
  </si>
  <si>
    <t>343</t>
  </si>
  <si>
    <t>712701501</t>
  </si>
  <si>
    <t>Provizorní zastřešení nad stávající strojovnou, fólie PVC tl.1,5mm, mech.kotvená, separační textilie, pomocné plechové lišty a profily</t>
  </si>
  <si>
    <t>-239689461</t>
  </si>
  <si>
    <t>420"výkres číslo D.1.1.b.6</t>
  </si>
  <si>
    <t>344</t>
  </si>
  <si>
    <t>998712103</t>
  </si>
  <si>
    <t>Přesun hmot pro povlakové krytiny stanovený z hmotnosti přesunovaného materiálu vodorovná dopravní vzdálenost do 50 m v objektech výšky přes 12 do 24 m</t>
  </si>
  <si>
    <t>-601363972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</si>
  <si>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</si>
  <si>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</si>
  <si>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</si>
  <si>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345</t>
  </si>
  <si>
    <t>713111111</t>
  </si>
  <si>
    <t>Montáž tepelné izolace stropů rohožemi, pásy, dílci, deskami, bloky (izolační materiál ve specifikaci) vrchem bez překrytí lepenkou kladenými volně</t>
  </si>
  <si>
    <t>706739707</t>
  </si>
  <si>
    <t>4,3*1,4"šachta VZT</t>
  </si>
  <si>
    <t>346</t>
  </si>
  <si>
    <t>63148104</t>
  </si>
  <si>
    <t>deska tepelně izolační minerální univerzální λ=0,038-0,039 tl 100mm</t>
  </si>
  <si>
    <t>1303907977</t>
  </si>
  <si>
    <t>6,02*1,02 'Přepočtené koeficientem množství</t>
  </si>
  <si>
    <t>347</t>
  </si>
  <si>
    <t>713111121</t>
  </si>
  <si>
    <t>Montáž tepelné izolace stropů rohožemi, pásy, dílci, deskami, bloky (izolační materiál ve specifikaci) rovných spodem s uchycením (drátem, páskou apod.)</t>
  </si>
  <si>
    <t>-680159275</t>
  </si>
  <si>
    <t xml:space="preserve">13*1"výkres číslo D.1.1.b2 podhled u šikmé střechy </t>
  </si>
  <si>
    <t>348</t>
  </si>
  <si>
    <t>63141195</t>
  </si>
  <si>
    <t>deska tepelně izolační minerální do šikmých střech a stěn  λ=0,036-0,037 tl 200mm</t>
  </si>
  <si>
    <t>-331846656</t>
  </si>
  <si>
    <t>13*1,02 'Přepočtené koeficientem množství</t>
  </si>
  <si>
    <t>349</t>
  </si>
  <si>
    <t>713121111</t>
  </si>
  <si>
    <t>Montáž tepelné izolace podlah rohožemi, pásy, deskami, dílci, bloky (izolační materiál ve specifikaci) kladenými volně jednovrstvá</t>
  </si>
  <si>
    <t>-2116353816</t>
  </si>
  <si>
    <t xml:space="preserve">Poznámka k souboru cen:_x000D_
1. Množství tepelné izolace podlah okrajovými pásky k ceně -1211 se určuje v m projektované délky obložení (bez přesahů) na obvodu podlahy._x000D_
</t>
  </si>
  <si>
    <t>350</t>
  </si>
  <si>
    <t>28372309</t>
  </si>
  <si>
    <t>deska EPS 100 do plochých střech a podlah λ=0,037 tl 100mm</t>
  </si>
  <si>
    <t>-531938223</t>
  </si>
  <si>
    <t>173,33*1,02 'Přepočtené koeficientem množství</t>
  </si>
  <si>
    <t>351</t>
  </si>
  <si>
    <t>-1841040141</t>
  </si>
  <si>
    <t>8,54</t>
  </si>
  <si>
    <t>9,5</t>
  </si>
  <si>
    <t>352</t>
  </si>
  <si>
    <t>28372302</t>
  </si>
  <si>
    <t>deska EPS 100 do plochých střech a podlah λ=0,037 tl 30mm</t>
  </si>
  <si>
    <t>1706735274</t>
  </si>
  <si>
    <t>2518,36*1,02 'Přepočtené koeficientem množství</t>
  </si>
  <si>
    <t>353</t>
  </si>
  <si>
    <t>713121112</t>
  </si>
  <si>
    <t>Montáž tepelné izolace podlah rohožemi, pásy, deskami, dílci, bloky (izolační materiál ve specifikaci) kladenými volně jednovrstvá mezi trámy</t>
  </si>
  <si>
    <t>-1383426981</t>
  </si>
  <si>
    <t>2,47*2,695+10,7*3,105"výkres číslo D.1.1.b5,6</t>
  </si>
  <si>
    <t>354</t>
  </si>
  <si>
    <t>63141192</t>
  </si>
  <si>
    <t>deska tepelně izolační minerální do šikmých střech a stěn  λ=0,036-0,037 tl 140mm</t>
  </si>
  <si>
    <t>-749707424</t>
  </si>
  <si>
    <t>355</t>
  </si>
  <si>
    <t>713130831</t>
  </si>
  <si>
    <t>Odstranění tepelné izolace stěn a příček z rohoží, pásů, dílců, desek, bloků připevněných přibitím nebo nastřelením z vláknitých materiálů, tloušťka izolace do 100 mm</t>
  </si>
  <si>
    <t>1227004246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</si>
  <si>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</si>
  <si>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181,200"pod fasádním obkladem</t>
  </si>
  <si>
    <t>356</t>
  </si>
  <si>
    <t>713131151</t>
  </si>
  <si>
    <t>Montáž tepelné izolace stěn rohožemi, pásy, deskami, dílci, bloky (izolační materiál ve specifikaci) vložením jednovrstvě</t>
  </si>
  <si>
    <t>263486673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</si>
  <si>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</si>
  <si>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(1,7+4,2+0,7)*4,5"výkres číslo D.1.1.b1</t>
  </si>
  <si>
    <t>357</t>
  </si>
  <si>
    <t>28376424</t>
  </si>
  <si>
    <t>deska z polystyrénu XPS, hrana polodrážková a hladký povrch 300kPa tl 140mm</t>
  </si>
  <si>
    <t>94131070</t>
  </si>
  <si>
    <t>29,7*1,05 'Přepočtené koeficientem množství</t>
  </si>
  <si>
    <t>358</t>
  </si>
  <si>
    <t>1710207038</t>
  </si>
  <si>
    <t>10*3,6*2+2,5*3,45*2"výkres číslo D.1.1.b5,6</t>
  </si>
  <si>
    <t>359</t>
  </si>
  <si>
    <t>-268176769</t>
  </si>
  <si>
    <t>89,25*1,05 'Přepočtené koeficientem množství</t>
  </si>
  <si>
    <t>360</t>
  </si>
  <si>
    <t>317972093</t>
  </si>
  <si>
    <t>361</t>
  </si>
  <si>
    <t>63148101</t>
  </si>
  <si>
    <t>deska tepelně izolační minerální univerzální λ=0,038-0,039 tl 50mm</t>
  </si>
  <si>
    <t>-149336621</t>
  </si>
  <si>
    <t>112,5</t>
  </si>
  <si>
    <t>112,5*1,05 'Přepočtené koeficientem množství</t>
  </si>
  <si>
    <t>362</t>
  </si>
  <si>
    <t>713140821</t>
  </si>
  <si>
    <t>Odstranění tepelné izolace střech plochých z rohoží, pásů, dílců, desek, bloků nadstřešních izolací volně položených z polystyrenu suchého, tloušťka izolace do 100 mm</t>
  </si>
  <si>
    <t>-45512164</t>
  </si>
  <si>
    <t>(24,2*3,4+4,8*0,5+10*1,5+7,5*3,2+4,2*0,9+(14,7+7,6)*0,5*3,6)*2</t>
  </si>
  <si>
    <t>((2,8*7,6+4,8*2,2+10*1,2)*2+12,3*3)*2</t>
  </si>
  <si>
    <t>150"zesílení po obvodu</t>
  </si>
  <si>
    <t>363</t>
  </si>
  <si>
    <t>713141152</t>
  </si>
  <si>
    <t>Montáž tepelné izolace střech plochých rohožemi, pásy, deskami, dílci, bloky (izolační materiál ve specifikaci) kladenými volně dvouvrstvá</t>
  </si>
  <si>
    <t>-376750967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</si>
  <si>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</si>
  <si>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364</t>
  </si>
  <si>
    <t>63151461</t>
  </si>
  <si>
    <t>deska tepelně izolační minerální plochých střech spodní vrstva 40kPa λ=0,038-0,039 tl 120mm</t>
  </si>
  <si>
    <t>-110697126</t>
  </si>
  <si>
    <t>963,025*1,02 'Přepočtené koeficientem množství</t>
  </si>
  <si>
    <t>365</t>
  </si>
  <si>
    <t>63151504</t>
  </si>
  <si>
    <t>deska tepelně izolační minerální plochých střech vrchní vrstva 70kPa λ=0,038-0,039 tl 120mm</t>
  </si>
  <si>
    <t>1859234450</t>
  </si>
  <si>
    <t>366</t>
  </si>
  <si>
    <t>713141263</t>
  </si>
  <si>
    <t>Montáž tepelné izolace střech plochých mechanické přikotvení šrouby včetně dodávky šroubů, bez položení tepelné izolace tl. izolace přes 240 mm do betonu</t>
  </si>
  <si>
    <t>-813172712</t>
  </si>
  <si>
    <t>367</t>
  </si>
  <si>
    <t>713141336</t>
  </si>
  <si>
    <t>Montáž tepelné izolace střech plochých spádovými klíny v ploše přilepenými za studena nízkoexpanzní (PUR) pěnou</t>
  </si>
  <si>
    <t>-1534775955</t>
  </si>
  <si>
    <t>368</t>
  </si>
  <si>
    <t>28376141</t>
  </si>
  <si>
    <t>klín izolační z pěnového polystyrenu EPS 100 spádový</t>
  </si>
  <si>
    <t>613400299</t>
  </si>
  <si>
    <t>940,691*0,12*1,1</t>
  </si>
  <si>
    <t>369</t>
  </si>
  <si>
    <t>713141356</t>
  </si>
  <si>
    <t>Montáž tepelné izolace střech plochých spádovými klíny na zhlaví atiky šířky do 500 mm přilepenými za studena nízkoexpanzní (PUR) pěnou</t>
  </si>
  <si>
    <t>-159734428</t>
  </si>
  <si>
    <t>3,8+7,1*2</t>
  </si>
  <si>
    <t>19,024+4,174+6,439+16,611+6,441+3,921+24,314+29,5+6+pi*4*0,5</t>
  </si>
  <si>
    <t>370</t>
  </si>
  <si>
    <t>-561582591</t>
  </si>
  <si>
    <t>141*1*0,05*1,1"výkres číslo D.1.1.b7</t>
  </si>
  <si>
    <t>371</t>
  </si>
  <si>
    <t>713141396</t>
  </si>
  <si>
    <t>Montáž tepelné izolace střech plochých na konstrukce stěn převyšující úroveň střechy např. atiky, prostupy střešní krytinou do výšky 1 000 mm přilepenými za studena nízkoexpanzní (PUR) pěnou</t>
  </si>
  <si>
    <t>-1870333364</t>
  </si>
  <si>
    <t>372</t>
  </si>
  <si>
    <t>1803122156</t>
  </si>
  <si>
    <t>100,163*1,02 'Přepočtené koeficientem množství</t>
  </si>
  <si>
    <t>373</t>
  </si>
  <si>
    <t>713151111</t>
  </si>
  <si>
    <t>Montáž tepelné izolace střech šikmých rohožemi, pásy, deskami (izolační materiál ve specifikaci) kladenými volně mezi krokve</t>
  </si>
  <si>
    <t>-606642306</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</si>
  <si>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</si>
  <si>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13*4,2*2"výkres číslo D.1.1.b2</t>
  </si>
  <si>
    <t>374</t>
  </si>
  <si>
    <t>63166767</t>
  </si>
  <si>
    <t>pás tepelně izolační mezi krokve λ=0,036-0,037 tl 140mm</t>
  </si>
  <si>
    <t>-1883914859</t>
  </si>
  <si>
    <t>13*4,2</t>
  </si>
  <si>
    <t>54,6*1,02 'Přepočtené koeficientem množství</t>
  </si>
  <si>
    <t>375</t>
  </si>
  <si>
    <t>63166740</t>
  </si>
  <si>
    <t>pás tepelně izolační pro všechny druhy nezatížených izolací λ=0,038-0,039 tl 40mm</t>
  </si>
  <si>
    <t>-584629532</t>
  </si>
  <si>
    <t>376</t>
  </si>
  <si>
    <t>713151811</t>
  </si>
  <si>
    <t>Odstranění tepelné izolace střech šikmých nebo nadstřešních částí z rohoží, pásů, dílců, desek, bloků mezi krokve nebo pod krokve volně položených z vláknitých materiálů suchých, tloušťka izolace do 100 mm</t>
  </si>
  <si>
    <t>-520309078</t>
  </si>
  <si>
    <t>317,500*2"výkres číslo D.1.1.b4</t>
  </si>
  <si>
    <t>377</t>
  </si>
  <si>
    <t>713191132</t>
  </si>
  <si>
    <t>Montáž tepelné izolace stavebních konstrukcí - doplňky a konstrukční součásti podlah, stropů vrchem nebo střech překrytím fólií separační z PE</t>
  </si>
  <si>
    <t>1905273167</t>
  </si>
  <si>
    <t>173,330*2</t>
  </si>
  <si>
    <t>378</t>
  </si>
  <si>
    <t>28329042</t>
  </si>
  <si>
    <t>fólie PE separační či ochranná tl 0,2mm</t>
  </si>
  <si>
    <t>707072361</t>
  </si>
  <si>
    <t>2865,02*1,1 'Přepočtené koeficientem množství</t>
  </si>
  <si>
    <t>379</t>
  </si>
  <si>
    <t>998713103</t>
  </si>
  <si>
    <t>Přesun hmot pro izolace tepelné stanovený z hmotnosti přesunovaného materiálu vodorovná dopravní vzdálenost do 50 m v objektech výšky přes 12 m do 24 m</t>
  </si>
  <si>
    <t>-1474304538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</si>
  <si>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</si>
  <si>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727</t>
  </si>
  <si>
    <t>Zdravotechnika - požární ochrana</t>
  </si>
  <si>
    <t>380</t>
  </si>
  <si>
    <t>727101501</t>
  </si>
  <si>
    <t>Požární ucpávka VZT dl.do 3000mm</t>
  </si>
  <si>
    <t>-257298195</t>
  </si>
  <si>
    <t>381</t>
  </si>
  <si>
    <t>727101502</t>
  </si>
  <si>
    <t>Požární ucpávka VZT dl.do 3500mm</t>
  </si>
  <si>
    <t>1611449115</t>
  </si>
  <si>
    <t>4"výkres číslo D.1.1.b</t>
  </si>
  <si>
    <t>382</t>
  </si>
  <si>
    <t>727101503</t>
  </si>
  <si>
    <t>Požární ucpávka VZT dl.do 4500mm</t>
  </si>
  <si>
    <t>1919222600</t>
  </si>
  <si>
    <t>5"výkres číslo D.1.1.b2</t>
  </si>
  <si>
    <t>383</t>
  </si>
  <si>
    <t>727101504</t>
  </si>
  <si>
    <t>Požární ucpávka VZT dl.do 1000mm</t>
  </si>
  <si>
    <t>1307202642</t>
  </si>
  <si>
    <t>3"výkres číslo D.1.1.b3</t>
  </si>
  <si>
    <t>4"výkres číslo D.1.1.b4</t>
  </si>
  <si>
    <t>384</t>
  </si>
  <si>
    <t>727101505</t>
  </si>
  <si>
    <t>Požární ucpávka VZT dl.do 1500mm</t>
  </si>
  <si>
    <t>-367929931</t>
  </si>
  <si>
    <t>385</t>
  </si>
  <si>
    <t>727101506</t>
  </si>
  <si>
    <t>Požární ucpávka VZT dl.do 2500mm</t>
  </si>
  <si>
    <t>-1369496804</t>
  </si>
  <si>
    <t>386</t>
  </si>
  <si>
    <t>727101507</t>
  </si>
  <si>
    <t>Požární ucpávka med.plyny dl.do 500mm</t>
  </si>
  <si>
    <t>-898848718</t>
  </si>
  <si>
    <t>12"1np</t>
  </si>
  <si>
    <t>3"2np</t>
  </si>
  <si>
    <t>4"3np</t>
  </si>
  <si>
    <t>387</t>
  </si>
  <si>
    <t>727101508</t>
  </si>
  <si>
    <t>Protipožární dvířka na stoupačkách 300 x 300mm</t>
  </si>
  <si>
    <t>1414758672</t>
  </si>
  <si>
    <t>388</t>
  </si>
  <si>
    <t>727101509</t>
  </si>
  <si>
    <t>Ventilační mřížka průměr 200mm požární zapěnovací v horní a dolní části šachty</t>
  </si>
  <si>
    <t>-1421732989</t>
  </si>
  <si>
    <t>389</t>
  </si>
  <si>
    <t>727101510</t>
  </si>
  <si>
    <t>Přímý obklad ocelové konstrukce požárně ochrannými deskami na bázi kalcium-silikátu tl.15mm, PO R60 DP1</t>
  </si>
  <si>
    <t>-1430089491</t>
  </si>
  <si>
    <t>0,3*3*24*8,4</t>
  </si>
  <si>
    <t>0,36*3*(4*8,4+4*1,2)</t>
  </si>
  <si>
    <t>Mezisoučet"výkres číslo D.1.1.b.2</t>
  </si>
  <si>
    <t>Mezisoučet"výkres číslo D.1.1.b.3</t>
  </si>
  <si>
    <t>0,3*3*(3*4,5+5,2)</t>
  </si>
  <si>
    <t>0,15*3*(12*4,5+3*5,2)</t>
  </si>
  <si>
    <t>2*(4*4,5+5,2)</t>
  </si>
  <si>
    <t>Mezisoučet"výkres číslo D.1.1.b.4</t>
  </si>
  <si>
    <t>390</t>
  </si>
  <si>
    <t>727101511</t>
  </si>
  <si>
    <t>Přímý obklad ocelové konstrukce požárně ochrannými deskami na bázi kalcium-silikátu tl.25mm, PO R60 DP1</t>
  </si>
  <si>
    <t>-2000748310</t>
  </si>
  <si>
    <t>0,3*3*(7*4,5+2*5,2)</t>
  </si>
  <si>
    <t>391</t>
  </si>
  <si>
    <t>727101512</t>
  </si>
  <si>
    <t>V místě rozhraní monolitické a prefa kce provedeno požární těsnění pomocí výplňové hmoty pro zajištění celistvosti (minerální vata tvrzená) a těsnící tmel</t>
  </si>
  <si>
    <t>-1862156788</t>
  </si>
  <si>
    <t>97,1"výkres číslo D.1.1.b.1</t>
  </si>
  <si>
    <t>42,1"výkres číslo D.1.1.b.2</t>
  </si>
  <si>
    <t>42,1"výkres číslo D.1.1.b.3</t>
  </si>
  <si>
    <t>4,21"výkres číslo D.1.1.b.4</t>
  </si>
  <si>
    <t>392</t>
  </si>
  <si>
    <t>727101513</t>
  </si>
  <si>
    <t xml:space="preserve">Přímý obklad ocelové konstrukce sloupů požárně ochrannými deskami na bázi kalcium-silikátu tl.15mm, PO R60 DP1 </t>
  </si>
  <si>
    <t>-275910017</t>
  </si>
  <si>
    <t>0,35*4*4*(11+5+4)</t>
  </si>
  <si>
    <t>393</t>
  </si>
  <si>
    <t>727101514</t>
  </si>
  <si>
    <t>Přímý obklad ocelové konstrukce sloupů požárně ochrannými deskami na bázi kalcium-silikátu tl.25mm, PO R60 DP1 - obložení kulaté</t>
  </si>
  <si>
    <t>196001480</t>
  </si>
  <si>
    <t>pi*0,6*4*(7+4)</t>
  </si>
  <si>
    <t>Mezisoučet"výkres číslo D.1.1.b.2-4</t>
  </si>
  <si>
    <t>741</t>
  </si>
  <si>
    <t>Elektroinstalace - silnoproud</t>
  </si>
  <si>
    <t>394</t>
  </si>
  <si>
    <t>741101501</t>
  </si>
  <si>
    <t>Demontáž, uložení a zpětná montáž prvků z ponechaného podhledu /5x zářivkové svítidlo, nouzové osvětlení, kamera, WIFI, 2x požární čidlo/</t>
  </si>
  <si>
    <t>-1020942883</t>
  </si>
  <si>
    <t>762</t>
  </si>
  <si>
    <t>Konstrukce tesařské</t>
  </si>
  <si>
    <t>395</t>
  </si>
  <si>
    <t>762082230</t>
  </si>
  <si>
    <t>Práce společné pro tesařské konstrukce profilování zhlaví trámů a ozdobných konců jednoduché seříznutí dvěma řezy, plochy přes 160 do 320 cm2</t>
  </si>
  <si>
    <t>-1670287148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</si>
  <si>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</si>
  <si>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396</t>
  </si>
  <si>
    <t>762083122</t>
  </si>
  <si>
    <t>Práce společné pro tesařské konstrukce impregnace řeziva máčením proti dřevokaznému hmyzu, houbám a plísním, třída ohrožení 3 a 4 (dřevo v exteriéru)</t>
  </si>
  <si>
    <t>1226306186</t>
  </si>
  <si>
    <t>0,2+1,497+1,544"položky dílu 762</t>
  </si>
  <si>
    <t>397</t>
  </si>
  <si>
    <t>762085103</t>
  </si>
  <si>
    <t>Práce společné pro tesařské konstrukce montáž ocelových spojovacích prostředků (materiál ve specifikaci) kotevních želez příložek, patek, táhel</t>
  </si>
  <si>
    <t>1982563625</t>
  </si>
  <si>
    <t>398</t>
  </si>
  <si>
    <t>762331812</t>
  </si>
  <si>
    <t>Demontáž vázaných konstrukcí krovů sklonu do 60° z hranolů, hranolků, fošen, průřezové plochy přes 120 do 224 cm2</t>
  </si>
  <si>
    <t>1099091801</t>
  </si>
  <si>
    <t>350+20*5+12,5*2+150"výkres číslo D.1.1.b4</t>
  </si>
  <si>
    <t>399</t>
  </si>
  <si>
    <t>762332132</t>
  </si>
  <si>
    <t>Montáž vázaných konstrukcí krovů střech pultových, sedlových, valbových, stanových čtvercového nebo obdélníkového půdorysu, z řeziva hraněného průřezové plochy přes 120 do 224 cm2</t>
  </si>
  <si>
    <t>-142534786</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</si>
  <si>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</si>
  <si>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10,8"pozednice 14/12</t>
  </si>
  <si>
    <t>400</t>
  </si>
  <si>
    <t>60512130</t>
  </si>
  <si>
    <t>hranol stavební řezivo průřezu do 224cm2 do dl 6m</t>
  </si>
  <si>
    <t>-1076329067</t>
  </si>
  <si>
    <t>10,8*0,14*0,12*1,1"pozednice 14/12</t>
  </si>
  <si>
    <t>401</t>
  </si>
  <si>
    <t>762332133</t>
  </si>
  <si>
    <t>Montáž vázaných konstrukcí krovů střech pultových, sedlových, valbových, stanových čtvercového nebo obdélníkového půdorysu, z řeziva hraněného průřezové plochy přes 224 do 288 cm2</t>
  </si>
  <si>
    <t>-244337684</t>
  </si>
  <si>
    <t>4,5*12"krokve 14/18</t>
  </si>
  <si>
    <t>402</t>
  </si>
  <si>
    <t>60512135</t>
  </si>
  <si>
    <t>hranol stavební řezivo průřezu do 288cm2 do dl 6m</t>
  </si>
  <si>
    <t>-1385531416</t>
  </si>
  <si>
    <t>4,5*12*0,14*0,18*1,1"krokve 14/18</t>
  </si>
  <si>
    <t>403</t>
  </si>
  <si>
    <t>762335550</t>
  </si>
  <si>
    <t>Dodávka a montáž fošny tl.60mm upravené do tvaru sedlové střechy, kotvené pomocí L profilů - konstrukce stříšky VZT</t>
  </si>
  <si>
    <t>1408361086</t>
  </si>
  <si>
    <t xml:space="preserve">6*1,5"výkres číslo </t>
  </si>
  <si>
    <t>404</t>
  </si>
  <si>
    <t>762341014</t>
  </si>
  <si>
    <t>Bednění a laťování bednění střech rovných sklonu do 60° s vyřezáním otvorů z dřevoštěpkových desek OSB šroubovaných na krokve na sraz, tloušťky desky 18 mm</t>
  </si>
  <si>
    <t>-1799914807</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</si>
  <si>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</si>
  <si>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420*2"výkres číslo D.1.1.b.6 provizorní zabezpečení střechy</t>
  </si>
  <si>
    <t>405</t>
  </si>
  <si>
    <t>762341026</t>
  </si>
  <si>
    <t>Bednění a laťování bednění střech rovných sklonu do 60° s vyřezáním otvorů z dřevoštěpkových desek OSB šroubovaných na krokve na pero a drážku, tloušťky desky 22 mm</t>
  </si>
  <si>
    <t>178491753</t>
  </si>
  <si>
    <t>4,5*0,8*2"výkres číslo D.1.1.b7 VZT</t>
  </si>
  <si>
    <t>406</t>
  </si>
  <si>
    <t>762341131</t>
  </si>
  <si>
    <t>Bednění a laťování bednění střech rovných sklonu do 60° s vyřezáním otvorů z cementotřískových desek šroubovaných na rošt na sraz, tloušťky desky 12 mm</t>
  </si>
  <si>
    <t>12879405</t>
  </si>
  <si>
    <t>10,5*3,7+3,2*2,4"výkres číslo D.1.1.b5,6</t>
  </si>
  <si>
    <t>407</t>
  </si>
  <si>
    <t>762341210</t>
  </si>
  <si>
    <t>Bednění a laťování montáž bednění střech rovných a šikmých sklonu do 60° s vyřezáním otvorů z prken hrubých na sraz tl. do 32 mm</t>
  </si>
  <si>
    <t>-10340313</t>
  </si>
  <si>
    <t>13*(4,15+0,35)"výkres číslo D.1.1.b2</t>
  </si>
  <si>
    <t>408</t>
  </si>
  <si>
    <t>60511088</t>
  </si>
  <si>
    <t>řezivo jehličnaté boční omítané š 80-160mm tl 23mm dl 3-3,5m</t>
  </si>
  <si>
    <t>447355888</t>
  </si>
  <si>
    <t>58,500*0,024*1,1</t>
  </si>
  <si>
    <t>409</t>
  </si>
  <si>
    <t>762341680</t>
  </si>
  <si>
    <t>Bednění a laťování montáž bednění štítových okapových říms, krajnic, závětrných prken a žaluzií ve spádu nebo rovnoběžně s okapem z desek cementotřískových nebo cementových na sraz</t>
  </si>
  <si>
    <t>1717622850</t>
  </si>
  <si>
    <t>410</t>
  </si>
  <si>
    <t>59590738</t>
  </si>
  <si>
    <t>deska cementotřísková bez povrchové úpravy tl 14mm</t>
  </si>
  <si>
    <t>-236661610</t>
  </si>
  <si>
    <t>7,12*1,1 'Přepočtené koeficientem množství</t>
  </si>
  <si>
    <t>411</t>
  </si>
  <si>
    <t>762341811</t>
  </si>
  <si>
    <t>Demontáž bednění a laťování bednění střech rovných, obloukových, sklonu do 60° se všemi nadstřešními konstrukcemi z prken hrubých, hoblovaných tl. do 32 mm</t>
  </si>
  <si>
    <t>1460453911</t>
  </si>
  <si>
    <t>12,5*20+5,4*12,5"výkres číslo D.1.1.b4</t>
  </si>
  <si>
    <t>412</t>
  </si>
  <si>
    <t>762342441</t>
  </si>
  <si>
    <t>Bednění a laťování montáž lišt trojúhelníkových nebo kontralatí</t>
  </si>
  <si>
    <t>1231002119</t>
  </si>
  <si>
    <t>58,5"výkres číslo D.1.1.b2</t>
  </si>
  <si>
    <t>413</t>
  </si>
  <si>
    <t>60514114</t>
  </si>
  <si>
    <t>řezivo jehličnaté lať impregnovaná dl 4 m</t>
  </si>
  <si>
    <t>1863602301</t>
  </si>
  <si>
    <t>65,7*0,06*0,04*1,2</t>
  </si>
  <si>
    <t>414</t>
  </si>
  <si>
    <t>762361312</t>
  </si>
  <si>
    <t>Konstrukční vrstva pod klempířské prvky pro oplechování horních ploch zdí a nadezdívek (atik) z desek dřevoštěpkových šroubovaných do podkladu, tloušťky desky 22 mm</t>
  </si>
  <si>
    <t>-1506998235</t>
  </si>
  <si>
    <t xml:space="preserve">Poznámka k souboru cen:_x000D_
1. V cenách -1312 až -1313 jsou započteny i náklady na kotvení desky do podkladu._x000D_
</t>
  </si>
  <si>
    <t>(3,8+7,1*2)*0,45</t>
  </si>
  <si>
    <t>(19,024+4,174+6,439+16,611+6,441+3,921+24,314+29,5+6+pi*4*0,5)*0,45</t>
  </si>
  <si>
    <t>(2,9+2,125+1,8+9,8+2,318)*0,625"výkres číslo D.1.1.b7</t>
  </si>
  <si>
    <t>415</t>
  </si>
  <si>
    <t>762395000</t>
  </si>
  <si>
    <t>Spojovací prostředky krovů, bednění a laťování, nadstřešních konstrukcí svory, prkna, hřebíky, pásová ocel, vruty</t>
  </si>
  <si>
    <t>906859372</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</si>
  <si>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</si>
  <si>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93,060*0,012</t>
  </si>
  <si>
    <t>0,2+1,497+1,544+0,189+7,832*0,014+7,2*0,022"položky dílu 762</t>
  </si>
  <si>
    <t>416</t>
  </si>
  <si>
    <t>762420011</t>
  </si>
  <si>
    <t>Obložení stropů nebo střešních podhledů z cementotřískových desek šroubovaných na sraz, tloušťky desky 12 mm</t>
  </si>
  <si>
    <t>-494353395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</si>
  <si>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</si>
  <si>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417</t>
  </si>
  <si>
    <t>762430012</t>
  </si>
  <si>
    <t>Obložení stěn z cementotřískových desek šroubovaných na sraz, tloušťky desky 12 mm</t>
  </si>
  <si>
    <t>-157368911</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</si>
  <si>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</si>
  <si>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418</t>
  </si>
  <si>
    <t>762495000</t>
  </si>
  <si>
    <t>Spojovací prostředky olištování spár, obložení stropů, střešních podhledů a stěn hřebíky, vruty</t>
  </si>
  <si>
    <t>-383076399</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</si>
  <si>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</si>
  <si>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79,76+225"položky dílu 762</t>
  </si>
  <si>
    <t>419</t>
  </si>
  <si>
    <t>762505055</t>
  </si>
  <si>
    <t>Montáž konstrukce pro dodatečné zakrytí otvorů stropu nad strojovnou včetně dodávky spojovacích prostředků</t>
  </si>
  <si>
    <t>-1554885600</t>
  </si>
  <si>
    <t>10"výkres číslo D.1.1.b.6</t>
  </si>
  <si>
    <t>420</t>
  </si>
  <si>
    <t>-945960637</t>
  </si>
  <si>
    <t>421</t>
  </si>
  <si>
    <t>762511173</t>
  </si>
  <si>
    <t>Podlahové konstrukce podkladové z cementotřískových desek dvouvrstvých šroubovaných na sraz, tloušťky desky 2x12 mm</t>
  </si>
  <si>
    <t>208166516</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</si>
  <si>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</si>
  <si>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422</t>
  </si>
  <si>
    <t>762511177</t>
  </si>
  <si>
    <t>Podlahové konstrukce podkladové z cementotřískových desek dvouvrstvých šroubovaných na sraz, tloušťky desky 2x16 mm</t>
  </si>
  <si>
    <t>-808593093</t>
  </si>
  <si>
    <t>21,4+12,7"výkres číslo D.1.1.b33</t>
  </si>
  <si>
    <t>423</t>
  </si>
  <si>
    <t>762595001</t>
  </si>
  <si>
    <t>Spojovací prostředky podlah a podkladových konstrukcí hřebíky, vruty</t>
  </si>
  <si>
    <t>145399693</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</si>
  <si>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</si>
  <si>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39,88+34,1</t>
  </si>
  <si>
    <t>424</t>
  </si>
  <si>
    <t>762841811</t>
  </si>
  <si>
    <t>Demontáž podbíjení obkladů stropů a střech sklonu do 60° z hrubých prken tl. do 35 mm bez omítky</t>
  </si>
  <si>
    <t>-1773081274</t>
  </si>
  <si>
    <t>11,5*5"výkres číslo D.1.1.b5</t>
  </si>
  <si>
    <t>425</t>
  </si>
  <si>
    <t>762901501</t>
  </si>
  <si>
    <t>Nepropustná zakrývací stěna pro oddělení stávajících prostor od rekonstruovaných ve skladbě OSB, nosná kce, fólie, tmelení včetně demontáže a likvidace po dokončení stavby v ceně vždy i dveře se zárubní</t>
  </si>
  <si>
    <t>534441445</t>
  </si>
  <si>
    <t>4*3+8*3*8+4*4*3"výkres číslo D.1.1.b1</t>
  </si>
  <si>
    <t>426</t>
  </si>
  <si>
    <t>998762103</t>
  </si>
  <si>
    <t>Přesun hmot pro konstrukce tesařské stanovený z hmotnosti přesunovaného materiálu vodorovná dopravní vzdálenost do 50 m v objektech výšky přes 12 do 24 m</t>
  </si>
  <si>
    <t>861605625</t>
  </si>
  <si>
    <t>763</t>
  </si>
  <si>
    <t>Konstrukce suché výstavby</t>
  </si>
  <si>
    <t>427</t>
  </si>
  <si>
    <t>763111468</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</si>
  <si>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</si>
  <si>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2098802528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</si>
  <si>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</si>
  <si>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(0,598+0,706+7,56+0,945+0,479)*3,25</t>
  </si>
  <si>
    <t>(0,401+0,945+7,56+0,706+0,722)*3,25</t>
  </si>
  <si>
    <t>(4,14+1,42)*3,25</t>
  </si>
  <si>
    <t>Součet"výkres číslo D.1.1.b2</t>
  </si>
  <si>
    <t>428</t>
  </si>
  <si>
    <t>763111741</t>
  </si>
  <si>
    <t>Příčka ze sádrokartonových desek ostatní konstrukce a práce na příčkách ze sádrokartonových desek montáž parotěsné zábrany</t>
  </si>
  <si>
    <t>1957782317</t>
  </si>
  <si>
    <t>429</t>
  </si>
  <si>
    <t>28329276</t>
  </si>
  <si>
    <t>fólie PE vyztužená pro parotěsnou vrstvu (reakce na oheň - třída E) 140g/m2</t>
  </si>
  <si>
    <t>-1999140058</t>
  </si>
  <si>
    <t>89,25*1,1 'Přepočtené koeficientem množství</t>
  </si>
  <si>
    <t>430</t>
  </si>
  <si>
    <t>28329291</t>
  </si>
  <si>
    <t>páska spojovací butylkaučuková oboustranně lepící parotěsných folií š 15mm</t>
  </si>
  <si>
    <t>977779111</t>
  </si>
  <si>
    <t>431</t>
  </si>
  <si>
    <t>763111742</t>
  </si>
  <si>
    <t>Příčka ze sádrokartonových desek ostatní konstrukce a práce na příčkách ze sádrokartonových desek montáž jedné vrstvy tepelné izolace</t>
  </si>
  <si>
    <t>135762516</t>
  </si>
  <si>
    <t>432</t>
  </si>
  <si>
    <t>63166781</t>
  </si>
  <si>
    <t>pás tepelně izolační příčkový λ=0,038-0,039 tl 50mm</t>
  </si>
  <si>
    <t>-1222833878</t>
  </si>
  <si>
    <t>89,25*1,02 'Přepočtené koeficientem množství</t>
  </si>
  <si>
    <t>433</t>
  </si>
  <si>
    <t>763111812</t>
  </si>
  <si>
    <t>Demontáž příček ze sádrokartonových desek s nosnou konstrukcí z ocelových profilů jednoduchých, opláštění dvojité</t>
  </si>
  <si>
    <t>-1078095592</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</si>
  <si>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</si>
  <si>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434</t>
  </si>
  <si>
    <t>763121461</t>
  </si>
  <si>
    <t>Stěna předsazená ze sádrokartonových desek s nosnou konstrukcí z ocelových profilů CW, UW dvojitě opláštěná deskami protipožárními DF tl. 2 x 15 mm bez izolace, EI 60, stěna tl. 80 mm, profil 50</t>
  </si>
  <si>
    <t>799055669</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</si>
  <si>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</si>
  <si>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435</t>
  </si>
  <si>
    <t>763121714</t>
  </si>
  <si>
    <t>Stěna předsazená ze sádrokartonových desek ostatní konstrukce a práce na předsazených stěnách ze sádrokartonových desek základní penetrační nátěr</t>
  </si>
  <si>
    <t>-1918137738</t>
  </si>
  <si>
    <t>436</t>
  </si>
  <si>
    <t>763131421</t>
  </si>
  <si>
    <t>Podhled ze sádrokartonových desek dvouvrstvá zavěšená spodní konstrukce z ocelových profilů CD, UD dvojitě opláštěná deskami standardními A, tl. 2 x 12,5 mm, bez izolace</t>
  </si>
  <si>
    <t>-27899756</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</si>
  <si>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</si>
  <si>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5,2+70+145,08"výkres číslo D.1.1.b2</t>
  </si>
  <si>
    <t>437</t>
  </si>
  <si>
    <t>763131714</t>
  </si>
  <si>
    <t>Podhled ze sádrokartonových desek ostatní práce a konstrukce na podhledech ze sádrokartonových desek základní penetrační nátěr</t>
  </si>
  <si>
    <t>1375332177</t>
  </si>
  <si>
    <t>37,52+220,28+67,6"položky dílu 763</t>
  </si>
  <si>
    <t>438</t>
  </si>
  <si>
    <t>763131751</t>
  </si>
  <si>
    <t>Podhled ze sádrokartonových desek ostatní práce a konstrukce na podhledech ze sádrokartonových desek montáž parotěsné zábrany</t>
  </si>
  <si>
    <t>1873544873</t>
  </si>
  <si>
    <t>439</t>
  </si>
  <si>
    <t>320838972</t>
  </si>
  <si>
    <t>325,4*1,1 'Přepočtené koeficientem množství</t>
  </si>
  <si>
    <t>440</t>
  </si>
  <si>
    <t>1517905009</t>
  </si>
  <si>
    <t>441</t>
  </si>
  <si>
    <t>28329302</t>
  </si>
  <si>
    <t>páska těsnící jednostranně lepící pěnová pro napojení parotěsných folií na navazující konstrukce š 15mm</t>
  </si>
  <si>
    <t>-372563499</t>
  </si>
  <si>
    <t>442</t>
  </si>
  <si>
    <t>763131752</t>
  </si>
  <si>
    <t>Podhled ze sádrokartonových desek ostatní práce a konstrukce na podhledech ze sádrokartonových desek montáž jedné vrstvy tepelné izolace</t>
  </si>
  <si>
    <t>-1346610847</t>
  </si>
  <si>
    <t>443</t>
  </si>
  <si>
    <t>-75022382</t>
  </si>
  <si>
    <t>220,28*1,02 'Přepočtené koeficientem množství</t>
  </si>
  <si>
    <t>444</t>
  </si>
  <si>
    <t>763132241</t>
  </si>
  <si>
    <t>Podhled ze sádrokartonových desek – samostatný požární předěl dvouvrstvá nosná konstrukce z ocelových profilů CD, UD s požární odolností zdola bez izolace jednoduše opláštěná deskou protipožární DF tl. 15 mm, EI 15</t>
  </si>
  <si>
    <t>-625186190</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</si>
  <si>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</si>
  <si>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6,67"výkres číslo D.1.1.b5</t>
  </si>
  <si>
    <t>30,85"výkres číslo D.1.1.b6</t>
  </si>
  <si>
    <t>445</t>
  </si>
  <si>
    <t>763161762</t>
  </si>
  <si>
    <t>Podkroví ze sádrokartonových desek dvouvrstvá spodní konstrukce z ocelových profilů CD, UD na krokvových závěsech dvojitě opláštěná deskami protipožárními DF, tl. 2 x 15 mm, TI tl. 200 mm 15 kg/m3, REI 60</t>
  </si>
  <si>
    <t>866975922</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</si>
  <si>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Cena -1782 Montáž nosné konstrukce je stanovena pro m2 plochy podkroví._x000D_
4. V ceně -1782 nejsou započteny náklady na profily; tyto se oceňují ve specifikaci._x000D_
5. V cenách -1785 a -1788 Montáž desek nejsou započteny náklady na desky; tato dodávka se oceňuje ve specifikaci._x000D_
6. Ostatní konstrukce a práce a příplatky u podkroví se oceňují cenami 763 13-17.. pro podhled ze sádrokartonových desek ._x000D_
</t>
  </si>
  <si>
    <t>13*(1+4+0,2)"výkres číslo D.1.1.b2</t>
  </si>
  <si>
    <t>446</t>
  </si>
  <si>
    <t>763164636</t>
  </si>
  <si>
    <t>Obklad konstrukcí sádrokartonovými deskami včetně ochranných úhelníků ve tvaru U rozvinuté šíře přes 0,6 do 1,2 m, opláštěný deskou protipožární DF, tl. 15 mm</t>
  </si>
  <si>
    <t>-1931689306</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</si>
  <si>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</si>
  <si>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20*(0,3+0,3+0,3)</t>
  </si>
  <si>
    <t>447</t>
  </si>
  <si>
    <t>763431801</t>
  </si>
  <si>
    <t>Demontáž podhledu minerálního na zavěšeném na roštu viditelném</t>
  </si>
  <si>
    <t>-495212614</t>
  </si>
  <si>
    <t xml:space="preserve">Poznámka k souboru cen:_x000D_
1. V cenách demontáže podhledu -1801 až -1821 jsou započteny náklady na kompletní demontáž podhledu, tj. nosné konstrukce i panelů._x000D_
</t>
  </si>
  <si>
    <t>2*12</t>
  </si>
  <si>
    <t>448</t>
  </si>
  <si>
    <t>763501501</t>
  </si>
  <si>
    <t>Dodávka a montáž kazetového podhledu 60 x 60cm, 1- kazetový, akustický, rovná hrana, základní hygienické čištění, klas ISO 5, tl.15mm</t>
  </si>
  <si>
    <t>-1070410641</t>
  </si>
  <si>
    <t>449</t>
  </si>
  <si>
    <t>763501502</t>
  </si>
  <si>
    <t>Dodávka a montáž kazetového podhledu 60 x 60cm, 2- kazetový, akustický, rovná hrana, dezinfekce čištění parou, klas ISO 5, tl.15mm</t>
  </si>
  <si>
    <t>1078889263</t>
  </si>
  <si>
    <t>450</t>
  </si>
  <si>
    <t>763501503</t>
  </si>
  <si>
    <t>Dodávka a montáž kazetového podhledu 60 x 60cm, 3- kazetový, akustický, rovná hrana, vzduchotěsný čištění parou, klas ISO 5, tl.20mm</t>
  </si>
  <si>
    <t>-1720350361</t>
  </si>
  <si>
    <t>451</t>
  </si>
  <si>
    <t>763501504</t>
  </si>
  <si>
    <t>Dodávka a montáž kazetového podhledu 60 x 60cm, 4- kazetový, akustický, rovná hrana, antikorozní rastr, základní hygienické čištění, klas ISO 5, tl.15mm</t>
  </si>
  <si>
    <t>-77442422</t>
  </si>
  <si>
    <t>452</t>
  </si>
  <si>
    <t>763501505</t>
  </si>
  <si>
    <t>Dodávka a montáž větracích mřížek 150 x 150mm kazetového podhledu, rozmístění dle med.plynů, mřížka kombinovaná pro větrání a nasávání s pevnými žaluziemi, mřížka proti hmyzu, upevnění pomocí šroubů, vni strana se snadno odnímatelnými zámky</t>
  </si>
  <si>
    <t>-1684410743</t>
  </si>
  <si>
    <t>7+8+33+31"výkres číslo D.1.1.b1</t>
  </si>
  <si>
    <t>453</t>
  </si>
  <si>
    <t>763501506</t>
  </si>
  <si>
    <t>Úprava ponechaných podhledů k nové SDK příčce</t>
  </si>
  <si>
    <t>-564623132</t>
  </si>
  <si>
    <t>2*22</t>
  </si>
  <si>
    <t>454</t>
  </si>
  <si>
    <t>763601501</t>
  </si>
  <si>
    <t>Dodávka a montáž venkovního podhledu z cementových desek s nosným roštěm, povrchovou úpravou a systémovými doplňky</t>
  </si>
  <si>
    <t>407153318</t>
  </si>
  <si>
    <t>3*26"výkres číslo D.1.1.b1</t>
  </si>
  <si>
    <t>455</t>
  </si>
  <si>
    <t>998763202</t>
  </si>
  <si>
    <t>Přesun hmot pro dřevostavby stanovený procentní sazbou (%) z ceny vodorovná dopravní vzdálenost do 50 m v objektech výšky přes 12 do 24 m</t>
  </si>
  <si>
    <t>%</t>
  </si>
  <si>
    <t>-1336259222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</si>
  <si>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</si>
  <si>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</si>
  <si>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</si>
  <si>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456</t>
  </si>
  <si>
    <t>764001821</t>
  </si>
  <si>
    <t>Demontáž klempířských konstrukcí krytiny ze svitků nebo tabulí do suti</t>
  </si>
  <si>
    <t>-374263502</t>
  </si>
  <si>
    <t>457</t>
  </si>
  <si>
    <t>764002801</t>
  </si>
  <si>
    <t>Demontáž klempířských konstrukcí závětrné lišty do suti</t>
  </si>
  <si>
    <t>-119266379</t>
  </si>
  <si>
    <t>458</t>
  </si>
  <si>
    <t>764002811</t>
  </si>
  <si>
    <t>Demontáž klempířských konstrukcí okapového plechu do suti, v krytině povlakové</t>
  </si>
  <si>
    <t>-299844122</t>
  </si>
  <si>
    <t>68,9"výkres číslo D.1.1.b4</t>
  </si>
  <si>
    <t>459</t>
  </si>
  <si>
    <t>764002841</t>
  </si>
  <si>
    <t>Demontáž klempířských konstrukcí oplechování horních ploch zdí a nadezdívek do suti</t>
  </si>
  <si>
    <t>491898313</t>
  </si>
  <si>
    <t>24,2*2+12,4*2+13,3*2+19+0,5*2+1*2+1,3*2+3,7*2+4,3*2+4,8*2+8*2+4,2*2+4,2*2+3,4*2+5,6*2+12,5"výkres číslo D.1.1.b5</t>
  </si>
  <si>
    <t>460</t>
  </si>
  <si>
    <t>764002851</t>
  </si>
  <si>
    <t>Demontáž klempířských konstrukcí oplechování parapetů do suti</t>
  </si>
  <si>
    <t>1614805672</t>
  </si>
  <si>
    <t>1,85*2+2,85*10+1,47*2"výkres číslo D.1.1.b4</t>
  </si>
  <si>
    <t>461</t>
  </si>
  <si>
    <t>764004801</t>
  </si>
  <si>
    <t>Demontáž klempířských konstrukcí žlabu podokapního do suti</t>
  </si>
  <si>
    <t>1539703526</t>
  </si>
  <si>
    <t>12,5*2+21*2"výkres číslo D.1.1.b4</t>
  </si>
  <si>
    <t>462</t>
  </si>
  <si>
    <t>764004861</t>
  </si>
  <si>
    <t>Demontáž klempířských konstrukcí svodu do suti</t>
  </si>
  <si>
    <t>2032824782</t>
  </si>
  <si>
    <t>7*2+3,5*4+6,5*2"výkres číslo D.1.1.b4</t>
  </si>
  <si>
    <t>463</t>
  </si>
  <si>
    <t>764011613</t>
  </si>
  <si>
    <t>Podkladní plech z pozinkovaného plechu s povrchovou úpravou rš 250 mm</t>
  </si>
  <si>
    <t>-1131847933</t>
  </si>
  <si>
    <t xml:space="preserve">Poznámka k souboru cen:_x000D_
1. Rozvinutá šířka podkladního plechu se určuje z rš střešního prvku._x000D_
</t>
  </si>
  <si>
    <t>(1,2+0,85)*2+(1,3+1,25)*2+(1,4+2,15)*2+(3,7+1,2)*2</t>
  </si>
  <si>
    <t>464</t>
  </si>
  <si>
    <t>764011615</t>
  </si>
  <si>
    <t>Podkladní plech z pozinkovaného plechu s povrchovou úpravou rš 400 mm</t>
  </si>
  <si>
    <t>-724906835</t>
  </si>
  <si>
    <t>465</t>
  </si>
  <si>
    <t>764011617</t>
  </si>
  <si>
    <t>Podkladní plech z pozinkovaného plechu s povrchovou úpravou rš 670 mm</t>
  </si>
  <si>
    <t>1731205308</t>
  </si>
  <si>
    <t>466</t>
  </si>
  <si>
    <t>764041321</t>
  </si>
  <si>
    <t>Dilatační lišta z titanzinkového lesklého válcovaného plechu připojovací, včetně tmelení rš 100 mm</t>
  </si>
  <si>
    <t>-1257141222</t>
  </si>
  <si>
    <t>13"výkres číslo D.1.1.b2</t>
  </si>
  <si>
    <t>467</t>
  </si>
  <si>
    <t>764101501</t>
  </si>
  <si>
    <t>KP-1,2,3,4,5,6 - dodávka a montáž vnějších parapetů hliníkový tažený profil tl.1,8mm barvený</t>
  </si>
  <si>
    <t>-973685893</t>
  </si>
  <si>
    <t>2*38+1,5*16+0,75*43+0,75*7+0,75+1,2*4+2,85*2+1,2*6+1,5+2,85+2,4+2,85+4*1,25+2*1,47+1,85"výkres číslo D.1.1.b25</t>
  </si>
  <si>
    <t>0,9*2+1,85+2,85*8+1,47*2"výkres číslo D.1.1.b1</t>
  </si>
  <si>
    <t>468</t>
  </si>
  <si>
    <t>764101502</t>
  </si>
  <si>
    <t>Dodávka a montáž vnějších parapetů hliníkový tažený profil tl.1,8mm barvený - ukončovací krytky</t>
  </si>
  <si>
    <t>-1588640869</t>
  </si>
  <si>
    <t>(38+16+43+7+1+1+4+2+6+1+1+1+8)*2"výkres číslo D.1.1.b25</t>
  </si>
  <si>
    <t>13*2"výkres číslo D.1.1.b1</t>
  </si>
  <si>
    <t>469</t>
  </si>
  <si>
    <t>764101503</t>
  </si>
  <si>
    <t>VN-1 - dodávka a montáž vnitřních parapetů nerez dl.800mm, šíře 300-400mm</t>
  </si>
  <si>
    <t>-2082047188</t>
  </si>
  <si>
    <t>1"výkres číslo D.1.1.b25</t>
  </si>
  <si>
    <t>470</t>
  </si>
  <si>
    <t>764111641</t>
  </si>
  <si>
    <t>Krytina ze svitků nebo z taškových tabulí z pozinkovaného plechu s povrchovou úpravou s úpravou u okapů, prostupů a výčnělků střechy rovné drážkováním ze svitků do rš 670 mm, sklon střechy do 30°</t>
  </si>
  <si>
    <t>1778060911</t>
  </si>
  <si>
    <t>471</t>
  </si>
  <si>
    <t>764111671</t>
  </si>
  <si>
    <t>Krytina ze svitků nebo z taškových tabulí z pozinkovaného plechu s povrchovou úpravou s úpravou u okapů, prostupů a výčnělků desek železobetonových (vstupní stříška)</t>
  </si>
  <si>
    <t>515564158</t>
  </si>
  <si>
    <t>1,2*0,85+1,3*1,25+1,4*2,15+3,7*1,2"oplechování VZT</t>
  </si>
  <si>
    <t>472</t>
  </si>
  <si>
    <t>764141313</t>
  </si>
  <si>
    <t>Krytina ze svitků nebo tabulí z titanzinkového lesklého válcovaného plechu s úpravou u okapů, prostupů a výčnělků střechy rovné drážkováním ze svitků rš 670 mm, sklon střechy přes 30 do 60°</t>
  </si>
  <si>
    <t>365042145</t>
  </si>
  <si>
    <t>13*4,15"výkres číslo D.1.1.b2</t>
  </si>
  <si>
    <t>473</t>
  </si>
  <si>
    <t>764155555</t>
  </si>
  <si>
    <t>Dodávka a osazení větracích tvarovek plechové střechy TTZ</t>
  </si>
  <si>
    <t>1584946397</t>
  </si>
  <si>
    <t>474</t>
  </si>
  <si>
    <t>764211633</t>
  </si>
  <si>
    <t>Oplechování střešních prvků z pozinkovaného plechu s povrchovou úpravou hřebene nevětraného s použitím hřebenového plechu rš 250 mm</t>
  </si>
  <si>
    <t>1996588825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</si>
  <si>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</si>
  <si>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4,5"výkres číslo D.1.1.b7</t>
  </si>
  <si>
    <t>475</t>
  </si>
  <si>
    <t>764212634</t>
  </si>
  <si>
    <t>Oplechování střešních prvků z pozinkovaného plechu s povrchovou úpravou štítu závětrnou lištou rš 330 mm</t>
  </si>
  <si>
    <t>-1294735930</t>
  </si>
  <si>
    <t>10+2,318+0,8*4"výkres číslo D.1.1.b7</t>
  </si>
  <si>
    <t>476</t>
  </si>
  <si>
    <t>764212664</t>
  </si>
  <si>
    <t>Oplechování střešních prvků z pozinkovaného plechu s povrchovou úpravou okapu okapovým plechem střechy rovné rš 330 mm</t>
  </si>
  <si>
    <t>-1451195663</t>
  </si>
  <si>
    <t>4,5*2"výkres číslo D.1.1.b7</t>
  </si>
  <si>
    <t>477</t>
  </si>
  <si>
    <t>764214607</t>
  </si>
  <si>
    <t>Oplechování horních ploch zdí a nadezdívek (atik) z pozinkovaného plechu s povrchovou úpravou mechanicky kotvené rš 670 mm</t>
  </si>
  <si>
    <t>-1062027994</t>
  </si>
  <si>
    <t>478</t>
  </si>
  <si>
    <t>764215603</t>
  </si>
  <si>
    <t>Oplechování horních ploch zdí a nadezdívek (atik) z pozinkovaného plechu s povrchovou úpravou celoplošně lepené rš 250 mm</t>
  </si>
  <si>
    <t>1439975123</t>
  </si>
  <si>
    <t>5,4+4,4"výkres číslo D.1.1.b1 ukončovací lišta KZS pod stávající oplechováním atiky v napojovací části na vedlejší objekt</t>
  </si>
  <si>
    <t>2,5</t>
  </si>
  <si>
    <t>479</t>
  </si>
  <si>
    <t>764215646</t>
  </si>
  <si>
    <t>Oplechování horních ploch zdí a nadezdívek (atik) z pozinkovaného plechu s povrchovou úpravou Příplatek k cenám za zvýšenou pracnost při provedení rohu nebo koutu přes rš 400 mm</t>
  </si>
  <si>
    <t>-687396932</t>
  </si>
  <si>
    <t>4+15+2"výkres číslo D.1.1.b7</t>
  </si>
  <si>
    <t>480</t>
  </si>
  <si>
    <t>764242303</t>
  </si>
  <si>
    <t>Oplechování střešních prvků z titanzinkového lesklého válcovaného plechu štítu závětrnou lištou rš 250 mm</t>
  </si>
  <si>
    <t>1198049572</t>
  </si>
  <si>
    <t xml:space="preserve">Poznámka k souboru cen:_x000D_
1. V cenách 764 24-1305 až - 2357 nejsou započteny náklady na podkladní plech. Ten se oceňuje souborem cen 764 01-14..Podkladní plech z pozinkovaného plechu v tl. 1,0 mm a rozvinuté šířce dle rš střešního prvku._x000D_
</t>
  </si>
  <si>
    <t>4,15*2"výkres číslo D.1.1.b2</t>
  </si>
  <si>
    <t>481</t>
  </si>
  <si>
    <t>764242331</t>
  </si>
  <si>
    <t>Oplechování střešních prvků z titanzinkového lesklého válcovaného plechu okapu okapovým plechem střechy rovné rš 150 mm</t>
  </si>
  <si>
    <t>-1812992270</t>
  </si>
  <si>
    <t>482</t>
  </si>
  <si>
    <t>764242334</t>
  </si>
  <si>
    <t>Oplechování střešních prvků z titanzinkového lesklého válcovaného plechu okapu okapovým plechem střechy rovné rš 330 mm</t>
  </si>
  <si>
    <t>-696168072</t>
  </si>
  <si>
    <t>483</t>
  </si>
  <si>
    <t>764248306</t>
  </si>
  <si>
    <t>Oplechování říms a ozdobných prvků z titanzinkového lesklého válcovaného plechu rovných, bez rohů mechanicky kotvené rš 500 mm</t>
  </si>
  <si>
    <t>694824918</t>
  </si>
  <si>
    <t xml:space="preserve">Poznámka k souboru cen:_x000D_
1. Ceny lze použít pro ocenění oplechování římsy pod nadřímsovým žlabem._x000D_
</t>
  </si>
  <si>
    <t>484</t>
  </si>
  <si>
    <t>764342305</t>
  </si>
  <si>
    <t>Lemování zdí z titanzinkového lesklého válcovaného plechu spodní s formováním do tvaru krytiny rovných, střech s krytinou prejzovou nebo vlnitou rš 400 mm</t>
  </si>
  <si>
    <t>-1162216577</t>
  </si>
  <si>
    <t>485</t>
  </si>
  <si>
    <t>764511602</t>
  </si>
  <si>
    <t>Žlab podokapní z pozinkovaného plechu s povrchovou úpravou včetně háků a čel půlkruhový rš 330 mm</t>
  </si>
  <si>
    <t>15275552</t>
  </si>
  <si>
    <t>2,9+2,125+1,8+9,8+2,318+4,6"výkres číslo D.1.1.b7</t>
  </si>
  <si>
    <t>486</t>
  </si>
  <si>
    <t>764511622</t>
  </si>
  <si>
    <t>Žlab podokapní z pozinkovaného plechu s povrchovou úpravou včetně háků a čel roh nebo kout, žlabu půlkruhového rš 330 mm</t>
  </si>
  <si>
    <t>1317827792</t>
  </si>
  <si>
    <t>1"výkres číslo D.1.1.b7</t>
  </si>
  <si>
    <t>487</t>
  </si>
  <si>
    <t>764511642</t>
  </si>
  <si>
    <t>Žlab podokapní z pozinkovaného plechu s povrchovou úpravou včetně háků a čel kotlík oválný (trychtýřový), rš žlabu/průměr svodu 330/100 mm</t>
  </si>
  <si>
    <t>-31412731</t>
  </si>
  <si>
    <t>3"výkres číslo D.1.1.b7</t>
  </si>
  <si>
    <t>488</t>
  </si>
  <si>
    <t>764511643</t>
  </si>
  <si>
    <t>Žlab podokapní z pozinkovaného plechu s povrchovou úpravou včetně háků a čel kotlík oválný (trychtýřový), rš žlabu/průměr svodu 330/120 mm</t>
  </si>
  <si>
    <t>1780361104</t>
  </si>
  <si>
    <t>489</t>
  </si>
  <si>
    <t>764518622</t>
  </si>
  <si>
    <t>Svod z pozinkovaného plechu s upraveným povrchem včetně objímek, kolen a odskoků kruhový, průměru 100 mm</t>
  </si>
  <si>
    <t>1514849787</t>
  </si>
  <si>
    <t>12+2"výkres číslo D.1.1.b7</t>
  </si>
  <si>
    <t>490</t>
  </si>
  <si>
    <t>764518623</t>
  </si>
  <si>
    <t>Svod z pozinkovaného plechu s upraveným povrchem včetně objímek, kolen a odskoků kruhový, průměru 120 mm</t>
  </si>
  <si>
    <t>1551732714</t>
  </si>
  <si>
    <t>18+22"výkres číslo D.1.1.b7</t>
  </si>
  <si>
    <t>491</t>
  </si>
  <si>
    <t>998764103</t>
  </si>
  <si>
    <t>Přesun hmot pro konstrukce klempířské stanovený z hmotnosti přesunovaného materiálu vodorovná dopravní vzdálenost do 50 m v objektech výšky přes 12 do 24 m</t>
  </si>
  <si>
    <t>1079994946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</si>
  <si>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</si>
  <si>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</si>
  <si>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</si>
  <si>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492</t>
  </si>
  <si>
    <t>765111201</t>
  </si>
  <si>
    <t>Montáž krytiny keramické okapové hrany s okapním větracím pásem</t>
  </si>
  <si>
    <t>363875781</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</si>
  <si>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</si>
  <si>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13+4,4*2"výkres číslo D.1.1.b2</t>
  </si>
  <si>
    <t>493</t>
  </si>
  <si>
    <t>59660027</t>
  </si>
  <si>
    <t>pás ochranný větrací okapní Al š 100mm</t>
  </si>
  <si>
    <t>309459097</t>
  </si>
  <si>
    <t>494</t>
  </si>
  <si>
    <t>765191013</t>
  </si>
  <si>
    <t>Montáž pojistné hydroizolační nebo parotěsné fólie kladené ve sklonu přes 20° volně na bednění nebo tepelnou izolaci</t>
  </si>
  <si>
    <t>-1751167065</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</si>
  <si>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</si>
  <si>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495</t>
  </si>
  <si>
    <t>28329324</t>
  </si>
  <si>
    <t>fólie kontaktní difuzně propustná pro doplňkovou hydroizolační vrstvu, třívrstvá mikroporézní PP 130-135g/m2</t>
  </si>
  <si>
    <t>-2062446801</t>
  </si>
  <si>
    <t>124,2*1,1 'Přepočtené koeficientem množství</t>
  </si>
  <si>
    <t>496</t>
  </si>
  <si>
    <t>765192001</t>
  </si>
  <si>
    <t>Nouzové zakrytí střechy plachtou</t>
  </si>
  <si>
    <t>772170</t>
  </si>
  <si>
    <t xml:space="preserve">Poznámka k souboru cen:_x000D_
1. Cenu lze použít pro přechodné zakrytí střechy nebo krovu._x000D_
2. V ceně 765 19-2001 jsou započteny náklady i na:_x000D_
a) montáž a demontáž plachty,_x000D_
b) opotřebení plachty._x000D_
</t>
  </si>
  <si>
    <t>12,5*6"výkres číslo D.1.1.b5</t>
  </si>
  <si>
    <t>497</t>
  </si>
  <si>
    <t>998765103</t>
  </si>
  <si>
    <t>Přesun hmot pro krytiny skládané stanovený z hmotnosti přesunovaného materiálu vodorovná dopravní vzdálenost do 50 m na objektech výšky přes 12 do 24 m</t>
  </si>
  <si>
    <t>-317553905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</si>
  <si>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</si>
  <si>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</si>
  <si>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</si>
  <si>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498</t>
  </si>
  <si>
    <t>766101501</t>
  </si>
  <si>
    <t>Š1 - dodávka a montáž šatních skříněk z laminované dřevotřísky na kovových podnožkách /1sestava - 3skříňky, rozměr 40 x 90cm, výška 140cm, typová/</t>
  </si>
  <si>
    <t>1998779537</t>
  </si>
  <si>
    <t>9+7"výkres číslo D.1.1.b36</t>
  </si>
  <si>
    <t>499</t>
  </si>
  <si>
    <t>766101502</t>
  </si>
  <si>
    <t>KL-1 - dodávka a montáž čajové linky délka 160cm, horní i dolní skříňky</t>
  </si>
  <si>
    <t>548791353</t>
  </si>
  <si>
    <t>4"výkres číslo D.1.1.b41</t>
  </si>
  <si>
    <t>500</t>
  </si>
  <si>
    <t>766101503</t>
  </si>
  <si>
    <t>KL-2 - dodávka a montáž čajové linky délka 160cm, horní i dolní skříňky</t>
  </si>
  <si>
    <t>-1717137571</t>
  </si>
  <si>
    <t>2"výkres číslo D.1.1.b41</t>
  </si>
  <si>
    <t>501</t>
  </si>
  <si>
    <t>766101504</t>
  </si>
  <si>
    <t>KL-4 - dodávka a montáž čajové linky délka 180cm, horní i dolní skříňky</t>
  </si>
  <si>
    <t>-521379251</t>
  </si>
  <si>
    <t>1"výkres číslo D.1.1.b41</t>
  </si>
  <si>
    <t>502</t>
  </si>
  <si>
    <t>766101505</t>
  </si>
  <si>
    <t>KL-5 - dodávka a montáž čajové linky délka 180cm, horní i dolní skříňky</t>
  </si>
  <si>
    <t>-89412762</t>
  </si>
  <si>
    <t>503</t>
  </si>
  <si>
    <t>766101506</t>
  </si>
  <si>
    <t>KL-6 - dodávka a montáž čajové linky délka 180cm, horní i dolní skříňky</t>
  </si>
  <si>
    <t>1703864797</t>
  </si>
  <si>
    <t>504</t>
  </si>
  <si>
    <t>766101507</t>
  </si>
  <si>
    <t>KL-7 - dodávka a montáž čajové linky délka 320,5cm, horní i dolní skříňky, vestavěná myčka</t>
  </si>
  <si>
    <t>1393068401</t>
  </si>
  <si>
    <t>505</t>
  </si>
  <si>
    <t>766101508</t>
  </si>
  <si>
    <t>ZL-1 - dodávka a montáž zdravotnické linky délka 180cm, horní i dolní skříňky</t>
  </si>
  <si>
    <t>-1837240012</t>
  </si>
  <si>
    <t>1"výkres číslo D.1.1.b42</t>
  </si>
  <si>
    <t>506</t>
  </si>
  <si>
    <t>766101509</t>
  </si>
  <si>
    <t>ZL-2 - dodávka a montáž zdravotnické linky délka 180cm, horní i dolní skříňky</t>
  </si>
  <si>
    <t>-253021361</t>
  </si>
  <si>
    <t>507</t>
  </si>
  <si>
    <t>766101510</t>
  </si>
  <si>
    <t>ZL-3 - dodávka a montáž zdravotnické linky délka 180cm, horní i dolní skříňky</t>
  </si>
  <si>
    <t>148495633</t>
  </si>
  <si>
    <t>508</t>
  </si>
  <si>
    <t>766101511</t>
  </si>
  <si>
    <t>ZL-4 - dodávka a montáž zdravotnické linky délka 179,7cm, horní i dolní skříňky</t>
  </si>
  <si>
    <t>-916967520</t>
  </si>
  <si>
    <t>509</t>
  </si>
  <si>
    <t>766101512</t>
  </si>
  <si>
    <t>ZL-5 - dodávka a montáž zdravotnické linky délka 492cm, horní i dolní skříňky, vestavěná myčka</t>
  </si>
  <si>
    <t>-1479435625</t>
  </si>
  <si>
    <t>1"výkres číslo D.1.1.b43</t>
  </si>
  <si>
    <t>510</t>
  </si>
  <si>
    <t>766101513</t>
  </si>
  <si>
    <t>ZL-6 - dodávka a montáž zdravotnické linky délka 84cm, dolní skříňka</t>
  </si>
  <si>
    <t>-823586961</t>
  </si>
  <si>
    <t>4"výkres číslo D.1.1.b44</t>
  </si>
  <si>
    <t>511</t>
  </si>
  <si>
    <t>766101514</t>
  </si>
  <si>
    <t>ZL-7 - dodávka a montáž zdravotnické linky délka 184cm, dolní skříňky</t>
  </si>
  <si>
    <t>1821849391</t>
  </si>
  <si>
    <t>5"výkres číslo D.1.1.b45</t>
  </si>
  <si>
    <t>512</t>
  </si>
  <si>
    <t>766101515</t>
  </si>
  <si>
    <t>ZL-8 - dodávka a montáž zdravotnické linky délka 180cm, dolní skříňky</t>
  </si>
  <si>
    <t>-821599187</t>
  </si>
  <si>
    <t>1"výkres číslo D.1.1.b45</t>
  </si>
  <si>
    <t>513</t>
  </si>
  <si>
    <t>766101516</t>
  </si>
  <si>
    <t>ZL-9 - dodávka a montáž zdravotnické linky délka 240cm, dolní skříňky</t>
  </si>
  <si>
    <t>1944430224</t>
  </si>
  <si>
    <t>1"výkres číslo D.1.1.b46</t>
  </si>
  <si>
    <t>514</t>
  </si>
  <si>
    <t>766101517</t>
  </si>
  <si>
    <t>ZL-10 - dodávka a montáž zdravotnické linky délka 240cm, horní skříňky</t>
  </si>
  <si>
    <t>1189124098</t>
  </si>
  <si>
    <t>515</t>
  </si>
  <si>
    <t>766101518</t>
  </si>
  <si>
    <t>P-1 - dodávka a montáž pracoviště sester 2.NP - kompletní vybavení dle "výkres číslo D.1.1.b34</t>
  </si>
  <si>
    <t>2011748046</t>
  </si>
  <si>
    <t>1"výkres číslo D.1.1.b34</t>
  </si>
  <si>
    <t>516</t>
  </si>
  <si>
    <t>766101519</t>
  </si>
  <si>
    <t>P-2 - dodávka a montáž pracoviště sester 3.NP - kompletní vybavení dle "výkres číslo D.1.1.b34</t>
  </si>
  <si>
    <t>1441443206</t>
  </si>
  <si>
    <t>517</t>
  </si>
  <si>
    <t>766101520</t>
  </si>
  <si>
    <t>A - dodávka a montáž plastového okna 200 x 160cm</t>
  </si>
  <si>
    <t>873705503</t>
  </si>
  <si>
    <t>38"výkres číslo D.1.1.b23</t>
  </si>
  <si>
    <t>518</t>
  </si>
  <si>
    <t>766101521</t>
  </si>
  <si>
    <t>B - dodávka a montáž plastového okna 150 x 160cm</t>
  </si>
  <si>
    <t>-1825117534</t>
  </si>
  <si>
    <t>16"výkres číslo D.1.1.b23</t>
  </si>
  <si>
    <t>519</t>
  </si>
  <si>
    <t>766101522</t>
  </si>
  <si>
    <t>C - dodávka a montáž plastového okna 75 x 160cm</t>
  </si>
  <si>
    <t>-1811346549</t>
  </si>
  <si>
    <t>43"výkres číslo D.1.1.b23</t>
  </si>
  <si>
    <t>520</t>
  </si>
  <si>
    <t>766101523</t>
  </si>
  <si>
    <t>D - dodávka a montáž plastového okna 75 x 100cm</t>
  </si>
  <si>
    <t>711108657</t>
  </si>
  <si>
    <t>7"výkres číslo D.1.1.b23</t>
  </si>
  <si>
    <t>521</t>
  </si>
  <si>
    <t>766101524</t>
  </si>
  <si>
    <t>E - dodávka a montáž hliníkového okna 75 x 160cm pevné s požární odolností</t>
  </si>
  <si>
    <t>-1979747334</t>
  </si>
  <si>
    <t>1"výkres číslo D.1.1.b23</t>
  </si>
  <si>
    <t>522</t>
  </si>
  <si>
    <t>766101525</t>
  </si>
  <si>
    <t>F - dodávka a montáž plastového okna 120 x 150cm</t>
  </si>
  <si>
    <t>526270069</t>
  </si>
  <si>
    <t>4"výkres číslo D.1.1.b23</t>
  </si>
  <si>
    <t>523</t>
  </si>
  <si>
    <t>766101526</t>
  </si>
  <si>
    <t>G - dodávka a montáž hliníkového okna 125 x 180cm pevné s požární odolností</t>
  </si>
  <si>
    <t>-1141109185</t>
  </si>
  <si>
    <t>524</t>
  </si>
  <si>
    <t>766101527</t>
  </si>
  <si>
    <t>H - dodávka a montáž hliníkového okna 120 x 150cm pevné s požární odolností</t>
  </si>
  <si>
    <t>-841557850</t>
  </si>
  <si>
    <t>6"výkres číslo D.1.1.b23</t>
  </si>
  <si>
    <t>525</t>
  </si>
  <si>
    <t>766101528</t>
  </si>
  <si>
    <t>I - dodávka a montáž hliníkového okna 150 x 160cm pevné s požární odolností</t>
  </si>
  <si>
    <t>274153477</t>
  </si>
  <si>
    <t>526</t>
  </si>
  <si>
    <t>766101529</t>
  </si>
  <si>
    <t>J - dodávka a montáž hliníkového okna 285 x 180cm otevíravé a pevné s požární odolností</t>
  </si>
  <si>
    <t>-861026409</t>
  </si>
  <si>
    <t>527</t>
  </si>
  <si>
    <t>766101530</t>
  </si>
  <si>
    <t>K - dodávka a montáž hliníkového okna 240 x 115cm otevíravé a pevné s požární odolností</t>
  </si>
  <si>
    <t>-1315905532</t>
  </si>
  <si>
    <t>528</t>
  </si>
  <si>
    <t>766101531</t>
  </si>
  <si>
    <t>1 - dodávka a montáž hliníkových vstupních dveří 180 x 240cm, automatické posuvné</t>
  </si>
  <si>
    <t>-1399867746</t>
  </si>
  <si>
    <t>1"výkres číslo D.1.1.b26</t>
  </si>
  <si>
    <t>529</t>
  </si>
  <si>
    <t>766101532</t>
  </si>
  <si>
    <t>2 - dodávka a montáž hliníkových vstupních dveří 150 x 270cm, automatické posuvné</t>
  </si>
  <si>
    <t>218684318</t>
  </si>
  <si>
    <t>530</t>
  </si>
  <si>
    <t>766101533</t>
  </si>
  <si>
    <t>3 - dodávka a montáž hliníkových vstupních dveří 168 x 234cm otevíravé včetně kování, zárubně a ostatních doplňků dle tabulky</t>
  </si>
  <si>
    <t>1358370688</t>
  </si>
  <si>
    <t>531</t>
  </si>
  <si>
    <t>766101534</t>
  </si>
  <si>
    <t>4 - dodávka a montáž hliníkových vstupních dveří 104 x 205cm otevíravé včetně kování, zárubně a ostatních doplňků dle tabulky</t>
  </si>
  <si>
    <t>-1902910290</t>
  </si>
  <si>
    <t>2"výkres číslo D.1.1.b26</t>
  </si>
  <si>
    <t>532</t>
  </si>
  <si>
    <t>766101535</t>
  </si>
  <si>
    <t>5 - dodávka a montáž hliníkových vnitřních dveří 145 x 228cm včetně kování, zárubně a ostatních doplňků dle tabulky, EI30-SM-C-DP3 (DP1)</t>
  </si>
  <si>
    <t>357272592</t>
  </si>
  <si>
    <t>533</t>
  </si>
  <si>
    <t>766101536</t>
  </si>
  <si>
    <t>6 - dodávka a montáž hliníkových vnitřních dveří 145 x 228cm včetně kování, zárubně a ostatních doplňků dle tabulky, EI30-SM-C-DP3 (DP1)</t>
  </si>
  <si>
    <t>-1251778000</t>
  </si>
  <si>
    <t>534</t>
  </si>
  <si>
    <t>766101537</t>
  </si>
  <si>
    <t>7 - dodávka a montáž hliníkových vnitřních dveří 135 x 228cm včetně kování, zárubně a ostatních doplňků dle tabulky, EI30-SM-C-DP3 (DP1)</t>
  </si>
  <si>
    <t>-1635474166</t>
  </si>
  <si>
    <t>535</t>
  </si>
  <si>
    <t>766101538</t>
  </si>
  <si>
    <t>8 - dodávka a montáž hliníkových vnitřních dveří 140 x 220cm automatické, posuvné, včetně kování, zárubně a ostatních doplňků dle tabulky, EI30-SM-C-DP3 (DP1)</t>
  </si>
  <si>
    <t>-1953717199</t>
  </si>
  <si>
    <t>536</t>
  </si>
  <si>
    <t>766101539</t>
  </si>
  <si>
    <t>9 - dodávka a montáž hliníkových vnitřních dveří 120 x 220cm automatické, posuvné, včetně kování, zárubně a ostatních doplňků dle tabulky, EI30-SM-C-DP3 (DP1)</t>
  </si>
  <si>
    <t>-1619439424</t>
  </si>
  <si>
    <t>537</t>
  </si>
  <si>
    <t>766101540</t>
  </si>
  <si>
    <t>10 - dodávka a montáž hliníkových vnitřních dveří 135 x 228cm včetně kování, zárubně a ostatních doplňků dle tabulky, EI30-SM-C-DP3 (DP1)</t>
  </si>
  <si>
    <t>-1728790464</t>
  </si>
  <si>
    <t>538</t>
  </si>
  <si>
    <t>766101541</t>
  </si>
  <si>
    <t>11 - dodávka a montáž hliníkových vnitřních dveří 120 x 220cm automatické, posuvné, včetně kování, zárubně a ostatních doplňků dle tabulky</t>
  </si>
  <si>
    <t>772242499</t>
  </si>
  <si>
    <t>539</t>
  </si>
  <si>
    <t>766101542</t>
  </si>
  <si>
    <t>12 - dodávka a montáž hliníkových vnitřních dveří 145 x 228cm včetně kování, zárubně a ostatních doplňků dle tabulky, EI30-SM-C-DP3 (DP1)</t>
  </si>
  <si>
    <t>-811685965</t>
  </si>
  <si>
    <t>540</t>
  </si>
  <si>
    <t>766101543</t>
  </si>
  <si>
    <t>13 - dodávka a montáž hliníkových vnitřních dveří 130 x 220cm automatické, posuvné, včetně kování, zárubně a ostatních doplňků dle tabulky</t>
  </si>
  <si>
    <t>1817189170</t>
  </si>
  <si>
    <t>541</t>
  </si>
  <si>
    <t>766101544</t>
  </si>
  <si>
    <t>14 - dodávka a montáž hliníkových vnitřních dveří 120 x 220cm automatické, posuvné, včetně kování, zárubně a ostatních doplňků dle tabulky</t>
  </si>
  <si>
    <t>-1963042646</t>
  </si>
  <si>
    <t>542</t>
  </si>
  <si>
    <t>766101545</t>
  </si>
  <si>
    <t>15 - dodávka a montáž hliníkových vnitřních dveří 120 x 197cm automatické, posuvné, včetně kování, zárubně a ostatních doplňků dle tabulky</t>
  </si>
  <si>
    <t>-1973670033</t>
  </si>
  <si>
    <t>4+1+5+1"výkres číslo D.1.1.b26</t>
  </si>
  <si>
    <t>543</t>
  </si>
  <si>
    <t>766101546</t>
  </si>
  <si>
    <t>16 - dodávka a montáž hliníkových vnitřních dveří 120 x 197cm automatické, posuvné, včetně kování, zárubně a ostatních doplňků dle tabulky, v prosklené stěně</t>
  </si>
  <si>
    <t>-1986039561</t>
  </si>
  <si>
    <t>5"výkres číslo D.1.1.b26</t>
  </si>
  <si>
    <t>544</t>
  </si>
  <si>
    <t>766101547</t>
  </si>
  <si>
    <t>17 - dodávka a montáž hliníkových vnitřních dveří 100 x 197cm automatické, posuvné, včetně kování, zárubně a ostatních doplňků dle tabulky, v prosklené stěně</t>
  </si>
  <si>
    <t>-1804429505</t>
  </si>
  <si>
    <t>545</t>
  </si>
  <si>
    <t>766101548</t>
  </si>
  <si>
    <t>18 - dodávka a montáž nerezových automatických vnitřních dveří 120 x 197cm, posuvné, včetně kování, zárubně a ostatních doplňků dle tabulky "výkres číslo D.1.1.b28</t>
  </si>
  <si>
    <t>1990676083</t>
  </si>
  <si>
    <t>9"výkres číslo D.1.1.b28</t>
  </si>
  <si>
    <t>546</t>
  </si>
  <si>
    <t>766101549</t>
  </si>
  <si>
    <t>19 - dodávka a montáž olověných automatických vnitřních dveří 120 x 197cm, posuvné, včetně kování, zárubně a ostatních doplňků dle tabulky "výkres číslo D.1.1.b28</t>
  </si>
  <si>
    <t>-836918341</t>
  </si>
  <si>
    <t>5"výkres číslo D.1.1.b28</t>
  </si>
  <si>
    <t>547</t>
  </si>
  <si>
    <t>766101550</t>
  </si>
  <si>
    <t>20 - dodávka a montáž dřevěných vnitřních dveří 110 x 197cm, EI30-Sm-C DP3, včetně kování, zárubně a ostatních doplňků dle tabulky "výkres číslo D.1.1.b27</t>
  </si>
  <si>
    <t>-1211818036</t>
  </si>
  <si>
    <t>6"výkres číslo D.1.1.b27</t>
  </si>
  <si>
    <t>548</t>
  </si>
  <si>
    <t>766101551</t>
  </si>
  <si>
    <t>21 - dodávka a montáž dřevěných vnitřních dveří 80 x 197cm, EI30-Sm-C DP3, včetně kování, zárubně a ostatních doplňků dle tabulky "výkres číslo D.1.1.b27</t>
  </si>
  <si>
    <t>-899311163</t>
  </si>
  <si>
    <t>5"výkres číslo D.1.1.b27</t>
  </si>
  <si>
    <t>549</t>
  </si>
  <si>
    <t>766101552</t>
  </si>
  <si>
    <t>22 - dodávka a montáž dřevěných vnitřních dveří 80 x 197cm, EW 30-C DP3, včetně kování, zárubně a ostatních doplňků dle tabulky "výkres číslo D.1.1.b27</t>
  </si>
  <si>
    <t>316151888</t>
  </si>
  <si>
    <t>2"výkres číslo D.1.1.b27</t>
  </si>
  <si>
    <t>550</t>
  </si>
  <si>
    <t>766101553</t>
  </si>
  <si>
    <t>23 - dodávka a montáž dřevěných vnitřních dveří 120 x 197cm, EW 30-C DP3, včetně kování, zárubně a ostatních doplňků dle tabulky "výkres číslo D.1.1.b27</t>
  </si>
  <si>
    <t>-1125698894</t>
  </si>
  <si>
    <t>1"výkres číslo D.1.1.b27</t>
  </si>
  <si>
    <t>551</t>
  </si>
  <si>
    <t>766101554</t>
  </si>
  <si>
    <t>24 - dodávka a montáž dřevěných vnitřních dveří 150 x 197cm, EW 30-C DP3, včetně kování, zárubně a ostatních doplňků dle tabulky "výkres číslo D.1.1.b27</t>
  </si>
  <si>
    <t>1694533054</t>
  </si>
  <si>
    <t>552</t>
  </si>
  <si>
    <t>766101555</t>
  </si>
  <si>
    <t>25 - dodávka a montáž dřevěných vnitřních dveří 110 x 197cm, EW 45-C DP2, včetně kování, zárubně a ostatních doplňků dle tabulky "výkres číslo D.1.1.b27</t>
  </si>
  <si>
    <t>-1761726456</t>
  </si>
  <si>
    <t>553</t>
  </si>
  <si>
    <t>766101556</t>
  </si>
  <si>
    <t>26 - dodávka a montáž dřevěných vnitřních dveří 90 x 197cm, EI30-Sm-C DP3, včetně kování, zárubně a ostatních doplňků dle tabulky "výkres číslo D.1.1.b27</t>
  </si>
  <si>
    <t>757524750</t>
  </si>
  <si>
    <t>554</t>
  </si>
  <si>
    <t>766101557</t>
  </si>
  <si>
    <t>27 - dodávka a montáž dřevěných vnitřních dveří 80 x 210cm, EI15-Sm-C DP1, včetně kování, zárubně a ostatních doplňků dle tabulky "výkres číslo D.1.1.b27</t>
  </si>
  <si>
    <t>-973862643</t>
  </si>
  <si>
    <t>3"výkres číslo D.1.1.b27</t>
  </si>
  <si>
    <t>555</t>
  </si>
  <si>
    <t>766101558</t>
  </si>
  <si>
    <t>28 - dodávka a montáž dřevěných vnitřních dveří 140 x 197cm, EI30-Sm-C DP3, včetně kování, zárubně a ostatních doplňků dle tabulky "výkres číslo D.1.1.b27</t>
  </si>
  <si>
    <t>-1583065379</t>
  </si>
  <si>
    <t>556</t>
  </si>
  <si>
    <t>766101559</t>
  </si>
  <si>
    <t>29 - dodávka a montáž dřevěných vnitřních dveří 180 x 197cm, EI30-Sm-C DP3, včetně kování, zárubně a ostatních doplňků dle tabulky "výkres číslo D.1.1.b27</t>
  </si>
  <si>
    <t>858708634</t>
  </si>
  <si>
    <t>557</t>
  </si>
  <si>
    <t>766101560</t>
  </si>
  <si>
    <t>30 - dodávka a montáž dřevěných vnitřních dveří 70 x 197cm, včetně kování, zárubně a ostatních doplňků dle tabulky "výkres číslo D.1.1.b29</t>
  </si>
  <si>
    <t>-1233760483</t>
  </si>
  <si>
    <t>28"výkres číslo D.1.1.b29</t>
  </si>
  <si>
    <t>558</t>
  </si>
  <si>
    <t>766101561</t>
  </si>
  <si>
    <t>31 - dodávka a montáž dřevěných vnitřních dveří 80 x 197cm, včetně kování, zárubně a ostatních doplňků dle tabulky "výkres číslo D.1.1.b29</t>
  </si>
  <si>
    <t>-827634296</t>
  </si>
  <si>
    <t>19"výkres číslo D.1.1.b29</t>
  </si>
  <si>
    <t>559</t>
  </si>
  <si>
    <t>766101562</t>
  </si>
  <si>
    <t>32 - dodávka a montáž dřevěných vnitřních dveří 90 x 197cm, včetně kování, zárubně a ostatních doplňků dle tabulky "výkres číslo D.1.1.b29</t>
  </si>
  <si>
    <t>1175514686</t>
  </si>
  <si>
    <t>14"výkres číslo D.1.1.b29</t>
  </si>
  <si>
    <t>560</t>
  </si>
  <si>
    <t>766101563</t>
  </si>
  <si>
    <t>33 - dodávka a montáž dřevěných vnitřních dveří 110 x 197cm, včetně kování, zárubně a ostatních doplňků dle tabulky "výkres číslo D.1.1.b29</t>
  </si>
  <si>
    <t>-2071408430</t>
  </si>
  <si>
    <t>8"výkres číslo D.1.1.b29</t>
  </si>
  <si>
    <t>561</t>
  </si>
  <si>
    <t>766101564</t>
  </si>
  <si>
    <t>34 - dodávka a montáž dřevěných vnitřních dveří 120 x 197cm, včetně kování, zárubně a ostatních doplňků dle tabulky "výkres číslo D.1.1.b29</t>
  </si>
  <si>
    <t>889220324</t>
  </si>
  <si>
    <t>1"výkres číslo D.1.1.b29</t>
  </si>
  <si>
    <t>562</t>
  </si>
  <si>
    <t>766101565</t>
  </si>
  <si>
    <t>35 - dodávka a montáž dřevěných vnitřních dveří 80 x 197cm, posuvné, včetně kování, zárubně a ostatních doplňků dle tabulky "výkres číslo D.1.1.b29</t>
  </si>
  <si>
    <t>-1461080211</t>
  </si>
  <si>
    <t>5"výkres číslo D.1.1.b29</t>
  </si>
  <si>
    <t>563</t>
  </si>
  <si>
    <t>766101566</t>
  </si>
  <si>
    <t>36 - dodávka a montáž dřevěných vnitřních dveří 110 x 197cm, posuvné, včetně kování, zárubně a ostatních doplňků dle tabulky "výkres číslo D.1.1.b29</t>
  </si>
  <si>
    <t>273210415</t>
  </si>
  <si>
    <t>564</t>
  </si>
  <si>
    <t>766101567</t>
  </si>
  <si>
    <t>37 - dodávka a montáž dřevěných vnitřních dveří 120 x 197cm, posuvné, včetně kování, zárubně a ostatních doplňků dle tabulky "výkres číslo D.1.1.b29</t>
  </si>
  <si>
    <t>279949295</t>
  </si>
  <si>
    <t>565</t>
  </si>
  <si>
    <t>766101568</t>
  </si>
  <si>
    <t>38 - dodávka a montáž dřevěných vnitřních dveří 80 x 197cm, bezpečnostní třídy č.4, včetně kování, zárubně a ostatních doplňků dle tabulky "výkres číslo D.1.1.b29</t>
  </si>
  <si>
    <t>718359148</t>
  </si>
  <si>
    <t>2"výkres číslo D.1.1.b29</t>
  </si>
  <si>
    <t>566</t>
  </si>
  <si>
    <t>766101580</t>
  </si>
  <si>
    <t>PB-1 - dodávka a montáž výsuvného okna se stínícím olovnatým sklem RD50 80 x 80cm dle tabulky "výkres číslo D.1.1.b24</t>
  </si>
  <si>
    <t>-811563510</t>
  </si>
  <si>
    <t>1"výkres číslo D.1.1.b24</t>
  </si>
  <si>
    <t>567</t>
  </si>
  <si>
    <t>766101581</t>
  </si>
  <si>
    <t>PB-2 - dodávka a montáž pevného okna se stínícím olovnatým sklem RD50 120 x 80cm dle tabulky "výkres číslo D.1.1.b24</t>
  </si>
  <si>
    <t>-599632454</t>
  </si>
  <si>
    <t>568</t>
  </si>
  <si>
    <t>766101582</t>
  </si>
  <si>
    <t>S1 - dodávka a montáž hliníkové prosklené stěny vnitřní 324,3 x 210cm pevné dle tabulky "výkres číslo D.1.1.b30</t>
  </si>
  <si>
    <t>1199299607</t>
  </si>
  <si>
    <t>1"výkres číslo D.1.1.b30</t>
  </si>
  <si>
    <t>569</t>
  </si>
  <si>
    <t>766101583</t>
  </si>
  <si>
    <t>S2 - dodávka a montáž hliníkové prosklené stěny vnitřní 325,6 x 210cm pevné dle tabulky "výkres číslo D.1.1.b30</t>
  </si>
  <si>
    <t>411806207</t>
  </si>
  <si>
    <t>570</t>
  </si>
  <si>
    <t>766101584</t>
  </si>
  <si>
    <t>S3 - dodávka a montáž hliníkové prosklené stěny vnitřní 337,9 x 210cm pevné dle tabulky "výkres číslo D.1.1.b30</t>
  </si>
  <si>
    <t>145593621</t>
  </si>
  <si>
    <t>571</t>
  </si>
  <si>
    <t>766101585</t>
  </si>
  <si>
    <t>S4 - dodávka a montáž hliníkové prosklené stěny vnitřní 330 x 210cm pevné dle tabulky "výkres číslo D.1.1.b30</t>
  </si>
  <si>
    <t>-307666080</t>
  </si>
  <si>
    <t>572</t>
  </si>
  <si>
    <t>766101586</t>
  </si>
  <si>
    <t>S5 - dodávka a montáž hliníkové prosklené stěny vnitřní 257,1 x 210cm pevné dle tabulky "výkres číslo D.1.1.b30</t>
  </si>
  <si>
    <t>460667854</t>
  </si>
  <si>
    <t>573</t>
  </si>
  <si>
    <t>766101587</t>
  </si>
  <si>
    <t>S6 - dodávka a montáž hliníkové prosklené stěny vnitřní 369,2 x 210cm pevné dle tabulky "výkres číslo D.1.1.b30</t>
  </si>
  <si>
    <t>-2054510380</t>
  </si>
  <si>
    <t>574</t>
  </si>
  <si>
    <t>766101588</t>
  </si>
  <si>
    <t>S7 - dodávka a montáž hliníkové prosklené stěny vnitřní s dveřmi 265,3 x 310cm pevné dle tabulky "výkres číslo D.1.1.b31</t>
  </si>
  <si>
    <t>-781220312</t>
  </si>
  <si>
    <t>1"výkres číslo D.1.1.b31</t>
  </si>
  <si>
    <t>575</t>
  </si>
  <si>
    <t>766101589</t>
  </si>
  <si>
    <t>S8,S9,S10,S11 - dodávka a montáž hliníkové prosklené stěny recepce dveřmi 265,3 x 310cm pevné, žaluzie, dle tabulky "výkres číslo D.1.1.b32</t>
  </si>
  <si>
    <t>-1301765012</t>
  </si>
  <si>
    <t>1"výkres číslo D.1.1.b32</t>
  </si>
  <si>
    <t>576</t>
  </si>
  <si>
    <t>766421821</t>
  </si>
  <si>
    <t>Demontáž obložení podhledů palubkami</t>
  </si>
  <si>
    <t>-116258980</t>
  </si>
  <si>
    <t>577</t>
  </si>
  <si>
    <t>766441821</t>
  </si>
  <si>
    <t>Demontáž parapetních desek dřevěných nebo plastových šířky do 300 mm délky přes 1 m</t>
  </si>
  <si>
    <t>-161698473</t>
  </si>
  <si>
    <t>14"výkres číslo D.1.1.b1</t>
  </si>
  <si>
    <t>578</t>
  </si>
  <si>
    <t>766629213</t>
  </si>
  <si>
    <t>Montáž oken dřevěných Příplatek k cenám za tepelnou izolaci mezi ostěním a rámem okna při rovném ostění, připojovací spára tl. do 15 mm, fólie</t>
  </si>
  <si>
    <t>813613676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</si>
  <si>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</si>
  <si>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(2+1,6)*2*38</t>
  </si>
  <si>
    <t>(1,5+1,6)*2*16</t>
  </si>
  <si>
    <t>(0,75+1,6)*2*43</t>
  </si>
  <si>
    <t>(0,75+1)*2*7</t>
  </si>
  <si>
    <t>(0,75+1,6)*2</t>
  </si>
  <si>
    <t>(1,2+1,5)*2*4</t>
  </si>
  <si>
    <t>(2,85+1,8)*2*2</t>
  </si>
  <si>
    <t>(1,2+1,5)*2*6</t>
  </si>
  <si>
    <t>(1,5+1,6)*2</t>
  </si>
  <si>
    <t>(2,85+1,8)*2</t>
  </si>
  <si>
    <t>(2,4+1,15)*2</t>
  </si>
  <si>
    <t>(1,8+2,4)*2</t>
  </si>
  <si>
    <t>(1,5+2,7)*2</t>
  </si>
  <si>
    <t>(1,68+2,34)*2</t>
  </si>
  <si>
    <t>(1,04+2,05)*2*2</t>
  </si>
  <si>
    <t>579</t>
  </si>
  <si>
    <t>766629214</t>
  </si>
  <si>
    <t>Montáž oken dřevěných Příplatek k cenám za tepelnou izolaci mezi ostěním a rámem okna při rovném ostění, připojovací spára tl. do 15 mm, páska</t>
  </si>
  <si>
    <t>172120474</t>
  </si>
  <si>
    <t>580</t>
  </si>
  <si>
    <t>766660717</t>
  </si>
  <si>
    <t>Montáž dveřních doplňků samozavírače na zárubeň ocelovou</t>
  </si>
  <si>
    <t>-513901353</t>
  </si>
  <si>
    <t>21"výkres číslo D.1.1.b27</t>
  </si>
  <si>
    <t>581</t>
  </si>
  <si>
    <t>54917250</t>
  </si>
  <si>
    <t>samozavírač dveří hydraulický K214 č.11 zlatá bronz</t>
  </si>
  <si>
    <t>670361900</t>
  </si>
  <si>
    <t>21,000"výkres číslo D.1.1.b27</t>
  </si>
  <si>
    <t>582</t>
  </si>
  <si>
    <t>766694121</t>
  </si>
  <si>
    <t>Montáž ostatních truhlářských konstrukcí parapetních desek dřevěných nebo plastových šířky přes 300 mm, délky do 1000 mm</t>
  </si>
  <si>
    <t>-2103583015</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</si>
  <si>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</si>
  <si>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51"výkres číslo D.1.1.b25</t>
  </si>
  <si>
    <t>583</t>
  </si>
  <si>
    <t>766694122</t>
  </si>
  <si>
    <t>Montáž ostatních truhlářských konstrukcí parapetních desek dřevěných nebo plastových šířky přes 300 mm, délky přes 1000 do 1600 mm</t>
  </si>
  <si>
    <t>424151404</t>
  </si>
  <si>
    <t>17+10+1"výkres číslo D.1.1.b25</t>
  </si>
  <si>
    <t>584</t>
  </si>
  <si>
    <t>766694123</t>
  </si>
  <si>
    <t>Montáž ostatních truhlářských konstrukcí parapetních desek dřevěných nebo plastových šířky přes 300 mm, délky přes 1600 do 2600 mm</t>
  </si>
  <si>
    <t>1949823326</t>
  </si>
  <si>
    <t>38+1"výkres číslo D.1.1.b25</t>
  </si>
  <si>
    <t>585</t>
  </si>
  <si>
    <t>766694124</t>
  </si>
  <si>
    <t>Montáž ostatních truhlářských konstrukcí parapetních desek dřevěných nebo plastových šířky přes 300 mm, délky přes 2600 mm</t>
  </si>
  <si>
    <t>-1058725886</t>
  </si>
  <si>
    <t>586</t>
  </si>
  <si>
    <t>60794104</t>
  </si>
  <si>
    <t>deska parapetní dřevotřísková vnitřní 340x1000mm</t>
  </si>
  <si>
    <t>2001966863</t>
  </si>
  <si>
    <t>2*38+1,5*17+0,75*51+1,2*10+2,85+2,4+1,2"výkres číslo D.1.1.b25</t>
  </si>
  <si>
    <t>587</t>
  </si>
  <si>
    <t>60794121</t>
  </si>
  <si>
    <t>koncovka PVC k parapetním dřevotřískovým deskám 600mm</t>
  </si>
  <si>
    <t>-1892778420</t>
  </si>
  <si>
    <t>(38+17+51+10+1+1+1)*2"výkres číslo D.1.1.b25</t>
  </si>
  <si>
    <t>588</t>
  </si>
  <si>
    <t>766701510</t>
  </si>
  <si>
    <t>VP-8,9 - dodávka a osazení vnitřních parapetních desek /ukončení nízkých příček/, laminovaná dřevotříska š 250mm</t>
  </si>
  <si>
    <t>655588403</t>
  </si>
  <si>
    <t>16,1+10,55"výkres číslo D.1.1.b.</t>
  </si>
  <si>
    <t>589</t>
  </si>
  <si>
    <t>766701511</t>
  </si>
  <si>
    <t>VP-10,11,12,13,14 - dodávka a osazení vnitřních parapetních desek /ukončení nízkých příček/, laminovaná dřevotříska š 150mm</t>
  </si>
  <si>
    <t>20527961</t>
  </si>
  <si>
    <t>10,3+18,65+1,9*5+4+4*1,25"výkres číslo D.1.1.b.</t>
  </si>
  <si>
    <t>590</t>
  </si>
  <si>
    <t>998766103</t>
  </si>
  <si>
    <t>Přesun hmot pro konstrukce truhlářské stanovený z hmotnosti přesunovaného materiálu vodorovná dopravní vzdálenost do 50 m v objektech výšky přes 12 do 24 m</t>
  </si>
  <si>
    <t>400730479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</si>
  <si>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</si>
  <si>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</si>
  <si>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</si>
  <si>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591</t>
  </si>
  <si>
    <t>767101501</t>
  </si>
  <si>
    <t xml:space="preserve">Z1 - dodávka a montáž nerezového zábradlí vnitřní kotvené z boku vnitřku schodiště z 1.PP do 3.NP, sloupky </t>
  </si>
  <si>
    <t>-1708104596</t>
  </si>
  <si>
    <t>33,500"výkres číslo D.1.1.b37</t>
  </si>
  <si>
    <t>592</t>
  </si>
  <si>
    <t>767101502</t>
  </si>
  <si>
    <t>Z2 - dodávka a montáž nerezového zábradlí vnitřní kotvené po obvodu schodiště nástenné z 1.PP do 3.NP</t>
  </si>
  <si>
    <t>361013568</t>
  </si>
  <si>
    <t>39,500"výkres číslo D.1.1.b37</t>
  </si>
  <si>
    <t>28"výkres číslo D.1.1.b38</t>
  </si>
  <si>
    <t>593</t>
  </si>
  <si>
    <t>767101503</t>
  </si>
  <si>
    <t>Z3 - dodávka a montáž nerezového zábradlí vnitřní kotvené shora na stupeň schodiště z 1.PP do 3.NP, sloupky</t>
  </si>
  <si>
    <t>159701032</t>
  </si>
  <si>
    <t>30"výkres číslo D.1.1.b38</t>
  </si>
  <si>
    <t>594</t>
  </si>
  <si>
    <t>767101504</t>
  </si>
  <si>
    <t>Z7 - dodávka a montáž vnějšího schodiště, ocelová zinkovaná konstrukce</t>
  </si>
  <si>
    <t>-1047760243</t>
  </si>
  <si>
    <t>1"výkres číslo D.1.1.b39</t>
  </si>
  <si>
    <t>595</t>
  </si>
  <si>
    <t>767101505</t>
  </si>
  <si>
    <t>Z8 - dodávka a montáž ocelového zábradlí vnějšího schodiště, žárově zinováno</t>
  </si>
  <si>
    <t>319028081</t>
  </si>
  <si>
    <t>2"výkres číslo D.1.1.b39</t>
  </si>
  <si>
    <t>596</t>
  </si>
  <si>
    <t>767101506</t>
  </si>
  <si>
    <t>Z9 - dodávka a montáž hranatého nerezového pojistného přepadu 30 x 10cm, délka 100cm</t>
  </si>
  <si>
    <t>-484593986</t>
  </si>
  <si>
    <t>597</t>
  </si>
  <si>
    <t>767101507</t>
  </si>
  <si>
    <t>Z10 - dodávka a montáž držáku televize s prodlouženou tyčí nad podhledy</t>
  </si>
  <si>
    <t>-1993293301</t>
  </si>
  <si>
    <t>26"výkres číslo D.1.1.b39</t>
  </si>
  <si>
    <t>598</t>
  </si>
  <si>
    <t>767101508</t>
  </si>
  <si>
    <t>Z11 - dodávka a montáž vnějšího nerezového zábradlí výška 110cm kotvené shora do zídky</t>
  </si>
  <si>
    <t>-1484732037</t>
  </si>
  <si>
    <t>4,66"výkres číslo D.1.1.b39</t>
  </si>
  <si>
    <t>599</t>
  </si>
  <si>
    <t>767101509</t>
  </si>
  <si>
    <t>Z16 - dodávka a montáž ocelové konstrukce pro výrobník chladu, žárově zinkovano</t>
  </si>
  <si>
    <t>-1698145091</t>
  </si>
  <si>
    <t>1"výkres číslo D.1.1.b39 - Z16</t>
  </si>
  <si>
    <t>600</t>
  </si>
  <si>
    <t>767101510</t>
  </si>
  <si>
    <t>Z17 - dodávka a montáž kotvení základové desky stropního komplexu cčetně nátěru</t>
  </si>
  <si>
    <t>1488550716</t>
  </si>
  <si>
    <t>15"výkres číslo D.1.1.b39</t>
  </si>
  <si>
    <t>601</t>
  </si>
  <si>
    <t>767391112</t>
  </si>
  <si>
    <t>Montáž krytiny z tvarovaných plechů trapézových nebo vlnitých, uchyceným šroubováním</t>
  </si>
  <si>
    <t>66670750</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</si>
  <si>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</si>
  <si>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6,66+32,27"výkresy konstrukční část - ocel</t>
  </si>
  <si>
    <t>602</t>
  </si>
  <si>
    <t>15484111</t>
  </si>
  <si>
    <t>plech trapézový 39/160 AlZn tl 0,75mm</t>
  </si>
  <si>
    <t>150005586</t>
  </si>
  <si>
    <t>38,930*1,2</t>
  </si>
  <si>
    <t>603</t>
  </si>
  <si>
    <t>767415822</t>
  </si>
  <si>
    <t>Demontáž vnějšího obkladu skládaného pláště plechem tvarovaným výšky budovy přes 6 do 12 m, uchyceným šroubováním</t>
  </si>
  <si>
    <t>-55036636</t>
  </si>
  <si>
    <t>(1*2+19)*5,8</t>
  </si>
  <si>
    <t>(7,6*2+0,5*2+4,8*2+1*2+10*2+1,7)*1,2</t>
  </si>
  <si>
    <t>Součet"výkres číslo D.1.1.b4,5</t>
  </si>
  <si>
    <t>604</t>
  </si>
  <si>
    <t>767531111</t>
  </si>
  <si>
    <t>Montáž vstupních čistících zón z rohoží kovových nebo plastových</t>
  </si>
  <si>
    <t>1746515796</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</si>
  <si>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</si>
  <si>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1,8*1,8+1,8*2+1,5*1+1,5*1,5"výkres číslo D.1.1.b39 - Z12,13,14,15</t>
  </si>
  <si>
    <t>605</t>
  </si>
  <si>
    <t>69752003</t>
  </si>
  <si>
    <t>rohož vstupní provedení hliník super 27 mm</t>
  </si>
  <si>
    <t>1660474941</t>
  </si>
  <si>
    <t>1,8*1,8*1,1+1,5*1*1,1"výkres číslo D.1.1.b39 Z12,14</t>
  </si>
  <si>
    <t>606</t>
  </si>
  <si>
    <t>69752100</t>
  </si>
  <si>
    <t>rohož textilní provedení 100% PP, zatavený do měkčeného PVC</t>
  </si>
  <si>
    <t>1846897115</t>
  </si>
  <si>
    <t>1,8*2*1,1+1,5*1,5*1,1"výkres číslo D.1.1.b39 - Z13,15</t>
  </si>
  <si>
    <t>607</t>
  </si>
  <si>
    <t>767531121</t>
  </si>
  <si>
    <t>Montáž vstupních čistících zón z rohoží osazení rámu mosazného nebo hliníkového zapuštěného z L profilů</t>
  </si>
  <si>
    <t>1592597206</t>
  </si>
  <si>
    <t>1,8*4+(1,8+2)*2+(1,5+1)*2+1,5*4"výkres číslo D.1.1.b39 - Z12-15</t>
  </si>
  <si>
    <t>608</t>
  </si>
  <si>
    <t>69752160</t>
  </si>
  <si>
    <t>rám pro zapuštění profil L-30/30 25/25 20/30 15/30-Al</t>
  </si>
  <si>
    <t>984891899</t>
  </si>
  <si>
    <t>25,800*1,1</t>
  </si>
  <si>
    <t>609</t>
  </si>
  <si>
    <t>767541314</t>
  </si>
  <si>
    <t>Nosná konstrukce pro zdvojené podlahy (včetně dodávky materiálu) pro prostory s těžkým provozem z kovových rektifikačních stojek a rastrových C profilů modulu 600 x 1 200 mm výšky do 200 mm</t>
  </si>
  <si>
    <t>618710424</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</si>
  <si>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</si>
  <si>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610</t>
  </si>
  <si>
    <t>767832102</t>
  </si>
  <si>
    <t>Montáž venkovních požárních žebříků do zdiva bez suchovodu</t>
  </si>
  <si>
    <t>1689867390</t>
  </si>
  <si>
    <t>2"výkres číslo D.1.1.b39 Z5</t>
  </si>
  <si>
    <t>4"výkres číslo D.1.1.b39 Z6</t>
  </si>
  <si>
    <t>611</t>
  </si>
  <si>
    <t>767834112</t>
  </si>
  <si>
    <t>Montáž venkovních požárních žebříků Příplatek k cenám za montáž ochranného koše, připevněného svařováním</t>
  </si>
  <si>
    <t>1476946653</t>
  </si>
  <si>
    <t>4"výkres číslo D.1.1.b39 - Z6</t>
  </si>
  <si>
    <t>612</t>
  </si>
  <si>
    <t>44983046</t>
  </si>
  <si>
    <t>žebřík venkovní s přímým výstupem a ochranným košem bez suchovodu z pozinkované oceli celkem do dl 6m</t>
  </si>
  <si>
    <t>-449858009</t>
  </si>
  <si>
    <t>613</t>
  </si>
  <si>
    <t>44983000</t>
  </si>
  <si>
    <t>žebřík venkovní bez suchovodu v provedení žárový Zn</t>
  </si>
  <si>
    <t>226328171</t>
  </si>
  <si>
    <t>2"výkres číslo D.1.1.b39 - Z5</t>
  </si>
  <si>
    <t>614</t>
  </si>
  <si>
    <t>767893123</t>
  </si>
  <si>
    <t>Montáž stříšek nad venkovními vstupy z kovových profilů kotvených k nosné konstrukci pomocí konzol, výplň z umělých hmot obloukových šířky do 1,50 m</t>
  </si>
  <si>
    <t>47145667</t>
  </si>
  <si>
    <t xml:space="preserve">Poznámka k souboru cen:_x000D_
1. Ceny -3111 až -3192 jsou učeny pro konstrukce bez vnější izolace._x000D_
</t>
  </si>
  <si>
    <t>2*2"výkres číslo D.1.1.b39 - Z4</t>
  </si>
  <si>
    <t>615</t>
  </si>
  <si>
    <t>28319029</t>
  </si>
  <si>
    <t>Kotvící sada pro vchodové stříšky, 1x chemická kotva 300ml, 4x závitová tyč M8 - délka 160mm, 4x plastové sítko, 2x mixér</t>
  </si>
  <si>
    <t>balení</t>
  </si>
  <si>
    <t>759443835</t>
  </si>
  <si>
    <t>4"výkres číslo D.1.1.b39 - Z4</t>
  </si>
  <si>
    <t>616</t>
  </si>
  <si>
    <t>767893191</t>
  </si>
  <si>
    <t>Montáž stříšek nad venkovními vstupy Příplatek k ceně za montáž stříšky delší než 2,00 m z umělých hmot</t>
  </si>
  <si>
    <t>-1602821732</t>
  </si>
  <si>
    <t>3*2"výkres číslo D.1.1.b39 - Z4</t>
  </si>
  <si>
    <t>617</t>
  </si>
  <si>
    <t>SPCM7671</t>
  </si>
  <si>
    <t>přístřešek nad vstup délka 300cm, PCB 8mm, ocelová zinkovaná konstrukce, táhlo</t>
  </si>
  <si>
    <t>1946035466</t>
  </si>
  <si>
    <t>2"výkres číslo D.1.1.b39 - Z4</t>
  </si>
  <si>
    <t>618</t>
  </si>
  <si>
    <t>767894040</t>
  </si>
  <si>
    <t>Montáž ocelových válcovaných nosníků zvýšené podlahy recepce 3.NP</t>
  </si>
  <si>
    <t>kg</t>
  </si>
  <si>
    <t>1591933670</t>
  </si>
  <si>
    <t>383"výkres číslo D.1.1.b33</t>
  </si>
  <si>
    <t>619</t>
  </si>
  <si>
    <t>13010710</t>
  </si>
  <si>
    <t>ocel profilová IPN 80 jakost 11 375</t>
  </si>
  <si>
    <t>-1234030941</t>
  </si>
  <si>
    <t>(3,06*6+3,668+3,256+3,13*2+2,531+2,05+3,37*4+2,319+1,27+1,6+1+2,754)*5,94*1,1*0,001"výkres číslo D.1.1.b33</t>
  </si>
  <si>
    <t>620</t>
  </si>
  <si>
    <t>767901001</t>
  </si>
  <si>
    <t>Montáž ocelové konstrukce nástavby</t>
  </si>
  <si>
    <t>1227172525</t>
  </si>
  <si>
    <t>4155+15255+93945+22654+724+966+2655+1096+1038+343+131+101+565+1711+511+4856+573+605+139+600+8648+3201+2790+296+119+54"položky dílu 767</t>
  </si>
  <si>
    <t>621</t>
  </si>
  <si>
    <t>13011011</t>
  </si>
  <si>
    <t>ocel profilová HE-B 400 jakost 11 375</t>
  </si>
  <si>
    <t>-817583493</t>
  </si>
  <si>
    <t>3613,05*1,15*0,001"výkresy konstrukční část - ocel</t>
  </si>
  <si>
    <t>622</t>
  </si>
  <si>
    <t>13011010</t>
  </si>
  <si>
    <t>ocel profilová HE-B 360 jakost 11 375</t>
  </si>
  <si>
    <t>689469898</t>
  </si>
  <si>
    <t>13265,64*1,15*0,001"výkresy konstrukční část - ocel</t>
  </si>
  <si>
    <t>623</t>
  </si>
  <si>
    <t>13010990</t>
  </si>
  <si>
    <t>ocel profilová HE-B 300 jakost 11 375</t>
  </si>
  <si>
    <t>2113277750</t>
  </si>
  <si>
    <t>81691,12*1,15*0,001"výkresy konstrukční část - ocel</t>
  </si>
  <si>
    <t>624</t>
  </si>
  <si>
    <t>13010988</t>
  </si>
  <si>
    <t>ocel profilová HE-B 280 jakost 11 375</t>
  </si>
  <si>
    <t>-1238534269</t>
  </si>
  <si>
    <t>19698,74*1,15*0,001"výkresy konstrukční část - ocel</t>
  </si>
  <si>
    <t>625</t>
  </si>
  <si>
    <t>13011001</t>
  </si>
  <si>
    <t>ocel profilová HE-A 300 jakost 11 375</t>
  </si>
  <si>
    <t>1353765521</t>
  </si>
  <si>
    <t>629,58*1,15*0,001"výkresy konstrukční část - ocel</t>
  </si>
  <si>
    <t>626</t>
  </si>
  <si>
    <t>13010954</t>
  </si>
  <si>
    <t>ocel profilová HE-A 140 jakost 11 375</t>
  </si>
  <si>
    <t>952744346</t>
  </si>
  <si>
    <t>839,8*1,15*0,001"výkresy konstrukční část - ocel</t>
  </si>
  <si>
    <t>627</t>
  </si>
  <si>
    <t>13010756</t>
  </si>
  <si>
    <t>ocel profilová IPE 240 jakost 11 375</t>
  </si>
  <si>
    <t>-1907492186</t>
  </si>
  <si>
    <t>2308,64*1,15*0,001"výkresy konstrukční část - ocel</t>
  </si>
  <si>
    <t>628</t>
  </si>
  <si>
    <t>13010752</t>
  </si>
  <si>
    <t>ocel profilová IPE 200 jakost 11 375</t>
  </si>
  <si>
    <t>2006358175</t>
  </si>
  <si>
    <t>953,12*1,15*0,001"výkresy konstrukční část - ocel</t>
  </si>
  <si>
    <t>629</t>
  </si>
  <si>
    <t>13010746</t>
  </si>
  <si>
    <t>ocel profilová IPE 140 jakost 11 375</t>
  </si>
  <si>
    <t>-1860716933</t>
  </si>
  <si>
    <t>902,48*1,15*0,001"výkresy konstrukční část - ocel</t>
  </si>
  <si>
    <t>630</t>
  </si>
  <si>
    <t>13010744</t>
  </si>
  <si>
    <t>ocel profilová IPE 120 jakost 11 375</t>
  </si>
  <si>
    <t>-340268957</t>
  </si>
  <si>
    <t>298,27*1,15*0,001"výkresy konstrukční část - ocel</t>
  </si>
  <si>
    <t>631</t>
  </si>
  <si>
    <t>13010826</t>
  </si>
  <si>
    <t>ocel profilová UPN 200 jakost 11 375</t>
  </si>
  <si>
    <t>1100201201</t>
  </si>
  <si>
    <t>113,85*1,15*0,001"výkresy konstrukční část - ocel</t>
  </si>
  <si>
    <t>632</t>
  </si>
  <si>
    <t>145503081</t>
  </si>
  <si>
    <t>profil ocelový čtvercový svařovaný 180x180x8mm</t>
  </si>
  <si>
    <t>-186687223</t>
  </si>
  <si>
    <t>87,56*1,15*0,001"výkresy konstrukční část - ocel</t>
  </si>
  <si>
    <t>633</t>
  </si>
  <si>
    <t>145503082</t>
  </si>
  <si>
    <t>profil ocelový čtvercový svařovaný 150x150x8mm</t>
  </si>
  <si>
    <t>1372041217</t>
  </si>
  <si>
    <t>490,87*1,15*0,001"výkresy konstrukční část - ocel</t>
  </si>
  <si>
    <t>634</t>
  </si>
  <si>
    <t>145503061</t>
  </si>
  <si>
    <t>profil ocelový čtvercový svařovaný 150x150x5mm</t>
  </si>
  <si>
    <t>209110597</t>
  </si>
  <si>
    <t>1488,08*1,15*0,001"výkresy konstrukční část - ocel</t>
  </si>
  <si>
    <t>635</t>
  </si>
  <si>
    <t>145503281</t>
  </si>
  <si>
    <t>profil ocelový obdélníkový svařovaný 150x100x5mm</t>
  </si>
  <si>
    <t>-1741562294</t>
  </si>
  <si>
    <t>444,32*1,15*0,001"výkresy konstrukční část - ocel</t>
  </si>
  <si>
    <t>636</t>
  </si>
  <si>
    <t>14550301</t>
  </si>
  <si>
    <t>profil ocelový čtvercový svařovaný 100x100x5mm</t>
  </si>
  <si>
    <t>1491811523</t>
  </si>
  <si>
    <t>4223,01*1,15*0,001"výkresy konstrukční část - ocel</t>
  </si>
  <si>
    <t>637</t>
  </si>
  <si>
    <t>14550300</t>
  </si>
  <si>
    <t>profil ocelový čtvercový svařovaný 100x100x4mm</t>
  </si>
  <si>
    <t>408240190</t>
  </si>
  <si>
    <t>497,83*1,15*0,001"výkresy konstrukční část - ocel</t>
  </si>
  <si>
    <t>638</t>
  </si>
  <si>
    <t>14550317</t>
  </si>
  <si>
    <t>profil ocelový čtvercový svařovaný 80x80x4mm</t>
  </si>
  <si>
    <t>-1941637156</t>
  </si>
  <si>
    <t>525,68*1,15*0,001"výkresy konstrukční část - ocel</t>
  </si>
  <si>
    <t>639</t>
  </si>
  <si>
    <t>14550266</t>
  </si>
  <si>
    <t>profil ocelový čtvercový svařovaný 80x80x3mm</t>
  </si>
  <si>
    <t>317375415</t>
  </si>
  <si>
    <t>120,83*1,15*0,001"výkresy konstrukční část - ocel</t>
  </si>
  <si>
    <t>640</t>
  </si>
  <si>
    <t>14550254</t>
  </si>
  <si>
    <t>profil ocelový čtvercový svařovaný 60x60x3mm</t>
  </si>
  <si>
    <t>-1231955986</t>
  </si>
  <si>
    <t>521,48*1,15*0,001"výkresy konstrukční část - ocel</t>
  </si>
  <si>
    <t>641</t>
  </si>
  <si>
    <t>55283911</t>
  </si>
  <si>
    <t>trubka ocelová bezešvá hladká jakost 11 353 76,1x4,0mm</t>
  </si>
  <si>
    <t>-1663036859</t>
  </si>
  <si>
    <t>7,52*1,15"výkresy konstrukční část - ocel</t>
  </si>
  <si>
    <t>642</t>
  </si>
  <si>
    <t>13611248</t>
  </si>
  <si>
    <t>plech ocelový hladký jakost S235JR tl 20mm tabule</t>
  </si>
  <si>
    <t>476409015</t>
  </si>
  <si>
    <t>2783,23*1,15*0,001"výkresy konstrukční část - ocel</t>
  </si>
  <si>
    <t>643</t>
  </si>
  <si>
    <t>13611238</t>
  </si>
  <si>
    <t>plech ocelový hladký jakost S235JR tl 15mm tabule</t>
  </si>
  <si>
    <t>-63832102</t>
  </si>
  <si>
    <t>2426,37*1,15*0,001"výkresy konstrukční část - ocel</t>
  </si>
  <si>
    <t>644</t>
  </si>
  <si>
    <t>13611228</t>
  </si>
  <si>
    <t>plech ocelový hladký jakost S235JR tl 10mm tabule</t>
  </si>
  <si>
    <t>-1282471627</t>
  </si>
  <si>
    <t>257,1*1,15*0,001"výkresy konstrukční část - ocel</t>
  </si>
  <si>
    <t>645</t>
  </si>
  <si>
    <t>13611232</t>
  </si>
  <si>
    <t>plech ocelový hladký jakost S235JR tl 12mm tabule</t>
  </si>
  <si>
    <t>159924142</t>
  </si>
  <si>
    <t>103,39*1,15*0,001"výkresy konstrukční část - ocel</t>
  </si>
  <si>
    <t>646</t>
  </si>
  <si>
    <t>13611220</t>
  </si>
  <si>
    <t>plech ocelový hladký jakost S235JR tl 8mm tabule</t>
  </si>
  <si>
    <t>116304085</t>
  </si>
  <si>
    <t>46,97*1,15*0,001"výkresy konstrukční část - ocel</t>
  </si>
  <si>
    <t>647</t>
  </si>
  <si>
    <t>767901002</t>
  </si>
  <si>
    <t>Montáž nosného roštu střech spojovacích mostů</t>
  </si>
  <si>
    <t>-710068067</t>
  </si>
  <si>
    <t>648</t>
  </si>
  <si>
    <t>14550174</t>
  </si>
  <si>
    <t>profil ocelový obdélníkový svařovaný 80x40x3mm</t>
  </si>
  <si>
    <t>182416612</t>
  </si>
  <si>
    <t>(28*3,7+9*2,4)*5,37*1,1*0,001"výkres číslo D.1.1.b5,6</t>
  </si>
  <si>
    <t>649</t>
  </si>
  <si>
    <t>767901003</t>
  </si>
  <si>
    <t>Montáž nosného roštu podlahy spojovacích mostů</t>
  </si>
  <si>
    <t>1374620581</t>
  </si>
  <si>
    <t>650</t>
  </si>
  <si>
    <t>-1225184043</t>
  </si>
  <si>
    <t>651</t>
  </si>
  <si>
    <t>767901004</t>
  </si>
  <si>
    <t>Montáž nosného roštu stěn spojovacích mostů</t>
  </si>
  <si>
    <t>1608330417</t>
  </si>
  <si>
    <t>652</t>
  </si>
  <si>
    <t>-250814268</t>
  </si>
  <si>
    <t>(26*4,5+8*4,5)*5,37*1,1*0,001"výkres číslo D.1.1.b5,6</t>
  </si>
  <si>
    <t>653</t>
  </si>
  <si>
    <t>767901005</t>
  </si>
  <si>
    <t>Dodávka a montáž ocelových kotevních trnů zdiva na ocelové sloupy E8 dl.400mm</t>
  </si>
  <si>
    <t>1578666553</t>
  </si>
  <si>
    <t>16*87+8*14"výkres číslo D.1.1.b1-4</t>
  </si>
  <si>
    <t>654</t>
  </si>
  <si>
    <t>767901006</t>
  </si>
  <si>
    <t>Montáž nosné konstrukve VZT, povrchová úprava zinkováním</t>
  </si>
  <si>
    <t>861438113</t>
  </si>
  <si>
    <t>655</t>
  </si>
  <si>
    <t>1283119556</t>
  </si>
  <si>
    <t>(4*12+20*1,66+5*12+20*2,26+6*12+20*3,36+8*8+13*5,36)*9,5*1,1*0,001</t>
  </si>
  <si>
    <t>656</t>
  </si>
  <si>
    <t>767901007</t>
  </si>
  <si>
    <t>Dodávka a montáž plastového parapetního kanálu 70 x 210mm dl.8m</t>
  </si>
  <si>
    <t>-1769236043</t>
  </si>
  <si>
    <t>657</t>
  </si>
  <si>
    <t>998767103</t>
  </si>
  <si>
    <t>Přesun hmot pro zámečnické konstrukce stanovený z hmotnosti přesunovaného materiálu vodorovná dopravní vzdálenost do 50 m v objektech výšky přes 12 do 24 m</t>
  </si>
  <si>
    <t>-1569509366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</si>
  <si>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</si>
  <si>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</si>
  <si>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</si>
  <si>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658</t>
  </si>
  <si>
    <t>771121011</t>
  </si>
  <si>
    <t>Příprava podkladu před provedením dlažby nátěr penetrační na podlahu</t>
  </si>
  <si>
    <t>471321908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</si>
  <si>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</si>
  <si>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28,74+5,7+7,3+15,24+4,65+26,9+27,74+27,74"výkres číslo D.1.1.b1</t>
  </si>
  <si>
    <t>16,81+18,02+71,1+5,91+4,2+4,2+4,2+4,2+4,2+2,45+1,8+30+42,18+14,72+2,4+1,67+4,17+41,4+28,5+71,15+4,1+5,46+5,2"výkres číslo D.1.1.b2</t>
  </si>
  <si>
    <t>16,75+18,5+54+2,7+1,6+2,6+1,6+1,4+4,45+1,5+20,1+23,8+11,5+4,3+7+15,4+5,8"výkres číslo D.1.1.b3</t>
  </si>
  <si>
    <t>13,66+9,52+34,02+3,04+1,05+1,05+1,2+1,2+1,1+5,42+2,3+1,6+16,14+16,45+3,5+25,42+13,5+16,2+2,5+14,6"výkres číslo D.1.1.b4</t>
  </si>
  <si>
    <t>8,54+6,67"výkres číslo D.1.1.b5</t>
  </si>
  <si>
    <t>30,85+9,5"výkres číslo D.1.1.b6</t>
  </si>
  <si>
    <t>659</t>
  </si>
  <si>
    <t>771151012</t>
  </si>
  <si>
    <t>Příprava podkladu před provedením dlažby samonivelační stěrka min.pevnosti 20 MPa, tloušťky přes 3 do 5 mm</t>
  </si>
  <si>
    <t>-276520512</t>
  </si>
  <si>
    <t>660</t>
  </si>
  <si>
    <t>771274124</t>
  </si>
  <si>
    <t>Montáž obkladů schodišť z dlaždic keramických lepených flexibilním lepidlem stupnic protiskluzných nebo reliéfních, šířky přes 300 do 350 mm</t>
  </si>
  <si>
    <t>822090595</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</si>
  <si>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</si>
  <si>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661</t>
  </si>
  <si>
    <t>59761330</t>
  </si>
  <si>
    <t>schodovka protiskluzná šířky 330mm</t>
  </si>
  <si>
    <t>-519239380</t>
  </si>
  <si>
    <t>4*28+4*21+4*24+5*(15+15+12+11+13+13)+30</t>
  </si>
  <si>
    <t>662</t>
  </si>
  <si>
    <t>771274232</t>
  </si>
  <si>
    <t>Montáž obkladů schodišť z dlaždic keramických lepených flexibilním lepidlem podstupnic hladkých, výšky přes 150 do 200 mm</t>
  </si>
  <si>
    <t>1929362251</t>
  </si>
  <si>
    <t>663</t>
  </si>
  <si>
    <t>59761432</t>
  </si>
  <si>
    <t>dlažba keramická slinutá hladká do interiéru i exteriéru pro vysoké mechanické namáhání přes 22 do 25ks/m2</t>
  </si>
  <si>
    <t>1934671330</t>
  </si>
  <si>
    <t>210,050*0,2*1,1</t>
  </si>
  <si>
    <t>664</t>
  </si>
  <si>
    <t>771474113</t>
  </si>
  <si>
    <t>Montáž soklů z dlaždic keramických lepených flexibilním lepidlem rovných, výšky přes 90 do 120 mm</t>
  </si>
  <si>
    <t>403937144</t>
  </si>
  <si>
    <t>665</t>
  </si>
  <si>
    <t>771474133</t>
  </si>
  <si>
    <t>Montáž soklů z dlaždic keramických lepených flexibilním lepidlem schodišťových stupňovitých, výšky přes 90 do 120 mm</t>
  </si>
  <si>
    <t>-368501721</t>
  </si>
  <si>
    <t>666</t>
  </si>
  <si>
    <t>59761417</t>
  </si>
  <si>
    <t>sokl s položlábkem-dlažba keramická slinutá hladká do interiéru i exteriéru 200x90mm</t>
  </si>
  <si>
    <t>-1006402993</t>
  </si>
  <si>
    <t>(642,874+90,3)/0,2*1,1</t>
  </si>
  <si>
    <t>667</t>
  </si>
  <si>
    <t>771574266</t>
  </si>
  <si>
    <t>Montáž podlah z dlaždic keramických lepených flexibilním lepidlem maloformátových pro vysoké mechanické zatížení protiskluzných nebo reliéfních (bezbariérových) přes 22 do 25 ks/m2</t>
  </si>
  <si>
    <t>-78058176</t>
  </si>
  <si>
    <t xml:space="preserve">Poznámka k souboru cen:_x000D_
1. Položky jsou učeny pro všechy druhy povrchových úprav._x000D_
</t>
  </si>
  <si>
    <t>668</t>
  </si>
  <si>
    <t>59761406</t>
  </si>
  <si>
    <t>dlažba keramická slinutá protiskluzná do interiéru i exteriéru pro vysoké mechanické namáhání přes 22 do 25ks/m2 R9</t>
  </si>
  <si>
    <t>1656785615</t>
  </si>
  <si>
    <t>964,08*1,1 'Přepočtené koeficientem množství</t>
  </si>
  <si>
    <t>669</t>
  </si>
  <si>
    <t>771577111</t>
  </si>
  <si>
    <t>Montáž podlah z dlaždic keramických lepených flexibilním lepidlem Příplatek k cenám za plochu do 5 m2 jednotlivě</t>
  </si>
  <si>
    <t>-882339421</t>
  </si>
  <si>
    <t>4,65"výkres číslo D.1.1.b1</t>
  </si>
  <si>
    <t>4,2+4,2+4,2+4,2+4,2+2,45+1,8+2,4+1,67+4,17+4,1"výkres číslo D.1.1.b2</t>
  </si>
  <si>
    <t>2,7+1,6+2,6+1,6+1,4+4,45+1,5+4,3"výkres číslo D.1.1.b3</t>
  </si>
  <si>
    <t>3,04+1,05+1,05+1,2+1,2+1,1+2,3+1,6+3,5+2,5"výkres číslo D.1.1.b4</t>
  </si>
  <si>
    <t>670</t>
  </si>
  <si>
    <t>771591112</t>
  </si>
  <si>
    <t>Izolace podlahy pod dlažbu nátěrem nebo stěrkou ve dvou vrstvách</t>
  </si>
  <si>
    <t>-1790374411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</si>
  <si>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</si>
  <si>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5,91+4,2+4,2+4,2+4,2+4,2+2,45+1,8+2,4+1,67+4,17+41,4+28,5</t>
  </si>
  <si>
    <t>2,7+1,6+2,6+1,6+1,4+4,45+4,3</t>
  </si>
  <si>
    <t>3,04+1,05+1,05+1,2+1,2+1,1+5,42+2,3+1,6+3,5+25,42+13,5</t>
  </si>
  <si>
    <t>671</t>
  </si>
  <si>
    <t>998771103</t>
  </si>
  <si>
    <t>Přesun hmot pro podlahy z dlaždic stanovený z hmotnosti přesunovaného materiálu vodorovná dopravní vzdálenost do 50 m v objektech výšky přes 12 do 24 m</t>
  </si>
  <si>
    <t>-2093836419</t>
  </si>
  <si>
    <t>776</t>
  </si>
  <si>
    <t>Podlahy povlakové</t>
  </si>
  <si>
    <t>672</t>
  </si>
  <si>
    <t>776101490</t>
  </si>
  <si>
    <t>Dodávka a montáž podlahoviny homogenní PVC lepené, zátěžové 34</t>
  </si>
  <si>
    <t>-1623478002</t>
  </si>
  <si>
    <t>22,98+18,38+18,95+18,9+18,9+18,9+10,92+34</t>
  </si>
  <si>
    <t>62+6,22+20+26+1,6+1,6+10,66+1,53+1,6+1,53+1,6+7,21+14,07+11,81</t>
  </si>
  <si>
    <t>5,6+21,4+12,7+105+13,5+23,6+63+4,25+8,56+9,3+5,6+11,6+11,6+11,6+11,6+16,05+8,04</t>
  </si>
  <si>
    <t>673</t>
  </si>
  <si>
    <t>776101500</t>
  </si>
  <si>
    <t>Dodávka a montáž podlahoviny homogenní PVC lepené, protiskluz R10, zátěž 34</t>
  </si>
  <si>
    <t>-1147361529</t>
  </si>
  <si>
    <t>8,05+5,33</t>
  </si>
  <si>
    <t>1,45+1,5+1,45+1,45+1,45+1,45+5,8+5,5+5,75</t>
  </si>
  <si>
    <t>674</t>
  </si>
  <si>
    <t>776101501</t>
  </si>
  <si>
    <t>Dodávka a montáž podlahoviny homogenní PVC antistatické a elektrovodivé, lepené, vodivá síť ze systémových samolepících CU pásek</t>
  </si>
  <si>
    <t>320547999</t>
  </si>
  <si>
    <t>0,9</t>
  </si>
  <si>
    <t>24+24,5+27,7+11,5*4+14,75+281+27+19,8+0,9</t>
  </si>
  <si>
    <t>86,5+10,8+19+19+19+19+40+17,71+10,1+7,6+0,9</t>
  </si>
  <si>
    <t>675</t>
  </si>
  <si>
    <t>776101502</t>
  </si>
  <si>
    <t>Dodávka a montáž podlahoviny homogenní PVC - soklík výšky 120mm</t>
  </si>
  <si>
    <t>1562870344</t>
  </si>
  <si>
    <t>676</t>
  </si>
  <si>
    <t>776111311</t>
  </si>
  <si>
    <t>Příprava podkladu vysátí podlah</t>
  </si>
  <si>
    <t>-1045813443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</si>
  <si>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</si>
  <si>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672,36+39,18+716,16"položky dílu 776</t>
  </si>
  <si>
    <t>677</t>
  </si>
  <si>
    <t>776121321</t>
  </si>
  <si>
    <t>Příprava podkladu penetrace neředěná podlah</t>
  </si>
  <si>
    <t>1611962169</t>
  </si>
  <si>
    <t>678</t>
  </si>
  <si>
    <t>776141112</t>
  </si>
  <si>
    <t>Příprava podkladu vyrovnání samonivelační stěrkou podlah min.pevnosti 20 MPa, tloušťky přes 3 do 5 mm</t>
  </si>
  <si>
    <t>-1728088576</t>
  </si>
  <si>
    <t>679</t>
  </si>
  <si>
    <t>998776103</t>
  </si>
  <si>
    <t>Přesun hmot pro podlahy povlakové stanovený z hmotnosti přesunovaného materiálu vodorovná dopravní vzdálenost do 50 m v objektech výšky přes 12 do 24 m</t>
  </si>
  <si>
    <t>-282276263</t>
  </si>
  <si>
    <t>777</t>
  </si>
  <si>
    <t>Podlahy lité</t>
  </si>
  <si>
    <t>680</t>
  </si>
  <si>
    <t>777101501</t>
  </si>
  <si>
    <t>Litá bezespará podlaha tl.6mm /polyuretanový systém/ včetně penetrace</t>
  </si>
  <si>
    <t>-1342919953</t>
  </si>
  <si>
    <t>4,1+5,46+5,2"výkres číslo D.1.1.b2</t>
  </si>
  <si>
    <t>781</t>
  </si>
  <si>
    <t>Dokončovací práce - obklady</t>
  </si>
  <si>
    <t>681</t>
  </si>
  <si>
    <t>781121011</t>
  </si>
  <si>
    <t>Příprava podkladu před provedením obkladu nátěr penetrační na stěnu</t>
  </si>
  <si>
    <t>-699035837</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</si>
  <si>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</si>
  <si>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682</t>
  </si>
  <si>
    <t>781131112</t>
  </si>
  <si>
    <t>Izolace stěny pod obklad izolace nátěrem nebo stěrkou ve dvou vrstvách</t>
  </si>
  <si>
    <t>-560976875</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</si>
  <si>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</si>
  <si>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683</t>
  </si>
  <si>
    <t>781474116</t>
  </si>
  <si>
    <t>Montáž obkladů vnitřních stěn z dlaždic keramických lepených flexibilním lepidlem maloformátových hladkých přes 25 do 35 ks/m2</t>
  </si>
  <si>
    <t>-59863754</t>
  </si>
  <si>
    <t xml:space="preserve">Poznámka k souboru cen:_x000D_
1. Položky jsou určeny pro všechny druhy povrchových úprav._x000D_
</t>
  </si>
  <si>
    <t>(1,628+2,168+0,95+1,085+0,66+1,202+2,34)*2,4</t>
  </si>
  <si>
    <t>(2,8+1,5)*2*2,4-0,7*2</t>
  </si>
  <si>
    <t>(1,696+0,6)*0,6</t>
  </si>
  <si>
    <t>(1,65+0,6)*0,6</t>
  </si>
  <si>
    <t>(2,132+1,147)*2*2,4</t>
  </si>
  <si>
    <t>(1,799+0,99)*2*2,4</t>
  </si>
  <si>
    <t>(1,5+1,55)*2*2,4</t>
  </si>
  <si>
    <t>(1,5+1,115)*2*2,4</t>
  </si>
  <si>
    <t>(2,854+1,8+0,325+0,9+2,8+0,6)*2,4</t>
  </si>
  <si>
    <t>(8,065+5,18+0,33)*2*2</t>
  </si>
  <si>
    <t>(3,52+8,065)*2*2</t>
  </si>
  <si>
    <t>(1,25+2,2)*2*2</t>
  </si>
  <si>
    <t>(1,6+1)*2*2</t>
  </si>
  <si>
    <t>(2,07+1,696)*2*2</t>
  </si>
  <si>
    <t>(1,005+2,298+3,5)*2*2</t>
  </si>
  <si>
    <t>(2,3+1,802)*2*2</t>
  </si>
  <si>
    <t>(2,3+2,748+1,818+1,661+1,3)*2</t>
  </si>
  <si>
    <t>(3,413+1,866+1,954+1,1+1,706+0,8+1)*2,4</t>
  </si>
  <si>
    <t>(1,663+2,538+1,866+2,857+0,35*2)*2</t>
  </si>
  <si>
    <t>(1+1,541)*2*2</t>
  </si>
  <si>
    <t>(1,473+1)*2*2</t>
  </si>
  <si>
    <t>(1,001+1,541)*2*2</t>
  </si>
  <si>
    <t>(1,473+1,001)*2*2</t>
  </si>
  <si>
    <t>1,5*0,6</t>
  </si>
  <si>
    <t>(2,463+0,6)*0,6</t>
  </si>
  <si>
    <t>(3,862+0,6*2)*0,6</t>
  </si>
  <si>
    <t>1,8*0,6</t>
  </si>
  <si>
    <t>(1+0,5)*1,5</t>
  </si>
  <si>
    <t>3,052*1,5</t>
  </si>
  <si>
    <t>(1,8+0,6)*0,6</t>
  </si>
  <si>
    <t>(0,6+1,8)*0,6</t>
  </si>
  <si>
    <t>(1+1,25)*1,5</t>
  </si>
  <si>
    <t>(3,599+3,175)*2*0,9-1,2*0,9*2+0,15*0,9+0,125*0,9</t>
  </si>
  <si>
    <t>(4,1+3,175)*2*0,9-1,2*0,9*2+0,15*0,9+0,125*0,9</t>
  </si>
  <si>
    <t>(1,6+1,9)*2*2</t>
  </si>
  <si>
    <t>-0,7*2*3</t>
  </si>
  <si>
    <t>(1,2+0,9)*2*2</t>
  </si>
  <si>
    <t>(0,9+1,2)*2*2</t>
  </si>
  <si>
    <t>(1,2+1,9+0,5)*2*2</t>
  </si>
  <si>
    <t>(2,9+1,9+0,35)*2*2</t>
  </si>
  <si>
    <t>(1,799+0,9)*2*2</t>
  </si>
  <si>
    <t>(1,3+1,795)*2*2</t>
  </si>
  <si>
    <t>(2,493+1,207+2,566+0,864+0,9)*2</t>
  </si>
  <si>
    <t>(1,615+0,9)*2*2,4</t>
  </si>
  <si>
    <t>(0,9+1,615)*2*2,4</t>
  </si>
  <si>
    <t>(1,615+0,94)*2*2,4</t>
  </si>
  <si>
    <t>(0,9+1,6)*2*2,4</t>
  </si>
  <si>
    <t>(1,6+0,9)*2*2</t>
  </si>
  <si>
    <t>(0,906+1,6)*2*2</t>
  </si>
  <si>
    <t>(2,96+2,1)*2*2,4</t>
  </si>
  <si>
    <t>(1,85+2,96)*2*2,4</t>
  </si>
  <si>
    <t>(2,1+2,96)*2*2,4</t>
  </si>
  <si>
    <t>(4,68+3,896)*2*2,4-1,2*2*2</t>
  </si>
  <si>
    <t>(4,68+3,95)*2*2,4-1,2*2*2</t>
  </si>
  <si>
    <t>(4,68+3,86)*2*2,4-1,2*2*2</t>
  </si>
  <si>
    <t>(4,885+8,1)*2*2,4</t>
  </si>
  <si>
    <t>(4,2+2,75)*2*2,4-1,2*2</t>
  </si>
  <si>
    <t>(4,2+2,75+0,35)*2*2,4-1,2*2</t>
  </si>
  <si>
    <t>(4,2+2,65+0,45)*2*2,4-1,2*2</t>
  </si>
  <si>
    <t>(7,8+4,977+0,15*2)*2*2,4</t>
  </si>
  <si>
    <t>(3,6+4,977)*2*2,4</t>
  </si>
  <si>
    <t>1,35*1,5</t>
  </si>
  <si>
    <t>1,75*1,5</t>
  </si>
  <si>
    <t>(1,1+0,6)*1,5</t>
  </si>
  <si>
    <t>Mezisoučet"výkres číslo D.1.1.br</t>
  </si>
  <si>
    <t>684</t>
  </si>
  <si>
    <t>59761038</t>
  </si>
  <si>
    <t>obklad keramický hladký přes 25 do 35ks/m2</t>
  </si>
  <si>
    <t>-1867179889</t>
  </si>
  <si>
    <t>1295,925*1,1 'Přepočtené koeficientem množství</t>
  </si>
  <si>
    <t>685</t>
  </si>
  <si>
    <t>781489191</t>
  </si>
  <si>
    <t>Montáž obkladů vnitřních stěn z mozaikových lepenců keramických nebo skleněných Příplatek k cenám za plochu do 10 m2 jednotlivě</t>
  </si>
  <si>
    <t>1217276945</t>
  </si>
  <si>
    <t>686</t>
  </si>
  <si>
    <t>781494111</t>
  </si>
  <si>
    <t>Obklad - dokončující práce profily ukončovací lepené flexibilním lepidlem rohové</t>
  </si>
  <si>
    <t>-856728383</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</si>
  <si>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</si>
  <si>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(1,628+2,168+0,95+1,085+0,66+1,202+2,34)+2,4*7</t>
  </si>
  <si>
    <t>(2,8+1,5)*2+2,4*4</t>
  </si>
  <si>
    <t>(2,132+1,147)*2+4*2</t>
  </si>
  <si>
    <t>(1,799+0,99)*2+4*2</t>
  </si>
  <si>
    <t>(1,5+1,55)*2+4*2</t>
  </si>
  <si>
    <t>(1,5+1,115)*2+4*2</t>
  </si>
  <si>
    <t>(2,854+1,8+0,325+0,9+2,8+0,6)+2,4*7</t>
  </si>
  <si>
    <t>(8,065+5,18+0,33)*2+2*16</t>
  </si>
  <si>
    <t>(3,52+8,065)*2+2*4</t>
  </si>
  <si>
    <t>0,6*12</t>
  </si>
  <si>
    <t>(1,25+2,2)*2+2*4</t>
  </si>
  <si>
    <t>(1,6+1)*2+2*7</t>
  </si>
  <si>
    <t>(2,07+1,696)*2+2*10</t>
  </si>
  <si>
    <t>(1,005+2,298+3,5)*2+5*2</t>
  </si>
  <si>
    <t>(2,3+1,802)*2+2*5</t>
  </si>
  <si>
    <t>(2,3+2,748+1,818+1,661+1,3)+2*6</t>
  </si>
  <si>
    <t>(3,413+1,866+1,954+1,1+1,706+0,8+1)+2,4*7</t>
  </si>
  <si>
    <t>(1,663+2,538+1,866+2,857+0,35*2)+2*6</t>
  </si>
  <si>
    <t>(1+1,541)*2+2*4</t>
  </si>
  <si>
    <t>(1,473+1)*2+2*4</t>
  </si>
  <si>
    <t>(1,001+1,541)*2+2*4</t>
  </si>
  <si>
    <t>(1,473+1,001)*2+2*4</t>
  </si>
  <si>
    <t>0,6</t>
  </si>
  <si>
    <t>0,6*2</t>
  </si>
  <si>
    <t>1,5</t>
  </si>
  <si>
    <t>(3,599+3,175)*2+0,9*6</t>
  </si>
  <si>
    <t>(4,1+3,175)*2+0,9*6</t>
  </si>
  <si>
    <t>(1,6+1,9)*2+4*2</t>
  </si>
  <si>
    <t>(1,2+0,9)*2+4*2</t>
  </si>
  <si>
    <t>(0,9+1,2)*2+4*2</t>
  </si>
  <si>
    <t>(1,2+1,9+0,5)*2+8*2</t>
  </si>
  <si>
    <t>(2,9+1,9+0,35)*2+8*2</t>
  </si>
  <si>
    <t>(1,799+0,9)*2+4*2</t>
  </si>
  <si>
    <t>(1,3+1,795)*2+4*2</t>
  </si>
  <si>
    <t>(1,615+0,9)*2+6*2</t>
  </si>
  <si>
    <t>(0,9+1,615)*2+4*2</t>
  </si>
  <si>
    <t>(1,615+0,94)*2+4*2</t>
  </si>
  <si>
    <t>(0,9+1,6)*2+4*2</t>
  </si>
  <si>
    <t>(1,6+0,9)*2+4*2</t>
  </si>
  <si>
    <t>(0,906+1,6)*2+4*2</t>
  </si>
  <si>
    <t>(2,96+2,1)*2+6*2,4</t>
  </si>
  <si>
    <t>(1,85+2,96)*2+4*2,4</t>
  </si>
  <si>
    <t>(2,1+2,96)*2+6*2,4</t>
  </si>
  <si>
    <t>(4,68+3,896)*2+4*2,4</t>
  </si>
  <si>
    <t>(4,68+3,95)*2+4*2,4</t>
  </si>
  <si>
    <t>(4,68+3,86)*2+4*2,4</t>
  </si>
  <si>
    <t>(4,885+8,1)*2+4*2,4</t>
  </si>
  <si>
    <t>(4,2+2,75)*2+4*2,4</t>
  </si>
  <si>
    <t>(4,2+2,75+0,35)*2+6*2,4</t>
  </si>
  <si>
    <t>(4,2+2,65+0,45)*2+6*2,4</t>
  </si>
  <si>
    <t>(7,8+4,977+0,15*2)*2+6*2,4</t>
  </si>
  <si>
    <t>(3,6+4,977)*2+8*2,4</t>
  </si>
  <si>
    <t>687</t>
  </si>
  <si>
    <t>781494511</t>
  </si>
  <si>
    <t>Obklad - dokončující práce profily ukončovací lepené flexibilním lepidlem ukončovací</t>
  </si>
  <si>
    <t>780494827</t>
  </si>
  <si>
    <t>0,7+2*2</t>
  </si>
  <si>
    <t>(2,8+1,5)*2+0,7+2*2</t>
  </si>
  <si>
    <t>(1,696+0,6+0,6)*2</t>
  </si>
  <si>
    <t>(1,65+0,6+0,6)*2</t>
  </si>
  <si>
    <t>(0,7+2*2)*2</t>
  </si>
  <si>
    <t>1,1+2*2</t>
  </si>
  <si>
    <t>0,8+2*2</t>
  </si>
  <si>
    <t>0,9+2*2</t>
  </si>
  <si>
    <t>(1,5+0,6)*2</t>
  </si>
  <si>
    <t>(2,463+0,6+0,6)*2</t>
  </si>
  <si>
    <t>(3,862+0,6*2+0,6)*2</t>
  </si>
  <si>
    <t>(1,8+0,6)*2</t>
  </si>
  <si>
    <t>(1+0,5)+2*1,5</t>
  </si>
  <si>
    <t>3,052+2*1,5</t>
  </si>
  <si>
    <t>(1,8+0,6+0,6)*2</t>
  </si>
  <si>
    <t>(0,6+1,8+0,6)*2</t>
  </si>
  <si>
    <t>(1+1,25)+2*1,5</t>
  </si>
  <si>
    <t>(0,7+2*2)*3</t>
  </si>
  <si>
    <t>2,493+1,207+2,566+0,864+0,9</t>
  </si>
  <si>
    <t>(4,68+3,896)*2+(1,2+2*2)*2</t>
  </si>
  <si>
    <t>(4,68+3,95)*2+(1,2+2*2)*2</t>
  </si>
  <si>
    <t>(4,68+3,86)*2+(1,2+2*2)*2</t>
  </si>
  <si>
    <t>1,2+2*2</t>
  </si>
  <si>
    <t>(4,2+2,75)*2+1,2+2*2</t>
  </si>
  <si>
    <t>(4,2+2,75+0,35)*2+1,2+2*2</t>
  </si>
  <si>
    <t>(4,2+2,65+0,45)*2+1,2+2*2</t>
  </si>
  <si>
    <t>1,2+2*2,2</t>
  </si>
  <si>
    <t>1+2*2</t>
  </si>
  <si>
    <t>1,35+2*1,5</t>
  </si>
  <si>
    <t>1,75+2*1,5</t>
  </si>
  <si>
    <t>(1,1+0,6)+2*1,5</t>
  </si>
  <si>
    <t>688</t>
  </si>
  <si>
    <t>998781103</t>
  </si>
  <si>
    <t>Přesun hmot pro obklady keramické stanovený z hmotnosti přesunovaného materiálu vodorovná dopravní vzdálenost do 50 m v objektech výšky přes 12 do 24 m</t>
  </si>
  <si>
    <t>-233123672</t>
  </si>
  <si>
    <t>783</t>
  </si>
  <si>
    <t>Dokončovací práce - nátěry</t>
  </si>
  <si>
    <t>689</t>
  </si>
  <si>
    <t>783301311</t>
  </si>
  <si>
    <t>Příprava podkladu zámečnických konstrukcí před provedením nátěru odmaštění odmašťovačem vodou ředitelným</t>
  </si>
  <si>
    <t>-601759501</t>
  </si>
  <si>
    <t>23,31*0,4*0,6</t>
  </si>
  <si>
    <t>93,42*0,36*6</t>
  </si>
  <si>
    <t>698,215*0,3*6</t>
  </si>
  <si>
    <t>191,25*0,28*6</t>
  </si>
  <si>
    <t>7,13*0,3*6</t>
  </si>
  <si>
    <t>34*0,14*6</t>
  </si>
  <si>
    <t>75,2*(0,24*2+0,12*4)</t>
  </si>
  <si>
    <t>42,55*(0,2*2+0,1*4)</t>
  </si>
  <si>
    <t>69,96*(0,14*2+0,1*4)</t>
  </si>
  <si>
    <t>28,68*(0,12*2+0,1*4)</t>
  </si>
  <si>
    <t>4,5*(0,2*2+0,1*4)</t>
  </si>
  <si>
    <t>2,11*0,18*4</t>
  </si>
  <si>
    <t>14,48*0,15*4</t>
  </si>
  <si>
    <t>66,73*0,15*4</t>
  </si>
  <si>
    <t>24,28*(0,15+0,1)*2</t>
  </si>
  <si>
    <t>293,264*0,1*4</t>
  </si>
  <si>
    <t>42,55*0,1*4</t>
  </si>
  <si>
    <t>57,015*0,08*4</t>
  </si>
  <si>
    <t>17,091*0,08*4</t>
  </si>
  <si>
    <t>100,478*0,06*4</t>
  </si>
  <si>
    <t>7,52*pi*0,076</t>
  </si>
  <si>
    <t>17,73*2+20,61*2+3,28*2+1,1*2+0,75*2</t>
  </si>
  <si>
    <t>(28*3,7+9*2,4)*(0,08+0,04)*2"výkres číslo D.1.1.b5,6</t>
  </si>
  <si>
    <t>(26*4,5+8*4,5)*(0,08+0,04)*2"výkres číslo D.1.1.b5,6</t>
  </si>
  <si>
    <t>Součet"výkresy konstrukční část - ocel</t>
  </si>
  <si>
    <t>690</t>
  </si>
  <si>
    <t>783301401</t>
  </si>
  <si>
    <t>Příprava podkladu zámečnických konstrukcí před provedením nátěru ometení</t>
  </si>
  <si>
    <t>1620464970</t>
  </si>
  <si>
    <t>(0,7+2)*2*0,25*29</t>
  </si>
  <si>
    <t>(0,8+2)*2*0,25*28</t>
  </si>
  <si>
    <t>(0,9+2)*2*0,25*16</t>
  </si>
  <si>
    <t>(1,1+2)*2*0,25*14</t>
  </si>
  <si>
    <t>(1,2+2)*2*0,25*2</t>
  </si>
  <si>
    <t>(1,4+2)*2*0,25*1</t>
  </si>
  <si>
    <t>(1,5+2)*2*0,35*1</t>
  </si>
  <si>
    <t>(1,8+2)*2*0,35*1</t>
  </si>
  <si>
    <t>Součet"výkres číslo D.1.1.b27,29</t>
  </si>
  <si>
    <t>691</t>
  </si>
  <si>
    <t>783314101</t>
  </si>
  <si>
    <t>Základní nátěr zámečnických konstrukcí jednonásobný syntetický</t>
  </si>
  <si>
    <t>1494825875</t>
  </si>
  <si>
    <t>692</t>
  </si>
  <si>
    <t>783315101</t>
  </si>
  <si>
    <t>Mezinátěr zámečnických konstrukcí jednonásobný syntetický standardní</t>
  </si>
  <si>
    <t>-98184440</t>
  </si>
  <si>
    <t>693</t>
  </si>
  <si>
    <t>783317101</t>
  </si>
  <si>
    <t>Krycí nátěr (email) zámečnických konstrukcí jednonásobný syntetický standardní</t>
  </si>
  <si>
    <t>345703966</t>
  </si>
  <si>
    <t>784</t>
  </si>
  <si>
    <t>Dokončovací práce - malby a tapety</t>
  </si>
  <si>
    <t>694</t>
  </si>
  <si>
    <t>784161411</t>
  </si>
  <si>
    <t>Celoplošné vyrovnání podkladu sádrovou stěrkou, tloušťky do 3 mm vyrovnáním v místnostech výšky do 3,80 m</t>
  </si>
  <si>
    <t>1523325923</t>
  </si>
  <si>
    <t>(3,5+1,2+4,2+5,5+1,4+4,6+pi*3,1*0,5)*2</t>
  </si>
  <si>
    <t>(2,692+2,9+1,03+0,655+1,1)*2</t>
  </si>
  <si>
    <t>(3,9+3,673+2,273+0,752+1,2+0,851+1,5+0,85)*2</t>
  </si>
  <si>
    <t>(3,9+7,7+1,5+1,5+1,2+1,2+7,724)*2</t>
  </si>
  <si>
    <t>(5+0,273+3,133+1,03+1,144+1,1+1,5+1,3)*2</t>
  </si>
  <si>
    <t>(3,9+7,8*2+2,8+2,8)*2</t>
  </si>
  <si>
    <t>(10,7+5,2+21,3)*2</t>
  </si>
  <si>
    <t>(7,952+3,064+3,651+0,8+1,696+2,227+2,412)*2</t>
  </si>
  <si>
    <t>(2,933+7,952)*2*2</t>
  </si>
  <si>
    <t>(2,995+7,952)*2*2</t>
  </si>
  <si>
    <t>(2,992+7,952)*2*2</t>
  </si>
  <si>
    <t>(4,703+2,29)*2*2</t>
  </si>
  <si>
    <t>(4,54+1,634+3,92+pi*3,1*0,5+4,385+1,151+0,73+1,7+0,74+2,209+0,2)*2</t>
  </si>
  <si>
    <t>(5,8+17,3)*2*2</t>
  </si>
  <si>
    <t>(2,316+2,9+3,902+2,273+3,2)*2</t>
  </si>
  <si>
    <t>(8,065+4,695)*2*2</t>
  </si>
  <si>
    <t>(7,585+9,43)*2*2</t>
  </si>
  <si>
    <t>(3,9+7,8+7,8+2,8+2,8)*2</t>
  </si>
  <si>
    <t>(11,512+7,5)*2*2</t>
  </si>
  <si>
    <t>(16+6,2)*2*2</t>
  </si>
  <si>
    <t>(4,1+5,852)*2*2</t>
  </si>
  <si>
    <t>(4,5+5,852)*2*2</t>
  </si>
  <si>
    <t>(5,3+5,852)*2*2</t>
  </si>
  <si>
    <t>(9,4+10+1,216+1,724+3,223+2,5+3,15)*2</t>
  </si>
  <si>
    <t>(24+26+8+3,645)*2*2</t>
  </si>
  <si>
    <t>(5,351+4,322)*2*2</t>
  </si>
  <si>
    <t>(1+1,6)*2*2</t>
  </si>
  <si>
    <t>(3,175+3,599)*2*2</t>
  </si>
  <si>
    <t>(4,1+3,599)*2*2</t>
  </si>
  <si>
    <t>(8,185+3,6)*2*1*2</t>
  </si>
  <si>
    <t>(3,373+3,291)*2*2</t>
  </si>
  <si>
    <t>(1,866+3,862)*2*2</t>
  </si>
  <si>
    <t>(4,862+2,895+0,294)*2*2</t>
  </si>
  <si>
    <t>(3,487+0,688+1,986+2+2,1)*2</t>
  </si>
  <si>
    <t>(3,575+3,499)*2*2</t>
  </si>
  <si>
    <t>(3,206+2,2+3,9+2,9+2,4)*2</t>
  </si>
  <si>
    <t>(2,975+2,1)*2*2</t>
  </si>
  <si>
    <t>(3,9+7,8+3+1,6+1,7+3,2+2,7+0,6+1,2+0,7+2,8)*2</t>
  </si>
  <si>
    <t>(15,1+7,5)*2*2</t>
  </si>
  <si>
    <t>(2,363+3,3+4+3,064+2,9+1,513+2,2)*2</t>
  </si>
  <si>
    <t>(3,37+3,857)*2*2</t>
  </si>
  <si>
    <t>(15+22,4+8,79)*2*2</t>
  </si>
  <si>
    <t>(2,6+5,067)*2*2</t>
  </si>
  <si>
    <t>(4,465+5,067)*2*2</t>
  </si>
  <si>
    <t>(22,426+2+2,84)*2*2</t>
  </si>
  <si>
    <t>(2,162+1,2+1,715+1,164+1,893)*2</t>
  </si>
  <si>
    <t>(3,016+1,406+1,493+2,851+1,264+1,777)*2</t>
  </si>
  <si>
    <t>(2+3,6*2+0,747+3,156+4+5,8*2+pi*3,1*0,5)*2</t>
  </si>
  <si>
    <t>(0,787+4,656+1,912+2,627+0,864+2,782)*2</t>
  </si>
  <si>
    <t>(3,35+1,6+1,691+0,828+1,468+1,3)*2</t>
  </si>
  <si>
    <t>(16,8+6,35)*2*2</t>
  </si>
  <si>
    <t>(3,31+4,985)*2*2</t>
  </si>
  <si>
    <t>(6,4+2,535)*2*2</t>
  </si>
  <si>
    <t>(2,247+1,055)*2*2</t>
  </si>
  <si>
    <t>(2,271+3,2+3,9+2,8+2,5)*2</t>
  </si>
  <si>
    <t>(2,8+3,05)*2*2</t>
  </si>
  <si>
    <t>(2,468+2,545)*2*2</t>
  </si>
  <si>
    <t>(3,006+3,051)*2*2</t>
  </si>
  <si>
    <t>(3,051+10*2)*2</t>
  </si>
  <si>
    <t>695</t>
  </si>
  <si>
    <t>784181003</t>
  </si>
  <si>
    <t>Pačokování jednonásobné v místnostech výšky přes 3,80 do 5,00 m</t>
  </si>
  <si>
    <t>643281705</t>
  </si>
  <si>
    <t>10839,518+281,28+193,767+300"položky dílu 1</t>
  </si>
  <si>
    <t>696</t>
  </si>
  <si>
    <t>784181103</t>
  </si>
  <si>
    <t>Penetrace podkladu jednonásobná základní akrylátová v místnostech výšky přes 3,80 do 5,00 m</t>
  </si>
  <si>
    <t>776322188</t>
  </si>
  <si>
    <t>697</t>
  </si>
  <si>
    <t>784211101</t>
  </si>
  <si>
    <t>Malby z malířských směsí otěruvzdorných za mokra dvojnásobné, bílé za mokra otěruvzdorné výborně v místnostech výšky do 3,80 m</t>
  </si>
  <si>
    <t>690992072</t>
  </si>
  <si>
    <t>37,520+89,25"SDK konstrukce spojovací můstky</t>
  </si>
  <si>
    <t>220,28+67,6"položky dílu 763</t>
  </si>
  <si>
    <t>698</t>
  </si>
  <si>
    <t>784221103</t>
  </si>
  <si>
    <t>Malby z malířských směsí otěruvzdorných za sucha dvojnásobné, bílé za sucha otěruvzdorné dobře v místnostech výšky přes 3,80 do 5,00 m</t>
  </si>
  <si>
    <t>-1726303614</t>
  </si>
  <si>
    <t>11614,565-3010,803</t>
  </si>
  <si>
    <t>699</t>
  </si>
  <si>
    <t>784221151</t>
  </si>
  <si>
    <t>Malby z malířských směsí otěruvzdorných za sucha Příplatek k cenám dvojnásobných maleb na tónovacích automatech, v odstínu světlém</t>
  </si>
  <si>
    <t>1537832503</t>
  </si>
  <si>
    <t>700</t>
  </si>
  <si>
    <t>784301015</t>
  </si>
  <si>
    <t>Latexový nátěr stěn do výšky 200cm</t>
  </si>
  <si>
    <t>546474714</t>
  </si>
  <si>
    <t>786</t>
  </si>
  <si>
    <t>Dokončovací práce - čalounické úpravy</t>
  </si>
  <si>
    <t>701</t>
  </si>
  <si>
    <t>786626121</t>
  </si>
  <si>
    <t>Montáž zastiňujících žaluzií lamelových vnitřních nebo do oken dvojitých kovových</t>
  </si>
  <si>
    <t>128278480</t>
  </si>
  <si>
    <t xml:space="preserve">Poznámka k souboru cen:_x000D_
1. Cenu-3111 lze použít pro jakýkoli rozměr žaluzie._x000D_
</t>
  </si>
  <si>
    <t>2*1,6*27</t>
  </si>
  <si>
    <t>1,5*1,6*5</t>
  </si>
  <si>
    <t>0,75*1,6*38</t>
  </si>
  <si>
    <t>702</t>
  </si>
  <si>
    <t>55346200</t>
  </si>
  <si>
    <t>žaluzie horizontální interiérové</t>
  </si>
  <si>
    <t>-32417555</t>
  </si>
  <si>
    <t>145,200*1,1</t>
  </si>
  <si>
    <t>703</t>
  </si>
  <si>
    <t>998786103</t>
  </si>
  <si>
    <t>Přesun hmot pro čalounické úpravy stanovený z hmotnosti přesunovaného materiálu vodorovná dopravní vzdálenost do 50 m v objektech výšky (hloubky) přes 12 do 24 m</t>
  </si>
  <si>
    <t>44373888</t>
  </si>
  <si>
    <t>787</t>
  </si>
  <si>
    <t>Dokončovací práce - zasklívání</t>
  </si>
  <si>
    <t>704</t>
  </si>
  <si>
    <t>787911115</t>
  </si>
  <si>
    <t>Zasklívání – ostatní práce montáž fólie na sklo neprůhledné</t>
  </si>
  <si>
    <t>-612586085</t>
  </si>
  <si>
    <t>0,75*1,6*6</t>
  </si>
  <si>
    <t>705</t>
  </si>
  <si>
    <t>634790181</t>
  </si>
  <si>
    <t>fólie na sklo transparentní neprůhledná</t>
  </si>
  <si>
    <t>1285948848</t>
  </si>
  <si>
    <t>26,85*1,03 'Přepočtené koeficientem množství</t>
  </si>
  <si>
    <t>706</t>
  </si>
  <si>
    <t>998787103</t>
  </si>
  <si>
    <t>Přesun hmot pro zasklívání stanovený z hmotnosti přesunovaného materiálu vodorovná dopravní vzdálenost do 50 m v objektech výšky přes 12 do 24 m</t>
  </si>
  <si>
    <t>1561798310</t>
  </si>
  <si>
    <t>VYB</t>
  </si>
  <si>
    <t>Vybavení objektu</t>
  </si>
  <si>
    <t>707</t>
  </si>
  <si>
    <t>V-001</t>
  </si>
  <si>
    <t>O1 - dodávka a montáž horní ochranné madlo vč. konzol a koncových prvkù</t>
  </si>
  <si>
    <t>897749177</t>
  </si>
  <si>
    <t>16+96+50+78+5+21"výkres číslo D.1.1.b.</t>
  </si>
  <si>
    <t>708</t>
  </si>
  <si>
    <t>V-002</t>
  </si>
  <si>
    <t>O2 - dodávka a montáž spodní ochranné madlo vč. konzol a koncových prvkù</t>
  </si>
  <si>
    <t>817498856</t>
  </si>
  <si>
    <t>709</t>
  </si>
  <si>
    <t>V-003</t>
  </si>
  <si>
    <t>O3 - dodávka a montáž ochr. roh 90st. plast výška 1500mm</t>
  </si>
  <si>
    <t>1824842982</t>
  </si>
  <si>
    <t>10+25+17+13+6+2"výkres číslo D.1.1.b.</t>
  </si>
  <si>
    <t>710</t>
  </si>
  <si>
    <t>V-004</t>
  </si>
  <si>
    <t>O4 - dodávka a montáž ochr. roh variabilní, plast výška 1500mm</t>
  </si>
  <si>
    <t>-1662023968</t>
  </si>
  <si>
    <t>3+8+14+13"výkres číslo D.1.1.b.</t>
  </si>
  <si>
    <t>V-005</t>
  </si>
  <si>
    <t>O5 - dodávka a montáž ochr. panel tl. 2mm s vlnou; 700x1970mm</t>
  </si>
  <si>
    <t>1417666850</t>
  </si>
  <si>
    <t>4+8+6"výkres číslo D.1.1.b.</t>
  </si>
  <si>
    <t>V-006</t>
  </si>
  <si>
    <t>O5 - dodávka a montáž ochr. panel tl. 2mm s vlnou; 800x1970mm</t>
  </si>
  <si>
    <t>-226532524</t>
  </si>
  <si>
    <t>4+22+10+22"výkres číslo D.1.1.b.</t>
  </si>
  <si>
    <t>V-007</t>
  </si>
  <si>
    <t>O5 - dodávka a montáž ochr. panel tl. 2mm s vlnou; 900x1970mm</t>
  </si>
  <si>
    <t>395628700</t>
  </si>
  <si>
    <t>16+12"výkres číslo D.1.1.b.</t>
  </si>
  <si>
    <t>714</t>
  </si>
  <si>
    <t>V-008</t>
  </si>
  <si>
    <t>O5 - dodávka a montáž ochr. panel tl. 2mm s vlnou; 1100x2200mm</t>
  </si>
  <si>
    <t>2142112291</t>
  </si>
  <si>
    <t>2+8+14+6"výkres číslo D.1.1.b.</t>
  </si>
  <si>
    <t>715</t>
  </si>
  <si>
    <t>V-009</t>
  </si>
  <si>
    <t>O5 - dodávka a montáž ochr. panel tl. 2mm s vlnou; 1200x2200mm</t>
  </si>
  <si>
    <t>-606921632</t>
  </si>
  <si>
    <t>4+14+32"výkres číslo D.1.1.b.</t>
  </si>
  <si>
    <t>716</t>
  </si>
  <si>
    <t>V-010</t>
  </si>
  <si>
    <t>O5 - dodávka a montáž ochr. panel tl. 2mm s vlnou; skříně rozvaděče</t>
  </si>
  <si>
    <t>1697774521</t>
  </si>
  <si>
    <t>2+3"výkres číslo D.1.1.b.</t>
  </si>
  <si>
    <t>717</t>
  </si>
  <si>
    <t>V-011</t>
  </si>
  <si>
    <t>O06 - dodávka a montáž ochr. rofil tl. 2mm, ochrana zárubně</t>
  </si>
  <si>
    <t>-41393359</t>
  </si>
  <si>
    <t>8+38+62+58"výkres číslo D.1.1.b.</t>
  </si>
  <si>
    <t>Práce a dodávky M</t>
  </si>
  <si>
    <t>33-M</t>
  </si>
  <si>
    <t>Montáže dopr.zaříz.,sklad. zař. a váh</t>
  </si>
  <si>
    <t>718</t>
  </si>
  <si>
    <t>33-M-01</t>
  </si>
  <si>
    <t>Dodávka a montáž podlahové vážní plošiny 900 x 2000 x 90mm, nosnost 600kg, včetně orámování otvoru nerezovým L profilem 50x50x5mm a vážního indikátoru s LCD displejem</t>
  </si>
  <si>
    <t>130825362</t>
  </si>
  <si>
    <t>HZS</t>
  </si>
  <si>
    <t>Hodinové zúčtovací sazby</t>
  </si>
  <si>
    <t>719</t>
  </si>
  <si>
    <t>HZS1291</t>
  </si>
  <si>
    <t>Hodinové zúčtovací sazby profesí HSV zemní a pomocné práce pomocný stavební dělník</t>
  </si>
  <si>
    <t>hod</t>
  </si>
  <si>
    <t>-1029521585</t>
  </si>
  <si>
    <t>160*2"ostatní pomocné práce jinde neuvedené, vyklizení objektu apod</t>
  </si>
  <si>
    <t>720</t>
  </si>
  <si>
    <t>HZS1292</t>
  </si>
  <si>
    <t>Hodinové zúčtovací sazby profesí HSV zemní a pomocné práce stavební dělník</t>
  </si>
  <si>
    <t>-229616550</t>
  </si>
  <si>
    <t>160*2"ostatní bourací práce jinde neuvedené, demontáže instalací apod</t>
  </si>
  <si>
    <t>160*8"stavební přípomoce pro řemesla</t>
  </si>
  <si>
    <t>30"zhotovení průrazů příčkami, nosnou zdí a stropem + začištění MP</t>
  </si>
  <si>
    <t>721</t>
  </si>
  <si>
    <t>HZS1301</t>
  </si>
  <si>
    <t>Hodinové zúčtovací sazby profesí HSV provádění konstrukcí zedník</t>
  </si>
  <si>
    <t>-232284683</t>
  </si>
  <si>
    <t>160*4"ostatní práce jinde neuvedené</t>
  </si>
  <si>
    <t>160*8"stavební přípomoce pro řemesla jinde neuvedené</t>
  </si>
  <si>
    <t>120"zhotovení nik pro stoupačky, monitorovací zařízení a ventilové skříně+ následné začištění po instalaci MP</t>
  </si>
  <si>
    <t>OST</t>
  </si>
  <si>
    <t>Ostatní</t>
  </si>
  <si>
    <t>722</t>
  </si>
  <si>
    <t>O-01</t>
  </si>
  <si>
    <t>V01 - dodávka a montáž zrcadlo pevné 400 x 600mm - nerez</t>
  </si>
  <si>
    <t>1094866436</t>
  </si>
  <si>
    <t>41"výkres číslo D.1.1.b35</t>
  </si>
  <si>
    <t>723</t>
  </si>
  <si>
    <t>O-02</t>
  </si>
  <si>
    <t>V02 - dodávka a montáž zrcadlo sklopné ZTP 400 x 600 - nerez</t>
  </si>
  <si>
    <t>-719168426</t>
  </si>
  <si>
    <t>6"výkres číslo D.1.1.b35</t>
  </si>
  <si>
    <t>724</t>
  </si>
  <si>
    <t>O-03</t>
  </si>
  <si>
    <t>V03 - dodávka a montáž madla umyvadlového pevné ZTP 600mm - nerez</t>
  </si>
  <si>
    <t>-18718841</t>
  </si>
  <si>
    <t>15"výkres číslo D.1.1.b35</t>
  </si>
  <si>
    <t>725</t>
  </si>
  <si>
    <t>O-04</t>
  </si>
  <si>
    <t>V04 - dodávka a montáž držáku na WC štětku včetně štěky - nerez</t>
  </si>
  <si>
    <t>648720240</t>
  </si>
  <si>
    <t>18"výkres číslo D.1.1.b35</t>
  </si>
  <si>
    <t>726</t>
  </si>
  <si>
    <t>O-05</t>
  </si>
  <si>
    <t>V05 - dodávka a montáž držáku na toaletní papír - nerez</t>
  </si>
  <si>
    <t>1685441761</t>
  </si>
  <si>
    <t>O-06</t>
  </si>
  <si>
    <t>V06 - dodávka a montáž WC madlo ZTP vodorovné sklopné dl.81,3cm - nerez</t>
  </si>
  <si>
    <t>-515379349</t>
  </si>
  <si>
    <t>728</t>
  </si>
  <si>
    <t>O-07</t>
  </si>
  <si>
    <t>V07 - dodávka a montáž WC madlo ZTP vodorovné pevné dl.90cm - nerez</t>
  </si>
  <si>
    <t>-958285548</t>
  </si>
  <si>
    <t>729</t>
  </si>
  <si>
    <t>O-08</t>
  </si>
  <si>
    <t>V08 - dodávka a montáž vodorovné madlo dl.40cm - nerez</t>
  </si>
  <si>
    <t>-1736910155</t>
  </si>
  <si>
    <t>5"výkres číslo D.1.1.b35</t>
  </si>
  <si>
    <t>730</t>
  </si>
  <si>
    <t>O-09</t>
  </si>
  <si>
    <t>V09 - dodávka a montáž madla ZTP do sprchy lomené 90° - nerez</t>
  </si>
  <si>
    <t>-1250053576</t>
  </si>
  <si>
    <t>4"výkres číslo D.1.1.b35</t>
  </si>
  <si>
    <t>731</t>
  </si>
  <si>
    <t>O-010</t>
  </si>
  <si>
    <t>V010 - dodávka a montáž sedátka do sprchy - sklopné</t>
  </si>
  <si>
    <t>-537799562</t>
  </si>
  <si>
    <t>732</t>
  </si>
  <si>
    <t>O-011</t>
  </si>
  <si>
    <t>V011 - dodávka a montáž vodorovná nerezová tyč na zavěšení závěsu - 700mm</t>
  </si>
  <si>
    <t>508159871</t>
  </si>
  <si>
    <t>733</t>
  </si>
  <si>
    <t>O-012</t>
  </si>
  <si>
    <t>V012 - dodávka a montáž vodorovná nerezová tyč na zavěšení závěsu - 1866mm</t>
  </si>
  <si>
    <t>597299088</t>
  </si>
  <si>
    <t>1"výkres číslo D.1.1.b35</t>
  </si>
  <si>
    <t>734</t>
  </si>
  <si>
    <t>O-013</t>
  </si>
  <si>
    <t>V013 - dodávka a montáž vodorovná nerezová tyč na zavěšení závěsu - 1000mm</t>
  </si>
  <si>
    <t>-18869372</t>
  </si>
  <si>
    <t>735</t>
  </si>
  <si>
    <t>O-014</t>
  </si>
  <si>
    <t>V014 - dodávka a montáž informačních tabulek na vnitřní dveře</t>
  </si>
  <si>
    <t>-478166636</t>
  </si>
  <si>
    <t>220"výkres číslo D.1.1.b27</t>
  </si>
  <si>
    <t>736</t>
  </si>
  <si>
    <t>O-015</t>
  </si>
  <si>
    <t>V015 - dodávka a montáž přechodových lišt prahových pro 1kř dveře</t>
  </si>
  <si>
    <t>-373968115</t>
  </si>
  <si>
    <t>18"výkres číslo D.1.1.b27</t>
  </si>
  <si>
    <t>71"výkres číslo D.1.1.b29</t>
  </si>
  <si>
    <t>737</t>
  </si>
  <si>
    <t>O-016</t>
  </si>
  <si>
    <t>V016 - dodávka a montáž přechodových lišt prahových pro 2kř dveře</t>
  </si>
  <si>
    <t>1751349547</t>
  </si>
  <si>
    <t>02 - výtahy</t>
  </si>
  <si>
    <t>V1 - dodávka a montáž výtahu dle technické specifikace</t>
  </si>
  <si>
    <t>311174278</t>
  </si>
  <si>
    <t>33-M-02</t>
  </si>
  <si>
    <t>V2 - dodávka a montáž výtahu dle technické specifikace</t>
  </si>
  <si>
    <t>-364544852</t>
  </si>
  <si>
    <t>33-M-03</t>
  </si>
  <si>
    <t>V3 - dodávka a montáž výtahu dle technické specifikace</t>
  </si>
  <si>
    <t>-2086131837</t>
  </si>
  <si>
    <t>33-M-04</t>
  </si>
  <si>
    <t>V4 - dodávka a montáž výtahu dle technické specifikace</t>
  </si>
  <si>
    <t>1541809850</t>
  </si>
  <si>
    <t>33-M-05</t>
  </si>
  <si>
    <t>V5 - dodávka a montáž výtahu dle technické specifikace</t>
  </si>
  <si>
    <t>-1442944010</t>
  </si>
  <si>
    <t>33-M-06</t>
  </si>
  <si>
    <t>PO rozvaděče V1-V5, skříň EI 30 DP1, dvířka EI 15 Sm DP1</t>
  </si>
  <si>
    <t>767967409</t>
  </si>
  <si>
    <t>33-M-07</t>
  </si>
  <si>
    <t>Montážní oko 8,8 M20, pr.5cm</t>
  </si>
  <si>
    <t>-2098740338</t>
  </si>
  <si>
    <t>33-M-08</t>
  </si>
  <si>
    <t>Vlnová kotva do betonu</t>
  </si>
  <si>
    <t>-2029325472</t>
  </si>
  <si>
    <t>33-M-09</t>
  </si>
  <si>
    <t>Montáž lešení / výtah</t>
  </si>
  <si>
    <t>-2052663303</t>
  </si>
  <si>
    <t>33-M-10</t>
  </si>
  <si>
    <t>Osazení montážních nosníků</t>
  </si>
  <si>
    <t>-230584424</t>
  </si>
  <si>
    <t>13010724</t>
  </si>
  <si>
    <t>ocel profilová IPN 220 jakost 11 375</t>
  </si>
  <si>
    <t>-1896791041</t>
  </si>
  <si>
    <t>33-M-11</t>
  </si>
  <si>
    <t>Kotevní plát 800/500/8mm + 8x chemická kotva na plát</t>
  </si>
  <si>
    <t>-1838610859</t>
  </si>
  <si>
    <t>03 - elektroinstalace - slaboproud</t>
  </si>
  <si>
    <t xml:space="preserve">    742 - Elektroinstalace - slaboproud</t>
  </si>
  <si>
    <t xml:space="preserve">      742-1 - EPS - Elektrická požární signalizace</t>
  </si>
  <si>
    <t xml:space="preserve">        D2 - Dodávka elektronického systému</t>
  </si>
  <si>
    <t xml:space="preserve">        D3 - Montáž elektronického systému</t>
  </si>
  <si>
    <t xml:space="preserve">        D4 - Dodávka instalačního materiálu</t>
  </si>
  <si>
    <t xml:space="preserve">        D5 - Montáž instalačního materiálu</t>
  </si>
  <si>
    <t xml:space="preserve">        D6 - Ostatní práce</t>
  </si>
  <si>
    <t xml:space="preserve">      742-2 - ER   -  Evakuační rozhlas</t>
  </si>
  <si>
    <t xml:space="preserve">        D7 - Dodávka kabelových rozvodů</t>
  </si>
  <si>
    <t xml:space="preserve">        D8 - Montáž kabelových rozvodů</t>
  </si>
  <si>
    <t xml:space="preserve">      742-3 - SK -   Strukturovaná kabeláž a domácí telefon</t>
  </si>
  <si>
    <t xml:space="preserve">        D9 - Montáž kabelových rozvodů T21MK</t>
  </si>
  <si>
    <t xml:space="preserve">      742-4 - EKV - Elektrická kontrola vstupu</t>
  </si>
  <si>
    <t xml:space="preserve">        D10 - Montáž elektronického systému T21MS</t>
  </si>
  <si>
    <t xml:space="preserve">        D11 - Dodávka instalačního materiálu T21DI</t>
  </si>
  <si>
    <t xml:space="preserve">        D12 - Montáž instalačního materiálu T21MI</t>
  </si>
  <si>
    <t xml:space="preserve">        D13 - Dodávka kabelových rozvodů T21DK</t>
  </si>
  <si>
    <t xml:space="preserve">      742-5 - STA - Společná televizní anténa</t>
  </si>
  <si>
    <t xml:space="preserve">      742-6 - P+S - Dorozumívací zařízení S+P</t>
  </si>
  <si>
    <t>742</t>
  </si>
  <si>
    <t>Elektroinstalace - slaboproud</t>
  </si>
  <si>
    <t>742-1</t>
  </si>
  <si>
    <t>EPS - Elektrická požární signalizace</t>
  </si>
  <si>
    <t>D2</t>
  </si>
  <si>
    <t>Dodávka elektronického systému</t>
  </si>
  <si>
    <t>Pol1</t>
  </si>
  <si>
    <t>Tablo na sesterně 2.NP</t>
  </si>
  <si>
    <t>ks</t>
  </si>
  <si>
    <t>Pol2</t>
  </si>
  <si>
    <t>Rozšiřující deska pro 2 smyčky</t>
  </si>
  <si>
    <t>Pol3</t>
  </si>
  <si>
    <t>Optický kouřový hlásič</t>
  </si>
  <si>
    <t>Pol4</t>
  </si>
  <si>
    <t>Kombinovaný/teplotní hlásič</t>
  </si>
  <si>
    <t>Pol5</t>
  </si>
  <si>
    <t>Patice s X-PERT kartou</t>
  </si>
  <si>
    <t>Pol6</t>
  </si>
  <si>
    <t>Tlačítkového hlásiče v krytu</t>
  </si>
  <si>
    <t>Pol7</t>
  </si>
  <si>
    <t>Siréna dialogová na linku</t>
  </si>
  <si>
    <t>Pol8</t>
  </si>
  <si>
    <t>Přídržný magnet 85kg, s tláčítkem a kotvou na kloubu,reset tlačítko</t>
  </si>
  <si>
    <t>Pol9</t>
  </si>
  <si>
    <t>Vstupní/výstupní modul (3vstupy/3výstupy) v boxu</t>
  </si>
  <si>
    <t>Pol10</t>
  </si>
  <si>
    <t>Zálohovaný zdroj 24V 5A ve skříni s AKU pro MK</t>
  </si>
  <si>
    <t>Pol11</t>
  </si>
  <si>
    <t>Zálohovaný zdroj 12V 5A ve skříni s AKU</t>
  </si>
  <si>
    <t>Pol12</t>
  </si>
  <si>
    <t>Zábleskový oranžový maják</t>
  </si>
  <si>
    <t>Pol13</t>
  </si>
  <si>
    <t>Klíčový trezor požární ochrany - KTPO</t>
  </si>
  <si>
    <t>Pol14</t>
  </si>
  <si>
    <t>Cylindrová vložka jednotné od HZS České Budějovice</t>
  </si>
  <si>
    <t>Pol15</t>
  </si>
  <si>
    <t>Tablo ve shodném krytu jako OPPO</t>
  </si>
  <si>
    <t>Pol16</t>
  </si>
  <si>
    <t>OPPO</t>
  </si>
  <si>
    <t>D3</t>
  </si>
  <si>
    <t>Montáž elektronického systému</t>
  </si>
  <si>
    <t>Pol17</t>
  </si>
  <si>
    <t>Úprava stávající ústředny EPS APOLLO</t>
  </si>
  <si>
    <t>Pol18</t>
  </si>
  <si>
    <t>Montáž karty linky</t>
  </si>
  <si>
    <t>Pol19</t>
  </si>
  <si>
    <t>Přeprogramování a oživení systému</t>
  </si>
  <si>
    <t>spr</t>
  </si>
  <si>
    <t>Pol20</t>
  </si>
  <si>
    <t>Montáž OK hlásiče</t>
  </si>
  <si>
    <t>Pol21</t>
  </si>
  <si>
    <t>Montáž tlačítkového hlásiče</t>
  </si>
  <si>
    <t>Pol22</t>
  </si>
  <si>
    <t>Měření izolačního odporu úseku smyčky</t>
  </si>
  <si>
    <t>Pol23</t>
  </si>
  <si>
    <t>Montáž přídržného magnetu</t>
  </si>
  <si>
    <t>Pol24</t>
  </si>
  <si>
    <t>Montáž sirény</t>
  </si>
  <si>
    <t>Pol25</t>
  </si>
  <si>
    <t>Montáž modulu V/V</t>
  </si>
  <si>
    <t>Pol26</t>
  </si>
  <si>
    <t>Montáž zdroje</t>
  </si>
  <si>
    <t>Pol27</t>
  </si>
  <si>
    <t>Montáž OPPO</t>
  </si>
  <si>
    <t>Pol28</t>
  </si>
  <si>
    <t>Montáž KTPO</t>
  </si>
  <si>
    <t>Pol29</t>
  </si>
  <si>
    <t>Montáž zábleskového majáku</t>
  </si>
  <si>
    <t>Pol30</t>
  </si>
  <si>
    <t>Montáž zobrazovacího tabla</t>
  </si>
  <si>
    <t>D4</t>
  </si>
  <si>
    <t>Dodávka instalačního materiálu</t>
  </si>
  <si>
    <t>Pol31</t>
  </si>
  <si>
    <t>Elektroinstalační úložní materiál (trubka ve zdi)</t>
  </si>
  <si>
    <t>Pol32</t>
  </si>
  <si>
    <t>Elektroinstalační úložní materiál s funkčností při požáru (trubka, příchytka)</t>
  </si>
  <si>
    <t>Pol33</t>
  </si>
  <si>
    <t>Kabel s funkčností při požáru bezhalogenní</t>
  </si>
  <si>
    <t>Pol34</t>
  </si>
  <si>
    <t>Tmel pro utěsnění prostupů</t>
  </si>
  <si>
    <t>Pol35</t>
  </si>
  <si>
    <t>Pomocný materiál (krabičky, svorky, příchytky, hmoždinky...)</t>
  </si>
  <si>
    <t>D5</t>
  </si>
  <si>
    <t>Montáž instalačního materiálu</t>
  </si>
  <si>
    <t>Pol36</t>
  </si>
  <si>
    <t>Značení trasy vedení</t>
  </si>
  <si>
    <t>Pol37</t>
  </si>
  <si>
    <t>Instalace elektroinstalačního úložného materiálu</t>
  </si>
  <si>
    <t>Pol38</t>
  </si>
  <si>
    <t>Instalace kabelů</t>
  </si>
  <si>
    <t>Pol39</t>
  </si>
  <si>
    <t>Průrazy, pomocné stavební práce</t>
  </si>
  <si>
    <t>Pol40</t>
  </si>
  <si>
    <t>Protipožární utěsnění prostupů s dokumentací</t>
  </si>
  <si>
    <t>D6</t>
  </si>
  <si>
    <t>Ostatní práce</t>
  </si>
  <si>
    <t>Pol41</t>
  </si>
  <si>
    <t>Revize systému celková</t>
  </si>
  <si>
    <t>Pol42</t>
  </si>
  <si>
    <t>Projekt provedení, návody, tech. dokumentace</t>
  </si>
  <si>
    <t>kpl</t>
  </si>
  <si>
    <t>Pol43</t>
  </si>
  <si>
    <t>Zaškolení obsluhy a správce</t>
  </si>
  <si>
    <t>Pol44</t>
  </si>
  <si>
    <t>Zkušební provoz</t>
  </si>
  <si>
    <t>Pol45</t>
  </si>
  <si>
    <t>Koordinace s ostatními systémy</t>
  </si>
  <si>
    <t>Pol46</t>
  </si>
  <si>
    <t>Dopravné</t>
  </si>
  <si>
    <t>sk</t>
  </si>
  <si>
    <t>Pol461</t>
  </si>
  <si>
    <t>PPV</t>
  </si>
  <si>
    <t>-498724773</t>
  </si>
  <si>
    <t>742-2</t>
  </si>
  <si>
    <t>ER   -  Evakuační rozhlas</t>
  </si>
  <si>
    <t>Pol47</t>
  </si>
  <si>
    <t>Řídící jednotka ER</t>
  </si>
  <si>
    <t>Pol48</t>
  </si>
  <si>
    <t>Směrovač pro 6 zón</t>
  </si>
  <si>
    <t>Pol49</t>
  </si>
  <si>
    <t>Koncový zesilovač, 1000W, 100V</t>
  </si>
  <si>
    <t>Pol50</t>
  </si>
  <si>
    <t>Záložní zesilovač1000W, 100V</t>
  </si>
  <si>
    <t>Pol51</t>
  </si>
  <si>
    <t>Akumulátok AKU 12V/40A</t>
  </si>
  <si>
    <t>Pol52</t>
  </si>
  <si>
    <t>Napájecí, dobíjecí jednotka</t>
  </si>
  <si>
    <t>Pol53</t>
  </si>
  <si>
    <t>Stanice hlasatele 4 programovací tlačítka</t>
  </si>
  <si>
    <t>Pol54</t>
  </si>
  <si>
    <t>Skříňový reproduktor na stěnu</t>
  </si>
  <si>
    <t>Pol55</t>
  </si>
  <si>
    <t>Stropní reproduktor podhledový</t>
  </si>
  <si>
    <t>Pol56</t>
  </si>
  <si>
    <t>Montáž ozvučovacího systému</t>
  </si>
  <si>
    <t>Pol57</t>
  </si>
  <si>
    <t>Programové nastavení systému</t>
  </si>
  <si>
    <t>Pol58</t>
  </si>
  <si>
    <t>Montáž skříňového reproduktoru</t>
  </si>
  <si>
    <t>Pol59</t>
  </si>
  <si>
    <t>Montáž stropního reproduktoru včetně krytu</t>
  </si>
  <si>
    <t>Pol60</t>
  </si>
  <si>
    <t>Montáž stanice hlasatele</t>
  </si>
  <si>
    <t>Pol61</t>
  </si>
  <si>
    <t>Pomocné práce, koordinace</t>
  </si>
  <si>
    <t>Pol62</t>
  </si>
  <si>
    <t>Kabelová objímka ohnivzdorná vč.ohniodolné kotvy</t>
  </si>
  <si>
    <t>Pol63</t>
  </si>
  <si>
    <t>Trubka pod omítku 23</t>
  </si>
  <si>
    <t>Pol64</t>
  </si>
  <si>
    <t>Vodič černý protahovací CY 1</t>
  </si>
  <si>
    <t>Pol65</t>
  </si>
  <si>
    <t>Pomocný podružný materiál (příchytky, sádra...)</t>
  </si>
  <si>
    <t>Pol66</t>
  </si>
  <si>
    <t>Pol67</t>
  </si>
  <si>
    <t>Průchod zdivem do 30cm</t>
  </si>
  <si>
    <t>Pol68</t>
  </si>
  <si>
    <t>Zatažení vodiče CY do trubek</t>
  </si>
  <si>
    <t>Pol69</t>
  </si>
  <si>
    <t>Protipožární utěsnění prostupů /s dokumentací/</t>
  </si>
  <si>
    <t>D7</t>
  </si>
  <si>
    <t>Dodávka kabelových rozvodů</t>
  </si>
  <si>
    <t>Pol70</t>
  </si>
  <si>
    <t>Kabel pro ER dle EN54 a vyhášky č23/2008</t>
  </si>
  <si>
    <t>Pol71</t>
  </si>
  <si>
    <t>Kabel CYKY 3Cx1,5 pro napájení</t>
  </si>
  <si>
    <t>D8</t>
  </si>
  <si>
    <t>Montáž kabelových rozvodů</t>
  </si>
  <si>
    <t>Pol72</t>
  </si>
  <si>
    <t>Montáž kabelu pro reproduktory</t>
  </si>
  <si>
    <t>Pol73</t>
  </si>
  <si>
    <t>Montáž kabelu pro napájení</t>
  </si>
  <si>
    <t>Pol74</t>
  </si>
  <si>
    <t>Revize systému</t>
  </si>
  <si>
    <t>Pol75</t>
  </si>
  <si>
    <t>Projekt skutečného provedení, návody, tech. dokumentace</t>
  </si>
  <si>
    <t>Pol76</t>
  </si>
  <si>
    <t>Pol77</t>
  </si>
  <si>
    <t>cel</t>
  </si>
  <si>
    <t>Pol462</t>
  </si>
  <si>
    <t>480644793</t>
  </si>
  <si>
    <t>742-3</t>
  </si>
  <si>
    <t>SK -   Strukturovaná kabeláž a domácí telefon</t>
  </si>
  <si>
    <t>Pol78</t>
  </si>
  <si>
    <t>Datový rozvaděč stojanový 19", 42U,600x600</t>
  </si>
  <si>
    <t>Pol79</t>
  </si>
  <si>
    <t>Ventilační jednotka 4x ventilátor, termostat</t>
  </si>
  <si>
    <t>Pol80</t>
  </si>
  <si>
    <t>Panel napájecí Axon 8x230V</t>
  </si>
  <si>
    <t>Pol81</t>
  </si>
  <si>
    <t>Police 650mm nosnost 100kg</t>
  </si>
  <si>
    <t>Pol82</t>
  </si>
  <si>
    <t>Vyvazovací panel 2U plastová lišta</t>
  </si>
  <si>
    <t>Pol83</t>
  </si>
  <si>
    <t>Patch panel UTP, 24 port, cat.5e s vyvaz.lištou</t>
  </si>
  <si>
    <t>Pol84</t>
  </si>
  <si>
    <t>Patch panel 24 port,neosazený pro kat. 6A</t>
  </si>
  <si>
    <t>Pol85</t>
  </si>
  <si>
    <t>Keystone kat. 6A</t>
  </si>
  <si>
    <t>Pol86</t>
  </si>
  <si>
    <t>Patch panel UTP, 25 pozic cat.3 pro telefony s lištou</t>
  </si>
  <si>
    <t>Pol87</t>
  </si>
  <si>
    <t>Zásuvka dvojitá cat.5e s rámečkem, stejné jako EI, hygien. prostory</t>
  </si>
  <si>
    <t>Pol88</t>
  </si>
  <si>
    <t>Zásuvka dvojitá cat.5e s rámečkem, dop rampy, hygien. prostory</t>
  </si>
  <si>
    <t>Pol89</t>
  </si>
  <si>
    <t>Zásuvka osazená cat 5e 1xRJ45, (WIFI)</t>
  </si>
  <si>
    <t>Pol90</t>
  </si>
  <si>
    <t>Přípoj pro DT cat 5e 1xRJ45,</t>
  </si>
  <si>
    <t>Pol91</t>
  </si>
  <si>
    <t>Patch cord cat.5e UTP 1m dle skutečnosti</t>
  </si>
  <si>
    <t>Pol92</t>
  </si>
  <si>
    <t>Patch cord cat.5e UTP 3m dle skutečnosti</t>
  </si>
  <si>
    <t>Pol93</t>
  </si>
  <si>
    <t>Patch cord telefonní 1m dle skutečnosti</t>
  </si>
  <si>
    <t>Pol94</t>
  </si>
  <si>
    <t>Patch cord telefonní 3m dle skutečnosti</t>
  </si>
  <si>
    <t>Pol95</t>
  </si>
  <si>
    <t>Popisné štítky</t>
  </si>
  <si>
    <t>Pol96</t>
  </si>
  <si>
    <t>Montážní sada komplet</t>
  </si>
  <si>
    <t>Pol97</t>
  </si>
  <si>
    <t>Uzemění rozvaděče</t>
  </si>
  <si>
    <t>Pol98</t>
  </si>
  <si>
    <t>Spojovací materiál</t>
  </si>
  <si>
    <t>Pol99</t>
  </si>
  <si>
    <t>Optická vana 24 LS konektory</t>
  </si>
  <si>
    <t>Pol100</t>
  </si>
  <si>
    <t>Záslepka optické vany LC</t>
  </si>
  <si>
    <t>bal</t>
  </si>
  <si>
    <t>Pol101</t>
  </si>
  <si>
    <t>Kazeta ochrany sváru</t>
  </si>
  <si>
    <t>Pol102</t>
  </si>
  <si>
    <t>LC spojky SM</t>
  </si>
  <si>
    <t>Pol103</t>
  </si>
  <si>
    <t>Ochrana svaru</t>
  </si>
  <si>
    <t>Pol104</t>
  </si>
  <si>
    <t>Pigtail LC 50/125 1m</t>
  </si>
  <si>
    <t>Pol105</t>
  </si>
  <si>
    <t>Optický patch cord</t>
  </si>
  <si>
    <t>Pol106</t>
  </si>
  <si>
    <t>Záložní zdroj UPS (1000W)</t>
  </si>
  <si>
    <t>P</t>
  </si>
  <si>
    <t>Poznámka k položce:_x000D_
Aktivní prvky dodá investor_x000D_
!Domácí telefon</t>
  </si>
  <si>
    <t>Pol107</t>
  </si>
  <si>
    <t>Analogový komunikátor - 3 tlačítka</t>
  </si>
  <si>
    <t>Pol108</t>
  </si>
  <si>
    <t>Zdroj 12V/15W0A v plech. krytu</t>
  </si>
  <si>
    <t>Pol109</t>
  </si>
  <si>
    <t>Podružný pomocný materiál (konektory, svorkovnice...)</t>
  </si>
  <si>
    <t>Pol110</t>
  </si>
  <si>
    <t>Montáž datového rozvaděče 19" s vybavením</t>
  </si>
  <si>
    <t>pj</t>
  </si>
  <si>
    <t>Pol111</t>
  </si>
  <si>
    <t>Montáž napájecí jednotky, připojení na silnoproudý rozvod</t>
  </si>
  <si>
    <t>Pol112</t>
  </si>
  <si>
    <t>Montáž path panelu kat 5E, UTP</t>
  </si>
  <si>
    <t>Pol113</t>
  </si>
  <si>
    <t>Montáž patch panelu 6A</t>
  </si>
  <si>
    <t>Pol114</t>
  </si>
  <si>
    <t>Ukončení kabelů na patch panelu kat.5E, UTP</t>
  </si>
  <si>
    <t>Pol115</t>
  </si>
  <si>
    <t>Proměření telefonního kabelu po zakončení</t>
  </si>
  <si>
    <t>Pol116</t>
  </si>
  <si>
    <t>Montáž path panelu cat.3 telefonního</t>
  </si>
  <si>
    <t>Pol117</t>
  </si>
  <si>
    <t>Ukončení kabelů na patch panelu cat.3</t>
  </si>
  <si>
    <t>Pol118</t>
  </si>
  <si>
    <t>Montáž zásuvek kat.5e FTP</t>
  </si>
  <si>
    <t>Pol119</t>
  </si>
  <si>
    <t>Ukončení kabelů na zásuvkách</t>
  </si>
  <si>
    <t>Pol120</t>
  </si>
  <si>
    <t>Montáž patch kabelů dle skutečnosti</t>
  </si>
  <si>
    <t>Pol121</t>
  </si>
  <si>
    <t>Propojení telefonních linek</t>
  </si>
  <si>
    <t>Pol122</t>
  </si>
  <si>
    <t>Montáž odkládací poličky do rozvaděče</t>
  </si>
  <si>
    <t>Pol123</t>
  </si>
  <si>
    <t>Měření SK vč. tisku protokolu</t>
  </si>
  <si>
    <t>Pol124</t>
  </si>
  <si>
    <t>Svar optického vlákna</t>
  </si>
  <si>
    <t>Pol125</t>
  </si>
  <si>
    <t>Montáž optického vlákna</t>
  </si>
  <si>
    <t>Pol126</t>
  </si>
  <si>
    <t>Montáž kazety sváru</t>
  </si>
  <si>
    <t>Pol127</t>
  </si>
  <si>
    <t>Měření OK vč. tisku protokolu</t>
  </si>
  <si>
    <t>Pol128</t>
  </si>
  <si>
    <t>Instalace UPS</t>
  </si>
  <si>
    <t>Pol129</t>
  </si>
  <si>
    <t>Montáž komunikátorů</t>
  </si>
  <si>
    <t>Pol130</t>
  </si>
  <si>
    <t>Připojení komunikátoru koordinace s ovládáním dveří</t>
  </si>
  <si>
    <t>Pol131</t>
  </si>
  <si>
    <t>Kabel cat.5e UTP LSOH</t>
  </si>
  <si>
    <t>Pol132</t>
  </si>
  <si>
    <t>Kabel 6A</t>
  </si>
  <si>
    <t>Pol133</t>
  </si>
  <si>
    <t>Telefonní kabel 50x2x0,5</t>
  </si>
  <si>
    <t>Pol134</t>
  </si>
  <si>
    <t>Optický kabel univerz.,50/125,24vláken,</t>
  </si>
  <si>
    <t>Pol135</t>
  </si>
  <si>
    <t>Uzemňovací kabel Cu25mm2 zž</t>
  </si>
  <si>
    <t>Pol136</t>
  </si>
  <si>
    <t>Kabel napájení komunikátoru</t>
  </si>
  <si>
    <t>D9</t>
  </si>
  <si>
    <t>Montáž kabelových rozvodů T21MK</t>
  </si>
  <si>
    <t>Pol137</t>
  </si>
  <si>
    <t>Instalace kabelu cat.5e</t>
  </si>
  <si>
    <t>Pol138</t>
  </si>
  <si>
    <t>Instalace optického kabelu</t>
  </si>
  <si>
    <t>Pol139</t>
  </si>
  <si>
    <t>Instalace kabelu Cu</t>
  </si>
  <si>
    <t>Pol140</t>
  </si>
  <si>
    <t>Instalace uzemnění</t>
  </si>
  <si>
    <t>Pol141</t>
  </si>
  <si>
    <t>Instalace kabelu napájecího ke komunikátoru</t>
  </si>
  <si>
    <t>Pol142</t>
  </si>
  <si>
    <t>Úložný systém do podhledu(např.žlaby kompet s víkem nebo uchycení.v držácícch..)</t>
  </si>
  <si>
    <t>Pol143</t>
  </si>
  <si>
    <t>Úložný systém do stěn - trubky 36mm</t>
  </si>
  <si>
    <t>Pol144</t>
  </si>
  <si>
    <t>Úložný systém do stěn -trubky 16mm</t>
  </si>
  <si>
    <t>Pol145</t>
  </si>
  <si>
    <t>Pol146</t>
  </si>
  <si>
    <t>Krabice univerzální pod zásuvku 68mm</t>
  </si>
  <si>
    <t>Pol147</t>
  </si>
  <si>
    <t>Krabice univerzální protahovací 125mm</t>
  </si>
  <si>
    <t>Pol148</t>
  </si>
  <si>
    <t>Protipožární tmel typ dle prostupu</t>
  </si>
  <si>
    <t>Pol149</t>
  </si>
  <si>
    <t>Drobný pomocný materiál (hmoždinky, sádra...)</t>
  </si>
  <si>
    <t>Pol150</t>
  </si>
  <si>
    <t>Montáž úložného systému</t>
  </si>
  <si>
    <t>Pol151</t>
  </si>
  <si>
    <t>Uložení trubek rozvodů (řezání,sádrování, ..)</t>
  </si>
  <si>
    <t>Pol152</t>
  </si>
  <si>
    <t>Pol153</t>
  </si>
  <si>
    <t>Pol154</t>
  </si>
  <si>
    <t>Montáž krabice 125mm</t>
  </si>
  <si>
    <t>Pol155</t>
  </si>
  <si>
    <t>Pol156</t>
  </si>
  <si>
    <t>Protipožární utěsnění prostupů</t>
  </si>
  <si>
    <t>Pol157</t>
  </si>
  <si>
    <t>Pol158</t>
  </si>
  <si>
    <t>Koordinace činností při realizaci</t>
  </si>
  <si>
    <t>Pol159</t>
  </si>
  <si>
    <t>Ekologická likvidace odpadu</t>
  </si>
  <si>
    <t>Pol160</t>
  </si>
  <si>
    <t>Pol463</t>
  </si>
  <si>
    <t>917347806</t>
  </si>
  <si>
    <t>742-4</t>
  </si>
  <si>
    <t>EKV - Elektrická kontrola vstupu</t>
  </si>
  <si>
    <t>Pol161</t>
  </si>
  <si>
    <t>Řídící jednotka</t>
  </si>
  <si>
    <t>Pol162</t>
  </si>
  <si>
    <t>Snimač karet vnitřní</t>
  </si>
  <si>
    <t>Pol163</t>
  </si>
  <si>
    <t>Svorkovnice rozhraní malá</t>
  </si>
  <si>
    <t>Pol164</t>
  </si>
  <si>
    <t>Svorkovnice rozhraní velká</t>
  </si>
  <si>
    <t>Pol165</t>
  </si>
  <si>
    <t>Elektromechanický zámek ABLOY úzký, samozamykací, rozteč 92mm</t>
  </si>
  <si>
    <t>Poznámka k položce:_x000D_
(součást dodávky dveří) KOORDINOVAT</t>
  </si>
  <si>
    <t>Pol166</t>
  </si>
  <si>
    <t>Pol167</t>
  </si>
  <si>
    <t>D10</t>
  </si>
  <si>
    <t>Montáž elektronického systému T21MS</t>
  </si>
  <si>
    <t>Pol168</t>
  </si>
  <si>
    <t>Montáž řídícího modulu se zapojením</t>
  </si>
  <si>
    <t>Pol169</t>
  </si>
  <si>
    <t>Montáž svorkovnice rozhraní</t>
  </si>
  <si>
    <t>Pol170</t>
  </si>
  <si>
    <t>Montáž čtečky se zapojením</t>
  </si>
  <si>
    <t>Pol171</t>
  </si>
  <si>
    <t>Montáž a zapojení zdroje napájení</t>
  </si>
  <si>
    <t>Pol172</t>
  </si>
  <si>
    <t>Elektrické připojení zámku nebo pohonu dveří</t>
  </si>
  <si>
    <t>Pol173</t>
  </si>
  <si>
    <t>Konfigurace do systému JIS</t>
  </si>
  <si>
    <t>bod</t>
  </si>
  <si>
    <t>Pol174</t>
  </si>
  <si>
    <t>Programové nastavení</t>
  </si>
  <si>
    <t>D11</t>
  </si>
  <si>
    <t>Dodávka instalačního materiálu T21DI</t>
  </si>
  <si>
    <t>Pol175</t>
  </si>
  <si>
    <t>Trubka ohebná</t>
  </si>
  <si>
    <t>Pol176</t>
  </si>
  <si>
    <t>Krabice pod čtečku 100x100x 18</t>
  </si>
  <si>
    <t>Pol177</t>
  </si>
  <si>
    <t>Krabice pro řídící jednotku 220x170x80</t>
  </si>
  <si>
    <t>Pol178</t>
  </si>
  <si>
    <t>Krabice pro AX (100x100mm)</t>
  </si>
  <si>
    <t>Pol179</t>
  </si>
  <si>
    <t>Krabice průchozí 68mm,</t>
  </si>
  <si>
    <t>Pol180</t>
  </si>
  <si>
    <t>Krabice s funkčností při požáru k ovládání dveří</t>
  </si>
  <si>
    <t>Pol181</t>
  </si>
  <si>
    <t>Vodič černý protahovací</t>
  </si>
  <si>
    <t>Pol182</t>
  </si>
  <si>
    <t>Pol183</t>
  </si>
  <si>
    <t>D12</t>
  </si>
  <si>
    <t>Montáž instalačního materiálu T21MI</t>
  </si>
  <si>
    <t>Pol184</t>
  </si>
  <si>
    <t>Montáž trubky ohebné do 20mm pod omítku včetně drážky</t>
  </si>
  <si>
    <t>Pol185</t>
  </si>
  <si>
    <t>Pol186</t>
  </si>
  <si>
    <t>Instalace krabice pod čtečku</t>
  </si>
  <si>
    <t>Pol187</t>
  </si>
  <si>
    <t>Instalace krabice pod AX</t>
  </si>
  <si>
    <t>Pol188</t>
  </si>
  <si>
    <t>Instalace krabice průchozí</t>
  </si>
  <si>
    <t>D13</t>
  </si>
  <si>
    <t>Dodávka kabelových rozvodů T21DK</t>
  </si>
  <si>
    <t>Pol189</t>
  </si>
  <si>
    <t>Kabel pro sběrnici</t>
  </si>
  <si>
    <t>Pol190</t>
  </si>
  <si>
    <t>Stíněný kabel 2x2x0,5</t>
  </si>
  <si>
    <t>Pol191</t>
  </si>
  <si>
    <t>Silový kabel 3Cx1,5</t>
  </si>
  <si>
    <t>Pol192</t>
  </si>
  <si>
    <t>Pol193</t>
  </si>
  <si>
    <t>Instalace sběrnicového kabelu</t>
  </si>
  <si>
    <t>Pol194</t>
  </si>
  <si>
    <t>Instalace stíněného kabelu</t>
  </si>
  <si>
    <t>Pol195</t>
  </si>
  <si>
    <t>Pol196</t>
  </si>
  <si>
    <t>Pol197</t>
  </si>
  <si>
    <t>Pol198</t>
  </si>
  <si>
    <t>Stavební přípomoce</t>
  </si>
  <si>
    <t>Pol199</t>
  </si>
  <si>
    <t>Pol200</t>
  </si>
  <si>
    <t>Doprava</t>
  </si>
  <si>
    <t>sad</t>
  </si>
  <si>
    <t>Pol464</t>
  </si>
  <si>
    <t>23570843</t>
  </si>
  <si>
    <t>742-5</t>
  </si>
  <si>
    <t>STA - Společná televizní anténa</t>
  </si>
  <si>
    <t>Pol201</t>
  </si>
  <si>
    <t>Box zesilovače</t>
  </si>
  <si>
    <t>Pol202</t>
  </si>
  <si>
    <t>Zesilovač- slučovač pro 80 zásuvek vč. zdroje</t>
  </si>
  <si>
    <t>Pol203</t>
  </si>
  <si>
    <t>Zásuvka TV-R s krytem</t>
  </si>
  <si>
    <t>Pol204</t>
  </si>
  <si>
    <t>Pomocný materiál</t>
  </si>
  <si>
    <t>Pol205</t>
  </si>
  <si>
    <t>Sluchátka pro poslech televize</t>
  </si>
  <si>
    <t>Pol206</t>
  </si>
  <si>
    <t>Instalace zesilovacích prvků, měření signálů</t>
  </si>
  <si>
    <t>Pol207</t>
  </si>
  <si>
    <t>Instalace zásuvky účastnické</t>
  </si>
  <si>
    <t>Pol208</t>
  </si>
  <si>
    <t>Zakončení a měření signálu všech stanic v zásuvkách</t>
  </si>
  <si>
    <t>Pol209</t>
  </si>
  <si>
    <t>Oživení systému</t>
  </si>
  <si>
    <t>Pol210</t>
  </si>
  <si>
    <t>Propojení sluchátek</t>
  </si>
  <si>
    <t>Pol211</t>
  </si>
  <si>
    <t>Elektroinstalační trubka ohebná průměr 20mm</t>
  </si>
  <si>
    <t>Pol212</t>
  </si>
  <si>
    <t>Odbočná krabice pod zázuvku prům 68mmm</t>
  </si>
  <si>
    <t>Pol213</t>
  </si>
  <si>
    <t>Trasa pro sluchátkaod televizozu k lůžku</t>
  </si>
  <si>
    <t>Pol214</t>
  </si>
  <si>
    <t>Pomocný podružný materiál (sádra, svorky, hmoždinky...)</t>
  </si>
  <si>
    <t>Pol215</t>
  </si>
  <si>
    <t>Montáž trubky ohebné pod omítku</t>
  </si>
  <si>
    <t>Pol216</t>
  </si>
  <si>
    <t>Instalace odbočná krabice</t>
  </si>
  <si>
    <t>Pol217</t>
  </si>
  <si>
    <t>Průchod zdivem do 30mm</t>
  </si>
  <si>
    <t>Pol218</t>
  </si>
  <si>
    <t>Pol219</t>
  </si>
  <si>
    <t>Instalace trasy pro sluchátka</t>
  </si>
  <si>
    <t>Pol220</t>
  </si>
  <si>
    <t>Kabel koaxiální vnitřní</t>
  </si>
  <si>
    <t>Pol221</t>
  </si>
  <si>
    <t>Instalace kabelu koaxiálního do žlabu či trubky</t>
  </si>
  <si>
    <t>Pol222</t>
  </si>
  <si>
    <t>Revize systému STA</t>
  </si>
  <si>
    <t>Pol223</t>
  </si>
  <si>
    <t>Projekt skutečného provedení, návody</t>
  </si>
  <si>
    <t>Pol224</t>
  </si>
  <si>
    <t>cel.</t>
  </si>
  <si>
    <t>Pol465</t>
  </si>
  <si>
    <t>-1566311996</t>
  </si>
  <si>
    <t>742-6</t>
  </si>
  <si>
    <t>P+S - Dorozumívací zařízení S+P</t>
  </si>
  <si>
    <t>Pol225</t>
  </si>
  <si>
    <t>Hlavní terminál</t>
  </si>
  <si>
    <t>Pol226</t>
  </si>
  <si>
    <t>Datový rozvaděč nástěnný 19"/15U v RACKU 2 a 3 pro SK</t>
  </si>
  <si>
    <t>Pol227</t>
  </si>
  <si>
    <t>Napájecí zdroj + lokální server</t>
  </si>
  <si>
    <t>Pol228</t>
  </si>
  <si>
    <t>Rozvodný panel 8x230V 19"/1U</t>
  </si>
  <si>
    <t>Pol229</t>
  </si>
  <si>
    <t>SW databáze historie volání</t>
  </si>
  <si>
    <t>Pol230</t>
  </si>
  <si>
    <t>SW aktivace sdruženého provozu</t>
  </si>
  <si>
    <t>Pol231</t>
  </si>
  <si>
    <t>Kabel k terminálu (2m)</t>
  </si>
  <si>
    <t>Pol232</t>
  </si>
  <si>
    <t>Adaptér k terminálu</t>
  </si>
  <si>
    <t>Pol233</t>
  </si>
  <si>
    <t>Kabel telefonní přípojky</t>
  </si>
  <si>
    <t>Pol234</t>
  </si>
  <si>
    <t>Univerzální police 19´´/1U</t>
  </si>
  <si>
    <t>Pol235</t>
  </si>
  <si>
    <t>Telefonní interface</t>
  </si>
  <si>
    <t>Pol236</t>
  </si>
  <si>
    <t>Přenosný analogový přístroj</t>
  </si>
  <si>
    <t>Pol237</t>
  </si>
  <si>
    <t>Zásuvka terminálu</t>
  </si>
  <si>
    <t>Pol238</t>
  </si>
  <si>
    <t>Telefonní zásunka IN - OUT</t>
  </si>
  <si>
    <t>Pol239</t>
  </si>
  <si>
    <t>Datový switch 24 portů19"</t>
  </si>
  <si>
    <t>Pol240</t>
  </si>
  <si>
    <t>Napájecí injektor 16 portů/19"</t>
  </si>
  <si>
    <t>Pol241</t>
  </si>
  <si>
    <t>Napájecí injektor 24 portů/19"</t>
  </si>
  <si>
    <t>Pol242</t>
  </si>
  <si>
    <t>Svítidlo signalizační LED</t>
  </si>
  <si>
    <t>Pol243</t>
  </si>
  <si>
    <t>Orientační směrové svítidlo LED IP</t>
  </si>
  <si>
    <t>Pol244</t>
  </si>
  <si>
    <t>Pokojový terminál</t>
  </si>
  <si>
    <t>Pol245</t>
  </si>
  <si>
    <t>Pokojový terminál hovorový</t>
  </si>
  <si>
    <t>Pol246</t>
  </si>
  <si>
    <t>Zásuvka pacienta s držákem (bez hovorů)</t>
  </si>
  <si>
    <t>Pol247</t>
  </si>
  <si>
    <t>Tlačítkol pac. s tlač..bez hovoru, s vytrh. konektor</t>
  </si>
  <si>
    <t>Pol248</t>
  </si>
  <si>
    <t>Táhlo nouzového volání</t>
  </si>
  <si>
    <t>Pol249</t>
  </si>
  <si>
    <t>Opakovač</t>
  </si>
  <si>
    <t>Pol250</t>
  </si>
  <si>
    <t>Patch kabel 0,3m</t>
  </si>
  <si>
    <t>Pol251</t>
  </si>
  <si>
    <t>Konektor vč.ochrany a proměření RJ45</t>
  </si>
  <si>
    <t>Pol252</t>
  </si>
  <si>
    <t>Pol253</t>
  </si>
  <si>
    <t>Pol254</t>
  </si>
  <si>
    <t>Rozvodný panel</t>
  </si>
  <si>
    <t>Pol255</t>
  </si>
  <si>
    <t>Napájecí zdroj</t>
  </si>
  <si>
    <t>Pol256</t>
  </si>
  <si>
    <t>Pol257</t>
  </si>
  <si>
    <t>Pol258</t>
  </si>
  <si>
    <t>Pol259</t>
  </si>
  <si>
    <t>Pol260</t>
  </si>
  <si>
    <t>Pol261</t>
  </si>
  <si>
    <t>Univerzáln police 19´´/1U</t>
  </si>
  <si>
    <t>Pol262</t>
  </si>
  <si>
    <t>Pol263</t>
  </si>
  <si>
    <t>Pol264</t>
  </si>
  <si>
    <t>Přenosný analog. přístroj</t>
  </si>
  <si>
    <t>Pol265</t>
  </si>
  <si>
    <t>Telefonní interface (pro analog. Přístroj)</t>
  </si>
  <si>
    <t>Pol266</t>
  </si>
  <si>
    <t>Pol267</t>
  </si>
  <si>
    <t>Pol268</t>
  </si>
  <si>
    <t>Pol269</t>
  </si>
  <si>
    <t>Pol270</t>
  </si>
  <si>
    <t>Pol271</t>
  </si>
  <si>
    <t>Pol272</t>
  </si>
  <si>
    <t>Pol273</t>
  </si>
  <si>
    <t>Zásuvka pacienta s držákem bez hovoru</t>
  </si>
  <si>
    <t>Pol274</t>
  </si>
  <si>
    <t>Pol275</t>
  </si>
  <si>
    <t>Pol276</t>
  </si>
  <si>
    <t>Pol277</t>
  </si>
  <si>
    <t>Pol278</t>
  </si>
  <si>
    <t>Kontrola vedení</t>
  </si>
  <si>
    <t>Pol279</t>
  </si>
  <si>
    <t>Instalace a konfigurace systému</t>
  </si>
  <si>
    <t>Pol280</t>
  </si>
  <si>
    <t>Kontrolní provoz, zaškolení</t>
  </si>
  <si>
    <t>Pol281</t>
  </si>
  <si>
    <t>Instalační krabice pod omítku 68mm</t>
  </si>
  <si>
    <t>Pol282</t>
  </si>
  <si>
    <t>Instalační krabice do rampy (dvojitá)</t>
  </si>
  <si>
    <t>Pol283</t>
  </si>
  <si>
    <t>Trubka pod omítku 16mm</t>
  </si>
  <si>
    <t>Pol284</t>
  </si>
  <si>
    <t>Trubka pod omítku 25mm</t>
  </si>
  <si>
    <t>Pol285</t>
  </si>
  <si>
    <t>Sropní příchytka</t>
  </si>
  <si>
    <t>Pol286</t>
  </si>
  <si>
    <t>Hmoždinka a vrut</t>
  </si>
  <si>
    <t>Pol287</t>
  </si>
  <si>
    <t>Sádra štukaterská</t>
  </si>
  <si>
    <t>Pol288</t>
  </si>
  <si>
    <t>Štukovací směs</t>
  </si>
  <si>
    <t>Pol289</t>
  </si>
  <si>
    <t>Ostatní drobný instalační materiál</t>
  </si>
  <si>
    <t>kpt</t>
  </si>
  <si>
    <t>Pol290</t>
  </si>
  <si>
    <t>Pol291</t>
  </si>
  <si>
    <t>Instalační krabice do rampy 68mm</t>
  </si>
  <si>
    <t>Pol292</t>
  </si>
  <si>
    <t>Pol293</t>
  </si>
  <si>
    <t>Pol294</t>
  </si>
  <si>
    <t>Stropní příchytka</t>
  </si>
  <si>
    <t>Pol295</t>
  </si>
  <si>
    <t>Pol296</t>
  </si>
  <si>
    <t>Rýhy do zdi</t>
  </si>
  <si>
    <t>Pol297</t>
  </si>
  <si>
    <t>Prostupy zdivem</t>
  </si>
  <si>
    <t>Pol298</t>
  </si>
  <si>
    <t>Pol299</t>
  </si>
  <si>
    <t>Montáž ostatní drobný instalační materiál</t>
  </si>
  <si>
    <t>Pol300</t>
  </si>
  <si>
    <t>Demontáž a montáž podhledů</t>
  </si>
  <si>
    <t>Pol301</t>
  </si>
  <si>
    <t>Datový kabel FTP cat.5e do trubek LSOH</t>
  </si>
  <si>
    <t>Pol302</t>
  </si>
  <si>
    <t>Napájecí kabel 3x1,5</t>
  </si>
  <si>
    <t>Pol303</t>
  </si>
  <si>
    <t>Vodič protahovací</t>
  </si>
  <si>
    <t>Pol304</t>
  </si>
  <si>
    <t>Datový kabel FTP cat 5e</t>
  </si>
  <si>
    <t>Pol305</t>
  </si>
  <si>
    <t>Napájecí kabel</t>
  </si>
  <si>
    <t>Pol306</t>
  </si>
  <si>
    <t>Protahovací kabel</t>
  </si>
  <si>
    <t>Pol307</t>
  </si>
  <si>
    <t>Pol308</t>
  </si>
  <si>
    <t>celk</t>
  </si>
  <si>
    <t>Pol309</t>
  </si>
  <si>
    <t>Pol310</t>
  </si>
  <si>
    <t>Pol311</t>
  </si>
  <si>
    <t>Kontrolní dny na stavbě</t>
  </si>
  <si>
    <t>Pol312</t>
  </si>
  <si>
    <t>Stavební přípomoce, úklid</t>
  </si>
  <si>
    <t>Pol313</t>
  </si>
  <si>
    <t>Pol314</t>
  </si>
  <si>
    <t>Pol466</t>
  </si>
  <si>
    <t>-1963381777</t>
  </si>
  <si>
    <t>04 - elektroinstalace - silnoproud</t>
  </si>
  <si>
    <t xml:space="preserve">      D1 - Specifikace materiálu – kabely</t>
  </si>
  <si>
    <t xml:space="preserve">      D2 - Specifikace materiálu – svítidla</t>
  </si>
  <si>
    <t xml:space="preserve">      D3 - Specifikace materiálu – žlaby, trubky, lišty</t>
  </si>
  <si>
    <t xml:space="preserve">      D4 - Specifikace materiálu – krabice, nosné konstrukce, závěsy</t>
  </si>
  <si>
    <t xml:space="preserve">      D5 - Specifikace materiálu – spínače, ovladače</t>
  </si>
  <si>
    <t xml:space="preserve">      D6 - Specifikace materiálu – zásuvky</t>
  </si>
  <si>
    <t xml:space="preserve">      D7 - Specifikace materiálu – ukončení kabelů</t>
  </si>
  <si>
    <t xml:space="preserve">      D8 - Specifikace materiálu – rozvaděče</t>
  </si>
  <si>
    <t xml:space="preserve">      D9 - Specifikace materiálu – ostatní</t>
  </si>
  <si>
    <t xml:space="preserve">      D10 - Specifikace materiálu – hromosvod</t>
  </si>
  <si>
    <t xml:space="preserve">      D11 - Specifikace materiálu – uzemnění</t>
  </si>
  <si>
    <t xml:space="preserve">      D12 - Práce HZS, ostatní</t>
  </si>
  <si>
    <t>D1</t>
  </si>
  <si>
    <t>Specifikace materiálu – kabely</t>
  </si>
  <si>
    <t>Pol756</t>
  </si>
  <si>
    <t>Kabel CXKE-R 3Ox1,5 mm2</t>
  </si>
  <si>
    <t>Pol757</t>
  </si>
  <si>
    <t>Kabel CXKE-R 3Jx1,5 mm2</t>
  </si>
  <si>
    <t>Pol758</t>
  </si>
  <si>
    <t>Kabel CXKE-R 3Jx2,5 mm2</t>
  </si>
  <si>
    <t>Pol759</t>
  </si>
  <si>
    <t>Kabel CXKE-R 3Jx4 mm2</t>
  </si>
  <si>
    <t>Pol760</t>
  </si>
  <si>
    <t>Kabel CXKE-R 4Jx1,5 mm2</t>
  </si>
  <si>
    <t>Pol761</t>
  </si>
  <si>
    <t>Kabel CXKE-R 7Jx1,5 mm2</t>
  </si>
  <si>
    <t>Pol762</t>
  </si>
  <si>
    <t>Kabel CXKE-R 5Jx1,5 mm2</t>
  </si>
  <si>
    <t>Pol763</t>
  </si>
  <si>
    <t>Kabel CXKE-R 5Jx2,5 mm2</t>
  </si>
  <si>
    <t>Pol764</t>
  </si>
  <si>
    <t>Kabel CXKE-R 5Jx4 mm2</t>
  </si>
  <si>
    <t>Pol765</t>
  </si>
  <si>
    <t>Kabel CXKE-R 5Jx10 mm2</t>
  </si>
  <si>
    <t>Pol766</t>
  </si>
  <si>
    <t>Kabel CXKE-R 5Jx16 mm2</t>
  </si>
  <si>
    <t>Pol767</t>
  </si>
  <si>
    <t>Kabel CXKE-R 5Jx25 mm2</t>
  </si>
  <si>
    <t>Pol768</t>
  </si>
  <si>
    <t>Kabel CXKE-R 5Jx50 mm2</t>
  </si>
  <si>
    <t>Pol769</t>
  </si>
  <si>
    <t>Kabel CXKE-R 5Jx70 mm2</t>
  </si>
  <si>
    <t>Pol770</t>
  </si>
  <si>
    <t>Kabel CXKE-R 5Jx95 mm2</t>
  </si>
  <si>
    <t>Pol771</t>
  </si>
  <si>
    <t>Kabel CYKY 3x1,5 mm2</t>
  </si>
  <si>
    <t>Pol772</t>
  </si>
  <si>
    <t>Kabel CYKY 3Jx2,5 mm2</t>
  </si>
  <si>
    <t>Pol773</t>
  </si>
  <si>
    <t>Kabel s funkční schopností při požáru FE180/E180min-NHXH-J 2x1,5 mm2 (CXKH-V B2ca,s1,DO</t>
  </si>
  <si>
    <t>Pol774</t>
  </si>
  <si>
    <t>Kabel s funkční schopností při požáru FE180/E180min-NHXH-J 3x1,5 mm2 (CXKH-V B2ca,s1,DO</t>
  </si>
  <si>
    <t>Pol775</t>
  </si>
  <si>
    <t>Kabel s funkční schopností při požáru FE180/E180min-NHXH-J 3x2,5 mm2 (CXKH-V B2ca,s1,DO</t>
  </si>
  <si>
    <t>Pol776</t>
  </si>
  <si>
    <t>Kabel s funkční schopností při požáru FE180/E180min-NHXH-J 3x4 mm2 (CXKH-V B2ca,s1,DO</t>
  </si>
  <si>
    <t>Pol777</t>
  </si>
  <si>
    <t>Kabel s funkční schopností při požáru FE180/E180min-NHXH-J 12x1,5 mm2 (CXKH-V B2ca,s1,DO</t>
  </si>
  <si>
    <t>Pol778</t>
  </si>
  <si>
    <t>Kabel s funkční schopností při požáru FE180/E180min-NHXH-J 4x1,5 mm2 (CXKH-V B2ca,s1,DO</t>
  </si>
  <si>
    <t>Pol779</t>
  </si>
  <si>
    <t>Kabel s funkční schopností při požáru FE180/E180min-NHXH-J 5x1,5 mm2 (CXKH-V B2ca,s1,DO</t>
  </si>
  <si>
    <t>Pol790</t>
  </si>
  <si>
    <t>Kabel s funkční schopností při požáru FE180/E180min-NHXH-J 5x2,5 mm2 (CXKH-V B2ca,s1,DO</t>
  </si>
  <si>
    <t>Pol791</t>
  </si>
  <si>
    <t>Kabel s funkční schopností při požáru FE180/E180min-NHXH-J 7x1,5 mm2 (CXKH-V B2ca,s1,DO</t>
  </si>
  <si>
    <t>Pol792</t>
  </si>
  <si>
    <t>Kabel s funkční schopností při požáru FE180/E180min-NHXH-J 5x4 mm2 (CXKH-V B2ca,s1,DO</t>
  </si>
  <si>
    <t>Pol793</t>
  </si>
  <si>
    <t>Kabel s funkční schopností při požáru FE180/E180min-NHXH-J 3x6 mm2 (CXKH-V B2ca,s1,DO</t>
  </si>
  <si>
    <t>Pol794</t>
  </si>
  <si>
    <t>Kabel s funkční schopností při požáru FE180/E180min-NHXH-J 3x35 mm2 (CXKH-V B2ca,s1,DO</t>
  </si>
  <si>
    <t>Pol795</t>
  </si>
  <si>
    <t>Kabel s funkční schopností při požáru FE180/E180min-NHXH-J 5x6 mm2 (CXKH-V B2ca,s1,DO</t>
  </si>
  <si>
    <t>Pol796</t>
  </si>
  <si>
    <t>Kabel s funkční schopností při požáru FE180/E180min-NHXH-J 5x10 mm2 (CXKH-V B2ca,s1,DO</t>
  </si>
  <si>
    <t>Pol797</t>
  </si>
  <si>
    <t>Kabel s funkční schopností při požáru FE180/E180min-NHXH-J 5x25 mm2 (CXKH-V B2ca,s1,DO</t>
  </si>
  <si>
    <t>Pol798</t>
  </si>
  <si>
    <t>Kabel s funkční schopností při požáru FE180/E180min-NHXH-J 5x70 mm2 (CXKH-V B2ca,s1,DO</t>
  </si>
  <si>
    <t>Pol799</t>
  </si>
  <si>
    <t>Kabel UTP cat 5e ohen retardující</t>
  </si>
  <si>
    <t>Pol800</t>
  </si>
  <si>
    <t>Kabel JE-H(ST)H FE180/E30 2x2x0,8</t>
  </si>
  <si>
    <t>Pol801</t>
  </si>
  <si>
    <t>Vodič 1CH-R 4 mm2 žlzel</t>
  </si>
  <si>
    <t>Pol802</t>
  </si>
  <si>
    <t>Vodič 1CH-R 6 mm2 žlzel</t>
  </si>
  <si>
    <t>Pol803</t>
  </si>
  <si>
    <t>Vodič 1CH-R 16 mm2 žlzel</t>
  </si>
  <si>
    <t>Pol804</t>
  </si>
  <si>
    <t>Vodič 1CH-R 120 mm2 žlzel</t>
  </si>
  <si>
    <t>Pol805</t>
  </si>
  <si>
    <t>Vodič CY 6 mm2 žlzel</t>
  </si>
  <si>
    <t>Pol806</t>
  </si>
  <si>
    <t>Vodič CY 10 mm2 žlzel</t>
  </si>
  <si>
    <t>Pol807</t>
  </si>
  <si>
    <t>Vodič CY 16 mm2 žlzel</t>
  </si>
  <si>
    <t>Pol808</t>
  </si>
  <si>
    <t>Vodič CY 4 mm2 žlzel</t>
  </si>
  <si>
    <t>Specifikace materiálu – svítidla</t>
  </si>
  <si>
    <t>Pol810</t>
  </si>
  <si>
    <t>SV A 840 CRI90 LED 33W CLD CELL BIA UGR&lt;19</t>
  </si>
  <si>
    <t>Pol811</t>
  </si>
  <si>
    <t>SV B LED PANEL HE 844 28W CLD CELL BIA UGR&lt;19</t>
  </si>
  <si>
    <t>Pol812</t>
  </si>
  <si>
    <t>SV C 842 LED 33W CLD CELL BIA UGR&lt;19</t>
  </si>
  <si>
    <t>Pol813</t>
  </si>
  <si>
    <t>SV D COMPACT 884 LED 25W CLD CELL BIANCO</t>
  </si>
  <si>
    <t>Pol814</t>
  </si>
  <si>
    <t>SV E LED PANEL HE 844 28W CLD CELL BIA UGR&lt;19</t>
  </si>
  <si>
    <t>Pol815</t>
  </si>
  <si>
    <t>SV F RIO LED závěsné D 25W, opál, závěs 2m, 4000K, 87x80x1130mm</t>
  </si>
  <si>
    <t>Pol816</t>
  </si>
  <si>
    <t>SV přisazené/zapuštěné, LED 40-60W, IP44, HYDRO 960 LED 50W CLD CELL GRI</t>
  </si>
  <si>
    <t>Pol817</t>
  </si>
  <si>
    <t>Svítidlo před vchodem - PASTILLA 0425 24W 4K CLD CELL BIA</t>
  </si>
  <si>
    <t>Pol818</t>
  </si>
  <si>
    <t>NO EM DL DN120 HO AT 3H ANTIPANIC LEDV</t>
  </si>
  <si>
    <t>Pol819</t>
  </si>
  <si>
    <t>NO s piktogramem - EM SIGN HB 27M 3/8H AT LEDV</t>
  </si>
  <si>
    <t>Poznámka k položce:_x000D_
Řízení osvětlení</t>
  </si>
  <si>
    <t>Pol820</t>
  </si>
  <si>
    <t>Řídící hlavní jednotka stmívání do rozvaděče včetně příslušenství, DALI router 64 adres</t>
  </si>
  <si>
    <t>Pol821</t>
  </si>
  <si>
    <t>Modul 7 tlačítek</t>
  </si>
  <si>
    <t>Pol822</t>
  </si>
  <si>
    <t>Rámeček 1 modul bílý plast</t>
  </si>
  <si>
    <t>Pol823</t>
  </si>
  <si>
    <t>Multisensor do podhledu N</t>
  </si>
  <si>
    <t>Pol824</t>
  </si>
  <si>
    <t>Dali external senzor</t>
  </si>
  <si>
    <t>Pol825</t>
  </si>
  <si>
    <t>Touchpanel 7,9“ wifi/ethernet</t>
  </si>
  <si>
    <t>Pol826</t>
  </si>
  <si>
    <t>Příslušenství k Touch 79</t>
  </si>
  <si>
    <t>Pol827</t>
  </si>
  <si>
    <t>Licence vizualizace – 5 routerů</t>
  </si>
  <si>
    <t>Pol828</t>
  </si>
  <si>
    <t>Plánovač s kalendářem – 8 scén</t>
  </si>
  <si>
    <t>Pol829</t>
  </si>
  <si>
    <t>Přehled poruch pro údržbu odeslání e-mailů a notifikací</t>
  </si>
  <si>
    <t>Pol830</t>
  </si>
  <si>
    <t>Montáž a zapojení DALI okruhů</t>
  </si>
  <si>
    <t>Pol831</t>
  </si>
  <si>
    <t>nastavení systému + zaškolení</t>
  </si>
  <si>
    <t>Pol832</t>
  </si>
  <si>
    <t>Tvorba vizualizace dle přání</t>
  </si>
  <si>
    <t>Pol833</t>
  </si>
  <si>
    <t>Web server hw pro 5 routerů</t>
  </si>
  <si>
    <t>Pol834</t>
  </si>
  <si>
    <t>switch konfigurovatelný</t>
  </si>
  <si>
    <t>Pol835</t>
  </si>
  <si>
    <t>Doprava technika na realizaci</t>
  </si>
  <si>
    <t>Poznámka k položce:_x000D_
Odborná spolupráce na osvětlení p.Linhart  - 602125008</t>
  </si>
  <si>
    <t>Specifikace materiálu – žlaby, trubky, lišty</t>
  </si>
  <si>
    <t>Pol836</t>
  </si>
  <si>
    <t>Kabelový žlab 500/100 – vč. víka příslušenství nosných prvků a tvarovek (komplet)</t>
  </si>
  <si>
    <t>Pol837</t>
  </si>
  <si>
    <t>Kabelový žlab 250/100 – vč. víka příslušenství nosných prvků a tvarovek (komplet)</t>
  </si>
  <si>
    <t>Pol838</t>
  </si>
  <si>
    <t>Kabelový žlab 100/100 – vč. víka příslušenství nosných prvků a tvarovek (komplet)</t>
  </si>
  <si>
    <t>Pol839</t>
  </si>
  <si>
    <t>Kabelový rošt SONAP š=200mm vč. úchytného materiálu a příslušenství</t>
  </si>
  <si>
    <t>Pol840</t>
  </si>
  <si>
    <t>Kabelový rošt SONAP š=500mm vč. úchytného materiálu a příslušenství</t>
  </si>
  <si>
    <t>Pol841</t>
  </si>
  <si>
    <t>Kabelový rošt SONAP š=600mm vč. úchytného materiálu a příslušenství</t>
  </si>
  <si>
    <t>Pol842</t>
  </si>
  <si>
    <t>Kabelový žlab 100/100 – vč. víka příslušenství nosných prvků a tvarovek (komplet) s požární odolností E180</t>
  </si>
  <si>
    <t>Pol843</t>
  </si>
  <si>
    <t>Atyp.nosná konstrukce pro kabel.žlab na střechu</t>
  </si>
  <si>
    <t>Pol844</t>
  </si>
  <si>
    <t>Závitová tyč (l=0,5m) pro kabelový žlab</t>
  </si>
  <si>
    <t>Pol845</t>
  </si>
  <si>
    <t>Úchyt do betonu pro kabelový žlab</t>
  </si>
  <si>
    <t>Pol846</t>
  </si>
  <si>
    <t>Závitová tyč (l=0,5m) pro kabelový žlab s požární odolností E180</t>
  </si>
  <si>
    <t>Pol847</t>
  </si>
  <si>
    <t>Úhelník s požární odolností E180pro kabelový žlab 100/100</t>
  </si>
  <si>
    <t>Pol848</t>
  </si>
  <si>
    <t>Úchyt do betonu pro kabelový žlab 100/100 s požární odolností E180</t>
  </si>
  <si>
    <t>Pol849</t>
  </si>
  <si>
    <t>Trubka ohebná o16 bezhalogenové samozhášivé 750N</t>
  </si>
  <si>
    <t>Pol850</t>
  </si>
  <si>
    <t>Trubka ohebná o20 bezhalogenové samozhášivé 750N</t>
  </si>
  <si>
    <t>Pol851</t>
  </si>
  <si>
    <t>Trubka ohebná o25 bezhalogenové samozhášivé 750N</t>
  </si>
  <si>
    <t>Pol852</t>
  </si>
  <si>
    <t>Trubka ohebná o32 bezhalogenové samozhášivé 750N</t>
  </si>
  <si>
    <t>Pol853</t>
  </si>
  <si>
    <t>Trubka ohebná o40 bezhalogenové samozhášivé 750N</t>
  </si>
  <si>
    <t>Pol854</t>
  </si>
  <si>
    <t>Trubka ohebná PVC o20</t>
  </si>
  <si>
    <t>Pol855</t>
  </si>
  <si>
    <t>Trubka ohebná PVC o25</t>
  </si>
  <si>
    <t>Pol856</t>
  </si>
  <si>
    <t>Trubka ohebná PVC o32</t>
  </si>
  <si>
    <t>Pol857</t>
  </si>
  <si>
    <t>Trubka tuhá panceřová PVC o16</t>
  </si>
  <si>
    <t>Pol858</t>
  </si>
  <si>
    <t>Trubka tuhá panceřová PVC o25</t>
  </si>
  <si>
    <t>Pol859</t>
  </si>
  <si>
    <t>Trubka tuhá panceřová PVC o32</t>
  </si>
  <si>
    <t>Pol860</t>
  </si>
  <si>
    <t>Trubka tuhá panceřová PVC o40</t>
  </si>
  <si>
    <t>Pol861</t>
  </si>
  <si>
    <t>Trubka ohebná PVC o40</t>
  </si>
  <si>
    <t>Pol862</t>
  </si>
  <si>
    <t>Prostupy z kabelových žlabů - vývodka P16</t>
  </si>
  <si>
    <t>Pol863</t>
  </si>
  <si>
    <t>Prostupy z kabelových žlabů - vývodka P21</t>
  </si>
  <si>
    <t>Pol864</t>
  </si>
  <si>
    <t>Prostupy z kabelových žlabů - vývodka P29</t>
  </si>
  <si>
    <t>Pol865</t>
  </si>
  <si>
    <t>Příchytky 732/20 rozsah 20-22 E180</t>
  </si>
  <si>
    <t>Pol866</t>
  </si>
  <si>
    <t>Příchytky rozsah 22-24 E180</t>
  </si>
  <si>
    <t>Pol867</t>
  </si>
  <si>
    <t>Příchytky 732/20 rozsah 16,5-18 E180</t>
  </si>
  <si>
    <t>Pol868</t>
  </si>
  <si>
    <t>Příchytky pro 8 kabelů do podhledu</t>
  </si>
  <si>
    <t>Pol869</t>
  </si>
  <si>
    <t>Příchytky pro 15 kabelů do podhledu</t>
  </si>
  <si>
    <t>Pol870</t>
  </si>
  <si>
    <t>Příchytky pro 1 kabel do podhledu</t>
  </si>
  <si>
    <t>Specifikace materiálu – krabice, nosné konstrukce, závěsy</t>
  </si>
  <si>
    <t>Pol871</t>
  </si>
  <si>
    <t>Krabice povrchová rozvodná IP65</t>
  </si>
  <si>
    <t>Pol872</t>
  </si>
  <si>
    <t>Krabice rozvodná pod omítku d=97 s víčkem</t>
  </si>
  <si>
    <t>Pol873</t>
  </si>
  <si>
    <t>Krabice přístrojová pod omítku</t>
  </si>
  <si>
    <t>Pol874</t>
  </si>
  <si>
    <t>Krabice rozvodná do zdiva d=68mm 1903 s víčkem pod omítku</t>
  </si>
  <si>
    <t>Pol875</t>
  </si>
  <si>
    <t>Krabice odbočná do zdiva d=68mm 1902 s víčkem pod omítku</t>
  </si>
  <si>
    <t>Pol876</t>
  </si>
  <si>
    <t>Krabice odbočná do zdiva d=97mm s víčkem pod omítku</t>
  </si>
  <si>
    <t>Pol877</t>
  </si>
  <si>
    <t>Svorka na potrubí se spojovacím páskem 2 šrouby+třem</t>
  </si>
  <si>
    <t>Pol878</t>
  </si>
  <si>
    <t>Svorka pro připojení kovových konstrukcí</t>
  </si>
  <si>
    <t>Pol879</t>
  </si>
  <si>
    <t>Ekvipotenciální přípojnice k rozvaděčům</t>
  </si>
  <si>
    <t>Pol880</t>
  </si>
  <si>
    <t>Podružná ekvipotenciální přípojnice kr. 200x150 p.om. včetně přípojnnice PE a PA</t>
  </si>
  <si>
    <t>Pol881</t>
  </si>
  <si>
    <t>PA – svorkovnice</t>
  </si>
  <si>
    <t>Pol882</t>
  </si>
  <si>
    <t>Utěsnění požárních prostupů, požární ucpávky</t>
  </si>
  <si>
    <t>Pol883</t>
  </si>
  <si>
    <t>Svorka el.montážní do 2,5mm2</t>
  </si>
  <si>
    <t>Pol884</t>
  </si>
  <si>
    <t>Svorky, příchytky, pásky, hmožděnky, lepidla, apod</t>
  </si>
  <si>
    <t>Pol885</t>
  </si>
  <si>
    <t>Ocelová nosná konstrukce do 20 kg</t>
  </si>
  <si>
    <t>Pol886</t>
  </si>
  <si>
    <t>Ocelová nosná konstrukce do 50 kg</t>
  </si>
  <si>
    <t>Pol887</t>
  </si>
  <si>
    <t>Ocelová nosná konstrukce do 100 kg</t>
  </si>
  <si>
    <t>Specifikace materiálu – spínače, ovladače</t>
  </si>
  <si>
    <t>Pol888</t>
  </si>
  <si>
    <t>Spínač jednopólový velkoplošný – 230V/10A, p. om., bílý, komplet, IP20</t>
  </si>
  <si>
    <t>Pol889</t>
  </si>
  <si>
    <t>Přepínač řazení 6 velkoplošný – 230V/10A, pod omítku, bílý, komplet, IP20</t>
  </si>
  <si>
    <t>Pol890</t>
  </si>
  <si>
    <t>Přepínač řazení 5 velkoplošný – 230V/10A, pod omítku, bílý, komplet, IP20</t>
  </si>
  <si>
    <t>Pol891</t>
  </si>
  <si>
    <t>Přepínač řazení 7 velkoplošný – 230V/10A, pod omítku, bílý, komplet, IP20</t>
  </si>
  <si>
    <t>Pol892</t>
  </si>
  <si>
    <t>Spínač jednopólový velkoplošný – 230V/10A, komplet, IP44</t>
  </si>
  <si>
    <t>Pol893</t>
  </si>
  <si>
    <t>Pohybové čidlo spínání osvětlení</t>
  </si>
  <si>
    <t>Pol894</t>
  </si>
  <si>
    <t>Tlačítkový ovladač s doutnavkou -230V/10A, pod omítku, IP20</t>
  </si>
  <si>
    <t>Pol895</t>
  </si>
  <si>
    <t>Tlačítkový ovladač s doutnavkou -230V/10A, pod omítku, IP20 stmívání</t>
  </si>
  <si>
    <t>Pol896</t>
  </si>
  <si>
    <t>Tlačítko havarijního vypínání – centrál stop, total stop pod sklíčkem</t>
  </si>
  <si>
    <t>Pol897</t>
  </si>
  <si>
    <t>Vypínač 3pol.do 100A/400V</t>
  </si>
  <si>
    <t>Specifikace materiálu – zásuvky</t>
  </si>
  <si>
    <t>Pol898</t>
  </si>
  <si>
    <t>Zásuvka jednonásobná 230V/16A, p.om., IP20 komplet vč.bakter.provedení (MDO,DO,VDO,ZIS)</t>
  </si>
  <si>
    <t>Pol899</t>
  </si>
  <si>
    <t>Zásuvka jednonásobná 230V/16A, p.om., IP20 komplet vč.přepěťové ochrany III° (MDO,DO,VDO,vč.sign.stavu)</t>
  </si>
  <si>
    <t>Pol900</t>
  </si>
  <si>
    <t>Zásuvka pro vyrovnání potenciálu, dvojnásobná p.om do krabice, komplet</t>
  </si>
  <si>
    <t>Pol901</t>
  </si>
  <si>
    <t>Zásuvka pro RTG 20A/230V</t>
  </si>
  <si>
    <t>Pol902</t>
  </si>
  <si>
    <t>Zásuvka průmyslová – 400V/32A nástěnná</t>
  </si>
  <si>
    <t>Specifikace materiálu – ukončení kabelů</t>
  </si>
  <si>
    <t>Pol903</t>
  </si>
  <si>
    <t>Ukončení vodičů v rozvaděči – do 3x2,5</t>
  </si>
  <si>
    <t>Pol904</t>
  </si>
  <si>
    <t>Ukončení vodičů v rozvaděči – do 3x6</t>
  </si>
  <si>
    <t>Pol905</t>
  </si>
  <si>
    <t>Ukončení vodičů v rozvaděči – do 5x4</t>
  </si>
  <si>
    <t>Pol906</t>
  </si>
  <si>
    <t>Ukončení vodičů v rozvaděči – do 5x6</t>
  </si>
  <si>
    <t>Pol907</t>
  </si>
  <si>
    <t>Ukončení vodičů v rozvaděči – do 5x35</t>
  </si>
  <si>
    <t>Pol908</t>
  </si>
  <si>
    <t>Ukončení vodičů v rozvaděči – do 12x4</t>
  </si>
  <si>
    <t>Pol909</t>
  </si>
  <si>
    <t>Ukončení vodičů v rozvaděči – do 5x70</t>
  </si>
  <si>
    <t>Specifikace materiálu – rozvaděče</t>
  </si>
  <si>
    <t>Pol910</t>
  </si>
  <si>
    <t>Doplnění stávajícího rozvaděče objektu C 1PP RH1</t>
  </si>
  <si>
    <t>celek</t>
  </si>
  <si>
    <t>Pol911</t>
  </si>
  <si>
    <t>Doplnění stávajícího rozvaděče objektu C 1PP RH2</t>
  </si>
  <si>
    <t>Pol912</t>
  </si>
  <si>
    <t>Rozvaděč RPO EI 30 DP1 Sm dle schéma</t>
  </si>
  <si>
    <t>Pol913</t>
  </si>
  <si>
    <t>Rozvaděč R1.HG, EI 30 DP1 Sm dle schéma</t>
  </si>
  <si>
    <t>Pol914</t>
  </si>
  <si>
    <t>Rozvaděč R2-HG EI 30 DP1 Sm dle schéma</t>
  </si>
  <si>
    <t>Pol915</t>
  </si>
  <si>
    <t>Rozvaděč R3-HG dle schéma</t>
  </si>
  <si>
    <t>Pol916</t>
  </si>
  <si>
    <t>Doplnění do patrových rozvaděčů obj C – 8x 2/10A/30mA/B, 8x 2/16A/30mA/B, 4x impulsní relé</t>
  </si>
  <si>
    <t>Pol917</t>
  </si>
  <si>
    <t>Regálový stojan pro 18 izolačních transformátorů ZIS 17x 6,3kVA 1x 8kVA, transformátory v provedení S-GL – svorkovnice na čelní stěně, hloubka regálu cca 350mm rozměr transformátorů dle použitého typu, váha 1ks TR 6300VA – 65kg, 8000kVA – 74kg. Celkové zatížení regálu 1200kg. Stěny čelní a boční zakryty drátovým pletivem, čelní stěna otevíratelná. Rozvody k TR vedeny po konstrukci regálů v trubkách, lištách, drátěných žlabech nebo po zadní stěně. Regál včetně nátěru pozinkovaná konstrukce.</t>
  </si>
  <si>
    <t>Specifikace materiálu – ostatní</t>
  </si>
  <si>
    <t>Pol918</t>
  </si>
  <si>
    <t>Plast.rozv.krabice IP65 s průchodkou , vč.montážní lišty DIN a svorek 150x200</t>
  </si>
  <si>
    <t>Pol919</t>
  </si>
  <si>
    <t>Protipožární ucpávky kabelových tras v místech přechodu do jiného PÚ</t>
  </si>
  <si>
    <t>Pol920</t>
  </si>
  <si>
    <t>Gumový koberec rozvodna</t>
  </si>
  <si>
    <t>Pol921</t>
  </si>
  <si>
    <t>Výstražné štítky</t>
  </si>
  <si>
    <t>Pol922</t>
  </si>
  <si>
    <t>Signálka v plast.krabici nást. 230V IP44 bílá (sign.provozu DO)</t>
  </si>
  <si>
    <t>Pol923</t>
  </si>
  <si>
    <t>Náhradní zdroj UPS pro zdravotnictví jako zdro,3kVA, technologie VFI, účinnost 93%, vstup 1f, výstup 1f,vč.bypasu, doba zálohování 180MIN</t>
  </si>
  <si>
    <t>Pol924</t>
  </si>
  <si>
    <t>Nastavení a ověření přístrojů - Kontrola zapojení, oživení a nastavení celého systému přístrojů na sběrnici BMS včetně uživatelských hlášení přímo na místě instalace, vystavení protokolu o nastavení přístrojů. (3% z prodejní ceny nastavovaných přístrojů)</t>
  </si>
  <si>
    <t>Pol925</t>
  </si>
  <si>
    <t>Přepínací a monitorovací modul - Dodávka včetně 4 ks měřicích transformátorů proudu STW3 (3.NP – rozváděč R3-HG)</t>
  </si>
  <si>
    <t>Pol926</t>
  </si>
  <si>
    <t>Přepínací a monitorovací modul - Dodávka včetně 4 ks měřicích transformátorů proudu STW4 (2.NP – rozváděč R2-HG)</t>
  </si>
  <si>
    <t>Pol927</t>
  </si>
  <si>
    <t>Příslušenství</t>
  </si>
  <si>
    <t>Pol928</t>
  </si>
  <si>
    <t>Oddělovací transf. Jednofázový 400/230 - Prim. 400V Sec. 230V 6,30kVA z čela umístěná svorkovnice ztráty v železe dPFe &lt; 33 W náběhový proud IE &lt; 8 x In GREEN LINE 3.NP – skříň transformátorů z toho 14× pro 2.NP – rozváděč R2-HG 3× pro 3.NP – rozváděč R3-HG</t>
  </si>
  <si>
    <t>Pol929</t>
  </si>
  <si>
    <t>Oddělovací transf. Jednofázový 400/230 - Prim. 400V Sec. 230V 8,00kVA z čela umístěná svorkovnice ztráty v železe dPFe &lt; 38 W náběhový proud IE &lt; 8 x In GREEN LINE 3.NP – skříň transformátorů – pro 2.NP – rozváděč R2-HG</t>
  </si>
  <si>
    <t>Pol930</t>
  </si>
  <si>
    <t>Hlídač izolačního stavu - Monitorování zatěžovacího proudu, teploty transformátoru, sběrnice BMS, s generátorem proudových pulzů pro lokalizaci poruch verze B7... s pružinovými svorkami (15× 2.NP – rozváděč R2-HG 3× 3.NP – rozváděč R3-HG)</t>
  </si>
  <si>
    <t>Pol931</t>
  </si>
  <si>
    <t>Transformátor proudu - Měřicí proudový transformátor k přístrojům (15× 2.NP – rozváděč R2-HG 3× 3.NP – rozváděč R3-HG)</t>
  </si>
  <si>
    <t>Pol932</t>
  </si>
  <si>
    <t>Zesilovač - 2.NP – rozváděč R2-HG</t>
  </si>
  <si>
    <t>Pol933</t>
  </si>
  <si>
    <t>Zdroj napájecí - Zdroj pro napájení až 3 panelů (3× 2.NP – rozváděč R2-HG (1× pro 2×MK2430, 1× pro 4×EDS, 1× pro 3×EDS) 5× 3.NP – rozváděč R3-HG (4× pro 8×MK2430, 1× pro 3×EDS))</t>
  </si>
  <si>
    <t>Pol934</t>
  </si>
  <si>
    <t>Vyhodnocovací jednotka - 7× 2.NP – rozváděč R2-HG 3× 3.NP – rozváděč R3-HG</t>
  </si>
  <si>
    <t>Pol935</t>
  </si>
  <si>
    <t>Příchytka na DIN lištu pro - Příchytka pro vodorovné připevnění na DIN lištu nebo pomocí šroubů</t>
  </si>
  <si>
    <t>Pol936</t>
  </si>
  <si>
    <t>Kontrolní a signalizační panel - 12 digit. vstupů, USB, až 150 alarm adres, 1× 2.NP – rozváděč R2-HG 1× 3.NP – rozváděč R3-HG</t>
  </si>
  <si>
    <t>Pol937</t>
  </si>
  <si>
    <t>Kontrolní a signalizační panel - USB, až 150 alarm adres</t>
  </si>
  <si>
    <t>Pol938</t>
  </si>
  <si>
    <t>Svodič přepětí B+C ochrana LPZ(přechod LPS-LPZ) (zařízení VZT, CHLAZENÍ, VO, NN), včetně krabice povrchové</t>
  </si>
  <si>
    <t>Pol939</t>
  </si>
  <si>
    <t>Hlavní ekvipotenciální přípojnice HOP-(přípojnicový systém)</t>
  </si>
  <si>
    <t>Specifikace materiálu – hromosvod</t>
  </si>
  <si>
    <t>Pol940</t>
  </si>
  <si>
    <t>Vodič FeZn d=10mm (příslušenství)</t>
  </si>
  <si>
    <t>Pol941</t>
  </si>
  <si>
    <t>Vodič FeZn d=8mm a příslušenství</t>
  </si>
  <si>
    <t>Pol942</t>
  </si>
  <si>
    <t>Vodič HVI 2x10m/ 1 svod včetně příchytky typové na fasádu</t>
  </si>
  <si>
    <t>Pol943</t>
  </si>
  <si>
    <t>Napojovací s ukončovací sada pro HVI, včetně příslušenství</t>
  </si>
  <si>
    <t>Pol944</t>
  </si>
  <si>
    <t>Podpěra vedení PV v=40cm</t>
  </si>
  <si>
    <t>Pol945</t>
  </si>
  <si>
    <t>Svorka spojovací SS</t>
  </si>
  <si>
    <t>Pol946</t>
  </si>
  <si>
    <t>Svorka křížová SK</t>
  </si>
  <si>
    <t>Pol947</t>
  </si>
  <si>
    <t>Izolovaný jímač anténního stožáru včetně držáků</t>
  </si>
  <si>
    <t>Pol948</t>
  </si>
  <si>
    <t>Jímací tyč 6m včetně podstavce a svorek</t>
  </si>
  <si>
    <t>Pol949</t>
  </si>
  <si>
    <t>Jímací tyč 3m včetně podstavce a svorek</t>
  </si>
  <si>
    <t>Pol950</t>
  </si>
  <si>
    <t>Označení svodu štítky</t>
  </si>
  <si>
    <t>Specifikace materiálu – uzemnění</t>
  </si>
  <si>
    <t>Pol951</t>
  </si>
  <si>
    <t>Uzemňovací pásek FeZn 30x4mm</t>
  </si>
  <si>
    <t>Pol952</t>
  </si>
  <si>
    <t>Uzemňovací drát FeZn d=10 mm</t>
  </si>
  <si>
    <t>Pol953</t>
  </si>
  <si>
    <t>Zaváděcí tyč zemnící</t>
  </si>
  <si>
    <t>Pol954</t>
  </si>
  <si>
    <t>Svorka SR02</t>
  </si>
  <si>
    <t>Pol955</t>
  </si>
  <si>
    <t>Svorka SR03</t>
  </si>
  <si>
    <t>Pol956</t>
  </si>
  <si>
    <t>Svorka SP1</t>
  </si>
  <si>
    <t>Pol957</t>
  </si>
  <si>
    <t>Svorka zkušební SZ</t>
  </si>
  <si>
    <t>Pol958</t>
  </si>
  <si>
    <t>Zemní box pro svorku SZ</t>
  </si>
  <si>
    <t>Pol959</t>
  </si>
  <si>
    <t>Antikorozní nátěr zemního spoje a svorek</t>
  </si>
  <si>
    <t>Pol960</t>
  </si>
  <si>
    <t>Utěsnění prostupů proti vodě</t>
  </si>
  <si>
    <t>Pol961</t>
  </si>
  <si>
    <t>Antikorozní nátěr vodiče FeZn d=10mm na přechodu ze země</t>
  </si>
  <si>
    <t>Práce HZS, ostatní</t>
  </si>
  <si>
    <t>Pol962</t>
  </si>
  <si>
    <t>Vazba na stávající rozvody a rozvody objektu C</t>
  </si>
  <si>
    <t>Pol963</t>
  </si>
  <si>
    <t>Doplnění a úprava stávajícího rozvaděče RH1 obj C</t>
  </si>
  <si>
    <t>Pol964</t>
  </si>
  <si>
    <t>Doplnění a úprava stávajícího rozvaděče RH2 obj C</t>
  </si>
  <si>
    <t>Pol965</t>
  </si>
  <si>
    <t>Likvidace el.materiálů</t>
  </si>
  <si>
    <t>Pol966</t>
  </si>
  <si>
    <t>Stavební přípomoci (sekání, vrtání, prostupy)</t>
  </si>
  <si>
    <t>Pol967</t>
  </si>
  <si>
    <t>Ochrana kabelových tras protipožárně</t>
  </si>
  <si>
    <t>Pol968</t>
  </si>
  <si>
    <t>Koordinace se zdravotní technologií</t>
  </si>
  <si>
    <t>Pol969</t>
  </si>
  <si>
    <t>Koordinace s profesí VZT</t>
  </si>
  <si>
    <t>Pol970</t>
  </si>
  <si>
    <t>Koordinace s profesí MR</t>
  </si>
  <si>
    <t>Pol971</t>
  </si>
  <si>
    <t>Koordinace s profesí ÚT</t>
  </si>
  <si>
    <t>Pol972</t>
  </si>
  <si>
    <t>Koordinace s chlazením</t>
  </si>
  <si>
    <t>Pol973</t>
  </si>
  <si>
    <t>Koordinace s technologií výtahů</t>
  </si>
  <si>
    <t>Pol974</t>
  </si>
  <si>
    <t>Doplnění patrových rozvaděčů obj. C pro okruhy u výtahu a spoj.krčku do HG, úprava rozvaděčů</t>
  </si>
  <si>
    <t>Pol975</t>
  </si>
  <si>
    <t>El.rozvody vedené po stojanu pro izol.transformátory včetně uzemnění konstrukce</t>
  </si>
  <si>
    <t>Pol976</t>
  </si>
  <si>
    <t>Koordinace řešení regálů pro ZIS – pro vybraného dodavatele</t>
  </si>
  <si>
    <t>Pol977</t>
  </si>
  <si>
    <t>Koordinace rozvodů pro grafa ZIS, dimenze kabelů, vedení sběrnice, koordinace hlídačů izol.stavu, koordinace osazení kontrolních a výhodnovovacích panelů</t>
  </si>
  <si>
    <t>Pol978</t>
  </si>
  <si>
    <t>Doplňující pospojování (PA-PE) dle skutečně intalovaných zařízení zdravotní technologie, zařizovacích předmětů a zařízení TZB</t>
  </si>
  <si>
    <t>Pol979</t>
  </si>
  <si>
    <t>Oznámení o zahájení prací dle vyhlášky č.73/2010 sb, stavonisko</t>
  </si>
  <si>
    <t>Pol980</t>
  </si>
  <si>
    <t>Napojení zařízení VZT, ÚT, MAR, ZTI, SOZ, ZOTK, apod (připojení kabelových přívodů na svorky zařízení – dodavatelé zaríření musí dodat instalační manuály</t>
  </si>
  <si>
    <t>Pol981</t>
  </si>
  <si>
    <t>Měření sítě NN a charekteru odběru včetně protokolů, včetně návrhu kompenzace a dekompenzace (úprava kompenzačních rozvaděčů dle skutečného stavu sítě) po dobu jednoho týdne zkušební provoz</t>
  </si>
  <si>
    <t>Pol982</t>
  </si>
  <si>
    <t>Vzorkování (předložení, odsouhlasení) pohledových a designových prvků, vč. zařízení vzorkovacího prostoru.</t>
  </si>
  <si>
    <t>Pol983</t>
  </si>
  <si>
    <t>Koordinace umístění prvků silnoproud-slaboproud</t>
  </si>
  <si>
    <t>Pol984</t>
  </si>
  <si>
    <t>Popis napájecích okruhů na instalační prvky</t>
  </si>
  <si>
    <t>Pol985</t>
  </si>
  <si>
    <t>Úprava zemnící soustavy – napojení nového uzemnění na areálovou síť</t>
  </si>
  <si>
    <t>Pol986</t>
  </si>
  <si>
    <t>Koordinace s profesí SLP</t>
  </si>
  <si>
    <t>Pol987</t>
  </si>
  <si>
    <t>Koordinace s profesí medi.plyny</t>
  </si>
  <si>
    <t>Pol988</t>
  </si>
  <si>
    <t>Napojení antistatických podlah</t>
  </si>
  <si>
    <t>Pol989</t>
  </si>
  <si>
    <t>Zkoušky hlídačů izolačního stavu vč.úprav systémů konkrétního dodavatele</t>
  </si>
  <si>
    <t>Pol990</t>
  </si>
  <si>
    <t>Měření světelně-technických parametrů osvětlení včetně protokolu</t>
  </si>
  <si>
    <t>Pol991</t>
  </si>
  <si>
    <t>Výrobní projektová dokumentace – úprava dokumentace na základě úprav technologie VZT, ZTI, ÚT, MAR, koordinace umístění zásuvek s investorem, úprava tras dle místních podmínek</t>
  </si>
  <si>
    <t>Pol993</t>
  </si>
  <si>
    <t>Výchozí revize hromosvodů a uzemnění</t>
  </si>
  <si>
    <t>Pol994</t>
  </si>
  <si>
    <t>Výchozí revize elektorinstalace</t>
  </si>
  <si>
    <t>Pol995</t>
  </si>
  <si>
    <t>Podružný materiál, PPV</t>
  </si>
  <si>
    <t>-294789596</t>
  </si>
  <si>
    <t>05 - ústřední vytápění, chlazení</t>
  </si>
  <si>
    <t xml:space="preserve">    D1 - Řemeslný obor 713 - IZOLACE TEPELNÉ</t>
  </si>
  <si>
    <t xml:space="preserve">    D2 - Řemeslný obor 727 - Protipožární ochrana</t>
  </si>
  <si>
    <t xml:space="preserve">    D3 - Řemeslný obor 732 - STROJOVNY ÚSTŘEDNÍHO VYTÁPĚNÍ</t>
  </si>
  <si>
    <t xml:space="preserve">    D4 - Řemeslný obor 733 - ROZVOD POTRUBÍ ÚT</t>
  </si>
  <si>
    <t xml:space="preserve">    D5 - Řemeslný obor 734 - ARMATURY ÚT</t>
  </si>
  <si>
    <t xml:space="preserve">    D6 - Řemeslný obor 735 - OTOPNÁ TĚLESA</t>
  </si>
  <si>
    <t xml:space="preserve">    D7 - Řemeslný obor 767 - Konstrukce zámečnické</t>
  </si>
  <si>
    <t xml:space="preserve">    D8 - Řemeslný obor 783 - NÁTĚRY</t>
  </si>
  <si>
    <t xml:space="preserve">    D9 - HZS - Hodinové zúčtovací sazby</t>
  </si>
  <si>
    <t>Řemeslný obor 713 - IZOLACE TEPELNÉ</t>
  </si>
  <si>
    <t>713 41 1141</t>
  </si>
  <si>
    <t>Montáž izolací potrubí plošných připevněnými samolepící hliníkovou páskou - jednovrstvá</t>
  </si>
  <si>
    <t>ÚRS 2020 01</t>
  </si>
  <si>
    <t>713 41 1145</t>
  </si>
  <si>
    <t>Montáž izolací ohybů plošných připevněnými samolepící hliníkovou páskou - jednovrstvá</t>
  </si>
  <si>
    <t>Pol384</t>
  </si>
  <si>
    <t>izolační minerální rohož s našitým drátěným pozinkovaným pletivem a vloženou hliníkovou fólií l10=0,036(při10°C)W/mK 80kg/m3- tl.50mm vč. spoj. mater.</t>
  </si>
  <si>
    <t>ceník dodavatele</t>
  </si>
  <si>
    <t>713 46 3121</t>
  </si>
  <si>
    <t>Izolace tepelná potrubí pouzdry uchycenými sponami</t>
  </si>
  <si>
    <t>713 46 3125</t>
  </si>
  <si>
    <t>Izolace tepelná ohybů pouzdry uchycenými sponami</t>
  </si>
  <si>
    <t>Pol385</t>
  </si>
  <si>
    <t>Tepelná izolace návleky z pěnového polyethylenu l=0,040 W/mK d15xtl.15mm CU15;ocel1/4" vč. spoj. mater.</t>
  </si>
  <si>
    <t>Pol386</t>
  </si>
  <si>
    <t>Tepelná izolace návleky z pěnového polyethylenu l=0,040 W/mK d18xtl.15mm CU18;ocel3/8" vč. spoj. mater.</t>
  </si>
  <si>
    <t>Pol387</t>
  </si>
  <si>
    <t>Tepelná izolace návleky z pěnového polyethylenu l=0,040 W/mK d22xtl.15mm CU22;plast20;ocel1/2" vč. spoj. mater.</t>
  </si>
  <si>
    <t>Pol388</t>
  </si>
  <si>
    <t>Tepelná izolace návleky z pěnového polyethylenu l=0,040 W/mK d28xtl.20mm CU28;plast25;ocel3/4" vč. spoj. mater.</t>
  </si>
  <si>
    <t>713 46 3131</t>
  </si>
  <si>
    <t>Izolace tepelná potrubí pouzdry přilepených v příčných i podélných spojích izolace do 25mm</t>
  </si>
  <si>
    <t>713 46 3132</t>
  </si>
  <si>
    <t>Izolace tepelná potrubí pouzdry přilepených v příčných i podélných spojích izolace přes 25mm do 50mm</t>
  </si>
  <si>
    <t>713 46 3133</t>
  </si>
  <si>
    <t>Izolace tepelná potrubí pouzdry přilepených v příčných i podélných spojích izolace přes 50mm do 100mm</t>
  </si>
  <si>
    <t>713 46 3135</t>
  </si>
  <si>
    <t>Izolace tepelná ohybů pouzdry přilepených v příčných i podélných spojích izolace do 25mm</t>
  </si>
  <si>
    <t>713 46 3136</t>
  </si>
  <si>
    <t>Izolace tepelná ohybů pouzdry přilepených v příčných i podélných spojích izolace přes 25mm do 50mm</t>
  </si>
  <si>
    <t>713 46 3137</t>
  </si>
  <si>
    <t>Izolace tepelná ohybů pouzdry přilepených v příčných i podélných spojích izolace přes 50mm do 100mm</t>
  </si>
  <si>
    <t>Pol389</t>
  </si>
  <si>
    <t>Tepelná izolace EPDM λ0°C=0,034 W/mK; d22xtl.19mm(ocel1/2") vč. spoj. mater. a izol. objímek</t>
  </si>
  <si>
    <t>Pol390</t>
  </si>
  <si>
    <t>Tepelná izolace EPDM λ0°C=0,034 W/mK; d28xtl.19mm(ocel3/4") vč. spoj. mater. a izol. objímek</t>
  </si>
  <si>
    <t>Pol391</t>
  </si>
  <si>
    <t>Tepelná izolace EPDM λ0°C=0,034 W/mK; d35xtl.19mm(ocel1") vč. spoj. mater. a izol. objímek</t>
  </si>
  <si>
    <t>Pol392</t>
  </si>
  <si>
    <t>Tepelná izolace EPDM λ0°C=0,034 W/mK; d42xtl.19mm(ocel5/4") vč. spoj. mater. a izol. objímek</t>
  </si>
  <si>
    <t>Pol393</t>
  </si>
  <si>
    <t>Tepelná izolace EPDM λ0°C=0,034 W/mK; d54xtl.19mm vč. spoj. mater. a izol. objímek</t>
  </si>
  <si>
    <t>Pol394</t>
  </si>
  <si>
    <t>Tepelná izolace EPDM λ0°C=0,034 W/mK; d60xtl.19mm;(ocel2") vč. spoj. mater. a izol. objímek</t>
  </si>
  <si>
    <t>Pol395</t>
  </si>
  <si>
    <t>Tepelná izolace EPDM λ0°C=0,034 W/mK; d76xtl.19mm;(ocel2½") vč. spoj. mater. a izol. objímek</t>
  </si>
  <si>
    <t>Pol396</t>
  </si>
  <si>
    <t>Tepelná izolace EPDM λ0°C=0,034 W/mK; d89xtl.19mm;(ocel3") vč. spoj. mater. a izol. objímek</t>
  </si>
  <si>
    <t>713 46 3211</t>
  </si>
  <si>
    <t>Izolace tepelná potrubí pouzdry s povrchovou úpravou hliníkovou fólií, přelepenými samolepící hliníkovou páskou D do 50mm</t>
  </si>
  <si>
    <t>713 46 3212</t>
  </si>
  <si>
    <t>Izolace tepelná potrubí pouzdry s povrchovou úpravou hliníkovou fólií, přelepenými samolepící hliníkovou páskou D 50~100mm</t>
  </si>
  <si>
    <t>713 46 3215</t>
  </si>
  <si>
    <t>Izolace tepelná ohybů pouzdry s povrchovou úpravou hliníkovou fólií, přelepenými samolepící hliníkovou páskou D do 50mm</t>
  </si>
  <si>
    <t>713 46 3216</t>
  </si>
  <si>
    <t>Izolace tepelná ohybů pouzdry s povrchovou úpravou hliníkovou fólií, přelepenými samolepící hliníkovou páskou D 50~100mm</t>
  </si>
  <si>
    <t>Pol397</t>
  </si>
  <si>
    <t>Termoizolační minerální vinutá potrubní pouzdra s polepem AL fólií l10=0,033W/mK(l50=0,037W/mK) d15xtl.30mm (CU15;ocel1/4") vč. spoj. mater.</t>
  </si>
  <si>
    <t>Pol398</t>
  </si>
  <si>
    <t>Termoizolační minerální vinutá potrubní pouzdra s polepem AL fólií l10=0,033W/mK(l50=0,037W/mK) d18xtl.30mm (CU18;ocel3/8") vč. spoj. mater.</t>
  </si>
  <si>
    <t>Pol399</t>
  </si>
  <si>
    <t>Termoizolační minerální vinutá potrubní pouzdra s polepem AL fólií l10=0,033W/mK(l50=0,037W/mK) d22xtl.30mm(CU22;plast20;ocel1/2") vč. spoj. mater.</t>
  </si>
  <si>
    <t>Pol400</t>
  </si>
  <si>
    <t>Termoizolační minerální vinutá potrubní pouzdra s polepem AL fólií l10=0,033W/mK(l50=0,037W/mK) d28xtl.40mm(CU28;plast25;ocel3/4") vč. spoj. mater.</t>
  </si>
  <si>
    <t>Pol401</t>
  </si>
  <si>
    <t>Termoizolační minerální vinutá potrubní pouzdra s polepem AL fólií l10=0,033W/mK(l50=0,037W/mK) d35xtl.40mm(CU35;plast32;ocel1") vč. spoj. mater.</t>
  </si>
  <si>
    <t>Pol402</t>
  </si>
  <si>
    <t>Termoizolační minerální vinutá potrubní pouzdra s polepem AL fólií l10=0,033W/mK(l50=0,037W/mK) d42xtl.40mm(CU42;plast40;ocel5/4") vč. spoj. mater.</t>
  </si>
  <si>
    <t>Pol403</t>
  </si>
  <si>
    <t>Termoizolační minerální vinutá potrubní pouzdra s polepem AL fólií l10=0,033W/mK(l50=0,037W/mK) d76xtl.50mm (ocel2 1/2") vč. spoj. mater.</t>
  </si>
  <si>
    <t>Pol404</t>
  </si>
  <si>
    <t>Termoizolační minerální vinutá potrubní pouzdra s polepem AL fólií l10=0,033W/mK(l50=0,037W/mK) d108xtl.50mm (ocel4") vč. spoj. mater.</t>
  </si>
  <si>
    <t>713 49 1111</t>
  </si>
  <si>
    <t>Montáž oplechování tepelné izolace vnější obvod do 500mm - potrubí</t>
  </si>
  <si>
    <t>713 49 1112</t>
  </si>
  <si>
    <t>Montáž oplechování tepelné izolace vnější obvod do 500mm - ohybů</t>
  </si>
  <si>
    <t>Pol405</t>
  </si>
  <si>
    <t>embosované plechy z hliníku v tl. 0,63</t>
  </si>
  <si>
    <t>Pol406</t>
  </si>
  <si>
    <t>příplatek na zatmelení spojů oplechování klempířským tmelem - ochrana izolace před prudkým deštěm</t>
  </si>
  <si>
    <t>998 71 3203</t>
  </si>
  <si>
    <t>Přesun hmot pro izolace v objektech výšky do 24m</t>
  </si>
  <si>
    <t>Řemeslný obor 727 - Protipožární ochrana</t>
  </si>
  <si>
    <t>727 11 1121</t>
  </si>
  <si>
    <t>Protipožární ucpávky kovového potrubí - prostup stěnou požární odolnost EI90 do D18</t>
  </si>
  <si>
    <t>727 11 1122</t>
  </si>
  <si>
    <t>Protipožární ucpávky kovového potrubí - prostup stěnou požární odolnost EI90 do D25</t>
  </si>
  <si>
    <t>727 11 1123</t>
  </si>
  <si>
    <t>Protipožární ucpávky kovového potrubí - prostup stěnou požární odolnost EI90 do D32</t>
  </si>
  <si>
    <t>727 11 1124</t>
  </si>
  <si>
    <t>Protipožární ucpávky kovového potrubí - prostup stěnou požární odolnost EI90 do D50</t>
  </si>
  <si>
    <t>727 11 1125</t>
  </si>
  <si>
    <t>Protipožární ucpávky kovového potrubí - prostup stěnou požární odolnost EI90 do D76</t>
  </si>
  <si>
    <t>727 11 1221</t>
  </si>
  <si>
    <t>Protipožární ucpávky kovového potrubí - prostup stropem požární odolnost EI90 do D18</t>
  </si>
  <si>
    <t>727 11 1223</t>
  </si>
  <si>
    <t>Protipožární ucpávky kovového potrubí - prostup stropem požární odolnost EI90 do D33</t>
  </si>
  <si>
    <t>727 11 1225</t>
  </si>
  <si>
    <t>Protipožární ucpávky kovového potrubí - prostup stropem požární odolnost EI90 do D76</t>
  </si>
  <si>
    <t>Řemeslný obor 732 - STROJOVNY ÚSTŘEDNÍHO VYTÁPĚNÍ</t>
  </si>
  <si>
    <t>732 11 1128</t>
  </si>
  <si>
    <t>Rozdělovač, sběrač DN100 (základní délka 1m)</t>
  </si>
  <si>
    <t>732 11 1228</t>
  </si>
  <si>
    <t>Přípatek k ceně rozdělovače za každých dalších 0,5m DN100</t>
  </si>
  <si>
    <t>732 11 1312</t>
  </si>
  <si>
    <t>Trubková hrdla rozdělovačů, sběračů a nádrží bez přírub≤DN20</t>
  </si>
  <si>
    <t>732 11 1316</t>
  </si>
  <si>
    <t>Trubková hrdla rozdělovačů, sběračů a nádrží bez přírub DN40</t>
  </si>
  <si>
    <t>732 11 1322</t>
  </si>
  <si>
    <t>Trubková hrdla rozdělovačů, sběračů a nádrží bez přírub DN65</t>
  </si>
  <si>
    <t>732 19 9100</t>
  </si>
  <si>
    <t>Montáž orientačních štítků</t>
  </si>
  <si>
    <t>soub</t>
  </si>
  <si>
    <t>Pol407</t>
  </si>
  <si>
    <t>"Vodou chlazený výrobník chladu bez kondenzátoru - součástí jednotky je hydraulický modul s oběhovým čerpadlem, filtrem, pojistným ventilem, expanzní nádobou, průtokovým spínačem, regulačním ventilem s otevíracím přetlakem 400kPa, včetně OPT- příslušenstí- hlavní vypinač, protikusy Victaulic, čidlo venk.vzduchu a čidla pro Master/slave u 2 ks chladičů Chladicí výkon 70,9 kW; Příkon chladiče 22,6 kW; Rozměr 1,474 x 0,88 x 1,463 m; Hmotnost 446 kg; kapalina voda: 6/12°C; 3,24 m3/h; dispoziční tlak 187kPa.
Kompaktní, tichá jednotka - kompresory Scroll - pájené deskové výměníky. Řízeno elektronickou řídící jednotkou s mikroprocesorem.
Počet chladivových okruhů: 1; Regulace výkonu: 100-50-0%; Rozběh: kaskádový; Čisté EER (EN 14511-2013): 3.13; Připojovací rozměr: 2""; Kondenzační teplota: 50°C; Přívod el. energie: 3 f, 400 V, 50Hz; Proud pro návrh přívodního: 50,8 A kabelu; Startovací proud: 183.0 A; Start. proud se SOFT START:112.3 A"</t>
  </si>
  <si>
    <t>Pol408</t>
  </si>
  <si>
    <t>Vzduchem chlazený kondenzátor vč plynulé regulace, nohou a pružného uložení. Chladicí výkon 99,93 kW; Hmotnost 253 kg; Regulace plynulá s EC motory; akustický tlak v 10m pro jeden kondenzátor 32dB(A)</t>
  </si>
  <si>
    <t>Pol409</t>
  </si>
  <si>
    <t>Chladivové potrubí Cu D35 + D22 + kabel pro čidlo venkovní teploty (dodávka + montáž)</t>
  </si>
  <si>
    <t>Pol410</t>
  </si>
  <si>
    <t>Náplň chladiva R410A</t>
  </si>
  <si>
    <t>Pol411</t>
  </si>
  <si>
    <t>Šéfmontáž dvou výrobníků chladu, zprovoznění, zaškolení obsluhy,nakonfigurování, kontrola těsnosti - plná záruka.</t>
  </si>
  <si>
    <t>Pol412</t>
  </si>
  <si>
    <t>Oběhové čerpadlo vysoceúčinné s integrovaným automatickým řízením výkonu; 25/1-6; 4~40W; 0,44A; 230V; -10~95°C; dopravní výška max.:6m; průtok max.:3,8m3/h</t>
  </si>
  <si>
    <t>Pol413</t>
  </si>
  <si>
    <t>Oběhové čerpadlo vysoceúčinné s integrovaným automatickým řízením výkonu; snímání diferenčního tlaku; snímač teploty; rozhraní Bluetooth, integrovaná možnost řízení 0~10V; 30/0,5-10; 7~275W; 1,2A; 230V; -10~110°C; dopravní výška max.:10m; průtok max.:12m3/h</t>
  </si>
  <si>
    <t>Pol414</t>
  </si>
  <si>
    <t>Oběhové čerpadlo vysoceúčinné s integrovaným automatickým řízením výkonu; snímání diferenčního tlaku; snímač teploty; rozhraní Bluetooth, integrovaná možnost řízení 0~10V; 30/0,5-12; 7~295W; 1,5A; 230V; -10~110°C; dopravní výška max.:11m; průtok max.:12m3/h</t>
  </si>
  <si>
    <t>732 42 9212</t>
  </si>
  <si>
    <t>Čerpadla teplovodní montáž čerpadel (do potrubí) ostatních typů mokroběžných závitových DN 25</t>
  </si>
  <si>
    <t>732 42 9215</t>
  </si>
  <si>
    <t>Čerpadla teplovodní montáž čerpadel (do potrubí) ostatních typů mokroběžných závitových DN 32</t>
  </si>
  <si>
    <t>998 73 2202</t>
  </si>
  <si>
    <t>Přesun hmot pro strojovny v objektech výšky do 12m</t>
  </si>
  <si>
    <t>Řemeslný obor 733 - ROZVOD POTRUBÍ ÚT</t>
  </si>
  <si>
    <t>733 11 1103</t>
  </si>
  <si>
    <t>Potrubí z trubek závitových ocel. bezešvých 11353.0 DN15</t>
  </si>
  <si>
    <t>733 11 1107</t>
  </si>
  <si>
    <t>Potrubí z trubek závitových ocel. bezešvých 11353.0 DN40</t>
  </si>
  <si>
    <t>733 11 1108</t>
  </si>
  <si>
    <t>Potrubí z trubek závitových ocel. bezešvých 11353.0 DN50</t>
  </si>
  <si>
    <t>733 12 1162</t>
  </si>
  <si>
    <t>Potrubí z trubek závitových ocel. bezešvých 11353.0 76/3,2</t>
  </si>
  <si>
    <t>733 12 1165</t>
  </si>
  <si>
    <t>Potrubí z trubek závitových ocel. bezešvých 11353.0 89/3,6</t>
  </si>
  <si>
    <t>733 12 1168</t>
  </si>
  <si>
    <t>Potrubí z trubek závitových ocel. bezešvých 11353.0 108/4</t>
  </si>
  <si>
    <t>733 19 0107</t>
  </si>
  <si>
    <t>tlaková zkouška potrubí do DN40</t>
  </si>
  <si>
    <t>733 19 0108</t>
  </si>
  <si>
    <t>tlaková zkouška potrubí do DN50</t>
  </si>
  <si>
    <t>733 19 0225</t>
  </si>
  <si>
    <t>tlaková zkouška potrubí do f 89</t>
  </si>
  <si>
    <t>733 19 0232</t>
  </si>
  <si>
    <t>tlaková zkouška potrubí do f133</t>
  </si>
  <si>
    <t>733 22 2202</t>
  </si>
  <si>
    <t>Potrubí z trubek měděných D 15x1</t>
  </si>
  <si>
    <t>733 22 2203</t>
  </si>
  <si>
    <t>Potrubí z trubek měděných D 18x1</t>
  </si>
  <si>
    <t>733 22 2204</t>
  </si>
  <si>
    <t>Potrubí z trubek měděných D 22x1</t>
  </si>
  <si>
    <t>733 22 3205</t>
  </si>
  <si>
    <t>Potrubí z trubek měděných D 28x1</t>
  </si>
  <si>
    <t>733 22 3206</t>
  </si>
  <si>
    <t>Potrubí z trubek měděných D 35x1,5</t>
  </si>
  <si>
    <t>733 22 3207</t>
  </si>
  <si>
    <t>Potrubí z trubek měděných D 42x1,5</t>
  </si>
  <si>
    <t>733 22 3208</t>
  </si>
  <si>
    <t>Potrubí z trubek měděných D 54x2</t>
  </si>
  <si>
    <t>733 29 1101</t>
  </si>
  <si>
    <t>Tlaková zkouška měděného potrubí do D 35</t>
  </si>
  <si>
    <t>733 29 1102</t>
  </si>
  <si>
    <t>Tlaková zkouška měděného potrubí přes D35 do D 64</t>
  </si>
  <si>
    <t>733 29 1101.1</t>
  </si>
  <si>
    <t>Tlaková zkouška plastového potrubí do D 32</t>
  </si>
  <si>
    <t>998 73 3203</t>
  </si>
  <si>
    <t>Přesun hmot pro rozvody potrubí v objektech výšky do 24m</t>
  </si>
  <si>
    <t>Řemeslný obor 734 - ARMATURY ÚT</t>
  </si>
  <si>
    <t>734 10 9215</t>
  </si>
  <si>
    <t>Montáž armatur přírubových PN16 DN65</t>
  </si>
  <si>
    <t>Pol415</t>
  </si>
  <si>
    <t>Mezipřírubová uzavírací klapka se závitovými oky ovládání nerezovou pákou s nerezovým diskem s pryží EPDM max do 110°C DN65/PN16</t>
  </si>
  <si>
    <t>Pol416</t>
  </si>
  <si>
    <t>Ocelový přírubový kulový kohout DN65/PN16</t>
  </si>
  <si>
    <t>Pol417</t>
  </si>
  <si>
    <t>Filtr přírubový s vypouštěcí zátkou max do 200°C síto nerez okatost 1,25mm chráněno proti zborcení klecí z nerezu DN65/PN16</t>
  </si>
  <si>
    <t>Pol418</t>
  </si>
  <si>
    <t>Regulační ventil s možností přednastavení a uzavírání s měřícími vsuvkami s vypouštěním DN65; -20~120°C PN16</t>
  </si>
  <si>
    <t>Pol419</t>
  </si>
  <si>
    <t>Regulátor tlakové diference s plynule nastavitelnou hodnotou Dp, s měřící vsuvkou s možností uzavírání; -20~120°C PN16; DN65 - 20~80kPa</t>
  </si>
  <si>
    <t>734 20 9103</t>
  </si>
  <si>
    <t>Montáž armatur s 1 závitem do G1/2"</t>
  </si>
  <si>
    <t>734 20 9113</t>
  </si>
  <si>
    <t>Montáž armatur s 2 závity do G1/2"</t>
  </si>
  <si>
    <t>734 20 9114</t>
  </si>
  <si>
    <t>Montáž armatur s 2 závity G3/4"</t>
  </si>
  <si>
    <t>734 20 9115</t>
  </si>
  <si>
    <t>Montáž armatur s 2 závity G1"</t>
  </si>
  <si>
    <t>734 20 9116</t>
  </si>
  <si>
    <t>Montáž armatur s 2 závity G5/4"</t>
  </si>
  <si>
    <t>734 20 9117</t>
  </si>
  <si>
    <t>Montáž armatur s 2 závity G6/4"</t>
  </si>
  <si>
    <t>734 20 9118</t>
  </si>
  <si>
    <t>Montáž armatur s 2 závity G2"</t>
  </si>
  <si>
    <t>734 20 9123</t>
  </si>
  <si>
    <t>Montáž armatur s 3 závity G1/2"</t>
  </si>
  <si>
    <t>734 20 9124</t>
  </si>
  <si>
    <t>Montáž armatur s 3 závity G3/4"</t>
  </si>
  <si>
    <t>734 20 9125</t>
  </si>
  <si>
    <t>Montáž armatur s 3 závity G1"</t>
  </si>
  <si>
    <t>734 20 9126</t>
  </si>
  <si>
    <t>Montáž armatur s 3 závity G5/4"</t>
  </si>
  <si>
    <t>734 20 9127</t>
  </si>
  <si>
    <t>Montáž armatur s 3 závity G6/4"</t>
  </si>
  <si>
    <t>Pol420</t>
  </si>
  <si>
    <t>Diferenční manometr 0-1MPa</t>
  </si>
  <si>
    <t>Pol421</t>
  </si>
  <si>
    <t>Manometr D100mm tř.přesnosti 1,6%, 0-600kPa</t>
  </si>
  <si>
    <t>Pol422</t>
  </si>
  <si>
    <t>Manometr D100mm tř.přesnosti 1,6%, 0-1MPa</t>
  </si>
  <si>
    <t>Pol423</t>
  </si>
  <si>
    <t>Manometrický kulový kohout 3 cestný, PN40, 100°C, DN2, červ.páčka</t>
  </si>
  <si>
    <t>Pol424</t>
  </si>
  <si>
    <t>Přípojka manometrová přechodová 1/2"/M20x1,5</t>
  </si>
  <si>
    <t>Pol425</t>
  </si>
  <si>
    <t>Kondenzační smyčka zahnutá, přivařovací</t>
  </si>
  <si>
    <t>Pol426</t>
  </si>
  <si>
    <t>Teploměr rovný TR D100mm stonek 60mm 0~120°C</t>
  </si>
  <si>
    <t>Pol427</t>
  </si>
  <si>
    <t>Teploměrová jímka mosaz/měď, závit 1/2" - 65mm</t>
  </si>
  <si>
    <t>Pol428</t>
  </si>
  <si>
    <t>Kulový kohout DN15 s možností dotažení teflonové ucpávky hřídele max 140°C (krátkodobě 150°C) maximální pracovní tlak 4MPa, médium horká voda, studená voda, glykol 50%, stlačený vzduch</t>
  </si>
  <si>
    <t>Pol429</t>
  </si>
  <si>
    <t>Kulový kohout DN20 s možností dotažení teflonové ucpávky hřídele max 140°C (krátkodobě 150°C) maximální pracovní tlak 4MPa, médium horká voda, studená voda, glykol 50%, stlačený vzduch</t>
  </si>
  <si>
    <t>Pol430</t>
  </si>
  <si>
    <t>Kulový kohout DN25 s možností dotažení teflonové ucpávky hřídele max 140°C (krátkodobě 150°C) maximální pracovní tlak 4MPa, médium horká voda, studená voda, glykol 50%, stlačený vzduch</t>
  </si>
  <si>
    <t>Pol431</t>
  </si>
  <si>
    <t>Kulový kohout DN40 s možností dotažení teflonové ucpávky hřídele max 140°C (krátkodobě 150°C) maximální pracovní tlak 4MPa, médium horká voda, studená voda, glykol 50%, stlačený vzduch</t>
  </si>
  <si>
    <t>Pol432</t>
  </si>
  <si>
    <t>Kulový kohout DN50 s možností dotažení teflonové ucpávky hřídele max 140°C (krátkodobě 150°C) maximální pracovní tlak 4MPa, médium horká voda, studená voda, glykol 50%, stlačený vzduch</t>
  </si>
  <si>
    <t>Pol433</t>
  </si>
  <si>
    <t>Vypouštěcí kohout DN15 max 110°C(krátkodobě 130°C) se snímatelnou křídlovou rukojetí, s krytkou na výkyvném třmenu</t>
  </si>
  <si>
    <t>Pol434</t>
  </si>
  <si>
    <t>Zpětný ventil s kovovou vložkou celomosazný DN 15 max.110°C otevírací tlak 0,02bar, max tlak 35bar, Kv=4</t>
  </si>
  <si>
    <t>Pol435</t>
  </si>
  <si>
    <t>Zpětný ventil s kovovou vložkou celomosazný DN 20 max.110°C otevírací tlak 0,02bar, max tlak 35bar, Kv=8</t>
  </si>
  <si>
    <t>Pol436</t>
  </si>
  <si>
    <t>Zpětný ventil s kovovou vložkou celomosazný DN 25 max.110°C otevírací tlak 0,02bar, max tlak 35bar, Kv=10,5</t>
  </si>
  <si>
    <t>Pol437</t>
  </si>
  <si>
    <t>Zpětný ventil s kovovou vložkou celomosazný DN 40 max.110°C otevírací tlak 0,02bar, max tlak 25bar, Kv=24</t>
  </si>
  <si>
    <t>Pol438</t>
  </si>
  <si>
    <t>Zpětný ventil s kovovou vložkou celomosazný DN 50 max.110°C otevírací tlak 0,02bar, max tlak 25bar, Kv=48</t>
  </si>
  <si>
    <t>Pol439</t>
  </si>
  <si>
    <t>Automatický odvzdušňovač+zpětný ventil 1/2" 120°C 700kPa</t>
  </si>
  <si>
    <t>Pol440</t>
  </si>
  <si>
    <t>Filtr závitový DN20 max.110°C, nerezové síto 500 μm, Kv=7,0</t>
  </si>
  <si>
    <t>Pol441</t>
  </si>
  <si>
    <t>Filtr závitový DN25 max.110°C, nerezové síto 500 μm, Kv=7,8</t>
  </si>
  <si>
    <t>Pol442</t>
  </si>
  <si>
    <t>Filtr závitový DN40 max.110°C, nerezové síto 500 μm, Kv=21</t>
  </si>
  <si>
    <t>Pol443</t>
  </si>
  <si>
    <t>Filtr závitový DN50 max.110°C, nerezové síto 500 μm, Kv=34</t>
  </si>
  <si>
    <t>Pol444</t>
  </si>
  <si>
    <t>FITR BALL kulový kohout s filtrem DN15 dotažitelná ucpávka, PN16 při T100°C, PN10 při T150°C, síto 700 μm</t>
  </si>
  <si>
    <t>Pol445</t>
  </si>
  <si>
    <t>FITR BALL kulový kohout s filtrem DN20 dotažitelná ucpávka, PN16 při T100°C, PN10 při T150°C, síto 700 μm</t>
  </si>
  <si>
    <t>Pol446</t>
  </si>
  <si>
    <t>FITR BALL kulový kohout s filtrem DN25 dotažitelná ucpávka, PN16 při T100°C, PN10 při T150°C, síto 700 μm</t>
  </si>
  <si>
    <t>Pol447</t>
  </si>
  <si>
    <t>Magnetický odlučovač nečistot s odlučovačem vzdzuchu DN40 Možnost připojení vertikálně i horizontálně (otočná průtočná část)</t>
  </si>
  <si>
    <t>Pol448</t>
  </si>
  <si>
    <t>Magnetický odlučovač nečistot s odlučovačem vzdzuchu DN50 Možnost připojení vertikálně i horizontálně (otočná průtočná část)</t>
  </si>
  <si>
    <t>Pol449</t>
  </si>
  <si>
    <t>Šroubení k čerpadlu bez uzávěru - 1" x 6/4"</t>
  </si>
  <si>
    <t>Pol450</t>
  </si>
  <si>
    <t>Šroubení k čerpadlu bez uzávěru - 5/4" x 2"</t>
  </si>
  <si>
    <t>Pol451</t>
  </si>
  <si>
    <t>Šroubení přímé mosazné DN10 s plochým těs. max.120°C</t>
  </si>
  <si>
    <t>Pol452</t>
  </si>
  <si>
    <t>Šroubení přímé mosazné DN15 s plochým těs. max.120°C</t>
  </si>
  <si>
    <t>Pol453</t>
  </si>
  <si>
    <t>Šroubení přímé mosazné DN20 s plochým těs. max.120°C</t>
  </si>
  <si>
    <t>Pol454</t>
  </si>
  <si>
    <t>Šroubení přímé mosazné DN25 s plochým těs. max.120°C</t>
  </si>
  <si>
    <t>Pol455</t>
  </si>
  <si>
    <t>Šroubení přímé mosazné DN32 s plochým těs. max.120°C</t>
  </si>
  <si>
    <t>Pol456</t>
  </si>
  <si>
    <t>Šroubení přímé mosazné DN40 s plochým těs. max.120°C</t>
  </si>
  <si>
    <t>Pol457</t>
  </si>
  <si>
    <t>Šroubení přímé mosazné DN50 s plochým těs. max.120°C</t>
  </si>
  <si>
    <t>Pol458</t>
  </si>
  <si>
    <t>vyregulování regulačních ventilů</t>
  </si>
  <si>
    <t>Pol459</t>
  </si>
  <si>
    <t>Regulační ventil s možností přednastavení a uzavírání s měřícími vsuvkami s vypouštěním DN10; -20~120°C PN20</t>
  </si>
  <si>
    <t>Pol460</t>
  </si>
  <si>
    <t>Regulační ventil s možností přednastavení a uzavírání s měřícími vsuvkami s vypouštěním DN15; -20~120°C PN20</t>
  </si>
  <si>
    <t>Pol467</t>
  </si>
  <si>
    <t>Regulační ventil s možností přednastavení a uzavírání s měřícími vsuvkami s vypouštěním DN20; -20~120°C PN20</t>
  </si>
  <si>
    <t>Pol468</t>
  </si>
  <si>
    <t>Regulační ventil s možností přednastavení a uzavírání s měřícími vsuvkami s vypouštěním DN25; -20~120°C PN20</t>
  </si>
  <si>
    <t>Pol469</t>
  </si>
  <si>
    <t>Regulační ventil s možností přednastavení a uzavírání s měřícími vsuvkami s vypouštěním DN40; -20~120°C PN20</t>
  </si>
  <si>
    <t>Pol470</t>
  </si>
  <si>
    <t>Regulační ventil s možností přednastavení a uzavírání s měřícími vsuvkami s vypouštěním DN50; -20~120°C PN20</t>
  </si>
  <si>
    <t>Pol471</t>
  </si>
  <si>
    <t>Svorné šroubení poniklované G3/4"-15</t>
  </si>
  <si>
    <t>Pol472</t>
  </si>
  <si>
    <t>Opěrné pouzdro 15</t>
  </si>
  <si>
    <t>Pol473</t>
  </si>
  <si>
    <t>Termostatická hlavice 8~26°C - zabezpečený model pro veřejné prostory ve verzi zvlášť odolného modelu (montáž a nastavení speciálním přípravkem). Kryt hlavice se otácí o 360° bez vlivu na nastavení teploty. Provedení zabezpecené proti odcizení. Pevnost termostatické hlavice v ohybu min. 1000 N.</t>
  </si>
  <si>
    <t>Pol474</t>
  </si>
  <si>
    <t>Radiátorová připojovací garnitura pro připojení otopných žebříků se sodním připojením s roztečí 50mm, pro dvoutrubkové soustavy - rohové provedení 1/2", připojení pro termostatické hlavice a pohony M30x1,5 s uzavíráním a vypouštěním</t>
  </si>
  <si>
    <t>Pol475</t>
  </si>
  <si>
    <t>Připojovací šroubení pro otopná tělesa typu VK pro dvoutrubkové soustavy - rohové provedení 1/2" s uzavíráním a vypouštěním</t>
  </si>
  <si>
    <t>Pol476</t>
  </si>
  <si>
    <t>Vypouštěcí přípravek pro připojovací šroubení otopných těles</t>
  </si>
  <si>
    <t>Pol477</t>
  </si>
  <si>
    <t>flexibilní hadice s nerez opletem DN15 vnitřní závity 1/2"-0,5m; provozní teplota -20~100°C, PN12</t>
  </si>
  <si>
    <t>Pol478</t>
  </si>
  <si>
    <t>flexibilní hadice s nerez opletem DN20 vnitřní závity 3/4"-0,5m; provozní teplota -20~100°C, PN10</t>
  </si>
  <si>
    <t>Pol479</t>
  </si>
  <si>
    <t>flexibilní hadice s nerez opletem DN25 vnitřní závity 1"-0,5m; provozní teplota -20~100°C, PN10</t>
  </si>
  <si>
    <t>Pol480</t>
  </si>
  <si>
    <t>flexibilní hadice s nerez opletem DN40 vnitřní závity 6/4"-0,5m; provozní teplota -20~100°C, PN6</t>
  </si>
  <si>
    <t>Pol481</t>
  </si>
  <si>
    <t>flexibilní hadice s nerez opletem DN50 vnitřní závity 2"-0,5m; provozní teplota -20~100°C, PN6</t>
  </si>
  <si>
    <t>Pol482</t>
  </si>
  <si>
    <t>Závitový pryžový kompenzátor - 2"; L=200mm</t>
  </si>
  <si>
    <t>734 41 9111</t>
  </si>
  <si>
    <t>Montáž teploměrů s ochranným pouzdrem nebo pevným stonkem a jímkou</t>
  </si>
  <si>
    <t>734 49 4213</t>
  </si>
  <si>
    <t>Návarek 1/2"</t>
  </si>
  <si>
    <t>998 73 4203</t>
  </si>
  <si>
    <t>Přesun hmot pro amatury v objektech výšky do 24m</t>
  </si>
  <si>
    <t>Řemeslný obor 735 - OTOPNÁ TĚLESA</t>
  </si>
  <si>
    <t>735 00 0912</t>
  </si>
  <si>
    <t>vyregulování armatur otopného tělesa</t>
  </si>
  <si>
    <t>735 11 1810</t>
  </si>
  <si>
    <t>Demontáž otopných těles litinových článkových</t>
  </si>
  <si>
    <t>24*0,18</t>
  </si>
  <si>
    <t>735 15 9110</t>
  </si>
  <si>
    <t>Montáž otopných těles panelových jednořadých délky do 1500 mm</t>
  </si>
  <si>
    <t>735 15 9120</t>
  </si>
  <si>
    <t>Montáž otopných těles panelových jednořadých délky do 2340 mm</t>
  </si>
  <si>
    <t>735 15 9210</t>
  </si>
  <si>
    <t>Montáž otopných těles panelových dvouřadých délky do 1140 mm</t>
  </si>
  <si>
    <t>735 15 9220</t>
  </si>
  <si>
    <t>Montáž otopných těles panelových dvouřadých délky do 1500 mm</t>
  </si>
  <si>
    <t>735 15 9230</t>
  </si>
  <si>
    <t>Montáž otopných těles panelových dvouřadých délky do 1980 mm</t>
  </si>
  <si>
    <t>735 15 9240</t>
  </si>
  <si>
    <t>Montáž otopných těles panelových dvouřadých délky do 2820 mm</t>
  </si>
  <si>
    <t>735 15 9310</t>
  </si>
  <si>
    <t>Montáž otopných těles panelových třířadých délky do 1140 mm</t>
  </si>
  <si>
    <t>735 15 9320</t>
  </si>
  <si>
    <t>Montáž otopných těles panelových třířadých délky do 1500 mm</t>
  </si>
  <si>
    <t>735 15 9330</t>
  </si>
  <si>
    <t>Montáž otopných těles panelových třířadých délky do 1980 mm</t>
  </si>
  <si>
    <t>735 16 4511</t>
  </si>
  <si>
    <t>Montáž otopného tělesa trubkového na stěnu výšky tělesa do 1500 mm</t>
  </si>
  <si>
    <t>735 19 1905</t>
  </si>
  <si>
    <t>Odvzdušnění otopných těles</t>
  </si>
  <si>
    <t>Pol483</t>
  </si>
  <si>
    <t>Deskové otopné těleso s hladkou čelní deskou bez krycích mřížek a konvekčních plechů 10(hlbkp)VK/6040 teplotní exponent n=1,2695 výkon při 75/65/20°C dle EN 442-2 = 496W/m</t>
  </si>
  <si>
    <t>Pol484</t>
  </si>
  <si>
    <t>Deskové otopné těleso s hladkou čelní deskou bez krycích mřížek a konvekčních plechů 10(hlbkp)VK/6050 teplotní exponent n=1,2695 výkon při 75/65/20°C dle EN 442-2 = 496W/m</t>
  </si>
  <si>
    <t>Pol485</t>
  </si>
  <si>
    <t>Deskové otopné těleso s hladkou čelní deskou bez krycích mřížek a konvekčních plechů 10(hlbkp)VK/6060 teplotní exponent n=1,2695 výkon při 75/65/20°C dle EN 442-2 = 496W/m</t>
  </si>
  <si>
    <t>Pol486</t>
  </si>
  <si>
    <t>Deskové otopné těleso s hladkou čelní deskou bez krycích mřížek a konvekčních plechů 10(hlbkp)VK/6080 teplotní exponent n=1,2695 výkon při 75/65/20°C dle EN 442-2 = 496W/m</t>
  </si>
  <si>
    <t>Pol487</t>
  </si>
  <si>
    <t>Deskové otopné těleso s hladkou čelní deskou bez krycích mřížek a konvekčních plechů 10(hlbkp)VK/6090 teplotní exponent n=1,2695 výkon při 75/65/20°C dle EN 442-2 = 496W/m</t>
  </si>
  <si>
    <t>Pol488</t>
  </si>
  <si>
    <t>Deskové otopné těleso s hladkou čelní deskou bez krycích mřížek a konvekčních plechů 10(hlbkp)VK/6120 teplotní exponent n=1,2695 výkon při 75/65/20°C dle EN 442-2 = 496W/m</t>
  </si>
  <si>
    <t>Pol489</t>
  </si>
  <si>
    <t>Deskové otopné těleso s hladkou čelní deskou bez krycích mřížek a konvekčních plechů 10(hlbkp)VK/6200 teplotní exponent n=1,2695 výkon při 75/65/20°C dle EN 442-2 = 496W/m</t>
  </si>
  <si>
    <t>Pol490</t>
  </si>
  <si>
    <t>Deskové otopné těleso s hladkou čelní deskou bez krycích mřížek a konvekčních plechů 20(hlbkp)VK/6050 teplotní exponent n=1,2512 výkon při 75/65/20°C dle EN 442-2 = 941W/m</t>
  </si>
  <si>
    <t>Pol491</t>
  </si>
  <si>
    <t>Deskové otopné těleso s hladkou čelní deskou bez krycích mřížek a konvekčních plechů 20(hlbkp)VK/6060 teplotní exponent n=1,2512 výkon při 75/65/20°C dle EN 442-2 = 941W/m</t>
  </si>
  <si>
    <t>Pol492</t>
  </si>
  <si>
    <t>Deskové otopné těleso s hladkou čelní deskou bez krycích mřížek a konvekčních plechů 20(hlbkp)VK/6070 teplotní exponent n=1,2512 výkon při 75/65/20°C dle EN 442-2 = 941W/m</t>
  </si>
  <si>
    <t>Pol493</t>
  </si>
  <si>
    <t>Deskové otopné těleso s hladkou čelní deskou bez krycích mřížek a konvekčních plechů 20(hlbkp)VK/6120 teplotní exponent n=1,2512 výkon při 75/65/20°C dle EN 442-2 = 941W/m</t>
  </si>
  <si>
    <t>Pol494</t>
  </si>
  <si>
    <t>Deskové otopné těleso s hladkou čelní deskou bez krycích mřížek a konvekčních plechů 30(hlbkp)VK/6090 teplotní exponent n=1,2677 výkon při 75/65/20°C dle EN 442-2 = 1333W/m</t>
  </si>
  <si>
    <t>Pol495</t>
  </si>
  <si>
    <t>Deskové otopné těleso s hladkou čelní deskou bez krycích mřížek a konvekčních plechů 10(hlbkp)VK/7140 teplotní exponent n=1,2617 výkon při 75/65/20°C dle EN 442-2 = 556W/m</t>
  </si>
  <si>
    <t>Pol496</t>
  </si>
  <si>
    <t>Deskové otopné těleso s hladkou čelní deskou bez krycích mřížek a konvekčních plechů 20(hlbkp)VK/7070 teplotní exponent n=1,2600 výkon při 75/65/20°C dle EN 442-2 = 1072W/m</t>
  </si>
  <si>
    <t>Pol497</t>
  </si>
  <si>
    <t>Deskové otopné těleso s hladkou čelní deskou bez krycích mřížek a konvekčních plechů 20(hlbkp)VK/7080 teplotní exponent n=1,2600 výkon při 75/65/20°C dle EN 442-2 = 1080W/m</t>
  </si>
  <si>
    <t>Pol498</t>
  </si>
  <si>
    <t>Deskové otopné těleso s hladkou čelní deskou bez krycích mřížek a konvekčních plechů 20(hlbkp)VK/7200 teplotní exponent n=1,2600 výkon při 75/65/20°C dle EN 442-2 = 1072W/m</t>
  </si>
  <si>
    <t>Pol499</t>
  </si>
  <si>
    <t>Deskové otopné těleso 33VK/4060 teplotní exponent n=1,3129 výkon při 75/65/20°C dle EN 442-2 = 1738W/m</t>
  </si>
  <si>
    <t>Pol500</t>
  </si>
  <si>
    <t>Deskové otopné těleso 33VK/4140 teplotní exponent n=1,3129 výkon při 75/65/20°C dle EN 442-2 = 1738W/m</t>
  </si>
  <si>
    <t>Pol501</t>
  </si>
  <si>
    <t>Deskové otopné těleso 10VK/6040 teplotní exponent n=1,2942 výkon při 75/65/20°C dle EN 442-2 = 604W/m</t>
  </si>
  <si>
    <t>Pol502</t>
  </si>
  <si>
    <t>Deskové otopné těleso 10VKL/6040 teplotní exponent n=1,2942 výkon při 75/65/20°C dle EN 442-2 = 604W/m</t>
  </si>
  <si>
    <t>Pol503</t>
  </si>
  <si>
    <t>Deskové otopné těleso 10VK/6060 teplotní exponent n=1,2942 výkon při 75/65/20°C dle EN 442-2 = 604W/m</t>
  </si>
  <si>
    <t>Pol504</t>
  </si>
  <si>
    <t>Deskové otopné těleso 10VK/6080 teplotní exponent n=1,2942 výkon při 75/65/20°C dle EN 442-2 = 604W/m</t>
  </si>
  <si>
    <t>Pol505</t>
  </si>
  <si>
    <t>Deskové otopné těleso 10VK/6100 teplotní exponent n=1,2942 výkon při 75/65/20°C dle EN 442-2 = 604W/m</t>
  </si>
  <si>
    <t>Pol506</t>
  </si>
  <si>
    <t>Deskové otopné těleso 10VKL/6100 teplotní exponent n=1,2942 výkon při 75/65/20°C dle EN 442-2 = 604W/m</t>
  </si>
  <si>
    <t>Pol507</t>
  </si>
  <si>
    <t>Deskové otopné těleso 10VK/6140 teplotní exponent n=1,2942 výkon při 75/65/20°C dle EN 442-2 = 604W/m</t>
  </si>
  <si>
    <t>Pol508</t>
  </si>
  <si>
    <t>Deskové otopné těleso 10VKL/6140 teplotní exponent n=1,2942 výkon při 75/65/20°C dle EN 442-2 = 604W/m</t>
  </si>
  <si>
    <t>Pol509</t>
  </si>
  <si>
    <t>Deskové otopné těleso 10VK/6180 teplotní exponent n=1,2942 výkon při 75/65/20°C dle EN 442-2 = 604W/m</t>
  </si>
  <si>
    <t>Pol510</t>
  </si>
  <si>
    <t>Deskové otopné těleso 10VKL/6180 teplotní exponent n=1,2942 výkon při 75/65/20°C dle EN 442-2 = 604W/m</t>
  </si>
  <si>
    <t>Pol511</t>
  </si>
  <si>
    <t>Deskové otopné těleso 11VK/6040 teplotní exponent n=1,3107 výkon při 75/65/20°C dle EN 442-2 = 1002W/m</t>
  </si>
  <si>
    <t>Pol512</t>
  </si>
  <si>
    <t>Deskové otopné těleso 11VK/6050 teplotní exponent n=1,3107 výkon při 75/65/20°C dle EN 442-2 = 1002W/m</t>
  </si>
  <si>
    <t>Pol513</t>
  </si>
  <si>
    <t>Deskové otopné těleso 11VKL/6050 teplotní exponent n=1,3107 výkon při 75/65/20°C dle EN 442-2 = 1002W/m</t>
  </si>
  <si>
    <t>Pol514</t>
  </si>
  <si>
    <t>Deskové otopné těleso 11VK/6060 teplotní exponent n=1,3107 výkon při 75/65/20°C dle EN 442-2 = 1002W/m</t>
  </si>
  <si>
    <t>Pol515</t>
  </si>
  <si>
    <t>Deskové otopné těleso 11VKL/6060 teplotní exponent n=1,3107 výkon při 75/65/20°C dle EN 442-2 = 1002W/m</t>
  </si>
  <si>
    <t>Pol516</t>
  </si>
  <si>
    <t>Deskové otopné těleso 11VK/6070 teplotní exponent n=1,3107 výkon při 75/65/20°C dle EN 442-2 = 1002W/m</t>
  </si>
  <si>
    <t>Pol517</t>
  </si>
  <si>
    <t>Deskové otopné těleso 11VKL/6070 teplotní exponent n=1,3107 výkon při 75/65/20°C dle EN 442-2 = 1002W/m</t>
  </si>
  <si>
    <t>Pol518</t>
  </si>
  <si>
    <t>Deskové otopné těleso 11VK/6080 teplotní exponent n=1,3107 výkon při 75/65/20°C dle EN 442-2 = 1002W/m</t>
  </si>
  <si>
    <t>Pol519</t>
  </si>
  <si>
    <t>Deskové otopné těleso 11VK/6160 teplotní exponent n=1,3107 výkon při 75/65/20°C dle EN 442-2 = 1002W/m</t>
  </si>
  <si>
    <t>Pol520</t>
  </si>
  <si>
    <t>Deskové otopné těleso 11VKL/6160 teplotní exponent n=1,3107 výkon při 75/65/20°C dle EN 442-2 = 1002W/m</t>
  </si>
  <si>
    <t>Pol521</t>
  </si>
  <si>
    <t>Deskové otopné těleso 11VK/6180 teplotní exponent n=1,3107 výkon při 75/65/20°C dle EN 442-2 = 1002W/m</t>
  </si>
  <si>
    <t>Pol522</t>
  </si>
  <si>
    <t>Deskové otopné těleso 11VK/6200 teplotní exponent n=1,3107 výkon při 75/65/20°C dle EN 442-2 = 1002W/m</t>
  </si>
  <si>
    <t>Pol523</t>
  </si>
  <si>
    <t>Deskové otopné těleso 21VK/6060 teplotní exponent n=1,3319 výkon při 75/65/20°C dle EN 442-2 = 1288W/m</t>
  </si>
  <si>
    <t>Pol524</t>
  </si>
  <si>
    <t>Deskové otopné těleso 21VKL/6060 teplotní exponent n=1,3319 výkon při 75/65/20°C dle EN 442-2 = 1288W/m</t>
  </si>
  <si>
    <t>Pol525</t>
  </si>
  <si>
    <t>Deskové otopné těleso 21VKL/6160 teplotní exponent n=1,3319 výkon při 75/65/20°C dle EN 442-2 = 1288W/m</t>
  </si>
  <si>
    <t>Pol526</t>
  </si>
  <si>
    <t>Deskové otopné těleso 21VKL/6180 teplotní exponent n=1,3319 výkon při 75/65/20°C dle EN 442-2 = 1288W/m</t>
  </si>
  <si>
    <t>Pol527</t>
  </si>
  <si>
    <t>Deskové otopné těleso 21VK/6200 teplotní exponent n=1,3319 výkon při 75/65/20°C dle EN 442-2 = 1288W/m</t>
  </si>
  <si>
    <t>Pol528</t>
  </si>
  <si>
    <t>Deskové otopné těleso 22VK/6070 teplotní exponent n=1,3353 výkon při 75/65/20°C dle EN 442-2 = 1679W/m</t>
  </si>
  <si>
    <t>Pol529</t>
  </si>
  <si>
    <t>Deskové otopné těleso 22VK/6120 teplotní exponent n=1,3353 výkon při 75/65/20°C dle EN 442-2 = 1679W/m</t>
  </si>
  <si>
    <t>Pol530</t>
  </si>
  <si>
    <t>Deskové otopné těleso 22VKL/6140 teplotní exponent n=1,3353 výkon při 75/65/20°C dle EN 442-2 = 1679W/m</t>
  </si>
  <si>
    <t>Pol531</t>
  </si>
  <si>
    <t>Deskové otopné těleso 22VK/6180 teplotní exponent n=1,3353 výkon při 75/65/20°C dle EN 442-2 = 1679W/m</t>
  </si>
  <si>
    <t>Pol532</t>
  </si>
  <si>
    <t>Deskové otopné těleso 22VKL/6180 teplotní exponent n=1,3353 výkon při 75/65/20°C dle EN 442-2 = 1679W/m</t>
  </si>
  <si>
    <t>Pol533</t>
  </si>
  <si>
    <t>Deskové otopné těleso 22VKL/6200 teplotní exponent n=1,3353 výkon při 75/65/20°C dle EN 442-2 = 1679W/m</t>
  </si>
  <si>
    <t>Pol534</t>
  </si>
  <si>
    <t>Deskové otopné těleso 33VK/6120 teplotní exponent n=1,3434 výkon při 75/65/20°C dle EN 442-2 = 2406W/m</t>
  </si>
  <si>
    <t>Pol535</t>
  </si>
  <si>
    <t>Deskové otopné těleso 33VK/6180 teplotní exponent n=1,3434 výkon při 75/65/20°C dle EN 442-2 = 2406W/m</t>
  </si>
  <si>
    <t>Pol536</t>
  </si>
  <si>
    <t>Deskové otopné těleso 10VK/9070 teplotní exponent n=1,3083 výkon při 75/65/20°C dle EN 442-2 = 875W/m</t>
  </si>
  <si>
    <t>Pol537</t>
  </si>
  <si>
    <t>Deskové otopné těleso 10VK/9080 teplotní exponent n=1,3083 výkon při 75/65/20°C dle EN 442-2 = 875W/m</t>
  </si>
  <si>
    <t>Pol538</t>
  </si>
  <si>
    <t>Deskové otopné těleso 22VK/9070 teplotní exponent n=1,3574 výkon při 75/65/20°C dle EN 442-2 = 2313W/m</t>
  </si>
  <si>
    <t>Pol539</t>
  </si>
  <si>
    <t>Deskové otopné těleso 22VK/9200 teplotní exponent n=1,3574 výkon při 75/65/20°C dle EN 442-2 = 2313W/m</t>
  </si>
  <si>
    <t>Pol540</t>
  </si>
  <si>
    <t>Deskové otopné těleso 33VKL/9070 teplotní exponent n=1,3626 výkon při 75/65/20°C dle EN 442-2 = 3328W/m</t>
  </si>
  <si>
    <t>Pol541</t>
  </si>
  <si>
    <t>Deskové otopné těleso 33VK/9080 teplotní exponent n=1,3626 výkon při 75/65/20°C dle EN 442-2 = 3328W/m</t>
  </si>
  <si>
    <t>Pol542</t>
  </si>
  <si>
    <t>Deskové otopné těleso 33VKL/9100 teplotní exponent n=1,3626 výkon při 75/65/20°C dle EN 442-2 = 3328W/m</t>
  </si>
  <si>
    <t>Pol543</t>
  </si>
  <si>
    <t>Deskové otopné těleso 33VK/9120 teplotní exponent n=1,3626 výkon při 75/65/20°C dle EN 442-2 = 3328W/m</t>
  </si>
  <si>
    <t>Pol544</t>
  </si>
  <si>
    <t>Koupelnové trubkové těleso H=1220xŠ=450 teplotní exponent n=1,2627 výkon při 75/65/20°C dle EN 442-2 = 557W s úpravou pro spodní středové připojení s připojovací roztečí 50 mm</t>
  </si>
  <si>
    <t>Pol545</t>
  </si>
  <si>
    <t>Systémová deska - Tepelná izolace z extrudované polystyrénové tvrzené pěny, měrná tepelná vodivost lD=0,034W/mK, hydroizolační fólie s kotevní tkaninou a s rastrem 5 cm jako ochrana proti vlhkosti potěru dle DIN 18560 a k lepšímu upevnění otopné trubky, tupá hrana, podélný 30 mm přesah krycí fólie. Tloušťka desky 30mm. Maximální tlakové napětí při 10% stlačení 100kPa (dle EN 13163).</t>
  </si>
  <si>
    <t>Pol546</t>
  </si>
  <si>
    <t>Dilatační okrajový lem pro cementové a lité potěry u desek tacker a pro suchý systém</t>
  </si>
  <si>
    <t>Pol547</t>
  </si>
  <si>
    <t>Spárový dilatační profil</t>
  </si>
  <si>
    <t>Pol548</t>
  </si>
  <si>
    <t>Plastifikátor do betonu (při použiti betonové směsi z betonárky je možné si objednat betonovou směs včetně plastifikátoru, nebo anydritovou směs - v takových případech se plastifikátor nedodává)</t>
  </si>
  <si>
    <t>Pol549</t>
  </si>
  <si>
    <t>Trubka pro podlahové vytápění - plastové trubky vícevrstvé PE-MD/AL/PE-HD =0,43W/mK 16/2mm</t>
  </si>
  <si>
    <t>Pol550</t>
  </si>
  <si>
    <t>Ochranná vrapovaná trubka</t>
  </si>
  <si>
    <t>Pol551</t>
  </si>
  <si>
    <t>Plastová příchytka trubek</t>
  </si>
  <si>
    <t>Pol552</t>
  </si>
  <si>
    <t>Adaptér svěrný 3/4" EUROKONUS 16x2 - tri-o-flex</t>
  </si>
  <si>
    <t>Pol553</t>
  </si>
  <si>
    <t>Sada dvou kulových uzávěrů rozdělovače 1" s převlečnou maticí</t>
  </si>
  <si>
    <t>Pol554</t>
  </si>
  <si>
    <t>Sada konzol pro rozdělovač</t>
  </si>
  <si>
    <t>Pol555</t>
  </si>
  <si>
    <t>Skříň pro rozdělovače podlhaového topení pod omítku v=770-910mm, š=1070mm, hl.=90-140mm</t>
  </si>
  <si>
    <t>Pol556</t>
  </si>
  <si>
    <t>Zámek skříně pro rozdělovače podlhaového topení</t>
  </si>
  <si>
    <t>Pol557</t>
  </si>
  <si>
    <t>Rozdělovač a sběrač podlahového topení nerez - 9 topných okruhů s průtokoměry</t>
  </si>
  <si>
    <t>Pol558</t>
  </si>
  <si>
    <t>Rozdělovač a sběrač podlahového topení nerez - 10 topných okruhů s průtokoměry</t>
  </si>
  <si>
    <t>Pol559</t>
  </si>
  <si>
    <t>Rozdělovač a sběrač podlahového topení nerez - 12 topných okruhů s průtokoměry</t>
  </si>
  <si>
    <t>Pol560</t>
  </si>
  <si>
    <t>Připojovací základna pro maximálně 6 prostorových regulátorů varimatic a 14 termopohonů varimatic</t>
  </si>
  <si>
    <t>Pol561</t>
  </si>
  <si>
    <t>Termopohon pro automatické uzavírání ventilů podlahového sběrače (uzavírací síla 100 Newtonů) zásuvná montáž, provedení uzavřené bez proudu - dodáno otevřené pro snadnou montáž a uvedení do provozu, ukazatel polohy ventilu, kabel 0,8 m, krytí IP54 (EN 60529), třída ochrany II, zdvih 4 mm, provozní výkon 1 W. 230 V spínací proud 550 mA (max. 200 ms)</t>
  </si>
  <si>
    <t>Pol562</t>
  </si>
  <si>
    <t>Montaž podlahoveho topeni</t>
  </si>
  <si>
    <t>735888810</t>
  </si>
  <si>
    <t>Demontáž stávajících otopných těles 4ks, uskladnění, po stavebních úpravách zpětná montáž, částečná demontáž potrubí, zaslepení potrubí, po úpravách dopojení CU potrubí včetně izolace cca 10m</t>
  </si>
  <si>
    <t>621930362</t>
  </si>
  <si>
    <t>1,000"výkres číslo D.1.1.b1</t>
  </si>
  <si>
    <t>998 73 5203</t>
  </si>
  <si>
    <t>Přesun hmot pro otopná tělesa v objektech výšky do 24m</t>
  </si>
  <si>
    <t>Řemeslný obor 767 - Konstrukce zámečnické</t>
  </si>
  <si>
    <t>767 99 5113</t>
  </si>
  <si>
    <t>Montáž ostatních atypických zámečnických konstrukcí s hmotností jednotlivých dílců konstrukce přes 10 do 20kg</t>
  </si>
  <si>
    <t>Pol563</t>
  </si>
  <si>
    <t>Dodávka ocelových profilů pro uložení zařízení a rozvodů</t>
  </si>
  <si>
    <t>998 76 7203</t>
  </si>
  <si>
    <t>Přesun hmot pro konstrukce zámečnické v objektech výšky do 24m</t>
  </si>
  <si>
    <t>Řemeslný obor 783 - NÁTĚRY</t>
  </si>
  <si>
    <t>783 31 4101</t>
  </si>
  <si>
    <t>Základní jednonásobný syntetický nátěr zámečnických konstrukcí</t>
  </si>
  <si>
    <t>783 31 7101</t>
  </si>
  <si>
    <t>Krycí jednonásobný syntetický standardní nátěr zámečnických konstrukcí</t>
  </si>
  <si>
    <t>783 61 4551</t>
  </si>
  <si>
    <t>Základní jednonásobný syntetický nátěr potrubí do DN 50 mm</t>
  </si>
  <si>
    <t>783 61 4561</t>
  </si>
  <si>
    <t>Základní jednonásobný syntetický nátěr potrubí do DN 100 mm</t>
  </si>
  <si>
    <t>HZS2211</t>
  </si>
  <si>
    <t>Hodinová zúčtovací sazba instalatér - Napustění a proplach topného systému, úprava rozvodů v místě kolize s novými rozvody pro připojení stávající vzduchotechnické jednotky vedle nového rozdělovače a sběrače, demontáž přípojky otopného tělesa v 1.PP objektu, demontáž přpojení rušené VZT jednotky ve strojovně v místě nové instalace nové jednotky 3.1</t>
  </si>
  <si>
    <t>HZS2212</t>
  </si>
  <si>
    <t>Hodinová zúčtovací sazba instalatér odborný - Topná, tlaková a dilatační zkouška</t>
  </si>
  <si>
    <t>HZS2491</t>
  </si>
  <si>
    <t>Hodinová zúčtovací sazba dělník zednických výpomocí - zednické výpomoci (prostupy a drážky pro nové rozvody)</t>
  </si>
  <si>
    <t>HZS4232</t>
  </si>
  <si>
    <t>Hodinová zúčtovací sazba technik odborný - uvedení do provozu strojovny ÚT, test systému, zaškolení obsluhy.</t>
  </si>
  <si>
    <t>06 - zdravotechnické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</si>
  <si>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</si>
  <si>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</si>
  <si>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</si>
  <si>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</si>
  <si>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132201202</t>
  </si>
  <si>
    <t>Hloubení rýh š do 2000 mm v hornině tř. 3 objemu do 1000 m3</t>
  </si>
  <si>
    <t>CS ÚRS 2017 01</t>
  </si>
  <si>
    <t>1605606745</t>
  </si>
  <si>
    <t>151101102</t>
  </si>
  <si>
    <t>Zřízení příložného pažení a rozepření stěn rýh hl do 4 m</t>
  </si>
  <si>
    <t>1202694725</t>
  </si>
  <si>
    <t>151101112</t>
  </si>
  <si>
    <t>Odstranění příložného pažení a rozepření stěn rýh hl do 4 m</t>
  </si>
  <si>
    <t>-1609664987</t>
  </si>
  <si>
    <t>161101151</t>
  </si>
  <si>
    <t>Svislé přemístění výkopku z horniny tř. 1 až 6 hl výkopu do 2,5 m</t>
  </si>
  <si>
    <t>-1449773174</t>
  </si>
  <si>
    <t>162601102</t>
  </si>
  <si>
    <t>Vodorovné přemístění do 5000 m výkopku/sypaniny z horniny tř. 1 až 4</t>
  </si>
  <si>
    <t>-242067249</t>
  </si>
  <si>
    <t>171201211</t>
  </si>
  <si>
    <t>Poplatek za uložení odpadu ze sypaniny na skládce (skládkovné)</t>
  </si>
  <si>
    <t>-445615381</t>
  </si>
  <si>
    <t>174101101</t>
  </si>
  <si>
    <t>Zásyp jam, šachet rýh nebo kolem objektů sypaninou se zhutněním</t>
  </si>
  <si>
    <t>1624964378</t>
  </si>
  <si>
    <t>175101101</t>
  </si>
  <si>
    <t>Obsyp potrubí bez prohození sypaniny z hornin tř. 1 až 4 uloženým do 3 m od kraje výkopu</t>
  </si>
  <si>
    <t>1372143353</t>
  </si>
  <si>
    <t>583373020</t>
  </si>
  <si>
    <t>štěrkopísek (Bratčice) frakce 0-16</t>
  </si>
  <si>
    <t>CS ÚRS 2015 01</t>
  </si>
  <si>
    <t>1775586150</t>
  </si>
  <si>
    <t>451573111</t>
  </si>
  <si>
    <t>Lože pod potrubí otevřený výkop ze štěrkopísku</t>
  </si>
  <si>
    <t>-257868161</t>
  </si>
  <si>
    <t>830311811</t>
  </si>
  <si>
    <t>Bourání stávajícího kameninového potrubí DN do 150</t>
  </si>
  <si>
    <t>CS ÚRS 2019 01</t>
  </si>
  <si>
    <t>-820141000</t>
  </si>
  <si>
    <t>830361811</t>
  </si>
  <si>
    <t>Bourání stávajícího kameninového potrubí DN přes 150 do 250</t>
  </si>
  <si>
    <t>-762525951</t>
  </si>
  <si>
    <t>830391811</t>
  </si>
  <si>
    <t>Bourání stávajícího kameninového potrubí DN přes 205 do 400</t>
  </si>
  <si>
    <t>253091559</t>
  </si>
  <si>
    <t>871270310</t>
  </si>
  <si>
    <t>Montáž kanalizačního potrubí hladkého plnostěnného SN 10 z polypropylenu DN 125</t>
  </si>
  <si>
    <t>1029382385</t>
  </si>
  <si>
    <t>286118440</t>
  </si>
  <si>
    <t>trubka kanalizační plastová PPKGEM-SN10 125x3,9x1000 mm</t>
  </si>
  <si>
    <t>1432335350</t>
  </si>
  <si>
    <t>871310310</t>
  </si>
  <si>
    <t>Montáž kanalizačního potrubí hladkého plnostěnného SN 10 z polypropylenu DN 150</t>
  </si>
  <si>
    <t>-1969681733</t>
  </si>
  <si>
    <t>286118520</t>
  </si>
  <si>
    <t>trubka kanalizační plastová PPKGEM-SN10 160x4,9x1000 mm</t>
  </si>
  <si>
    <t>1284212317</t>
  </si>
  <si>
    <t>286118540</t>
  </si>
  <si>
    <t>trubka kanalizační plastová PPKGEM-SN10 160x4,9x2000 mm</t>
  </si>
  <si>
    <t>-1025518711</t>
  </si>
  <si>
    <t>286118560</t>
  </si>
  <si>
    <t>trubka kanalizační plastová PPKGEM-SN10 160x4,9x5000 mm</t>
  </si>
  <si>
    <t>942369310</t>
  </si>
  <si>
    <t>871350310</t>
  </si>
  <si>
    <t>Montáž kanalizačního potrubí hladkého plnostěnného SN 10 z polypropylenu DN 200</t>
  </si>
  <si>
    <t>118865204</t>
  </si>
  <si>
    <t>286118600</t>
  </si>
  <si>
    <t>trubka kanalizační plastová PPKGEM-SN10 200x6,2x1000 mm</t>
  </si>
  <si>
    <t>-1859559414</t>
  </si>
  <si>
    <t>286118620</t>
  </si>
  <si>
    <t>trubka kanalizační plastová PPKGEM-SN10 200x6,2x2000 mm</t>
  </si>
  <si>
    <t>-1487304292</t>
  </si>
  <si>
    <t>871360310</t>
  </si>
  <si>
    <t>Montáž kanalizačního potrubí hladkého plnostěnného SN 10 z polypropylenu DN 250</t>
  </si>
  <si>
    <t>403278542</t>
  </si>
  <si>
    <t>286118650</t>
  </si>
  <si>
    <t>trubka kanalizační plastová PPKGEM-SN10 250x7,7x3000 mm</t>
  </si>
  <si>
    <t>1127975909</t>
  </si>
  <si>
    <t>286118660</t>
  </si>
  <si>
    <t>trubka kanalizační plastová PPKGEM-SN10 250x7,7x6000 mm</t>
  </si>
  <si>
    <t>-1212031721</t>
  </si>
  <si>
    <t>871370310</t>
  </si>
  <si>
    <t>Montáž kanalizačního potrubí hladkého plnostěnného SN 10 z polypropylenu DN 300</t>
  </si>
  <si>
    <t>-387070974</t>
  </si>
  <si>
    <t>286118670-R1</t>
  </si>
  <si>
    <t>trubka kanalizační plastová PPKGEM-SN10 315x9,7x1000 mm</t>
  </si>
  <si>
    <t>1510036622</t>
  </si>
  <si>
    <t>286118670</t>
  </si>
  <si>
    <t>trubka kanalizační plastová PPKGEM-SN10 315x9,7x3000 mm</t>
  </si>
  <si>
    <t>-446064211</t>
  </si>
  <si>
    <t>286118680</t>
  </si>
  <si>
    <t>trubka kanalizační plastová PPKGEM-SN10 315x9,7x6000 mm</t>
  </si>
  <si>
    <t>666780291</t>
  </si>
  <si>
    <t>894118001</t>
  </si>
  <si>
    <t>Příplatek ZKD 0,60 m výšky vstupu na potrubí</t>
  </si>
  <si>
    <t>-1271133375</t>
  </si>
  <si>
    <t>894411121</t>
  </si>
  <si>
    <t>Zřízení šachet kanalizačních z betonových dílců na potrubí DN nad 200 do 300 dno beton tř. C 25/30</t>
  </si>
  <si>
    <t>-1004573213</t>
  </si>
  <si>
    <t>592243380</t>
  </si>
  <si>
    <t>dno betonové šachty kanalizační přímé TBZ-Q.1 100/80 V max. 50 100/80x50 cm</t>
  </si>
  <si>
    <t>901097397</t>
  </si>
  <si>
    <t>592243060</t>
  </si>
  <si>
    <t>skruž betonová šachetní TBS-Q.1 100/50 D100x50x12 cm</t>
  </si>
  <si>
    <t>-882183493</t>
  </si>
  <si>
    <t>592243050</t>
  </si>
  <si>
    <t>skruž betonová šachetní TBS-Q.1 100/25 D100x25x12 cm</t>
  </si>
  <si>
    <t>1191579707</t>
  </si>
  <si>
    <t>592243120</t>
  </si>
  <si>
    <t>konus šachetní betonový TBR-Q.1 100-63/58/12 KPS 100x62,5x58 cm</t>
  </si>
  <si>
    <t>701044469</t>
  </si>
  <si>
    <t>592243210</t>
  </si>
  <si>
    <t>prstenec šachetní betonový vyrovnávací TBW-Q.1 63/8 62,5 x 12 x 8 cm</t>
  </si>
  <si>
    <t>-607700983</t>
  </si>
  <si>
    <t>592243230</t>
  </si>
  <si>
    <t>prstenec šachetní betonový vyrovnávací TBW-Q.1 63/10 62,5 x 12 x 10 cm</t>
  </si>
  <si>
    <t>-1732624879</t>
  </si>
  <si>
    <t>592243480</t>
  </si>
  <si>
    <t>těsnění elastomerové pro spojení šachetních dílů EMT DN 1000</t>
  </si>
  <si>
    <t>-1747286925</t>
  </si>
  <si>
    <t>894812311</t>
  </si>
  <si>
    <t>Revizní a čistící šachta z PP typ DN 600/160 šachtové dno průtočné</t>
  </si>
  <si>
    <t>-577423612</t>
  </si>
  <si>
    <t>894812312</t>
  </si>
  <si>
    <t>Revizní a čistící šachta z PP typ DN 600/160 šachtové dno průtočné 30°, 60°, 90°</t>
  </si>
  <si>
    <t>-204415241</t>
  </si>
  <si>
    <t>894812315</t>
  </si>
  <si>
    <t>Revizní a čistící šachta z PP typ DN 600/200 šachtové dno průtočné</t>
  </si>
  <si>
    <t>-739219489</t>
  </si>
  <si>
    <t>894812316</t>
  </si>
  <si>
    <t>Revizní a čistící šachta z PP typ DN 600/200 šachtové dno průtočné 30°, 60°, 90°</t>
  </si>
  <si>
    <t>-130579215</t>
  </si>
  <si>
    <t>894812317</t>
  </si>
  <si>
    <t>Revizní a čistící šachta z PP typ DN 600/200 šachtové dno s přítokem tvaru T</t>
  </si>
  <si>
    <t>-203071175</t>
  </si>
  <si>
    <t>894812326</t>
  </si>
  <si>
    <t>Revizní a čistící šachta z PP typ DN 600/315 šachtové dno průtočné 30°, 60°, 90°</t>
  </si>
  <si>
    <t>1905678978</t>
  </si>
  <si>
    <t>894812332</t>
  </si>
  <si>
    <t>Revizní a čistící šachta z PP DN 600 šachtová roura korugovaná světlé hloubky 2000 mm</t>
  </si>
  <si>
    <t>-599908864</t>
  </si>
  <si>
    <t>894812378</t>
  </si>
  <si>
    <t>Revizní a čistící šachta z PP DN 600 poklop litinový do 40 t s betonovým prstencem a adaptérem</t>
  </si>
  <si>
    <t>346892316</t>
  </si>
  <si>
    <t>899103111</t>
  </si>
  <si>
    <t>Osazení poklopů litinových nebo ocelových včetně rámů hmotnosti nad 100 do 150 kg</t>
  </si>
  <si>
    <t>-1901478703</t>
  </si>
  <si>
    <t>2866176</t>
  </si>
  <si>
    <t>poklop litinový  D 400 s tlumící vložkou (např. Europa 8)</t>
  </si>
  <si>
    <t>-1453380562</t>
  </si>
  <si>
    <t>899722112</t>
  </si>
  <si>
    <t>Krytí potrubí z plastů výstražnou fólií z PVC 25 cm</t>
  </si>
  <si>
    <t>-1827160222</t>
  </si>
  <si>
    <t>8-R1</t>
  </si>
  <si>
    <t>Napojení na stávající kanalizaci DN250-300</t>
  </si>
  <si>
    <t>sou</t>
  </si>
  <si>
    <t>2024666689</t>
  </si>
  <si>
    <t>8-R2</t>
  </si>
  <si>
    <t>Odvoz vybouraných hmot (staré trubní vedení KAM) na skládku+skládkovné)</t>
  </si>
  <si>
    <t>-170138553</t>
  </si>
  <si>
    <t>8-R3</t>
  </si>
  <si>
    <t>Napojení stávajících objektů do nové kanalizace (odhad), práce+propojení potrubí DN300-150, odbočka, vysazení odbočky</t>
  </si>
  <si>
    <t>-635187937</t>
  </si>
  <si>
    <t>998276101</t>
  </si>
  <si>
    <t>Přesun hmot pro trubní vedení z trub z plastických hmot otevřený výkop</t>
  </si>
  <si>
    <t>-759692617</t>
  </si>
  <si>
    <t>Zdravotechnika - vnitřní kanalizace</t>
  </si>
  <si>
    <t>721175102-R1</t>
  </si>
  <si>
    <t>Potrubí kanalizační z PP připojovací zvuk tlumící vícevrstvé systém DN (32-40)</t>
  </si>
  <si>
    <t>-38622393</t>
  </si>
  <si>
    <t>721175103</t>
  </si>
  <si>
    <t>Potrubí kanalizační z PP připojovací zvuk tlumící vícevrstvé systém DN 50</t>
  </si>
  <si>
    <t>-1313433252</t>
  </si>
  <si>
    <t>721175105</t>
  </si>
  <si>
    <t>Potrubí kanalizační z PP připojovací zvuk tlumící vícevrstvé systém DN 110</t>
  </si>
  <si>
    <t>291730470</t>
  </si>
  <si>
    <t>721175111</t>
  </si>
  <si>
    <t>Potrubí kanalizační z PP odpadní zvuk tlumící vícevrstvé systém DN 75</t>
  </si>
  <si>
    <t>-1550235415</t>
  </si>
  <si>
    <t>721175112</t>
  </si>
  <si>
    <t>Potrubí kanalizační z PP odpadní zvuk tlumící vícevrstvé systém DN 110</t>
  </si>
  <si>
    <t>-1752514100</t>
  </si>
  <si>
    <t>721175113</t>
  </si>
  <si>
    <t>Potrubí kanalizační z PP odpadní zvuk tlumící vícevrstvé systém DN 125</t>
  </si>
  <si>
    <t>1571143800</t>
  </si>
  <si>
    <t>721175122</t>
  </si>
  <si>
    <t>Potrubí kanalizační z PP svodné zvuk tlumící vícevrstvé systém DN 110</t>
  </si>
  <si>
    <t>-1373607804</t>
  </si>
  <si>
    <t>721175123</t>
  </si>
  <si>
    <t>Potrubí kanalizační z PP svodné zvuk tlumící vícevrstvé systém DN 125</t>
  </si>
  <si>
    <t>1699868795</t>
  </si>
  <si>
    <t>721175124</t>
  </si>
  <si>
    <t>Potrubí kanalizační z PP svodné zvuk tlumící vícevrstvé systém DN 160</t>
  </si>
  <si>
    <t>-358714591</t>
  </si>
  <si>
    <t>721175132-R1</t>
  </si>
  <si>
    <t>Potrubí kanalizační z PP dešťové zvuk tlumící vícevrstvé systém DN 100 (vč.izolace tl.30mm)</t>
  </si>
  <si>
    <t>1290705996</t>
  </si>
  <si>
    <t>721175133</t>
  </si>
  <si>
    <t>Potrubí kanalizační z PP dešťové zvuk tlumící vícevrstvé systém DN 125 (vč. izolace tl.30mm)</t>
  </si>
  <si>
    <t>1776058926</t>
  </si>
  <si>
    <t>721194104</t>
  </si>
  <si>
    <t>Vyvedení a upevnění odpadních výpustek DN 40</t>
  </si>
  <si>
    <t>1072227409</t>
  </si>
  <si>
    <t>721194105</t>
  </si>
  <si>
    <t>Vyvedení a upevnění odpadních výpustek DN 50</t>
  </si>
  <si>
    <t>-1319662669</t>
  </si>
  <si>
    <t>721194109</t>
  </si>
  <si>
    <t>Vyvedení a upevnění odpadních výpustek DN 100</t>
  </si>
  <si>
    <t>-71308537</t>
  </si>
  <si>
    <t>721211401-R1</t>
  </si>
  <si>
    <t>Vpusť podlahová s odtokem DN 40/50</t>
  </si>
  <si>
    <t>-2011933246</t>
  </si>
  <si>
    <t>721211611</t>
  </si>
  <si>
    <t>Vtok dvorní se svislým odtokem a zápachovou klapkou DN 110/160 mříž litina 226x226</t>
  </si>
  <si>
    <t>-435636245</t>
  </si>
  <si>
    <t>721212112</t>
  </si>
  <si>
    <t>Odtokový sprchový žlab délky 800 mm s krycím roštem a zápachovou uzávěrkou</t>
  </si>
  <si>
    <t>-1126351816</t>
  </si>
  <si>
    <t>72122-R1</t>
  </si>
  <si>
    <t>Zápachová uzávěrka nástěnná pro VZT (HL138) DN 32</t>
  </si>
  <si>
    <t>1221161229</t>
  </si>
  <si>
    <t>72123-R1</t>
  </si>
  <si>
    <t>Střešní vtok polypropylen PP pro ploché střechy svislý odtok DN 110 s el.ohřevem</t>
  </si>
  <si>
    <t>448007417</t>
  </si>
  <si>
    <t>721242115</t>
  </si>
  <si>
    <t>Lapač střešních splavenin z PP se zápachovou klapkou a lapacím košem DN 110</t>
  </si>
  <si>
    <t>-337119842</t>
  </si>
  <si>
    <t>721242116</t>
  </si>
  <si>
    <t>Lapač střešních splavenin z PP se zápachovou klapkou a lapacím košem DN 125</t>
  </si>
  <si>
    <t>-80379161</t>
  </si>
  <si>
    <t>721273152</t>
  </si>
  <si>
    <t>Hlavice ventilační polypropylen PP DN 75</t>
  </si>
  <si>
    <t>-2037396459</t>
  </si>
  <si>
    <t>721273153</t>
  </si>
  <si>
    <t>Hlavice ventilační polypropylen PP DN 110</t>
  </si>
  <si>
    <t>-18595953</t>
  </si>
  <si>
    <t>721274121</t>
  </si>
  <si>
    <t>Přivzdušňovací ventil vnitřní odpadních potrubí do DN 50</t>
  </si>
  <si>
    <t>-1665404424</t>
  </si>
  <si>
    <t>721274122</t>
  </si>
  <si>
    <t>Přivzdušňovací ventil vnitřní odpadních potrubí DN 75</t>
  </si>
  <si>
    <t>-633886031</t>
  </si>
  <si>
    <t>721274124</t>
  </si>
  <si>
    <t>Přivzdušňovací ventil vnitřní odpadních potrubí DN 110</t>
  </si>
  <si>
    <t>-1818768687</t>
  </si>
  <si>
    <t>721290111</t>
  </si>
  <si>
    <t>Zkouška těsnosti potrubí kanalizace vodou do DN 125</t>
  </si>
  <si>
    <t>-1290237858</t>
  </si>
  <si>
    <t>721290112</t>
  </si>
  <si>
    <t>Zkouška těsnosti potrubí kanalizace vodou do DN 200</t>
  </si>
  <si>
    <t>1277300455</t>
  </si>
  <si>
    <t>721290123</t>
  </si>
  <si>
    <t>Zkouška těsnosti potrubí kanalizace kouřem do DN 300</t>
  </si>
  <si>
    <t>303734095</t>
  </si>
  <si>
    <t>721-R1</t>
  </si>
  <si>
    <t xml:space="preserve">Nosníky pro uložení potrubí DN 110-160 v mezistropu </t>
  </si>
  <si>
    <t>-322358993</t>
  </si>
  <si>
    <t>721-R2</t>
  </si>
  <si>
    <t>Protihlukové opatření - potrubí zavěšené pod stropem KAN - (zapouzdření potrubí - dvojitě potažená SDK deska, vycpání dutiny materiálem s vysokou hustotou) - bude určeno po dohodě s investorem</t>
  </si>
  <si>
    <t>-281482224</t>
  </si>
  <si>
    <t>721-R3</t>
  </si>
  <si>
    <t>Tepelná izolace potrubí PP DN125-tl.70mm (K13, K15, K16) v podhledu pod 1.NP</t>
  </si>
  <si>
    <t>1255462114</t>
  </si>
  <si>
    <t>998721103</t>
  </si>
  <si>
    <t>Přesun hmot tonážní pro vnitřní kanalizace v objektech v do 24 m</t>
  </si>
  <si>
    <t>-217581177</t>
  </si>
  <si>
    <t>Zdravotechnika - vnitřní vodovod</t>
  </si>
  <si>
    <t>722130232</t>
  </si>
  <si>
    <t>Potrubí vodovodní ocelové závitové pozinkované svařované běžné DN 20</t>
  </si>
  <si>
    <t>-1687661091</t>
  </si>
  <si>
    <t>722130233</t>
  </si>
  <si>
    <t>Potrubí vodovodní ocelové závitové pozinkované svařované běžné DN 25</t>
  </si>
  <si>
    <t>517276526</t>
  </si>
  <si>
    <t>722130234</t>
  </si>
  <si>
    <t>Potrubí vodovodní ocelové závitové pozinkované svařované běžné DN 32</t>
  </si>
  <si>
    <t>668963223</t>
  </si>
  <si>
    <t>722173201-R1</t>
  </si>
  <si>
    <t>Potrubí vodovodní plastové PE-Xa spoj násuvnou objímkou kovovou D 12x2,0 mm</t>
  </si>
  <si>
    <t>1173830139</t>
  </si>
  <si>
    <t>722173203</t>
  </si>
  <si>
    <t>Potrubí vodovodní plastové Rautitan PE-Xa-HIS a spoj násuvnou objímkou kovovou D 25x3,5 mm</t>
  </si>
  <si>
    <t>-568894846</t>
  </si>
  <si>
    <t>722181231-R2</t>
  </si>
  <si>
    <t>Ochrana vodovodního potrubí přilepenými termoizolačními trubicemi z PE tl do 10mm pro PE-X 12x2,0</t>
  </si>
  <si>
    <t>1686406982</t>
  </si>
  <si>
    <t>722181232-R1</t>
  </si>
  <si>
    <t xml:space="preserve">Ochrana vodovodního potrubí přilepenými termoizolačními trubicemi z PE tl do 10mm pro PE-X 25x3,5 </t>
  </si>
  <si>
    <t>-529654404</t>
  </si>
  <si>
    <t>722220153</t>
  </si>
  <si>
    <t>Nástěnka závitová plastová PPR PN 20 DN 25 x G 3/4</t>
  </si>
  <si>
    <t>-912621516</t>
  </si>
  <si>
    <t>722-R111</t>
  </si>
  <si>
    <t>Koncovka - koncentrát - redukce s vnějším závitem ukončení nerez uzavírací rychlospojkou včetně protikusu</t>
  </si>
  <si>
    <t>1212442952</t>
  </si>
  <si>
    <t>722-R112</t>
  </si>
  <si>
    <t>Koncovka - upravená voda - redukce s vnějším závitem ukončení nerez uzavírací rychlospojkou včetně protikusu</t>
  </si>
  <si>
    <t>885880814</t>
  </si>
  <si>
    <t>722-R113</t>
  </si>
  <si>
    <t>Koncovka - odpad - redukce s vnějším závitem ukončení nerez uzavíracé rychlospojkou včetně protikusu</t>
  </si>
  <si>
    <t>113610332</t>
  </si>
  <si>
    <t>722-R1</t>
  </si>
  <si>
    <t>Potrubí vodovodní plastové PP-RCT EVO svar polyfuze SDR 9 D20 x 2,3 mm</t>
  </si>
  <si>
    <t>-886964866</t>
  </si>
  <si>
    <t>722-R2</t>
  </si>
  <si>
    <t>Potrubí vodovodní plastové PP-RCT EVO svar polyfuze SDR 9 D25 x 2,8 mm</t>
  </si>
  <si>
    <t>1452222606</t>
  </si>
  <si>
    <t>722-R3</t>
  </si>
  <si>
    <t>Potrubí vodovodní plastové PP-RCT EVO svar polyfuze SDR 9 D32 x 3,6 mm</t>
  </si>
  <si>
    <t>-102931657</t>
  </si>
  <si>
    <t>722-R32</t>
  </si>
  <si>
    <t>Rezerva - posílení cirkulačního čerpadla TV (případná výměna)</t>
  </si>
  <si>
    <t>-2034061554</t>
  </si>
  <si>
    <t>722-R33</t>
  </si>
  <si>
    <t>Měření tlaku vody v místě připojení na stávající rozvody (SV, TV, CIRK)</t>
  </si>
  <si>
    <t>-1530672792</t>
  </si>
  <si>
    <t>722-R4</t>
  </si>
  <si>
    <t>Potrubí vodovodní plastové PP-RCT EVO svar polyfuze SDR 9 D40 x 4,5 mm</t>
  </si>
  <si>
    <t>14439340</t>
  </si>
  <si>
    <t>722-R5</t>
  </si>
  <si>
    <t>Potrubí vodovodní plastové PP-RCT EVO svar polyfuze SDR 9 D50 x 5,6 mm</t>
  </si>
  <si>
    <t>-349896852</t>
  </si>
  <si>
    <t>722-R6</t>
  </si>
  <si>
    <t>Potrubí vodovodní plastové PP-RCT EVO svar polyfuze SDR 9 D63 x 7,1 mm</t>
  </si>
  <si>
    <t>-22307273</t>
  </si>
  <si>
    <t>722-R8</t>
  </si>
  <si>
    <t>Potrubí vodovodní plastové PP-RCT s čedičovým vláknem svar polyfuze SDR 7,4 D20 x 2,8 mm</t>
  </si>
  <si>
    <t>-1398538703</t>
  </si>
  <si>
    <t>722-R9</t>
  </si>
  <si>
    <t>Potrubí vodovodní plastové PP-RCT s čedičovým vláknem svar polyfuze SDR 7,4 D25 x 3,5 mm</t>
  </si>
  <si>
    <t>1772512412</t>
  </si>
  <si>
    <t>722-R10</t>
  </si>
  <si>
    <t>Potrubí vodovodní plastové PP-RCT s čedičovým vláknem svar polyfuze SDR 7,4 D32 x 4,4 mm</t>
  </si>
  <si>
    <t>-768467478</t>
  </si>
  <si>
    <t>722-R11</t>
  </si>
  <si>
    <t>Potrubí vodovodní plastové PP-RCT s čedičovým vláknem svar polyfuze SDR 7,4 D40 x 5,5 mm</t>
  </si>
  <si>
    <t>464653217</t>
  </si>
  <si>
    <t>722-R12</t>
  </si>
  <si>
    <t>Potrubí vodovodní plastové PP-RCT s čedičovým vláknem svar polyfuze SDR 7,4 D50 x 6,9 mm</t>
  </si>
  <si>
    <t>1149870577</t>
  </si>
  <si>
    <t>722182011</t>
  </si>
  <si>
    <t>Podpůrný žlab pro potrubí D 20</t>
  </si>
  <si>
    <t>1513829853</t>
  </si>
  <si>
    <t>722182012</t>
  </si>
  <si>
    <t>Podpůrný žlab pro potrubí D 25</t>
  </si>
  <si>
    <t>744481589</t>
  </si>
  <si>
    <t>722182013</t>
  </si>
  <si>
    <t>Podpůrný žlab pro potrubí D 32</t>
  </si>
  <si>
    <t>961913053</t>
  </si>
  <si>
    <t>722182014</t>
  </si>
  <si>
    <t>Podpůrný žlab pro potrubí D 40</t>
  </si>
  <si>
    <t>-704569347</t>
  </si>
  <si>
    <t>722182015</t>
  </si>
  <si>
    <t>Podpůrný žlab pro potrubí D 50</t>
  </si>
  <si>
    <t>444309466</t>
  </si>
  <si>
    <t>722182016</t>
  </si>
  <si>
    <t>Podpůrný žlab pro potrubí D 63</t>
  </si>
  <si>
    <t>1964992559</t>
  </si>
  <si>
    <t>722181231</t>
  </si>
  <si>
    <t>Ochrana vodovodního potrubí přilepenými tepelně izolačními trubicemi z PE tl do 15 mm DN do 22 mm</t>
  </si>
  <si>
    <t>1322888200</t>
  </si>
  <si>
    <t>722181242</t>
  </si>
  <si>
    <t>Ochrana vodovodního potrubí přilepenými tepelně izolačními trubicemi z PE tl do 20 mm DN do 42 mm</t>
  </si>
  <si>
    <t>-321326607</t>
  </si>
  <si>
    <t>722181243</t>
  </si>
  <si>
    <t>Ochrana vodovodního potrubí přilepenými tepelně izolačními trubicemi z PE tl do 20 mm DN do 62 mm</t>
  </si>
  <si>
    <t>-1089623083</t>
  </si>
  <si>
    <t>722181244</t>
  </si>
  <si>
    <t>Ochrana vodovodního potrubí přilepenými tepelně izolačními trubicemi z PE tl do 20 mm DN do 92 mm</t>
  </si>
  <si>
    <t>47737260</t>
  </si>
  <si>
    <t>722-R14</t>
  </si>
  <si>
    <t>Izolace vodovodního potrubí tl.30mm pro potrubí vnějšího průměru 20mm</t>
  </si>
  <si>
    <t>1827414551</t>
  </si>
  <si>
    <t>722-R15</t>
  </si>
  <si>
    <t>Izolace vodovodního potrubí tl.30mm pro potrubí vnějšího průměru 25mm</t>
  </si>
  <si>
    <t>-1576631675</t>
  </si>
  <si>
    <t>722-R16</t>
  </si>
  <si>
    <t>Izolace vodovodního potrubí tl.40mm pro potrubí vnějšího průměru 32mm</t>
  </si>
  <si>
    <t>-1459225752</t>
  </si>
  <si>
    <t>722-R17</t>
  </si>
  <si>
    <t>Izolace vodovodního potrubí tl.40mm pro potrubí vnějšího průměru 40mm</t>
  </si>
  <si>
    <t>-1600288782</t>
  </si>
  <si>
    <t>722-R18</t>
  </si>
  <si>
    <t>Izolace vodovodního potrubí tl.40mm pro potrubí vnějšího průměru 50mm</t>
  </si>
  <si>
    <t>783047495</t>
  </si>
  <si>
    <t>722190401</t>
  </si>
  <si>
    <t>Vyvedení a upevnění výpustku do DN 25</t>
  </si>
  <si>
    <t>1739630037</t>
  </si>
  <si>
    <t>722220152</t>
  </si>
  <si>
    <t>Nástěnka závitová plastová PPR PN 20 DN 20 x G 1/2</t>
  </si>
  <si>
    <t>924625124</t>
  </si>
  <si>
    <t>722224153</t>
  </si>
  <si>
    <t>Kulový kohout zahradní s vnějším závitem a páčkou PN 15, T 120 °C G 3/4 - 1"</t>
  </si>
  <si>
    <t>-1321268870</t>
  </si>
  <si>
    <t>722224152</t>
  </si>
  <si>
    <t>Kulový kohout s připojením na hadici s vnějším závitem a páčkou PN 15, T 120 °C G 1/2 - 3/4"</t>
  </si>
  <si>
    <t>-867832369</t>
  </si>
  <si>
    <t>722231075</t>
  </si>
  <si>
    <t>Ventil zpětný G 5/4 PN 10 do 110°C se dvěma závity</t>
  </si>
  <si>
    <t>-505282516</t>
  </si>
  <si>
    <t>722232061</t>
  </si>
  <si>
    <t>Kohout kulový přímý G 1/2 PN 42 do 185°C vnitřní závit s vypouštěním</t>
  </si>
  <si>
    <t>1167291520</t>
  </si>
  <si>
    <t>722232062</t>
  </si>
  <si>
    <t>Kohout kulový přímý G 3/4 PN 42 do 185°C vnitřní závit s vypouštěním</t>
  </si>
  <si>
    <t>-1624106424</t>
  </si>
  <si>
    <t>722232063</t>
  </si>
  <si>
    <t>Kohout kulový přímý G 1 PN 42 do 185°C vnitřní závit s vypouštěním</t>
  </si>
  <si>
    <t>-1823018200</t>
  </si>
  <si>
    <t>722232064</t>
  </si>
  <si>
    <t>Kohout kulový přímý G 1 1/4 PN 42 do 185°C vnitřní závit s vypouštěním</t>
  </si>
  <si>
    <t>-863518298</t>
  </si>
  <si>
    <t>722232065</t>
  </si>
  <si>
    <t>Kohout kulový přímý G 1 1/2 PN 42 do 185°C vnitřní závit s vypouštěním</t>
  </si>
  <si>
    <t>-791657911</t>
  </si>
  <si>
    <t>722232066</t>
  </si>
  <si>
    <t>Kohout kulový přímý G 2 PN 42 do 185°C vnitřní závit s vypouštěním</t>
  </si>
  <si>
    <t>-1112398917</t>
  </si>
  <si>
    <t>72225-R1</t>
  </si>
  <si>
    <t>Hydrantový systém s tvarově stálou hadicí D 19 x 30 m prosklený (dvířka a rám nerez)</t>
  </si>
  <si>
    <t>soubor</t>
  </si>
  <si>
    <t>1776015498</t>
  </si>
  <si>
    <t>722290226</t>
  </si>
  <si>
    <t>Zkouška těsnosti vodovodního potrubí závitového do DN 50</t>
  </si>
  <si>
    <t>-1896746585</t>
  </si>
  <si>
    <t>722290234</t>
  </si>
  <si>
    <t>Proplach a dezinfekce vodovodního potrubí do DN 80</t>
  </si>
  <si>
    <t>73811458</t>
  </si>
  <si>
    <t>722-R25</t>
  </si>
  <si>
    <t>Multifunkční termostatický ventil DN15 verze B</t>
  </si>
  <si>
    <t>-1050209315</t>
  </si>
  <si>
    <t>722-R26</t>
  </si>
  <si>
    <t>Multifunkční termostatický ventil DN20 verze B</t>
  </si>
  <si>
    <t>344007603</t>
  </si>
  <si>
    <t>722-R28</t>
  </si>
  <si>
    <t>Konzoly pro zavěšení vodovodního potrubí, včetně táhel, spojovacího materiálu atd. (ležaté potrubí)</t>
  </si>
  <si>
    <t>1186101094</t>
  </si>
  <si>
    <t>722-R31</t>
  </si>
  <si>
    <t>Konzoly pro zavěšení vodovodního potrubí, včetně táhel, spojovacího materiálu atd. (svislé potrubí)</t>
  </si>
  <si>
    <t>736801026</t>
  </si>
  <si>
    <t>998722103</t>
  </si>
  <si>
    <t>Přesun hmot tonážní pro vnitřní vodovod v objektech v do 24 m</t>
  </si>
  <si>
    <t>-441956641</t>
  </si>
  <si>
    <t>Zdravotechnika - zařizovací předměty</t>
  </si>
  <si>
    <t>725112022</t>
  </si>
  <si>
    <t>Klozet keramický závěsný na nosné stěny s hlubokým splachováním odpad vodorovný</t>
  </si>
  <si>
    <t>966626519</t>
  </si>
  <si>
    <t>72511-R1</t>
  </si>
  <si>
    <t>Klozet keramický závěsný na nosné stěny s hlubokým splachováním odpad vodorovný-pro tělesně postižené</t>
  </si>
  <si>
    <t>-910195027</t>
  </si>
  <si>
    <t>725121527</t>
  </si>
  <si>
    <t>Pisoárový záchodek automatický s integrovaným napájecím zdrojem</t>
  </si>
  <si>
    <t>878602407</t>
  </si>
  <si>
    <t>725211602</t>
  </si>
  <si>
    <t>Umyvadlo keramické připevněné na stěnu šrouby bílé bez krytu na sifon 550 mm</t>
  </si>
  <si>
    <t>1310500882</t>
  </si>
  <si>
    <t>725211681</t>
  </si>
  <si>
    <t>Umyvadlo keramické zdravotní připevněné na stěnu šrouby bílé 640 mm</t>
  </si>
  <si>
    <t>-793448982</t>
  </si>
  <si>
    <t>725211701-R1</t>
  </si>
  <si>
    <t>Umývátko keramické stěnové 450 mm</t>
  </si>
  <si>
    <t>-564122704</t>
  </si>
  <si>
    <t>725241112</t>
  </si>
  <si>
    <t>Vanička sprchová akrylátová čtvercová 900x900 mm</t>
  </si>
  <si>
    <t>-1927879324</t>
  </si>
  <si>
    <t>725241142</t>
  </si>
  <si>
    <t>Vanička sprchová akrylátová čtvrtkruhová 900x900 mm</t>
  </si>
  <si>
    <t>1001395497</t>
  </si>
  <si>
    <t>725245122</t>
  </si>
  <si>
    <t>Zástěna sprchová dvoukřídlá do výšky 2000 mm a šířky 900 mm</t>
  </si>
  <si>
    <t>613412456</t>
  </si>
  <si>
    <t>725245192</t>
  </si>
  <si>
    <t>Zástěna sprchová zásuvná čtyřdílná se dvěma posuvnými díly do výšky 2000 mm a šířky 900 mm čtvrtkruh</t>
  </si>
  <si>
    <t>538199423</t>
  </si>
  <si>
    <t>725331111</t>
  </si>
  <si>
    <t>Výlevka bez výtokových armatur keramická se sklopnou plastovou mřížkou 425 mm</t>
  </si>
  <si>
    <t>672492124</t>
  </si>
  <si>
    <t>725331111-R1</t>
  </si>
  <si>
    <t>Výlevka nástěnná odpad DN50 bez výtokových armatur keramická se sklopnou plastovou mřížkou</t>
  </si>
  <si>
    <t>835670653</t>
  </si>
  <si>
    <t>725813111</t>
  </si>
  <si>
    <t>Ventil rohový bez připojovací trubičky nebo flexi hadičky G 1/2</t>
  </si>
  <si>
    <t>-1612075838</t>
  </si>
  <si>
    <t>725813112</t>
  </si>
  <si>
    <t>Ventil rohový pračkový G 3/4</t>
  </si>
  <si>
    <t>1447892702</t>
  </si>
  <si>
    <t>725821326</t>
  </si>
  <si>
    <t>Baterie dřezové stojánkové pákové s otáčivým kulatým ústím a délkou ramínka 265 mm</t>
  </si>
  <si>
    <t>1360075474</t>
  </si>
  <si>
    <t>725822611</t>
  </si>
  <si>
    <t>Baterie umyvadlové stojánkové pákové bez výpusti</t>
  </si>
  <si>
    <t>315724836</t>
  </si>
  <si>
    <t>725822642</t>
  </si>
  <si>
    <t>Baterie umyvadlové automatické senzorové směšovací s přívodem teplé a studené vody (vč. napájecího zdroje)</t>
  </si>
  <si>
    <t>1141974296</t>
  </si>
  <si>
    <t>72582-R1</t>
  </si>
  <si>
    <t>Baterie umyvadlové stojánkové pákové bez výpusti - s lékařskou pákou</t>
  </si>
  <si>
    <t>-1072546131</t>
  </si>
  <si>
    <t>72582-R2</t>
  </si>
  <si>
    <t>Baterie dřezové nástěnné pákové s otáčivým plochým ústím a délkou ramínka 300 mm</t>
  </si>
  <si>
    <t>486200705</t>
  </si>
  <si>
    <t>72582-R3</t>
  </si>
  <si>
    <t>Baterie s tlakovou sprchou a napouštěcím ramínkem-velkokuchyňská</t>
  </si>
  <si>
    <t>69205584</t>
  </si>
  <si>
    <t>725841332</t>
  </si>
  <si>
    <t>Baterie sprchové podomítkové s přepínačem a pohyblivým držákem</t>
  </si>
  <si>
    <t>-124412551</t>
  </si>
  <si>
    <t>72598-R1</t>
  </si>
  <si>
    <t>Dvířka nerezová 15/20</t>
  </si>
  <si>
    <t>804182442</t>
  </si>
  <si>
    <t>725-R1</t>
  </si>
  <si>
    <t>Sprchový závěs s tyčí š=900mm</t>
  </si>
  <si>
    <t>1839338581</t>
  </si>
  <si>
    <t>725-R2</t>
  </si>
  <si>
    <t>Sprchový závěs s tyčí š=1800mm</t>
  </si>
  <si>
    <t>968461712</t>
  </si>
  <si>
    <t>725-R3</t>
  </si>
  <si>
    <t>Sprchový závěs s tyčí L =1500x1300mm</t>
  </si>
  <si>
    <t>1585948209</t>
  </si>
  <si>
    <t>725-R4</t>
  </si>
  <si>
    <t>Sprchový závěs s tyčí L =900x900mm</t>
  </si>
  <si>
    <t>624822948</t>
  </si>
  <si>
    <t>725-R5</t>
  </si>
  <si>
    <t>Skříňka umyvadlová, pro umyvadlo š-55cm</t>
  </si>
  <si>
    <t>-329752472</t>
  </si>
  <si>
    <t>998725103</t>
  </si>
  <si>
    <t>Přesun hmot tonážní pro zařizovací předměty v objektech v do 24 m</t>
  </si>
  <si>
    <t>1934080632</t>
  </si>
  <si>
    <t>Zdravotechnika - předstěnové instalace</t>
  </si>
  <si>
    <t>726111031</t>
  </si>
  <si>
    <t>Instalační předstěna - klozet s ovládáním zepředu v 1080 mm závěsný do masivní zděné kce</t>
  </si>
  <si>
    <t>-1504195177</t>
  </si>
  <si>
    <t>72611-R1</t>
  </si>
  <si>
    <t>Instalační předstěna - klozet s ovládáním zepředu v 1080 mm závěsný do masivní zděné kce-pro tělesně postižené</t>
  </si>
  <si>
    <t>32147503</t>
  </si>
  <si>
    <t>998726113</t>
  </si>
  <si>
    <t>Přesun hmot tonážní pro instalační prefabrikáty v objektech v do 24 m</t>
  </si>
  <si>
    <t>-1529675177</t>
  </si>
  <si>
    <t>72712-R1</t>
  </si>
  <si>
    <t>Protipožární manžeta do D 63 mm z jedné strany dělící konstrukce požární odolnost EI 120</t>
  </si>
  <si>
    <t>1800584413</t>
  </si>
  <si>
    <t>727121133</t>
  </si>
  <si>
    <t>Protipožární manžeta D 75 mm z jedné strany dělící konstrukce požární odolnost EI 120</t>
  </si>
  <si>
    <t>365442245</t>
  </si>
  <si>
    <t>727121135</t>
  </si>
  <si>
    <t>Protipožární manžeta D 110 mm z jedné strany dělící konstrukce požární odolnost EI 120</t>
  </si>
  <si>
    <t>-893421809</t>
  </si>
  <si>
    <t>727121136</t>
  </si>
  <si>
    <t>Protipožární manžeta D 125 mm z jedné strany dělící konstrukce požární odolnost EI 120</t>
  </si>
  <si>
    <t>416836877</t>
  </si>
  <si>
    <t>OST-R1</t>
  </si>
  <si>
    <t>Zednická výpomoc pro ZTI</t>
  </si>
  <si>
    <t>-1502483171</t>
  </si>
  <si>
    <t>OST-R2</t>
  </si>
  <si>
    <t>Napojení nového potrubí SV,TV a CIRK na stávající vedení</t>
  </si>
  <si>
    <t>1061213598</t>
  </si>
  <si>
    <t>OST-R3</t>
  </si>
  <si>
    <t>Napojení nového potrubí kanalizace na stávající kanalizaci (kanalizace v exketriéru-venkovní)</t>
  </si>
  <si>
    <t>-1461022844</t>
  </si>
  <si>
    <t>OST-R4</t>
  </si>
  <si>
    <t>Sondy pro zjištění přesné polohy a trasy stávající kanalizace</t>
  </si>
  <si>
    <t>-1804489499</t>
  </si>
  <si>
    <t>07 - MaR</t>
  </si>
  <si>
    <t xml:space="preserve">    36-M - Montáž prov.,měř. a regul. zařízení</t>
  </si>
  <si>
    <t xml:space="preserve">      36-M-1 - VZT1</t>
  </si>
  <si>
    <t xml:space="preserve">      36-M-2 - VZT2</t>
  </si>
  <si>
    <t xml:space="preserve">      36-M-3 - VZT3</t>
  </si>
  <si>
    <t xml:space="preserve">      36-M-4 - Regulace TV</t>
  </si>
  <si>
    <t xml:space="preserve">      36-M-5 - HZ strojovny</t>
  </si>
  <si>
    <t xml:space="preserve">      36-M-6 - Chlazení</t>
  </si>
  <si>
    <t xml:space="preserve">      36-M-7 - Dveřní clona</t>
  </si>
  <si>
    <t xml:space="preserve">      36-M-8 - IRC 2.NP</t>
  </si>
  <si>
    <t xml:space="preserve">      36-M-9 - IRC 3.NP</t>
  </si>
  <si>
    <t xml:space="preserve">      36-M-10 - Rozvaděče RA/DT</t>
  </si>
  <si>
    <t xml:space="preserve">      36-M-11 - Řídící systém</t>
  </si>
  <si>
    <t xml:space="preserve">      36-M-12 - Velín</t>
  </si>
  <si>
    <t xml:space="preserve">      36-M-13 - Ostatní výkony a náklady na provedení díla</t>
  </si>
  <si>
    <t xml:space="preserve">      36-M-14 - Demontáž stávající VZT3</t>
  </si>
  <si>
    <t xml:space="preserve">      36-M-15 - 90 – Specifikace kabelů</t>
  </si>
  <si>
    <t>36-M</t>
  </si>
  <si>
    <t>Montáž prov.,měř. a regul. zařízení</t>
  </si>
  <si>
    <t>36-M-1</t>
  </si>
  <si>
    <t>VZT1</t>
  </si>
  <si>
    <t>36-M-01</t>
  </si>
  <si>
    <t>EGT 346 F101 Snímač teploty stonkový, délka 120mm, Ni1000</t>
  </si>
  <si>
    <t>698392662</t>
  </si>
  <si>
    <t>36-M-02</t>
  </si>
  <si>
    <t>0368839 000 Upevňovací příruba pro montáž do kanálu</t>
  </si>
  <si>
    <t>1706995955</t>
  </si>
  <si>
    <t>36-M-03</t>
  </si>
  <si>
    <t>EGT 311 F101 Čidlo teploty příložné, Ni1000</t>
  </si>
  <si>
    <t>-2005904033</t>
  </si>
  <si>
    <t>36-M-04</t>
  </si>
  <si>
    <t>ASF 112 F122 Servopohon klapkový s vratnou pružinou 7Nm</t>
  </si>
  <si>
    <t>-366596116</t>
  </si>
  <si>
    <t>36-M-05</t>
  </si>
  <si>
    <t>ASM115S F132 Servopohon klapkový Napájení 24V, ovládání SUT</t>
  </si>
  <si>
    <t>-1411179352</t>
  </si>
  <si>
    <t>36-M-06</t>
  </si>
  <si>
    <t>DDL103 F001 Regulátor tlakové diference 0,02-0,3 kPa</t>
  </si>
  <si>
    <t>-612365770</t>
  </si>
  <si>
    <t>36-M-07</t>
  </si>
  <si>
    <t>Servopohon AVM 115S F132 Napájení 24V, ovládání SUT</t>
  </si>
  <si>
    <t>1720232779</t>
  </si>
  <si>
    <t>36-M-08</t>
  </si>
  <si>
    <t>BUN 015 F300 Regulační ventil trojcestný DN15, Kvs4</t>
  </si>
  <si>
    <t>1121819038</t>
  </si>
  <si>
    <t>36-M-09</t>
  </si>
  <si>
    <t>TFL201F601 Protimrazový termostat 6m kapilára</t>
  </si>
  <si>
    <t>213308692</t>
  </si>
  <si>
    <t>36-M-10</t>
  </si>
  <si>
    <t>Servopohon AVM 115S F132 Napájení 24V, ovládání</t>
  </si>
  <si>
    <t>-2116662221</t>
  </si>
  <si>
    <t>36-M-11</t>
  </si>
  <si>
    <t>BUN 050 F300 Regulační ventil trojcestný DN50, Kvs28</t>
  </si>
  <si>
    <t>1971301478</t>
  </si>
  <si>
    <t>36-M-12</t>
  </si>
  <si>
    <t>EGQ 110 F001 Snímač kvality vzduchu kanálový</t>
  </si>
  <si>
    <t>-337374173</t>
  </si>
  <si>
    <t>36-M-13</t>
  </si>
  <si>
    <t>EC motory (5,25kW, 3,3kW)</t>
  </si>
  <si>
    <t>636703664</t>
  </si>
  <si>
    <t>36-M-14</t>
  </si>
  <si>
    <t>Čerpadlo ohřívače</t>
  </si>
  <si>
    <t>863302882</t>
  </si>
  <si>
    <t>36-M-15</t>
  </si>
  <si>
    <t>Protipožární klapky</t>
  </si>
  <si>
    <t>75641004</t>
  </si>
  <si>
    <t>36-M-2</t>
  </si>
  <si>
    <t>VZT2</t>
  </si>
  <si>
    <t>36-M-16</t>
  </si>
  <si>
    <t>-1809704071</t>
  </si>
  <si>
    <t>36-M-17</t>
  </si>
  <si>
    <t>-308208157</t>
  </si>
  <si>
    <t>36-M-18</t>
  </si>
  <si>
    <t>480845755</t>
  </si>
  <si>
    <t>36-M-19</t>
  </si>
  <si>
    <t>Klapky, PMO, EC motory (0,78kW)</t>
  </si>
  <si>
    <t>658858439</t>
  </si>
  <si>
    <t>36-M-20</t>
  </si>
  <si>
    <t>277980603</t>
  </si>
  <si>
    <t>36-M-21</t>
  </si>
  <si>
    <t>352559334</t>
  </si>
  <si>
    <t>36-M-22</t>
  </si>
  <si>
    <t>Servopohon AVM 105S F132 Napájení 24V, ovládání SUT</t>
  </si>
  <si>
    <t>-602198918</t>
  </si>
  <si>
    <t>36-M-23</t>
  </si>
  <si>
    <t>BUN 015 F310 Regulační ventil trojcestný DN15, Kvs2,5</t>
  </si>
  <si>
    <t>1007792224</t>
  </si>
  <si>
    <t>36-M-24</t>
  </si>
  <si>
    <t>1452916270</t>
  </si>
  <si>
    <t>36-M-25</t>
  </si>
  <si>
    <t>BUN 015 F330 Regulační ventil trojcestný DN15, Kvs1</t>
  </si>
  <si>
    <t>67911398</t>
  </si>
  <si>
    <t>36-M-26</t>
  </si>
  <si>
    <t>-750518539</t>
  </si>
  <si>
    <t>36-M-3</t>
  </si>
  <si>
    <t>VZT3</t>
  </si>
  <si>
    <t>36-M-27</t>
  </si>
  <si>
    <t>-1999769405</t>
  </si>
  <si>
    <t>36-M-28</t>
  </si>
  <si>
    <t>-863740277</t>
  </si>
  <si>
    <t>36-M-29</t>
  </si>
  <si>
    <t>-1572015456</t>
  </si>
  <si>
    <t>36-M-30</t>
  </si>
  <si>
    <t>1681664923</t>
  </si>
  <si>
    <t>36-M-31</t>
  </si>
  <si>
    <t>706496405</t>
  </si>
  <si>
    <t>36-M-32</t>
  </si>
  <si>
    <t>1064045376</t>
  </si>
  <si>
    <t>36-M-33</t>
  </si>
  <si>
    <t>-532876159</t>
  </si>
  <si>
    <t>36-M-34</t>
  </si>
  <si>
    <t>BUN 025 F300 Regulační ventil trojcestný DN25, Kvs10</t>
  </si>
  <si>
    <t>993953714</t>
  </si>
  <si>
    <t>36-M-35</t>
  </si>
  <si>
    <t>-877311835</t>
  </si>
  <si>
    <t>36-M-36</t>
  </si>
  <si>
    <t>194609957</t>
  </si>
  <si>
    <t>36-M-37</t>
  </si>
  <si>
    <t>1593057294</t>
  </si>
  <si>
    <t>36-M-4</t>
  </si>
  <si>
    <t>Regulace TV</t>
  </si>
  <si>
    <t>36-M-38</t>
  </si>
  <si>
    <t>AVM 115S F132 Napájení 24V, ovládání SUT</t>
  </si>
  <si>
    <t>-785159507</t>
  </si>
  <si>
    <t>36-M-39</t>
  </si>
  <si>
    <t>-1881756388</t>
  </si>
  <si>
    <t>36-M-40</t>
  </si>
  <si>
    <t>AVM 115 F132 Napájení 24V, ovládání SUT</t>
  </si>
  <si>
    <t>1834276488</t>
  </si>
  <si>
    <t>36-M-41</t>
  </si>
  <si>
    <t>BUN 020 F300 Regulační ventil trojcestný DN20, Kvs6,3</t>
  </si>
  <si>
    <t>422561253</t>
  </si>
  <si>
    <t>36-M-42</t>
  </si>
  <si>
    <t>-1614195403</t>
  </si>
  <si>
    <t>36-M-45</t>
  </si>
  <si>
    <t>BUN 032 F300 Regulační ventil trojcestný DN32, Kvs16</t>
  </si>
  <si>
    <t>-1162723521</t>
  </si>
  <si>
    <t>36-M-46</t>
  </si>
  <si>
    <t>Čerpadlo topné větve</t>
  </si>
  <si>
    <t>149876622</t>
  </si>
  <si>
    <t>36-M-47</t>
  </si>
  <si>
    <t>EGT 301 F101 Snímač teploty venkovní</t>
  </si>
  <si>
    <t>-1482620600</t>
  </si>
  <si>
    <t>36-M-48</t>
  </si>
  <si>
    <t>996982876</t>
  </si>
  <si>
    <t>36-M-5</t>
  </si>
  <si>
    <t>HZ strojovny</t>
  </si>
  <si>
    <t>36-M-49</t>
  </si>
  <si>
    <t>T6 S1 J30 RU44 Ovladač T6 v plastové skříni s hřibovým knoflíkem prům. 50mm Stiskací hlavice STOP rudá bez aretace, kontakt 1xNC</t>
  </si>
  <si>
    <t>-1170941185</t>
  </si>
  <si>
    <t>36-M-50</t>
  </si>
  <si>
    <t>Nástěnné svítidlo se žlutou žárovkou</t>
  </si>
  <si>
    <t>-1644333385</t>
  </si>
  <si>
    <t>36-M-51</t>
  </si>
  <si>
    <t>EGT 330 F102 Snímač prostorové teploty</t>
  </si>
  <si>
    <t>-464892499</t>
  </si>
  <si>
    <t>36-M-52</t>
  </si>
  <si>
    <t>DSA143 F002 Regulátor tlaku, rozsah 50 – 600 kPa</t>
  </si>
  <si>
    <t>813672100</t>
  </si>
  <si>
    <t>36-M-53</t>
  </si>
  <si>
    <t>DZ4 Snímač zaplavení , napájení 24VDC, provedení na lištu DIN</t>
  </si>
  <si>
    <t>1702183571</t>
  </si>
  <si>
    <t>36-M-54</t>
  </si>
  <si>
    <t>Podlahová sonda</t>
  </si>
  <si>
    <t>47723156</t>
  </si>
  <si>
    <t>36-M-55</t>
  </si>
  <si>
    <t>Siréna 230V, 108dB</t>
  </si>
  <si>
    <t>-1941447627</t>
  </si>
  <si>
    <t>36-M-6</t>
  </si>
  <si>
    <t>Chlazení</t>
  </si>
  <si>
    <t>36-M-56</t>
  </si>
  <si>
    <t>1181051061</t>
  </si>
  <si>
    <t>36-M-57</t>
  </si>
  <si>
    <t>Chladící jednotka</t>
  </si>
  <si>
    <t>1496337704</t>
  </si>
  <si>
    <t>36-M-7</t>
  </si>
  <si>
    <t>Dveřní clona</t>
  </si>
  <si>
    <t>36-M-58</t>
  </si>
  <si>
    <t>93410172</t>
  </si>
  <si>
    <t>36-M-59</t>
  </si>
  <si>
    <t>1176733286</t>
  </si>
  <si>
    <t>36-M-60</t>
  </si>
  <si>
    <t>-962434221</t>
  </si>
  <si>
    <t>36-M-61</t>
  </si>
  <si>
    <t>-143064371</t>
  </si>
  <si>
    <t>36-M-62</t>
  </si>
  <si>
    <t>808415715</t>
  </si>
  <si>
    <t>36-M-8</t>
  </si>
  <si>
    <t>IRC 2.NP</t>
  </si>
  <si>
    <t>36-M-63</t>
  </si>
  <si>
    <t>-2046258670</t>
  </si>
  <si>
    <t>36-M-64</t>
  </si>
  <si>
    <t>Instalační krabice pod omítku</t>
  </si>
  <si>
    <t>-2028271903</t>
  </si>
  <si>
    <t>36-M-65</t>
  </si>
  <si>
    <t>Rozdělovače podlahového topení vybavené pohony na 230V</t>
  </si>
  <si>
    <t>-771002828</t>
  </si>
  <si>
    <t>36-M-66</t>
  </si>
  <si>
    <t>EY-RU365F001 místní ovládací jednotka</t>
  </si>
  <si>
    <t>-1126410272</t>
  </si>
  <si>
    <t>36-M-9</t>
  </si>
  <si>
    <t>IRC 3.NP</t>
  </si>
  <si>
    <t>36-M-67</t>
  </si>
  <si>
    <t>MCD5-VS (nebo dle výběru investora) Pokojový termostat</t>
  </si>
  <si>
    <t>1195048457</t>
  </si>
  <si>
    <t>36-M-68</t>
  </si>
  <si>
    <t>instalační krabice pod omítku</t>
  </si>
  <si>
    <t>-769666788</t>
  </si>
  <si>
    <t>36-M-69</t>
  </si>
  <si>
    <t>-960032459</t>
  </si>
  <si>
    <t>36-M-70</t>
  </si>
  <si>
    <t>1488992934</t>
  </si>
  <si>
    <t>Rozvaděče RA/DT</t>
  </si>
  <si>
    <t>36-M-71</t>
  </si>
  <si>
    <t>Skříň. rozv. 2000x1000x400mm,vč. podstavce, svorek, vývodek pro řídící systém, jištění, spínání, ochrany</t>
  </si>
  <si>
    <t>-1839719054</t>
  </si>
  <si>
    <t>36-M-72</t>
  </si>
  <si>
    <t>Nástěnný rozv. 600x600x400mm,vč. svorek, vývodek pro řídící systém, jištění, spínání, ochrany</t>
  </si>
  <si>
    <t>-885427890</t>
  </si>
  <si>
    <t>Řídící systém</t>
  </si>
  <si>
    <t>36-M-73</t>
  </si>
  <si>
    <t>EY-AS 525 Modulární automatizační stanice s BACnet/IP</t>
  </si>
  <si>
    <t>-1813033945</t>
  </si>
  <si>
    <t>36-M-74</t>
  </si>
  <si>
    <t>EY-IO 571 I/O-modul, digitální vstupy / výstupy (otevřený kolektor)</t>
  </si>
  <si>
    <t>-1733031945</t>
  </si>
  <si>
    <t>36-M-75</t>
  </si>
  <si>
    <t>EY-IO 572 I/O-modul, analogové výstupy, univerzální a digitální vstupy</t>
  </si>
  <si>
    <t>1792499523</t>
  </si>
  <si>
    <t>36-M-76</t>
  </si>
  <si>
    <t>EY-OP840F001 Jednotka místního ovládání</t>
  </si>
  <si>
    <t>-1233124686</t>
  </si>
  <si>
    <t>36-M-77</t>
  </si>
  <si>
    <t>0930240511 Čelní rámeček</t>
  </si>
  <si>
    <t>133445361</t>
  </si>
  <si>
    <t>36-M-78</t>
  </si>
  <si>
    <t>0930240541 Adaptér RJ-45 pro připojení místní ovládací jednotky k čelnímu rámečku</t>
  </si>
  <si>
    <t>-1177822295</t>
  </si>
  <si>
    <t>36-M-79</t>
  </si>
  <si>
    <t>TP-LINK TL-SG108 Switch 8x GLAN</t>
  </si>
  <si>
    <t>-327829143</t>
  </si>
  <si>
    <t>36-M-80</t>
  </si>
  <si>
    <t>EY-RC500F001 Stanice pro automatizaci místností</t>
  </si>
  <si>
    <t>-1639440536</t>
  </si>
  <si>
    <t>Velín</t>
  </si>
  <si>
    <t>36-M-81</t>
  </si>
  <si>
    <t>Dynamizace dispečerskéno pracoviště</t>
  </si>
  <si>
    <t>-1705789617</t>
  </si>
  <si>
    <t>36-M-82</t>
  </si>
  <si>
    <t xml:space="preserve">Datové body pro vizualizaci 500 Před objednáním zjistit aktuální počet DB. </t>
  </si>
  <si>
    <t>1283641459</t>
  </si>
  <si>
    <t>Ostatní výkony a náklady na provedení díla</t>
  </si>
  <si>
    <t>36-M-83</t>
  </si>
  <si>
    <t>Kabelové žlaby, rošty, trubky, lišty, krabice, svorky, příchytky, hmoždinky, šrouby, závitové tyče, pomocné nosné konstrukce a ostatní pomocný a nosný materiál</t>
  </si>
  <si>
    <t>-1912889787</t>
  </si>
  <si>
    <t>36-M-84</t>
  </si>
  <si>
    <t>Montáže kabelových tras, kabelů, přístrojů a zařízení ve specifikaci</t>
  </si>
  <si>
    <t>-807619263</t>
  </si>
  <si>
    <t>36-M-85</t>
  </si>
  <si>
    <t>SW všech AS, včetně uvedení do provozu</t>
  </si>
  <si>
    <t>-788032260</t>
  </si>
  <si>
    <t>36-M-86</t>
  </si>
  <si>
    <t>Výchozí revize elektrického zařízení</t>
  </si>
  <si>
    <t>-1984336838</t>
  </si>
  <si>
    <t>36-M-87</t>
  </si>
  <si>
    <t>-1753858152</t>
  </si>
  <si>
    <t>36-M-999</t>
  </si>
  <si>
    <t>Drobné stavební úpravy spojené s instalací rozvaděčů a kabel tras</t>
  </si>
  <si>
    <t>hodin</t>
  </si>
  <si>
    <t>-916721273</t>
  </si>
  <si>
    <t>Demontáž stávající VZT3</t>
  </si>
  <si>
    <t>36-M-88</t>
  </si>
  <si>
    <t>Odpojení teploměrů, tlakových diferencí, pohonů, atp.</t>
  </si>
  <si>
    <t>-535944974</t>
  </si>
  <si>
    <t>90 – Specifikace kabelů</t>
  </si>
  <si>
    <t>M008</t>
  </si>
  <si>
    <t>JXFE-R 1x2x0,8</t>
  </si>
  <si>
    <t>1154991448</t>
  </si>
  <si>
    <t>M009</t>
  </si>
  <si>
    <t>JXFE-R 2x2x0,8</t>
  </si>
  <si>
    <t>101377972</t>
  </si>
  <si>
    <t>M010</t>
  </si>
  <si>
    <t>JXFE-R 4x2x0,8</t>
  </si>
  <si>
    <t>-1650428570</t>
  </si>
  <si>
    <t>M011</t>
  </si>
  <si>
    <t>CXKH-R 3x1,5</t>
  </si>
  <si>
    <t>1652172056</t>
  </si>
  <si>
    <t>M012</t>
  </si>
  <si>
    <t>CXKH-R 5x1,5</t>
  </si>
  <si>
    <t>1105490630</t>
  </si>
  <si>
    <t>M013</t>
  </si>
  <si>
    <t>Cat.5e LSOH bezhalogenní</t>
  </si>
  <si>
    <t>-1833631900</t>
  </si>
  <si>
    <t>08 - medicinální plyny</t>
  </si>
  <si>
    <t>Úroveň 3:</t>
  </si>
  <si>
    <t>01 - rozvody</t>
  </si>
  <si>
    <t xml:space="preserve">    23-M - Montáže potrubí</t>
  </si>
  <si>
    <t>23-M</t>
  </si>
  <si>
    <t>Montáže potrubí</t>
  </si>
  <si>
    <t>Pol315</t>
  </si>
  <si>
    <t>měděná trubka 8x1</t>
  </si>
  <si>
    <t>Pol316</t>
  </si>
  <si>
    <t>měděná trubka 12x1</t>
  </si>
  <si>
    <t>Pol317</t>
  </si>
  <si>
    <t>měděná trubka 18x1</t>
  </si>
  <si>
    <t>Pol318</t>
  </si>
  <si>
    <t>měděná trubka 22x1</t>
  </si>
  <si>
    <t>Pol319</t>
  </si>
  <si>
    <t>měděná trubka 28x1</t>
  </si>
  <si>
    <t>Pol320</t>
  </si>
  <si>
    <t>prořez trubek 3%</t>
  </si>
  <si>
    <t>Pol321</t>
  </si>
  <si>
    <t>Ag pájka 45+pasta</t>
  </si>
  <si>
    <t>g</t>
  </si>
  <si>
    <t>Pol322</t>
  </si>
  <si>
    <t>chránička potrubí-oc.trubka 26.9x2.6 (0,5m)</t>
  </si>
  <si>
    <t>Pol323</t>
  </si>
  <si>
    <t>chránička potrubí-oc.trubka 31.8x2.6 (0,5m)</t>
  </si>
  <si>
    <t>Pol324</t>
  </si>
  <si>
    <t>chránička potrubí-oc.trubka 38x2.6 (0,5m)</t>
  </si>
  <si>
    <t>Pol325</t>
  </si>
  <si>
    <t>chránička potrubí-oc.trubka 44.5x3.2 (0,5m)</t>
  </si>
  <si>
    <t>Pol326</t>
  </si>
  <si>
    <t>chránička potrubí-oc.trubka 57x3.2 (0,5m)</t>
  </si>
  <si>
    <t>Pol327</t>
  </si>
  <si>
    <t>protipožární ucpávka</t>
  </si>
  <si>
    <t>Pol328</t>
  </si>
  <si>
    <t>tvarovky Cu do pr.28</t>
  </si>
  <si>
    <t>Pol329</t>
  </si>
  <si>
    <t>konzole jednoduchá</t>
  </si>
  <si>
    <t>Pol330</t>
  </si>
  <si>
    <t>konzole středně složitá</t>
  </si>
  <si>
    <t>Pol331</t>
  </si>
  <si>
    <t>konzole složitá</t>
  </si>
  <si>
    <t>Pol332</t>
  </si>
  <si>
    <t>značení potrubí</t>
  </si>
  <si>
    <t>Pol333</t>
  </si>
  <si>
    <t>ochranný plyn pro pájení Cu trubek</t>
  </si>
  <si>
    <t>Pol334</t>
  </si>
  <si>
    <t>propláchnutí rozvodu dusíkem</t>
  </si>
  <si>
    <t>Pol335</t>
  </si>
  <si>
    <t>napojení na stávající rozvod vč.odstavení části rozvodu</t>
  </si>
  <si>
    <t>Pol336</t>
  </si>
  <si>
    <t>úseková tlaková zkouška</t>
  </si>
  <si>
    <t>Pol337</t>
  </si>
  <si>
    <t>závěrečná tlaková zkouška</t>
  </si>
  <si>
    <t>Pol338</t>
  </si>
  <si>
    <t>kulový kohout DN10 vč.šroubení</t>
  </si>
  <si>
    <t>Pol339</t>
  </si>
  <si>
    <t>kulový kohout DN15 vč.šroubení</t>
  </si>
  <si>
    <t>Pol340</t>
  </si>
  <si>
    <t>kulový kohout DN20 vč.šroubení</t>
  </si>
  <si>
    <t>Pol341</t>
  </si>
  <si>
    <t>kulový kohout DN25 vč.šroubení</t>
  </si>
  <si>
    <t>Pol342</t>
  </si>
  <si>
    <t>lahvový uzavírací ventil</t>
  </si>
  <si>
    <t>Pol343</t>
  </si>
  <si>
    <t>odvodňovací lahev pro vakuum</t>
  </si>
  <si>
    <t>Pol344</t>
  </si>
  <si>
    <t>manometr pr.60 rozsah 0-1MPa</t>
  </si>
  <si>
    <t>Pol345</t>
  </si>
  <si>
    <t>vakuometr pr.60 rozsah 0--100kPa</t>
  </si>
  <si>
    <t>Pol346</t>
  </si>
  <si>
    <t>čidlo signalizace</t>
  </si>
  <si>
    <t>Pol347</t>
  </si>
  <si>
    <t>čidlo signalizace pro vakuum</t>
  </si>
  <si>
    <t>Pol348</t>
  </si>
  <si>
    <t>ventil.krabice pro 1 plyn kompletní do zdi (1xuzav.ventil,1xpřip.zálohy,1xčidlo snímání tlaku)</t>
  </si>
  <si>
    <t>Pol349</t>
  </si>
  <si>
    <t>ventil.krabice pro 2 plyny kompletní do zdi (2xuzav.ventil,2xpřip.zálohy,2xčidlo snímání tlaku)</t>
  </si>
  <si>
    <t>Pol350</t>
  </si>
  <si>
    <t>ventil.krabice pro 4 plyny kompletní do zdi (4xuzav.ventil,4xpřip.zálohy,4xčidlo snímání tlaku)</t>
  </si>
  <si>
    <t>Pol351</t>
  </si>
  <si>
    <t>monitorovací zařízení s dotyk.LCD displejem pro 12 vstupů do zdi, uživatelsky nastavitelné, příprava pro měření spotřeby plynu</t>
  </si>
  <si>
    <t>Pol352</t>
  </si>
  <si>
    <t>kabel signalizace</t>
  </si>
  <si>
    <t>Pol353</t>
  </si>
  <si>
    <t>lékařský nástěnný panel s terminální jednotkou do zdi</t>
  </si>
  <si>
    <t>Pol354</t>
  </si>
  <si>
    <t>nástěnná lůžková rampa pro 2 lůžka, délka 3300mm, výbava pro 1 lůžko : 2x O2, 2x zásuvka MDO, 4x zásuvka DO, 2x zdířka ochr.pospojení, 2x datová zásuvka RJ45, 1x příprava dorozumívání sestra/pacient, 2x medilišta 400mm, osvětlení přímé (ovládané z rampy), nosič infuzí na medilištu, police na medilištu, plenta mezi lůžka</t>
  </si>
  <si>
    <t>Pol355</t>
  </si>
  <si>
    <t>zdrojový most stropní pro 1 lůžko, délka 2250mm, výbava : 2x O2, 2x zásuvka MDO, 4x zásuvka DO, 2x zdířka ochr.pospojení, 2x datová zásuvka RJ45, 1x příprava dorozumívání sestra/pacient, 2x medilišta 400mm, osvětlení přímé (ovládané z mostu), 1x pojezd s policí, 1x rameno lomenné 700/600mm+nosič infuzí na nohu mostu, 1x dvouramenný otočný držák infuzní techniky na nohu mostu, rameno 600+600 s tyčí dlouhou 1200mm průměr 28mm - na konci ramene s hlavou s vývody slabo a silnoproudu (2x VDO/230V, 1x zdířka ochr.pospojení), ramena musí umožnit protažení instalací elektro</t>
  </si>
  <si>
    <t>Pol356</t>
  </si>
  <si>
    <t>zdrojový most stropní pro 2 lůžka, délka 3000mm, výbava pro 1 lůžko : 2x O2, 2x zásuvka MDO, 4x zásuvka DO, 2x zdířka ochr.pospojení, 2x datová zásuvka RJ45, 1x příprava dorozumívání sestra/pacient, 2x medilišta 400mm, osvětlení přímé (ovládané z mostu), 1x pojezd s policí, 1x rameno lomenné 700/600mm+nosič infuzí na nohu mostu, 1x dvouramenný otočný držák infuzní techniky na nohu mostu, rameno 600+600 s tyčí dlouhou 1200mm průměr 28mm - na konci ramene s hlavou s vývody slabo a silnoproudu (2x VDO/230V, 1x zdířka ochr.pospojení), ramena musí umožnit protažení instalací elektro, plenta mezi lůžka</t>
  </si>
  <si>
    <t>Pol357</t>
  </si>
  <si>
    <t>zdrojový most stropní pro 3 lůžka, délka 4600mm, výbava pro 1 lůžko : 2x O2, 2x zásuvka MDO, 4x zásuvka DO, 2x zdířka ochr.pospojení, 2x datová zásuvka RJ45, 1x příprava dorozumívání sestra/pacient, 2x medilišta 400mm, osvětlení přímé (ovládané z mostu), 1x pojezd s policí, 1x rameno lomenné 700/600mm+nosič infuzí na nohu mostu, 1x dvouramenný otočný držák infuzní techniky na nohu mostu, rameno 600+600 s tyčí dlouhou 1200mm průměr 28mm - na konci ramene s hlavou s vývody slabo a silnoproudu (2x VDO/230V, 1x zdířka ochr.pospojení), ramena musí umožnit protažení instalací elektro, plenta mezi lůžka</t>
  </si>
  <si>
    <t>Pol358</t>
  </si>
  <si>
    <t>pevný stropní stativ anestetický, výbava : 2x O2, 1x AIR04, 1x VAC, 2x zásuvka DO, 4x zásuvka ZIS-LED, 2x zdířka ochr.pospojení, 2x datová zásuvka RJ45, 2x medilišta 330mm, 1x rameno na monitor VESA 100</t>
  </si>
  <si>
    <t>Pol359</t>
  </si>
  <si>
    <t>otočný stropní dvouramenný stativ chirurgický , výbava : rameno 800/800mm, 2x O2, 1x AIR04, 1x VAC, 1x CO2, 4x zásuvka MDO, 6x zásuvka DO, 4x zásuvka ZIS-LED, 4x zásuvka NBC, 1x zásuvka MFJ-laser, 4x zásuvka ochr.pospojení, 12x datová zásuvka RJ45, 2x medilišta 330mm, 1x police s ovládáním, 4x police standard, nosič infuzí na medilištu, 1x pasivní rameno dvouramenné s instalací do stropu (otočné rameno 900mm/kyvné rameno 800mm) s držákem pro monitor, ramena musí umožnit protažení instalací elektro, společné kotvení pro stativ a pasivní rameno</t>
  </si>
  <si>
    <t>Pol360</t>
  </si>
  <si>
    <t>dialyzační police, výbava : 1x O2, 3x zásuvka MDO, 2x zásuvka DO, 1x zásuvka ZIS-LED, 1x zdířka ochr.pospojení, 1x datová zásuvka RJ45, 1x příprava dorozumívání sestra/pacient, 1x zásuvka pro sluchátka, upravená voda - redukce s vnějším závitem ukončení nerez uzavíracé rychlospojkou včetně protikusu, odpad - redukce s vnějším závitem ukončení nerez uzavíracé rychlospojkou včetně protikusu</t>
  </si>
  <si>
    <t>Pol361</t>
  </si>
  <si>
    <t>dialyzační police, výbava : 1x O2, 3x zásuvka MDO, 4x zásuvka DO, 1x zásuvka ZIS-LED, 1x zdířka ochr.pospojení, 1x datová zásuvka RJ45, 1x příprava dorozumívání sestra/pacient, 1x zásuvka pro sluchátka, upravená voda - redukce s vnějším závitem ukončení nerez uzavíracé rychlospojkou včetně protikusu, odpad - redukce s vnějším závitem ukončení nerez uzavíracé rychlospojkou včetně protikusu</t>
  </si>
  <si>
    <t>Pol362</t>
  </si>
  <si>
    <t>zákrokové stropní svítidlo, délka ramen min. 1600 mm, životnost LED více než 50 000 h, svítivost 60 000 lx, teplota barev 4 500 K, Ra 96, 25W</t>
  </si>
  <si>
    <t>Pol364</t>
  </si>
  <si>
    <t>zahájení,ukončení a předání</t>
  </si>
  <si>
    <t>Pol365</t>
  </si>
  <si>
    <t>přesun hmot</t>
  </si>
  <si>
    <t>Pol366</t>
  </si>
  <si>
    <t>LEK 15 - zkouška čistoty medic.stl.vzduchu dle čl.3.2 odst.b</t>
  </si>
  <si>
    <t>Pol367</t>
  </si>
  <si>
    <t>zkoušky a revize plynových částí</t>
  </si>
  <si>
    <t>02 - vakuová stanice</t>
  </si>
  <si>
    <t>Pol368</t>
  </si>
  <si>
    <t>tvarovky Cu do pr.18</t>
  </si>
  <si>
    <t>Pol369</t>
  </si>
  <si>
    <t>Pol370</t>
  </si>
  <si>
    <t>ochraný plyn pro pájení Cu trubek</t>
  </si>
  <si>
    <t>Pol371</t>
  </si>
  <si>
    <t>tlaková zkouška ve stanici</t>
  </si>
  <si>
    <t>Pol372</t>
  </si>
  <si>
    <t>vakuometr pr.100 rozsah 0--100kPa</t>
  </si>
  <si>
    <t>Pol373</t>
  </si>
  <si>
    <t>soustava 3 bezolejových rotačních vývěv o výkonu 3x 40 m3/hod, na zásobníku o objemu 70 l vč.integr.filtrace a řízení</t>
  </si>
  <si>
    <t>Pol374</t>
  </si>
  <si>
    <t>elektroinstalace</t>
  </si>
  <si>
    <t>Pol376</t>
  </si>
  <si>
    <t>Pol377</t>
  </si>
  <si>
    <t>Pol378</t>
  </si>
  <si>
    <t>zkoušky a revize</t>
  </si>
  <si>
    <t>03 - záložní zdroj O2</t>
  </si>
  <si>
    <t>Pol379</t>
  </si>
  <si>
    <t>záložní zdroj kyslíku : (redukční panel vstup 200 bar/výstup 4 bar, 1x LB pro 3 lahve vč.držáku, 1m vysokotlaká Cu trubka)</t>
  </si>
  <si>
    <t>Pol380</t>
  </si>
  <si>
    <t>Pol381</t>
  </si>
  <si>
    <t>04 - zdroj CO2</t>
  </si>
  <si>
    <t>Pol382</t>
  </si>
  <si>
    <t>lahvový zdroj CO2 : 1+1 lahev vč.automat.přepínání (1x automat.přepínání lahví vč.redukce a signalizace, 2x vysokotl.přípojka vč. vč.držáku, 1x nouz. vstup pro údržbu, 1x středotl.čidlo, 1x kontr.manometr, 1x PV, 1x KK 3/4", 2m vysokotl.Cu trubka)</t>
  </si>
  <si>
    <t>Pol383</t>
  </si>
  <si>
    <t>záložní zdroj CO2 : 1 lahev vč.redukčního panelu (redukční panel vstup 200 bar/výstup 4 bar, 1x lahvový ventil, 1x držák pro 1 lahev, 1x přípojka, 1m vysokotlaká Cu trubka)</t>
  </si>
  <si>
    <t>09 - zdravotnická technologie</t>
  </si>
  <si>
    <t>M001</t>
  </si>
  <si>
    <t>MYČKA PODLOŽNÍCH MÍS</t>
  </si>
  <si>
    <t>-1003589047</t>
  </si>
  <si>
    <t>M002</t>
  </si>
  <si>
    <t>MACERÁTOR</t>
  </si>
  <si>
    <t>1975383744</t>
  </si>
  <si>
    <t>M003</t>
  </si>
  <si>
    <t>ZÁKROKOVÉ SVÍTIDLO JEDNORAMENNÉ</t>
  </si>
  <si>
    <t>-1127076176</t>
  </si>
  <si>
    <t>M006</t>
  </si>
  <si>
    <t>Kompletní dodávka a montáž úpravny vody - hemodialýza, včetně předúpravy surové vody, revizní osmózy a ostatního příslušenství. Kompletní popis D.2.1 ZT _ popis standardů D.2.1-6</t>
  </si>
  <si>
    <t>-1045886247</t>
  </si>
  <si>
    <t>M007</t>
  </si>
  <si>
    <t>Kompletní dodávka a montáž úpravny vody - endoskopie, včetně předúpravy surové vody, revizní osmózy a skladového kompletu - zásobník 400 l v konstrukci + AT stanice. Kompletní popis D.2.1 ZT _ popis standardů D.2.1-6</t>
  </si>
  <si>
    <t>401214965</t>
  </si>
  <si>
    <t>10 - záchytný a zádržný systém proti pádu z výšky a do hloubky</t>
  </si>
  <si>
    <t>Montáž kompletního systému</t>
  </si>
  <si>
    <t>-880730423</t>
  </si>
  <si>
    <t>Revize a předání do užívání</t>
  </si>
  <si>
    <t>-433951241</t>
  </si>
  <si>
    <t>TWT.TSL600BSR11</t>
  </si>
  <si>
    <t>Kotvicí bod TSL-700-BSR10-A</t>
  </si>
  <si>
    <t>-807635142</t>
  </si>
  <si>
    <t>TWT.TSL600BSR12</t>
  </si>
  <si>
    <t>Kotvicí bod TSL-800-BSR10-A</t>
  </si>
  <si>
    <t>-1513591561</t>
  </si>
  <si>
    <t>TWT.TSL500ST3</t>
  </si>
  <si>
    <t>Kotvicí bod TSL-500-ST3</t>
  </si>
  <si>
    <t>-1411790782</t>
  </si>
  <si>
    <t>TWT.0001</t>
  </si>
  <si>
    <t>TS-ML23</t>
  </si>
  <si>
    <t>1589756581</t>
  </si>
  <si>
    <t>TWT.TSLL6</t>
  </si>
  <si>
    <t>Nerezové lano TSL-L6</t>
  </si>
  <si>
    <t>-2073740759</t>
  </si>
  <si>
    <t>TWT.TSLNAP6</t>
  </si>
  <si>
    <t>Napínací koncovka TSL-NAP6</t>
  </si>
  <si>
    <t>1072659960</t>
  </si>
  <si>
    <t>TWT.TSLKP6</t>
  </si>
  <si>
    <t>Pevná koncovka TSL-KP6</t>
  </si>
  <si>
    <t>-1123562854</t>
  </si>
  <si>
    <t>TWT.TSL</t>
  </si>
  <si>
    <t>TSL-Štítek</t>
  </si>
  <si>
    <t>-1350280302</t>
  </si>
  <si>
    <t>11 - vzduchotechnika</t>
  </si>
  <si>
    <t xml:space="preserve">    751 - Vzduchotechnika</t>
  </si>
  <si>
    <t xml:space="preserve">      D1 - Zařízení č.1 - Větrání dialyzační místnosti, boxů a přilehlých místností ve 2.np</t>
  </si>
  <si>
    <t xml:space="preserve">      D2 - Zařízení č.2 - Větrání šaten, čekáren a soc. zařízení ve 2.np</t>
  </si>
  <si>
    <t xml:space="preserve">      D3 - Zařízení č.3 - Větrání zákrokových sálů, dospávacích pokojů a přilehlých </t>
  </si>
  <si>
    <t xml:space="preserve">      D4 - Zařízení č.4 - Požární větrání CHÚC</t>
  </si>
  <si>
    <t xml:space="preserve">      D5 - Zařízení č.5 - Větrání výtahových šachet</t>
  </si>
  <si>
    <t xml:space="preserve">      D6 - Zařízení č.6 - Klimatizace</t>
  </si>
  <si>
    <t xml:space="preserve">      D7 - Zařízení č.7 - Úpravy ve stávající strojovně vzduchotechniky</t>
  </si>
  <si>
    <t xml:space="preserve">      D8 - Zařízení č.8 - Odvětrání soc. zařízení v 1.np</t>
  </si>
  <si>
    <t xml:space="preserve">      D9 - Zařízení č.9 - Dveřní clona</t>
  </si>
  <si>
    <t xml:space="preserve">      D10 - Zařízení č.10 - Větrání  zálohy O2, místnosti CO2 a místnosti zdroj vakuum v 1.np </t>
  </si>
  <si>
    <t xml:space="preserve">      D11 - Zařízení č.11 - Větrání Räcků</t>
  </si>
  <si>
    <t xml:space="preserve">      D12 - Zařízení č.12 - Odvětrání myček endoskopie</t>
  </si>
  <si>
    <t xml:space="preserve">      D13 - Zařízení č.13 - Klimatizace chlazení rozvodny</t>
  </si>
  <si>
    <t>751</t>
  </si>
  <si>
    <t>Vzduchotechnika</t>
  </si>
  <si>
    <t>Zařízení č.1 - Větrání dialyzační místnosti, boxů a přilehlých místností ve 2.np</t>
  </si>
  <si>
    <t>Pol564</t>
  </si>
  <si>
    <t>Vzduchotechnická rekuperační jednotka ve vnitřním a hygienickém provedení ve složení :</t>
  </si>
  <si>
    <t>Poznámka k položce:_x000D_
Přívod_x000D_
Vstup vzduchu - připojovací manžeta_x000D_
Klapka s volnou hřídelí pro osazení serva_x000D_
Filtrační komora M5_x000D_
Deskový rekuperátor s by passem - účinnost 83%_x000D_
Ventilátor Q = 7200m³/h, pext = 400Pa_x000D_
                  P = 400V, 5.25kW_x000D_
Směšovací komora_x000D_
Vodní ohřívač 27kW, voda 70/50°C, výstup vzduchu 24°C_x000D_
Vodní chladič 51kW, voda 6/12°C + eliminátor kapek_x000D_
Filtrační komora F7_x000D_
Výstup vzduchu - pružná manžeta_x000D_
Odvod_x000D_
Vstup vzduchu - připojovací manžeta_x000D_
Filtrační komora M5_x000D_
Deskový rekuperátor s by passem_x000D_
Ventilátor Q = 6 710m³/h, pext = 400Pa_x000D_
                  P = 400V, 3.3kW_x000D_
Klapka s volnou hřídelí pro osazení serva_x000D_
Výstup vzduchu - pružná manžeta_x000D_
Dodávka v rozloženém stavu, komponenty MAR ( upřesnit s profesí MaR, před objednáním)</t>
  </si>
  <si>
    <t>Pol565</t>
  </si>
  <si>
    <t>Buňka tlumiče hluku 500x250/1000 děrovaný plech, náběh i výběh</t>
  </si>
  <si>
    <t>Pol566</t>
  </si>
  <si>
    <t>Protidešťová žaluzie hliníková 710x250, síto, RAL dle fasády</t>
  </si>
  <si>
    <t>Pol567</t>
  </si>
  <si>
    <t>Krycí mřížka 500x315 - tahokov</t>
  </si>
  <si>
    <t>Pol568</t>
  </si>
  <si>
    <t>Protipožární klapka, odolnost 90minut, rozměr 800x500, servopohon 230V</t>
  </si>
  <si>
    <t>Pol569</t>
  </si>
  <si>
    <t>Regulační klapka 800x500 - ruční</t>
  </si>
  <si>
    <t>Pol570</t>
  </si>
  <si>
    <t>Regulační klapka 710x500 - ruční</t>
  </si>
  <si>
    <t>Pol571</t>
  </si>
  <si>
    <t>Regulační klapka 710x355 - ruční</t>
  </si>
  <si>
    <t>Pol572</t>
  </si>
  <si>
    <t>Regulační klapka 630x500 - ruční</t>
  </si>
  <si>
    <t>Pol573</t>
  </si>
  <si>
    <t>Regulační klapka 250x250 - ruční</t>
  </si>
  <si>
    <t>Pol574</t>
  </si>
  <si>
    <t>Výřivá vyúsť přívodní 600x600, pevné plech.lamely,</t>
  </si>
  <si>
    <t>Poznámka k položce:_x000D_
regulační klapka v hrdle plenum boxu Ø200                (200 m³/h)</t>
  </si>
  <si>
    <t>Pol575</t>
  </si>
  <si>
    <t>Poznámka k položce:_x000D_
regulační klapka v hrdle plenum boxu Ø250                (500 m³/h)</t>
  </si>
  <si>
    <t>Pol576</t>
  </si>
  <si>
    <t>Výřivá vyúsť odvodní 600x600, pevné plech.lamely,</t>
  </si>
  <si>
    <t>Poznámka k položce:_x000D_
regulační klapka v hrdle plenum boxu Ø250                (555 m³/h)</t>
  </si>
  <si>
    <t>Pol577</t>
  </si>
  <si>
    <t>Talířový ventil odvodní kovový Ø 200</t>
  </si>
  <si>
    <t>Pol578</t>
  </si>
  <si>
    <t>Talířový ventil odvodní kovový Ø 160</t>
  </si>
  <si>
    <t>Poznámka k položce:_x000D_
neobsazeno</t>
  </si>
  <si>
    <t>Pol579</t>
  </si>
  <si>
    <t>Ohebná hadice zvukově izolovaná Ø 250</t>
  </si>
  <si>
    <t>bm</t>
  </si>
  <si>
    <t>Pol580</t>
  </si>
  <si>
    <t>Ohebná hadice zvukově izolovaná Ø 200</t>
  </si>
  <si>
    <t>Pol581</t>
  </si>
  <si>
    <t>Ohebná hadice zvukově izolovaná Ø 160</t>
  </si>
  <si>
    <t>Pol582</t>
  </si>
  <si>
    <t>Potrubí čtyřhranné pozink - rovné</t>
  </si>
  <si>
    <t>m²</t>
  </si>
  <si>
    <t>Pol583</t>
  </si>
  <si>
    <t>Potrubí čtyřhranné pozink - tvarovky</t>
  </si>
  <si>
    <t>Pol584</t>
  </si>
  <si>
    <t>Kruhové potrubí pozink - SPIRO Ø 200 rovné</t>
  </si>
  <si>
    <t>Pol585</t>
  </si>
  <si>
    <t>Kruhové potrubí pozink - SPIRO Ø 200 tvar</t>
  </si>
  <si>
    <t>Pol586</t>
  </si>
  <si>
    <t>Kruhové potrubí pozink - SPIRO Ø 160 rovné</t>
  </si>
  <si>
    <t>Pol587</t>
  </si>
  <si>
    <t>Kruhové potrubí pozink - SPIRO Ø 160 tvar</t>
  </si>
  <si>
    <t>Pol588</t>
  </si>
  <si>
    <t>Tepelná izolace tl.40mm</t>
  </si>
  <si>
    <t>Pol589</t>
  </si>
  <si>
    <t>Požární izolace EI 45</t>
  </si>
  <si>
    <t>Pol590</t>
  </si>
  <si>
    <t>Požární izolace certifikovaná pro do izolování čtyřhranných klapek umístěných mimo</t>
  </si>
  <si>
    <t>Poznámka k položce:_x000D_
požární předěl. ( Minerální vlna o měrné hmotnosti 300kg/m³, krytá Al folií s = 60mm)</t>
  </si>
  <si>
    <t>Pol591</t>
  </si>
  <si>
    <t>Spojovací a těsnící materiál</t>
  </si>
  <si>
    <t>Pol592</t>
  </si>
  <si>
    <t>Materiál pro kotvení a zavěšení potrubí</t>
  </si>
  <si>
    <t>Zařízení č.2 - Větrání šaten, čekáren a soc. zařízení ve 2.np</t>
  </si>
  <si>
    <t>Pol593</t>
  </si>
  <si>
    <t>Podstropní rekuperační jednotka</t>
  </si>
  <si>
    <t>Poznámka k položce:_x000D_
Složení_x000D_
- ventilátorová komora přívodní Q = 1570m³/h, pext=250Pa_x000D_
                                                      P = 230V, 0.78kW,3.9A_x000D_
- ventilátorová komora odvodní Q = 1570m³/h, pext=250Pa_x000D_
                                                      P = 230V, 0.18kW, 3.9A_x000D_
- teplovodní ohřev 2kW, voda 70/50, výstup vzduchu 22st_x000D_
- vodní chladič 5.5kW, voda 6/12_x000D_
- deskový rekuperátor s by passem_x000D_
- filtrace_x000D_
- hygienické provedení_x000D_
- komponenty MaR kromě ovladače</t>
  </si>
  <si>
    <t>Pol594</t>
  </si>
  <si>
    <t>Tlumič hluku Ø315/900</t>
  </si>
  <si>
    <t>Pol595</t>
  </si>
  <si>
    <t>Protidešťová žaluzie hliníková 400x400, síto, RAL dle fasády</t>
  </si>
  <si>
    <t>Pol596</t>
  </si>
  <si>
    <t>Protipožární klapka, odolnost 90minut, rozměr Ø315, servopohon 230V</t>
  </si>
  <si>
    <t>Pol597</t>
  </si>
  <si>
    <t>Protipožární klapka, odolnost 90minut, rozměr Ø250, servopohon 230V</t>
  </si>
  <si>
    <t>Pol598</t>
  </si>
  <si>
    <t>Poznámka k položce:_x000D_
regulační klapka v hrdle plenum boxu Ø250                (400 m³/h)</t>
  </si>
  <si>
    <t>Pol599</t>
  </si>
  <si>
    <t>Poznámka k položce:_x000D_
regulační klapka v hrdle plenum boxu Ø250                (325 m³/h)</t>
  </si>
  <si>
    <t>Pol600</t>
  </si>
  <si>
    <t>Poznámka k položce:_x000D_
regulační klapka v hrdle plenum boxu Ø250                (520 m³/h)</t>
  </si>
  <si>
    <t>Pol601</t>
  </si>
  <si>
    <t>Poznámka k položce:_x000D_
regulační klapka v hrdle plenum boxu Ø250                (300 m³/h)</t>
  </si>
  <si>
    <t>Pol602</t>
  </si>
  <si>
    <t>Poznámka k položce:_x000D_
regulační klapka v hrdle plenum boxu Ø250                (560 m³/h)</t>
  </si>
  <si>
    <t>Pol603</t>
  </si>
  <si>
    <t>Pol604</t>
  </si>
  <si>
    <t>Pol605</t>
  </si>
  <si>
    <t>Ohebná hadice zvuk. Izolovaná Ø 250</t>
  </si>
  <si>
    <t>Pol606</t>
  </si>
  <si>
    <t>Ohebná hadice zvuk. Izolovaná Ø 200</t>
  </si>
  <si>
    <t>Pol607</t>
  </si>
  <si>
    <t>Ohebná hadice zvuk. Izolovaná Ø 160</t>
  </si>
  <si>
    <t>Pol608</t>
  </si>
  <si>
    <t>Stěnová mřížka 400x200</t>
  </si>
  <si>
    <t>Pol609</t>
  </si>
  <si>
    <t>Pol610</t>
  </si>
  <si>
    <t>Potrubí čtyřhranné pozink tvarovky</t>
  </si>
  <si>
    <t>Pol611</t>
  </si>
  <si>
    <t>Kruhové potrubí pozink - SPIRO Ø 315 rovné</t>
  </si>
  <si>
    <t>Pol612</t>
  </si>
  <si>
    <t>Kruhové potrubí pozink - SPIRO Ø 315 tvar</t>
  </si>
  <si>
    <t>Pol613</t>
  </si>
  <si>
    <t>Kruhové potrubí pozink - SPIRO Ø 250 rovné</t>
  </si>
  <si>
    <t>Pol614</t>
  </si>
  <si>
    <t>Kruhové potrubí pozink - SPIRO Ø 250 tvar</t>
  </si>
  <si>
    <t>Pol615</t>
  </si>
  <si>
    <t>Pol616</t>
  </si>
  <si>
    <t>Pol617</t>
  </si>
  <si>
    <t>Pol618</t>
  </si>
  <si>
    <t>Požární izolace EI45</t>
  </si>
  <si>
    <t>Pol619</t>
  </si>
  <si>
    <t>Pol620</t>
  </si>
  <si>
    <t xml:space="preserve">Zařízení č.3 - Větrání zákrokových sálů, dospávacích pokojů a přilehlých </t>
  </si>
  <si>
    <t>Pol621</t>
  </si>
  <si>
    <t>Vzduchotechnická kompaktní jednotka rekuperační jednotka ve stojatém provdení</t>
  </si>
  <si>
    <t>Poznámka k položce:_x000D_
- ventilátorová komora přívodní Q = 5900m³/h, pext=450Pa_x000D_
                                                      P = 400V, 3.3kW, 5.4A_x000D_
- ventilátorová komora odvodní Q = 5740m³/h, pext=450Pa_x000D_
                                                      P = 400V, 3.3kW, 5.4A_x000D_
- teplovodní ohřev 13.31kW, voda 70/50, výstup vzduchu 24st_x000D_
- vodní chladič 20kW, voda 70/50_x000D_
- deskový rekuperátor s by passem_x000D_
- filtrace_x000D_
- dodávka v rozloženém stavu_x000D_
- komponenty MaR kromě ovladače</t>
  </si>
  <si>
    <t>Pol622</t>
  </si>
  <si>
    <t>Filtrační komora do potrubí 1000x500, třída fitrace M5</t>
  </si>
  <si>
    <t>Pol623</t>
  </si>
  <si>
    <t>Buňka tlumiče hluku 500x200/1000</t>
  </si>
  <si>
    <t>Pol624</t>
  </si>
  <si>
    <t>Protidešťová žaluzie hliníková 1000x500, síto, RAL dle fasády</t>
  </si>
  <si>
    <t>Pol625</t>
  </si>
  <si>
    <t>Krycí mřížka 1000x500 - tahokov</t>
  </si>
  <si>
    <t>Pol626</t>
  </si>
  <si>
    <t>Protipožární klapka, odolnost 90minut, rozměr 1000x280, servopohon 230V</t>
  </si>
  <si>
    <t>Pol627</t>
  </si>
  <si>
    <t>Protipožární klapka, odolnost 90minut, rozměr 280x280, servopohon 230V</t>
  </si>
  <si>
    <t>Pol628</t>
  </si>
  <si>
    <t>Protipožární klapka, odolnost 90minut, rozměr 450x280, servopohon 230V</t>
  </si>
  <si>
    <t>Pol629</t>
  </si>
  <si>
    <t>Protipožární klapka, odolnost 90minut, rozměr Ø200, servopohon 230V</t>
  </si>
  <si>
    <t>Pol630</t>
  </si>
  <si>
    <t>Regulační klapka 500x280 - ruční</t>
  </si>
  <si>
    <t>Pol631</t>
  </si>
  <si>
    <t>Regulační klapka 710x280 - ruční</t>
  </si>
  <si>
    <t>Pol632</t>
  </si>
  <si>
    <t>Regulační klapka 280x280 - ruční</t>
  </si>
  <si>
    <t>Pol633</t>
  </si>
  <si>
    <t>Regulační klapka 450x280 - ruční</t>
  </si>
  <si>
    <t>Pol634</t>
  </si>
  <si>
    <t>Regulační klapka 630x280 - ruční</t>
  </si>
  <si>
    <t>Pol635</t>
  </si>
  <si>
    <t>Regulační klapka 200x125 - ruční</t>
  </si>
  <si>
    <t>Pol636</t>
  </si>
  <si>
    <t>Čistý nástavec pro osazení do rastru 600x600, regulační klapka v připojovacím hrdle boxu</t>
  </si>
  <si>
    <t>Poznámka k položce:_x000D_
filtrace H13, průtok vzduchu 250m3/h</t>
  </si>
  <si>
    <t>Pol637</t>
  </si>
  <si>
    <t>Pol638</t>
  </si>
  <si>
    <t>Poznámka k položce:_x000D_
regulační klapka plná v hrdle plenum boxu Ø200                (200 - 250 m³/h)</t>
  </si>
  <si>
    <t>Pol639</t>
  </si>
  <si>
    <t>Poznámka k položce:_x000D_
regulační klapka plná v hrdle plenum boxu Ø200                (350 - 400 m³/h)</t>
  </si>
  <si>
    <t>Pol640</t>
  </si>
  <si>
    <t>Poznámka k položce:_x000D_
regulační klapka plná v hrdle plenum boxu Ø250                (500 m³/h)</t>
  </si>
  <si>
    <t>Pol641</t>
  </si>
  <si>
    <t>Vyústka jednořadá 500x120 vč. regulace, upínací rámeček</t>
  </si>
  <si>
    <t>Pol642</t>
  </si>
  <si>
    <t>Talířový ventil přívodní kovový Ø200 vč. zděře</t>
  </si>
  <si>
    <t>Pol643</t>
  </si>
  <si>
    <t>Talířový ventil odvodní kovový Ø200 vč. zděře</t>
  </si>
  <si>
    <t>Pol644</t>
  </si>
  <si>
    <t>Talířový ventil odvodní kovový Ø160 vč. zděře</t>
  </si>
  <si>
    <t>Pol645</t>
  </si>
  <si>
    <t>Talířový ventil odvodní kovový Ø100 vč. zděře</t>
  </si>
  <si>
    <t>Pol646</t>
  </si>
  <si>
    <t>Ohebná hadice zvukově izolovaná Ø200</t>
  </si>
  <si>
    <t>Pol647</t>
  </si>
  <si>
    <t>Ohebná hadice zvukově izolovaná Ø160</t>
  </si>
  <si>
    <t>Pol648</t>
  </si>
  <si>
    <t>Ohebná hadice zvukově izolovaná Ø100</t>
  </si>
  <si>
    <t>Pol649</t>
  </si>
  <si>
    <t>Pol650</t>
  </si>
  <si>
    <t>Pol651</t>
  </si>
  <si>
    <t>Pol652</t>
  </si>
  <si>
    <t>Pol653</t>
  </si>
  <si>
    <t>Pol654</t>
  </si>
  <si>
    <t>Pol655</t>
  </si>
  <si>
    <t>Pol656</t>
  </si>
  <si>
    <t>Zařízení č.4 - Požární větrání CHÚC</t>
  </si>
  <si>
    <t>Pol657</t>
  </si>
  <si>
    <t>Axiální ventilátor do potrubí Ø 630</t>
  </si>
  <si>
    <t>Poznámka k položce:_x000D_
P = 400V, 3.2kW, 5A_x000D_
Q = 13 500m³/h, 200Pa_x000D_
příslušenství : pružné manžety, protipříruby</t>
  </si>
  <si>
    <t>Poznámka k položce:_x000D_
P = 400V, 3.2kW, 5A_x000D_
Q = 15 000m³/h,200Pa_x000D_
příslušenství : pružné manžety, protipříruby</t>
  </si>
  <si>
    <t>Pol658</t>
  </si>
  <si>
    <t>Uzavírací klapka 800x800 se servopohonem 230V</t>
  </si>
  <si>
    <t>Pol659</t>
  </si>
  <si>
    <t>Protidešťová žaluzie hliníková 800x800, síto, RAL dle fasády</t>
  </si>
  <si>
    <t>Pol660</t>
  </si>
  <si>
    <t>Protidešťová žaluzie hliníková 900x800, síto, RAL dle fasády</t>
  </si>
  <si>
    <t>Pol661</t>
  </si>
  <si>
    <t>Vyústka pro přívod vzduchu 800x400 s regulací</t>
  </si>
  <si>
    <t>Pol662</t>
  </si>
  <si>
    <t>Mechanická přetlaková klapka pro automatické otevření při požadovaném přetlaku</t>
  </si>
  <si>
    <t>Poznámka k položce:_x000D_
provedení stěnové, rozměr 1000x710</t>
  </si>
  <si>
    <t>Pol663</t>
  </si>
  <si>
    <t>Protidešťová žaluzie hliníková 1000x710, se sítem, RAL dle fasády</t>
  </si>
  <si>
    <t>Pol664</t>
  </si>
  <si>
    <t>Protipožární klapka, odolnost 90minut, rozměr Ø630, tavná pojistka</t>
  </si>
  <si>
    <t>Pol665</t>
  </si>
  <si>
    <t>Uzavírací klapka 900x800 se servopohonem 230V</t>
  </si>
  <si>
    <t>Pol666</t>
  </si>
  <si>
    <t>Protidešťová žaluzie pro přívod vzduchu plastová Ø 100</t>
  </si>
  <si>
    <t>Pol667</t>
  </si>
  <si>
    <t>Krycí mřížka Ø 100 - tahokov</t>
  </si>
  <si>
    <t>Pol668</t>
  </si>
  <si>
    <t>Střešní ventilátor pro odtah vzduchu s napojovacím Ø 315</t>
  </si>
  <si>
    <t>Poznámka k položce:_x000D_
P = 230V, 301W_x000D_
Q = 1 300m³/h_x000D_
příslušenství : montážní podstavec</t>
  </si>
  <si>
    <t>Pol669</t>
  </si>
  <si>
    <t>Axiální ventilátor do potrubí Ø 400</t>
  </si>
  <si>
    <t>Poznámka k položce:_x000D_
P = 230V, 277W_x000D_
Q = 3 000m³/h</t>
  </si>
  <si>
    <t>Pol670</t>
  </si>
  <si>
    <t>Protidešťová žaluzie pro přívod vzduchu plastová Ø 315</t>
  </si>
  <si>
    <t>Pol671</t>
  </si>
  <si>
    <t>Krycí mřížka Ø 315 - tahokov</t>
  </si>
  <si>
    <t>Pol672</t>
  </si>
  <si>
    <t>Krycí mřížka Ø 400 - tahokov</t>
  </si>
  <si>
    <t>Pol673</t>
  </si>
  <si>
    <t>Protidešťová žaluzie pro odvod vzduchu plastová Ø 400</t>
  </si>
  <si>
    <t>Pol674</t>
  </si>
  <si>
    <t>Axiální ventilátor do potrubí Ø 250</t>
  </si>
  <si>
    <t>Poznámka k položce:_x000D_
P = 230V, 150W_x000D_
Q = 500m³/h_x000D_
příslušenství : pružné manžety, protipříruby</t>
  </si>
  <si>
    <t>Pol675</t>
  </si>
  <si>
    <t>Uzavírací klapka Ø 250 se servopohonem</t>
  </si>
  <si>
    <t>Pol676</t>
  </si>
  <si>
    <t>Žaluziová klapka elektricky ovládaná 220V/50, (bez napětí zavřená)</t>
  </si>
  <si>
    <t>Pol677</t>
  </si>
  <si>
    <t>Poznámka k položce:_x000D_
provedení stěnové, rozměr 280x280</t>
  </si>
  <si>
    <t>Pol678</t>
  </si>
  <si>
    <t>Pol679</t>
  </si>
  <si>
    <t>Pol680</t>
  </si>
  <si>
    <t>Pol681</t>
  </si>
  <si>
    <t>Pol682</t>
  </si>
  <si>
    <t>Pol683</t>
  </si>
  <si>
    <t>Pol684</t>
  </si>
  <si>
    <t>Kruhové potrubí pozink - SPIRO Ø 400 rovné</t>
  </si>
  <si>
    <t>Pol685</t>
  </si>
  <si>
    <t>Kruhové potrubí pozink - SPIRO Ø 400 tvar</t>
  </si>
  <si>
    <t>Pol686</t>
  </si>
  <si>
    <t>Kruhové potrubí pozink - SPIRO Ø 630 rovné</t>
  </si>
  <si>
    <t>Pol687</t>
  </si>
  <si>
    <t>Kruhové potrubí pozink - SPIRO Ø 630 tvar</t>
  </si>
  <si>
    <t>Pol688</t>
  </si>
  <si>
    <t>Pol689</t>
  </si>
  <si>
    <t>tepelná izolace tl.40mm</t>
  </si>
  <si>
    <t>Pol690</t>
  </si>
  <si>
    <t>Tepelná izolace tl. 60mm opechovaná</t>
  </si>
  <si>
    <t>Pol691</t>
  </si>
  <si>
    <t>Pol692</t>
  </si>
  <si>
    <t>Zařízení č.5 - Větrání výtahových šachet</t>
  </si>
  <si>
    <t>Pol693</t>
  </si>
  <si>
    <t>Protidešťová stříška s opláštěním Ø315</t>
  </si>
  <si>
    <t>Pol694</t>
  </si>
  <si>
    <t>Krycí mřížka Ø 315</t>
  </si>
  <si>
    <t>Poznámka k položce:_x000D_
Kruhové potrubí pozink - SPIRO  Ø 315</t>
  </si>
  <si>
    <t>Pol695</t>
  </si>
  <si>
    <t>rovné</t>
  </si>
  <si>
    <t>Pol696</t>
  </si>
  <si>
    <t>Pol697</t>
  </si>
  <si>
    <t>Zařízení č.6 - Klimatizace</t>
  </si>
  <si>
    <t>Pol698</t>
  </si>
  <si>
    <t>Venkovní kondenzační VRF jednotka složená ze dvou modulů</t>
  </si>
  <si>
    <t>Poznámka k položce:_x000D_
P = 400V/ 3f/ 50Hz/ 13.5kW, max. 56A_x000D_
Qchl = 61.6kW_x000D_
velikost jednoho modulu 930x1690x760 (šxvxh)_x000D_
Hmotnost jednoho modulu 215kg_x000D_
Chladivo R410A_x000D_
připojovací dimenze 15.88mm, 28.58mm</t>
  </si>
  <si>
    <t>Pol699</t>
  </si>
  <si>
    <t>Vnitřní klimatizační kazetová jednotka</t>
  </si>
  <si>
    <t>Poznámka k položce:_x000D_
P = 230V, 30W_x000D_
Qchl = 3.6kW</t>
  </si>
  <si>
    <t>Pol700</t>
  </si>
  <si>
    <t>Poznámka k položce:_x000D_
P = 230V, 30W_x000D_
Qchl = 2.8kW</t>
  </si>
  <si>
    <t>Pol701</t>
  </si>
  <si>
    <t>Poznámka k položce:_x000D_
P = 230V, 30W_x000D_
Qchl = 2.2kW</t>
  </si>
  <si>
    <t>Pol702</t>
  </si>
  <si>
    <t>Poznámka k položce:_x000D_
P = 230V, 30W_x000D_
Qchl = 5.6kW</t>
  </si>
  <si>
    <t>Pol703</t>
  </si>
  <si>
    <t>CU dvojpotrubí měkké Ø 15.58 / 28.88 mm předizolované vč.komunikačního kabelu</t>
  </si>
  <si>
    <t>Pol704</t>
  </si>
  <si>
    <t>CU dvojpotrubí měkké Ø 12.7 / 25.4 mm předizolované vč.komunikačního kabelu</t>
  </si>
  <si>
    <t>Pol705</t>
  </si>
  <si>
    <t>CU dvojpotrubí měkké Ø 12.7 / 22.2 mm předizolované vč.komunikačního kabelu</t>
  </si>
  <si>
    <t>Pol706</t>
  </si>
  <si>
    <t>CU dvojpotrubí měkké Ø 12.7 / 19.05 mm předizolované vč.komunikačního kabelu</t>
  </si>
  <si>
    <t>Pol707</t>
  </si>
  <si>
    <t>CU dvojpotrubí měkké Ø 9.52 / 15.88 mm předizolované vč.komunikačního kabelu</t>
  </si>
  <si>
    <t>Pol708</t>
  </si>
  <si>
    <t>CU dvojpotrubí měkké Ø 6.35 / 12.7 mm předizolované vč.komunikačního kabelu</t>
  </si>
  <si>
    <t>Pol709</t>
  </si>
  <si>
    <t>Infra ovladač</t>
  </si>
  <si>
    <t>Pol710</t>
  </si>
  <si>
    <t>Rozbočovač refnet</t>
  </si>
  <si>
    <t>Pol711</t>
  </si>
  <si>
    <t>Chránička CU potrubí před UV zářením</t>
  </si>
  <si>
    <t>Pol712</t>
  </si>
  <si>
    <t>Doplnění chladiva - odhad</t>
  </si>
  <si>
    <t>Pol713</t>
  </si>
  <si>
    <t>Komplexní vyzkoušení, protokoly, zaškolení obsluhy</t>
  </si>
  <si>
    <t>Pol714</t>
  </si>
  <si>
    <t>Pol715</t>
  </si>
  <si>
    <t>Zařízení č.7 - Úpravy ve stávající strojovně vzduchotechniky</t>
  </si>
  <si>
    <t>Pol716</t>
  </si>
  <si>
    <t>Protidešťová žaluzie hliníková 1200x400, síto, RAL dle fasády</t>
  </si>
  <si>
    <t>Pol717</t>
  </si>
  <si>
    <t>Protidešťová žaluzie hliníková 1300x400, síto, RAL dle fasády</t>
  </si>
  <si>
    <t>Pol718</t>
  </si>
  <si>
    <t>Protidešťová žaluzie hliníková 1500x500, síto, zední rám, RAL dle fasády</t>
  </si>
  <si>
    <t>Pol719</t>
  </si>
  <si>
    <t>Krycí mřížka 630x500 - tahokov</t>
  </si>
  <si>
    <t>Pol720</t>
  </si>
  <si>
    <t>Demontáž stávajícího zařízení ( vzt. jednotka, potrubí …..)</t>
  </si>
  <si>
    <t>Pol721</t>
  </si>
  <si>
    <t>Pol722</t>
  </si>
  <si>
    <t>Poznámka k položce:_x000D_
provizorní a dočas. napojení stávajících sání a výdechú pro dobu výstavby sběrné šachty</t>
  </si>
  <si>
    <t>Pol723</t>
  </si>
  <si>
    <t>Pol724</t>
  </si>
  <si>
    <t>Pol725</t>
  </si>
  <si>
    <t>Pol726</t>
  </si>
  <si>
    <t>Pol727</t>
  </si>
  <si>
    <t>Odvoz a likvidace demontovaného materiálu</t>
  </si>
  <si>
    <t>Pol728</t>
  </si>
  <si>
    <t>Pol729</t>
  </si>
  <si>
    <t>Materiál pro kotvení a zavěšení</t>
  </si>
  <si>
    <t>Zařízení č.8 - Odvětrání soc. zařízení v 1.np</t>
  </si>
  <si>
    <t>Pol730</t>
  </si>
  <si>
    <t>Potrubní ventilátor v tichém provedení Ø 125, časový doběh</t>
  </si>
  <si>
    <t>Poznámka k položce:_x000D_
P = 230V, 27W_x000D_
Q = 150m³/h, 80Pa</t>
  </si>
  <si>
    <t>Pol731</t>
  </si>
  <si>
    <t>Axiální ventilátor Ø 100, časový doběh, zpětná klapka</t>
  </si>
  <si>
    <t>Poznámka k položce:_x000D_
P = 230V, 13W_x000D_
Q = 50m³/h, 80Pa</t>
  </si>
  <si>
    <t>Pol732</t>
  </si>
  <si>
    <t>Zpětná klapka Ø 125</t>
  </si>
  <si>
    <t>Pol733</t>
  </si>
  <si>
    <t>Protidešťová žaluzie plastová Ø125</t>
  </si>
  <si>
    <t>Pol734</t>
  </si>
  <si>
    <t>Protidešťová žaluzie plastová Ø100</t>
  </si>
  <si>
    <t>Pol735</t>
  </si>
  <si>
    <t>Talířový ventil odvodní kovový Ø125</t>
  </si>
  <si>
    <t>Pol736</t>
  </si>
  <si>
    <t>Ohebná hadice zvukově izolovaná Ø125</t>
  </si>
  <si>
    <t>Pol737</t>
  </si>
  <si>
    <t>Pol738</t>
  </si>
  <si>
    <t>Pol739</t>
  </si>
  <si>
    <t>Pol740</t>
  </si>
  <si>
    <t>Kruhové potrubí pozink - SPIRO Ø 125 rovné</t>
  </si>
  <si>
    <t>Pol741</t>
  </si>
  <si>
    <t>Kruhové potrubí pozink - SPIRO Ø 125 tvar</t>
  </si>
  <si>
    <t>Pol742</t>
  </si>
  <si>
    <t>Kruhové potrubí pozink - SPIRO Ø 100 rovné</t>
  </si>
  <si>
    <t>Pol743</t>
  </si>
  <si>
    <t>Kruhové potrubí pozink - SPIRO Ø 100 tvar</t>
  </si>
  <si>
    <t>Pol744</t>
  </si>
  <si>
    <t>Pol745</t>
  </si>
  <si>
    <t>Zařízení č.9 - Dveřní clona</t>
  </si>
  <si>
    <t>Pol746</t>
  </si>
  <si>
    <t>Teplovzdušná dveřní clona, šířka 2000mm, instal. výška 2800mmm</t>
  </si>
  <si>
    <t>Poznámka k položce:_x000D_
P = 230V, 18kW_x000D_
spád vody 70/50°C_x000D_
Qtop = 16kW</t>
  </si>
  <si>
    <t>Pol747</t>
  </si>
  <si>
    <t>Materiál pro kotvení a zavěšení clony</t>
  </si>
  <si>
    <t xml:space="preserve">Zařízení č.10 - Větrání  zálohy O2, místnosti CO2 a místnosti zdroj vakuum v 1.np </t>
  </si>
  <si>
    <t>Pol748</t>
  </si>
  <si>
    <t>Potrubní ventilátor v tichém provedení Ø 100, časový doběh, zpětná klapka</t>
  </si>
  <si>
    <t>Poznámka k položce:_x000D_
P = 230V, 13W_x000D_
Q = 100m³/h, 80Pa_x000D_
Protidešťová žaluzie plastová Ø125</t>
  </si>
  <si>
    <t>Pol749</t>
  </si>
  <si>
    <t>Zařízení č.11 - Větrání Räcků</t>
  </si>
  <si>
    <t>Pol750</t>
  </si>
  <si>
    <t>Větrací protipožární mřížka vypěňovací 200x200</t>
  </si>
  <si>
    <t>Pol751</t>
  </si>
  <si>
    <t>Potrubí čtyřhranné pozink - tvar</t>
  </si>
  <si>
    <t>Pol752</t>
  </si>
  <si>
    <t>Pol753</t>
  </si>
  <si>
    <t>Zařízení č.12 - Odvětrání myček endoskopie</t>
  </si>
  <si>
    <t>Pol754</t>
  </si>
  <si>
    <t>Pol755</t>
  </si>
  <si>
    <t>Zařízení č.13 - Klimatizace chlazení rozvodny</t>
  </si>
  <si>
    <t>Pol780</t>
  </si>
  <si>
    <t>Venkovní kondenzační jednotka pro celoroční provoz, P = 230V/ 1.4kW, Qchl = 3kW</t>
  </si>
  <si>
    <t>-1448438901</t>
  </si>
  <si>
    <t>Pol781</t>
  </si>
  <si>
    <t>Vnitřní klimatizační kazetová jednotka, P = 230V, 30W, Qchl = 3.6kW</t>
  </si>
  <si>
    <t>-1810752309</t>
  </si>
  <si>
    <t>Pol782</t>
  </si>
  <si>
    <t>CU dvojpotrubí měkké Ø 6.35 / 9.52 mm předizolované vč.komunikačního kabelu</t>
  </si>
  <si>
    <t>-2016189958</t>
  </si>
  <si>
    <t>Pol783</t>
  </si>
  <si>
    <t>-184066815</t>
  </si>
  <si>
    <t>Pol784</t>
  </si>
  <si>
    <t>-2036775951</t>
  </si>
  <si>
    <t>Pol785</t>
  </si>
  <si>
    <t>-416679280</t>
  </si>
  <si>
    <t>Pol786</t>
  </si>
  <si>
    <t xml:space="preserve">Doplnění chladiva - odhad </t>
  </si>
  <si>
    <t>1243724269</t>
  </si>
  <si>
    <t>Pol787</t>
  </si>
  <si>
    <t>-196419486</t>
  </si>
  <si>
    <t>Pol788</t>
  </si>
  <si>
    <t>394612189</t>
  </si>
  <si>
    <t>Pol789</t>
  </si>
  <si>
    <t xml:space="preserve">Materiál pro kotvení a zavěšení potrubí </t>
  </si>
  <si>
    <t>1028008329</t>
  </si>
  <si>
    <t>SO 02 - venkovní úpravy, zpevněné plochy, terénní a sadové úpravy</t>
  </si>
  <si>
    <t xml:space="preserve">    5 - Komunikace pozemní</t>
  </si>
  <si>
    <t>111211101</t>
  </si>
  <si>
    <t>Odstranění křovin a stromů s odstraněním kořenů ručně průměru kmene do 100 mm jakékoliv plochy v rovině nebo ve svahu o sklonu do 1:5</t>
  </si>
  <si>
    <t>-2058866955</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</si>
  <si>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</si>
  <si>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5*5+2*2"výkres číslo D.1.1.b1</t>
  </si>
  <si>
    <t>111251111</t>
  </si>
  <si>
    <t>Drcení ořezaných větví strojně - (štěpkování) s naložením na dopravní prostředek a odvozem drtě do 20 km a se složením o průměru větví do 100 mm</t>
  </si>
  <si>
    <t>-1959044388</t>
  </si>
  <si>
    <t xml:space="preserve">Poznámka k souboru cen:_x000D_
1. V cenách nejsou započteny náklady na uložení drti na skládku._x000D_
2. Měří se objem nadrcené hmoty._x000D_
</t>
  </si>
  <si>
    <t>29*0,02</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</si>
  <si>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</si>
  <si>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</si>
  <si>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205585788</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</si>
  <si>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</si>
  <si>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(3,4+4,3+8+4,7+4,5+3,6+1*2+19+3,7+4,3+4,8+8+4,2+3,9+3,4+2,3+4,5)*0,5"výkres číslo D.1.1.b1</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</si>
  <si>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</si>
  <si>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</si>
  <si>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1721279983</t>
  </si>
  <si>
    <t>45,6+12,5"výkres číslo C.3</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</si>
  <si>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</si>
  <si>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</si>
  <si>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1442739462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</si>
  <si>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</si>
  <si>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125,000"výkres číslo C.3</t>
  </si>
  <si>
    <t>113107182</t>
  </si>
  <si>
    <t>Odstranění podkladů nebo krytů strojně plochy jednotlivě přes 50 m2 do 200 m2 s přemístěním hmot na skládku na vzdálenost do 20 m nebo s naložením na dopravní prostředek živičných, o tl. vrstvy přes 50 do 100 mm</t>
  </si>
  <si>
    <t>623538437</t>
  </si>
  <si>
    <t>125"výkres číslo C.3</t>
  </si>
  <si>
    <t>113107222</t>
  </si>
  <si>
    <t>Odstranění podkladů nebo krytů strojně plochy jednotlivě přes 200 m2 s přemístěním hmot na skládku na vzdálenost do 20 m nebo s naložením na dopravní prostředek z kameniva hrubého drceného, o tl. vrstvy přes 100 do 200 mm</t>
  </si>
  <si>
    <t>CS ÚRS 2020 02</t>
  </si>
  <si>
    <t>-713804018</t>
  </si>
  <si>
    <t>2347,000"provizorní komunkace ze šd</t>
  </si>
  <si>
    <t>113107322</t>
  </si>
  <si>
    <t>Odstranění podkladů nebo krytů strojně plochy jednotlivě do 50 m2 s přemístěním hmot na skládku na vzdálenost do 3 m nebo s naložením na dopravní prostředek z kameniva hrubého drceného, o tl. vrstvy přes 100 do 200 mm</t>
  </si>
  <si>
    <t>1541207460</t>
  </si>
  <si>
    <t>113311121</t>
  </si>
  <si>
    <t>Odstranění geosyntetik s uložením na vzdálenost do 20 m nebo naložením na dopravní prostředek geotextilie</t>
  </si>
  <si>
    <t>1995093352</t>
  </si>
  <si>
    <t xml:space="preserve">Poznámka k souboru cen:_x000D_
1. V cenách -1111 až -1131 nejsou započteny náklady na odstranění vrstev uložených nad geosyntetikem._x000D_
2. V ceně -1141 jsou započteny i náklady odstranění zásypu buněk a krycí vrstvy tl. 100 mm._x000D_
</t>
  </si>
  <si>
    <t>300,4+272,3+740,2+700+205,5+108,6+20</t>
  </si>
  <si>
    <t>121151113</t>
  </si>
  <si>
    <t>Sejmutí ornice strojně při souvislé ploše přes 100 do 500 m2, tl. vrstvy do 200 mm</t>
  </si>
  <si>
    <t>-1623793706</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</si>
  <si>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</si>
  <si>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3,8*11+8*3+7,3*4,5+5,6*4+8*3,5+7*7,5+45*3,2+7,5*5+8,5*1,4+10*5+5,5*9,5"výkresy číslo D.1.1.b1</t>
  </si>
  <si>
    <t>181411131</t>
  </si>
  <si>
    <t>Založení trávníku na půdě předem připravené plochy do 1000 m2 výsevem včetně utažení parkového v rovině nebo na svahu do 1:5</t>
  </si>
  <si>
    <t>1244893553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</si>
  <si>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</si>
  <si>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</si>
  <si>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</si>
  <si>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-1763510698</t>
  </si>
  <si>
    <t>205,4*0,025 'Přepočtené koeficientem množství</t>
  </si>
  <si>
    <t>1306577822</t>
  </si>
  <si>
    <t>65"výkres číslo C.3</t>
  </si>
  <si>
    <t>195,6+45,6+12,5+5"výkres číslo C.3</t>
  </si>
  <si>
    <t>300,4+272,3+740,2"výkres číslo C.3</t>
  </si>
  <si>
    <t>182151111</t>
  </si>
  <si>
    <t>Svahování trvalých svahů do projektovaných profilů strojně s potřebným přemístěním výkopku při svahování v zářezech v hornině třídy těžitelnosti I, skupiny 1 až 3</t>
  </si>
  <si>
    <t>-1738751046</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</si>
  <si>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</si>
  <si>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43,8+34,2+38,7+88,7"výkres číslo C.3</t>
  </si>
  <si>
    <t>182351123</t>
  </si>
  <si>
    <t>Rozprostření a urovnání ornice ve svahu sklonu přes 1:5 strojně při souvislé ploše přes 100 do 500 m2, tl. vrstvy do 200 mm</t>
  </si>
  <si>
    <t>521349692</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</si>
  <si>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</si>
  <si>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Komunikace pozemní</t>
  </si>
  <si>
    <t>564750011</t>
  </si>
  <si>
    <t>Podklad nebo kryt z kameniva hrubého drceného vel. 8-16 mm s rozprostřením a zhutněním, po zhutnění tl. 150 mm</t>
  </si>
  <si>
    <t>-1377458168</t>
  </si>
  <si>
    <t>195,6+5+45,6+12,5"výkres číslo C.3</t>
  </si>
  <si>
    <t>564750014</t>
  </si>
  <si>
    <t>Podklad nebo kryt z kameniva hrubého drceného vel. 8-16 mm s rozprostřením a zhutněním, po zhutnění tl. 180 mm</t>
  </si>
  <si>
    <t>911676387</t>
  </si>
  <si>
    <t>564750111</t>
  </si>
  <si>
    <t>Podklad nebo kryt z kameniva hrubého drceného vel. 16-32 mm s rozprostřením a zhutněním, po zhutnění tl. 150 mm</t>
  </si>
  <si>
    <t>-441141256</t>
  </si>
  <si>
    <t>65,000*2"výkres číslo C.3</t>
  </si>
  <si>
    <t>564861111</t>
  </si>
  <si>
    <t>Podklad ze štěrkodrti ŠD s rozprostřením a zhutněním, po zhutnění tl. 200 mm</t>
  </si>
  <si>
    <t>1590774128</t>
  </si>
  <si>
    <t>565155121</t>
  </si>
  <si>
    <t>Asfaltový beton vrstva podkladní ACP 16 (obalované kamenivo střednězrnné - OKS) s rozprostřením a zhutněním v pruhu šířky přes 3 m, po zhutnění tl. 70 mm</t>
  </si>
  <si>
    <t>-1941980492</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</si>
  <si>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</si>
  <si>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573211112</t>
  </si>
  <si>
    <t>Postřik spojovací PS bez posypu kamenivem z asfaltu silničního, v množství 0,70 kg/m2</t>
  </si>
  <si>
    <t>2052054342</t>
  </si>
  <si>
    <t>65*2"výkres číslo C.3</t>
  </si>
  <si>
    <t>577134221</t>
  </si>
  <si>
    <t>Asfaltový beton vrstva obrusná ACO 11 (ABS) s rozprostřením a se zhutněním z nemodifikovaného asfaltu v pruhu šířky přes 3 m tř. II, po zhutnění tl. 40 mm</t>
  </si>
  <si>
    <t>1642038186</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</si>
  <si>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</si>
  <si>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65,000"výkres číslo C.3</t>
  </si>
  <si>
    <t>577156121</t>
  </si>
  <si>
    <t>Asfaltový beton vrstva ložní ACL 22 (ABVH) s rozprostřením a zhutněním z nemodifikovaného asfaltu v pruhu šířky přes 3 m, po zhutnění tl. 60 mm</t>
  </si>
  <si>
    <t>-274639107</t>
  </si>
  <si>
    <t xml:space="preserve">Poznámka k souboru cen:_x000D_
1. Cenami 577 1.-60 lze oceňovat např. chodníky, úzké cesty a vjezdy v pruhu šířky do 1,5 m jakékoliv délky a jednotlivé plochy velikosti do 10 m2._x000D_
2. ČSN EN 13108-1 připouští pro ACL 22 pouze tl. 60 až 90 mm._x000D_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</si>
  <si>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</si>
  <si>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</si>
  <si>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-811142127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</si>
  <si>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</si>
  <si>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45,6+12,5+5"výkres číslo C.3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</si>
  <si>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</si>
  <si>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</si>
  <si>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-260966215</t>
  </si>
  <si>
    <t>195,6"výkres číslo C.3</t>
  </si>
  <si>
    <t>59245006</t>
  </si>
  <si>
    <t>dlažba tvar obdélník betonová pro nevidomé 200x100x60mm barevná</t>
  </si>
  <si>
    <t>-399603151</t>
  </si>
  <si>
    <t>59245018</t>
  </si>
  <si>
    <t>dlažba tvar obdélník betonová 200x100x60mm přírodní</t>
  </si>
  <si>
    <t>834463561</t>
  </si>
  <si>
    <t>(63,4+195,6)*1,1-5"výkres číslo C.3</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</si>
  <si>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</si>
  <si>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</si>
  <si>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1031005250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</si>
  <si>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</si>
  <si>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272,3"výkres číslo C.3</t>
  </si>
  <si>
    <t>637111114</t>
  </si>
  <si>
    <t>Okapový chodník z kameniva s udusáním a urovnáním povrchu ze štěrkopísku tl. 250 mm</t>
  </si>
  <si>
    <t>677754143</t>
  </si>
  <si>
    <t>(6*4,8+2,2+3,7+4,2+8,3+5+7,2+6,3+5,6+4,7+8,2+3,5+1,8+3,6+6,5+5,1+1,8+1,9+3,3+11,5+31,2+10,4)*0,5"výkres číslo C.3</t>
  </si>
  <si>
    <t>637121114</t>
  </si>
  <si>
    <t>Okapový chodník z kameniva s udusáním a urovnáním povrchu z kačírku tl. 250 mm</t>
  </si>
  <si>
    <t>1977202187</t>
  </si>
  <si>
    <t>637311122</t>
  </si>
  <si>
    <t>Okapový chodník z obrubníků betonových chodníkových, se zalitím spár cementovou maltou do lože z betonu prostého, z obrubníků stojatých</t>
  </si>
  <si>
    <t>11879932</t>
  </si>
  <si>
    <t>6*4,8+2,2+3,7+4,2+8,3+5+7,2+6,3+5,6+4,7+8,2+3,5+1,8+3,6+6,5+5,1+1,8+1,9+3,3+11,5+31,2+10,4"výkres číslo C.3</t>
  </si>
  <si>
    <t>914111111</t>
  </si>
  <si>
    <t>Montáž svislé dopravní značky základní velikosti do 1 m2 objímkami na sloupky nebo konzoly</t>
  </si>
  <si>
    <t>2011648647</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</si>
  <si>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</si>
  <si>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2"výkres číslo C.3</t>
  </si>
  <si>
    <t>40445621</t>
  </si>
  <si>
    <t>informativní značky provozní IP1-IP3, IP4b-IP7, IP10a, b 500x500mm</t>
  </si>
  <si>
    <t>-1986269615</t>
  </si>
  <si>
    <t>914511112</t>
  </si>
  <si>
    <t>Montáž sloupku dopravních značek délky do 3,5 m do hliníkové patky</t>
  </si>
  <si>
    <t>-146784984</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</si>
  <si>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</si>
  <si>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40445235</t>
  </si>
  <si>
    <t>sloupek pro dopravní značku Al D 60mm v 3,5m</t>
  </si>
  <si>
    <t>-390569470</t>
  </si>
  <si>
    <t>40445240</t>
  </si>
  <si>
    <t>patka pro sloupek Al D 60mm</t>
  </si>
  <si>
    <t>-141664446</t>
  </si>
  <si>
    <t>40445253</t>
  </si>
  <si>
    <t>víčko plastové na sloupek D 60mm</t>
  </si>
  <si>
    <t>-562074840</t>
  </si>
  <si>
    <t>40445256</t>
  </si>
  <si>
    <t>svorka upínací na sloupek dopravní značky D 60mm</t>
  </si>
  <si>
    <t>-335712902</t>
  </si>
  <si>
    <t>915231112</t>
  </si>
  <si>
    <t>Vodorovné dopravní značení stříkaným plastem přechody pro chodce, šipky, symboly nápisy bílé retroreflexní</t>
  </si>
  <si>
    <t>-1973368354</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</si>
  <si>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</si>
  <si>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20"výkres číslo C.3</t>
  </si>
  <si>
    <t>915621111</t>
  </si>
  <si>
    <t>Předznačení pro vodorovné značení stříkané barvou nebo prováděné z nátěrových hmot plošné šipky, symboly, nápisy</t>
  </si>
  <si>
    <t>-1124564601</t>
  </si>
  <si>
    <t xml:space="preserve">Poznámka k souboru cen:_x000D_
1. Množství měrných jednotek se určuje:_x000D_
a) pro cenu -1111 v m délky dělicí čáry nebo vodícího proužku (včetně mezer),_x000D_
b) pro cenu -1112 v m2 natírané nebo stříkané plochy._x000D_
</t>
  </si>
  <si>
    <t>20,000"výkres číslo C.3</t>
  </si>
  <si>
    <t>916131213</t>
  </si>
  <si>
    <t>Osazení silničního obrubníku betonového se zřízením lože, s vyplněním a zatřením spár cementovou maltou stojatého s boční opěrou z betonu prostého, do lože z betonu prostého</t>
  </si>
  <si>
    <t>-637014854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</si>
  <si>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</si>
  <si>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8,5+38,9+5+4,5+4,4+6+24,6"výkres číslo C.3</t>
  </si>
  <si>
    <t>59217031</t>
  </si>
  <si>
    <t>obrubník betonový silniční 1000x150x250mm</t>
  </si>
  <si>
    <t>-385641154</t>
  </si>
  <si>
    <t>91,900*1,05</t>
  </si>
  <si>
    <t>916231213</t>
  </si>
  <si>
    <t>Osazení chodníkového obrubníku betonového se zřízením lože, s vyplněním a zatřením spár cementovou maltou stojatého s boční opěrou z betonu prostého, do lože z betonu prostého</t>
  </si>
  <si>
    <t>-928102887</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</si>
  <si>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</si>
  <si>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3,7+3,5+23,8+13+17,2+17,2+3,4+1,5"výkres číslo C.3</t>
  </si>
  <si>
    <t>59217017</t>
  </si>
  <si>
    <t>obrubník betonový chodníkový 1000x100x250mm</t>
  </si>
  <si>
    <t>366883247</t>
  </si>
  <si>
    <t>83,300*1,05</t>
  </si>
  <si>
    <t>916991121</t>
  </si>
  <si>
    <t>Lože pod obrubníky, krajníky nebo obruby z dlažebních kostek z betonu prostého tř. C 16/20</t>
  </si>
  <si>
    <t>1227524752</t>
  </si>
  <si>
    <t>(91,9*0,4*0,2+87,465*0,3*0,15)"výkres číslo C.3</t>
  </si>
  <si>
    <t>919726224</t>
  </si>
  <si>
    <t>Geotextilie tkaná pro vyztužení, separaci nebo filtraci z polyesteru, podélná/příčná pevnost v tahu 150/150 kN/m</t>
  </si>
  <si>
    <t>2126777724</t>
  </si>
  <si>
    <t xml:space="preserve">Poznámka k souboru cen:_x000D_
1. V cenách jsou započteny i náklady na položení a dodání geotextilie včetně přesahů._x000D_
</t>
  </si>
  <si>
    <t>919732211</t>
  </si>
  <si>
    <t>Styčná pracovní spára při napojení nového živičného povrchu na stávající se zalitím za tepla modifikovanou asfaltovou hmotou s posypem vápenným hydrátem šířky do 15 mm, hloubky do 25 mm včetně prořezání spáry</t>
  </si>
  <si>
    <t>1121672982</t>
  </si>
  <si>
    <t xml:space="preserve">Poznámka k souboru cen:_x000D_
1. V cenách jsou započteny i náklady na vyčištění spár, na impregnaci a zalití spár včetně dodání hmot._x000D_
</t>
  </si>
  <si>
    <t>150,000"výkres číslo C.3</t>
  </si>
  <si>
    <t>919735112</t>
  </si>
  <si>
    <t>Řezání stávajícího živičného krytu nebo podkladu hloubky přes 50 do 100 mm</t>
  </si>
  <si>
    <t>-1427442792</t>
  </si>
  <si>
    <t xml:space="preserve">Poznámka k souboru cen:_x000D_
1. V cenách jsou započteny i náklady na spotřebu vody._x000D_
</t>
  </si>
  <si>
    <t>150"výkres číslo C.3</t>
  </si>
  <si>
    <t>935111211</t>
  </si>
  <si>
    <t>Osazení betonového příkopového žlabu s vyplněním a zatřením spár cementovou maltou s ložem tl. 100 mm z kameniva těženého nebo štěrkopísku z betonových příkopových tvárnic šířky přes 500 do 800 mm</t>
  </si>
  <si>
    <t>1680524616</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</si>
  <si>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</si>
  <si>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25,9+17,8+10,6"výkres číslo C.3</t>
  </si>
  <si>
    <t>592270241</t>
  </si>
  <si>
    <t>žlabovka příkopová betonová 560x330x80mm</t>
  </si>
  <si>
    <t>708742307</t>
  </si>
  <si>
    <t>938909311</t>
  </si>
  <si>
    <t>Čištění vozovek metením bláta, prachu nebo hlinitého nánosu s odklizením na hromady na vzdálenost do 20 m nebo naložením na dopravní prostředek strojně povrchu podkladu nebo krytu betonového nebo živičného</t>
  </si>
  <si>
    <t>-241554638</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</si>
  <si>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</si>
  <si>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966008212</t>
  </si>
  <si>
    <t>Bourání odvodňovacího žlabu s odklizením a uložením vybouraného materiálu na skládku na vzdálenost do 10 m nebo s naložením na dopravní prostředek z betonových příkopových tvárnic nebo desek šířky přes 500 do 800 mm</t>
  </si>
  <si>
    <t>1429053321</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</si>
  <si>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</si>
  <si>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3,7+4,6+8,7+5+5+29+2,5+1+5,3+31,6+8,2+4,497+10"výkres číslo D.1.1.b1</t>
  </si>
  <si>
    <t>1691340691</t>
  </si>
  <si>
    <t>-525743803</t>
  </si>
  <si>
    <t>896,883*16 'Přepočtené koeficientem množství</t>
  </si>
  <si>
    <t>382380195</t>
  </si>
  <si>
    <t>997013601</t>
  </si>
  <si>
    <t>Poplatek za uložení stavebního odpadu na skládce (skládkovné) z prostého betonu zatříděného do Katalogu odpadů pod kódem 17 01 01</t>
  </si>
  <si>
    <t>-582560374</t>
  </si>
  <si>
    <t>11,297+15,106+41,684</t>
  </si>
  <si>
    <t>997013645</t>
  </si>
  <si>
    <t>Poplatek za uložení stavebního odpadu na skládce (skládkovné) asfaltového bez obsahu dehtu zatříděného do Katalogu odpadů pod kódem 17 03 02</t>
  </si>
  <si>
    <t>-1421125597</t>
  </si>
  <si>
    <t>27,5+46,94</t>
  </si>
  <si>
    <t>997013655</t>
  </si>
  <si>
    <t>Poplatek za uložení stavebního odpadu na skládce (skládkovné) zeminy a kamení zatříděného do Katalogu odpadů pod kódem 17 05 04</t>
  </si>
  <si>
    <t>540140590</t>
  </si>
  <si>
    <t>55+16,849</t>
  </si>
  <si>
    <t>997013813</t>
  </si>
  <si>
    <t>Poplatek za uložení stavebního odpadu na skládce (skládkovné) z plastických hmot zatříděného do Katalogu odpadů pod kódem 17 02 03</t>
  </si>
  <si>
    <t>-903044379</t>
  </si>
  <si>
    <t>998223011</t>
  </si>
  <si>
    <t>Přesun hmot pro pozemní komunikace s krytem dlážděným dopravní vzdálenost do 200 m jakékoliv délky objektu</t>
  </si>
  <si>
    <t>469789348</t>
  </si>
  <si>
    <t>02 - elektroinstalace - přeložky</t>
  </si>
  <si>
    <t xml:space="preserve">      D2 - Specifikace materiálu – uzemnění</t>
  </si>
  <si>
    <t xml:space="preserve">      D3 - Práce HZS, ostatní</t>
  </si>
  <si>
    <t>Pol996</t>
  </si>
  <si>
    <t>Kabel AYKY 3x240+120 mm2</t>
  </si>
  <si>
    <t>Pol997</t>
  </si>
  <si>
    <t>Kabel AYKY 3x150+70 mm2</t>
  </si>
  <si>
    <t>Pol998</t>
  </si>
  <si>
    <t>Kabel CYKY 4x25</t>
  </si>
  <si>
    <t>Pol999</t>
  </si>
  <si>
    <t>Kabel CYKY 4x4</t>
  </si>
  <si>
    <t>Pol1000</t>
  </si>
  <si>
    <t>Kabelová spojka do 4x25 Al</t>
  </si>
  <si>
    <t>Pol1001</t>
  </si>
  <si>
    <t>Kabel spojka do 4x150 Al</t>
  </si>
  <si>
    <t>Pol1002</t>
  </si>
  <si>
    <t>Kabel spojka do 4x240 Al</t>
  </si>
  <si>
    <t>Pol1003</t>
  </si>
  <si>
    <t>Slaboproudý kabel 48p (dle stáv typu) např.: TCEPKFLE</t>
  </si>
  <si>
    <t>Pol1004</t>
  </si>
  <si>
    <t>Kabelová spojka pro telefonní kabel</t>
  </si>
  <si>
    <t>Pol1005</t>
  </si>
  <si>
    <t>Trubka HDPE o40 pro optické kabely</t>
  </si>
  <si>
    <t>Pol1006</t>
  </si>
  <si>
    <t>PVC chránička o50 pro tel.kabel</t>
  </si>
  <si>
    <t>Pol1007</t>
  </si>
  <si>
    <t>Výkop a záhor rýhy 80/200 – ručně</t>
  </si>
  <si>
    <t>Pol1008</t>
  </si>
  <si>
    <t>Kabelový žlab TK II</t>
  </si>
  <si>
    <t>Pol1009</t>
  </si>
  <si>
    <t>PVC chránička dělená o200</t>
  </si>
  <si>
    <t>Pol1010</t>
  </si>
  <si>
    <t>PVC výstražná folie š=33cm</t>
  </si>
  <si>
    <t>Pol1011</t>
  </si>
  <si>
    <t>Pískové lože vč.pískování</t>
  </si>
  <si>
    <t>Pol1012</t>
  </si>
  <si>
    <t>Beton lože + přebetonování</t>
  </si>
  <si>
    <t>Pol1013</t>
  </si>
  <si>
    <t>Průraz zálivem vč.uzavření prostupů – kabelů 12x (3x240+120) – jádrové vrtání</t>
  </si>
  <si>
    <t>Pol1014</t>
  </si>
  <si>
    <t>Výkop a zához jámy pro kabelové spojky</t>
  </si>
  <si>
    <t>Pol1015</t>
  </si>
  <si>
    <t>Odkopání stáv.kabelu pod schodištěm, výkop rýhy ručně 80/120 včetně záhozu</t>
  </si>
  <si>
    <t>Pol1016</t>
  </si>
  <si>
    <t>Koordinace kabel.tras podzemních sítí</t>
  </si>
  <si>
    <t>Pol1017</t>
  </si>
  <si>
    <t>Identifikace stávajících kabelů NN</t>
  </si>
  <si>
    <t>Pol1018</t>
  </si>
  <si>
    <t>Identifikace stávajících kabelů DA</t>
  </si>
  <si>
    <t>Pol1019</t>
  </si>
  <si>
    <t>Identifikace stávajících kabelů SLP</t>
  </si>
  <si>
    <t>Pol1020</t>
  </si>
  <si>
    <t>Identifikace stávajících kabelů opt.tras</t>
  </si>
  <si>
    <t>Pol1021</t>
  </si>
  <si>
    <t>Zajištění bezproudí</t>
  </si>
  <si>
    <t>Pol1022</t>
  </si>
  <si>
    <t>Úprava rozvodů pro kabelovod pod schodištěm</t>
  </si>
  <si>
    <t>Pol1023</t>
  </si>
  <si>
    <t>Zaměření a vytýčení stáv.kabel.tras</t>
  </si>
  <si>
    <t>Pol1024</t>
  </si>
  <si>
    <t>Geodetické zaměření nové trasy a spojek</t>
  </si>
  <si>
    <t>Pol1025</t>
  </si>
  <si>
    <t>Koordinace nové a stávající areálové zemnící sítě</t>
  </si>
  <si>
    <t>Pol1026</t>
  </si>
  <si>
    <t>Projednání řešení s TDI a projednání pro odkrytí kabelové trasy</t>
  </si>
  <si>
    <t>Pol1027</t>
  </si>
  <si>
    <t>Pol1029</t>
  </si>
  <si>
    <t>Revize</t>
  </si>
  <si>
    <t>Pol1030</t>
  </si>
  <si>
    <t>-615599728</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</si>
  <si>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</si>
  <si>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</si>
  <si>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</si>
  <si>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</si>
  <si>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</si>
  <si>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</si>
  <si>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VRN</t>
  </si>
  <si>
    <t>Vedlejší rozpočtové náklady</t>
  </si>
  <si>
    <t>VRN1</t>
  </si>
  <si>
    <t>Průzkumné, geodetické a projektové práce</t>
  </si>
  <si>
    <t>012203000</t>
  </si>
  <si>
    <t>Geodetické práce při provádění stavby - pravidelná kontrola nivelety stávajícího objektu</t>
  </si>
  <si>
    <t>1024</t>
  </si>
  <si>
    <t>-194421009</t>
  </si>
  <si>
    <t>012303000</t>
  </si>
  <si>
    <t>Geodetické práce po výstavbě</t>
  </si>
  <si>
    <t>…</t>
  </si>
  <si>
    <t>-2071539365</t>
  </si>
  <si>
    <t>013254001</t>
  </si>
  <si>
    <t>Dokumentace skutečného provedení stavby prováděna dle vyhlášky č.499/2006 sb. příloha č.7- 3x tištěné paré, 1x elektronicky na CD</t>
  </si>
  <si>
    <t>475106939</t>
  </si>
  <si>
    <t>013264001</t>
  </si>
  <si>
    <t>Dokumentace - konstrukční část realizační a dílenská</t>
  </si>
  <si>
    <t>1306570144</t>
  </si>
  <si>
    <t>VRN3</t>
  </si>
  <si>
    <t>Zařízení staveniště</t>
  </si>
  <si>
    <t>032103000</t>
  </si>
  <si>
    <t>Náklady na stavební buňky</t>
  </si>
  <si>
    <t>388275315</t>
  </si>
  <si>
    <t>032303000</t>
  </si>
  <si>
    <t>Zřízení počítačové sítě, WIFI apod.</t>
  </si>
  <si>
    <t>-642449463</t>
  </si>
  <si>
    <t>032503000</t>
  </si>
  <si>
    <t>Skládky na staveništi</t>
  </si>
  <si>
    <t>1886269210</t>
  </si>
  <si>
    <t>032903000</t>
  </si>
  <si>
    <t>Náklady na provoz a údržbu vybavení staveniště</t>
  </si>
  <si>
    <t>944806634</t>
  </si>
  <si>
    <t>033103000</t>
  </si>
  <si>
    <t>Připojení energií</t>
  </si>
  <si>
    <t>114534250</t>
  </si>
  <si>
    <t>033203000</t>
  </si>
  <si>
    <t>Energie pro zařízení staveniště</t>
  </si>
  <si>
    <t>1003771374</t>
  </si>
  <si>
    <t>034103000</t>
  </si>
  <si>
    <t>Oplocení staveniště</t>
  </si>
  <si>
    <t>-1151554394</t>
  </si>
  <si>
    <t>034503000</t>
  </si>
  <si>
    <t>Informační tabule na staveništi</t>
  </si>
  <si>
    <t>-2127585039</t>
  </si>
  <si>
    <t>039103000</t>
  </si>
  <si>
    <t>Rozebrání, bourání a odvoz zařízení staveniště</t>
  </si>
  <si>
    <t>-332211112</t>
  </si>
  <si>
    <t>039203000</t>
  </si>
  <si>
    <t>Úprava terénu po zrušení zařízení staveniště</t>
  </si>
  <si>
    <t>-2085016030</t>
  </si>
  <si>
    <t>039250100</t>
  </si>
  <si>
    <t>Úprava vjezdu na staveniště - odbourání části ohradní zdi, vjezdová brána, uvedení do původního stavu</t>
  </si>
  <si>
    <t>1619221561</t>
  </si>
  <si>
    <t>VRN7</t>
  </si>
  <si>
    <t>Provozní vlivy</t>
  </si>
  <si>
    <t>072002001</t>
  </si>
  <si>
    <t>Silniční provoz - dopravně-inženýrské opatření, dočasné dopravní značení, čištění mechanizace před vjezdem na komunkaci, čištění komunikací, zajištění přístupu a obslužnosti (návrh, vyřízení, realizace)</t>
  </si>
  <si>
    <t>313044430</t>
  </si>
  <si>
    <t>VRN9</t>
  </si>
  <si>
    <t>Ostatní náklady</t>
  </si>
  <si>
    <t>092002000</t>
  </si>
  <si>
    <t>Ostatní náklady související s provozem</t>
  </si>
  <si>
    <t>981703152</t>
  </si>
  <si>
    <t>140"Servisní odborné práce - seřízení zařízení ozařovny typ …......</t>
  </si>
  <si>
    <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</si>
  <si>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</si>
  <si>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</si>
  <si>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</si>
  <si>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</si>
  <si>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</si>
  <si>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</si>
  <si>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</si>
  <si>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</si>
  <si>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</si>
  <si>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</si>
  <si>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</si>
  <si>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</si>
  <si>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</si>
  <si>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</si>
  <si>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</si>
  <si>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</si>
  <si>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</si>
  <si>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</si>
  <si>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</si>
  <si>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</si>
  <si>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</si>
  <si>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</si>
  <si>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</si>
  <si>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</si>
  <si>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</si>
  <si>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</si>
  <si>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</si>
  <si>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</si>
  <si>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</si>
  <si>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</si>
  <si>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</si>
  <si>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</si>
  <si>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</si>
  <si>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</si>
  <si>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</si>
  <si>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</si>
  <si>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</si>
  <si>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</si>
  <si>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</si>
  <si>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</si>
  <si>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</si>
  <si>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</si>
  <si>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</si>
  <si>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</si>
  <si>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</si>
  <si>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</si>
  <si>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</si>
  <si>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</si>
  <si>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</si>
  <si>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</si>
  <si>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</si>
  <si>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</si>
  <si>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</si>
  <si>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</si>
  <si>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</si>
  <si>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</si>
  <si>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</si>
  <si>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</si>
  <si>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</si>
  <si>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</si>
  <si>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</si>
  <si>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</si>
  <si>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</si>
  <si>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</si>
  <si>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</si>
  <si>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</si>
  <si>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</si>
  <si>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</si>
  <si>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</si>
  <si>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</si>
  <si>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</si>
  <si>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</si>
  <si>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</si>
  <si>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</si>
  <si>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</si>
  <si>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</si>
  <si>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</si>
  <si>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</si>
  <si>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</si>
  <si>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</si>
  <si>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</si>
  <si>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</si>
  <si>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</si>
  <si>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</si>
  <si>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</si>
  <si>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</si>
  <si>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</si>
  <si>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</si>
  <si>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</si>
  <si>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</si>
  <si>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</si>
  <si>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</si>
  <si>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</si>
  <si>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</si>
  <si>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</si>
  <si>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</si>
  <si>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</si>
  <si>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</si>
  <si>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</si>
  <si>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</si>
  <si>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</si>
  <si>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</si>
  <si>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</si>
  <si>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</si>
  <si>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</si>
  <si>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</si>
  <si>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</si>
  <si>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</si>
  <si>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</si>
  <si>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</si>
  <si>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</si>
  <si>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</si>
  <si>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</si>
  <si>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</si>
  <si>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</si>
  <si>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</si>
  <si>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</si>
  <si>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</si>
  <si>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</si>
  <si>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</si>
  <si>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</si>
  <si>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</si>
  <si>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</si>
  <si>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</si>
  <si>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</si>
  <si>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</si>
  <si>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</si>
  <si>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</si>
  <si>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</si>
  <si>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</si>
  <si>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</si>
  <si>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</si>
  <si>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</si>
  <si>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</si>
  <si>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</si>
  <si>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</si>
  <si>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</si>
  <si>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</si>
  <si>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</si>
  <si>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</si>
  <si>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</si>
  <si>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</si>
  <si>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</si>
  <si>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</si>
  <si>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</si>
  <si>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</si>
  <si>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</si>
  <si>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</si>
  <si>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</si>
  <si>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</si>
  <si>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</si>
  <si>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</si>
  <si>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</si>
  <si>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</si>
  <si>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</si>
  <si>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</si>
  <si>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</si>
  <si>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</si>
  <si>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</si>
  <si>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</si>
  <si>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</si>
  <si>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</si>
  <si>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</si>
  <si>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</si>
  <si>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</si>
  <si>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</si>
  <si>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</si>
  <si>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</si>
  <si>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</si>
  <si>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</si>
  <si>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</si>
  <si>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</si>
  <si>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</si>
  <si>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</si>
  <si>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</si>
  <si>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</si>
  <si>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</si>
  <si>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</si>
  <si>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</si>
  <si>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</si>
  <si>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Dodávka a montáž vnitřního železobetonového monolitického schodiště SCH1 z 1.PP do 3.NP - podesty a ramena</t>
  </si>
  <si>
    <t>Návody, tech. dokumentace</t>
  </si>
  <si>
    <t>Zkušební provoz, zaškolení obsluhy, TIČŘ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</si>
</sst>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i/>
      <sz val="8"/>
      <color rgb="FF003366"/>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37" fillId="0" borderId="0" xfId="0" applyFont="1" applyAlignment="1">
      <alignment vertical="top" wrapText="1"/>
    </xf>
    <xf numFmtId="167" fontId="23"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Font="1"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12" fillId="0" borderId="4" xfId="0" applyFont="1" applyBorder="1" applyAlignment="1"/>
    <xf numFmtId="0" fontId="12" fillId="0" borderId="0" xfId="0" applyFont="1" applyAlignment="1">
      <alignment horizontal="left"/>
    </xf>
    <xf numFmtId="0" fontId="12" fillId="0" borderId="0" xfId="0" applyFont="1" applyAlignment="1" applyProtection="1">
      <protection locked="0"/>
    </xf>
    <xf numFmtId="4" fontId="12" fillId="0" borderId="0" xfId="0" applyNumberFormat="1" applyFont="1" applyAlignment="1"/>
    <xf numFmtId="0" fontId="12" fillId="0" borderId="15" xfId="0" applyFont="1" applyBorder="1" applyAlignment="1"/>
    <xf numFmtId="0" fontId="12" fillId="0" borderId="0" xfId="0" applyFont="1" applyBorder="1" applyAlignment="1"/>
    <xf numFmtId="166" fontId="12" fillId="0" borderId="0" xfId="0" applyNumberFormat="1" applyFont="1" applyBorder="1" applyAlignment="1"/>
    <xf numFmtId="166" fontId="12" fillId="0" borderId="16" xfId="0" applyNumberFormat="1" applyFont="1" applyBorder="1" applyAlignment="1"/>
    <xf numFmtId="0" fontId="12" fillId="0" borderId="0" xfId="0" applyFont="1" applyAlignment="1">
      <alignment horizontal="center"/>
    </xf>
    <xf numFmtId="4" fontId="12" fillId="0" borderId="0" xfId="0" applyNumberFormat="1" applyFont="1" applyAlignment="1">
      <alignment vertical="center"/>
    </xf>
    <xf numFmtId="0" fontId="38" fillId="3" borderId="20" xfId="0" applyFont="1" applyFill="1" applyBorder="1" applyAlignment="1" applyProtection="1">
      <alignment horizontal="left" vertical="center"/>
      <protection locked="0"/>
    </xf>
    <xf numFmtId="0" fontId="38" fillId="0" borderId="21" xfId="0" applyFont="1" applyBorder="1" applyAlignment="1">
      <alignment horizontal="center"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pplyProtection="1">
      <alignment vertical="center"/>
      <protection locked="0"/>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4" fontId="28" fillId="0" borderId="0" xfId="0" applyNumberFormat="1" applyFont="1" applyAlignment="1">
      <alignment vertical="center"/>
    </xf>
    <xf numFmtId="0" fontId="28" fillId="0" borderId="0" xfId="0" applyFont="1" applyAlignment="1">
      <alignment vertical="center"/>
    </xf>
    <xf numFmtId="4" fontId="25"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horizontal="righ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20"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0" fontId="23" fillId="5" borderId="8" xfId="0" applyFont="1" applyFill="1" applyBorder="1" applyAlignment="1">
      <alignment horizontal="right" vertical="center"/>
    </xf>
    <xf numFmtId="0" fontId="23" fillId="5"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8" xfId="0" applyFont="1" applyFill="1" applyBorder="1" applyAlignment="1">
      <alignment horizontal="center" vertical="center"/>
    </xf>
    <xf numFmtId="0" fontId="27" fillId="0" borderId="0" xfId="0" applyFont="1" applyAlignment="1">
      <alignment horizontal="left" vertical="center" wrapText="1"/>
    </xf>
    <xf numFmtId="4" fontId="25" fillId="0" borderId="0" xfId="0" applyNumberFormat="1"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3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7" fillId="0" borderId="0" xfId="0" applyNumberFormat="1" applyFont="1" applyAlignment="1">
      <alignment horizontal="right" vertical="center"/>
    </xf>
    <xf numFmtId="0" fontId="23"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2" fillId="0" borderId="0" xfId="0" applyFont="1" applyAlignment="1">
      <alignment horizontal="left" vertical="center"/>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6"/>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9" t="s">
        <v>0</v>
      </c>
      <c r="AZ1" s="19" t="s">
        <v>1</v>
      </c>
      <c r="BA1" s="19" t="s">
        <v>2</v>
      </c>
      <c r="BB1" s="19" t="s">
        <v>3</v>
      </c>
      <c r="BT1" s="19" t="s">
        <v>4</v>
      </c>
      <c r="BU1" s="19" t="s">
        <v>4</v>
      </c>
      <c r="BV1" s="19" t="s">
        <v>5</v>
      </c>
    </row>
    <row r="2" spans="1:74" s="1" customFormat="1" ht="36.950000000000003" customHeight="1">
      <c r="AR2" s="325" t="s">
        <v>6</v>
      </c>
      <c r="AS2" s="326"/>
      <c r="AT2" s="326"/>
      <c r="AU2" s="326"/>
      <c r="AV2" s="326"/>
      <c r="AW2" s="326"/>
      <c r="AX2" s="326"/>
      <c r="AY2" s="326"/>
      <c r="AZ2" s="326"/>
      <c r="BA2" s="326"/>
      <c r="BB2" s="326"/>
      <c r="BC2" s="326"/>
      <c r="BD2" s="326"/>
      <c r="BE2" s="326"/>
      <c r="BS2" s="20" t="s">
        <v>7</v>
      </c>
      <c r="BT2" s="20" t="s">
        <v>8</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pans="1:74" s="1" customFormat="1" ht="24.95" customHeight="1">
      <c r="B4" s="23"/>
      <c r="D4" s="24" t="s">
        <v>10</v>
      </c>
      <c r="AR4" s="23"/>
      <c r="AS4" s="25" t="s">
        <v>11</v>
      </c>
      <c r="BE4" s="26" t="s">
        <v>12</v>
      </c>
      <c r="BS4" s="20" t="s">
        <v>13</v>
      </c>
    </row>
    <row r="5" spans="1:74" s="1" customFormat="1" ht="12" customHeight="1">
      <c r="B5" s="23"/>
      <c r="D5" s="27" t="s">
        <v>14</v>
      </c>
      <c r="K5" s="338" t="s">
        <v>15</v>
      </c>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R5" s="23"/>
      <c r="BE5" s="335" t="s">
        <v>16</v>
      </c>
      <c r="BS5" s="20" t="s">
        <v>7</v>
      </c>
    </row>
    <row r="6" spans="1:74" s="1" customFormat="1" ht="36.950000000000003" customHeight="1">
      <c r="B6" s="23"/>
      <c r="D6" s="29" t="s">
        <v>17</v>
      </c>
      <c r="K6" s="339" t="s">
        <v>18</v>
      </c>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R6" s="23"/>
      <c r="BE6" s="336"/>
      <c r="BS6" s="20" t="s">
        <v>7</v>
      </c>
    </row>
    <row r="7" spans="1:74" s="1" customFormat="1" ht="12" customHeight="1">
      <c r="B7" s="23"/>
      <c r="D7" s="30" t="s">
        <v>19</v>
      </c>
      <c r="K7" s="28" t="s">
        <v>20</v>
      </c>
      <c r="AK7" s="30" t="s">
        <v>21</v>
      </c>
      <c r="AN7" s="28" t="s">
        <v>3</v>
      </c>
      <c r="AR7" s="23"/>
      <c r="BE7" s="336"/>
      <c r="BS7" s="20" t="s">
        <v>7</v>
      </c>
    </row>
    <row r="8" spans="1:74" s="1" customFormat="1" ht="12" customHeight="1">
      <c r="B8" s="23"/>
      <c r="D8" s="30" t="s">
        <v>22</v>
      </c>
      <c r="K8" s="28" t="s">
        <v>23</v>
      </c>
      <c r="AK8" s="30" t="s">
        <v>24</v>
      </c>
      <c r="AN8" s="31" t="s">
        <v>25</v>
      </c>
      <c r="AR8" s="23"/>
      <c r="BE8" s="336"/>
      <c r="BS8" s="20" t="s">
        <v>7</v>
      </c>
    </row>
    <row r="9" spans="1:74" s="1" customFormat="1" ht="14.45" customHeight="1">
      <c r="B9" s="23"/>
      <c r="AR9" s="23"/>
      <c r="BE9" s="336"/>
      <c r="BS9" s="20" t="s">
        <v>7</v>
      </c>
    </row>
    <row r="10" spans="1:74" s="1" customFormat="1" ht="12" customHeight="1">
      <c r="B10" s="23"/>
      <c r="D10" s="30" t="s">
        <v>26</v>
      </c>
      <c r="AK10" s="30" t="s">
        <v>27</v>
      </c>
      <c r="AN10" s="28" t="s">
        <v>3</v>
      </c>
      <c r="AR10" s="23"/>
      <c r="BE10" s="336"/>
      <c r="BS10" s="20" t="s">
        <v>7</v>
      </c>
    </row>
    <row r="11" spans="1:74" s="1" customFormat="1" ht="18.399999999999999" customHeight="1">
      <c r="B11" s="23"/>
      <c r="E11" s="28" t="s">
        <v>28</v>
      </c>
      <c r="AK11" s="30" t="s">
        <v>29</v>
      </c>
      <c r="AN11" s="28" t="s">
        <v>3</v>
      </c>
      <c r="AR11" s="23"/>
      <c r="BE11" s="336"/>
      <c r="BS11" s="20" t="s">
        <v>7</v>
      </c>
    </row>
    <row r="12" spans="1:74" s="1" customFormat="1" ht="6.95" customHeight="1">
      <c r="B12" s="23"/>
      <c r="AR12" s="23"/>
      <c r="BE12" s="336"/>
      <c r="BS12" s="20" t="s">
        <v>7</v>
      </c>
    </row>
    <row r="13" spans="1:74" s="1" customFormat="1" ht="12" customHeight="1">
      <c r="B13" s="23"/>
      <c r="D13" s="30" t="s">
        <v>30</v>
      </c>
      <c r="AK13" s="30" t="s">
        <v>27</v>
      </c>
      <c r="AN13" s="32" t="s">
        <v>31</v>
      </c>
      <c r="AR13" s="23"/>
      <c r="BE13" s="336"/>
      <c r="BS13" s="20" t="s">
        <v>7</v>
      </c>
    </row>
    <row r="14" spans="1:74" ht="12.75">
      <c r="B14" s="23"/>
      <c r="E14" s="340" t="s">
        <v>31</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0" t="s">
        <v>29</v>
      </c>
      <c r="AN14" s="32" t="s">
        <v>31</v>
      </c>
      <c r="AR14" s="23"/>
      <c r="BE14" s="336"/>
      <c r="BS14" s="20" t="s">
        <v>7</v>
      </c>
    </row>
    <row r="15" spans="1:74" s="1" customFormat="1" ht="6.95" customHeight="1">
      <c r="B15" s="23"/>
      <c r="AR15" s="23"/>
      <c r="BE15" s="336"/>
      <c r="BS15" s="20" t="s">
        <v>4</v>
      </c>
    </row>
    <row r="16" spans="1:74" s="1" customFormat="1" ht="12" customHeight="1">
      <c r="B16" s="23"/>
      <c r="D16" s="30" t="s">
        <v>32</v>
      </c>
      <c r="AK16" s="30" t="s">
        <v>27</v>
      </c>
      <c r="AN16" s="28" t="s">
        <v>3</v>
      </c>
      <c r="AR16" s="23"/>
      <c r="BE16" s="336"/>
      <c r="BS16" s="20" t="s">
        <v>4</v>
      </c>
    </row>
    <row r="17" spans="1:71" s="1" customFormat="1" ht="18.399999999999999" customHeight="1">
      <c r="B17" s="23"/>
      <c r="E17" s="28" t="s">
        <v>33</v>
      </c>
      <c r="AK17" s="30" t="s">
        <v>29</v>
      </c>
      <c r="AN17" s="28" t="s">
        <v>3</v>
      </c>
      <c r="AR17" s="23"/>
      <c r="BE17" s="336"/>
      <c r="BS17" s="20" t="s">
        <v>34</v>
      </c>
    </row>
    <row r="18" spans="1:71" s="1" customFormat="1" ht="6.95" customHeight="1">
      <c r="B18" s="23"/>
      <c r="AR18" s="23"/>
      <c r="BE18" s="336"/>
      <c r="BS18" s="20" t="s">
        <v>7</v>
      </c>
    </row>
    <row r="19" spans="1:71" s="1" customFormat="1" ht="12" customHeight="1">
      <c r="B19" s="23"/>
      <c r="D19" s="30" t="s">
        <v>35</v>
      </c>
      <c r="AK19" s="30" t="s">
        <v>27</v>
      </c>
      <c r="AN19" s="28" t="s">
        <v>3</v>
      </c>
      <c r="AR19" s="23"/>
      <c r="BE19" s="336"/>
      <c r="BS19" s="20" t="s">
        <v>7</v>
      </c>
    </row>
    <row r="20" spans="1:71" s="1" customFormat="1" ht="18.399999999999999" customHeight="1">
      <c r="B20" s="23"/>
      <c r="E20" s="28" t="s">
        <v>28</v>
      </c>
      <c r="AK20" s="30" t="s">
        <v>29</v>
      </c>
      <c r="AN20" s="28" t="s">
        <v>3</v>
      </c>
      <c r="AR20" s="23"/>
      <c r="BE20" s="336"/>
      <c r="BS20" s="20" t="s">
        <v>4</v>
      </c>
    </row>
    <row r="21" spans="1:71" s="1" customFormat="1" ht="6.95" customHeight="1">
      <c r="B21" s="23"/>
      <c r="AR21" s="23"/>
      <c r="BE21" s="336"/>
    </row>
    <row r="22" spans="1:71" s="1" customFormat="1" ht="12" customHeight="1">
      <c r="B22" s="23"/>
      <c r="D22" s="30" t="s">
        <v>36</v>
      </c>
      <c r="AR22" s="23"/>
      <c r="BE22" s="336"/>
    </row>
    <row r="23" spans="1:71" s="1" customFormat="1" ht="47.25" customHeight="1">
      <c r="B23" s="23"/>
      <c r="E23" s="342" t="s">
        <v>37</v>
      </c>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R23" s="23"/>
      <c r="BE23" s="336"/>
    </row>
    <row r="24" spans="1:71" s="1" customFormat="1" ht="6.95" customHeight="1">
      <c r="B24" s="23"/>
      <c r="AR24" s="23"/>
      <c r="BE24" s="336"/>
    </row>
    <row r="25" spans="1:71" s="1" customFormat="1" ht="6.95" customHeight="1">
      <c r="B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R25" s="23"/>
      <c r="BE25" s="336"/>
    </row>
    <row r="26" spans="1:71" s="2" customFormat="1" ht="25.9" customHeight="1">
      <c r="A26" s="35"/>
      <c r="B26" s="36"/>
      <c r="C26" s="35"/>
      <c r="D26" s="37" t="s">
        <v>38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43">
        <f>ROUND(AG54,2)</f>
        <v>0</v>
      </c>
      <c r="AL26" s="344"/>
      <c r="AM26" s="344"/>
      <c r="AN26" s="344"/>
      <c r="AO26" s="344"/>
      <c r="AP26" s="35"/>
      <c r="AQ26" s="35"/>
      <c r="AR26" s="36"/>
      <c r="BE26" s="336"/>
    </row>
    <row r="27" spans="1:71" s="2" customFormat="1" ht="6.95" customHeight="1">
      <c r="A27" s="35"/>
      <c r="B27" s="36"/>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6"/>
      <c r="BE27" s="336"/>
    </row>
    <row r="28" spans="1:71" s="2" customFormat="1" ht="12.75">
      <c r="A28" s="35"/>
      <c r="B28" s="36"/>
      <c r="C28" s="35"/>
      <c r="D28" s="35"/>
      <c r="E28" s="35"/>
      <c r="F28" s="35"/>
      <c r="G28" s="35"/>
      <c r="H28" s="35"/>
      <c r="I28" s="35"/>
      <c r="J28" s="35"/>
      <c r="K28" s="35"/>
      <c r="L28" s="345" t="s">
        <v>39</v>
      </c>
      <c r="M28" s="345"/>
      <c r="N28" s="345"/>
      <c r="O28" s="345"/>
      <c r="P28" s="345"/>
      <c r="Q28" s="35"/>
      <c r="R28" s="35"/>
      <c r="S28" s="35"/>
      <c r="T28" s="35"/>
      <c r="U28" s="35"/>
      <c r="V28" s="35"/>
      <c r="W28" s="345" t="s">
        <v>40</v>
      </c>
      <c r="X28" s="345"/>
      <c r="Y28" s="345"/>
      <c r="Z28" s="345"/>
      <c r="AA28" s="345"/>
      <c r="AB28" s="345"/>
      <c r="AC28" s="345"/>
      <c r="AD28" s="345"/>
      <c r="AE28" s="345"/>
      <c r="AF28" s="35"/>
      <c r="AG28" s="35"/>
      <c r="AH28" s="35"/>
      <c r="AI28" s="35"/>
      <c r="AJ28" s="35"/>
      <c r="AK28" s="345" t="s">
        <v>41</v>
      </c>
      <c r="AL28" s="345"/>
      <c r="AM28" s="345"/>
      <c r="AN28" s="345"/>
      <c r="AO28" s="345"/>
      <c r="AP28" s="35"/>
      <c r="AQ28" s="35"/>
      <c r="AR28" s="36"/>
      <c r="BE28" s="336"/>
    </row>
    <row r="29" spans="1:71" s="3" customFormat="1" ht="14.45" customHeight="1">
      <c r="B29" s="40"/>
      <c r="D29" s="30" t="s">
        <v>42</v>
      </c>
      <c r="F29" s="30" t="s">
        <v>43</v>
      </c>
      <c r="L29" s="318">
        <v>0.21</v>
      </c>
      <c r="M29" s="319"/>
      <c r="N29" s="319"/>
      <c r="O29" s="319"/>
      <c r="P29" s="319"/>
      <c r="W29" s="320">
        <f>ROUND(AZ54, 2)</f>
        <v>0</v>
      </c>
      <c r="X29" s="319"/>
      <c r="Y29" s="319"/>
      <c r="Z29" s="319"/>
      <c r="AA29" s="319"/>
      <c r="AB29" s="319"/>
      <c r="AC29" s="319"/>
      <c r="AD29" s="319"/>
      <c r="AE29" s="319"/>
      <c r="AK29" s="320">
        <f>ROUND(AV54, 2)</f>
        <v>0</v>
      </c>
      <c r="AL29" s="319"/>
      <c r="AM29" s="319"/>
      <c r="AN29" s="319"/>
      <c r="AO29" s="319"/>
      <c r="AR29" s="40"/>
      <c r="BE29" s="337"/>
    </row>
    <row r="30" spans="1:71" s="3" customFormat="1" ht="14.45" customHeight="1">
      <c r="B30" s="40"/>
      <c r="F30" s="30" t="s">
        <v>44</v>
      </c>
      <c r="L30" s="318">
        <v>0.15</v>
      </c>
      <c r="M30" s="319"/>
      <c r="N30" s="319"/>
      <c r="O30" s="319"/>
      <c r="P30" s="319"/>
      <c r="W30" s="320">
        <f>ROUND(BA54, 2)</f>
        <v>0</v>
      </c>
      <c r="X30" s="319"/>
      <c r="Y30" s="319"/>
      <c r="Z30" s="319"/>
      <c r="AA30" s="319"/>
      <c r="AB30" s="319"/>
      <c r="AC30" s="319"/>
      <c r="AD30" s="319"/>
      <c r="AE30" s="319"/>
      <c r="AK30" s="320">
        <f>ROUND(AW54, 2)</f>
        <v>0</v>
      </c>
      <c r="AL30" s="319"/>
      <c r="AM30" s="319"/>
      <c r="AN30" s="319"/>
      <c r="AO30" s="319"/>
      <c r="AR30" s="40"/>
      <c r="BE30" s="337"/>
    </row>
    <row r="31" spans="1:71" s="3" customFormat="1" ht="14.45" hidden="1" customHeight="1">
      <c r="B31" s="40"/>
      <c r="F31" s="30" t="s">
        <v>45</v>
      </c>
      <c r="L31" s="318">
        <v>0.21</v>
      </c>
      <c r="M31" s="319"/>
      <c r="N31" s="319"/>
      <c r="O31" s="319"/>
      <c r="P31" s="319"/>
      <c r="W31" s="320">
        <f>ROUND(BB54, 2)</f>
        <v>0</v>
      </c>
      <c r="X31" s="319"/>
      <c r="Y31" s="319"/>
      <c r="Z31" s="319"/>
      <c r="AA31" s="319"/>
      <c r="AB31" s="319"/>
      <c r="AC31" s="319"/>
      <c r="AD31" s="319"/>
      <c r="AE31" s="319"/>
      <c r="AK31" s="320">
        <v>0</v>
      </c>
      <c r="AL31" s="319"/>
      <c r="AM31" s="319"/>
      <c r="AN31" s="319"/>
      <c r="AO31" s="319"/>
      <c r="AR31" s="40"/>
      <c r="BE31" s="337"/>
    </row>
    <row r="32" spans="1:71" s="3" customFormat="1" ht="14.45" hidden="1" customHeight="1">
      <c r="B32" s="40"/>
      <c r="F32" s="30" t="s">
        <v>46</v>
      </c>
      <c r="L32" s="318">
        <v>0.15</v>
      </c>
      <c r="M32" s="319"/>
      <c r="N32" s="319"/>
      <c r="O32" s="319"/>
      <c r="P32" s="319"/>
      <c r="W32" s="320">
        <f>ROUND(BC54, 2)</f>
        <v>0</v>
      </c>
      <c r="X32" s="319"/>
      <c r="Y32" s="319"/>
      <c r="Z32" s="319"/>
      <c r="AA32" s="319"/>
      <c r="AB32" s="319"/>
      <c r="AC32" s="319"/>
      <c r="AD32" s="319"/>
      <c r="AE32" s="319"/>
      <c r="AK32" s="320">
        <v>0</v>
      </c>
      <c r="AL32" s="319"/>
      <c r="AM32" s="319"/>
      <c r="AN32" s="319"/>
      <c r="AO32" s="319"/>
      <c r="AR32" s="40"/>
      <c r="BE32" s="337"/>
    </row>
    <row r="33" spans="1:57" s="3" customFormat="1" ht="14.45" hidden="1" customHeight="1">
      <c r="B33" s="40"/>
      <c r="F33" s="30" t="s">
        <v>47</v>
      </c>
      <c r="L33" s="318">
        <v>0</v>
      </c>
      <c r="M33" s="319"/>
      <c r="N33" s="319"/>
      <c r="O33" s="319"/>
      <c r="P33" s="319"/>
      <c r="W33" s="320">
        <f>ROUND(BD54, 2)</f>
        <v>0</v>
      </c>
      <c r="X33" s="319"/>
      <c r="Y33" s="319"/>
      <c r="Z33" s="319"/>
      <c r="AA33" s="319"/>
      <c r="AB33" s="319"/>
      <c r="AC33" s="319"/>
      <c r="AD33" s="319"/>
      <c r="AE33" s="319"/>
      <c r="AK33" s="320">
        <v>0</v>
      </c>
      <c r="AL33" s="319"/>
      <c r="AM33" s="319"/>
      <c r="AN33" s="319"/>
      <c r="AO33" s="319"/>
      <c r="AR33" s="40"/>
    </row>
    <row r="34" spans="1:57" s="2" customFormat="1" ht="6.95" customHeight="1">
      <c r="A34" s="35"/>
      <c r="B34" s="36"/>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6"/>
      <c r="BE34" s="35"/>
    </row>
    <row r="35" spans="1:57" s="2" customFormat="1" ht="25.9" customHeight="1">
      <c r="A35" s="35"/>
      <c r="B35" s="36"/>
      <c r="C35" s="41"/>
      <c r="D35" s="42" t="s">
        <v>48</v>
      </c>
      <c r="E35" s="43"/>
      <c r="F35" s="43"/>
      <c r="G35" s="43"/>
      <c r="H35" s="43"/>
      <c r="I35" s="43"/>
      <c r="J35" s="43"/>
      <c r="K35" s="43"/>
      <c r="L35" s="43"/>
      <c r="M35" s="43"/>
      <c r="N35" s="43"/>
      <c r="O35" s="43"/>
      <c r="P35" s="43"/>
      <c r="Q35" s="43"/>
      <c r="R35" s="43"/>
      <c r="S35" s="43"/>
      <c r="T35" s="44" t="s">
        <v>49</v>
      </c>
      <c r="U35" s="43"/>
      <c r="V35" s="43"/>
      <c r="W35" s="43"/>
      <c r="X35" s="324" t="s">
        <v>50</v>
      </c>
      <c r="Y35" s="322"/>
      <c r="Z35" s="322"/>
      <c r="AA35" s="322"/>
      <c r="AB35" s="322"/>
      <c r="AC35" s="43"/>
      <c r="AD35" s="43"/>
      <c r="AE35" s="43"/>
      <c r="AF35" s="43"/>
      <c r="AG35" s="43"/>
      <c r="AH35" s="43"/>
      <c r="AI35" s="43"/>
      <c r="AJ35" s="43"/>
      <c r="AK35" s="321">
        <f>SUM(AK26:AK33)</f>
        <v>0</v>
      </c>
      <c r="AL35" s="322"/>
      <c r="AM35" s="322"/>
      <c r="AN35" s="322"/>
      <c r="AO35" s="323"/>
      <c r="AP35" s="41"/>
      <c r="AQ35" s="41"/>
      <c r="AR35" s="36"/>
      <c r="BE35" s="35"/>
    </row>
    <row r="36" spans="1:57" s="2" customFormat="1" ht="6.95" customHeight="1">
      <c r="A36" s="35"/>
      <c r="B36" s="36"/>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6"/>
      <c r="BE36" s="35"/>
    </row>
    <row r="37" spans="1:57" s="2" customFormat="1" ht="6.95" customHeight="1">
      <c r="A37" s="35"/>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6"/>
      <c r="BE37" s="35"/>
    </row>
    <row r="41" spans="1:57" s="2" customFormat="1" ht="6.95" customHeight="1">
      <c r="A41" s="35"/>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6"/>
      <c r="BE41" s="35"/>
    </row>
    <row r="42" spans="1:57" s="2" customFormat="1" ht="24.95" customHeight="1">
      <c r="A42" s="35"/>
      <c r="B42" s="36"/>
      <c r="C42" s="24" t="s">
        <v>51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6"/>
      <c r="BE42" s="35"/>
    </row>
    <row r="43" spans="1:57" s="2" customFormat="1" ht="6.95" customHeight="1">
      <c r="A43" s="35"/>
      <c r="B43" s="36"/>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6"/>
      <c r="BE43" s="35"/>
    </row>
    <row r="44" spans="1:57" s="4" customFormat="1" ht="12" customHeight="1">
      <c r="B44" s="49"/>
      <c r="C44" s="30" t="s">
        <v>14</v>
      </c>
      <c r="L44" s="4" t="str">
        <f>K5</f>
        <v>20-0120</v>
      </c>
      <c r="AR44" s="49"/>
    </row>
    <row r="45" spans="1:57" s="5" customFormat="1" ht="36.950000000000003" customHeight="1">
      <c r="B45" s="50"/>
      <c r="C45" s="51" t="s">
        <v>17</v>
      </c>
      <c r="L45" s="347" t="str">
        <f>K6</f>
        <v>Přístavba, nástavba a stavební úpravy pavilonu C-A na oddělení Hemodialýzy a Gastroskopie Nemocnice České Budějovice a.s</v>
      </c>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R45" s="50"/>
    </row>
    <row r="46" spans="1:57" s="2" customFormat="1" ht="6.95" customHeight="1">
      <c r="A46" s="35"/>
      <c r="B46" s="36"/>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6"/>
      <c r="BE46" s="35"/>
    </row>
    <row r="47" spans="1:57" s="2" customFormat="1" ht="12" customHeight="1">
      <c r="A47" s="35"/>
      <c r="B47" s="36"/>
      <c r="C47" s="30" t="s">
        <v>22</v>
      </c>
      <c r="D47" s="35"/>
      <c r="E47" s="35"/>
      <c r="F47" s="35"/>
      <c r="G47" s="35"/>
      <c r="H47" s="35"/>
      <c r="I47" s="35"/>
      <c r="J47" s="35"/>
      <c r="K47" s="35"/>
      <c r="L47" s="52" t="str">
        <f>IF(K8="","",K8)</f>
        <v>České Budějovice</v>
      </c>
      <c r="M47" s="35"/>
      <c r="N47" s="35"/>
      <c r="O47" s="35"/>
      <c r="P47" s="35"/>
      <c r="Q47" s="35"/>
      <c r="R47" s="35"/>
      <c r="S47" s="35"/>
      <c r="T47" s="35"/>
      <c r="U47" s="35"/>
      <c r="V47" s="35"/>
      <c r="W47" s="35"/>
      <c r="X47" s="35"/>
      <c r="Y47" s="35"/>
      <c r="Z47" s="35"/>
      <c r="AA47" s="35"/>
      <c r="AB47" s="35"/>
      <c r="AC47" s="35"/>
      <c r="AD47" s="35"/>
      <c r="AE47" s="35"/>
      <c r="AF47" s="35"/>
      <c r="AG47" s="35"/>
      <c r="AH47" s="35"/>
      <c r="AI47" s="30" t="s">
        <v>24</v>
      </c>
      <c r="AJ47" s="35"/>
      <c r="AK47" s="35"/>
      <c r="AL47" s="35"/>
      <c r="AM47" s="329" t="str">
        <f>IF(AN8= "","",AN8)</f>
        <v>25. 1. 2020</v>
      </c>
      <c r="AN47" s="329"/>
      <c r="AO47" s="35"/>
      <c r="AP47" s="35"/>
      <c r="AQ47" s="35"/>
      <c r="AR47" s="36"/>
      <c r="BE47" s="35"/>
    </row>
    <row r="48" spans="1:57" s="2" customFormat="1" ht="6.95" customHeight="1">
      <c r="A48" s="35"/>
      <c r="B48" s="36"/>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6"/>
      <c r="BE48" s="35"/>
    </row>
    <row r="49" spans="1:91" s="2" customFormat="1" ht="15.2" customHeight="1">
      <c r="A49" s="35"/>
      <c r="B49" s="36"/>
      <c r="C49" s="30" t="s">
        <v>26</v>
      </c>
      <c r="D49" s="35"/>
      <c r="E49" s="35"/>
      <c r="F49" s="35"/>
      <c r="G49" s="35"/>
      <c r="H49" s="35"/>
      <c r="I49" s="35"/>
      <c r="J49" s="35"/>
      <c r="K49" s="35"/>
      <c r="L49" s="4"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30" t="s">
        <v>32</v>
      </c>
      <c r="AJ49" s="35"/>
      <c r="AK49" s="35"/>
      <c r="AL49" s="35"/>
      <c r="AM49" s="330" t="str">
        <f>IF(E17="","",E17)</f>
        <v>ATELIER G+G s.r.o.</v>
      </c>
      <c r="AN49" s="331"/>
      <c r="AO49" s="331"/>
      <c r="AP49" s="331"/>
      <c r="AQ49" s="35"/>
      <c r="AR49" s="36"/>
      <c r="AS49" s="314" t="s">
        <v>52</v>
      </c>
      <c r="AT49" s="315"/>
      <c r="AU49" s="54"/>
      <c r="AV49" s="54"/>
      <c r="AW49" s="54"/>
      <c r="AX49" s="54"/>
      <c r="AY49" s="54"/>
      <c r="AZ49" s="54"/>
      <c r="BA49" s="54"/>
      <c r="BB49" s="54"/>
      <c r="BC49" s="54"/>
      <c r="BD49" s="55"/>
      <c r="BE49" s="35"/>
    </row>
    <row r="50" spans="1:91" s="2" customFormat="1" ht="15.2" customHeight="1">
      <c r="A50" s="35"/>
      <c r="B50" s="36"/>
      <c r="C50" s="30" t="s">
        <v>30</v>
      </c>
      <c r="D50" s="35"/>
      <c r="E50" s="35"/>
      <c r="F50" s="35"/>
      <c r="G50" s="35"/>
      <c r="H50" s="35"/>
      <c r="I50" s="35"/>
      <c r="J50" s="35"/>
      <c r="K50" s="35"/>
      <c r="L50" s="4"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30" t="s">
        <v>35</v>
      </c>
      <c r="AJ50" s="35"/>
      <c r="AK50" s="35"/>
      <c r="AL50" s="35"/>
      <c r="AM50" s="330" t="str">
        <f>IF(E20="","",E20)</f>
        <v xml:space="preserve"> </v>
      </c>
      <c r="AN50" s="331"/>
      <c r="AO50" s="331"/>
      <c r="AP50" s="331"/>
      <c r="AQ50" s="35"/>
      <c r="AR50" s="36"/>
      <c r="AS50" s="316"/>
      <c r="AT50" s="317"/>
      <c r="AU50" s="56"/>
      <c r="AV50" s="56"/>
      <c r="AW50" s="56"/>
      <c r="AX50" s="56"/>
      <c r="AY50" s="56"/>
      <c r="AZ50" s="56"/>
      <c r="BA50" s="56"/>
      <c r="BB50" s="56"/>
      <c r="BC50" s="56"/>
      <c r="BD50" s="57"/>
      <c r="BE50" s="35"/>
    </row>
    <row r="51" spans="1:91" s="2" customFormat="1" ht="10.9" customHeight="1">
      <c r="A51" s="35"/>
      <c r="B51" s="3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6"/>
      <c r="AS51" s="316"/>
      <c r="AT51" s="317"/>
      <c r="AU51" s="56"/>
      <c r="AV51" s="56"/>
      <c r="AW51" s="56"/>
      <c r="AX51" s="56"/>
      <c r="AY51" s="56"/>
      <c r="AZ51" s="56"/>
      <c r="BA51" s="56"/>
      <c r="BB51" s="56"/>
      <c r="BC51" s="56"/>
      <c r="BD51" s="57"/>
      <c r="BE51" s="35"/>
    </row>
    <row r="52" spans="1:91" s="2" customFormat="1" ht="29.25" customHeight="1">
      <c r="A52" s="35"/>
      <c r="B52" s="36"/>
      <c r="C52" s="350" t="s">
        <v>53</v>
      </c>
      <c r="D52" s="328"/>
      <c r="E52" s="328"/>
      <c r="F52" s="328"/>
      <c r="G52" s="328"/>
      <c r="H52" s="58"/>
      <c r="I52" s="332" t="s">
        <v>54</v>
      </c>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7" t="s">
        <v>55</v>
      </c>
      <c r="AH52" s="328"/>
      <c r="AI52" s="328"/>
      <c r="AJ52" s="328"/>
      <c r="AK52" s="328"/>
      <c r="AL52" s="328"/>
      <c r="AM52" s="328"/>
      <c r="AN52" s="332" t="s">
        <v>56</v>
      </c>
      <c r="AO52" s="328"/>
      <c r="AP52" s="328"/>
      <c r="AQ52" s="59" t="s">
        <v>57</v>
      </c>
      <c r="AR52" s="36"/>
      <c r="AS52" s="60" t="s">
        <v>58</v>
      </c>
      <c r="AT52" s="61" t="s">
        <v>59</v>
      </c>
      <c r="AU52" s="61" t="s">
        <v>60</v>
      </c>
      <c r="AV52" s="61" t="s">
        <v>61</v>
      </c>
      <c r="AW52" s="61" t="s">
        <v>62</v>
      </c>
      <c r="AX52" s="61" t="s">
        <v>63</v>
      </c>
      <c r="AY52" s="61" t="s">
        <v>64</v>
      </c>
      <c r="AZ52" s="61" t="s">
        <v>65</v>
      </c>
      <c r="BA52" s="61" t="s">
        <v>66</v>
      </c>
      <c r="BB52" s="61" t="s">
        <v>67</v>
      </c>
      <c r="BC52" s="61" t="s">
        <v>68</v>
      </c>
      <c r="BD52" s="62" t="s">
        <v>69</v>
      </c>
      <c r="BE52" s="35"/>
    </row>
    <row r="53" spans="1:91" s="2" customFormat="1" ht="10.9" customHeight="1">
      <c r="A53" s="35"/>
      <c r="B53" s="36"/>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6"/>
      <c r="AS53" s="63"/>
      <c r="AT53" s="64"/>
      <c r="AU53" s="64"/>
      <c r="AV53" s="64"/>
      <c r="AW53" s="64"/>
      <c r="AX53" s="64"/>
      <c r="AY53" s="64"/>
      <c r="AZ53" s="64"/>
      <c r="BA53" s="64"/>
      <c r="BB53" s="64"/>
      <c r="BC53" s="64"/>
      <c r="BD53" s="65"/>
      <c r="BE53" s="35"/>
    </row>
    <row r="54" spans="1:91" s="6" customFormat="1" ht="32.450000000000003" customHeight="1">
      <c r="B54" s="66"/>
      <c r="C54" s="67" t="s">
        <v>70</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334">
        <f>ROUND(AG55+AG71+AG74,2)</f>
        <v>0</v>
      </c>
      <c r="AH54" s="334"/>
      <c r="AI54" s="334"/>
      <c r="AJ54" s="334"/>
      <c r="AK54" s="334"/>
      <c r="AL54" s="334"/>
      <c r="AM54" s="334"/>
      <c r="AN54" s="310">
        <f t="shared" ref="AN54:AN74" si="0">SUM(AG54,AT54)</f>
        <v>0</v>
      </c>
      <c r="AO54" s="310"/>
      <c r="AP54" s="310"/>
      <c r="AQ54" s="70" t="s">
        <v>3</v>
      </c>
      <c r="AR54" s="66"/>
      <c r="AS54" s="71">
        <f>ROUND(AS55+AS71+AS74,2)</f>
        <v>0</v>
      </c>
      <c r="AT54" s="72">
        <f t="shared" ref="AT54:AT74" si="1">ROUND(SUM(AV54:AW54),2)</f>
        <v>0</v>
      </c>
      <c r="AU54" s="73">
        <f>ROUND(AU55+AU71+AU74,5)</f>
        <v>0</v>
      </c>
      <c r="AV54" s="72">
        <f>ROUND(AZ54*L29,2)</f>
        <v>0</v>
      </c>
      <c r="AW54" s="72">
        <f>ROUND(BA54*L30,2)</f>
        <v>0</v>
      </c>
      <c r="AX54" s="72">
        <f>ROUND(BB54*L29,2)</f>
        <v>0</v>
      </c>
      <c r="AY54" s="72">
        <f>ROUND(BC54*L30,2)</f>
        <v>0</v>
      </c>
      <c r="AZ54" s="72">
        <f>ROUND(AZ55+AZ71+AZ74,2)</f>
        <v>0</v>
      </c>
      <c r="BA54" s="72">
        <f>ROUND(BA55+BA71+BA74,2)</f>
        <v>0</v>
      </c>
      <c r="BB54" s="72">
        <f>ROUND(BB55+BB71+BB74,2)</f>
        <v>0</v>
      </c>
      <c r="BC54" s="72">
        <f>ROUND(BC55+BC71+BC74,2)</f>
        <v>0</v>
      </c>
      <c r="BD54" s="74">
        <f>ROUND(BD55+BD71+BD74,2)</f>
        <v>0</v>
      </c>
      <c r="BS54" s="75" t="s">
        <v>71</v>
      </c>
      <c r="BT54" s="75" t="s">
        <v>72</v>
      </c>
      <c r="BU54" s="76" t="s">
        <v>73</v>
      </c>
      <c r="BV54" s="75" t="s">
        <v>74</v>
      </c>
      <c r="BW54" s="75" t="s">
        <v>5</v>
      </c>
      <c r="BX54" s="75" t="s">
        <v>75</v>
      </c>
      <c r="CL54" s="75" t="s">
        <v>20</v>
      </c>
    </row>
    <row r="55" spans="1:91" s="7" customFormat="1" ht="16.5" customHeight="1">
      <c r="B55" s="77"/>
      <c r="C55" s="78"/>
      <c r="D55" s="333" t="s">
        <v>76</v>
      </c>
      <c r="E55" s="333"/>
      <c r="F55" s="333"/>
      <c r="G55" s="333"/>
      <c r="H55" s="333"/>
      <c r="I55" s="79"/>
      <c r="J55" s="333" t="s">
        <v>77</v>
      </c>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13">
        <f>ROUND(AG56+SUM(AG57:AG63)+SUM(AG68:AG70),2)</f>
        <v>0</v>
      </c>
      <c r="AH55" s="309"/>
      <c r="AI55" s="309"/>
      <c r="AJ55" s="309"/>
      <c r="AK55" s="309"/>
      <c r="AL55" s="309"/>
      <c r="AM55" s="309"/>
      <c r="AN55" s="308">
        <f t="shared" si="0"/>
        <v>0</v>
      </c>
      <c r="AO55" s="309"/>
      <c r="AP55" s="309"/>
      <c r="AQ55" s="80" t="s">
        <v>78</v>
      </c>
      <c r="AR55" s="77"/>
      <c r="AS55" s="81">
        <f>ROUND(AS56+SUM(AS57:AS63)+SUM(AS68:AS70),2)</f>
        <v>0</v>
      </c>
      <c r="AT55" s="82">
        <f t="shared" si="1"/>
        <v>0</v>
      </c>
      <c r="AU55" s="83">
        <f>ROUND(AU56+SUM(AU57:AU63)+SUM(AU68:AU70),5)</f>
        <v>0</v>
      </c>
      <c r="AV55" s="82">
        <f>ROUND(AZ55*L29,2)</f>
        <v>0</v>
      </c>
      <c r="AW55" s="82">
        <f>ROUND(BA55*L30,2)</f>
        <v>0</v>
      </c>
      <c r="AX55" s="82">
        <f>ROUND(BB55*L29,2)</f>
        <v>0</v>
      </c>
      <c r="AY55" s="82">
        <f>ROUND(BC55*L30,2)</f>
        <v>0</v>
      </c>
      <c r="AZ55" s="82">
        <f>ROUND(AZ56+SUM(AZ57:AZ63)+SUM(AZ68:AZ70),2)</f>
        <v>0</v>
      </c>
      <c r="BA55" s="82">
        <f>ROUND(BA56+SUM(BA57:BA63)+SUM(BA68:BA70),2)</f>
        <v>0</v>
      </c>
      <c r="BB55" s="82">
        <f>ROUND(BB56+SUM(BB57:BB63)+SUM(BB68:BB70),2)</f>
        <v>0</v>
      </c>
      <c r="BC55" s="82">
        <f>ROUND(BC56+SUM(BC57:BC63)+SUM(BC68:BC70),2)</f>
        <v>0</v>
      </c>
      <c r="BD55" s="84">
        <f>ROUND(BD56+SUM(BD57:BD63)+SUM(BD68:BD70),2)</f>
        <v>0</v>
      </c>
      <c r="BS55" s="85" t="s">
        <v>71</v>
      </c>
      <c r="BT55" s="85" t="s">
        <v>79</v>
      </c>
      <c r="BU55" s="85" t="s">
        <v>73</v>
      </c>
      <c r="BV55" s="85" t="s">
        <v>74</v>
      </c>
      <c r="BW55" s="85" t="s">
        <v>80</v>
      </c>
      <c r="BX55" s="85" t="s">
        <v>5</v>
      </c>
      <c r="CL55" s="85" t="s">
        <v>20</v>
      </c>
      <c r="CM55" s="85" t="s">
        <v>81</v>
      </c>
    </row>
    <row r="56" spans="1:91" s="4" customFormat="1" ht="16.5" customHeight="1">
      <c r="A56" s="86" t="s">
        <v>82</v>
      </c>
      <c r="B56" s="49"/>
      <c r="C56" s="10"/>
      <c r="D56" s="10"/>
      <c r="E56" s="346" t="s">
        <v>83</v>
      </c>
      <c r="F56" s="346"/>
      <c r="G56" s="346"/>
      <c r="H56" s="346"/>
      <c r="I56" s="346"/>
      <c r="J56" s="10"/>
      <c r="K56" s="346" t="s">
        <v>84</v>
      </c>
      <c r="L56" s="346"/>
      <c r="M56" s="346"/>
      <c r="N56" s="346"/>
      <c r="O56" s="346"/>
      <c r="P56" s="346"/>
      <c r="Q56" s="346"/>
      <c r="R56" s="346"/>
      <c r="S56" s="346"/>
      <c r="T56" s="346"/>
      <c r="U56" s="346"/>
      <c r="V56" s="346"/>
      <c r="W56" s="346"/>
      <c r="X56" s="346"/>
      <c r="Y56" s="346"/>
      <c r="Z56" s="346"/>
      <c r="AA56" s="346"/>
      <c r="AB56" s="346"/>
      <c r="AC56" s="346"/>
      <c r="AD56" s="346"/>
      <c r="AE56" s="346"/>
      <c r="AF56" s="346"/>
      <c r="AG56" s="311">
        <f>'01 - stavební část'!J32</f>
        <v>0</v>
      </c>
      <c r="AH56" s="312"/>
      <c r="AI56" s="312"/>
      <c r="AJ56" s="312"/>
      <c r="AK56" s="312"/>
      <c r="AL56" s="312"/>
      <c r="AM56" s="312"/>
      <c r="AN56" s="311">
        <f t="shared" si="0"/>
        <v>0</v>
      </c>
      <c r="AO56" s="312"/>
      <c r="AP56" s="312"/>
      <c r="AQ56" s="87" t="s">
        <v>85</v>
      </c>
      <c r="AR56" s="49"/>
      <c r="AS56" s="88">
        <v>0</v>
      </c>
      <c r="AT56" s="89">
        <f t="shared" si="1"/>
        <v>0</v>
      </c>
      <c r="AU56" s="90">
        <f>'01 - stavební část'!P120</f>
        <v>0</v>
      </c>
      <c r="AV56" s="89">
        <f>'01 - stavební část'!J35</f>
        <v>0</v>
      </c>
      <c r="AW56" s="89">
        <f>'01 - stavební část'!J36</f>
        <v>0</v>
      </c>
      <c r="AX56" s="89">
        <f>'01 - stavební část'!J37</f>
        <v>0</v>
      </c>
      <c r="AY56" s="89">
        <f>'01 - stavební část'!J38</f>
        <v>0</v>
      </c>
      <c r="AZ56" s="89">
        <f>'01 - stavební část'!F35</f>
        <v>0</v>
      </c>
      <c r="BA56" s="89">
        <f>'01 - stavební část'!F36</f>
        <v>0</v>
      </c>
      <c r="BB56" s="89">
        <f>'01 - stavební část'!F37</f>
        <v>0</v>
      </c>
      <c r="BC56" s="89">
        <f>'01 - stavební část'!F38</f>
        <v>0</v>
      </c>
      <c r="BD56" s="91">
        <f>'01 - stavební část'!F39</f>
        <v>0</v>
      </c>
      <c r="BT56" s="28" t="s">
        <v>81</v>
      </c>
      <c r="BV56" s="28" t="s">
        <v>74</v>
      </c>
      <c r="BW56" s="28" t="s">
        <v>86</v>
      </c>
      <c r="BX56" s="28" t="s">
        <v>80</v>
      </c>
      <c r="CL56" s="28" t="s">
        <v>20</v>
      </c>
    </row>
    <row r="57" spans="1:91" s="4" customFormat="1" ht="16.5" customHeight="1">
      <c r="A57" s="86" t="s">
        <v>82</v>
      </c>
      <c r="B57" s="49"/>
      <c r="C57" s="10"/>
      <c r="D57" s="10"/>
      <c r="E57" s="346" t="s">
        <v>87</v>
      </c>
      <c r="F57" s="346"/>
      <c r="G57" s="346"/>
      <c r="H57" s="346"/>
      <c r="I57" s="346"/>
      <c r="J57" s="10"/>
      <c r="K57" s="346" t="s">
        <v>88</v>
      </c>
      <c r="L57" s="346"/>
      <c r="M57" s="346"/>
      <c r="N57" s="346"/>
      <c r="O57" s="346"/>
      <c r="P57" s="346"/>
      <c r="Q57" s="346"/>
      <c r="R57" s="346"/>
      <c r="S57" s="346"/>
      <c r="T57" s="346"/>
      <c r="U57" s="346"/>
      <c r="V57" s="346"/>
      <c r="W57" s="346"/>
      <c r="X57" s="346"/>
      <c r="Y57" s="346"/>
      <c r="Z57" s="346"/>
      <c r="AA57" s="346"/>
      <c r="AB57" s="346"/>
      <c r="AC57" s="346"/>
      <c r="AD57" s="346"/>
      <c r="AE57" s="346"/>
      <c r="AF57" s="346"/>
      <c r="AG57" s="311">
        <f>'02 - výtahy'!J32</f>
        <v>0</v>
      </c>
      <c r="AH57" s="312"/>
      <c r="AI57" s="312"/>
      <c r="AJ57" s="312"/>
      <c r="AK57" s="312"/>
      <c r="AL57" s="312"/>
      <c r="AM57" s="312"/>
      <c r="AN57" s="311">
        <f t="shared" si="0"/>
        <v>0</v>
      </c>
      <c r="AO57" s="312"/>
      <c r="AP57" s="312"/>
      <c r="AQ57" s="87" t="s">
        <v>85</v>
      </c>
      <c r="AR57" s="49"/>
      <c r="AS57" s="88">
        <v>0</v>
      </c>
      <c r="AT57" s="89">
        <f t="shared" si="1"/>
        <v>0</v>
      </c>
      <c r="AU57" s="90">
        <f>'02 - výtahy'!P87</f>
        <v>0</v>
      </c>
      <c r="AV57" s="89">
        <f>'02 - výtahy'!J35</f>
        <v>0</v>
      </c>
      <c r="AW57" s="89">
        <f>'02 - výtahy'!J36</f>
        <v>0</v>
      </c>
      <c r="AX57" s="89">
        <f>'02 - výtahy'!J37</f>
        <v>0</v>
      </c>
      <c r="AY57" s="89">
        <f>'02 - výtahy'!J38</f>
        <v>0</v>
      </c>
      <c r="AZ57" s="89">
        <f>'02 - výtahy'!F35</f>
        <v>0</v>
      </c>
      <c r="BA57" s="89">
        <f>'02 - výtahy'!F36</f>
        <v>0</v>
      </c>
      <c r="BB57" s="89">
        <f>'02 - výtahy'!F37</f>
        <v>0</v>
      </c>
      <c r="BC57" s="89">
        <f>'02 - výtahy'!F38</f>
        <v>0</v>
      </c>
      <c r="BD57" s="91">
        <f>'02 - výtahy'!F39</f>
        <v>0</v>
      </c>
      <c r="BT57" s="28" t="s">
        <v>81</v>
      </c>
      <c r="BV57" s="28" t="s">
        <v>74</v>
      </c>
      <c r="BW57" s="28" t="s">
        <v>89</v>
      </c>
      <c r="BX57" s="28" t="s">
        <v>80</v>
      </c>
      <c r="CL57" s="28" t="s">
        <v>20</v>
      </c>
    </row>
    <row r="58" spans="1:91" s="4" customFormat="1" ht="16.5" customHeight="1">
      <c r="A58" s="86" t="s">
        <v>82</v>
      </c>
      <c r="B58" s="49"/>
      <c r="C58" s="10"/>
      <c r="D58" s="10"/>
      <c r="E58" s="346" t="s">
        <v>90</v>
      </c>
      <c r="F58" s="346"/>
      <c r="G58" s="346"/>
      <c r="H58" s="346"/>
      <c r="I58" s="346"/>
      <c r="J58" s="10"/>
      <c r="K58" s="346" t="s">
        <v>91</v>
      </c>
      <c r="L58" s="346"/>
      <c r="M58" s="346"/>
      <c r="N58" s="346"/>
      <c r="O58" s="346"/>
      <c r="P58" s="346"/>
      <c r="Q58" s="346"/>
      <c r="R58" s="346"/>
      <c r="S58" s="346"/>
      <c r="T58" s="346"/>
      <c r="U58" s="346"/>
      <c r="V58" s="346"/>
      <c r="W58" s="346"/>
      <c r="X58" s="346"/>
      <c r="Y58" s="346"/>
      <c r="Z58" s="346"/>
      <c r="AA58" s="346"/>
      <c r="AB58" s="346"/>
      <c r="AC58" s="346"/>
      <c r="AD58" s="346"/>
      <c r="AE58" s="346"/>
      <c r="AF58" s="346"/>
      <c r="AG58" s="311">
        <f>'03 - elektroinstalace - s...'!J32</f>
        <v>0</v>
      </c>
      <c r="AH58" s="312"/>
      <c r="AI58" s="312"/>
      <c r="AJ58" s="312"/>
      <c r="AK58" s="312"/>
      <c r="AL58" s="312"/>
      <c r="AM58" s="312"/>
      <c r="AN58" s="311">
        <f t="shared" si="0"/>
        <v>0</v>
      </c>
      <c r="AO58" s="312"/>
      <c r="AP58" s="312"/>
      <c r="AQ58" s="87" t="s">
        <v>85</v>
      </c>
      <c r="AR58" s="49"/>
      <c r="AS58" s="88">
        <v>0</v>
      </c>
      <c r="AT58" s="89">
        <f t="shared" si="1"/>
        <v>0</v>
      </c>
      <c r="AU58" s="90">
        <f>'03 - elektroinstalace - s...'!P133</f>
        <v>0</v>
      </c>
      <c r="AV58" s="89">
        <f>'03 - elektroinstalace - s...'!J35</f>
        <v>0</v>
      </c>
      <c r="AW58" s="89">
        <f>'03 - elektroinstalace - s...'!J36</f>
        <v>0</v>
      </c>
      <c r="AX58" s="89">
        <f>'03 - elektroinstalace - s...'!J37</f>
        <v>0</v>
      </c>
      <c r="AY58" s="89">
        <f>'03 - elektroinstalace - s...'!J38</f>
        <v>0</v>
      </c>
      <c r="AZ58" s="89">
        <f>'03 - elektroinstalace - s...'!F35</f>
        <v>0</v>
      </c>
      <c r="BA58" s="89">
        <f>'03 - elektroinstalace - s...'!F36</f>
        <v>0</v>
      </c>
      <c r="BB58" s="89">
        <f>'03 - elektroinstalace - s...'!F37</f>
        <v>0</v>
      </c>
      <c r="BC58" s="89">
        <f>'03 - elektroinstalace - s...'!F38</f>
        <v>0</v>
      </c>
      <c r="BD58" s="91">
        <f>'03 - elektroinstalace - s...'!F39</f>
        <v>0</v>
      </c>
      <c r="BT58" s="28" t="s">
        <v>81</v>
      </c>
      <c r="BV58" s="28" t="s">
        <v>74</v>
      </c>
      <c r="BW58" s="28" t="s">
        <v>92</v>
      </c>
      <c r="BX58" s="28" t="s">
        <v>80</v>
      </c>
      <c r="CL58" s="28" t="s">
        <v>3</v>
      </c>
    </row>
    <row r="59" spans="1:91" s="4" customFormat="1" ht="16.5" customHeight="1">
      <c r="A59" s="86" t="s">
        <v>82</v>
      </c>
      <c r="B59" s="49"/>
      <c r="C59" s="10"/>
      <c r="D59" s="10"/>
      <c r="E59" s="346" t="s">
        <v>93</v>
      </c>
      <c r="F59" s="346"/>
      <c r="G59" s="346"/>
      <c r="H59" s="346"/>
      <c r="I59" s="346"/>
      <c r="J59" s="10"/>
      <c r="K59" s="346" t="s">
        <v>94</v>
      </c>
      <c r="L59" s="346"/>
      <c r="M59" s="346"/>
      <c r="N59" s="346"/>
      <c r="O59" s="346"/>
      <c r="P59" s="346"/>
      <c r="Q59" s="346"/>
      <c r="R59" s="346"/>
      <c r="S59" s="346"/>
      <c r="T59" s="346"/>
      <c r="U59" s="346"/>
      <c r="V59" s="346"/>
      <c r="W59" s="346"/>
      <c r="X59" s="346"/>
      <c r="Y59" s="346"/>
      <c r="Z59" s="346"/>
      <c r="AA59" s="346"/>
      <c r="AB59" s="346"/>
      <c r="AC59" s="346"/>
      <c r="AD59" s="346"/>
      <c r="AE59" s="346"/>
      <c r="AF59" s="346"/>
      <c r="AG59" s="311">
        <f>'04 - elektroinstalace - s...'!J32</f>
        <v>0</v>
      </c>
      <c r="AH59" s="312"/>
      <c r="AI59" s="312"/>
      <c r="AJ59" s="312"/>
      <c r="AK59" s="312"/>
      <c r="AL59" s="312"/>
      <c r="AM59" s="312"/>
      <c r="AN59" s="311">
        <f t="shared" si="0"/>
        <v>0</v>
      </c>
      <c r="AO59" s="312"/>
      <c r="AP59" s="312"/>
      <c r="AQ59" s="87" t="s">
        <v>85</v>
      </c>
      <c r="AR59" s="49"/>
      <c r="AS59" s="88">
        <v>0</v>
      </c>
      <c r="AT59" s="89">
        <f t="shared" si="1"/>
        <v>0</v>
      </c>
      <c r="AU59" s="90">
        <f>'04 - elektroinstalace - s...'!P99</f>
        <v>0</v>
      </c>
      <c r="AV59" s="89">
        <f>'04 - elektroinstalace - s...'!J35</f>
        <v>0</v>
      </c>
      <c r="AW59" s="89">
        <f>'04 - elektroinstalace - s...'!J36</f>
        <v>0</v>
      </c>
      <c r="AX59" s="89">
        <f>'04 - elektroinstalace - s...'!J37</f>
        <v>0</v>
      </c>
      <c r="AY59" s="89">
        <f>'04 - elektroinstalace - s...'!J38</f>
        <v>0</v>
      </c>
      <c r="AZ59" s="89">
        <f>'04 - elektroinstalace - s...'!F35</f>
        <v>0</v>
      </c>
      <c r="BA59" s="89">
        <f>'04 - elektroinstalace - s...'!F36</f>
        <v>0</v>
      </c>
      <c r="BB59" s="89">
        <f>'04 - elektroinstalace - s...'!F37</f>
        <v>0</v>
      </c>
      <c r="BC59" s="89">
        <f>'04 - elektroinstalace - s...'!F38</f>
        <v>0</v>
      </c>
      <c r="BD59" s="91">
        <f>'04 - elektroinstalace - s...'!F39</f>
        <v>0</v>
      </c>
      <c r="BT59" s="28" t="s">
        <v>81</v>
      </c>
      <c r="BV59" s="28" t="s">
        <v>74</v>
      </c>
      <c r="BW59" s="28" t="s">
        <v>95</v>
      </c>
      <c r="BX59" s="28" t="s">
        <v>80</v>
      </c>
      <c r="CL59" s="28" t="s">
        <v>3</v>
      </c>
    </row>
    <row r="60" spans="1:91" s="4" customFormat="1" ht="16.5" customHeight="1">
      <c r="A60" s="86" t="s">
        <v>82</v>
      </c>
      <c r="B60" s="49"/>
      <c r="C60" s="10"/>
      <c r="D60" s="10"/>
      <c r="E60" s="346" t="s">
        <v>96</v>
      </c>
      <c r="F60" s="346"/>
      <c r="G60" s="346"/>
      <c r="H60" s="346"/>
      <c r="I60" s="346"/>
      <c r="J60" s="10"/>
      <c r="K60" s="346" t="s">
        <v>97</v>
      </c>
      <c r="L60" s="346"/>
      <c r="M60" s="346"/>
      <c r="N60" s="346"/>
      <c r="O60" s="346"/>
      <c r="P60" s="346"/>
      <c r="Q60" s="346"/>
      <c r="R60" s="346"/>
      <c r="S60" s="346"/>
      <c r="T60" s="346"/>
      <c r="U60" s="346"/>
      <c r="V60" s="346"/>
      <c r="W60" s="346"/>
      <c r="X60" s="346"/>
      <c r="Y60" s="346"/>
      <c r="Z60" s="346"/>
      <c r="AA60" s="346"/>
      <c r="AB60" s="346"/>
      <c r="AC60" s="346"/>
      <c r="AD60" s="346"/>
      <c r="AE60" s="346"/>
      <c r="AF60" s="346"/>
      <c r="AG60" s="311">
        <f>'05 - ústřední vytápění, c...'!J32</f>
        <v>0</v>
      </c>
      <c r="AH60" s="312"/>
      <c r="AI60" s="312"/>
      <c r="AJ60" s="312"/>
      <c r="AK60" s="312"/>
      <c r="AL60" s="312"/>
      <c r="AM60" s="312"/>
      <c r="AN60" s="311">
        <f t="shared" si="0"/>
        <v>0</v>
      </c>
      <c r="AO60" s="312"/>
      <c r="AP60" s="312"/>
      <c r="AQ60" s="87" t="s">
        <v>85</v>
      </c>
      <c r="AR60" s="49"/>
      <c r="AS60" s="88">
        <v>0</v>
      </c>
      <c r="AT60" s="89">
        <f t="shared" si="1"/>
        <v>0</v>
      </c>
      <c r="AU60" s="90">
        <f>'05 - ústřední vytápění, c...'!P95</f>
        <v>0</v>
      </c>
      <c r="AV60" s="89">
        <f>'05 - ústřední vytápění, c...'!J35</f>
        <v>0</v>
      </c>
      <c r="AW60" s="89">
        <f>'05 - ústřední vytápění, c...'!J36</f>
        <v>0</v>
      </c>
      <c r="AX60" s="89">
        <f>'05 - ústřední vytápění, c...'!J37</f>
        <v>0</v>
      </c>
      <c r="AY60" s="89">
        <f>'05 - ústřední vytápění, c...'!J38</f>
        <v>0</v>
      </c>
      <c r="AZ60" s="89">
        <f>'05 - ústřední vytápění, c...'!F35</f>
        <v>0</v>
      </c>
      <c r="BA60" s="89">
        <f>'05 - ústřední vytápění, c...'!F36</f>
        <v>0</v>
      </c>
      <c r="BB60" s="89">
        <f>'05 - ústřední vytápění, c...'!F37</f>
        <v>0</v>
      </c>
      <c r="BC60" s="89">
        <f>'05 - ústřední vytápění, c...'!F38</f>
        <v>0</v>
      </c>
      <c r="BD60" s="91">
        <f>'05 - ústřední vytápění, c...'!F39</f>
        <v>0</v>
      </c>
      <c r="BT60" s="28" t="s">
        <v>81</v>
      </c>
      <c r="BV60" s="28" t="s">
        <v>74</v>
      </c>
      <c r="BW60" s="28" t="s">
        <v>98</v>
      </c>
      <c r="BX60" s="28" t="s">
        <v>80</v>
      </c>
      <c r="CL60" s="28" t="s">
        <v>3</v>
      </c>
    </row>
    <row r="61" spans="1:91" s="4" customFormat="1" ht="16.5" customHeight="1">
      <c r="A61" s="86" t="s">
        <v>82</v>
      </c>
      <c r="B61" s="49"/>
      <c r="C61" s="10"/>
      <c r="D61" s="10"/>
      <c r="E61" s="346" t="s">
        <v>99</v>
      </c>
      <c r="F61" s="346"/>
      <c r="G61" s="346"/>
      <c r="H61" s="346"/>
      <c r="I61" s="346"/>
      <c r="J61" s="10"/>
      <c r="K61" s="346" t="s">
        <v>100</v>
      </c>
      <c r="L61" s="346"/>
      <c r="M61" s="346"/>
      <c r="N61" s="346"/>
      <c r="O61" s="346"/>
      <c r="P61" s="346"/>
      <c r="Q61" s="346"/>
      <c r="R61" s="346"/>
      <c r="S61" s="346"/>
      <c r="T61" s="346"/>
      <c r="U61" s="346"/>
      <c r="V61" s="346"/>
      <c r="W61" s="346"/>
      <c r="X61" s="346"/>
      <c r="Y61" s="346"/>
      <c r="Z61" s="346"/>
      <c r="AA61" s="346"/>
      <c r="AB61" s="346"/>
      <c r="AC61" s="346"/>
      <c r="AD61" s="346"/>
      <c r="AE61" s="346"/>
      <c r="AF61" s="346"/>
      <c r="AG61" s="311">
        <f>'06 - zdravotechnické inst...'!J32</f>
        <v>0</v>
      </c>
      <c r="AH61" s="312"/>
      <c r="AI61" s="312"/>
      <c r="AJ61" s="312"/>
      <c r="AK61" s="312"/>
      <c r="AL61" s="312"/>
      <c r="AM61" s="312"/>
      <c r="AN61" s="311">
        <f t="shared" si="0"/>
        <v>0</v>
      </c>
      <c r="AO61" s="312"/>
      <c r="AP61" s="312"/>
      <c r="AQ61" s="87" t="s">
        <v>85</v>
      </c>
      <c r="AR61" s="49"/>
      <c r="AS61" s="88">
        <v>0</v>
      </c>
      <c r="AT61" s="89">
        <f t="shared" si="1"/>
        <v>0</v>
      </c>
      <c r="AU61" s="90">
        <f>'06 - zdravotechnické inst...'!P97</f>
        <v>0</v>
      </c>
      <c r="AV61" s="89">
        <f>'06 - zdravotechnické inst...'!J35</f>
        <v>0</v>
      </c>
      <c r="AW61" s="89">
        <f>'06 - zdravotechnické inst...'!J36</f>
        <v>0</v>
      </c>
      <c r="AX61" s="89">
        <f>'06 - zdravotechnické inst...'!J37</f>
        <v>0</v>
      </c>
      <c r="AY61" s="89">
        <f>'06 - zdravotechnické inst...'!J38</f>
        <v>0</v>
      </c>
      <c r="AZ61" s="89">
        <f>'06 - zdravotechnické inst...'!F35</f>
        <v>0</v>
      </c>
      <c r="BA61" s="89">
        <f>'06 - zdravotechnické inst...'!F36</f>
        <v>0</v>
      </c>
      <c r="BB61" s="89">
        <f>'06 - zdravotechnické inst...'!F37</f>
        <v>0</v>
      </c>
      <c r="BC61" s="89">
        <f>'06 - zdravotechnické inst...'!F38</f>
        <v>0</v>
      </c>
      <c r="BD61" s="91">
        <f>'06 - zdravotechnické inst...'!F39</f>
        <v>0</v>
      </c>
      <c r="BT61" s="28" t="s">
        <v>81</v>
      </c>
      <c r="BV61" s="28" t="s">
        <v>74</v>
      </c>
      <c r="BW61" s="28" t="s">
        <v>101</v>
      </c>
      <c r="BX61" s="28" t="s">
        <v>80</v>
      </c>
      <c r="CL61" s="28" t="s">
        <v>3</v>
      </c>
    </row>
    <row r="62" spans="1:91" s="4" customFormat="1" ht="16.5" customHeight="1">
      <c r="A62" s="86" t="s">
        <v>82</v>
      </c>
      <c r="B62" s="49"/>
      <c r="C62" s="10"/>
      <c r="D62" s="10"/>
      <c r="E62" s="346" t="s">
        <v>102</v>
      </c>
      <c r="F62" s="346"/>
      <c r="G62" s="346"/>
      <c r="H62" s="346"/>
      <c r="I62" s="346"/>
      <c r="J62" s="10"/>
      <c r="K62" s="346" t="s">
        <v>103</v>
      </c>
      <c r="L62" s="346"/>
      <c r="M62" s="346"/>
      <c r="N62" s="346"/>
      <c r="O62" s="346"/>
      <c r="P62" s="346"/>
      <c r="Q62" s="346"/>
      <c r="R62" s="346"/>
      <c r="S62" s="346"/>
      <c r="T62" s="346"/>
      <c r="U62" s="346"/>
      <c r="V62" s="346"/>
      <c r="W62" s="346"/>
      <c r="X62" s="346"/>
      <c r="Y62" s="346"/>
      <c r="Z62" s="346"/>
      <c r="AA62" s="346"/>
      <c r="AB62" s="346"/>
      <c r="AC62" s="346"/>
      <c r="AD62" s="346"/>
      <c r="AE62" s="346"/>
      <c r="AF62" s="346"/>
      <c r="AG62" s="311">
        <f>'07 - MaR'!J32</f>
        <v>0</v>
      </c>
      <c r="AH62" s="312"/>
      <c r="AI62" s="312"/>
      <c r="AJ62" s="312"/>
      <c r="AK62" s="312"/>
      <c r="AL62" s="312"/>
      <c r="AM62" s="312"/>
      <c r="AN62" s="311">
        <f t="shared" si="0"/>
        <v>0</v>
      </c>
      <c r="AO62" s="312"/>
      <c r="AP62" s="312"/>
      <c r="AQ62" s="87" t="s">
        <v>85</v>
      </c>
      <c r="AR62" s="49"/>
      <c r="AS62" s="88">
        <v>0</v>
      </c>
      <c r="AT62" s="89">
        <f t="shared" si="1"/>
        <v>0</v>
      </c>
      <c r="AU62" s="90">
        <f>'07 - MaR'!P102</f>
        <v>0</v>
      </c>
      <c r="AV62" s="89">
        <f>'07 - MaR'!J35</f>
        <v>0</v>
      </c>
      <c r="AW62" s="89">
        <f>'07 - MaR'!J36</f>
        <v>0</v>
      </c>
      <c r="AX62" s="89">
        <f>'07 - MaR'!J37</f>
        <v>0</v>
      </c>
      <c r="AY62" s="89">
        <f>'07 - MaR'!J38</f>
        <v>0</v>
      </c>
      <c r="AZ62" s="89">
        <f>'07 - MaR'!F35</f>
        <v>0</v>
      </c>
      <c r="BA62" s="89">
        <f>'07 - MaR'!F36</f>
        <v>0</v>
      </c>
      <c r="BB62" s="89">
        <f>'07 - MaR'!F37</f>
        <v>0</v>
      </c>
      <c r="BC62" s="89">
        <f>'07 - MaR'!F38</f>
        <v>0</v>
      </c>
      <c r="BD62" s="91">
        <f>'07 - MaR'!F39</f>
        <v>0</v>
      </c>
      <c r="BT62" s="28" t="s">
        <v>81</v>
      </c>
      <c r="BV62" s="28" t="s">
        <v>74</v>
      </c>
      <c r="BW62" s="28" t="s">
        <v>104</v>
      </c>
      <c r="BX62" s="28" t="s">
        <v>80</v>
      </c>
      <c r="CL62" s="28" t="s">
        <v>3</v>
      </c>
    </row>
    <row r="63" spans="1:91" s="4" customFormat="1" ht="16.5" customHeight="1">
      <c r="B63" s="49"/>
      <c r="C63" s="10"/>
      <c r="D63" s="10"/>
      <c r="E63" s="346" t="s">
        <v>105</v>
      </c>
      <c r="F63" s="346"/>
      <c r="G63" s="346"/>
      <c r="H63" s="346"/>
      <c r="I63" s="346"/>
      <c r="J63" s="10"/>
      <c r="K63" s="346" t="s">
        <v>106</v>
      </c>
      <c r="L63" s="346"/>
      <c r="M63" s="346"/>
      <c r="N63" s="346"/>
      <c r="O63" s="346"/>
      <c r="P63" s="346"/>
      <c r="Q63" s="346"/>
      <c r="R63" s="346"/>
      <c r="S63" s="346"/>
      <c r="T63" s="346"/>
      <c r="U63" s="346"/>
      <c r="V63" s="346"/>
      <c r="W63" s="346"/>
      <c r="X63" s="346"/>
      <c r="Y63" s="346"/>
      <c r="Z63" s="346"/>
      <c r="AA63" s="346"/>
      <c r="AB63" s="346"/>
      <c r="AC63" s="346"/>
      <c r="AD63" s="346"/>
      <c r="AE63" s="346"/>
      <c r="AF63" s="346"/>
      <c r="AG63" s="349">
        <f>ROUND(SUM(AG64:AG67),2)</f>
        <v>0</v>
      </c>
      <c r="AH63" s="312"/>
      <c r="AI63" s="312"/>
      <c r="AJ63" s="312"/>
      <c r="AK63" s="312"/>
      <c r="AL63" s="312"/>
      <c r="AM63" s="312"/>
      <c r="AN63" s="311">
        <f t="shared" si="0"/>
        <v>0</v>
      </c>
      <c r="AO63" s="312"/>
      <c r="AP63" s="312"/>
      <c r="AQ63" s="87" t="s">
        <v>85</v>
      </c>
      <c r="AR63" s="49"/>
      <c r="AS63" s="88">
        <f>ROUND(SUM(AS64:AS67),2)</f>
        <v>0</v>
      </c>
      <c r="AT63" s="89">
        <f t="shared" si="1"/>
        <v>0</v>
      </c>
      <c r="AU63" s="90">
        <f>ROUND(SUM(AU64:AU67),5)</f>
        <v>0</v>
      </c>
      <c r="AV63" s="89">
        <f>ROUND(AZ63*L29,2)</f>
        <v>0</v>
      </c>
      <c r="AW63" s="89">
        <f>ROUND(BA63*L30,2)</f>
        <v>0</v>
      </c>
      <c r="AX63" s="89">
        <f>ROUND(BB63*L29,2)</f>
        <v>0</v>
      </c>
      <c r="AY63" s="89">
        <f>ROUND(BC63*L30,2)</f>
        <v>0</v>
      </c>
      <c r="AZ63" s="89">
        <f>ROUND(SUM(AZ64:AZ67),2)</f>
        <v>0</v>
      </c>
      <c r="BA63" s="89">
        <f>ROUND(SUM(BA64:BA67),2)</f>
        <v>0</v>
      </c>
      <c r="BB63" s="89">
        <f>ROUND(SUM(BB64:BB67),2)</f>
        <v>0</v>
      </c>
      <c r="BC63" s="89">
        <f>ROUND(SUM(BC64:BC67),2)</f>
        <v>0</v>
      </c>
      <c r="BD63" s="91">
        <f>ROUND(SUM(BD64:BD67),2)</f>
        <v>0</v>
      </c>
      <c r="BS63" s="28" t="s">
        <v>71</v>
      </c>
      <c r="BT63" s="28" t="s">
        <v>81</v>
      </c>
      <c r="BU63" s="28" t="s">
        <v>73</v>
      </c>
      <c r="BV63" s="28" t="s">
        <v>74</v>
      </c>
      <c r="BW63" s="28" t="s">
        <v>107</v>
      </c>
      <c r="BX63" s="28" t="s">
        <v>80</v>
      </c>
      <c r="CL63" s="28" t="s">
        <v>3</v>
      </c>
    </row>
    <row r="64" spans="1:91" s="4" customFormat="1" ht="16.5" customHeight="1">
      <c r="A64" s="86" t="s">
        <v>82</v>
      </c>
      <c r="B64" s="49"/>
      <c r="C64" s="10"/>
      <c r="D64" s="10"/>
      <c r="E64" s="10"/>
      <c r="F64" s="346" t="s">
        <v>83</v>
      </c>
      <c r="G64" s="346"/>
      <c r="H64" s="346"/>
      <c r="I64" s="346"/>
      <c r="J64" s="346"/>
      <c r="K64" s="10"/>
      <c r="L64" s="346" t="s">
        <v>108</v>
      </c>
      <c r="M64" s="346"/>
      <c r="N64" s="346"/>
      <c r="O64" s="346"/>
      <c r="P64" s="346"/>
      <c r="Q64" s="346"/>
      <c r="R64" s="346"/>
      <c r="S64" s="346"/>
      <c r="T64" s="346"/>
      <c r="U64" s="346"/>
      <c r="V64" s="346"/>
      <c r="W64" s="346"/>
      <c r="X64" s="346"/>
      <c r="Y64" s="346"/>
      <c r="Z64" s="346"/>
      <c r="AA64" s="346"/>
      <c r="AB64" s="346"/>
      <c r="AC64" s="346"/>
      <c r="AD64" s="346"/>
      <c r="AE64" s="346"/>
      <c r="AF64" s="346"/>
      <c r="AG64" s="311">
        <f>'01 - rozvody'!J34</f>
        <v>0</v>
      </c>
      <c r="AH64" s="312"/>
      <c r="AI64" s="312"/>
      <c r="AJ64" s="312"/>
      <c r="AK64" s="312"/>
      <c r="AL64" s="312"/>
      <c r="AM64" s="312"/>
      <c r="AN64" s="311">
        <f t="shared" si="0"/>
        <v>0</v>
      </c>
      <c r="AO64" s="312"/>
      <c r="AP64" s="312"/>
      <c r="AQ64" s="87" t="s">
        <v>85</v>
      </c>
      <c r="AR64" s="49"/>
      <c r="AS64" s="88">
        <v>0</v>
      </c>
      <c r="AT64" s="89">
        <f t="shared" si="1"/>
        <v>0</v>
      </c>
      <c r="AU64" s="90">
        <f>'01 - rozvody'!P93</f>
        <v>0</v>
      </c>
      <c r="AV64" s="89">
        <f>'01 - rozvody'!J37</f>
        <v>0</v>
      </c>
      <c r="AW64" s="89">
        <f>'01 - rozvody'!J38</f>
        <v>0</v>
      </c>
      <c r="AX64" s="89">
        <f>'01 - rozvody'!J39</f>
        <v>0</v>
      </c>
      <c r="AY64" s="89">
        <f>'01 - rozvody'!J40</f>
        <v>0</v>
      </c>
      <c r="AZ64" s="89">
        <f>'01 - rozvody'!F37</f>
        <v>0</v>
      </c>
      <c r="BA64" s="89">
        <f>'01 - rozvody'!F38</f>
        <v>0</v>
      </c>
      <c r="BB64" s="89">
        <f>'01 - rozvody'!F39</f>
        <v>0</v>
      </c>
      <c r="BC64" s="89">
        <f>'01 - rozvody'!F40</f>
        <v>0</v>
      </c>
      <c r="BD64" s="91">
        <f>'01 - rozvody'!F41</f>
        <v>0</v>
      </c>
      <c r="BT64" s="28" t="s">
        <v>109</v>
      </c>
      <c r="BV64" s="28" t="s">
        <v>74</v>
      </c>
      <c r="BW64" s="28" t="s">
        <v>110</v>
      </c>
      <c r="BX64" s="28" t="s">
        <v>107</v>
      </c>
      <c r="CL64" s="28" t="s">
        <v>3</v>
      </c>
    </row>
    <row r="65" spans="1:91" s="4" customFormat="1" ht="16.5" customHeight="1">
      <c r="A65" s="86" t="s">
        <v>82</v>
      </c>
      <c r="B65" s="49"/>
      <c r="C65" s="10"/>
      <c r="D65" s="10"/>
      <c r="E65" s="10"/>
      <c r="F65" s="346" t="s">
        <v>87</v>
      </c>
      <c r="G65" s="346"/>
      <c r="H65" s="346"/>
      <c r="I65" s="346"/>
      <c r="J65" s="346"/>
      <c r="K65" s="10"/>
      <c r="L65" s="346" t="s">
        <v>111</v>
      </c>
      <c r="M65" s="346"/>
      <c r="N65" s="346"/>
      <c r="O65" s="346"/>
      <c r="P65" s="346"/>
      <c r="Q65" s="346"/>
      <c r="R65" s="346"/>
      <c r="S65" s="346"/>
      <c r="T65" s="346"/>
      <c r="U65" s="346"/>
      <c r="V65" s="346"/>
      <c r="W65" s="346"/>
      <c r="X65" s="346"/>
      <c r="Y65" s="346"/>
      <c r="Z65" s="346"/>
      <c r="AA65" s="346"/>
      <c r="AB65" s="346"/>
      <c r="AC65" s="346"/>
      <c r="AD65" s="346"/>
      <c r="AE65" s="346"/>
      <c r="AF65" s="346"/>
      <c r="AG65" s="311">
        <f>'02 - vakuová stanice'!J34</f>
        <v>0</v>
      </c>
      <c r="AH65" s="312"/>
      <c r="AI65" s="312"/>
      <c r="AJ65" s="312"/>
      <c r="AK65" s="312"/>
      <c r="AL65" s="312"/>
      <c r="AM65" s="312"/>
      <c r="AN65" s="311">
        <f t="shared" si="0"/>
        <v>0</v>
      </c>
      <c r="AO65" s="312"/>
      <c r="AP65" s="312"/>
      <c r="AQ65" s="87" t="s">
        <v>85</v>
      </c>
      <c r="AR65" s="49"/>
      <c r="AS65" s="88">
        <v>0</v>
      </c>
      <c r="AT65" s="89">
        <f t="shared" si="1"/>
        <v>0</v>
      </c>
      <c r="AU65" s="90">
        <f>'02 - vakuová stanice'!P93</f>
        <v>0</v>
      </c>
      <c r="AV65" s="89">
        <f>'02 - vakuová stanice'!J37</f>
        <v>0</v>
      </c>
      <c r="AW65" s="89">
        <f>'02 - vakuová stanice'!J38</f>
        <v>0</v>
      </c>
      <c r="AX65" s="89">
        <f>'02 - vakuová stanice'!J39</f>
        <v>0</v>
      </c>
      <c r="AY65" s="89">
        <f>'02 - vakuová stanice'!J40</f>
        <v>0</v>
      </c>
      <c r="AZ65" s="89">
        <f>'02 - vakuová stanice'!F37</f>
        <v>0</v>
      </c>
      <c r="BA65" s="89">
        <f>'02 - vakuová stanice'!F38</f>
        <v>0</v>
      </c>
      <c r="BB65" s="89">
        <f>'02 - vakuová stanice'!F39</f>
        <v>0</v>
      </c>
      <c r="BC65" s="89">
        <f>'02 - vakuová stanice'!F40</f>
        <v>0</v>
      </c>
      <c r="BD65" s="91">
        <f>'02 - vakuová stanice'!F41</f>
        <v>0</v>
      </c>
      <c r="BT65" s="28" t="s">
        <v>109</v>
      </c>
      <c r="BV65" s="28" t="s">
        <v>74</v>
      </c>
      <c r="BW65" s="28" t="s">
        <v>112</v>
      </c>
      <c r="BX65" s="28" t="s">
        <v>107</v>
      </c>
      <c r="CL65" s="28" t="s">
        <v>3</v>
      </c>
    </row>
    <row r="66" spans="1:91" s="4" customFormat="1" ht="16.5" customHeight="1">
      <c r="A66" s="86" t="s">
        <v>82</v>
      </c>
      <c r="B66" s="49"/>
      <c r="C66" s="10"/>
      <c r="D66" s="10"/>
      <c r="E66" s="10"/>
      <c r="F66" s="346" t="s">
        <v>90</v>
      </c>
      <c r="G66" s="346"/>
      <c r="H66" s="346"/>
      <c r="I66" s="346"/>
      <c r="J66" s="346"/>
      <c r="K66" s="10"/>
      <c r="L66" s="346" t="s">
        <v>113</v>
      </c>
      <c r="M66" s="346"/>
      <c r="N66" s="346"/>
      <c r="O66" s="346"/>
      <c r="P66" s="346"/>
      <c r="Q66" s="346"/>
      <c r="R66" s="346"/>
      <c r="S66" s="346"/>
      <c r="T66" s="346"/>
      <c r="U66" s="346"/>
      <c r="V66" s="346"/>
      <c r="W66" s="346"/>
      <c r="X66" s="346"/>
      <c r="Y66" s="346"/>
      <c r="Z66" s="346"/>
      <c r="AA66" s="346"/>
      <c r="AB66" s="346"/>
      <c r="AC66" s="346"/>
      <c r="AD66" s="346"/>
      <c r="AE66" s="346"/>
      <c r="AF66" s="346"/>
      <c r="AG66" s="311">
        <f>'03 - záložní zdroj O2'!J34</f>
        <v>0</v>
      </c>
      <c r="AH66" s="312"/>
      <c r="AI66" s="312"/>
      <c r="AJ66" s="312"/>
      <c r="AK66" s="312"/>
      <c r="AL66" s="312"/>
      <c r="AM66" s="312"/>
      <c r="AN66" s="311">
        <f t="shared" si="0"/>
        <v>0</v>
      </c>
      <c r="AO66" s="312"/>
      <c r="AP66" s="312"/>
      <c r="AQ66" s="87" t="s">
        <v>85</v>
      </c>
      <c r="AR66" s="49"/>
      <c r="AS66" s="88">
        <v>0</v>
      </c>
      <c r="AT66" s="89">
        <f t="shared" si="1"/>
        <v>0</v>
      </c>
      <c r="AU66" s="90">
        <f>'03 - záložní zdroj O2'!P93</f>
        <v>0</v>
      </c>
      <c r="AV66" s="89">
        <f>'03 - záložní zdroj O2'!J37</f>
        <v>0</v>
      </c>
      <c r="AW66" s="89">
        <f>'03 - záložní zdroj O2'!J38</f>
        <v>0</v>
      </c>
      <c r="AX66" s="89">
        <f>'03 - záložní zdroj O2'!J39</f>
        <v>0</v>
      </c>
      <c r="AY66" s="89">
        <f>'03 - záložní zdroj O2'!J40</f>
        <v>0</v>
      </c>
      <c r="AZ66" s="89">
        <f>'03 - záložní zdroj O2'!F37</f>
        <v>0</v>
      </c>
      <c r="BA66" s="89">
        <f>'03 - záložní zdroj O2'!F38</f>
        <v>0</v>
      </c>
      <c r="BB66" s="89">
        <f>'03 - záložní zdroj O2'!F39</f>
        <v>0</v>
      </c>
      <c r="BC66" s="89">
        <f>'03 - záložní zdroj O2'!F40</f>
        <v>0</v>
      </c>
      <c r="BD66" s="91">
        <f>'03 - záložní zdroj O2'!F41</f>
        <v>0</v>
      </c>
      <c r="BT66" s="28" t="s">
        <v>109</v>
      </c>
      <c r="BV66" s="28" t="s">
        <v>74</v>
      </c>
      <c r="BW66" s="28" t="s">
        <v>114</v>
      </c>
      <c r="BX66" s="28" t="s">
        <v>107</v>
      </c>
      <c r="CL66" s="28" t="s">
        <v>3</v>
      </c>
    </row>
    <row r="67" spans="1:91" s="4" customFormat="1" ht="16.5" customHeight="1">
      <c r="A67" s="86" t="s">
        <v>82</v>
      </c>
      <c r="B67" s="49"/>
      <c r="C67" s="10"/>
      <c r="D67" s="10"/>
      <c r="E67" s="10"/>
      <c r="F67" s="346" t="s">
        <v>93</v>
      </c>
      <c r="G67" s="346"/>
      <c r="H67" s="346"/>
      <c r="I67" s="346"/>
      <c r="J67" s="346"/>
      <c r="K67" s="10"/>
      <c r="L67" s="346" t="s">
        <v>115</v>
      </c>
      <c r="M67" s="346"/>
      <c r="N67" s="346"/>
      <c r="O67" s="346"/>
      <c r="P67" s="346"/>
      <c r="Q67" s="346"/>
      <c r="R67" s="346"/>
      <c r="S67" s="346"/>
      <c r="T67" s="346"/>
      <c r="U67" s="346"/>
      <c r="V67" s="346"/>
      <c r="W67" s="346"/>
      <c r="X67" s="346"/>
      <c r="Y67" s="346"/>
      <c r="Z67" s="346"/>
      <c r="AA67" s="346"/>
      <c r="AB67" s="346"/>
      <c r="AC67" s="346"/>
      <c r="AD67" s="346"/>
      <c r="AE67" s="346"/>
      <c r="AF67" s="346"/>
      <c r="AG67" s="311">
        <f>'04 - zdroj CO2'!J34</f>
        <v>0</v>
      </c>
      <c r="AH67" s="312"/>
      <c r="AI67" s="312"/>
      <c r="AJ67" s="312"/>
      <c r="AK67" s="312"/>
      <c r="AL67" s="312"/>
      <c r="AM67" s="312"/>
      <c r="AN67" s="311">
        <f t="shared" si="0"/>
        <v>0</v>
      </c>
      <c r="AO67" s="312"/>
      <c r="AP67" s="312"/>
      <c r="AQ67" s="87" t="s">
        <v>85</v>
      </c>
      <c r="AR67" s="49"/>
      <c r="AS67" s="88">
        <v>0</v>
      </c>
      <c r="AT67" s="89">
        <f t="shared" si="1"/>
        <v>0</v>
      </c>
      <c r="AU67" s="90">
        <f>'04 - zdroj CO2'!P93</f>
        <v>0</v>
      </c>
      <c r="AV67" s="89">
        <f>'04 - zdroj CO2'!J37</f>
        <v>0</v>
      </c>
      <c r="AW67" s="89">
        <f>'04 - zdroj CO2'!J38</f>
        <v>0</v>
      </c>
      <c r="AX67" s="89">
        <f>'04 - zdroj CO2'!J39</f>
        <v>0</v>
      </c>
      <c r="AY67" s="89">
        <f>'04 - zdroj CO2'!J40</f>
        <v>0</v>
      </c>
      <c r="AZ67" s="89">
        <f>'04 - zdroj CO2'!F37</f>
        <v>0</v>
      </c>
      <c r="BA67" s="89">
        <f>'04 - zdroj CO2'!F38</f>
        <v>0</v>
      </c>
      <c r="BB67" s="89">
        <f>'04 - zdroj CO2'!F39</f>
        <v>0</v>
      </c>
      <c r="BC67" s="89">
        <f>'04 - zdroj CO2'!F40</f>
        <v>0</v>
      </c>
      <c r="BD67" s="91">
        <f>'04 - zdroj CO2'!F41</f>
        <v>0</v>
      </c>
      <c r="BT67" s="28" t="s">
        <v>109</v>
      </c>
      <c r="BV67" s="28" t="s">
        <v>74</v>
      </c>
      <c r="BW67" s="28" t="s">
        <v>116</v>
      </c>
      <c r="BX67" s="28" t="s">
        <v>107</v>
      </c>
      <c r="CL67" s="28" t="s">
        <v>3</v>
      </c>
    </row>
    <row r="68" spans="1:91" s="4" customFormat="1" ht="16.5" customHeight="1">
      <c r="A68" s="86" t="s">
        <v>82</v>
      </c>
      <c r="B68" s="49"/>
      <c r="C68" s="10"/>
      <c r="D68" s="10"/>
      <c r="E68" s="346" t="s">
        <v>117</v>
      </c>
      <c r="F68" s="346"/>
      <c r="G68" s="346"/>
      <c r="H68" s="346"/>
      <c r="I68" s="346"/>
      <c r="J68" s="10"/>
      <c r="K68" s="346" t="s">
        <v>118</v>
      </c>
      <c r="L68" s="346"/>
      <c r="M68" s="346"/>
      <c r="N68" s="346"/>
      <c r="O68" s="346"/>
      <c r="P68" s="346"/>
      <c r="Q68" s="346"/>
      <c r="R68" s="346"/>
      <c r="S68" s="346"/>
      <c r="T68" s="346"/>
      <c r="U68" s="346"/>
      <c r="V68" s="346"/>
      <c r="W68" s="346"/>
      <c r="X68" s="346"/>
      <c r="Y68" s="346"/>
      <c r="Z68" s="346"/>
      <c r="AA68" s="346"/>
      <c r="AB68" s="346"/>
      <c r="AC68" s="346"/>
      <c r="AD68" s="346"/>
      <c r="AE68" s="346"/>
      <c r="AF68" s="346"/>
      <c r="AG68" s="311">
        <f>'09 - zdravotnická technol...'!J32</f>
        <v>0</v>
      </c>
      <c r="AH68" s="312"/>
      <c r="AI68" s="312"/>
      <c r="AJ68" s="312"/>
      <c r="AK68" s="312"/>
      <c r="AL68" s="312"/>
      <c r="AM68" s="312"/>
      <c r="AN68" s="311">
        <f t="shared" si="0"/>
        <v>0</v>
      </c>
      <c r="AO68" s="312"/>
      <c r="AP68" s="312"/>
      <c r="AQ68" s="87" t="s">
        <v>85</v>
      </c>
      <c r="AR68" s="49"/>
      <c r="AS68" s="88">
        <v>0</v>
      </c>
      <c r="AT68" s="89">
        <f t="shared" si="1"/>
        <v>0</v>
      </c>
      <c r="AU68" s="90">
        <f>'09 - zdravotnická technol...'!P86</f>
        <v>0</v>
      </c>
      <c r="AV68" s="89">
        <f>'09 - zdravotnická technol...'!J35</f>
        <v>0</v>
      </c>
      <c r="AW68" s="89">
        <f>'09 - zdravotnická technol...'!J36</f>
        <v>0</v>
      </c>
      <c r="AX68" s="89">
        <f>'09 - zdravotnická technol...'!J37</f>
        <v>0</v>
      </c>
      <c r="AY68" s="89">
        <f>'09 - zdravotnická technol...'!J38</f>
        <v>0</v>
      </c>
      <c r="AZ68" s="89">
        <f>'09 - zdravotnická technol...'!F35</f>
        <v>0</v>
      </c>
      <c r="BA68" s="89">
        <f>'09 - zdravotnická technol...'!F36</f>
        <v>0</v>
      </c>
      <c r="BB68" s="89">
        <f>'09 - zdravotnická technol...'!F37</f>
        <v>0</v>
      </c>
      <c r="BC68" s="89">
        <f>'09 - zdravotnická technol...'!F38</f>
        <v>0</v>
      </c>
      <c r="BD68" s="91">
        <f>'09 - zdravotnická technol...'!F39</f>
        <v>0</v>
      </c>
      <c r="BT68" s="28" t="s">
        <v>81</v>
      </c>
      <c r="BV68" s="28" t="s">
        <v>74</v>
      </c>
      <c r="BW68" s="28" t="s">
        <v>119</v>
      </c>
      <c r="BX68" s="28" t="s">
        <v>80</v>
      </c>
      <c r="CL68" s="28" t="s">
        <v>3</v>
      </c>
    </row>
    <row r="69" spans="1:91" s="4" customFormat="1" ht="23.25" customHeight="1">
      <c r="A69" s="86" t="s">
        <v>82</v>
      </c>
      <c r="B69" s="49"/>
      <c r="C69" s="10"/>
      <c r="D69" s="10"/>
      <c r="E69" s="346" t="s">
        <v>120</v>
      </c>
      <c r="F69" s="346"/>
      <c r="G69" s="346"/>
      <c r="H69" s="346"/>
      <c r="I69" s="346"/>
      <c r="J69" s="10"/>
      <c r="K69" s="346" t="s">
        <v>121</v>
      </c>
      <c r="L69" s="346"/>
      <c r="M69" s="346"/>
      <c r="N69" s="346"/>
      <c r="O69" s="346"/>
      <c r="P69" s="346"/>
      <c r="Q69" s="346"/>
      <c r="R69" s="346"/>
      <c r="S69" s="346"/>
      <c r="T69" s="346"/>
      <c r="U69" s="346"/>
      <c r="V69" s="346"/>
      <c r="W69" s="346"/>
      <c r="X69" s="346"/>
      <c r="Y69" s="346"/>
      <c r="Z69" s="346"/>
      <c r="AA69" s="346"/>
      <c r="AB69" s="346"/>
      <c r="AC69" s="346"/>
      <c r="AD69" s="346"/>
      <c r="AE69" s="346"/>
      <c r="AF69" s="346"/>
      <c r="AG69" s="311">
        <f>'10 - záchytný a zádržný s...'!J32</f>
        <v>0</v>
      </c>
      <c r="AH69" s="312"/>
      <c r="AI69" s="312"/>
      <c r="AJ69" s="312"/>
      <c r="AK69" s="312"/>
      <c r="AL69" s="312"/>
      <c r="AM69" s="312"/>
      <c r="AN69" s="311">
        <f t="shared" si="0"/>
        <v>0</v>
      </c>
      <c r="AO69" s="312"/>
      <c r="AP69" s="312"/>
      <c r="AQ69" s="87" t="s">
        <v>85</v>
      </c>
      <c r="AR69" s="49"/>
      <c r="AS69" s="88">
        <v>0</v>
      </c>
      <c r="AT69" s="89">
        <f t="shared" si="1"/>
        <v>0</v>
      </c>
      <c r="AU69" s="90">
        <f>'10 - záchytný a zádržný s...'!P87</f>
        <v>0</v>
      </c>
      <c r="AV69" s="89">
        <f>'10 - záchytný a zádržný s...'!J35</f>
        <v>0</v>
      </c>
      <c r="AW69" s="89">
        <f>'10 - záchytný a zádržný s...'!J36</f>
        <v>0</v>
      </c>
      <c r="AX69" s="89">
        <f>'10 - záchytný a zádržný s...'!J37</f>
        <v>0</v>
      </c>
      <c r="AY69" s="89">
        <f>'10 - záchytný a zádržný s...'!J38</f>
        <v>0</v>
      </c>
      <c r="AZ69" s="89">
        <f>'10 - záchytný a zádržný s...'!F35</f>
        <v>0</v>
      </c>
      <c r="BA69" s="89">
        <f>'10 - záchytný a zádržný s...'!F36</f>
        <v>0</v>
      </c>
      <c r="BB69" s="89">
        <f>'10 - záchytný a zádržný s...'!F37</f>
        <v>0</v>
      </c>
      <c r="BC69" s="89">
        <f>'10 - záchytný a zádržný s...'!F38</f>
        <v>0</v>
      </c>
      <c r="BD69" s="91">
        <f>'10 - záchytný a zádržný s...'!F39</f>
        <v>0</v>
      </c>
      <c r="BT69" s="28" t="s">
        <v>81</v>
      </c>
      <c r="BV69" s="28" t="s">
        <v>74</v>
      </c>
      <c r="BW69" s="28" t="s">
        <v>122</v>
      </c>
      <c r="BX69" s="28" t="s">
        <v>80</v>
      </c>
      <c r="CL69" s="28" t="s">
        <v>20</v>
      </c>
    </row>
    <row r="70" spans="1:91" s="4" customFormat="1" ht="16.5" customHeight="1">
      <c r="A70" s="86" t="s">
        <v>82</v>
      </c>
      <c r="B70" s="49"/>
      <c r="C70" s="10"/>
      <c r="D70" s="10"/>
      <c r="E70" s="346" t="s">
        <v>123</v>
      </c>
      <c r="F70" s="346"/>
      <c r="G70" s="346"/>
      <c r="H70" s="346"/>
      <c r="I70" s="346"/>
      <c r="J70" s="10"/>
      <c r="K70" s="346" t="s">
        <v>124</v>
      </c>
      <c r="L70" s="346"/>
      <c r="M70" s="346"/>
      <c r="N70" s="346"/>
      <c r="O70" s="346"/>
      <c r="P70" s="346"/>
      <c r="Q70" s="346"/>
      <c r="R70" s="346"/>
      <c r="S70" s="346"/>
      <c r="T70" s="346"/>
      <c r="U70" s="346"/>
      <c r="V70" s="346"/>
      <c r="W70" s="346"/>
      <c r="X70" s="346"/>
      <c r="Y70" s="346"/>
      <c r="Z70" s="346"/>
      <c r="AA70" s="346"/>
      <c r="AB70" s="346"/>
      <c r="AC70" s="346"/>
      <c r="AD70" s="346"/>
      <c r="AE70" s="346"/>
      <c r="AF70" s="346"/>
      <c r="AG70" s="311">
        <f>'11 - vzduchotechnika'!J32</f>
        <v>0</v>
      </c>
      <c r="AH70" s="312"/>
      <c r="AI70" s="312"/>
      <c r="AJ70" s="312"/>
      <c r="AK70" s="312"/>
      <c r="AL70" s="312"/>
      <c r="AM70" s="312"/>
      <c r="AN70" s="311">
        <f t="shared" si="0"/>
        <v>0</v>
      </c>
      <c r="AO70" s="312"/>
      <c r="AP70" s="312"/>
      <c r="AQ70" s="87" t="s">
        <v>85</v>
      </c>
      <c r="AR70" s="49"/>
      <c r="AS70" s="88">
        <v>0</v>
      </c>
      <c r="AT70" s="89">
        <f t="shared" si="1"/>
        <v>0</v>
      </c>
      <c r="AU70" s="90">
        <f>'11 - vzduchotechnika'!P100</f>
        <v>0</v>
      </c>
      <c r="AV70" s="89">
        <f>'11 - vzduchotechnika'!J35</f>
        <v>0</v>
      </c>
      <c r="AW70" s="89">
        <f>'11 - vzduchotechnika'!J36</f>
        <v>0</v>
      </c>
      <c r="AX70" s="89">
        <f>'11 - vzduchotechnika'!J37</f>
        <v>0</v>
      </c>
      <c r="AY70" s="89">
        <f>'11 - vzduchotechnika'!J38</f>
        <v>0</v>
      </c>
      <c r="AZ70" s="89">
        <f>'11 - vzduchotechnika'!F35</f>
        <v>0</v>
      </c>
      <c r="BA70" s="89">
        <f>'11 - vzduchotechnika'!F36</f>
        <v>0</v>
      </c>
      <c r="BB70" s="89">
        <f>'11 - vzduchotechnika'!F37</f>
        <v>0</v>
      </c>
      <c r="BC70" s="89">
        <f>'11 - vzduchotechnika'!F38</f>
        <v>0</v>
      </c>
      <c r="BD70" s="91">
        <f>'11 - vzduchotechnika'!F39</f>
        <v>0</v>
      </c>
      <c r="BT70" s="28" t="s">
        <v>81</v>
      </c>
      <c r="BV70" s="28" t="s">
        <v>74</v>
      </c>
      <c r="BW70" s="28" t="s">
        <v>125</v>
      </c>
      <c r="BX70" s="28" t="s">
        <v>80</v>
      </c>
      <c r="CL70" s="28" t="s">
        <v>3</v>
      </c>
    </row>
    <row r="71" spans="1:91" s="7" customFormat="1" ht="24.75" customHeight="1">
      <c r="B71" s="77"/>
      <c r="C71" s="78"/>
      <c r="D71" s="333" t="s">
        <v>126</v>
      </c>
      <c r="E71" s="333"/>
      <c r="F71" s="333"/>
      <c r="G71" s="333"/>
      <c r="H71" s="333"/>
      <c r="I71" s="79"/>
      <c r="J71" s="333" t="s">
        <v>127</v>
      </c>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13">
        <f>ROUND(SUM(AG72:AG73),2)</f>
        <v>0</v>
      </c>
      <c r="AH71" s="309"/>
      <c r="AI71" s="309"/>
      <c r="AJ71" s="309"/>
      <c r="AK71" s="309"/>
      <c r="AL71" s="309"/>
      <c r="AM71" s="309"/>
      <c r="AN71" s="308">
        <f t="shared" si="0"/>
        <v>0</v>
      </c>
      <c r="AO71" s="309"/>
      <c r="AP71" s="309"/>
      <c r="AQ71" s="80" t="s">
        <v>128</v>
      </c>
      <c r="AR71" s="77"/>
      <c r="AS71" s="81">
        <f>ROUND(SUM(AS72:AS73),2)</f>
        <v>0</v>
      </c>
      <c r="AT71" s="82">
        <f t="shared" si="1"/>
        <v>0</v>
      </c>
      <c r="AU71" s="83">
        <f>ROUND(SUM(AU72:AU73),5)</f>
        <v>0</v>
      </c>
      <c r="AV71" s="82">
        <f>ROUND(AZ71*L29,2)</f>
        <v>0</v>
      </c>
      <c r="AW71" s="82">
        <f>ROUND(BA71*L30,2)</f>
        <v>0</v>
      </c>
      <c r="AX71" s="82">
        <f>ROUND(BB71*L29,2)</f>
        <v>0</v>
      </c>
      <c r="AY71" s="82">
        <f>ROUND(BC71*L30,2)</f>
        <v>0</v>
      </c>
      <c r="AZ71" s="82">
        <f>ROUND(SUM(AZ72:AZ73),2)</f>
        <v>0</v>
      </c>
      <c r="BA71" s="82">
        <f>ROUND(SUM(BA72:BA73),2)</f>
        <v>0</v>
      </c>
      <c r="BB71" s="82">
        <f>ROUND(SUM(BB72:BB73),2)</f>
        <v>0</v>
      </c>
      <c r="BC71" s="82">
        <f>ROUND(SUM(BC72:BC73),2)</f>
        <v>0</v>
      </c>
      <c r="BD71" s="84">
        <f>ROUND(SUM(BD72:BD73),2)</f>
        <v>0</v>
      </c>
      <c r="BS71" s="85" t="s">
        <v>71</v>
      </c>
      <c r="BT71" s="85" t="s">
        <v>79</v>
      </c>
      <c r="BU71" s="85" t="s">
        <v>73</v>
      </c>
      <c r="BV71" s="85" t="s">
        <v>74</v>
      </c>
      <c r="BW71" s="85" t="s">
        <v>129</v>
      </c>
      <c r="BX71" s="85" t="s">
        <v>5</v>
      </c>
      <c r="CL71" s="85" t="s">
        <v>20</v>
      </c>
      <c r="CM71" s="85" t="s">
        <v>81</v>
      </c>
    </row>
    <row r="72" spans="1:91" s="4" customFormat="1" ht="16.5" customHeight="1">
      <c r="A72" s="86" t="s">
        <v>82</v>
      </c>
      <c r="B72" s="49"/>
      <c r="C72" s="10"/>
      <c r="D72" s="10"/>
      <c r="E72" s="346" t="s">
        <v>83</v>
      </c>
      <c r="F72" s="346"/>
      <c r="G72" s="346"/>
      <c r="H72" s="346"/>
      <c r="I72" s="346"/>
      <c r="J72" s="10"/>
      <c r="K72" s="346" t="s">
        <v>84</v>
      </c>
      <c r="L72" s="346"/>
      <c r="M72" s="346"/>
      <c r="N72" s="346"/>
      <c r="O72" s="346"/>
      <c r="P72" s="346"/>
      <c r="Q72" s="346"/>
      <c r="R72" s="346"/>
      <c r="S72" s="346"/>
      <c r="T72" s="346"/>
      <c r="U72" s="346"/>
      <c r="V72" s="346"/>
      <c r="W72" s="346"/>
      <c r="X72" s="346"/>
      <c r="Y72" s="346"/>
      <c r="Z72" s="346"/>
      <c r="AA72" s="346"/>
      <c r="AB72" s="346"/>
      <c r="AC72" s="346"/>
      <c r="AD72" s="346"/>
      <c r="AE72" s="346"/>
      <c r="AF72" s="346"/>
      <c r="AG72" s="311">
        <f>'01 - stavební část_01'!J32</f>
        <v>0</v>
      </c>
      <c r="AH72" s="312"/>
      <c r="AI72" s="312"/>
      <c r="AJ72" s="312"/>
      <c r="AK72" s="312"/>
      <c r="AL72" s="312"/>
      <c r="AM72" s="312"/>
      <c r="AN72" s="311">
        <f t="shared" si="0"/>
        <v>0</v>
      </c>
      <c r="AO72" s="312"/>
      <c r="AP72" s="312"/>
      <c r="AQ72" s="87" t="s">
        <v>85</v>
      </c>
      <c r="AR72" s="49"/>
      <c r="AS72" s="88">
        <v>0</v>
      </c>
      <c r="AT72" s="89">
        <f t="shared" si="1"/>
        <v>0</v>
      </c>
      <c r="AU72" s="90">
        <f>'01 - stavební část_01'!P92</f>
        <v>0</v>
      </c>
      <c r="AV72" s="89">
        <f>'01 - stavební část_01'!J35</f>
        <v>0</v>
      </c>
      <c r="AW72" s="89">
        <f>'01 - stavební část_01'!J36</f>
        <v>0</v>
      </c>
      <c r="AX72" s="89">
        <f>'01 - stavební část_01'!J37</f>
        <v>0</v>
      </c>
      <c r="AY72" s="89">
        <f>'01 - stavební část_01'!J38</f>
        <v>0</v>
      </c>
      <c r="AZ72" s="89">
        <f>'01 - stavební část_01'!F35</f>
        <v>0</v>
      </c>
      <c r="BA72" s="89">
        <f>'01 - stavební část_01'!F36</f>
        <v>0</v>
      </c>
      <c r="BB72" s="89">
        <f>'01 - stavební část_01'!F37</f>
        <v>0</v>
      </c>
      <c r="BC72" s="89">
        <f>'01 - stavební část_01'!F38</f>
        <v>0</v>
      </c>
      <c r="BD72" s="91">
        <f>'01 - stavební část_01'!F39</f>
        <v>0</v>
      </c>
      <c r="BT72" s="28" t="s">
        <v>81</v>
      </c>
      <c r="BV72" s="28" t="s">
        <v>74</v>
      </c>
      <c r="BW72" s="28" t="s">
        <v>130</v>
      </c>
      <c r="BX72" s="28" t="s">
        <v>129</v>
      </c>
      <c r="CL72" s="28" t="s">
        <v>20</v>
      </c>
    </row>
    <row r="73" spans="1:91" s="4" customFormat="1" ht="16.5" customHeight="1">
      <c r="A73" s="86" t="s">
        <v>82</v>
      </c>
      <c r="B73" s="49"/>
      <c r="C73" s="10"/>
      <c r="D73" s="10"/>
      <c r="E73" s="346" t="s">
        <v>87</v>
      </c>
      <c r="F73" s="346"/>
      <c r="G73" s="346"/>
      <c r="H73" s="346"/>
      <c r="I73" s="346"/>
      <c r="J73" s="10"/>
      <c r="K73" s="346" t="s">
        <v>131</v>
      </c>
      <c r="L73" s="346"/>
      <c r="M73" s="346"/>
      <c r="N73" s="346"/>
      <c r="O73" s="346"/>
      <c r="P73" s="346"/>
      <c r="Q73" s="346"/>
      <c r="R73" s="346"/>
      <c r="S73" s="346"/>
      <c r="T73" s="346"/>
      <c r="U73" s="346"/>
      <c r="V73" s="346"/>
      <c r="W73" s="346"/>
      <c r="X73" s="346"/>
      <c r="Y73" s="346"/>
      <c r="Z73" s="346"/>
      <c r="AA73" s="346"/>
      <c r="AB73" s="346"/>
      <c r="AC73" s="346"/>
      <c r="AD73" s="346"/>
      <c r="AE73" s="346"/>
      <c r="AF73" s="346"/>
      <c r="AG73" s="311">
        <f>'02 - elektroinstalace - p...'!J32</f>
        <v>0</v>
      </c>
      <c r="AH73" s="312"/>
      <c r="AI73" s="312"/>
      <c r="AJ73" s="312"/>
      <c r="AK73" s="312"/>
      <c r="AL73" s="312"/>
      <c r="AM73" s="312"/>
      <c r="AN73" s="311">
        <f t="shared" si="0"/>
        <v>0</v>
      </c>
      <c r="AO73" s="312"/>
      <c r="AP73" s="312"/>
      <c r="AQ73" s="87" t="s">
        <v>85</v>
      </c>
      <c r="AR73" s="49"/>
      <c r="AS73" s="88">
        <v>0</v>
      </c>
      <c r="AT73" s="89">
        <f t="shared" si="1"/>
        <v>0</v>
      </c>
      <c r="AU73" s="90">
        <f>'02 - elektroinstalace - p...'!P90</f>
        <v>0</v>
      </c>
      <c r="AV73" s="89">
        <f>'02 - elektroinstalace - p...'!J35</f>
        <v>0</v>
      </c>
      <c r="AW73" s="89">
        <f>'02 - elektroinstalace - p...'!J36</f>
        <v>0</v>
      </c>
      <c r="AX73" s="89">
        <f>'02 - elektroinstalace - p...'!J37</f>
        <v>0</v>
      </c>
      <c r="AY73" s="89">
        <f>'02 - elektroinstalace - p...'!J38</f>
        <v>0</v>
      </c>
      <c r="AZ73" s="89">
        <f>'02 - elektroinstalace - p...'!F35</f>
        <v>0</v>
      </c>
      <c r="BA73" s="89">
        <f>'02 - elektroinstalace - p...'!F36</f>
        <v>0</v>
      </c>
      <c r="BB73" s="89">
        <f>'02 - elektroinstalace - p...'!F37</f>
        <v>0</v>
      </c>
      <c r="BC73" s="89">
        <f>'02 - elektroinstalace - p...'!F38</f>
        <v>0</v>
      </c>
      <c r="BD73" s="91">
        <f>'02 - elektroinstalace - p...'!F39</f>
        <v>0</v>
      </c>
      <c r="BT73" s="28" t="s">
        <v>81</v>
      </c>
      <c r="BV73" s="28" t="s">
        <v>74</v>
      </c>
      <c r="BW73" s="28" t="s">
        <v>132</v>
      </c>
      <c r="BX73" s="28" t="s">
        <v>129</v>
      </c>
      <c r="CL73" s="28" t="s">
        <v>3</v>
      </c>
    </row>
    <row r="74" spans="1:91" s="7" customFormat="1" ht="16.5" customHeight="1">
      <c r="A74" s="86" t="s">
        <v>82</v>
      </c>
      <c r="B74" s="77"/>
      <c r="C74" s="78"/>
      <c r="D74" s="333" t="s">
        <v>133</v>
      </c>
      <c r="E74" s="333"/>
      <c r="F74" s="333"/>
      <c r="G74" s="333"/>
      <c r="H74" s="333"/>
      <c r="I74" s="79"/>
      <c r="J74" s="333" t="s">
        <v>134</v>
      </c>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08">
        <f>'VON - vedlejší a ostatní ...'!J30</f>
        <v>0</v>
      </c>
      <c r="AH74" s="309"/>
      <c r="AI74" s="309"/>
      <c r="AJ74" s="309"/>
      <c r="AK74" s="309"/>
      <c r="AL74" s="309"/>
      <c r="AM74" s="309"/>
      <c r="AN74" s="308">
        <f t="shared" si="0"/>
        <v>0</v>
      </c>
      <c r="AO74" s="309"/>
      <c r="AP74" s="309"/>
      <c r="AQ74" s="80" t="s">
        <v>133</v>
      </c>
      <c r="AR74" s="77"/>
      <c r="AS74" s="92">
        <v>0</v>
      </c>
      <c r="AT74" s="93">
        <f t="shared" si="1"/>
        <v>0</v>
      </c>
      <c r="AU74" s="94">
        <f>'VON - vedlejší a ostatní ...'!P84</f>
        <v>0</v>
      </c>
      <c r="AV74" s="93">
        <f>'VON - vedlejší a ostatní ...'!J33</f>
        <v>0</v>
      </c>
      <c r="AW74" s="93">
        <f>'VON - vedlejší a ostatní ...'!J34</f>
        <v>0</v>
      </c>
      <c r="AX74" s="93">
        <f>'VON - vedlejší a ostatní ...'!J35</f>
        <v>0</v>
      </c>
      <c r="AY74" s="93">
        <f>'VON - vedlejší a ostatní ...'!J36</f>
        <v>0</v>
      </c>
      <c r="AZ74" s="93">
        <f>'VON - vedlejší a ostatní ...'!F33</f>
        <v>0</v>
      </c>
      <c r="BA74" s="93">
        <f>'VON - vedlejší a ostatní ...'!F34</f>
        <v>0</v>
      </c>
      <c r="BB74" s="93">
        <f>'VON - vedlejší a ostatní ...'!F35</f>
        <v>0</v>
      </c>
      <c r="BC74" s="93">
        <f>'VON - vedlejší a ostatní ...'!F36</f>
        <v>0</v>
      </c>
      <c r="BD74" s="95">
        <f>'VON - vedlejší a ostatní ...'!F37</f>
        <v>0</v>
      </c>
      <c r="BT74" s="85" t="s">
        <v>79</v>
      </c>
      <c r="BV74" s="85" t="s">
        <v>74</v>
      </c>
      <c r="BW74" s="85" t="s">
        <v>135</v>
      </c>
      <c r="BX74" s="85" t="s">
        <v>5</v>
      </c>
      <c r="CL74" s="85" t="s">
        <v>20</v>
      </c>
      <c r="CM74" s="85" t="s">
        <v>81</v>
      </c>
    </row>
    <row r="75" spans="1:91" s="2" customFormat="1" ht="30" customHeight="1">
      <c r="A75" s="35"/>
      <c r="B75" s="36"/>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6"/>
      <c r="AS75" s="35"/>
      <c r="AT75" s="35"/>
      <c r="AU75" s="35"/>
      <c r="AV75" s="35"/>
      <c r="AW75" s="35"/>
      <c r="AX75" s="35"/>
      <c r="AY75" s="35"/>
      <c r="AZ75" s="35"/>
      <c r="BA75" s="35"/>
      <c r="BB75" s="35"/>
      <c r="BC75" s="35"/>
      <c r="BD75" s="35"/>
      <c r="BE75" s="35"/>
    </row>
    <row r="76" spans="1:91" s="2" customFormat="1" ht="6.95" customHeight="1">
      <c r="A76" s="35"/>
      <c r="B76" s="4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36"/>
      <c r="AS76" s="35"/>
      <c r="AT76" s="35"/>
      <c r="AU76" s="35"/>
      <c r="AV76" s="35"/>
      <c r="AW76" s="35"/>
      <c r="AX76" s="35"/>
      <c r="AY76" s="35"/>
      <c r="AZ76" s="35"/>
      <c r="BA76" s="35"/>
      <c r="BB76" s="35"/>
      <c r="BC76" s="35"/>
      <c r="BD76" s="35"/>
      <c r="BE76" s="35"/>
    </row>
  </sheetData>
  <mergeCells count="118">
    <mergeCell ref="K62:AF62"/>
    <mergeCell ref="K63:AF63"/>
    <mergeCell ref="K59:AF59"/>
    <mergeCell ref="K58:AF58"/>
    <mergeCell ref="C52:G52"/>
    <mergeCell ref="D55:H55"/>
    <mergeCell ref="E57:I57"/>
    <mergeCell ref="E63:I63"/>
    <mergeCell ref="E58:I58"/>
    <mergeCell ref="E62:I62"/>
    <mergeCell ref="E61:I61"/>
    <mergeCell ref="E56:I56"/>
    <mergeCell ref="E60:I60"/>
    <mergeCell ref="E59:I59"/>
    <mergeCell ref="L45:AO45"/>
    <mergeCell ref="L64:AF64"/>
    <mergeCell ref="F65:J65"/>
    <mergeCell ref="L65:AF65"/>
    <mergeCell ref="F66:J66"/>
    <mergeCell ref="L66:AF66"/>
    <mergeCell ref="F67:J67"/>
    <mergeCell ref="L67:AF67"/>
    <mergeCell ref="E68:I68"/>
    <mergeCell ref="K68:AF68"/>
    <mergeCell ref="AG64:AM64"/>
    <mergeCell ref="AG63:AM63"/>
    <mergeCell ref="AN63:AP63"/>
    <mergeCell ref="AN64:AP64"/>
    <mergeCell ref="AN58:AP58"/>
    <mergeCell ref="AN62:AP62"/>
    <mergeCell ref="AN57:AP57"/>
    <mergeCell ref="F64:J64"/>
    <mergeCell ref="I52:AF52"/>
    <mergeCell ref="J55:AF55"/>
    <mergeCell ref="K56:AF56"/>
    <mergeCell ref="K60:AF60"/>
    <mergeCell ref="K57:AF57"/>
    <mergeCell ref="K61:AF61"/>
    <mergeCell ref="E69:I69"/>
    <mergeCell ref="K69:AF69"/>
    <mergeCell ref="E70:I70"/>
    <mergeCell ref="K70:AF70"/>
    <mergeCell ref="D71:H71"/>
    <mergeCell ref="J71:AF71"/>
    <mergeCell ref="E72:I72"/>
    <mergeCell ref="K72:AF72"/>
    <mergeCell ref="E73:I73"/>
    <mergeCell ref="K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52:AM52"/>
    <mergeCell ref="AG62:AM62"/>
    <mergeCell ref="AG60:AM60"/>
    <mergeCell ref="AG61:AM61"/>
    <mergeCell ref="AG55:AM55"/>
    <mergeCell ref="AG59:AM59"/>
    <mergeCell ref="AG58:AM58"/>
    <mergeCell ref="AG56:AM56"/>
    <mergeCell ref="AM47:AN47"/>
    <mergeCell ref="AM49:AP49"/>
    <mergeCell ref="AM50:AP50"/>
    <mergeCell ref="AN52:AP52"/>
    <mergeCell ref="AN61:AP61"/>
    <mergeCell ref="AN60:AP60"/>
    <mergeCell ref="AN59:AP59"/>
    <mergeCell ref="AN55:AP55"/>
    <mergeCell ref="AN56:AP56"/>
    <mergeCell ref="AS49:AT51"/>
    <mergeCell ref="AN65:AP65"/>
    <mergeCell ref="AG65:AM65"/>
    <mergeCell ref="AN66:AP66"/>
    <mergeCell ref="AG66:AM66"/>
    <mergeCell ref="AN67:AP67"/>
    <mergeCell ref="AG67:AM67"/>
    <mergeCell ref="AN68:AP68"/>
    <mergeCell ref="AG68:AM68"/>
    <mergeCell ref="AN74:AP74"/>
    <mergeCell ref="AG74:AM74"/>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6" location="'01 - stavební část'!C2" display="/" xr:uid="{00000000-0004-0000-0000-000000000000}"/>
    <hyperlink ref="A57" location="'02 - výtahy'!C2" display="/" xr:uid="{00000000-0004-0000-0000-000001000000}"/>
    <hyperlink ref="A58" location="'03 - elektroinstalace - s...'!C2" display="/" xr:uid="{00000000-0004-0000-0000-000002000000}"/>
    <hyperlink ref="A59" location="'04 - elektroinstalace - s...'!C2" display="/" xr:uid="{00000000-0004-0000-0000-000003000000}"/>
    <hyperlink ref="A60" location="'05 - ústřední vytápění, c...'!C2" display="/" xr:uid="{00000000-0004-0000-0000-000004000000}"/>
    <hyperlink ref="A61" location="'06 - zdravotechnické inst...'!C2" display="/" xr:uid="{00000000-0004-0000-0000-000005000000}"/>
    <hyperlink ref="A62" location="'07 - MaR'!C2" display="/" xr:uid="{00000000-0004-0000-0000-000006000000}"/>
    <hyperlink ref="A64" location="'01 - rozvody'!C2" display="/" xr:uid="{00000000-0004-0000-0000-000007000000}"/>
    <hyperlink ref="A65" location="'02 - vakuová stanice'!C2" display="/" xr:uid="{00000000-0004-0000-0000-000008000000}"/>
    <hyperlink ref="A66" location="'03 - záložní zdroj O2'!C2" display="/" xr:uid="{00000000-0004-0000-0000-000009000000}"/>
    <hyperlink ref="A67" location="'04 - zdroj CO2'!C2" display="/" xr:uid="{00000000-0004-0000-0000-00000A000000}"/>
    <hyperlink ref="A68" location="'09 - zdravotnická technol...'!C2" display="/" xr:uid="{00000000-0004-0000-0000-00000B000000}"/>
    <hyperlink ref="A69" location="'10 - záchytný a zádržný s...'!C2" display="/" xr:uid="{00000000-0004-0000-0000-00000C000000}"/>
    <hyperlink ref="A70" location="'11 - vzduchotechnika'!C2" display="/" xr:uid="{00000000-0004-0000-0000-00000D000000}"/>
    <hyperlink ref="A72" location="'01 - stavební část_01'!C2" display="/" xr:uid="{00000000-0004-0000-0000-00000E000000}"/>
    <hyperlink ref="A73" location="'02 - elektroinstalace - p...'!C2" display="/" xr:uid="{00000000-0004-0000-0000-00000F000000}"/>
    <hyperlink ref="A74" location="'VON - vedlejší a ostatní ...'!C2" display="/" xr:uid="{00000000-0004-0000-00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9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86</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140</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20</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ROUND(J120,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ROUND((SUM(BE120:BE3995)),  2)</f>
        <v>0</v>
      </c>
      <c r="G35" s="35"/>
      <c r="H35" s="35"/>
      <c r="I35" s="104">
        <v>0.21</v>
      </c>
      <c r="J35" s="103">
        <f>ROUND(((SUM(BE120:BE3995))*I35),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ROUND((SUM(BF120:BF3995)),  2)</f>
        <v>0</v>
      </c>
      <c r="G36" s="35"/>
      <c r="H36" s="35"/>
      <c r="I36" s="104">
        <v>0.15</v>
      </c>
      <c r="J36" s="103">
        <f>ROUND(((SUM(BF120:BF3995))*I36),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ROUND((SUM(BG120:BG3995)),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ROUND((SUM(BH120:BH3995)),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ROUND((SUM(BI120:BI3995)),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01 - stavební část</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J120</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145</v>
      </c>
      <c r="E64" s="116"/>
      <c r="F64" s="116"/>
      <c r="G64" s="116"/>
      <c r="H64" s="116"/>
      <c r="I64" s="116"/>
      <c r="J64" s="117">
        <f>J121</f>
        <v>0</v>
      </c>
      <c r="L64" s="114"/>
    </row>
    <row r="65" spans="2:12" s="10" customFormat="1" ht="19.899999999999999" customHeight="1">
      <c r="B65" s="118"/>
      <c r="D65" s="119" t="s">
        <v>146</v>
      </c>
      <c r="E65" s="120"/>
      <c r="F65" s="120"/>
      <c r="G65" s="120"/>
      <c r="H65" s="120"/>
      <c r="I65" s="120"/>
      <c r="J65" s="121">
        <f>J122</f>
        <v>0</v>
      </c>
      <c r="L65" s="118"/>
    </row>
    <row r="66" spans="2:12" s="10" customFormat="1" ht="19.899999999999999" customHeight="1">
      <c r="B66" s="118"/>
      <c r="D66" s="119" t="s">
        <v>147</v>
      </c>
      <c r="E66" s="120"/>
      <c r="F66" s="120"/>
      <c r="G66" s="120"/>
      <c r="H66" s="120"/>
      <c r="I66" s="120"/>
      <c r="J66" s="121">
        <f>J207</f>
        <v>0</v>
      </c>
      <c r="L66" s="118"/>
    </row>
    <row r="67" spans="2:12" s="10" customFormat="1" ht="19.899999999999999" customHeight="1">
      <c r="B67" s="118"/>
      <c r="D67" s="119" t="s">
        <v>148</v>
      </c>
      <c r="E67" s="120"/>
      <c r="F67" s="120"/>
      <c r="G67" s="120"/>
      <c r="H67" s="120"/>
      <c r="I67" s="120"/>
      <c r="J67" s="121">
        <f>J319</f>
        <v>0</v>
      </c>
      <c r="L67" s="118"/>
    </row>
    <row r="68" spans="2:12" s="10" customFormat="1" ht="19.899999999999999" customHeight="1">
      <c r="B68" s="118"/>
      <c r="D68" s="119" t="s">
        <v>149</v>
      </c>
      <c r="E68" s="120"/>
      <c r="F68" s="120"/>
      <c r="G68" s="120"/>
      <c r="H68" s="120"/>
      <c r="I68" s="120"/>
      <c r="J68" s="121">
        <f>J879</f>
        <v>0</v>
      </c>
      <c r="L68" s="118"/>
    </row>
    <row r="69" spans="2:12" s="10" customFormat="1" ht="19.899999999999999" customHeight="1">
      <c r="B69" s="118"/>
      <c r="D69" s="119" t="s">
        <v>150</v>
      </c>
      <c r="E69" s="120"/>
      <c r="F69" s="120"/>
      <c r="G69" s="120"/>
      <c r="H69" s="120"/>
      <c r="I69" s="120"/>
      <c r="J69" s="121">
        <f>J1037</f>
        <v>0</v>
      </c>
      <c r="L69" s="118"/>
    </row>
    <row r="70" spans="2:12" s="10" customFormat="1" ht="19.899999999999999" customHeight="1">
      <c r="B70" s="118"/>
      <c r="D70" s="119" t="s">
        <v>151</v>
      </c>
      <c r="E70" s="120"/>
      <c r="F70" s="120"/>
      <c r="G70" s="120"/>
      <c r="H70" s="120"/>
      <c r="I70" s="120"/>
      <c r="J70" s="121">
        <f>J1760</f>
        <v>0</v>
      </c>
      <c r="L70" s="118"/>
    </row>
    <row r="71" spans="2:12" s="10" customFormat="1" ht="19.899999999999999" customHeight="1">
      <c r="B71" s="118"/>
      <c r="D71" s="119" t="s">
        <v>152</v>
      </c>
      <c r="E71" s="120"/>
      <c r="F71" s="120"/>
      <c r="G71" s="120"/>
      <c r="H71" s="120"/>
      <c r="I71" s="120"/>
      <c r="J71" s="121">
        <f>J1787</f>
        <v>0</v>
      </c>
      <c r="L71" s="118"/>
    </row>
    <row r="72" spans="2:12" s="10" customFormat="1" ht="19.899999999999999" customHeight="1">
      <c r="B72" s="118"/>
      <c r="D72" s="119" t="s">
        <v>153</v>
      </c>
      <c r="E72" s="120"/>
      <c r="F72" s="120"/>
      <c r="G72" s="120"/>
      <c r="H72" s="120"/>
      <c r="I72" s="120"/>
      <c r="J72" s="121">
        <f>J2071</f>
        <v>0</v>
      </c>
      <c r="L72" s="118"/>
    </row>
    <row r="73" spans="2:12" s="10" customFormat="1" ht="19.899999999999999" customHeight="1">
      <c r="B73" s="118"/>
      <c r="D73" s="119" t="s">
        <v>154</v>
      </c>
      <c r="E73" s="120"/>
      <c r="F73" s="120"/>
      <c r="G73" s="120"/>
      <c r="H73" s="120"/>
      <c r="I73" s="120"/>
      <c r="J73" s="121">
        <f>J2099</f>
        <v>0</v>
      </c>
      <c r="L73" s="118"/>
    </row>
    <row r="74" spans="2:12" s="9" customFormat="1" ht="24.95" customHeight="1">
      <c r="B74" s="114"/>
      <c r="D74" s="115" t="s">
        <v>155</v>
      </c>
      <c r="E74" s="116"/>
      <c r="F74" s="116"/>
      <c r="G74" s="116"/>
      <c r="H74" s="116"/>
      <c r="I74" s="116"/>
      <c r="J74" s="117">
        <f>J2102</f>
        <v>0</v>
      </c>
      <c r="L74" s="114"/>
    </row>
    <row r="75" spans="2:12" s="10" customFormat="1" ht="19.899999999999999" customHeight="1">
      <c r="B75" s="118"/>
      <c r="D75" s="119" t="s">
        <v>156</v>
      </c>
      <c r="E75" s="120"/>
      <c r="F75" s="120"/>
      <c r="G75" s="120"/>
      <c r="H75" s="120"/>
      <c r="I75" s="120"/>
      <c r="J75" s="121">
        <f>J2103</f>
        <v>0</v>
      </c>
      <c r="L75" s="118"/>
    </row>
    <row r="76" spans="2:12" s="10" customFormat="1" ht="19.899999999999999" customHeight="1">
      <c r="B76" s="118"/>
      <c r="D76" s="119" t="s">
        <v>157</v>
      </c>
      <c r="E76" s="120"/>
      <c r="F76" s="120"/>
      <c r="G76" s="120"/>
      <c r="H76" s="120"/>
      <c r="I76" s="120"/>
      <c r="J76" s="121">
        <f>J2147</f>
        <v>0</v>
      </c>
      <c r="L76" s="118"/>
    </row>
    <row r="77" spans="2:12" s="10" customFormat="1" ht="19.899999999999999" customHeight="1">
      <c r="B77" s="118"/>
      <c r="D77" s="119" t="s">
        <v>158</v>
      </c>
      <c r="E77" s="120"/>
      <c r="F77" s="120"/>
      <c r="G77" s="120"/>
      <c r="H77" s="120"/>
      <c r="I77" s="120"/>
      <c r="J77" s="121">
        <f>J2263</f>
        <v>0</v>
      </c>
      <c r="L77" s="118"/>
    </row>
    <row r="78" spans="2:12" s="10" customFormat="1" ht="19.899999999999999" customHeight="1">
      <c r="B78" s="118"/>
      <c r="D78" s="119" t="s">
        <v>159</v>
      </c>
      <c r="E78" s="120"/>
      <c r="F78" s="120"/>
      <c r="G78" s="120"/>
      <c r="H78" s="120"/>
      <c r="I78" s="120"/>
      <c r="J78" s="121">
        <f>J2397</f>
        <v>0</v>
      </c>
      <c r="L78" s="118"/>
    </row>
    <row r="79" spans="2:12" s="10" customFormat="1" ht="19.899999999999999" customHeight="1">
      <c r="B79" s="118"/>
      <c r="D79" s="119" t="s">
        <v>160</v>
      </c>
      <c r="E79" s="120"/>
      <c r="F79" s="120"/>
      <c r="G79" s="120"/>
      <c r="H79" s="120"/>
      <c r="I79" s="120"/>
      <c r="J79" s="121">
        <f>J2462</f>
        <v>0</v>
      </c>
      <c r="L79" s="118"/>
    </row>
    <row r="80" spans="2:12" s="10" customFormat="1" ht="19.899999999999999" customHeight="1">
      <c r="B80" s="118"/>
      <c r="D80" s="119" t="s">
        <v>161</v>
      </c>
      <c r="E80" s="120"/>
      <c r="F80" s="120"/>
      <c r="G80" s="120"/>
      <c r="H80" s="120"/>
      <c r="I80" s="120"/>
      <c r="J80" s="121">
        <f>J2464</f>
        <v>0</v>
      </c>
      <c r="L80" s="118"/>
    </row>
    <row r="81" spans="2:12" s="10" customFormat="1" ht="19.899999999999999" customHeight="1">
      <c r="B81" s="118"/>
      <c r="D81" s="119" t="s">
        <v>162</v>
      </c>
      <c r="E81" s="120"/>
      <c r="F81" s="120"/>
      <c r="G81" s="120"/>
      <c r="H81" s="120"/>
      <c r="I81" s="120"/>
      <c r="J81" s="121">
        <f>J2560</f>
        <v>0</v>
      </c>
      <c r="L81" s="118"/>
    </row>
    <row r="82" spans="2:12" s="10" customFormat="1" ht="19.899999999999999" customHeight="1">
      <c r="B82" s="118"/>
      <c r="D82" s="119" t="s">
        <v>163</v>
      </c>
      <c r="E82" s="120"/>
      <c r="F82" s="120"/>
      <c r="G82" s="120"/>
      <c r="H82" s="120"/>
      <c r="I82" s="120"/>
      <c r="J82" s="121">
        <f>J2651</f>
        <v>0</v>
      </c>
      <c r="L82" s="118"/>
    </row>
    <row r="83" spans="2:12" s="10" customFormat="1" ht="19.899999999999999" customHeight="1">
      <c r="B83" s="118"/>
      <c r="D83" s="119" t="s">
        <v>164</v>
      </c>
      <c r="E83" s="120"/>
      <c r="F83" s="120"/>
      <c r="G83" s="120"/>
      <c r="H83" s="120"/>
      <c r="I83" s="120"/>
      <c r="J83" s="121">
        <f>J2744</f>
        <v>0</v>
      </c>
      <c r="L83" s="118"/>
    </row>
    <row r="84" spans="2:12" s="10" customFormat="1" ht="19.899999999999999" customHeight="1">
      <c r="B84" s="118"/>
      <c r="D84" s="119" t="s">
        <v>165</v>
      </c>
      <c r="E84" s="120"/>
      <c r="F84" s="120"/>
      <c r="G84" s="120"/>
      <c r="H84" s="120"/>
      <c r="I84" s="120"/>
      <c r="J84" s="121">
        <f>J2762</f>
        <v>0</v>
      </c>
      <c r="L84" s="118"/>
    </row>
    <row r="85" spans="2:12" s="10" customFormat="1" ht="19.899999999999999" customHeight="1">
      <c r="B85" s="118"/>
      <c r="D85" s="119" t="s">
        <v>166</v>
      </c>
      <c r="E85" s="120"/>
      <c r="F85" s="120"/>
      <c r="G85" s="120"/>
      <c r="H85" s="120"/>
      <c r="I85" s="120"/>
      <c r="J85" s="121">
        <f>J2984</f>
        <v>0</v>
      </c>
      <c r="L85" s="118"/>
    </row>
    <row r="86" spans="2:12" s="10" customFormat="1" ht="19.899999999999999" customHeight="1">
      <c r="B86" s="118"/>
      <c r="D86" s="119" t="s">
        <v>167</v>
      </c>
      <c r="E86" s="120"/>
      <c r="F86" s="120"/>
      <c r="G86" s="120"/>
      <c r="H86" s="120"/>
      <c r="I86" s="120"/>
      <c r="J86" s="121">
        <f>J3130</f>
        <v>0</v>
      </c>
      <c r="L86" s="118"/>
    </row>
    <row r="87" spans="2:12" s="10" customFormat="1" ht="19.899999999999999" customHeight="1">
      <c r="B87" s="118"/>
      <c r="D87" s="119" t="s">
        <v>168</v>
      </c>
      <c r="E87" s="120"/>
      <c r="F87" s="120"/>
      <c r="G87" s="120"/>
      <c r="H87" s="120"/>
      <c r="I87" s="120"/>
      <c r="J87" s="121">
        <f>J3220</f>
        <v>0</v>
      </c>
      <c r="L87" s="118"/>
    </row>
    <row r="88" spans="2:12" s="10" customFormat="1" ht="19.899999999999999" customHeight="1">
      <c r="B88" s="118"/>
      <c r="D88" s="119" t="s">
        <v>169</v>
      </c>
      <c r="E88" s="120"/>
      <c r="F88" s="120"/>
      <c r="G88" s="120"/>
      <c r="H88" s="120"/>
      <c r="I88" s="120"/>
      <c r="J88" s="121">
        <f>J3323</f>
        <v>0</v>
      </c>
      <c r="L88" s="118"/>
    </row>
    <row r="89" spans="2:12" s="10" customFormat="1" ht="19.899999999999999" customHeight="1">
      <c r="B89" s="118"/>
      <c r="D89" s="119" t="s">
        <v>170</v>
      </c>
      <c r="E89" s="120"/>
      <c r="F89" s="120"/>
      <c r="G89" s="120"/>
      <c r="H89" s="120"/>
      <c r="I89" s="120"/>
      <c r="J89" s="121">
        <f>J3326</f>
        <v>0</v>
      </c>
      <c r="L89" s="118"/>
    </row>
    <row r="90" spans="2:12" s="10" customFormat="1" ht="19.899999999999999" customHeight="1">
      <c r="B90" s="118"/>
      <c r="D90" s="119" t="s">
        <v>171</v>
      </c>
      <c r="E90" s="120"/>
      <c r="F90" s="120"/>
      <c r="G90" s="120"/>
      <c r="H90" s="120"/>
      <c r="I90" s="120"/>
      <c r="J90" s="121">
        <f>J3679</f>
        <v>0</v>
      </c>
      <c r="L90" s="118"/>
    </row>
    <row r="91" spans="2:12" s="10" customFormat="1" ht="19.899999999999999" customHeight="1">
      <c r="B91" s="118"/>
      <c r="D91" s="119" t="s">
        <v>172</v>
      </c>
      <c r="E91" s="120"/>
      <c r="F91" s="120"/>
      <c r="G91" s="120"/>
      <c r="H91" s="120"/>
      <c r="I91" s="120"/>
      <c r="J91" s="121">
        <f>J3739</f>
        <v>0</v>
      </c>
      <c r="L91" s="118"/>
    </row>
    <row r="92" spans="2:12" s="10" customFormat="1" ht="19.899999999999999" customHeight="1">
      <c r="B92" s="118"/>
      <c r="D92" s="119" t="s">
        <v>173</v>
      </c>
      <c r="E92" s="120"/>
      <c r="F92" s="120"/>
      <c r="G92" s="120"/>
      <c r="H92" s="120"/>
      <c r="I92" s="120"/>
      <c r="J92" s="121">
        <f>J3896</f>
        <v>0</v>
      </c>
      <c r="L92" s="118"/>
    </row>
    <row r="93" spans="2:12" s="10" customFormat="1" ht="19.899999999999999" customHeight="1">
      <c r="B93" s="118"/>
      <c r="D93" s="119" t="s">
        <v>174</v>
      </c>
      <c r="E93" s="120"/>
      <c r="F93" s="120"/>
      <c r="G93" s="120"/>
      <c r="H93" s="120"/>
      <c r="I93" s="120"/>
      <c r="J93" s="121">
        <f>J3908</f>
        <v>0</v>
      </c>
      <c r="L93" s="118"/>
    </row>
    <row r="94" spans="2:12" s="9" customFormat="1" ht="24.95" customHeight="1">
      <c r="B94" s="114"/>
      <c r="D94" s="115" t="s">
        <v>175</v>
      </c>
      <c r="E94" s="116"/>
      <c r="F94" s="116"/>
      <c r="G94" s="116"/>
      <c r="H94" s="116"/>
      <c r="I94" s="116"/>
      <c r="J94" s="117">
        <f>J3919</f>
        <v>0</v>
      </c>
      <c r="L94" s="114"/>
    </row>
    <row r="95" spans="2:12" s="9" customFormat="1" ht="24.95" customHeight="1">
      <c r="B95" s="114"/>
      <c r="D95" s="115" t="s">
        <v>176</v>
      </c>
      <c r="E95" s="116"/>
      <c r="F95" s="116"/>
      <c r="G95" s="116"/>
      <c r="H95" s="116"/>
      <c r="I95" s="116"/>
      <c r="J95" s="117">
        <f>J3942</f>
        <v>0</v>
      </c>
      <c r="L95" s="114"/>
    </row>
    <row r="96" spans="2:12" s="10" customFormat="1" ht="19.899999999999999" customHeight="1">
      <c r="B96" s="118"/>
      <c r="D96" s="119" t="s">
        <v>177</v>
      </c>
      <c r="E96" s="120"/>
      <c r="F96" s="120"/>
      <c r="G96" s="120"/>
      <c r="H96" s="120"/>
      <c r="I96" s="120"/>
      <c r="J96" s="121">
        <f>J3943</f>
        <v>0</v>
      </c>
      <c r="L96" s="118"/>
    </row>
    <row r="97" spans="1:31" s="9" customFormat="1" ht="24.95" customHeight="1">
      <c r="B97" s="114"/>
      <c r="D97" s="115" t="s">
        <v>178</v>
      </c>
      <c r="E97" s="116"/>
      <c r="F97" s="116"/>
      <c r="G97" s="116"/>
      <c r="H97" s="116"/>
      <c r="I97" s="116"/>
      <c r="J97" s="117">
        <f>J3945</f>
        <v>0</v>
      </c>
      <c r="L97" s="114"/>
    </row>
    <row r="98" spans="1:31" s="9" customFormat="1" ht="24.95" customHeight="1">
      <c r="B98" s="114"/>
      <c r="D98" s="115" t="s">
        <v>179</v>
      </c>
      <c r="E98" s="116"/>
      <c r="F98" s="116"/>
      <c r="G98" s="116"/>
      <c r="H98" s="116"/>
      <c r="I98" s="116"/>
      <c r="J98" s="117">
        <f>J3959</f>
        <v>0</v>
      </c>
      <c r="L98" s="114"/>
    </row>
    <row r="99" spans="1:31" s="2" customFormat="1" ht="21.75" customHeight="1">
      <c r="A99" s="35"/>
      <c r="B99" s="36"/>
      <c r="C99" s="35"/>
      <c r="D99" s="35"/>
      <c r="E99" s="35"/>
      <c r="F99" s="35"/>
      <c r="G99" s="35"/>
      <c r="H99" s="35"/>
      <c r="I99" s="35"/>
      <c r="J99" s="35"/>
      <c r="K99" s="35"/>
      <c r="L99" s="97"/>
      <c r="S99" s="35"/>
      <c r="T99" s="35"/>
      <c r="U99" s="35"/>
      <c r="V99" s="35"/>
      <c r="W99" s="35"/>
      <c r="X99" s="35"/>
      <c r="Y99" s="35"/>
      <c r="Z99" s="35"/>
      <c r="AA99" s="35"/>
      <c r="AB99" s="35"/>
      <c r="AC99" s="35"/>
      <c r="AD99" s="35"/>
      <c r="AE99" s="35"/>
    </row>
    <row r="100" spans="1:31" s="2" customFormat="1" ht="6.95" customHeight="1">
      <c r="A100" s="35"/>
      <c r="B100" s="45"/>
      <c r="C100" s="46"/>
      <c r="D100" s="46"/>
      <c r="E100" s="46"/>
      <c r="F100" s="46"/>
      <c r="G100" s="46"/>
      <c r="H100" s="46"/>
      <c r="I100" s="46"/>
      <c r="J100" s="46"/>
      <c r="K100" s="46"/>
      <c r="L100" s="97"/>
      <c r="S100" s="35"/>
      <c r="T100" s="35"/>
      <c r="U100" s="35"/>
      <c r="V100" s="35"/>
      <c r="W100" s="35"/>
      <c r="X100" s="35"/>
      <c r="Y100" s="35"/>
      <c r="Z100" s="35"/>
      <c r="AA100" s="35"/>
      <c r="AB100" s="35"/>
      <c r="AC100" s="35"/>
      <c r="AD100" s="35"/>
      <c r="AE100" s="35"/>
    </row>
    <row r="104" spans="1:31" s="2" customFormat="1" ht="6.95" customHeight="1">
      <c r="A104" s="35"/>
      <c r="B104" s="47"/>
      <c r="C104" s="48"/>
      <c r="D104" s="48"/>
      <c r="E104" s="48"/>
      <c r="F104" s="48"/>
      <c r="G104" s="48"/>
      <c r="H104" s="48"/>
      <c r="I104" s="48"/>
      <c r="J104" s="48"/>
      <c r="K104" s="48"/>
      <c r="L104" s="97"/>
      <c r="S104" s="35"/>
      <c r="T104" s="35"/>
      <c r="U104" s="35"/>
      <c r="V104" s="35"/>
      <c r="W104" s="35"/>
      <c r="X104" s="35"/>
      <c r="Y104" s="35"/>
      <c r="Z104" s="35"/>
      <c r="AA104" s="35"/>
      <c r="AB104" s="35"/>
      <c r="AC104" s="35"/>
      <c r="AD104" s="35"/>
      <c r="AE104" s="35"/>
    </row>
    <row r="105" spans="1:31" s="2" customFormat="1" ht="24.95" customHeight="1">
      <c r="A105" s="35"/>
      <c r="B105" s="36"/>
      <c r="C105" s="24" t="s">
        <v>180</v>
      </c>
      <c r="D105" s="35"/>
      <c r="E105" s="35"/>
      <c r="F105" s="35"/>
      <c r="G105" s="35"/>
      <c r="H105" s="35"/>
      <c r="I105" s="35"/>
      <c r="J105" s="35"/>
      <c r="K105" s="35"/>
      <c r="L105" s="97"/>
      <c r="S105" s="35"/>
      <c r="T105" s="35"/>
      <c r="U105" s="35"/>
      <c r="V105" s="35"/>
      <c r="W105" s="35"/>
      <c r="X105" s="35"/>
      <c r="Y105" s="35"/>
      <c r="Z105" s="35"/>
      <c r="AA105" s="35"/>
      <c r="AB105" s="35"/>
      <c r="AC105" s="35"/>
      <c r="AD105" s="35"/>
      <c r="AE105" s="35"/>
    </row>
    <row r="106" spans="1:31" s="2" customFormat="1" ht="6.95" customHeight="1">
      <c r="A106" s="35"/>
      <c r="B106" s="36"/>
      <c r="C106" s="35"/>
      <c r="D106" s="35"/>
      <c r="E106" s="35"/>
      <c r="F106" s="35"/>
      <c r="G106" s="35"/>
      <c r="H106" s="35"/>
      <c r="I106" s="35"/>
      <c r="J106" s="35"/>
      <c r="K106" s="35"/>
      <c r="L106" s="97"/>
      <c r="S106" s="35"/>
      <c r="T106" s="35"/>
      <c r="U106" s="35"/>
      <c r="V106" s="35"/>
      <c r="W106" s="35"/>
      <c r="X106" s="35"/>
      <c r="Y106" s="35"/>
      <c r="Z106" s="35"/>
      <c r="AA106" s="35"/>
      <c r="AB106" s="35"/>
      <c r="AC106" s="35"/>
      <c r="AD106" s="35"/>
      <c r="AE106" s="35"/>
    </row>
    <row r="107" spans="1:31" s="2" customFormat="1" ht="12" customHeight="1">
      <c r="A107" s="35"/>
      <c r="B107" s="36"/>
      <c r="C107" s="30" t="s">
        <v>17</v>
      </c>
      <c r="D107" s="35"/>
      <c r="E107" s="35"/>
      <c r="F107" s="35"/>
      <c r="G107" s="35"/>
      <c r="H107" s="35"/>
      <c r="I107" s="35"/>
      <c r="J107" s="35"/>
      <c r="K107" s="35"/>
      <c r="L107" s="97"/>
      <c r="S107" s="35"/>
      <c r="T107" s="35"/>
      <c r="U107" s="35"/>
      <c r="V107" s="35"/>
      <c r="W107" s="35"/>
      <c r="X107" s="35"/>
      <c r="Y107" s="35"/>
      <c r="Z107" s="35"/>
      <c r="AA107" s="35"/>
      <c r="AB107" s="35"/>
      <c r="AC107" s="35"/>
      <c r="AD107" s="35"/>
      <c r="AE107" s="35"/>
    </row>
    <row r="108" spans="1:31" s="2" customFormat="1" ht="23.25" customHeight="1">
      <c r="A108" s="35"/>
      <c r="B108" s="36"/>
      <c r="C108" s="35"/>
      <c r="D108" s="35"/>
      <c r="E108" s="352" t="str">
        <f>E7</f>
        <v>Přístavba, nástavba a stavební úpravy pavilonu C-A na oddělení Hemodialýzy a Gastroskopie Nemocnice České Budějovice a.s</v>
      </c>
      <c r="F108" s="353"/>
      <c r="G108" s="353"/>
      <c r="H108" s="353"/>
      <c r="I108" s="35"/>
      <c r="J108" s="35"/>
      <c r="K108" s="35"/>
      <c r="L108" s="97"/>
      <c r="S108" s="35"/>
      <c r="T108" s="35"/>
      <c r="U108" s="35"/>
      <c r="V108" s="35"/>
      <c r="W108" s="35"/>
      <c r="X108" s="35"/>
      <c r="Y108" s="35"/>
      <c r="Z108" s="35"/>
      <c r="AA108" s="35"/>
      <c r="AB108" s="35"/>
      <c r="AC108" s="35"/>
      <c r="AD108" s="35"/>
      <c r="AE108" s="35"/>
    </row>
    <row r="109" spans="1:31" s="1" customFormat="1" ht="12" customHeight="1">
      <c r="B109" s="23"/>
      <c r="C109" s="30" t="s">
        <v>137</v>
      </c>
      <c r="L109" s="23"/>
    </row>
    <row r="110" spans="1:31" s="2" customFormat="1" ht="16.5" customHeight="1">
      <c r="A110" s="35"/>
      <c r="B110" s="36"/>
      <c r="C110" s="35"/>
      <c r="D110" s="35"/>
      <c r="E110" s="352" t="s">
        <v>138</v>
      </c>
      <c r="F110" s="351"/>
      <c r="G110" s="351"/>
      <c r="H110" s="351"/>
      <c r="I110" s="35"/>
      <c r="J110" s="35"/>
      <c r="K110" s="35"/>
      <c r="L110" s="97"/>
      <c r="S110" s="35"/>
      <c r="T110" s="35"/>
      <c r="U110" s="35"/>
      <c r="V110" s="35"/>
      <c r="W110" s="35"/>
      <c r="X110" s="35"/>
      <c r="Y110" s="35"/>
      <c r="Z110" s="35"/>
      <c r="AA110" s="35"/>
      <c r="AB110" s="35"/>
      <c r="AC110" s="35"/>
      <c r="AD110" s="35"/>
      <c r="AE110" s="35"/>
    </row>
    <row r="111" spans="1:31" s="2" customFormat="1" ht="12" customHeight="1">
      <c r="A111" s="35"/>
      <c r="B111" s="36"/>
      <c r="C111" s="30" t="s">
        <v>139</v>
      </c>
      <c r="D111" s="35"/>
      <c r="E111" s="35"/>
      <c r="F111" s="35"/>
      <c r="G111" s="35"/>
      <c r="H111" s="35"/>
      <c r="I111" s="35"/>
      <c r="J111" s="35"/>
      <c r="K111" s="35"/>
      <c r="L111" s="97"/>
      <c r="S111" s="35"/>
      <c r="T111" s="35"/>
      <c r="U111" s="35"/>
      <c r="V111" s="35"/>
      <c r="W111" s="35"/>
      <c r="X111" s="35"/>
      <c r="Y111" s="35"/>
      <c r="Z111" s="35"/>
      <c r="AA111" s="35"/>
      <c r="AB111" s="35"/>
      <c r="AC111" s="35"/>
      <c r="AD111" s="35"/>
      <c r="AE111" s="35"/>
    </row>
    <row r="112" spans="1:31" s="2" customFormat="1" ht="16.5" customHeight="1">
      <c r="A112" s="35"/>
      <c r="B112" s="36"/>
      <c r="C112" s="35"/>
      <c r="D112" s="35"/>
      <c r="E112" s="347" t="str">
        <f>E11</f>
        <v>01 - stavební část</v>
      </c>
      <c r="F112" s="351"/>
      <c r="G112" s="351"/>
      <c r="H112" s="351"/>
      <c r="I112" s="35"/>
      <c r="J112" s="35"/>
      <c r="K112" s="35"/>
      <c r="L112" s="97"/>
      <c r="S112" s="35"/>
      <c r="T112" s="35"/>
      <c r="U112" s="35"/>
      <c r="V112" s="35"/>
      <c r="W112" s="35"/>
      <c r="X112" s="35"/>
      <c r="Y112" s="35"/>
      <c r="Z112" s="35"/>
      <c r="AA112" s="35"/>
      <c r="AB112" s="35"/>
      <c r="AC112" s="35"/>
      <c r="AD112" s="35"/>
      <c r="AE112" s="35"/>
    </row>
    <row r="113" spans="1:65" s="2" customFormat="1" ht="6.95" customHeight="1">
      <c r="A113" s="35"/>
      <c r="B113" s="36"/>
      <c r="C113" s="35"/>
      <c r="D113" s="35"/>
      <c r="E113" s="35"/>
      <c r="F113" s="35"/>
      <c r="G113" s="35"/>
      <c r="H113" s="35"/>
      <c r="I113" s="35"/>
      <c r="J113" s="35"/>
      <c r="K113" s="35"/>
      <c r="L113" s="97"/>
      <c r="S113" s="35"/>
      <c r="T113" s="35"/>
      <c r="U113" s="35"/>
      <c r="V113" s="35"/>
      <c r="W113" s="35"/>
      <c r="X113" s="35"/>
      <c r="Y113" s="35"/>
      <c r="Z113" s="35"/>
      <c r="AA113" s="35"/>
      <c r="AB113" s="35"/>
      <c r="AC113" s="35"/>
      <c r="AD113" s="35"/>
      <c r="AE113" s="35"/>
    </row>
    <row r="114" spans="1:65" s="2" customFormat="1" ht="12" customHeight="1">
      <c r="A114" s="35"/>
      <c r="B114" s="36"/>
      <c r="C114" s="30" t="s">
        <v>22</v>
      </c>
      <c r="D114" s="35"/>
      <c r="E114" s="35"/>
      <c r="F114" s="28" t="str">
        <f>F14</f>
        <v>České Budějovice</v>
      </c>
      <c r="G114" s="35"/>
      <c r="H114" s="35"/>
      <c r="I114" s="30" t="s">
        <v>24</v>
      </c>
      <c r="J114" s="53" t="str">
        <f>IF(J14="","",J14)</f>
        <v>25. 1. 2020</v>
      </c>
      <c r="K114" s="35"/>
      <c r="L114" s="97"/>
      <c r="S114" s="35"/>
      <c r="T114" s="35"/>
      <c r="U114" s="35"/>
      <c r="V114" s="35"/>
      <c r="W114" s="35"/>
      <c r="X114" s="35"/>
      <c r="Y114" s="35"/>
      <c r="Z114" s="35"/>
      <c r="AA114" s="35"/>
      <c r="AB114" s="35"/>
      <c r="AC114" s="35"/>
      <c r="AD114" s="35"/>
      <c r="AE114" s="35"/>
    </row>
    <row r="115" spans="1:65" s="2" customFormat="1" ht="6.95" customHeight="1">
      <c r="A115" s="35"/>
      <c r="B115" s="36"/>
      <c r="C115" s="35"/>
      <c r="D115" s="35"/>
      <c r="E115" s="35"/>
      <c r="F115" s="35"/>
      <c r="G115" s="35"/>
      <c r="H115" s="35"/>
      <c r="I115" s="35"/>
      <c r="J115" s="35"/>
      <c r="K115" s="35"/>
      <c r="L115" s="97"/>
      <c r="S115" s="35"/>
      <c r="T115" s="35"/>
      <c r="U115" s="35"/>
      <c r="V115" s="35"/>
      <c r="W115" s="35"/>
      <c r="X115" s="35"/>
      <c r="Y115" s="35"/>
      <c r="Z115" s="35"/>
      <c r="AA115" s="35"/>
      <c r="AB115" s="35"/>
      <c r="AC115" s="35"/>
      <c r="AD115" s="35"/>
      <c r="AE115" s="35"/>
    </row>
    <row r="116" spans="1:65" s="2" customFormat="1" ht="25.7" customHeight="1">
      <c r="A116" s="35"/>
      <c r="B116" s="36"/>
      <c r="C116" s="30" t="s">
        <v>26</v>
      </c>
      <c r="D116" s="35"/>
      <c r="E116" s="35"/>
      <c r="F116" s="28" t="str">
        <f>E17</f>
        <v xml:space="preserve"> </v>
      </c>
      <c r="G116" s="35"/>
      <c r="H116" s="35"/>
      <c r="I116" s="30" t="s">
        <v>32</v>
      </c>
      <c r="J116" s="33" t="str">
        <f>E23</f>
        <v>ATELIER G+G s.r.o.</v>
      </c>
      <c r="K116" s="35"/>
      <c r="L116" s="97"/>
      <c r="S116" s="35"/>
      <c r="T116" s="35"/>
      <c r="U116" s="35"/>
      <c r="V116" s="35"/>
      <c r="W116" s="35"/>
      <c r="X116" s="35"/>
      <c r="Y116" s="35"/>
      <c r="Z116" s="35"/>
      <c r="AA116" s="35"/>
      <c r="AB116" s="35"/>
      <c r="AC116" s="35"/>
      <c r="AD116" s="35"/>
      <c r="AE116" s="35"/>
    </row>
    <row r="117" spans="1:65" s="2" customFormat="1" ht="15.2" customHeight="1">
      <c r="A117" s="35"/>
      <c r="B117" s="36"/>
      <c r="C117" s="30" t="s">
        <v>30</v>
      </c>
      <c r="D117" s="35"/>
      <c r="E117" s="35"/>
      <c r="F117" s="28" t="str">
        <f>IF(E20="","",E20)</f>
        <v>Vyplň údaj</v>
      </c>
      <c r="G117" s="35"/>
      <c r="H117" s="35"/>
      <c r="I117" s="30" t="s">
        <v>35</v>
      </c>
      <c r="J117" s="33" t="str">
        <f>E26</f>
        <v xml:space="preserve"> </v>
      </c>
      <c r="K117" s="35"/>
      <c r="L117" s="97"/>
      <c r="S117" s="35"/>
      <c r="T117" s="35"/>
      <c r="U117" s="35"/>
      <c r="V117" s="35"/>
      <c r="W117" s="35"/>
      <c r="X117" s="35"/>
      <c r="Y117" s="35"/>
      <c r="Z117" s="35"/>
      <c r="AA117" s="35"/>
      <c r="AB117" s="35"/>
      <c r="AC117" s="35"/>
      <c r="AD117" s="35"/>
      <c r="AE117" s="35"/>
    </row>
    <row r="118" spans="1:65" s="2" customFormat="1" ht="10.35" customHeight="1">
      <c r="A118" s="35"/>
      <c r="B118" s="36"/>
      <c r="C118" s="35"/>
      <c r="D118" s="35"/>
      <c r="E118" s="35"/>
      <c r="F118" s="35"/>
      <c r="G118" s="35"/>
      <c r="H118" s="35"/>
      <c r="I118" s="35"/>
      <c r="J118" s="35"/>
      <c r="K118" s="35"/>
      <c r="L118" s="97"/>
      <c r="S118" s="35"/>
      <c r="T118" s="35"/>
      <c r="U118" s="35"/>
      <c r="V118" s="35"/>
      <c r="W118" s="35"/>
      <c r="X118" s="35"/>
      <c r="Y118" s="35"/>
      <c r="Z118" s="35"/>
      <c r="AA118" s="35"/>
      <c r="AB118" s="35"/>
      <c r="AC118" s="35"/>
      <c r="AD118" s="35"/>
      <c r="AE118" s="35"/>
    </row>
    <row r="119" spans="1:65" s="11" customFormat="1" ht="29.25" customHeight="1">
      <c r="A119" s="122"/>
      <c r="B119" s="123"/>
      <c r="C119" s="124" t="s">
        <v>181</v>
      </c>
      <c r="D119" s="125" t="s">
        <v>57</v>
      </c>
      <c r="E119" s="125" t="s">
        <v>53</v>
      </c>
      <c r="F119" s="125" t="s">
        <v>54</v>
      </c>
      <c r="G119" s="125" t="s">
        <v>182</v>
      </c>
      <c r="H119" s="125" t="s">
        <v>183</v>
      </c>
      <c r="I119" s="125" t="s">
        <v>184</v>
      </c>
      <c r="J119" s="125" t="s">
        <v>143</v>
      </c>
      <c r="K119" s="126" t="s">
        <v>185</v>
      </c>
      <c r="L119" s="127"/>
      <c r="M119" s="60" t="s">
        <v>3</v>
      </c>
      <c r="N119" s="61" t="s">
        <v>42</v>
      </c>
      <c r="O119" s="61" t="s">
        <v>186</v>
      </c>
      <c r="P119" s="61" t="s">
        <v>187</v>
      </c>
      <c r="Q119" s="61" t="s">
        <v>188</v>
      </c>
      <c r="R119" s="61" t="s">
        <v>189</v>
      </c>
      <c r="S119" s="61" t="s">
        <v>190</v>
      </c>
      <c r="T119" s="62" t="s">
        <v>191</v>
      </c>
      <c r="U119" s="122"/>
      <c r="V119" s="122"/>
      <c r="W119" s="122"/>
      <c r="X119" s="122"/>
      <c r="Y119" s="122"/>
      <c r="Z119" s="122"/>
      <c r="AA119" s="122"/>
      <c r="AB119" s="122"/>
      <c r="AC119" s="122"/>
      <c r="AD119" s="122"/>
      <c r="AE119" s="122"/>
    </row>
    <row r="120" spans="1:65" s="2" customFormat="1" ht="22.9" customHeight="1">
      <c r="A120" s="35"/>
      <c r="B120" s="36"/>
      <c r="C120" s="67" t="s">
        <v>192</v>
      </c>
      <c r="D120" s="35"/>
      <c r="E120" s="35"/>
      <c r="F120" s="35"/>
      <c r="G120" s="35"/>
      <c r="H120" s="35"/>
      <c r="I120" s="35"/>
      <c r="J120" s="128">
        <f>BK120</f>
        <v>0</v>
      </c>
      <c r="K120" s="35"/>
      <c r="L120" s="36"/>
      <c r="M120" s="63"/>
      <c r="N120" s="54"/>
      <c r="O120" s="64"/>
      <c r="P120" s="129">
        <f>P121+P2102+P3919+P3942+P3945+P3959</f>
        <v>0</v>
      </c>
      <c r="Q120" s="64"/>
      <c r="R120" s="129">
        <f>R121+R2102+R3919+R3942+R3945+R3959</f>
        <v>6806.8529455599992</v>
      </c>
      <c r="S120" s="64"/>
      <c r="T120" s="130">
        <f>T121+T2102+T3919+T3942+T3945+T3959</f>
        <v>674.39244275999999</v>
      </c>
      <c r="U120" s="35"/>
      <c r="V120" s="35"/>
      <c r="W120" s="35"/>
      <c r="X120" s="35"/>
      <c r="Y120" s="35"/>
      <c r="Z120" s="35"/>
      <c r="AA120" s="35"/>
      <c r="AB120" s="35"/>
      <c r="AC120" s="35"/>
      <c r="AD120" s="35"/>
      <c r="AE120" s="35"/>
      <c r="AT120" s="20" t="s">
        <v>71</v>
      </c>
      <c r="AU120" s="20" t="s">
        <v>144</v>
      </c>
      <c r="BK120" s="131">
        <f>BK121+BK2102+BK3919+BK3942+BK3945+BK3959</f>
        <v>0</v>
      </c>
    </row>
    <row r="121" spans="1:65" s="12" customFormat="1" ht="25.9" customHeight="1">
      <c r="B121" s="132"/>
      <c r="D121" s="133" t="s">
        <v>71</v>
      </c>
      <c r="E121" s="134" t="s">
        <v>193</v>
      </c>
      <c r="F121" s="134" t="s">
        <v>194</v>
      </c>
      <c r="I121" s="135"/>
      <c r="J121" s="136">
        <f>BK121</f>
        <v>0</v>
      </c>
      <c r="L121" s="132"/>
      <c r="M121" s="137"/>
      <c r="N121" s="138"/>
      <c r="O121" s="138"/>
      <c r="P121" s="139">
        <f>P122+P207+P319+P879+P1037+P1760+P1787+P2071+P2099</f>
        <v>0</v>
      </c>
      <c r="Q121" s="138"/>
      <c r="R121" s="139">
        <f>R122+R207+R319+R879+R1037+R1760+R1787+R2071+R2099</f>
        <v>6430.5117768899991</v>
      </c>
      <c r="S121" s="138"/>
      <c r="T121" s="140">
        <f>T122+T207+T319+T879+T1037+T1760+T1787+T2071+T2099</f>
        <v>627.35812799999997</v>
      </c>
      <c r="AR121" s="133" t="s">
        <v>79</v>
      </c>
      <c r="AT121" s="141" t="s">
        <v>71</v>
      </c>
      <c r="AU121" s="141" t="s">
        <v>72</v>
      </c>
      <c r="AY121" s="133" t="s">
        <v>195</v>
      </c>
      <c r="BK121" s="142">
        <f>BK122+BK207+BK319+BK879+BK1037+BK1760+BK1787+BK2071+BK2099</f>
        <v>0</v>
      </c>
    </row>
    <row r="122" spans="1:65" s="12" customFormat="1" ht="22.9" customHeight="1">
      <c r="B122" s="132"/>
      <c r="D122" s="133" t="s">
        <v>71</v>
      </c>
      <c r="E122" s="143" t="s">
        <v>79</v>
      </c>
      <c r="F122" s="143" t="s">
        <v>196</v>
      </c>
      <c r="I122" s="135"/>
      <c r="J122" s="144">
        <f>BK122</f>
        <v>0</v>
      </c>
      <c r="L122" s="132"/>
      <c r="M122" s="137"/>
      <c r="N122" s="138"/>
      <c r="O122" s="138"/>
      <c r="P122" s="139">
        <f>SUM(P123:P206)</f>
        <v>0</v>
      </c>
      <c r="Q122" s="138"/>
      <c r="R122" s="139">
        <f>SUM(R123:R206)</f>
        <v>534.47399999999993</v>
      </c>
      <c r="S122" s="138"/>
      <c r="T122" s="140">
        <f>SUM(T123:T206)</f>
        <v>0</v>
      </c>
      <c r="AR122" s="133" t="s">
        <v>79</v>
      </c>
      <c r="AT122" s="141" t="s">
        <v>71</v>
      </c>
      <c r="AU122" s="141" t="s">
        <v>79</v>
      </c>
      <c r="AY122" s="133" t="s">
        <v>195</v>
      </c>
      <c r="BK122" s="142">
        <f>SUM(BK123:BK206)</f>
        <v>0</v>
      </c>
    </row>
    <row r="123" spans="1:65" s="2" customFormat="1" ht="49.15" customHeight="1">
      <c r="A123" s="35"/>
      <c r="B123" s="145"/>
      <c r="C123" s="146" t="s">
        <v>79</v>
      </c>
      <c r="D123" s="146" t="s">
        <v>197</v>
      </c>
      <c r="E123" s="147" t="s">
        <v>198</v>
      </c>
      <c r="F123" s="148" t="s">
        <v>199</v>
      </c>
      <c r="G123" s="149" t="s">
        <v>200</v>
      </c>
      <c r="H123" s="150">
        <v>560.48599999999999</v>
      </c>
      <c r="I123" s="151"/>
      <c r="J123" s="152">
        <f>ROUND(I123*H123,2)</f>
        <v>0</v>
      </c>
      <c r="K123" s="148" t="s">
        <v>201</v>
      </c>
      <c r="L123" s="36"/>
      <c r="M123" s="153" t="s">
        <v>3</v>
      </c>
      <c r="N123" s="154" t="s">
        <v>43</v>
      </c>
      <c r="O123" s="56"/>
      <c r="P123" s="155">
        <f>O123*H123</f>
        <v>0</v>
      </c>
      <c r="Q123" s="155">
        <v>0</v>
      </c>
      <c r="R123" s="155">
        <f>Q123*H123</f>
        <v>0</v>
      </c>
      <c r="S123" s="155">
        <v>0</v>
      </c>
      <c r="T123" s="156">
        <f>S123*H123</f>
        <v>0</v>
      </c>
      <c r="U123" s="35"/>
      <c r="V123" s="35"/>
      <c r="W123" s="35"/>
      <c r="X123" s="35"/>
      <c r="Y123" s="35"/>
      <c r="Z123" s="35"/>
      <c r="AA123" s="35"/>
      <c r="AB123" s="35"/>
      <c r="AC123" s="35"/>
      <c r="AD123" s="35"/>
      <c r="AE123" s="35"/>
      <c r="AR123" s="157" t="s">
        <v>202</v>
      </c>
      <c r="AT123" s="157" t="s">
        <v>197</v>
      </c>
      <c r="AU123" s="157" t="s">
        <v>81</v>
      </c>
      <c r="AY123" s="20" t="s">
        <v>195</v>
      </c>
      <c r="BE123" s="158">
        <f>IF(N123="základní",J123,0)</f>
        <v>0</v>
      </c>
      <c r="BF123" s="158">
        <f>IF(N123="snížená",J123,0)</f>
        <v>0</v>
      </c>
      <c r="BG123" s="158">
        <f>IF(N123="zákl. přenesená",J123,0)</f>
        <v>0</v>
      </c>
      <c r="BH123" s="158">
        <f>IF(N123="sníž. přenesená",J123,0)</f>
        <v>0</v>
      </c>
      <c r="BI123" s="158">
        <f>IF(N123="nulová",J123,0)</f>
        <v>0</v>
      </c>
      <c r="BJ123" s="20" t="s">
        <v>79</v>
      </c>
      <c r="BK123" s="158">
        <f>ROUND(I123*H123,2)</f>
        <v>0</v>
      </c>
      <c r="BL123" s="20" t="s">
        <v>202</v>
      </c>
      <c r="BM123" s="157" t="s">
        <v>203</v>
      </c>
    </row>
    <row r="124" spans="1:65" s="2" customFormat="1" ht="78">
      <c r="A124" s="35"/>
      <c r="B124" s="36"/>
      <c r="C124" s="35"/>
      <c r="D124" s="159" t="s">
        <v>204</v>
      </c>
      <c r="E124" s="35"/>
      <c r="F124" s="160" t="s">
        <v>205</v>
      </c>
      <c r="G124" s="35"/>
      <c r="H124" s="35"/>
      <c r="I124" s="161"/>
      <c r="J124" s="35"/>
      <c r="K124" s="35"/>
      <c r="L124" s="36"/>
      <c r="M124" s="162"/>
      <c r="N124" s="163"/>
      <c r="O124" s="56"/>
      <c r="P124" s="56"/>
      <c r="Q124" s="56"/>
      <c r="R124" s="56"/>
      <c r="S124" s="56"/>
      <c r="T124" s="57"/>
      <c r="U124" s="35"/>
      <c r="V124" s="35"/>
      <c r="W124" s="35"/>
      <c r="X124" s="35"/>
      <c r="Y124" s="35"/>
      <c r="Z124" s="35"/>
      <c r="AA124" s="35"/>
      <c r="AB124" s="35"/>
      <c r="AC124" s="35"/>
      <c r="AD124" s="35"/>
      <c r="AE124" s="35"/>
      <c r="AT124" s="20" t="s">
        <v>204</v>
      </c>
      <c r="AU124" s="20" t="s">
        <v>81</v>
      </c>
    </row>
    <row r="125" spans="1:65" s="13" customFormat="1" ht="22.5">
      <c r="B125" s="164"/>
      <c r="D125" s="159" t="s">
        <v>206</v>
      </c>
      <c r="E125" s="165" t="s">
        <v>3</v>
      </c>
      <c r="F125" s="166" t="s">
        <v>207</v>
      </c>
      <c r="H125" s="167">
        <v>187.374</v>
      </c>
      <c r="I125" s="168"/>
      <c r="L125" s="164"/>
      <c r="M125" s="169"/>
      <c r="N125" s="170"/>
      <c r="O125" s="170"/>
      <c r="P125" s="170"/>
      <c r="Q125" s="170"/>
      <c r="R125" s="170"/>
      <c r="S125" s="170"/>
      <c r="T125" s="171"/>
      <c r="AT125" s="165" t="s">
        <v>206</v>
      </c>
      <c r="AU125" s="165" t="s">
        <v>81</v>
      </c>
      <c r="AV125" s="13" t="s">
        <v>81</v>
      </c>
      <c r="AW125" s="13" t="s">
        <v>34</v>
      </c>
      <c r="AX125" s="13" t="s">
        <v>72</v>
      </c>
      <c r="AY125" s="165" t="s">
        <v>195</v>
      </c>
    </row>
    <row r="126" spans="1:65" s="13" customFormat="1">
      <c r="B126" s="164"/>
      <c r="D126" s="159" t="s">
        <v>206</v>
      </c>
      <c r="E126" s="165" t="s">
        <v>3</v>
      </c>
      <c r="F126" s="166" t="s">
        <v>208</v>
      </c>
      <c r="H126" s="167">
        <v>67.23</v>
      </c>
      <c r="I126" s="168"/>
      <c r="L126" s="164"/>
      <c r="M126" s="169"/>
      <c r="N126" s="170"/>
      <c r="O126" s="170"/>
      <c r="P126" s="170"/>
      <c r="Q126" s="170"/>
      <c r="R126" s="170"/>
      <c r="S126" s="170"/>
      <c r="T126" s="171"/>
      <c r="AT126" s="165" t="s">
        <v>206</v>
      </c>
      <c r="AU126" s="165" t="s">
        <v>81</v>
      </c>
      <c r="AV126" s="13" t="s">
        <v>81</v>
      </c>
      <c r="AW126" s="13" t="s">
        <v>34</v>
      </c>
      <c r="AX126" s="13" t="s">
        <v>72</v>
      </c>
      <c r="AY126" s="165" t="s">
        <v>195</v>
      </c>
    </row>
    <row r="127" spans="1:65" s="14" customFormat="1">
      <c r="B127" s="172"/>
      <c r="D127" s="159" t="s">
        <v>206</v>
      </c>
      <c r="E127" s="173" t="s">
        <v>3</v>
      </c>
      <c r="F127" s="174" t="s">
        <v>209</v>
      </c>
      <c r="H127" s="175">
        <v>254.60399999999998</v>
      </c>
      <c r="I127" s="176"/>
      <c r="L127" s="172"/>
      <c r="M127" s="177"/>
      <c r="N127" s="178"/>
      <c r="O127" s="178"/>
      <c r="P127" s="178"/>
      <c r="Q127" s="178"/>
      <c r="R127" s="178"/>
      <c r="S127" s="178"/>
      <c r="T127" s="179"/>
      <c r="AT127" s="173" t="s">
        <v>206</v>
      </c>
      <c r="AU127" s="173" t="s">
        <v>81</v>
      </c>
      <c r="AV127" s="14" t="s">
        <v>109</v>
      </c>
      <c r="AW127" s="14" t="s">
        <v>34</v>
      </c>
      <c r="AX127" s="14" t="s">
        <v>72</v>
      </c>
      <c r="AY127" s="173" t="s">
        <v>195</v>
      </c>
    </row>
    <row r="128" spans="1:65" s="13" customFormat="1">
      <c r="B128" s="164"/>
      <c r="D128" s="159" t="s">
        <v>206</v>
      </c>
      <c r="E128" s="165" t="s">
        <v>3</v>
      </c>
      <c r="F128" s="166" t="s">
        <v>210</v>
      </c>
      <c r="H128" s="167">
        <v>305.88200000000001</v>
      </c>
      <c r="I128" s="168"/>
      <c r="L128" s="164"/>
      <c r="M128" s="169"/>
      <c r="N128" s="170"/>
      <c r="O128" s="170"/>
      <c r="P128" s="170"/>
      <c r="Q128" s="170"/>
      <c r="R128" s="170"/>
      <c r="S128" s="170"/>
      <c r="T128" s="171"/>
      <c r="AT128" s="165" t="s">
        <v>206</v>
      </c>
      <c r="AU128" s="165" t="s">
        <v>81</v>
      </c>
      <c r="AV128" s="13" t="s">
        <v>81</v>
      </c>
      <c r="AW128" s="13" t="s">
        <v>34</v>
      </c>
      <c r="AX128" s="13" t="s">
        <v>72</v>
      </c>
      <c r="AY128" s="165" t="s">
        <v>195</v>
      </c>
    </row>
    <row r="129" spans="1:65" s="14" customFormat="1">
      <c r="B129" s="172"/>
      <c r="D129" s="159" t="s">
        <v>206</v>
      </c>
      <c r="E129" s="173" t="s">
        <v>3</v>
      </c>
      <c r="F129" s="174" t="s">
        <v>211</v>
      </c>
      <c r="H129" s="175">
        <v>305.88200000000001</v>
      </c>
      <c r="I129" s="176"/>
      <c r="L129" s="172"/>
      <c r="M129" s="177"/>
      <c r="N129" s="178"/>
      <c r="O129" s="178"/>
      <c r="P129" s="178"/>
      <c r="Q129" s="178"/>
      <c r="R129" s="178"/>
      <c r="S129" s="178"/>
      <c r="T129" s="179"/>
      <c r="AT129" s="173" t="s">
        <v>206</v>
      </c>
      <c r="AU129" s="173" t="s">
        <v>81</v>
      </c>
      <c r="AV129" s="14" t="s">
        <v>109</v>
      </c>
      <c r="AW129" s="14" t="s">
        <v>34</v>
      </c>
      <c r="AX129" s="14" t="s">
        <v>72</v>
      </c>
      <c r="AY129" s="173" t="s">
        <v>195</v>
      </c>
    </row>
    <row r="130" spans="1:65" s="15" customFormat="1">
      <c r="B130" s="180"/>
      <c r="D130" s="159" t="s">
        <v>206</v>
      </c>
      <c r="E130" s="181" t="s">
        <v>3</v>
      </c>
      <c r="F130" s="182" t="s">
        <v>212</v>
      </c>
      <c r="H130" s="183">
        <v>560.48599999999999</v>
      </c>
      <c r="I130" s="184"/>
      <c r="L130" s="180"/>
      <c r="M130" s="185"/>
      <c r="N130" s="186"/>
      <c r="O130" s="186"/>
      <c r="P130" s="186"/>
      <c r="Q130" s="186"/>
      <c r="R130" s="186"/>
      <c r="S130" s="186"/>
      <c r="T130" s="187"/>
      <c r="AT130" s="181" t="s">
        <v>206</v>
      </c>
      <c r="AU130" s="181" t="s">
        <v>81</v>
      </c>
      <c r="AV130" s="15" t="s">
        <v>202</v>
      </c>
      <c r="AW130" s="15" t="s">
        <v>34</v>
      </c>
      <c r="AX130" s="15" t="s">
        <v>79</v>
      </c>
      <c r="AY130" s="181" t="s">
        <v>195</v>
      </c>
    </row>
    <row r="131" spans="1:65" s="2" customFormat="1" ht="37.9" customHeight="1">
      <c r="A131" s="35"/>
      <c r="B131" s="145"/>
      <c r="C131" s="146" t="s">
        <v>81</v>
      </c>
      <c r="D131" s="146" t="s">
        <v>197</v>
      </c>
      <c r="E131" s="147" t="s">
        <v>213</v>
      </c>
      <c r="F131" s="148" t="s">
        <v>214</v>
      </c>
      <c r="G131" s="149" t="s">
        <v>200</v>
      </c>
      <c r="H131" s="150">
        <v>21.763999999999999</v>
      </c>
      <c r="I131" s="151"/>
      <c r="J131" s="152">
        <f>ROUND(I131*H131,2)</f>
        <v>0</v>
      </c>
      <c r="K131" s="148" t="s">
        <v>201</v>
      </c>
      <c r="L131" s="36"/>
      <c r="M131" s="153" t="s">
        <v>3</v>
      </c>
      <c r="N131" s="154" t="s">
        <v>43</v>
      </c>
      <c r="O131" s="56"/>
      <c r="P131" s="155">
        <f>O131*H131</f>
        <v>0</v>
      </c>
      <c r="Q131" s="155">
        <v>0</v>
      </c>
      <c r="R131" s="155">
        <f>Q131*H131</f>
        <v>0</v>
      </c>
      <c r="S131" s="155">
        <v>0</v>
      </c>
      <c r="T131" s="156">
        <f>S131*H131</f>
        <v>0</v>
      </c>
      <c r="U131" s="35"/>
      <c r="V131" s="35"/>
      <c r="W131" s="35"/>
      <c r="X131" s="35"/>
      <c r="Y131" s="35"/>
      <c r="Z131" s="35"/>
      <c r="AA131" s="35"/>
      <c r="AB131" s="35"/>
      <c r="AC131" s="35"/>
      <c r="AD131" s="35"/>
      <c r="AE131" s="35"/>
      <c r="AR131" s="157" t="s">
        <v>202</v>
      </c>
      <c r="AT131" s="157" t="s">
        <v>197</v>
      </c>
      <c r="AU131" s="157" t="s">
        <v>81</v>
      </c>
      <c r="AY131" s="20" t="s">
        <v>195</v>
      </c>
      <c r="BE131" s="158">
        <f>IF(N131="základní",J131,0)</f>
        <v>0</v>
      </c>
      <c r="BF131" s="158">
        <f>IF(N131="snížená",J131,0)</f>
        <v>0</v>
      </c>
      <c r="BG131" s="158">
        <f>IF(N131="zákl. přenesená",J131,0)</f>
        <v>0</v>
      </c>
      <c r="BH131" s="158">
        <f>IF(N131="sníž. přenesená",J131,0)</f>
        <v>0</v>
      </c>
      <c r="BI131" s="158">
        <f>IF(N131="nulová",J131,0)</f>
        <v>0</v>
      </c>
      <c r="BJ131" s="20" t="s">
        <v>79</v>
      </c>
      <c r="BK131" s="158">
        <f>ROUND(I131*H131,2)</f>
        <v>0</v>
      </c>
      <c r="BL131" s="20" t="s">
        <v>202</v>
      </c>
      <c r="BM131" s="157" t="s">
        <v>215</v>
      </c>
    </row>
    <row r="132" spans="1:65" s="2" customFormat="1" ht="48.75">
      <c r="A132" s="35"/>
      <c r="B132" s="36"/>
      <c r="C132" s="35"/>
      <c r="D132" s="159" t="s">
        <v>204</v>
      </c>
      <c r="E132" s="35"/>
      <c r="F132" s="160" t="s">
        <v>216</v>
      </c>
      <c r="G132" s="35"/>
      <c r="H132" s="35"/>
      <c r="I132" s="161"/>
      <c r="J132" s="35"/>
      <c r="K132" s="35"/>
      <c r="L132" s="36"/>
      <c r="M132" s="162"/>
      <c r="N132" s="163"/>
      <c r="O132" s="56"/>
      <c r="P132" s="56"/>
      <c r="Q132" s="56"/>
      <c r="R132" s="56"/>
      <c r="S132" s="56"/>
      <c r="T132" s="57"/>
      <c r="U132" s="35"/>
      <c r="V132" s="35"/>
      <c r="W132" s="35"/>
      <c r="X132" s="35"/>
      <c r="Y132" s="35"/>
      <c r="Z132" s="35"/>
      <c r="AA132" s="35"/>
      <c r="AB132" s="35"/>
      <c r="AC132" s="35"/>
      <c r="AD132" s="35"/>
      <c r="AE132" s="35"/>
      <c r="AT132" s="20" t="s">
        <v>204</v>
      </c>
      <c r="AU132" s="20" t="s">
        <v>81</v>
      </c>
    </row>
    <row r="133" spans="1:65" s="13" customFormat="1">
      <c r="B133" s="164"/>
      <c r="D133" s="159" t="s">
        <v>206</v>
      </c>
      <c r="E133" s="165" t="s">
        <v>3</v>
      </c>
      <c r="F133" s="166" t="s">
        <v>217</v>
      </c>
      <c r="H133" s="167">
        <v>15</v>
      </c>
      <c r="I133" s="168"/>
      <c r="L133" s="164"/>
      <c r="M133" s="169"/>
      <c r="N133" s="170"/>
      <c r="O133" s="170"/>
      <c r="P133" s="170"/>
      <c r="Q133" s="170"/>
      <c r="R133" s="170"/>
      <c r="S133" s="170"/>
      <c r="T133" s="171"/>
      <c r="AT133" s="165" t="s">
        <v>206</v>
      </c>
      <c r="AU133" s="165" t="s">
        <v>81</v>
      </c>
      <c r="AV133" s="13" t="s">
        <v>81</v>
      </c>
      <c r="AW133" s="13" t="s">
        <v>34</v>
      </c>
      <c r="AX133" s="13" t="s">
        <v>72</v>
      </c>
      <c r="AY133" s="165" t="s">
        <v>195</v>
      </c>
    </row>
    <row r="134" spans="1:65" s="14" customFormat="1">
      <c r="B134" s="172"/>
      <c r="D134" s="159" t="s">
        <v>206</v>
      </c>
      <c r="E134" s="173" t="s">
        <v>3</v>
      </c>
      <c r="F134" s="174" t="s">
        <v>218</v>
      </c>
      <c r="H134" s="175">
        <v>15</v>
      </c>
      <c r="I134" s="176"/>
      <c r="L134" s="172"/>
      <c r="M134" s="177"/>
      <c r="N134" s="178"/>
      <c r="O134" s="178"/>
      <c r="P134" s="178"/>
      <c r="Q134" s="178"/>
      <c r="R134" s="178"/>
      <c r="S134" s="178"/>
      <c r="T134" s="179"/>
      <c r="AT134" s="173" t="s">
        <v>206</v>
      </c>
      <c r="AU134" s="173" t="s">
        <v>81</v>
      </c>
      <c r="AV134" s="14" t="s">
        <v>109</v>
      </c>
      <c r="AW134" s="14" t="s">
        <v>34</v>
      </c>
      <c r="AX134" s="14" t="s">
        <v>72</v>
      </c>
      <c r="AY134" s="173" t="s">
        <v>195</v>
      </c>
    </row>
    <row r="135" spans="1:65" s="13" customFormat="1">
      <c r="B135" s="164"/>
      <c r="D135" s="159" t="s">
        <v>206</v>
      </c>
      <c r="E135" s="165" t="s">
        <v>3</v>
      </c>
      <c r="F135" s="166" t="s">
        <v>219</v>
      </c>
      <c r="H135" s="167">
        <v>6.7640000000000002</v>
      </c>
      <c r="I135" s="168"/>
      <c r="L135" s="164"/>
      <c r="M135" s="169"/>
      <c r="N135" s="170"/>
      <c r="O135" s="170"/>
      <c r="P135" s="170"/>
      <c r="Q135" s="170"/>
      <c r="R135" s="170"/>
      <c r="S135" s="170"/>
      <c r="T135" s="171"/>
      <c r="AT135" s="165" t="s">
        <v>206</v>
      </c>
      <c r="AU135" s="165" t="s">
        <v>81</v>
      </c>
      <c r="AV135" s="13" t="s">
        <v>81</v>
      </c>
      <c r="AW135" s="13" t="s">
        <v>34</v>
      </c>
      <c r="AX135" s="13" t="s">
        <v>72</v>
      </c>
      <c r="AY135" s="165" t="s">
        <v>195</v>
      </c>
    </row>
    <row r="136" spans="1:65" s="14" customFormat="1">
      <c r="B136" s="172"/>
      <c r="D136" s="159" t="s">
        <v>206</v>
      </c>
      <c r="E136" s="173" t="s">
        <v>3</v>
      </c>
      <c r="F136" s="174" t="s">
        <v>209</v>
      </c>
      <c r="H136" s="175">
        <v>6.7640000000000002</v>
      </c>
      <c r="I136" s="176"/>
      <c r="L136" s="172"/>
      <c r="M136" s="177"/>
      <c r="N136" s="178"/>
      <c r="O136" s="178"/>
      <c r="P136" s="178"/>
      <c r="Q136" s="178"/>
      <c r="R136" s="178"/>
      <c r="S136" s="178"/>
      <c r="T136" s="179"/>
      <c r="AT136" s="173" t="s">
        <v>206</v>
      </c>
      <c r="AU136" s="173" t="s">
        <v>81</v>
      </c>
      <c r="AV136" s="14" t="s">
        <v>109</v>
      </c>
      <c r="AW136" s="14" t="s">
        <v>34</v>
      </c>
      <c r="AX136" s="14" t="s">
        <v>72</v>
      </c>
      <c r="AY136" s="173" t="s">
        <v>195</v>
      </c>
    </row>
    <row r="137" spans="1:65" s="15" customFormat="1">
      <c r="B137" s="180"/>
      <c r="D137" s="159" t="s">
        <v>206</v>
      </c>
      <c r="E137" s="181" t="s">
        <v>3</v>
      </c>
      <c r="F137" s="182" t="s">
        <v>212</v>
      </c>
      <c r="H137" s="183">
        <v>21.763999999999999</v>
      </c>
      <c r="I137" s="184"/>
      <c r="L137" s="180"/>
      <c r="M137" s="185"/>
      <c r="N137" s="186"/>
      <c r="O137" s="186"/>
      <c r="P137" s="186"/>
      <c r="Q137" s="186"/>
      <c r="R137" s="186"/>
      <c r="S137" s="186"/>
      <c r="T137" s="187"/>
      <c r="AT137" s="181" t="s">
        <v>206</v>
      </c>
      <c r="AU137" s="181" t="s">
        <v>81</v>
      </c>
      <c r="AV137" s="15" t="s">
        <v>202</v>
      </c>
      <c r="AW137" s="15" t="s">
        <v>34</v>
      </c>
      <c r="AX137" s="15" t="s">
        <v>79</v>
      </c>
      <c r="AY137" s="181" t="s">
        <v>195</v>
      </c>
    </row>
    <row r="138" spans="1:65" s="2" customFormat="1" ht="37.9" customHeight="1">
      <c r="A138" s="35"/>
      <c r="B138" s="145"/>
      <c r="C138" s="146" t="s">
        <v>109</v>
      </c>
      <c r="D138" s="146" t="s">
        <v>197</v>
      </c>
      <c r="E138" s="147" t="s">
        <v>220</v>
      </c>
      <c r="F138" s="148" t="s">
        <v>221</v>
      </c>
      <c r="G138" s="149" t="s">
        <v>200</v>
      </c>
      <c r="H138" s="150">
        <v>32.173999999999999</v>
      </c>
      <c r="I138" s="151"/>
      <c r="J138" s="152">
        <f>ROUND(I138*H138,2)</f>
        <v>0</v>
      </c>
      <c r="K138" s="148" t="s">
        <v>201</v>
      </c>
      <c r="L138" s="36"/>
      <c r="M138" s="153" t="s">
        <v>3</v>
      </c>
      <c r="N138" s="154" t="s">
        <v>43</v>
      </c>
      <c r="O138" s="56"/>
      <c r="P138" s="155">
        <f>O138*H138</f>
        <v>0</v>
      </c>
      <c r="Q138" s="155">
        <v>0</v>
      </c>
      <c r="R138" s="155">
        <f>Q138*H138</f>
        <v>0</v>
      </c>
      <c r="S138" s="155">
        <v>0</v>
      </c>
      <c r="T138" s="156">
        <f>S138*H138</f>
        <v>0</v>
      </c>
      <c r="U138" s="35"/>
      <c r="V138" s="35"/>
      <c r="W138" s="35"/>
      <c r="X138" s="35"/>
      <c r="Y138" s="35"/>
      <c r="Z138" s="35"/>
      <c r="AA138" s="35"/>
      <c r="AB138" s="35"/>
      <c r="AC138" s="35"/>
      <c r="AD138" s="35"/>
      <c r="AE138" s="35"/>
      <c r="AR138" s="157" t="s">
        <v>202</v>
      </c>
      <c r="AT138" s="157" t="s">
        <v>197</v>
      </c>
      <c r="AU138" s="157" t="s">
        <v>81</v>
      </c>
      <c r="AY138" s="20" t="s">
        <v>195</v>
      </c>
      <c r="BE138" s="158">
        <f>IF(N138="základní",J138,0)</f>
        <v>0</v>
      </c>
      <c r="BF138" s="158">
        <f>IF(N138="snížená",J138,0)</f>
        <v>0</v>
      </c>
      <c r="BG138" s="158">
        <f>IF(N138="zákl. přenesená",J138,0)</f>
        <v>0</v>
      </c>
      <c r="BH138" s="158">
        <f>IF(N138="sníž. přenesená",J138,0)</f>
        <v>0</v>
      </c>
      <c r="BI138" s="158">
        <f>IF(N138="nulová",J138,0)</f>
        <v>0</v>
      </c>
      <c r="BJ138" s="20" t="s">
        <v>79</v>
      </c>
      <c r="BK138" s="158">
        <f>ROUND(I138*H138,2)</f>
        <v>0</v>
      </c>
      <c r="BL138" s="20" t="s">
        <v>202</v>
      </c>
      <c r="BM138" s="157" t="s">
        <v>222</v>
      </c>
    </row>
    <row r="139" spans="1:65" s="2" customFormat="1" ht="48.75">
      <c r="A139" s="35"/>
      <c r="B139" s="36"/>
      <c r="C139" s="35"/>
      <c r="D139" s="159" t="s">
        <v>204</v>
      </c>
      <c r="E139" s="35"/>
      <c r="F139" s="160" t="s">
        <v>216</v>
      </c>
      <c r="G139" s="35"/>
      <c r="H139" s="35"/>
      <c r="I139" s="161"/>
      <c r="J139" s="35"/>
      <c r="K139" s="35"/>
      <c r="L139" s="36"/>
      <c r="M139" s="162"/>
      <c r="N139" s="163"/>
      <c r="O139" s="56"/>
      <c r="P139" s="56"/>
      <c r="Q139" s="56"/>
      <c r="R139" s="56"/>
      <c r="S139" s="56"/>
      <c r="T139" s="57"/>
      <c r="U139" s="35"/>
      <c r="V139" s="35"/>
      <c r="W139" s="35"/>
      <c r="X139" s="35"/>
      <c r="Y139" s="35"/>
      <c r="Z139" s="35"/>
      <c r="AA139" s="35"/>
      <c r="AB139" s="35"/>
      <c r="AC139" s="35"/>
      <c r="AD139" s="35"/>
      <c r="AE139" s="35"/>
      <c r="AT139" s="20" t="s">
        <v>204</v>
      </c>
      <c r="AU139" s="20" t="s">
        <v>81</v>
      </c>
    </row>
    <row r="140" spans="1:65" s="13" customFormat="1" ht="22.5">
      <c r="B140" s="164"/>
      <c r="D140" s="159" t="s">
        <v>206</v>
      </c>
      <c r="E140" s="165" t="s">
        <v>3</v>
      </c>
      <c r="F140" s="166" t="s">
        <v>223</v>
      </c>
      <c r="H140" s="167">
        <v>32.173999999999999</v>
      </c>
      <c r="I140" s="168"/>
      <c r="L140" s="164"/>
      <c r="M140" s="169"/>
      <c r="N140" s="170"/>
      <c r="O140" s="170"/>
      <c r="P140" s="170"/>
      <c r="Q140" s="170"/>
      <c r="R140" s="170"/>
      <c r="S140" s="170"/>
      <c r="T140" s="171"/>
      <c r="AT140" s="165" t="s">
        <v>206</v>
      </c>
      <c r="AU140" s="165" t="s">
        <v>81</v>
      </c>
      <c r="AV140" s="13" t="s">
        <v>81</v>
      </c>
      <c r="AW140" s="13" t="s">
        <v>34</v>
      </c>
      <c r="AX140" s="13" t="s">
        <v>72</v>
      </c>
      <c r="AY140" s="165" t="s">
        <v>195</v>
      </c>
    </row>
    <row r="141" spans="1:65" s="14" customFormat="1" ht="22.5">
      <c r="B141" s="172"/>
      <c r="D141" s="159" t="s">
        <v>206</v>
      </c>
      <c r="E141" s="173" t="s">
        <v>3</v>
      </c>
      <c r="F141" s="174" t="s">
        <v>224</v>
      </c>
      <c r="H141" s="175">
        <v>32.173999999999999</v>
      </c>
      <c r="I141" s="176"/>
      <c r="L141" s="172"/>
      <c r="M141" s="177"/>
      <c r="N141" s="178"/>
      <c r="O141" s="178"/>
      <c r="P141" s="178"/>
      <c r="Q141" s="178"/>
      <c r="R141" s="178"/>
      <c r="S141" s="178"/>
      <c r="T141" s="179"/>
      <c r="AT141" s="173" t="s">
        <v>206</v>
      </c>
      <c r="AU141" s="173" t="s">
        <v>81</v>
      </c>
      <c r="AV141" s="14" t="s">
        <v>109</v>
      </c>
      <c r="AW141" s="14" t="s">
        <v>34</v>
      </c>
      <c r="AX141" s="14" t="s">
        <v>72</v>
      </c>
      <c r="AY141" s="173" t="s">
        <v>195</v>
      </c>
    </row>
    <row r="142" spans="1:65" s="15" customFormat="1">
      <c r="B142" s="180"/>
      <c r="D142" s="159" t="s">
        <v>206</v>
      </c>
      <c r="E142" s="181" t="s">
        <v>3</v>
      </c>
      <c r="F142" s="182" t="s">
        <v>212</v>
      </c>
      <c r="H142" s="183">
        <v>32.173999999999999</v>
      </c>
      <c r="I142" s="184"/>
      <c r="L142" s="180"/>
      <c r="M142" s="185"/>
      <c r="N142" s="186"/>
      <c r="O142" s="186"/>
      <c r="P142" s="186"/>
      <c r="Q142" s="186"/>
      <c r="R142" s="186"/>
      <c r="S142" s="186"/>
      <c r="T142" s="187"/>
      <c r="AT142" s="181" t="s">
        <v>206</v>
      </c>
      <c r="AU142" s="181" t="s">
        <v>81</v>
      </c>
      <c r="AV142" s="15" t="s">
        <v>202</v>
      </c>
      <c r="AW142" s="15" t="s">
        <v>34</v>
      </c>
      <c r="AX142" s="15" t="s">
        <v>79</v>
      </c>
      <c r="AY142" s="181" t="s">
        <v>195</v>
      </c>
    </row>
    <row r="143" spans="1:65" s="2" customFormat="1" ht="49.15" customHeight="1">
      <c r="A143" s="35"/>
      <c r="B143" s="145"/>
      <c r="C143" s="146" t="s">
        <v>202</v>
      </c>
      <c r="D143" s="146" t="s">
        <v>197</v>
      </c>
      <c r="E143" s="147" t="s">
        <v>225</v>
      </c>
      <c r="F143" s="148" t="s">
        <v>226</v>
      </c>
      <c r="G143" s="149" t="s">
        <v>200</v>
      </c>
      <c r="H143" s="150">
        <v>15.978</v>
      </c>
      <c r="I143" s="151"/>
      <c r="J143" s="152">
        <f>ROUND(I143*H143,2)</f>
        <v>0</v>
      </c>
      <c r="K143" s="148" t="s">
        <v>201</v>
      </c>
      <c r="L143" s="36"/>
      <c r="M143" s="153" t="s">
        <v>3</v>
      </c>
      <c r="N143" s="154" t="s">
        <v>43</v>
      </c>
      <c r="O143" s="56"/>
      <c r="P143" s="155">
        <f>O143*H143</f>
        <v>0</v>
      </c>
      <c r="Q143" s="155">
        <v>0</v>
      </c>
      <c r="R143" s="155">
        <f>Q143*H143</f>
        <v>0</v>
      </c>
      <c r="S143" s="155">
        <v>0</v>
      </c>
      <c r="T143" s="156">
        <f>S143*H143</f>
        <v>0</v>
      </c>
      <c r="U143" s="35"/>
      <c r="V143" s="35"/>
      <c r="W143" s="35"/>
      <c r="X143" s="35"/>
      <c r="Y143" s="35"/>
      <c r="Z143" s="35"/>
      <c r="AA143" s="35"/>
      <c r="AB143" s="35"/>
      <c r="AC143" s="35"/>
      <c r="AD143" s="35"/>
      <c r="AE143" s="35"/>
      <c r="AR143" s="157" t="s">
        <v>202</v>
      </c>
      <c r="AT143" s="157" t="s">
        <v>197</v>
      </c>
      <c r="AU143" s="157" t="s">
        <v>81</v>
      </c>
      <c r="AY143" s="20" t="s">
        <v>195</v>
      </c>
      <c r="BE143" s="158">
        <f>IF(N143="základní",J143,0)</f>
        <v>0</v>
      </c>
      <c r="BF143" s="158">
        <f>IF(N143="snížená",J143,0)</f>
        <v>0</v>
      </c>
      <c r="BG143" s="158">
        <f>IF(N143="zákl. přenesená",J143,0)</f>
        <v>0</v>
      </c>
      <c r="BH143" s="158">
        <f>IF(N143="sníž. přenesená",J143,0)</f>
        <v>0</v>
      </c>
      <c r="BI143" s="158">
        <f>IF(N143="nulová",J143,0)</f>
        <v>0</v>
      </c>
      <c r="BJ143" s="20" t="s">
        <v>79</v>
      </c>
      <c r="BK143" s="158">
        <f>ROUND(I143*H143,2)</f>
        <v>0</v>
      </c>
      <c r="BL143" s="20" t="s">
        <v>202</v>
      </c>
      <c r="BM143" s="157" t="s">
        <v>227</v>
      </c>
    </row>
    <row r="144" spans="1:65" s="2" customFormat="1" ht="58.5">
      <c r="A144" s="35"/>
      <c r="B144" s="36"/>
      <c r="C144" s="35"/>
      <c r="D144" s="159" t="s">
        <v>204</v>
      </c>
      <c r="E144" s="35"/>
      <c r="F144" s="160" t="s">
        <v>228</v>
      </c>
      <c r="G144" s="35"/>
      <c r="H144" s="35"/>
      <c r="I144" s="161"/>
      <c r="J144" s="35"/>
      <c r="K144" s="35"/>
      <c r="L144" s="36"/>
      <c r="M144" s="162"/>
      <c r="N144" s="163"/>
      <c r="O144" s="56"/>
      <c r="P144" s="56"/>
      <c r="Q144" s="56"/>
      <c r="R144" s="56"/>
      <c r="S144" s="56"/>
      <c r="T144" s="57"/>
      <c r="U144" s="35"/>
      <c r="V144" s="35"/>
      <c r="W144" s="35"/>
      <c r="X144" s="35"/>
      <c r="Y144" s="35"/>
      <c r="Z144" s="35"/>
      <c r="AA144" s="35"/>
      <c r="AB144" s="35"/>
      <c r="AC144" s="35"/>
      <c r="AD144" s="35"/>
      <c r="AE144" s="35"/>
      <c r="AT144" s="20" t="s">
        <v>204</v>
      </c>
      <c r="AU144" s="20" t="s">
        <v>81</v>
      </c>
    </row>
    <row r="145" spans="1:65" s="13" customFormat="1">
      <c r="B145" s="164"/>
      <c r="D145" s="159" t="s">
        <v>206</v>
      </c>
      <c r="E145" s="165" t="s">
        <v>3</v>
      </c>
      <c r="F145" s="166" t="s">
        <v>229</v>
      </c>
      <c r="H145" s="167">
        <v>15.978</v>
      </c>
      <c r="I145" s="168"/>
      <c r="L145" s="164"/>
      <c r="M145" s="169"/>
      <c r="N145" s="170"/>
      <c r="O145" s="170"/>
      <c r="P145" s="170"/>
      <c r="Q145" s="170"/>
      <c r="R145" s="170"/>
      <c r="S145" s="170"/>
      <c r="T145" s="171"/>
      <c r="AT145" s="165" t="s">
        <v>206</v>
      </c>
      <c r="AU145" s="165" t="s">
        <v>81</v>
      </c>
      <c r="AV145" s="13" t="s">
        <v>81</v>
      </c>
      <c r="AW145" s="13" t="s">
        <v>34</v>
      </c>
      <c r="AX145" s="13" t="s">
        <v>72</v>
      </c>
      <c r="AY145" s="165" t="s">
        <v>195</v>
      </c>
    </row>
    <row r="146" spans="1:65" s="15" customFormat="1" ht="22.5">
      <c r="B146" s="180"/>
      <c r="D146" s="159" t="s">
        <v>206</v>
      </c>
      <c r="E146" s="181" t="s">
        <v>3</v>
      </c>
      <c r="F146" s="182" t="s">
        <v>230</v>
      </c>
      <c r="H146" s="183">
        <v>15.978</v>
      </c>
      <c r="I146" s="184"/>
      <c r="L146" s="180"/>
      <c r="M146" s="185"/>
      <c r="N146" s="186"/>
      <c r="O146" s="186"/>
      <c r="P146" s="186"/>
      <c r="Q146" s="186"/>
      <c r="R146" s="186"/>
      <c r="S146" s="186"/>
      <c r="T146" s="187"/>
      <c r="AT146" s="181" t="s">
        <v>206</v>
      </c>
      <c r="AU146" s="181" t="s">
        <v>81</v>
      </c>
      <c r="AV146" s="15" t="s">
        <v>202</v>
      </c>
      <c r="AW146" s="15" t="s">
        <v>34</v>
      </c>
      <c r="AX146" s="15" t="s">
        <v>79</v>
      </c>
      <c r="AY146" s="181" t="s">
        <v>195</v>
      </c>
    </row>
    <row r="147" spans="1:65" s="2" customFormat="1" ht="24.2" customHeight="1">
      <c r="A147" s="35"/>
      <c r="B147" s="145"/>
      <c r="C147" s="146" t="s">
        <v>231</v>
      </c>
      <c r="D147" s="146" t="s">
        <v>197</v>
      </c>
      <c r="E147" s="147" t="s">
        <v>232</v>
      </c>
      <c r="F147" s="148" t="s">
        <v>233</v>
      </c>
      <c r="G147" s="149" t="s">
        <v>200</v>
      </c>
      <c r="H147" s="150">
        <v>125</v>
      </c>
      <c r="I147" s="151"/>
      <c r="J147" s="152">
        <f>ROUND(I147*H147,2)</f>
        <v>0</v>
      </c>
      <c r="K147" s="148" t="s">
        <v>201</v>
      </c>
      <c r="L147" s="36"/>
      <c r="M147" s="153" t="s">
        <v>3</v>
      </c>
      <c r="N147" s="154" t="s">
        <v>43</v>
      </c>
      <c r="O147" s="56"/>
      <c r="P147" s="155">
        <f>O147*H147</f>
        <v>0</v>
      </c>
      <c r="Q147" s="155">
        <v>0</v>
      </c>
      <c r="R147" s="155">
        <f>Q147*H147</f>
        <v>0</v>
      </c>
      <c r="S147" s="155">
        <v>0</v>
      </c>
      <c r="T147" s="156">
        <f>S147*H147</f>
        <v>0</v>
      </c>
      <c r="U147" s="35"/>
      <c r="V147" s="35"/>
      <c r="W147" s="35"/>
      <c r="X147" s="35"/>
      <c r="Y147" s="35"/>
      <c r="Z147" s="35"/>
      <c r="AA147" s="35"/>
      <c r="AB147" s="35"/>
      <c r="AC147" s="35"/>
      <c r="AD147" s="35"/>
      <c r="AE147" s="35"/>
      <c r="AR147" s="157" t="s">
        <v>202</v>
      </c>
      <c r="AT147" s="157" t="s">
        <v>197</v>
      </c>
      <c r="AU147" s="157" t="s">
        <v>81</v>
      </c>
      <c r="AY147" s="20" t="s">
        <v>195</v>
      </c>
      <c r="BE147" s="158">
        <f>IF(N147="základní",J147,0)</f>
        <v>0</v>
      </c>
      <c r="BF147" s="158">
        <f>IF(N147="snížená",J147,0)</f>
        <v>0</v>
      </c>
      <c r="BG147" s="158">
        <f>IF(N147="zákl. přenesená",J147,0)</f>
        <v>0</v>
      </c>
      <c r="BH147" s="158">
        <f>IF(N147="sníž. přenesená",J147,0)</f>
        <v>0</v>
      </c>
      <c r="BI147" s="158">
        <f>IF(N147="nulová",J147,0)</f>
        <v>0</v>
      </c>
      <c r="BJ147" s="20" t="s">
        <v>79</v>
      </c>
      <c r="BK147" s="158">
        <f>ROUND(I147*H147,2)</f>
        <v>0</v>
      </c>
      <c r="BL147" s="20" t="s">
        <v>202</v>
      </c>
      <c r="BM147" s="157" t="s">
        <v>234</v>
      </c>
    </row>
    <row r="148" spans="1:65" s="2" customFormat="1" ht="87.75">
      <c r="A148" s="35"/>
      <c r="B148" s="36"/>
      <c r="C148" s="35"/>
      <c r="D148" s="159" t="s">
        <v>204</v>
      </c>
      <c r="E148" s="35"/>
      <c r="F148" s="160" t="s">
        <v>235</v>
      </c>
      <c r="G148" s="35"/>
      <c r="H148" s="35"/>
      <c r="I148" s="161"/>
      <c r="J148" s="35"/>
      <c r="K148" s="35"/>
      <c r="L148" s="36"/>
      <c r="M148" s="162"/>
      <c r="N148" s="163"/>
      <c r="O148" s="56"/>
      <c r="P148" s="56"/>
      <c r="Q148" s="56"/>
      <c r="R148" s="56"/>
      <c r="S148" s="56"/>
      <c r="T148" s="57"/>
      <c r="U148" s="35"/>
      <c r="V148" s="35"/>
      <c r="W148" s="35"/>
      <c r="X148" s="35"/>
      <c r="Y148" s="35"/>
      <c r="Z148" s="35"/>
      <c r="AA148" s="35"/>
      <c r="AB148" s="35"/>
      <c r="AC148" s="35"/>
      <c r="AD148" s="35"/>
      <c r="AE148" s="35"/>
      <c r="AT148" s="20" t="s">
        <v>204</v>
      </c>
      <c r="AU148" s="20" t="s">
        <v>81</v>
      </c>
    </row>
    <row r="149" spans="1:65" s="13" customFormat="1">
      <c r="B149" s="164"/>
      <c r="D149" s="159" t="s">
        <v>206</v>
      </c>
      <c r="E149" s="165" t="s">
        <v>3</v>
      </c>
      <c r="F149" s="166" t="s">
        <v>236</v>
      </c>
      <c r="H149" s="167">
        <v>125</v>
      </c>
      <c r="I149" s="168"/>
      <c r="L149" s="164"/>
      <c r="M149" s="169"/>
      <c r="N149" s="170"/>
      <c r="O149" s="170"/>
      <c r="P149" s="170"/>
      <c r="Q149" s="170"/>
      <c r="R149" s="170"/>
      <c r="S149" s="170"/>
      <c r="T149" s="171"/>
      <c r="AT149" s="165" t="s">
        <v>206</v>
      </c>
      <c r="AU149" s="165" t="s">
        <v>81</v>
      </c>
      <c r="AV149" s="13" t="s">
        <v>81</v>
      </c>
      <c r="AW149" s="13" t="s">
        <v>34</v>
      </c>
      <c r="AX149" s="13" t="s">
        <v>79</v>
      </c>
      <c r="AY149" s="165" t="s">
        <v>195</v>
      </c>
    </row>
    <row r="150" spans="1:65" s="2" customFormat="1" ht="62.65" customHeight="1">
      <c r="A150" s="35"/>
      <c r="B150" s="145"/>
      <c r="C150" s="146" t="s">
        <v>237</v>
      </c>
      <c r="D150" s="146" t="s">
        <v>197</v>
      </c>
      <c r="E150" s="147" t="s">
        <v>238</v>
      </c>
      <c r="F150" s="148" t="s">
        <v>239</v>
      </c>
      <c r="G150" s="149" t="s">
        <v>200</v>
      </c>
      <c r="H150" s="150">
        <v>167.42</v>
      </c>
      <c r="I150" s="151"/>
      <c r="J150" s="152">
        <f>ROUND(I150*H150,2)</f>
        <v>0</v>
      </c>
      <c r="K150" s="148" t="s">
        <v>201</v>
      </c>
      <c r="L150" s="36"/>
      <c r="M150" s="153" t="s">
        <v>3</v>
      </c>
      <c r="N150" s="154" t="s">
        <v>43</v>
      </c>
      <c r="O150" s="56"/>
      <c r="P150" s="155">
        <f>O150*H150</f>
        <v>0</v>
      </c>
      <c r="Q150" s="155">
        <v>0</v>
      </c>
      <c r="R150" s="155">
        <f>Q150*H150</f>
        <v>0</v>
      </c>
      <c r="S150" s="155">
        <v>0</v>
      </c>
      <c r="T150" s="156">
        <f>S150*H150</f>
        <v>0</v>
      </c>
      <c r="U150" s="35"/>
      <c r="V150" s="35"/>
      <c r="W150" s="35"/>
      <c r="X150" s="35"/>
      <c r="Y150" s="35"/>
      <c r="Z150" s="35"/>
      <c r="AA150" s="35"/>
      <c r="AB150" s="35"/>
      <c r="AC150" s="35"/>
      <c r="AD150" s="35"/>
      <c r="AE150" s="35"/>
      <c r="AR150" s="157" t="s">
        <v>202</v>
      </c>
      <c r="AT150" s="157" t="s">
        <v>197</v>
      </c>
      <c r="AU150" s="157" t="s">
        <v>81</v>
      </c>
      <c r="AY150" s="20" t="s">
        <v>195</v>
      </c>
      <c r="BE150" s="158">
        <f>IF(N150="základní",J150,0)</f>
        <v>0</v>
      </c>
      <c r="BF150" s="158">
        <f>IF(N150="snížená",J150,0)</f>
        <v>0</v>
      </c>
      <c r="BG150" s="158">
        <f>IF(N150="zákl. přenesená",J150,0)</f>
        <v>0</v>
      </c>
      <c r="BH150" s="158">
        <f>IF(N150="sníž. přenesená",J150,0)</f>
        <v>0</v>
      </c>
      <c r="BI150" s="158">
        <f>IF(N150="nulová",J150,0)</f>
        <v>0</v>
      </c>
      <c r="BJ150" s="20" t="s">
        <v>79</v>
      </c>
      <c r="BK150" s="158">
        <f>ROUND(I150*H150,2)</f>
        <v>0</v>
      </c>
      <c r="BL150" s="20" t="s">
        <v>202</v>
      </c>
      <c r="BM150" s="157" t="s">
        <v>240</v>
      </c>
    </row>
    <row r="151" spans="1:65" s="2" customFormat="1" ht="78">
      <c r="A151" s="35"/>
      <c r="B151" s="36"/>
      <c r="C151" s="35"/>
      <c r="D151" s="159" t="s">
        <v>204</v>
      </c>
      <c r="E151" s="35"/>
      <c r="F151" s="160" t="s">
        <v>241</v>
      </c>
      <c r="G151" s="35"/>
      <c r="H151" s="35"/>
      <c r="I151" s="161"/>
      <c r="J151" s="35"/>
      <c r="K151" s="35"/>
      <c r="L151" s="36"/>
      <c r="M151" s="162"/>
      <c r="N151" s="163"/>
      <c r="O151" s="56"/>
      <c r="P151" s="56"/>
      <c r="Q151" s="56"/>
      <c r="R151" s="56"/>
      <c r="S151" s="56"/>
      <c r="T151" s="57"/>
      <c r="U151" s="35"/>
      <c r="V151" s="35"/>
      <c r="W151" s="35"/>
      <c r="X151" s="35"/>
      <c r="Y151" s="35"/>
      <c r="Z151" s="35"/>
      <c r="AA151" s="35"/>
      <c r="AB151" s="35"/>
      <c r="AC151" s="35"/>
      <c r="AD151" s="35"/>
      <c r="AE151" s="35"/>
      <c r="AT151" s="20" t="s">
        <v>204</v>
      </c>
      <c r="AU151" s="20" t="s">
        <v>81</v>
      </c>
    </row>
    <row r="152" spans="1:65" s="13" customFormat="1">
      <c r="B152" s="164"/>
      <c r="D152" s="159" t="s">
        <v>206</v>
      </c>
      <c r="E152" s="165" t="s">
        <v>3</v>
      </c>
      <c r="F152" s="166" t="s">
        <v>242</v>
      </c>
      <c r="H152" s="167">
        <v>83.71</v>
      </c>
      <c r="I152" s="168"/>
      <c r="L152" s="164"/>
      <c r="M152" s="169"/>
      <c r="N152" s="170"/>
      <c r="O152" s="170"/>
      <c r="P152" s="170"/>
      <c r="Q152" s="170"/>
      <c r="R152" s="170"/>
      <c r="S152" s="170"/>
      <c r="T152" s="171"/>
      <c r="AT152" s="165" t="s">
        <v>206</v>
      </c>
      <c r="AU152" s="165" t="s">
        <v>81</v>
      </c>
      <c r="AV152" s="13" t="s">
        <v>81</v>
      </c>
      <c r="AW152" s="13" t="s">
        <v>34</v>
      </c>
      <c r="AX152" s="13" t="s">
        <v>72</v>
      </c>
      <c r="AY152" s="165" t="s">
        <v>195</v>
      </c>
    </row>
    <row r="153" spans="1:65" s="13" customFormat="1">
      <c r="B153" s="164"/>
      <c r="D153" s="159" t="s">
        <v>206</v>
      </c>
      <c r="E153" s="165" t="s">
        <v>3</v>
      </c>
      <c r="F153" s="166" t="s">
        <v>243</v>
      </c>
      <c r="H153" s="167">
        <v>83.71</v>
      </c>
      <c r="I153" s="168"/>
      <c r="L153" s="164"/>
      <c r="M153" s="169"/>
      <c r="N153" s="170"/>
      <c r="O153" s="170"/>
      <c r="P153" s="170"/>
      <c r="Q153" s="170"/>
      <c r="R153" s="170"/>
      <c r="S153" s="170"/>
      <c r="T153" s="171"/>
      <c r="AT153" s="165" t="s">
        <v>206</v>
      </c>
      <c r="AU153" s="165" t="s">
        <v>81</v>
      </c>
      <c r="AV153" s="13" t="s">
        <v>81</v>
      </c>
      <c r="AW153" s="13" t="s">
        <v>34</v>
      </c>
      <c r="AX153" s="13" t="s">
        <v>72</v>
      </c>
      <c r="AY153" s="165" t="s">
        <v>195</v>
      </c>
    </row>
    <row r="154" spans="1:65" s="15" customFormat="1">
      <c r="B154" s="180"/>
      <c r="D154" s="159" t="s">
        <v>206</v>
      </c>
      <c r="E154" s="181" t="s">
        <v>3</v>
      </c>
      <c r="F154" s="182" t="s">
        <v>212</v>
      </c>
      <c r="H154" s="183">
        <v>167.42</v>
      </c>
      <c r="I154" s="184"/>
      <c r="L154" s="180"/>
      <c r="M154" s="185"/>
      <c r="N154" s="186"/>
      <c r="O154" s="186"/>
      <c r="P154" s="186"/>
      <c r="Q154" s="186"/>
      <c r="R154" s="186"/>
      <c r="S154" s="186"/>
      <c r="T154" s="187"/>
      <c r="AT154" s="181" t="s">
        <v>206</v>
      </c>
      <c r="AU154" s="181" t="s">
        <v>81</v>
      </c>
      <c r="AV154" s="15" t="s">
        <v>202</v>
      </c>
      <c r="AW154" s="15" t="s">
        <v>34</v>
      </c>
      <c r="AX154" s="15" t="s">
        <v>79</v>
      </c>
      <c r="AY154" s="181" t="s">
        <v>195</v>
      </c>
    </row>
    <row r="155" spans="1:65" s="2" customFormat="1" ht="62.65" customHeight="1">
      <c r="A155" s="35"/>
      <c r="B155" s="145"/>
      <c r="C155" s="146" t="s">
        <v>244</v>
      </c>
      <c r="D155" s="146" t="s">
        <v>197</v>
      </c>
      <c r="E155" s="147" t="s">
        <v>245</v>
      </c>
      <c r="F155" s="148" t="s">
        <v>246</v>
      </c>
      <c r="G155" s="149" t="s">
        <v>200</v>
      </c>
      <c r="H155" s="150">
        <v>671.69200000000001</v>
      </c>
      <c r="I155" s="151"/>
      <c r="J155" s="152">
        <f>ROUND(I155*H155,2)</f>
        <v>0</v>
      </c>
      <c r="K155" s="148" t="s">
        <v>201</v>
      </c>
      <c r="L155" s="36"/>
      <c r="M155" s="153" t="s">
        <v>3</v>
      </c>
      <c r="N155" s="154" t="s">
        <v>43</v>
      </c>
      <c r="O155" s="56"/>
      <c r="P155" s="155">
        <f>O155*H155</f>
        <v>0</v>
      </c>
      <c r="Q155" s="155">
        <v>0</v>
      </c>
      <c r="R155" s="155">
        <f>Q155*H155</f>
        <v>0</v>
      </c>
      <c r="S155" s="155">
        <v>0</v>
      </c>
      <c r="T155" s="156">
        <f>S155*H155</f>
        <v>0</v>
      </c>
      <c r="U155" s="35"/>
      <c r="V155" s="35"/>
      <c r="W155" s="35"/>
      <c r="X155" s="35"/>
      <c r="Y155" s="35"/>
      <c r="Z155" s="35"/>
      <c r="AA155" s="35"/>
      <c r="AB155" s="35"/>
      <c r="AC155" s="35"/>
      <c r="AD155" s="35"/>
      <c r="AE155" s="35"/>
      <c r="AR155" s="157" t="s">
        <v>202</v>
      </c>
      <c r="AT155" s="157" t="s">
        <v>197</v>
      </c>
      <c r="AU155" s="157" t="s">
        <v>81</v>
      </c>
      <c r="AY155" s="20" t="s">
        <v>195</v>
      </c>
      <c r="BE155" s="158">
        <f>IF(N155="základní",J155,0)</f>
        <v>0</v>
      </c>
      <c r="BF155" s="158">
        <f>IF(N155="snížená",J155,0)</f>
        <v>0</v>
      </c>
      <c r="BG155" s="158">
        <f>IF(N155="zákl. přenesená",J155,0)</f>
        <v>0</v>
      </c>
      <c r="BH155" s="158">
        <f>IF(N155="sníž. přenesená",J155,0)</f>
        <v>0</v>
      </c>
      <c r="BI155" s="158">
        <f>IF(N155="nulová",J155,0)</f>
        <v>0</v>
      </c>
      <c r="BJ155" s="20" t="s">
        <v>79</v>
      </c>
      <c r="BK155" s="158">
        <f>ROUND(I155*H155,2)</f>
        <v>0</v>
      </c>
      <c r="BL155" s="20" t="s">
        <v>202</v>
      </c>
      <c r="BM155" s="157" t="s">
        <v>247</v>
      </c>
    </row>
    <row r="156" spans="1:65" s="2" customFormat="1" ht="78">
      <c r="A156" s="35"/>
      <c r="B156" s="36"/>
      <c r="C156" s="35"/>
      <c r="D156" s="159" t="s">
        <v>204</v>
      </c>
      <c r="E156" s="35"/>
      <c r="F156" s="160" t="s">
        <v>241</v>
      </c>
      <c r="G156" s="35"/>
      <c r="H156" s="35"/>
      <c r="I156" s="161"/>
      <c r="J156" s="35"/>
      <c r="K156" s="35"/>
      <c r="L156" s="36"/>
      <c r="M156" s="162"/>
      <c r="N156" s="163"/>
      <c r="O156" s="56"/>
      <c r="P156" s="56"/>
      <c r="Q156" s="56"/>
      <c r="R156" s="56"/>
      <c r="S156" s="56"/>
      <c r="T156" s="57"/>
      <c r="U156" s="35"/>
      <c r="V156" s="35"/>
      <c r="W156" s="35"/>
      <c r="X156" s="35"/>
      <c r="Y156" s="35"/>
      <c r="Z156" s="35"/>
      <c r="AA156" s="35"/>
      <c r="AB156" s="35"/>
      <c r="AC156" s="35"/>
      <c r="AD156" s="35"/>
      <c r="AE156" s="35"/>
      <c r="AT156" s="20" t="s">
        <v>204</v>
      </c>
      <c r="AU156" s="20" t="s">
        <v>81</v>
      </c>
    </row>
    <row r="157" spans="1:65" s="13" customFormat="1">
      <c r="B157" s="164"/>
      <c r="D157" s="159" t="s">
        <v>206</v>
      </c>
      <c r="E157" s="165" t="s">
        <v>3</v>
      </c>
      <c r="F157" s="166" t="s">
        <v>248</v>
      </c>
      <c r="H157" s="167">
        <v>671.69200000000001</v>
      </c>
      <c r="I157" s="168"/>
      <c r="L157" s="164"/>
      <c r="M157" s="169"/>
      <c r="N157" s="170"/>
      <c r="O157" s="170"/>
      <c r="P157" s="170"/>
      <c r="Q157" s="170"/>
      <c r="R157" s="170"/>
      <c r="S157" s="170"/>
      <c r="T157" s="171"/>
      <c r="AT157" s="165" t="s">
        <v>206</v>
      </c>
      <c r="AU157" s="165" t="s">
        <v>81</v>
      </c>
      <c r="AV157" s="13" t="s">
        <v>81</v>
      </c>
      <c r="AW157" s="13" t="s">
        <v>34</v>
      </c>
      <c r="AX157" s="13" t="s">
        <v>79</v>
      </c>
      <c r="AY157" s="165" t="s">
        <v>195</v>
      </c>
    </row>
    <row r="158" spans="1:65" s="2" customFormat="1" ht="62.65" customHeight="1">
      <c r="A158" s="35"/>
      <c r="B158" s="145"/>
      <c r="C158" s="146" t="s">
        <v>249</v>
      </c>
      <c r="D158" s="146" t="s">
        <v>197</v>
      </c>
      <c r="E158" s="147" t="s">
        <v>250</v>
      </c>
      <c r="F158" s="148" t="s">
        <v>251</v>
      </c>
      <c r="G158" s="149" t="s">
        <v>200</v>
      </c>
      <c r="H158" s="150">
        <v>4701.8440000000001</v>
      </c>
      <c r="I158" s="151"/>
      <c r="J158" s="152">
        <f>ROUND(I158*H158,2)</f>
        <v>0</v>
      </c>
      <c r="K158" s="148" t="s">
        <v>201</v>
      </c>
      <c r="L158" s="36"/>
      <c r="M158" s="153" t="s">
        <v>3</v>
      </c>
      <c r="N158" s="154" t="s">
        <v>43</v>
      </c>
      <c r="O158" s="56"/>
      <c r="P158" s="155">
        <f>O158*H158</f>
        <v>0</v>
      </c>
      <c r="Q158" s="155">
        <v>0</v>
      </c>
      <c r="R158" s="155">
        <f>Q158*H158</f>
        <v>0</v>
      </c>
      <c r="S158" s="155">
        <v>0</v>
      </c>
      <c r="T158" s="156">
        <f>S158*H158</f>
        <v>0</v>
      </c>
      <c r="U158" s="35"/>
      <c r="V158" s="35"/>
      <c r="W158" s="35"/>
      <c r="X158" s="35"/>
      <c r="Y158" s="35"/>
      <c r="Z158" s="35"/>
      <c r="AA158" s="35"/>
      <c r="AB158" s="35"/>
      <c r="AC158" s="35"/>
      <c r="AD158" s="35"/>
      <c r="AE158" s="35"/>
      <c r="AR158" s="157" t="s">
        <v>202</v>
      </c>
      <c r="AT158" s="157" t="s">
        <v>197</v>
      </c>
      <c r="AU158" s="157" t="s">
        <v>81</v>
      </c>
      <c r="AY158" s="20" t="s">
        <v>195</v>
      </c>
      <c r="BE158" s="158">
        <f>IF(N158="základní",J158,0)</f>
        <v>0</v>
      </c>
      <c r="BF158" s="158">
        <f>IF(N158="snížená",J158,0)</f>
        <v>0</v>
      </c>
      <c r="BG158" s="158">
        <f>IF(N158="zákl. přenesená",J158,0)</f>
        <v>0</v>
      </c>
      <c r="BH158" s="158">
        <f>IF(N158="sníž. přenesená",J158,0)</f>
        <v>0</v>
      </c>
      <c r="BI158" s="158">
        <f>IF(N158="nulová",J158,0)</f>
        <v>0</v>
      </c>
      <c r="BJ158" s="20" t="s">
        <v>79</v>
      </c>
      <c r="BK158" s="158">
        <f>ROUND(I158*H158,2)</f>
        <v>0</v>
      </c>
      <c r="BL158" s="20" t="s">
        <v>202</v>
      </c>
      <c r="BM158" s="157" t="s">
        <v>252</v>
      </c>
    </row>
    <row r="159" spans="1:65" s="2" customFormat="1" ht="78">
      <c r="A159" s="35"/>
      <c r="B159" s="36"/>
      <c r="C159" s="35"/>
      <c r="D159" s="159" t="s">
        <v>204</v>
      </c>
      <c r="E159" s="35"/>
      <c r="F159" s="160" t="s">
        <v>241</v>
      </c>
      <c r="G159" s="35"/>
      <c r="H159" s="35"/>
      <c r="I159" s="161"/>
      <c r="J159" s="35"/>
      <c r="K159" s="35"/>
      <c r="L159" s="36"/>
      <c r="M159" s="162"/>
      <c r="N159" s="163"/>
      <c r="O159" s="56"/>
      <c r="P159" s="56"/>
      <c r="Q159" s="56"/>
      <c r="R159" s="56"/>
      <c r="S159" s="56"/>
      <c r="T159" s="57"/>
      <c r="U159" s="35"/>
      <c r="V159" s="35"/>
      <c r="W159" s="35"/>
      <c r="X159" s="35"/>
      <c r="Y159" s="35"/>
      <c r="Z159" s="35"/>
      <c r="AA159" s="35"/>
      <c r="AB159" s="35"/>
      <c r="AC159" s="35"/>
      <c r="AD159" s="35"/>
      <c r="AE159" s="35"/>
      <c r="AT159" s="20" t="s">
        <v>204</v>
      </c>
      <c r="AU159" s="20" t="s">
        <v>81</v>
      </c>
    </row>
    <row r="160" spans="1:65" s="13" customFormat="1">
      <c r="B160" s="164"/>
      <c r="D160" s="159" t="s">
        <v>206</v>
      </c>
      <c r="E160" s="165" t="s">
        <v>3</v>
      </c>
      <c r="F160" s="166" t="s">
        <v>248</v>
      </c>
      <c r="H160" s="167">
        <v>671.69200000000001</v>
      </c>
      <c r="I160" s="168"/>
      <c r="L160" s="164"/>
      <c r="M160" s="169"/>
      <c r="N160" s="170"/>
      <c r="O160" s="170"/>
      <c r="P160" s="170"/>
      <c r="Q160" s="170"/>
      <c r="R160" s="170"/>
      <c r="S160" s="170"/>
      <c r="T160" s="171"/>
      <c r="AT160" s="165" t="s">
        <v>206</v>
      </c>
      <c r="AU160" s="165" t="s">
        <v>81</v>
      </c>
      <c r="AV160" s="13" t="s">
        <v>81</v>
      </c>
      <c r="AW160" s="13" t="s">
        <v>34</v>
      </c>
      <c r="AX160" s="13" t="s">
        <v>79</v>
      </c>
      <c r="AY160" s="165" t="s">
        <v>195</v>
      </c>
    </row>
    <row r="161" spans="1:65" s="13" customFormat="1">
      <c r="B161" s="164"/>
      <c r="D161" s="159" t="s">
        <v>206</v>
      </c>
      <c r="F161" s="166" t="s">
        <v>253</v>
      </c>
      <c r="H161" s="167">
        <v>4701.8440000000001</v>
      </c>
      <c r="I161" s="168"/>
      <c r="L161" s="164"/>
      <c r="M161" s="169"/>
      <c r="N161" s="170"/>
      <c r="O161" s="170"/>
      <c r="P161" s="170"/>
      <c r="Q161" s="170"/>
      <c r="R161" s="170"/>
      <c r="S161" s="170"/>
      <c r="T161" s="171"/>
      <c r="AT161" s="165" t="s">
        <v>206</v>
      </c>
      <c r="AU161" s="165" t="s">
        <v>81</v>
      </c>
      <c r="AV161" s="13" t="s">
        <v>81</v>
      </c>
      <c r="AW161" s="13" t="s">
        <v>4</v>
      </c>
      <c r="AX161" s="13" t="s">
        <v>79</v>
      </c>
      <c r="AY161" s="165" t="s">
        <v>195</v>
      </c>
    </row>
    <row r="162" spans="1:65" s="2" customFormat="1" ht="37.9" customHeight="1">
      <c r="A162" s="35"/>
      <c r="B162" s="145"/>
      <c r="C162" s="146" t="s">
        <v>254</v>
      </c>
      <c r="D162" s="146" t="s">
        <v>197</v>
      </c>
      <c r="E162" s="147" t="s">
        <v>255</v>
      </c>
      <c r="F162" s="148" t="s">
        <v>256</v>
      </c>
      <c r="G162" s="149" t="s">
        <v>200</v>
      </c>
      <c r="H162" s="150">
        <v>134.60400000000001</v>
      </c>
      <c r="I162" s="151"/>
      <c r="J162" s="152">
        <f>ROUND(I162*H162,2)</f>
        <v>0</v>
      </c>
      <c r="K162" s="148" t="s">
        <v>201</v>
      </c>
      <c r="L162" s="36"/>
      <c r="M162" s="153" t="s">
        <v>3</v>
      </c>
      <c r="N162" s="154" t="s">
        <v>43</v>
      </c>
      <c r="O162" s="56"/>
      <c r="P162" s="155">
        <f>O162*H162</f>
        <v>0</v>
      </c>
      <c r="Q162" s="155">
        <v>0</v>
      </c>
      <c r="R162" s="155">
        <f>Q162*H162</f>
        <v>0</v>
      </c>
      <c r="S162" s="155">
        <v>0</v>
      </c>
      <c r="T162" s="156">
        <f>S162*H162</f>
        <v>0</v>
      </c>
      <c r="U162" s="35"/>
      <c r="V162" s="35"/>
      <c r="W162" s="35"/>
      <c r="X162" s="35"/>
      <c r="Y162" s="35"/>
      <c r="Z162" s="35"/>
      <c r="AA162" s="35"/>
      <c r="AB162" s="35"/>
      <c r="AC162" s="35"/>
      <c r="AD162" s="35"/>
      <c r="AE162" s="35"/>
      <c r="AR162" s="157" t="s">
        <v>202</v>
      </c>
      <c r="AT162" s="157" t="s">
        <v>197</v>
      </c>
      <c r="AU162" s="157" t="s">
        <v>81</v>
      </c>
      <c r="AY162" s="20" t="s">
        <v>195</v>
      </c>
      <c r="BE162" s="158">
        <f>IF(N162="základní",J162,0)</f>
        <v>0</v>
      </c>
      <c r="BF162" s="158">
        <f>IF(N162="snížená",J162,0)</f>
        <v>0</v>
      </c>
      <c r="BG162" s="158">
        <f>IF(N162="zákl. přenesená",J162,0)</f>
        <v>0</v>
      </c>
      <c r="BH162" s="158">
        <f>IF(N162="sníž. přenesená",J162,0)</f>
        <v>0</v>
      </c>
      <c r="BI162" s="158">
        <f>IF(N162="nulová",J162,0)</f>
        <v>0</v>
      </c>
      <c r="BJ162" s="20" t="s">
        <v>79</v>
      </c>
      <c r="BK162" s="158">
        <f>ROUND(I162*H162,2)</f>
        <v>0</v>
      </c>
      <c r="BL162" s="20" t="s">
        <v>202</v>
      </c>
      <c r="BM162" s="157" t="s">
        <v>257</v>
      </c>
    </row>
    <row r="163" spans="1:65" s="2" customFormat="1" ht="136.5">
      <c r="A163" s="35"/>
      <c r="B163" s="36"/>
      <c r="C163" s="35"/>
      <c r="D163" s="159" t="s">
        <v>204</v>
      </c>
      <c r="E163" s="35"/>
      <c r="F163" s="160" t="s">
        <v>258</v>
      </c>
      <c r="G163" s="35"/>
      <c r="H163" s="35"/>
      <c r="I163" s="161"/>
      <c r="J163" s="35"/>
      <c r="K163" s="35"/>
      <c r="L163" s="36"/>
      <c r="M163" s="162"/>
      <c r="N163" s="163"/>
      <c r="O163" s="56"/>
      <c r="P163" s="56"/>
      <c r="Q163" s="56"/>
      <c r="R163" s="56"/>
      <c r="S163" s="56"/>
      <c r="T163" s="57"/>
      <c r="U163" s="35"/>
      <c r="V163" s="35"/>
      <c r="W163" s="35"/>
      <c r="X163" s="35"/>
      <c r="Y163" s="35"/>
      <c r="Z163" s="35"/>
      <c r="AA163" s="35"/>
      <c r="AB163" s="35"/>
      <c r="AC163" s="35"/>
      <c r="AD163" s="35"/>
      <c r="AE163" s="35"/>
      <c r="AT163" s="20" t="s">
        <v>204</v>
      </c>
      <c r="AU163" s="20" t="s">
        <v>81</v>
      </c>
    </row>
    <row r="164" spans="1:65" s="13" customFormat="1" ht="22.5">
      <c r="B164" s="164"/>
      <c r="D164" s="159" t="s">
        <v>206</v>
      </c>
      <c r="E164" s="165" t="s">
        <v>3</v>
      </c>
      <c r="F164" s="166" t="s">
        <v>259</v>
      </c>
      <c r="H164" s="167">
        <v>50.893999999999998</v>
      </c>
      <c r="I164" s="168"/>
      <c r="L164" s="164"/>
      <c r="M164" s="169"/>
      <c r="N164" s="170"/>
      <c r="O164" s="170"/>
      <c r="P164" s="170"/>
      <c r="Q164" s="170"/>
      <c r="R164" s="170"/>
      <c r="S164" s="170"/>
      <c r="T164" s="171"/>
      <c r="AT164" s="165" t="s">
        <v>206</v>
      </c>
      <c r="AU164" s="165" t="s">
        <v>81</v>
      </c>
      <c r="AV164" s="13" t="s">
        <v>81</v>
      </c>
      <c r="AW164" s="13" t="s">
        <v>34</v>
      </c>
      <c r="AX164" s="13" t="s">
        <v>72</v>
      </c>
      <c r="AY164" s="165" t="s">
        <v>195</v>
      </c>
    </row>
    <row r="165" spans="1:65" s="13" customFormat="1">
      <c r="B165" s="164"/>
      <c r="D165" s="159" t="s">
        <v>206</v>
      </c>
      <c r="E165" s="165" t="s">
        <v>3</v>
      </c>
      <c r="F165" s="166" t="s">
        <v>243</v>
      </c>
      <c r="H165" s="167">
        <v>83.71</v>
      </c>
      <c r="I165" s="168"/>
      <c r="L165" s="164"/>
      <c r="M165" s="169"/>
      <c r="N165" s="170"/>
      <c r="O165" s="170"/>
      <c r="P165" s="170"/>
      <c r="Q165" s="170"/>
      <c r="R165" s="170"/>
      <c r="S165" s="170"/>
      <c r="T165" s="171"/>
      <c r="AT165" s="165" t="s">
        <v>206</v>
      </c>
      <c r="AU165" s="165" t="s">
        <v>81</v>
      </c>
      <c r="AV165" s="13" t="s">
        <v>81</v>
      </c>
      <c r="AW165" s="13" t="s">
        <v>34</v>
      </c>
      <c r="AX165" s="13" t="s">
        <v>72</v>
      </c>
      <c r="AY165" s="165" t="s">
        <v>195</v>
      </c>
    </row>
    <row r="166" spans="1:65" s="15" customFormat="1">
      <c r="B166" s="180"/>
      <c r="D166" s="159" t="s">
        <v>206</v>
      </c>
      <c r="E166" s="181" t="s">
        <v>3</v>
      </c>
      <c r="F166" s="182" t="s">
        <v>212</v>
      </c>
      <c r="H166" s="183">
        <v>134.60399999999998</v>
      </c>
      <c r="I166" s="184"/>
      <c r="L166" s="180"/>
      <c r="M166" s="185"/>
      <c r="N166" s="186"/>
      <c r="O166" s="186"/>
      <c r="P166" s="186"/>
      <c r="Q166" s="186"/>
      <c r="R166" s="186"/>
      <c r="S166" s="186"/>
      <c r="T166" s="187"/>
      <c r="AT166" s="181" t="s">
        <v>206</v>
      </c>
      <c r="AU166" s="181" t="s">
        <v>81</v>
      </c>
      <c r="AV166" s="15" t="s">
        <v>202</v>
      </c>
      <c r="AW166" s="15" t="s">
        <v>34</v>
      </c>
      <c r="AX166" s="15" t="s">
        <v>79</v>
      </c>
      <c r="AY166" s="181" t="s">
        <v>195</v>
      </c>
    </row>
    <row r="167" spans="1:65" s="2" customFormat="1" ht="37.9" customHeight="1">
      <c r="A167" s="35"/>
      <c r="B167" s="145"/>
      <c r="C167" s="146" t="s">
        <v>120</v>
      </c>
      <c r="D167" s="146" t="s">
        <v>197</v>
      </c>
      <c r="E167" s="147" t="s">
        <v>260</v>
      </c>
      <c r="F167" s="148" t="s">
        <v>261</v>
      </c>
      <c r="G167" s="149" t="s">
        <v>262</v>
      </c>
      <c r="H167" s="150">
        <v>1343.384</v>
      </c>
      <c r="I167" s="151"/>
      <c r="J167" s="152">
        <f>ROUND(I167*H167,2)</f>
        <v>0</v>
      </c>
      <c r="K167" s="148" t="s">
        <v>201</v>
      </c>
      <c r="L167" s="36"/>
      <c r="M167" s="153" t="s">
        <v>3</v>
      </c>
      <c r="N167" s="154" t="s">
        <v>43</v>
      </c>
      <c r="O167" s="56"/>
      <c r="P167" s="155">
        <f>O167*H167</f>
        <v>0</v>
      </c>
      <c r="Q167" s="155">
        <v>0</v>
      </c>
      <c r="R167" s="155">
        <f>Q167*H167</f>
        <v>0</v>
      </c>
      <c r="S167" s="155">
        <v>0</v>
      </c>
      <c r="T167" s="156">
        <f>S167*H167</f>
        <v>0</v>
      </c>
      <c r="U167" s="35"/>
      <c r="V167" s="35"/>
      <c r="W167" s="35"/>
      <c r="X167" s="35"/>
      <c r="Y167" s="35"/>
      <c r="Z167" s="35"/>
      <c r="AA167" s="35"/>
      <c r="AB167" s="35"/>
      <c r="AC167" s="35"/>
      <c r="AD167" s="35"/>
      <c r="AE167" s="35"/>
      <c r="AR167" s="157" t="s">
        <v>202</v>
      </c>
      <c r="AT167" s="157" t="s">
        <v>197</v>
      </c>
      <c r="AU167" s="157" t="s">
        <v>81</v>
      </c>
      <c r="AY167" s="20" t="s">
        <v>195</v>
      </c>
      <c r="BE167" s="158">
        <f>IF(N167="základní",J167,0)</f>
        <v>0</v>
      </c>
      <c r="BF167" s="158">
        <f>IF(N167="snížená",J167,0)</f>
        <v>0</v>
      </c>
      <c r="BG167" s="158">
        <f>IF(N167="zákl. přenesená",J167,0)</f>
        <v>0</v>
      </c>
      <c r="BH167" s="158">
        <f>IF(N167="sníž. přenesená",J167,0)</f>
        <v>0</v>
      </c>
      <c r="BI167" s="158">
        <f>IF(N167="nulová",J167,0)</f>
        <v>0</v>
      </c>
      <c r="BJ167" s="20" t="s">
        <v>79</v>
      </c>
      <c r="BK167" s="158">
        <f>ROUND(I167*H167,2)</f>
        <v>0</v>
      </c>
      <c r="BL167" s="20" t="s">
        <v>202</v>
      </c>
      <c r="BM167" s="157" t="s">
        <v>263</v>
      </c>
    </row>
    <row r="168" spans="1:65" s="13" customFormat="1">
      <c r="B168" s="164"/>
      <c r="D168" s="159" t="s">
        <v>206</v>
      </c>
      <c r="E168" s="165" t="s">
        <v>3</v>
      </c>
      <c r="F168" s="166" t="s">
        <v>264</v>
      </c>
      <c r="H168" s="167">
        <v>1343.384</v>
      </c>
      <c r="I168" s="168"/>
      <c r="L168" s="164"/>
      <c r="M168" s="169"/>
      <c r="N168" s="170"/>
      <c r="O168" s="170"/>
      <c r="P168" s="170"/>
      <c r="Q168" s="170"/>
      <c r="R168" s="170"/>
      <c r="S168" s="170"/>
      <c r="T168" s="171"/>
      <c r="AT168" s="165" t="s">
        <v>206</v>
      </c>
      <c r="AU168" s="165" t="s">
        <v>81</v>
      </c>
      <c r="AV168" s="13" t="s">
        <v>81</v>
      </c>
      <c r="AW168" s="13" t="s">
        <v>34</v>
      </c>
      <c r="AX168" s="13" t="s">
        <v>79</v>
      </c>
      <c r="AY168" s="165" t="s">
        <v>195</v>
      </c>
    </row>
    <row r="169" spans="1:65" s="2" customFormat="1" ht="37.9" customHeight="1">
      <c r="A169" s="35"/>
      <c r="B169" s="145"/>
      <c r="C169" s="146" t="s">
        <v>123</v>
      </c>
      <c r="D169" s="146" t="s">
        <v>197</v>
      </c>
      <c r="E169" s="147" t="s">
        <v>265</v>
      </c>
      <c r="F169" s="148" t="s">
        <v>266</v>
      </c>
      <c r="G169" s="149" t="s">
        <v>200</v>
      </c>
      <c r="H169" s="150">
        <v>671.69200000000001</v>
      </c>
      <c r="I169" s="151"/>
      <c r="J169" s="152">
        <f>ROUND(I169*H169,2)</f>
        <v>0</v>
      </c>
      <c r="K169" s="148" t="s">
        <v>201</v>
      </c>
      <c r="L169" s="36"/>
      <c r="M169" s="153" t="s">
        <v>3</v>
      </c>
      <c r="N169" s="154" t="s">
        <v>43</v>
      </c>
      <c r="O169" s="56"/>
      <c r="P169" s="155">
        <f>O169*H169</f>
        <v>0</v>
      </c>
      <c r="Q169" s="155">
        <v>0</v>
      </c>
      <c r="R169" s="155">
        <f>Q169*H169</f>
        <v>0</v>
      </c>
      <c r="S169" s="155">
        <v>0</v>
      </c>
      <c r="T169" s="156">
        <f>S169*H169</f>
        <v>0</v>
      </c>
      <c r="U169" s="35"/>
      <c r="V169" s="35"/>
      <c r="W169" s="35"/>
      <c r="X169" s="35"/>
      <c r="Y169" s="35"/>
      <c r="Z169" s="35"/>
      <c r="AA169" s="35"/>
      <c r="AB169" s="35"/>
      <c r="AC169" s="35"/>
      <c r="AD169" s="35"/>
      <c r="AE169" s="35"/>
      <c r="AR169" s="157" t="s">
        <v>202</v>
      </c>
      <c r="AT169" s="157" t="s">
        <v>197</v>
      </c>
      <c r="AU169" s="157" t="s">
        <v>81</v>
      </c>
      <c r="AY169" s="20" t="s">
        <v>195</v>
      </c>
      <c r="BE169" s="158">
        <f>IF(N169="základní",J169,0)</f>
        <v>0</v>
      </c>
      <c r="BF169" s="158">
        <f>IF(N169="snížená",J169,0)</f>
        <v>0</v>
      </c>
      <c r="BG169" s="158">
        <f>IF(N169="zákl. přenesená",J169,0)</f>
        <v>0</v>
      </c>
      <c r="BH169" s="158">
        <f>IF(N169="sníž. přenesená",J169,0)</f>
        <v>0</v>
      </c>
      <c r="BI169" s="158">
        <f>IF(N169="nulová",J169,0)</f>
        <v>0</v>
      </c>
      <c r="BJ169" s="20" t="s">
        <v>79</v>
      </c>
      <c r="BK169" s="158">
        <f>ROUND(I169*H169,2)</f>
        <v>0</v>
      </c>
      <c r="BL169" s="20" t="s">
        <v>202</v>
      </c>
      <c r="BM169" s="157" t="s">
        <v>267</v>
      </c>
    </row>
    <row r="170" spans="1:65" s="2" customFormat="1" ht="165.75">
      <c r="A170" s="35"/>
      <c r="B170" s="36"/>
      <c r="C170" s="35"/>
      <c r="D170" s="159" t="s">
        <v>204</v>
      </c>
      <c r="E170" s="35"/>
      <c r="F170" s="160" t="s">
        <v>268</v>
      </c>
      <c r="G170" s="35"/>
      <c r="H170" s="35"/>
      <c r="I170" s="161"/>
      <c r="J170" s="35"/>
      <c r="K170" s="35"/>
      <c r="L170" s="36"/>
      <c r="M170" s="162"/>
      <c r="N170" s="163"/>
      <c r="O170" s="56"/>
      <c r="P170" s="56"/>
      <c r="Q170" s="56"/>
      <c r="R170" s="56"/>
      <c r="S170" s="56"/>
      <c r="T170" s="57"/>
      <c r="U170" s="35"/>
      <c r="V170" s="35"/>
      <c r="W170" s="35"/>
      <c r="X170" s="35"/>
      <c r="Y170" s="35"/>
      <c r="Z170" s="35"/>
      <c r="AA170" s="35"/>
      <c r="AB170" s="35"/>
      <c r="AC170" s="35"/>
      <c r="AD170" s="35"/>
      <c r="AE170" s="35"/>
      <c r="AT170" s="20" t="s">
        <v>204</v>
      </c>
      <c r="AU170" s="20" t="s">
        <v>81</v>
      </c>
    </row>
    <row r="171" spans="1:65" s="2" customFormat="1" ht="37.9" customHeight="1">
      <c r="A171" s="35"/>
      <c r="B171" s="145"/>
      <c r="C171" s="146" t="s">
        <v>269</v>
      </c>
      <c r="D171" s="146" t="s">
        <v>197</v>
      </c>
      <c r="E171" s="147" t="s">
        <v>270</v>
      </c>
      <c r="F171" s="148" t="s">
        <v>271</v>
      </c>
      <c r="G171" s="149" t="s">
        <v>200</v>
      </c>
      <c r="H171" s="150">
        <v>83.71</v>
      </c>
      <c r="I171" s="151"/>
      <c r="J171" s="152">
        <f>ROUND(I171*H171,2)</f>
        <v>0</v>
      </c>
      <c r="K171" s="148" t="s">
        <v>201</v>
      </c>
      <c r="L171" s="36"/>
      <c r="M171" s="153" t="s">
        <v>3</v>
      </c>
      <c r="N171" s="154" t="s">
        <v>43</v>
      </c>
      <c r="O171" s="56"/>
      <c r="P171" s="155">
        <f>O171*H171</f>
        <v>0</v>
      </c>
      <c r="Q171" s="155">
        <v>0</v>
      </c>
      <c r="R171" s="155">
        <f>Q171*H171</f>
        <v>0</v>
      </c>
      <c r="S171" s="155">
        <v>0</v>
      </c>
      <c r="T171" s="156">
        <f>S171*H171</f>
        <v>0</v>
      </c>
      <c r="U171" s="35"/>
      <c r="V171" s="35"/>
      <c r="W171" s="35"/>
      <c r="X171" s="35"/>
      <c r="Y171" s="35"/>
      <c r="Z171" s="35"/>
      <c r="AA171" s="35"/>
      <c r="AB171" s="35"/>
      <c r="AC171" s="35"/>
      <c r="AD171" s="35"/>
      <c r="AE171" s="35"/>
      <c r="AR171" s="157" t="s">
        <v>202</v>
      </c>
      <c r="AT171" s="157" t="s">
        <v>197</v>
      </c>
      <c r="AU171" s="157" t="s">
        <v>81</v>
      </c>
      <c r="AY171" s="20" t="s">
        <v>195</v>
      </c>
      <c r="BE171" s="158">
        <f>IF(N171="základní",J171,0)</f>
        <v>0</v>
      </c>
      <c r="BF171" s="158">
        <f>IF(N171="snížená",J171,0)</f>
        <v>0</v>
      </c>
      <c r="BG171" s="158">
        <f>IF(N171="zákl. přenesená",J171,0)</f>
        <v>0</v>
      </c>
      <c r="BH171" s="158">
        <f>IF(N171="sníž. přenesená",J171,0)</f>
        <v>0</v>
      </c>
      <c r="BI171" s="158">
        <f>IF(N171="nulová",J171,0)</f>
        <v>0</v>
      </c>
      <c r="BJ171" s="20" t="s">
        <v>79</v>
      </c>
      <c r="BK171" s="158">
        <f>ROUND(I171*H171,2)</f>
        <v>0</v>
      </c>
      <c r="BL171" s="20" t="s">
        <v>202</v>
      </c>
      <c r="BM171" s="157" t="s">
        <v>272</v>
      </c>
    </row>
    <row r="172" spans="1:65" s="2" customFormat="1" ht="234">
      <c r="A172" s="35"/>
      <c r="B172" s="36"/>
      <c r="C172" s="35"/>
      <c r="D172" s="159" t="s">
        <v>204</v>
      </c>
      <c r="E172" s="35"/>
      <c r="F172" s="160" t="s">
        <v>273</v>
      </c>
      <c r="G172" s="35"/>
      <c r="H172" s="35"/>
      <c r="I172" s="161"/>
      <c r="J172" s="35"/>
      <c r="K172" s="35"/>
      <c r="L172" s="36"/>
      <c r="M172" s="162"/>
      <c r="N172" s="163"/>
      <c r="O172" s="56"/>
      <c r="P172" s="56"/>
      <c r="Q172" s="56"/>
      <c r="R172" s="56"/>
      <c r="S172" s="56"/>
      <c r="T172" s="57"/>
      <c r="U172" s="35"/>
      <c r="V172" s="35"/>
      <c r="W172" s="35"/>
      <c r="X172" s="35"/>
      <c r="Y172" s="35"/>
      <c r="Z172" s="35"/>
      <c r="AA172" s="35"/>
      <c r="AB172" s="35"/>
      <c r="AC172" s="35"/>
      <c r="AD172" s="35"/>
      <c r="AE172" s="35"/>
      <c r="AT172" s="20" t="s">
        <v>204</v>
      </c>
      <c r="AU172" s="20" t="s">
        <v>81</v>
      </c>
    </row>
    <row r="173" spans="1:65" s="13" customFormat="1" ht="22.5">
      <c r="B173" s="164"/>
      <c r="D173" s="159" t="s">
        <v>206</v>
      </c>
      <c r="E173" s="165" t="s">
        <v>3</v>
      </c>
      <c r="F173" s="166" t="s">
        <v>274</v>
      </c>
      <c r="H173" s="167">
        <v>73.724000000000004</v>
      </c>
      <c r="I173" s="168"/>
      <c r="L173" s="164"/>
      <c r="M173" s="169"/>
      <c r="N173" s="170"/>
      <c r="O173" s="170"/>
      <c r="P173" s="170"/>
      <c r="Q173" s="170"/>
      <c r="R173" s="170"/>
      <c r="S173" s="170"/>
      <c r="T173" s="171"/>
      <c r="AT173" s="165" t="s">
        <v>206</v>
      </c>
      <c r="AU173" s="165" t="s">
        <v>81</v>
      </c>
      <c r="AV173" s="13" t="s">
        <v>81</v>
      </c>
      <c r="AW173" s="13" t="s">
        <v>34</v>
      </c>
      <c r="AX173" s="13" t="s">
        <v>72</v>
      </c>
      <c r="AY173" s="165" t="s">
        <v>195</v>
      </c>
    </row>
    <row r="174" spans="1:65" s="14" customFormat="1">
      <c r="B174" s="172"/>
      <c r="D174" s="159" t="s">
        <v>206</v>
      </c>
      <c r="E174" s="173" t="s">
        <v>3</v>
      </c>
      <c r="F174" s="174" t="s">
        <v>275</v>
      </c>
      <c r="H174" s="175">
        <v>73.724000000000004</v>
      </c>
      <c r="I174" s="176"/>
      <c r="L174" s="172"/>
      <c r="M174" s="177"/>
      <c r="N174" s="178"/>
      <c r="O174" s="178"/>
      <c r="P174" s="178"/>
      <c r="Q174" s="178"/>
      <c r="R174" s="178"/>
      <c r="S174" s="178"/>
      <c r="T174" s="179"/>
      <c r="AT174" s="173" t="s">
        <v>206</v>
      </c>
      <c r="AU174" s="173" t="s">
        <v>81</v>
      </c>
      <c r="AV174" s="14" t="s">
        <v>109</v>
      </c>
      <c r="AW174" s="14" t="s">
        <v>34</v>
      </c>
      <c r="AX174" s="14" t="s">
        <v>72</v>
      </c>
      <c r="AY174" s="173" t="s">
        <v>195</v>
      </c>
    </row>
    <row r="175" spans="1:65" s="13" customFormat="1">
      <c r="B175" s="164"/>
      <c r="D175" s="159" t="s">
        <v>206</v>
      </c>
      <c r="E175" s="165" t="s">
        <v>3</v>
      </c>
      <c r="F175" s="166" t="s">
        <v>276</v>
      </c>
      <c r="H175" s="167">
        <v>9.9860000000000007</v>
      </c>
      <c r="I175" s="168"/>
      <c r="L175" s="164"/>
      <c r="M175" s="169"/>
      <c r="N175" s="170"/>
      <c r="O175" s="170"/>
      <c r="P175" s="170"/>
      <c r="Q175" s="170"/>
      <c r="R175" s="170"/>
      <c r="S175" s="170"/>
      <c r="T175" s="171"/>
      <c r="AT175" s="165" t="s">
        <v>206</v>
      </c>
      <c r="AU175" s="165" t="s">
        <v>81</v>
      </c>
      <c r="AV175" s="13" t="s">
        <v>81</v>
      </c>
      <c r="AW175" s="13" t="s">
        <v>34</v>
      </c>
      <c r="AX175" s="13" t="s">
        <v>72</v>
      </c>
      <c r="AY175" s="165" t="s">
        <v>195</v>
      </c>
    </row>
    <row r="176" spans="1:65" s="14" customFormat="1" ht="22.5">
      <c r="B176" s="172"/>
      <c r="D176" s="159" t="s">
        <v>206</v>
      </c>
      <c r="E176" s="173" t="s">
        <v>3</v>
      </c>
      <c r="F176" s="174" t="s">
        <v>277</v>
      </c>
      <c r="H176" s="175">
        <v>9.9860000000000007</v>
      </c>
      <c r="I176" s="176"/>
      <c r="L176" s="172"/>
      <c r="M176" s="177"/>
      <c r="N176" s="178"/>
      <c r="O176" s="178"/>
      <c r="P176" s="178"/>
      <c r="Q176" s="178"/>
      <c r="R176" s="178"/>
      <c r="S176" s="178"/>
      <c r="T176" s="179"/>
      <c r="AT176" s="173" t="s">
        <v>206</v>
      </c>
      <c r="AU176" s="173" t="s">
        <v>81</v>
      </c>
      <c r="AV176" s="14" t="s">
        <v>109</v>
      </c>
      <c r="AW176" s="14" t="s">
        <v>34</v>
      </c>
      <c r="AX176" s="14" t="s">
        <v>72</v>
      </c>
      <c r="AY176" s="173" t="s">
        <v>195</v>
      </c>
    </row>
    <row r="177" spans="1:65" s="15" customFormat="1">
      <c r="B177" s="180"/>
      <c r="D177" s="159" t="s">
        <v>206</v>
      </c>
      <c r="E177" s="181" t="s">
        <v>3</v>
      </c>
      <c r="F177" s="182" t="s">
        <v>212</v>
      </c>
      <c r="H177" s="183">
        <v>83.710000000000008</v>
      </c>
      <c r="I177" s="184"/>
      <c r="L177" s="180"/>
      <c r="M177" s="185"/>
      <c r="N177" s="186"/>
      <c r="O177" s="186"/>
      <c r="P177" s="186"/>
      <c r="Q177" s="186"/>
      <c r="R177" s="186"/>
      <c r="S177" s="186"/>
      <c r="T177" s="187"/>
      <c r="AT177" s="181" t="s">
        <v>206</v>
      </c>
      <c r="AU177" s="181" t="s">
        <v>81</v>
      </c>
      <c r="AV177" s="15" t="s">
        <v>202</v>
      </c>
      <c r="AW177" s="15" t="s">
        <v>34</v>
      </c>
      <c r="AX177" s="15" t="s">
        <v>79</v>
      </c>
      <c r="AY177" s="181" t="s">
        <v>195</v>
      </c>
    </row>
    <row r="178" spans="1:65" s="2" customFormat="1" ht="37.9" customHeight="1">
      <c r="A178" s="35"/>
      <c r="B178" s="145"/>
      <c r="C178" s="146" t="s">
        <v>278</v>
      </c>
      <c r="D178" s="146" t="s">
        <v>197</v>
      </c>
      <c r="E178" s="147" t="s">
        <v>270</v>
      </c>
      <c r="F178" s="148" t="s">
        <v>271</v>
      </c>
      <c r="G178" s="149" t="s">
        <v>200</v>
      </c>
      <c r="H178" s="150">
        <v>67.798000000000002</v>
      </c>
      <c r="I178" s="151"/>
      <c r="J178" s="152">
        <f>ROUND(I178*H178,2)</f>
        <v>0</v>
      </c>
      <c r="K178" s="148" t="s">
        <v>201</v>
      </c>
      <c r="L178" s="36"/>
      <c r="M178" s="153" t="s">
        <v>3</v>
      </c>
      <c r="N178" s="154" t="s">
        <v>43</v>
      </c>
      <c r="O178" s="56"/>
      <c r="P178" s="155">
        <f>O178*H178</f>
        <v>0</v>
      </c>
      <c r="Q178" s="155">
        <v>0</v>
      </c>
      <c r="R178" s="155">
        <f>Q178*H178</f>
        <v>0</v>
      </c>
      <c r="S178" s="155">
        <v>0</v>
      </c>
      <c r="T178" s="156">
        <f>S178*H178</f>
        <v>0</v>
      </c>
      <c r="U178" s="35"/>
      <c r="V178" s="35"/>
      <c r="W178" s="35"/>
      <c r="X178" s="35"/>
      <c r="Y178" s="35"/>
      <c r="Z178" s="35"/>
      <c r="AA178" s="35"/>
      <c r="AB178" s="35"/>
      <c r="AC178" s="35"/>
      <c r="AD178" s="35"/>
      <c r="AE178" s="35"/>
      <c r="AR178" s="157" t="s">
        <v>202</v>
      </c>
      <c r="AT178" s="157" t="s">
        <v>197</v>
      </c>
      <c r="AU178" s="157" t="s">
        <v>81</v>
      </c>
      <c r="AY178" s="20" t="s">
        <v>195</v>
      </c>
      <c r="BE178" s="158">
        <f>IF(N178="základní",J178,0)</f>
        <v>0</v>
      </c>
      <c r="BF178" s="158">
        <f>IF(N178="snížená",J178,0)</f>
        <v>0</v>
      </c>
      <c r="BG178" s="158">
        <f>IF(N178="zákl. přenesená",J178,0)</f>
        <v>0</v>
      </c>
      <c r="BH178" s="158">
        <f>IF(N178="sníž. přenesená",J178,0)</f>
        <v>0</v>
      </c>
      <c r="BI178" s="158">
        <f>IF(N178="nulová",J178,0)</f>
        <v>0</v>
      </c>
      <c r="BJ178" s="20" t="s">
        <v>79</v>
      </c>
      <c r="BK178" s="158">
        <f>ROUND(I178*H178,2)</f>
        <v>0</v>
      </c>
      <c r="BL178" s="20" t="s">
        <v>202</v>
      </c>
      <c r="BM178" s="157" t="s">
        <v>279</v>
      </c>
    </row>
    <row r="179" spans="1:65" s="2" customFormat="1" ht="234">
      <c r="A179" s="35"/>
      <c r="B179" s="36"/>
      <c r="C179" s="35"/>
      <c r="D179" s="159" t="s">
        <v>204</v>
      </c>
      <c r="E179" s="35"/>
      <c r="F179" s="160" t="s">
        <v>273</v>
      </c>
      <c r="G179" s="35"/>
      <c r="H179" s="35"/>
      <c r="I179" s="161"/>
      <c r="J179" s="35"/>
      <c r="K179" s="35"/>
      <c r="L179" s="36"/>
      <c r="M179" s="162"/>
      <c r="N179" s="163"/>
      <c r="O179" s="56"/>
      <c r="P179" s="56"/>
      <c r="Q179" s="56"/>
      <c r="R179" s="56"/>
      <c r="S179" s="56"/>
      <c r="T179" s="57"/>
      <c r="U179" s="35"/>
      <c r="V179" s="35"/>
      <c r="W179" s="35"/>
      <c r="X179" s="35"/>
      <c r="Y179" s="35"/>
      <c r="Z179" s="35"/>
      <c r="AA179" s="35"/>
      <c r="AB179" s="35"/>
      <c r="AC179" s="35"/>
      <c r="AD179" s="35"/>
      <c r="AE179" s="35"/>
      <c r="AT179" s="20" t="s">
        <v>204</v>
      </c>
      <c r="AU179" s="20" t="s">
        <v>81</v>
      </c>
    </row>
    <row r="180" spans="1:65" s="13" customFormat="1" ht="33.75">
      <c r="B180" s="164"/>
      <c r="D180" s="159" t="s">
        <v>206</v>
      </c>
      <c r="E180" s="165" t="s">
        <v>3</v>
      </c>
      <c r="F180" s="166" t="s">
        <v>280</v>
      </c>
      <c r="H180" s="167">
        <v>67.798000000000002</v>
      </c>
      <c r="I180" s="168"/>
      <c r="L180" s="164"/>
      <c r="M180" s="169"/>
      <c r="N180" s="170"/>
      <c r="O180" s="170"/>
      <c r="P180" s="170"/>
      <c r="Q180" s="170"/>
      <c r="R180" s="170"/>
      <c r="S180" s="170"/>
      <c r="T180" s="171"/>
      <c r="AT180" s="165" t="s">
        <v>206</v>
      </c>
      <c r="AU180" s="165" t="s">
        <v>81</v>
      </c>
      <c r="AV180" s="13" t="s">
        <v>81</v>
      </c>
      <c r="AW180" s="13" t="s">
        <v>34</v>
      </c>
      <c r="AX180" s="13" t="s">
        <v>72</v>
      </c>
      <c r="AY180" s="165" t="s">
        <v>195</v>
      </c>
    </row>
    <row r="181" spans="1:65" s="14" customFormat="1">
      <c r="B181" s="172"/>
      <c r="D181" s="159" t="s">
        <v>206</v>
      </c>
      <c r="E181" s="173" t="s">
        <v>3</v>
      </c>
      <c r="F181" s="174" t="s">
        <v>218</v>
      </c>
      <c r="H181" s="175">
        <v>67.798000000000002</v>
      </c>
      <c r="I181" s="176"/>
      <c r="L181" s="172"/>
      <c r="M181" s="177"/>
      <c r="N181" s="178"/>
      <c r="O181" s="178"/>
      <c r="P181" s="178"/>
      <c r="Q181" s="178"/>
      <c r="R181" s="178"/>
      <c r="S181" s="178"/>
      <c r="T181" s="179"/>
      <c r="AT181" s="173" t="s">
        <v>206</v>
      </c>
      <c r="AU181" s="173" t="s">
        <v>81</v>
      </c>
      <c r="AV181" s="14" t="s">
        <v>109</v>
      </c>
      <c r="AW181" s="14" t="s">
        <v>34</v>
      </c>
      <c r="AX181" s="14" t="s">
        <v>72</v>
      </c>
      <c r="AY181" s="173" t="s">
        <v>195</v>
      </c>
    </row>
    <row r="182" spans="1:65" s="15" customFormat="1">
      <c r="B182" s="180"/>
      <c r="D182" s="159" t="s">
        <v>206</v>
      </c>
      <c r="E182" s="181" t="s">
        <v>3</v>
      </c>
      <c r="F182" s="182" t="s">
        <v>212</v>
      </c>
      <c r="H182" s="183">
        <v>67.798000000000002</v>
      </c>
      <c r="I182" s="184"/>
      <c r="L182" s="180"/>
      <c r="M182" s="185"/>
      <c r="N182" s="186"/>
      <c r="O182" s="186"/>
      <c r="P182" s="186"/>
      <c r="Q182" s="186"/>
      <c r="R182" s="186"/>
      <c r="S182" s="186"/>
      <c r="T182" s="187"/>
      <c r="AT182" s="181" t="s">
        <v>206</v>
      </c>
      <c r="AU182" s="181" t="s">
        <v>81</v>
      </c>
      <c r="AV182" s="15" t="s">
        <v>202</v>
      </c>
      <c r="AW182" s="15" t="s">
        <v>34</v>
      </c>
      <c r="AX182" s="15" t="s">
        <v>79</v>
      </c>
      <c r="AY182" s="181" t="s">
        <v>195</v>
      </c>
    </row>
    <row r="183" spans="1:65" s="2" customFormat="1" ht="14.45" customHeight="1">
      <c r="A183" s="35"/>
      <c r="B183" s="145"/>
      <c r="C183" s="188" t="s">
        <v>281</v>
      </c>
      <c r="D183" s="188" t="s">
        <v>282</v>
      </c>
      <c r="E183" s="189" t="s">
        <v>283</v>
      </c>
      <c r="F183" s="190" t="s">
        <v>284</v>
      </c>
      <c r="G183" s="191" t="s">
        <v>262</v>
      </c>
      <c r="H183" s="192">
        <v>135.596</v>
      </c>
      <c r="I183" s="193"/>
      <c r="J183" s="194">
        <f>ROUND(I183*H183,2)</f>
        <v>0</v>
      </c>
      <c r="K183" s="190" t="s">
        <v>201</v>
      </c>
      <c r="L183" s="195"/>
      <c r="M183" s="196" t="s">
        <v>3</v>
      </c>
      <c r="N183" s="197" t="s">
        <v>43</v>
      </c>
      <c r="O183" s="56"/>
      <c r="P183" s="155">
        <f>O183*H183</f>
        <v>0</v>
      </c>
      <c r="Q183" s="155">
        <v>1</v>
      </c>
      <c r="R183" s="155">
        <f>Q183*H183</f>
        <v>135.596</v>
      </c>
      <c r="S183" s="155">
        <v>0</v>
      </c>
      <c r="T183" s="156">
        <f>S183*H183</f>
        <v>0</v>
      </c>
      <c r="U183" s="35"/>
      <c r="V183" s="35"/>
      <c r="W183" s="35"/>
      <c r="X183" s="35"/>
      <c r="Y183" s="35"/>
      <c r="Z183" s="35"/>
      <c r="AA183" s="35"/>
      <c r="AB183" s="35"/>
      <c r="AC183" s="35"/>
      <c r="AD183" s="35"/>
      <c r="AE183" s="35"/>
      <c r="AR183" s="157" t="s">
        <v>249</v>
      </c>
      <c r="AT183" s="157" t="s">
        <v>282</v>
      </c>
      <c r="AU183" s="157" t="s">
        <v>81</v>
      </c>
      <c r="AY183" s="20" t="s">
        <v>195</v>
      </c>
      <c r="BE183" s="158">
        <f>IF(N183="základní",J183,0)</f>
        <v>0</v>
      </c>
      <c r="BF183" s="158">
        <f>IF(N183="snížená",J183,0)</f>
        <v>0</v>
      </c>
      <c r="BG183" s="158">
        <f>IF(N183="zákl. přenesená",J183,0)</f>
        <v>0</v>
      </c>
      <c r="BH183" s="158">
        <f>IF(N183="sníž. přenesená",J183,0)</f>
        <v>0</v>
      </c>
      <c r="BI183" s="158">
        <f>IF(N183="nulová",J183,0)</f>
        <v>0</v>
      </c>
      <c r="BJ183" s="20" t="s">
        <v>79</v>
      </c>
      <c r="BK183" s="158">
        <f>ROUND(I183*H183,2)</f>
        <v>0</v>
      </c>
      <c r="BL183" s="20" t="s">
        <v>202</v>
      </c>
      <c r="BM183" s="157" t="s">
        <v>285</v>
      </c>
    </row>
    <row r="184" spans="1:65" s="13" customFormat="1">
      <c r="B184" s="164"/>
      <c r="D184" s="159" t="s">
        <v>206</v>
      </c>
      <c r="F184" s="166" t="s">
        <v>286</v>
      </c>
      <c r="H184" s="167">
        <v>135.596</v>
      </c>
      <c r="I184" s="168"/>
      <c r="L184" s="164"/>
      <c r="M184" s="169"/>
      <c r="N184" s="170"/>
      <c r="O184" s="170"/>
      <c r="P184" s="170"/>
      <c r="Q184" s="170"/>
      <c r="R184" s="170"/>
      <c r="S184" s="170"/>
      <c r="T184" s="171"/>
      <c r="AT184" s="165" t="s">
        <v>206</v>
      </c>
      <c r="AU184" s="165" t="s">
        <v>81</v>
      </c>
      <c r="AV184" s="13" t="s">
        <v>81</v>
      </c>
      <c r="AW184" s="13" t="s">
        <v>4</v>
      </c>
      <c r="AX184" s="13" t="s">
        <v>79</v>
      </c>
      <c r="AY184" s="165" t="s">
        <v>195</v>
      </c>
    </row>
    <row r="185" spans="1:65" s="2" customFormat="1" ht="37.9" customHeight="1">
      <c r="A185" s="35"/>
      <c r="B185" s="145"/>
      <c r="C185" s="146" t="s">
        <v>9</v>
      </c>
      <c r="D185" s="146" t="s">
        <v>197</v>
      </c>
      <c r="E185" s="147" t="s">
        <v>270</v>
      </c>
      <c r="F185" s="148" t="s">
        <v>271</v>
      </c>
      <c r="G185" s="149" t="s">
        <v>200</v>
      </c>
      <c r="H185" s="150">
        <v>199.43899999999999</v>
      </c>
      <c r="I185" s="151"/>
      <c r="J185" s="152">
        <f>ROUND(I185*H185,2)</f>
        <v>0</v>
      </c>
      <c r="K185" s="148" t="s">
        <v>201</v>
      </c>
      <c r="L185" s="36"/>
      <c r="M185" s="153" t="s">
        <v>3</v>
      </c>
      <c r="N185" s="154" t="s">
        <v>43</v>
      </c>
      <c r="O185" s="56"/>
      <c r="P185" s="155">
        <f>O185*H185</f>
        <v>0</v>
      </c>
      <c r="Q185" s="155">
        <v>0</v>
      </c>
      <c r="R185" s="155">
        <f>Q185*H185</f>
        <v>0</v>
      </c>
      <c r="S185" s="155">
        <v>0</v>
      </c>
      <c r="T185" s="156">
        <f>S185*H185</f>
        <v>0</v>
      </c>
      <c r="U185" s="35"/>
      <c r="V185" s="35"/>
      <c r="W185" s="35"/>
      <c r="X185" s="35"/>
      <c r="Y185" s="35"/>
      <c r="Z185" s="35"/>
      <c r="AA185" s="35"/>
      <c r="AB185" s="35"/>
      <c r="AC185" s="35"/>
      <c r="AD185" s="35"/>
      <c r="AE185" s="35"/>
      <c r="AR185" s="157" t="s">
        <v>202</v>
      </c>
      <c r="AT185" s="157" t="s">
        <v>197</v>
      </c>
      <c r="AU185" s="157" t="s">
        <v>81</v>
      </c>
      <c r="AY185" s="20" t="s">
        <v>195</v>
      </c>
      <c r="BE185" s="158">
        <f>IF(N185="základní",J185,0)</f>
        <v>0</v>
      </c>
      <c r="BF185" s="158">
        <f>IF(N185="snížená",J185,0)</f>
        <v>0</v>
      </c>
      <c r="BG185" s="158">
        <f>IF(N185="zákl. přenesená",J185,0)</f>
        <v>0</v>
      </c>
      <c r="BH185" s="158">
        <f>IF(N185="sníž. přenesená",J185,0)</f>
        <v>0</v>
      </c>
      <c r="BI185" s="158">
        <f>IF(N185="nulová",J185,0)</f>
        <v>0</v>
      </c>
      <c r="BJ185" s="20" t="s">
        <v>79</v>
      </c>
      <c r="BK185" s="158">
        <f>ROUND(I185*H185,2)</f>
        <v>0</v>
      </c>
      <c r="BL185" s="20" t="s">
        <v>202</v>
      </c>
      <c r="BM185" s="157" t="s">
        <v>287</v>
      </c>
    </row>
    <row r="186" spans="1:65" s="2" customFormat="1" ht="234">
      <c r="A186" s="35"/>
      <c r="B186" s="36"/>
      <c r="C186" s="35"/>
      <c r="D186" s="159" t="s">
        <v>204</v>
      </c>
      <c r="E186" s="35"/>
      <c r="F186" s="160" t="s">
        <v>273</v>
      </c>
      <c r="G186" s="35"/>
      <c r="H186" s="35"/>
      <c r="I186" s="161"/>
      <c r="J186" s="35"/>
      <c r="K186" s="35"/>
      <c r="L186" s="36"/>
      <c r="M186" s="162"/>
      <c r="N186" s="163"/>
      <c r="O186" s="56"/>
      <c r="P186" s="56"/>
      <c r="Q186" s="56"/>
      <c r="R186" s="56"/>
      <c r="S186" s="56"/>
      <c r="T186" s="57"/>
      <c r="U186" s="35"/>
      <c r="V186" s="35"/>
      <c r="W186" s="35"/>
      <c r="X186" s="35"/>
      <c r="Y186" s="35"/>
      <c r="Z186" s="35"/>
      <c r="AA186" s="35"/>
      <c r="AB186" s="35"/>
      <c r="AC186" s="35"/>
      <c r="AD186" s="35"/>
      <c r="AE186" s="35"/>
      <c r="AT186" s="20" t="s">
        <v>204</v>
      </c>
      <c r="AU186" s="20" t="s">
        <v>81</v>
      </c>
    </row>
    <row r="187" spans="1:65" s="13" customFormat="1" ht="22.5">
      <c r="B187" s="164"/>
      <c r="D187" s="159" t="s">
        <v>206</v>
      </c>
      <c r="E187" s="165" t="s">
        <v>3</v>
      </c>
      <c r="F187" s="166" t="s">
        <v>207</v>
      </c>
      <c r="H187" s="167">
        <v>187.374</v>
      </c>
      <c r="I187" s="168"/>
      <c r="L187" s="164"/>
      <c r="M187" s="169"/>
      <c r="N187" s="170"/>
      <c r="O187" s="170"/>
      <c r="P187" s="170"/>
      <c r="Q187" s="170"/>
      <c r="R187" s="170"/>
      <c r="S187" s="170"/>
      <c r="T187" s="171"/>
      <c r="AT187" s="165" t="s">
        <v>206</v>
      </c>
      <c r="AU187" s="165" t="s">
        <v>81</v>
      </c>
      <c r="AV187" s="13" t="s">
        <v>81</v>
      </c>
      <c r="AW187" s="13" t="s">
        <v>34</v>
      </c>
      <c r="AX187" s="13" t="s">
        <v>72</v>
      </c>
      <c r="AY187" s="165" t="s">
        <v>195</v>
      </c>
    </row>
    <row r="188" spans="1:65" s="13" customFormat="1">
      <c r="B188" s="164"/>
      <c r="D188" s="159" t="s">
        <v>206</v>
      </c>
      <c r="E188" s="165" t="s">
        <v>3</v>
      </c>
      <c r="F188" s="166" t="s">
        <v>208</v>
      </c>
      <c r="H188" s="167">
        <v>67.23</v>
      </c>
      <c r="I188" s="168"/>
      <c r="L188" s="164"/>
      <c r="M188" s="169"/>
      <c r="N188" s="170"/>
      <c r="O188" s="170"/>
      <c r="P188" s="170"/>
      <c r="Q188" s="170"/>
      <c r="R188" s="170"/>
      <c r="S188" s="170"/>
      <c r="T188" s="171"/>
      <c r="AT188" s="165" t="s">
        <v>206</v>
      </c>
      <c r="AU188" s="165" t="s">
        <v>81</v>
      </c>
      <c r="AV188" s="13" t="s">
        <v>81</v>
      </c>
      <c r="AW188" s="13" t="s">
        <v>34</v>
      </c>
      <c r="AX188" s="13" t="s">
        <v>72</v>
      </c>
      <c r="AY188" s="165" t="s">
        <v>195</v>
      </c>
    </row>
    <row r="189" spans="1:65" s="13" customFormat="1">
      <c r="B189" s="164"/>
      <c r="D189" s="159" t="s">
        <v>206</v>
      </c>
      <c r="E189" s="165" t="s">
        <v>3</v>
      </c>
      <c r="F189" s="166" t="s">
        <v>288</v>
      </c>
      <c r="H189" s="167">
        <v>-44.712000000000003</v>
      </c>
      <c r="I189" s="168"/>
      <c r="L189" s="164"/>
      <c r="M189" s="169"/>
      <c r="N189" s="170"/>
      <c r="O189" s="170"/>
      <c r="P189" s="170"/>
      <c r="Q189" s="170"/>
      <c r="R189" s="170"/>
      <c r="S189" s="170"/>
      <c r="T189" s="171"/>
      <c r="AT189" s="165" t="s">
        <v>206</v>
      </c>
      <c r="AU189" s="165" t="s">
        <v>81</v>
      </c>
      <c r="AV189" s="13" t="s">
        <v>81</v>
      </c>
      <c r="AW189" s="13" t="s">
        <v>34</v>
      </c>
      <c r="AX189" s="13" t="s">
        <v>72</v>
      </c>
      <c r="AY189" s="165" t="s">
        <v>195</v>
      </c>
    </row>
    <row r="190" spans="1:65" s="13" customFormat="1" ht="33.75">
      <c r="B190" s="164"/>
      <c r="D190" s="159" t="s">
        <v>206</v>
      </c>
      <c r="E190" s="165" t="s">
        <v>3</v>
      </c>
      <c r="F190" s="166" t="s">
        <v>289</v>
      </c>
      <c r="H190" s="167">
        <v>-135.48099999999999</v>
      </c>
      <c r="I190" s="168"/>
      <c r="L190" s="164"/>
      <c r="M190" s="169"/>
      <c r="N190" s="170"/>
      <c r="O190" s="170"/>
      <c r="P190" s="170"/>
      <c r="Q190" s="170"/>
      <c r="R190" s="170"/>
      <c r="S190" s="170"/>
      <c r="T190" s="171"/>
      <c r="AT190" s="165" t="s">
        <v>206</v>
      </c>
      <c r="AU190" s="165" t="s">
        <v>81</v>
      </c>
      <c r="AV190" s="13" t="s">
        <v>81</v>
      </c>
      <c r="AW190" s="13" t="s">
        <v>34</v>
      </c>
      <c r="AX190" s="13" t="s">
        <v>72</v>
      </c>
      <c r="AY190" s="165" t="s">
        <v>195</v>
      </c>
    </row>
    <row r="191" spans="1:65" s="14" customFormat="1">
      <c r="B191" s="172"/>
      <c r="D191" s="159" t="s">
        <v>206</v>
      </c>
      <c r="E191" s="173" t="s">
        <v>3</v>
      </c>
      <c r="F191" s="174" t="s">
        <v>209</v>
      </c>
      <c r="H191" s="175">
        <v>74.411000000000001</v>
      </c>
      <c r="I191" s="176"/>
      <c r="L191" s="172"/>
      <c r="M191" s="177"/>
      <c r="N191" s="178"/>
      <c r="O191" s="178"/>
      <c r="P191" s="178"/>
      <c r="Q191" s="178"/>
      <c r="R191" s="178"/>
      <c r="S191" s="178"/>
      <c r="T191" s="179"/>
      <c r="AT191" s="173" t="s">
        <v>206</v>
      </c>
      <c r="AU191" s="173" t="s">
        <v>81</v>
      </c>
      <c r="AV191" s="14" t="s">
        <v>109</v>
      </c>
      <c r="AW191" s="14" t="s">
        <v>34</v>
      </c>
      <c r="AX191" s="14" t="s">
        <v>72</v>
      </c>
      <c r="AY191" s="173" t="s">
        <v>195</v>
      </c>
    </row>
    <row r="192" spans="1:65" s="13" customFormat="1">
      <c r="B192" s="164"/>
      <c r="D192" s="159" t="s">
        <v>206</v>
      </c>
      <c r="E192" s="165" t="s">
        <v>3</v>
      </c>
      <c r="F192" s="166" t="s">
        <v>210</v>
      </c>
      <c r="H192" s="167">
        <v>305.88200000000001</v>
      </c>
      <c r="I192" s="168"/>
      <c r="L192" s="164"/>
      <c r="M192" s="169"/>
      <c r="N192" s="170"/>
      <c r="O192" s="170"/>
      <c r="P192" s="170"/>
      <c r="Q192" s="170"/>
      <c r="R192" s="170"/>
      <c r="S192" s="170"/>
      <c r="T192" s="171"/>
      <c r="AT192" s="165" t="s">
        <v>206</v>
      </c>
      <c r="AU192" s="165" t="s">
        <v>81</v>
      </c>
      <c r="AV192" s="13" t="s">
        <v>81</v>
      </c>
      <c r="AW192" s="13" t="s">
        <v>34</v>
      </c>
      <c r="AX192" s="13" t="s">
        <v>72</v>
      </c>
      <c r="AY192" s="165" t="s">
        <v>195</v>
      </c>
    </row>
    <row r="193" spans="1:65" s="13" customFormat="1">
      <c r="B193" s="164"/>
      <c r="D193" s="159" t="s">
        <v>206</v>
      </c>
      <c r="E193" s="165" t="s">
        <v>3</v>
      </c>
      <c r="F193" s="166" t="s">
        <v>290</v>
      </c>
      <c r="H193" s="167">
        <v>-180.85400000000001</v>
      </c>
      <c r="I193" s="168"/>
      <c r="L193" s="164"/>
      <c r="M193" s="169"/>
      <c r="N193" s="170"/>
      <c r="O193" s="170"/>
      <c r="P193" s="170"/>
      <c r="Q193" s="170"/>
      <c r="R193" s="170"/>
      <c r="S193" s="170"/>
      <c r="T193" s="171"/>
      <c r="AT193" s="165" t="s">
        <v>206</v>
      </c>
      <c r="AU193" s="165" t="s">
        <v>81</v>
      </c>
      <c r="AV193" s="13" t="s">
        <v>81</v>
      </c>
      <c r="AW193" s="13" t="s">
        <v>34</v>
      </c>
      <c r="AX193" s="13" t="s">
        <v>72</v>
      </c>
      <c r="AY193" s="165" t="s">
        <v>195</v>
      </c>
    </row>
    <row r="194" spans="1:65" s="14" customFormat="1">
      <c r="B194" s="172"/>
      <c r="D194" s="159" t="s">
        <v>206</v>
      </c>
      <c r="E194" s="173" t="s">
        <v>3</v>
      </c>
      <c r="F194" s="174" t="s">
        <v>211</v>
      </c>
      <c r="H194" s="175">
        <v>125.02799999999999</v>
      </c>
      <c r="I194" s="176"/>
      <c r="L194" s="172"/>
      <c r="M194" s="177"/>
      <c r="N194" s="178"/>
      <c r="O194" s="178"/>
      <c r="P194" s="178"/>
      <c r="Q194" s="178"/>
      <c r="R194" s="178"/>
      <c r="S194" s="178"/>
      <c r="T194" s="179"/>
      <c r="AT194" s="173" t="s">
        <v>206</v>
      </c>
      <c r="AU194" s="173" t="s">
        <v>81</v>
      </c>
      <c r="AV194" s="14" t="s">
        <v>109</v>
      </c>
      <c r="AW194" s="14" t="s">
        <v>34</v>
      </c>
      <c r="AX194" s="14" t="s">
        <v>72</v>
      </c>
      <c r="AY194" s="173" t="s">
        <v>195</v>
      </c>
    </row>
    <row r="195" spans="1:65" s="15" customFormat="1">
      <c r="B195" s="180"/>
      <c r="D195" s="159" t="s">
        <v>206</v>
      </c>
      <c r="E195" s="181" t="s">
        <v>3</v>
      </c>
      <c r="F195" s="182" t="s">
        <v>291</v>
      </c>
      <c r="H195" s="183">
        <v>199.43899999999999</v>
      </c>
      <c r="I195" s="184"/>
      <c r="L195" s="180"/>
      <c r="M195" s="185"/>
      <c r="N195" s="186"/>
      <c r="O195" s="186"/>
      <c r="P195" s="186"/>
      <c r="Q195" s="186"/>
      <c r="R195" s="186"/>
      <c r="S195" s="186"/>
      <c r="T195" s="187"/>
      <c r="AT195" s="181" t="s">
        <v>206</v>
      </c>
      <c r="AU195" s="181" t="s">
        <v>81</v>
      </c>
      <c r="AV195" s="15" t="s">
        <v>202</v>
      </c>
      <c r="AW195" s="15" t="s">
        <v>34</v>
      </c>
      <c r="AX195" s="15" t="s">
        <v>79</v>
      </c>
      <c r="AY195" s="181" t="s">
        <v>195</v>
      </c>
    </row>
    <row r="196" spans="1:65" s="2" customFormat="1" ht="14.45" customHeight="1">
      <c r="A196" s="35"/>
      <c r="B196" s="145"/>
      <c r="C196" s="188" t="s">
        <v>292</v>
      </c>
      <c r="D196" s="188" t="s">
        <v>282</v>
      </c>
      <c r="E196" s="189" t="s">
        <v>293</v>
      </c>
      <c r="F196" s="190" t="s">
        <v>294</v>
      </c>
      <c r="G196" s="191" t="s">
        <v>262</v>
      </c>
      <c r="H196" s="192">
        <v>398.87799999999999</v>
      </c>
      <c r="I196" s="193"/>
      <c r="J196" s="194">
        <f>ROUND(I196*H196,2)</f>
        <v>0</v>
      </c>
      <c r="K196" s="190" t="s">
        <v>201</v>
      </c>
      <c r="L196" s="195"/>
      <c r="M196" s="196" t="s">
        <v>3</v>
      </c>
      <c r="N196" s="197" t="s">
        <v>43</v>
      </c>
      <c r="O196" s="56"/>
      <c r="P196" s="155">
        <f>O196*H196</f>
        <v>0</v>
      </c>
      <c r="Q196" s="155">
        <v>1</v>
      </c>
      <c r="R196" s="155">
        <f>Q196*H196</f>
        <v>398.87799999999999</v>
      </c>
      <c r="S196" s="155">
        <v>0</v>
      </c>
      <c r="T196" s="156">
        <f>S196*H196</f>
        <v>0</v>
      </c>
      <c r="U196" s="35"/>
      <c r="V196" s="35"/>
      <c r="W196" s="35"/>
      <c r="X196" s="35"/>
      <c r="Y196" s="35"/>
      <c r="Z196" s="35"/>
      <c r="AA196" s="35"/>
      <c r="AB196" s="35"/>
      <c r="AC196" s="35"/>
      <c r="AD196" s="35"/>
      <c r="AE196" s="35"/>
      <c r="AR196" s="157" t="s">
        <v>249</v>
      </c>
      <c r="AT196" s="157" t="s">
        <v>282</v>
      </c>
      <c r="AU196" s="157" t="s">
        <v>81</v>
      </c>
      <c r="AY196" s="20" t="s">
        <v>195</v>
      </c>
      <c r="BE196" s="158">
        <f>IF(N196="základní",J196,0)</f>
        <v>0</v>
      </c>
      <c r="BF196" s="158">
        <f>IF(N196="snížená",J196,0)</f>
        <v>0</v>
      </c>
      <c r="BG196" s="158">
        <f>IF(N196="zákl. přenesená",J196,0)</f>
        <v>0</v>
      </c>
      <c r="BH196" s="158">
        <f>IF(N196="sníž. přenesená",J196,0)</f>
        <v>0</v>
      </c>
      <c r="BI196" s="158">
        <f>IF(N196="nulová",J196,0)</f>
        <v>0</v>
      </c>
      <c r="BJ196" s="20" t="s">
        <v>79</v>
      </c>
      <c r="BK196" s="158">
        <f>ROUND(I196*H196,2)</f>
        <v>0</v>
      </c>
      <c r="BL196" s="20" t="s">
        <v>202</v>
      </c>
      <c r="BM196" s="157" t="s">
        <v>295</v>
      </c>
    </row>
    <row r="197" spans="1:65" s="13" customFormat="1">
      <c r="B197" s="164"/>
      <c r="D197" s="159" t="s">
        <v>206</v>
      </c>
      <c r="E197" s="165" t="s">
        <v>3</v>
      </c>
      <c r="F197" s="166" t="s">
        <v>296</v>
      </c>
      <c r="H197" s="167">
        <v>398.87799999999999</v>
      </c>
      <c r="I197" s="168"/>
      <c r="L197" s="164"/>
      <c r="M197" s="169"/>
      <c r="N197" s="170"/>
      <c r="O197" s="170"/>
      <c r="P197" s="170"/>
      <c r="Q197" s="170"/>
      <c r="R197" s="170"/>
      <c r="S197" s="170"/>
      <c r="T197" s="171"/>
      <c r="AT197" s="165" t="s">
        <v>206</v>
      </c>
      <c r="AU197" s="165" t="s">
        <v>81</v>
      </c>
      <c r="AV197" s="13" t="s">
        <v>81</v>
      </c>
      <c r="AW197" s="13" t="s">
        <v>34</v>
      </c>
      <c r="AX197" s="13" t="s">
        <v>79</v>
      </c>
      <c r="AY197" s="165" t="s">
        <v>195</v>
      </c>
    </row>
    <row r="198" spans="1:65" s="2" customFormat="1" ht="24.2" customHeight="1">
      <c r="A198" s="35"/>
      <c r="B198" s="145"/>
      <c r="C198" s="146" t="s">
        <v>297</v>
      </c>
      <c r="D198" s="146" t="s">
        <v>197</v>
      </c>
      <c r="E198" s="147" t="s">
        <v>298</v>
      </c>
      <c r="F198" s="148" t="s">
        <v>299</v>
      </c>
      <c r="G198" s="149" t="s">
        <v>300</v>
      </c>
      <c r="H198" s="150">
        <v>219.815</v>
      </c>
      <c r="I198" s="151"/>
      <c r="J198" s="152">
        <f>ROUND(I198*H198,2)</f>
        <v>0</v>
      </c>
      <c r="K198" s="148" t="s">
        <v>201</v>
      </c>
      <c r="L198" s="36"/>
      <c r="M198" s="153" t="s">
        <v>3</v>
      </c>
      <c r="N198" s="154" t="s">
        <v>43</v>
      </c>
      <c r="O198" s="56"/>
      <c r="P198" s="155">
        <f>O198*H198</f>
        <v>0</v>
      </c>
      <c r="Q198" s="155">
        <v>0</v>
      </c>
      <c r="R198" s="155">
        <f>Q198*H198</f>
        <v>0</v>
      </c>
      <c r="S198" s="155">
        <v>0</v>
      </c>
      <c r="T198" s="156">
        <f>S198*H198</f>
        <v>0</v>
      </c>
      <c r="U198" s="35"/>
      <c r="V198" s="35"/>
      <c r="W198" s="35"/>
      <c r="X198" s="35"/>
      <c r="Y198" s="35"/>
      <c r="Z198" s="35"/>
      <c r="AA198" s="35"/>
      <c r="AB198" s="35"/>
      <c r="AC198" s="35"/>
      <c r="AD198" s="35"/>
      <c r="AE198" s="35"/>
      <c r="AR198" s="157" t="s">
        <v>202</v>
      </c>
      <c r="AT198" s="157" t="s">
        <v>197</v>
      </c>
      <c r="AU198" s="157" t="s">
        <v>81</v>
      </c>
      <c r="AY198" s="20" t="s">
        <v>195</v>
      </c>
      <c r="BE198" s="158">
        <f>IF(N198="základní",J198,0)</f>
        <v>0</v>
      </c>
      <c r="BF198" s="158">
        <f>IF(N198="snížená",J198,0)</f>
        <v>0</v>
      </c>
      <c r="BG198" s="158">
        <f>IF(N198="zákl. přenesená",J198,0)</f>
        <v>0</v>
      </c>
      <c r="BH198" s="158">
        <f>IF(N198="sníž. přenesená",J198,0)</f>
        <v>0</v>
      </c>
      <c r="BI198" s="158">
        <f>IF(N198="nulová",J198,0)</f>
        <v>0</v>
      </c>
      <c r="BJ198" s="20" t="s">
        <v>79</v>
      </c>
      <c r="BK198" s="158">
        <f>ROUND(I198*H198,2)</f>
        <v>0</v>
      </c>
      <c r="BL198" s="20" t="s">
        <v>202</v>
      </c>
      <c r="BM198" s="157" t="s">
        <v>301</v>
      </c>
    </row>
    <row r="199" spans="1:65" s="2" customFormat="1" ht="136.5">
      <c r="A199" s="35"/>
      <c r="B199" s="36"/>
      <c r="C199" s="35"/>
      <c r="D199" s="159" t="s">
        <v>204</v>
      </c>
      <c r="E199" s="35"/>
      <c r="F199" s="160" t="s">
        <v>302</v>
      </c>
      <c r="G199" s="35"/>
      <c r="H199" s="35"/>
      <c r="I199" s="161"/>
      <c r="J199" s="35"/>
      <c r="K199" s="35"/>
      <c r="L199" s="36"/>
      <c r="M199" s="162"/>
      <c r="N199" s="163"/>
      <c r="O199" s="56"/>
      <c r="P199" s="56"/>
      <c r="Q199" s="56"/>
      <c r="R199" s="56"/>
      <c r="S199" s="56"/>
      <c r="T199" s="57"/>
      <c r="U199" s="35"/>
      <c r="V199" s="35"/>
      <c r="W199" s="35"/>
      <c r="X199" s="35"/>
      <c r="Y199" s="35"/>
      <c r="Z199" s="35"/>
      <c r="AA199" s="35"/>
      <c r="AB199" s="35"/>
      <c r="AC199" s="35"/>
      <c r="AD199" s="35"/>
      <c r="AE199" s="35"/>
      <c r="AT199" s="20" t="s">
        <v>204</v>
      </c>
      <c r="AU199" s="20" t="s">
        <v>81</v>
      </c>
    </row>
    <row r="200" spans="1:65" s="13" customFormat="1">
      <c r="B200" s="164"/>
      <c r="D200" s="159" t="s">
        <v>206</v>
      </c>
      <c r="E200" s="165" t="s">
        <v>3</v>
      </c>
      <c r="F200" s="166" t="s">
        <v>303</v>
      </c>
      <c r="H200" s="167">
        <v>7.556</v>
      </c>
      <c r="I200" s="168"/>
      <c r="L200" s="164"/>
      <c r="M200" s="169"/>
      <c r="N200" s="170"/>
      <c r="O200" s="170"/>
      <c r="P200" s="170"/>
      <c r="Q200" s="170"/>
      <c r="R200" s="170"/>
      <c r="S200" s="170"/>
      <c r="T200" s="171"/>
      <c r="AT200" s="165" t="s">
        <v>206</v>
      </c>
      <c r="AU200" s="165" t="s">
        <v>81</v>
      </c>
      <c r="AV200" s="13" t="s">
        <v>81</v>
      </c>
      <c r="AW200" s="13" t="s">
        <v>34</v>
      </c>
      <c r="AX200" s="13" t="s">
        <v>72</v>
      </c>
      <c r="AY200" s="165" t="s">
        <v>195</v>
      </c>
    </row>
    <row r="201" spans="1:65" s="13" customFormat="1">
      <c r="B201" s="164"/>
      <c r="D201" s="159" t="s">
        <v>206</v>
      </c>
      <c r="E201" s="165" t="s">
        <v>3</v>
      </c>
      <c r="F201" s="166" t="s">
        <v>304</v>
      </c>
      <c r="H201" s="167">
        <v>98.108999999999995</v>
      </c>
      <c r="I201" s="168"/>
      <c r="L201" s="164"/>
      <c r="M201" s="169"/>
      <c r="N201" s="170"/>
      <c r="O201" s="170"/>
      <c r="P201" s="170"/>
      <c r="Q201" s="170"/>
      <c r="R201" s="170"/>
      <c r="S201" s="170"/>
      <c r="T201" s="171"/>
      <c r="AT201" s="165" t="s">
        <v>206</v>
      </c>
      <c r="AU201" s="165" t="s">
        <v>81</v>
      </c>
      <c r="AV201" s="13" t="s">
        <v>81</v>
      </c>
      <c r="AW201" s="13" t="s">
        <v>34</v>
      </c>
      <c r="AX201" s="13" t="s">
        <v>72</v>
      </c>
      <c r="AY201" s="165" t="s">
        <v>195</v>
      </c>
    </row>
    <row r="202" spans="1:65" s="13" customFormat="1">
      <c r="B202" s="164"/>
      <c r="D202" s="159" t="s">
        <v>206</v>
      </c>
      <c r="E202" s="165" t="s">
        <v>3</v>
      </c>
      <c r="F202" s="166" t="s">
        <v>305</v>
      </c>
      <c r="H202" s="167">
        <v>38.25</v>
      </c>
      <c r="I202" s="168"/>
      <c r="L202" s="164"/>
      <c r="M202" s="169"/>
      <c r="N202" s="170"/>
      <c r="O202" s="170"/>
      <c r="P202" s="170"/>
      <c r="Q202" s="170"/>
      <c r="R202" s="170"/>
      <c r="S202" s="170"/>
      <c r="T202" s="171"/>
      <c r="AT202" s="165" t="s">
        <v>206</v>
      </c>
      <c r="AU202" s="165" t="s">
        <v>81</v>
      </c>
      <c r="AV202" s="13" t="s">
        <v>81</v>
      </c>
      <c r="AW202" s="13" t="s">
        <v>34</v>
      </c>
      <c r="AX202" s="13" t="s">
        <v>72</v>
      </c>
      <c r="AY202" s="165" t="s">
        <v>195</v>
      </c>
    </row>
    <row r="203" spans="1:65" s="14" customFormat="1">
      <c r="B203" s="172"/>
      <c r="D203" s="159" t="s">
        <v>206</v>
      </c>
      <c r="E203" s="173" t="s">
        <v>3</v>
      </c>
      <c r="F203" s="174" t="s">
        <v>209</v>
      </c>
      <c r="H203" s="175">
        <v>143.91499999999999</v>
      </c>
      <c r="I203" s="176"/>
      <c r="L203" s="172"/>
      <c r="M203" s="177"/>
      <c r="N203" s="178"/>
      <c r="O203" s="178"/>
      <c r="P203" s="178"/>
      <c r="Q203" s="178"/>
      <c r="R203" s="178"/>
      <c r="S203" s="178"/>
      <c r="T203" s="179"/>
      <c r="AT203" s="173" t="s">
        <v>206</v>
      </c>
      <c r="AU203" s="173" t="s">
        <v>81</v>
      </c>
      <c r="AV203" s="14" t="s">
        <v>109</v>
      </c>
      <c r="AW203" s="14" t="s">
        <v>34</v>
      </c>
      <c r="AX203" s="14" t="s">
        <v>72</v>
      </c>
      <c r="AY203" s="173" t="s">
        <v>195</v>
      </c>
    </row>
    <row r="204" spans="1:65" s="13" customFormat="1">
      <c r="B204" s="164"/>
      <c r="D204" s="159" t="s">
        <v>206</v>
      </c>
      <c r="E204" s="165" t="s">
        <v>3</v>
      </c>
      <c r="F204" s="166" t="s">
        <v>306</v>
      </c>
      <c r="H204" s="167">
        <v>75.900000000000006</v>
      </c>
      <c r="I204" s="168"/>
      <c r="L204" s="164"/>
      <c r="M204" s="169"/>
      <c r="N204" s="170"/>
      <c r="O204" s="170"/>
      <c r="P204" s="170"/>
      <c r="Q204" s="170"/>
      <c r="R204" s="170"/>
      <c r="S204" s="170"/>
      <c r="T204" s="171"/>
      <c r="AT204" s="165" t="s">
        <v>206</v>
      </c>
      <c r="AU204" s="165" t="s">
        <v>81</v>
      </c>
      <c r="AV204" s="13" t="s">
        <v>81</v>
      </c>
      <c r="AW204" s="13" t="s">
        <v>34</v>
      </c>
      <c r="AX204" s="13" t="s">
        <v>72</v>
      </c>
      <c r="AY204" s="165" t="s">
        <v>195</v>
      </c>
    </row>
    <row r="205" spans="1:65" s="14" customFormat="1">
      <c r="B205" s="172"/>
      <c r="D205" s="159" t="s">
        <v>206</v>
      </c>
      <c r="E205" s="173" t="s">
        <v>3</v>
      </c>
      <c r="F205" s="174" t="s">
        <v>211</v>
      </c>
      <c r="H205" s="175">
        <v>75.900000000000006</v>
      </c>
      <c r="I205" s="176"/>
      <c r="L205" s="172"/>
      <c r="M205" s="177"/>
      <c r="N205" s="178"/>
      <c r="O205" s="178"/>
      <c r="P205" s="178"/>
      <c r="Q205" s="178"/>
      <c r="R205" s="178"/>
      <c r="S205" s="178"/>
      <c r="T205" s="179"/>
      <c r="AT205" s="173" t="s">
        <v>206</v>
      </c>
      <c r="AU205" s="173" t="s">
        <v>81</v>
      </c>
      <c r="AV205" s="14" t="s">
        <v>109</v>
      </c>
      <c r="AW205" s="14" t="s">
        <v>34</v>
      </c>
      <c r="AX205" s="14" t="s">
        <v>72</v>
      </c>
      <c r="AY205" s="173" t="s">
        <v>195</v>
      </c>
    </row>
    <row r="206" spans="1:65" s="15" customFormat="1">
      <c r="B206" s="180"/>
      <c r="D206" s="159" t="s">
        <v>206</v>
      </c>
      <c r="E206" s="181" t="s">
        <v>3</v>
      </c>
      <c r="F206" s="182" t="s">
        <v>212</v>
      </c>
      <c r="H206" s="183">
        <v>219.815</v>
      </c>
      <c r="I206" s="184"/>
      <c r="L206" s="180"/>
      <c r="M206" s="185"/>
      <c r="N206" s="186"/>
      <c r="O206" s="186"/>
      <c r="P206" s="186"/>
      <c r="Q206" s="186"/>
      <c r="R206" s="186"/>
      <c r="S206" s="186"/>
      <c r="T206" s="187"/>
      <c r="AT206" s="181" t="s">
        <v>206</v>
      </c>
      <c r="AU206" s="181" t="s">
        <v>81</v>
      </c>
      <c r="AV206" s="15" t="s">
        <v>202</v>
      </c>
      <c r="AW206" s="15" t="s">
        <v>34</v>
      </c>
      <c r="AX206" s="15" t="s">
        <v>79</v>
      </c>
      <c r="AY206" s="181" t="s">
        <v>195</v>
      </c>
    </row>
    <row r="207" spans="1:65" s="12" customFormat="1" ht="22.9" customHeight="1">
      <c r="B207" s="132"/>
      <c r="D207" s="133" t="s">
        <v>71</v>
      </c>
      <c r="E207" s="143" t="s">
        <v>81</v>
      </c>
      <c r="F207" s="143" t="s">
        <v>307</v>
      </c>
      <c r="I207" s="135"/>
      <c r="J207" s="144">
        <f>BK207</f>
        <v>0</v>
      </c>
      <c r="L207" s="132"/>
      <c r="M207" s="137"/>
      <c r="N207" s="138"/>
      <c r="O207" s="138"/>
      <c r="P207" s="139">
        <f>SUM(P208:P318)</f>
        <v>0</v>
      </c>
      <c r="Q207" s="138"/>
      <c r="R207" s="139">
        <f>SUM(R208:R318)</f>
        <v>822.56875903000002</v>
      </c>
      <c r="S207" s="138"/>
      <c r="T207" s="140">
        <f>SUM(T208:T318)</f>
        <v>0</v>
      </c>
      <c r="AR207" s="133" t="s">
        <v>79</v>
      </c>
      <c r="AT207" s="141" t="s">
        <v>71</v>
      </c>
      <c r="AU207" s="141" t="s">
        <v>79</v>
      </c>
      <c r="AY207" s="133" t="s">
        <v>195</v>
      </c>
      <c r="BK207" s="142">
        <f>SUM(BK208:BK318)</f>
        <v>0</v>
      </c>
    </row>
    <row r="208" spans="1:65" s="2" customFormat="1" ht="49.15" customHeight="1">
      <c r="A208" s="35"/>
      <c r="B208" s="145"/>
      <c r="C208" s="146" t="s">
        <v>308</v>
      </c>
      <c r="D208" s="146" t="s">
        <v>197</v>
      </c>
      <c r="E208" s="147" t="s">
        <v>309</v>
      </c>
      <c r="F208" s="148" t="s">
        <v>310</v>
      </c>
      <c r="G208" s="149" t="s">
        <v>300</v>
      </c>
      <c r="H208" s="150">
        <v>115.2</v>
      </c>
      <c r="I208" s="151"/>
      <c r="J208" s="152">
        <f>ROUND(I208*H208,2)</f>
        <v>0</v>
      </c>
      <c r="K208" s="148" t="s">
        <v>201</v>
      </c>
      <c r="L208" s="36"/>
      <c r="M208" s="153" t="s">
        <v>3</v>
      </c>
      <c r="N208" s="154" t="s">
        <v>43</v>
      </c>
      <c r="O208" s="56"/>
      <c r="P208" s="155">
        <f>O208*H208</f>
        <v>0</v>
      </c>
      <c r="Q208" s="155">
        <v>3.1E-4</v>
      </c>
      <c r="R208" s="155">
        <f>Q208*H208</f>
        <v>3.5712000000000001E-2</v>
      </c>
      <c r="S208" s="155">
        <v>0</v>
      </c>
      <c r="T208" s="156">
        <f>S208*H208</f>
        <v>0</v>
      </c>
      <c r="U208" s="35"/>
      <c r="V208" s="35"/>
      <c r="W208" s="35"/>
      <c r="X208" s="35"/>
      <c r="Y208" s="35"/>
      <c r="Z208" s="35"/>
      <c r="AA208" s="35"/>
      <c r="AB208" s="35"/>
      <c r="AC208" s="35"/>
      <c r="AD208" s="35"/>
      <c r="AE208" s="35"/>
      <c r="AR208" s="157" t="s">
        <v>202</v>
      </c>
      <c r="AT208" s="157" t="s">
        <v>197</v>
      </c>
      <c r="AU208" s="157" t="s">
        <v>81</v>
      </c>
      <c r="AY208" s="20" t="s">
        <v>195</v>
      </c>
      <c r="BE208" s="158">
        <f>IF(N208="základní",J208,0)</f>
        <v>0</v>
      </c>
      <c r="BF208" s="158">
        <f>IF(N208="snížená",J208,0)</f>
        <v>0</v>
      </c>
      <c r="BG208" s="158">
        <f>IF(N208="zákl. přenesená",J208,0)</f>
        <v>0</v>
      </c>
      <c r="BH208" s="158">
        <f>IF(N208="sníž. přenesená",J208,0)</f>
        <v>0</v>
      </c>
      <c r="BI208" s="158">
        <f>IF(N208="nulová",J208,0)</f>
        <v>0</v>
      </c>
      <c r="BJ208" s="20" t="s">
        <v>79</v>
      </c>
      <c r="BK208" s="158">
        <f>ROUND(I208*H208,2)</f>
        <v>0</v>
      </c>
      <c r="BL208" s="20" t="s">
        <v>202</v>
      </c>
      <c r="BM208" s="157" t="s">
        <v>311</v>
      </c>
    </row>
    <row r="209" spans="1:65" s="2" customFormat="1" ht="263.25">
      <c r="A209" s="35"/>
      <c r="B209" s="36"/>
      <c r="C209" s="35"/>
      <c r="D209" s="159" t="s">
        <v>204</v>
      </c>
      <c r="E209" s="35"/>
      <c r="F209" s="160" t="s">
        <v>312</v>
      </c>
      <c r="G209" s="35"/>
      <c r="H209" s="35"/>
      <c r="I209" s="161"/>
      <c r="J209" s="35"/>
      <c r="K209" s="35"/>
      <c r="L209" s="36"/>
      <c r="M209" s="162"/>
      <c r="N209" s="163"/>
      <c r="O209" s="56"/>
      <c r="P209" s="56"/>
      <c r="Q209" s="56"/>
      <c r="R209" s="56"/>
      <c r="S209" s="56"/>
      <c r="T209" s="57"/>
      <c r="U209" s="35"/>
      <c r="V209" s="35"/>
      <c r="W209" s="35"/>
      <c r="X209" s="35"/>
      <c r="Y209" s="35"/>
      <c r="Z209" s="35"/>
      <c r="AA209" s="35"/>
      <c r="AB209" s="35"/>
      <c r="AC209" s="35"/>
      <c r="AD209" s="35"/>
      <c r="AE209" s="35"/>
      <c r="AT209" s="20" t="s">
        <v>204</v>
      </c>
      <c r="AU209" s="20" t="s">
        <v>81</v>
      </c>
    </row>
    <row r="210" spans="1:65" s="2" customFormat="1" ht="24.2" customHeight="1">
      <c r="A210" s="35"/>
      <c r="B210" s="145"/>
      <c r="C210" s="188" t="s">
        <v>313</v>
      </c>
      <c r="D210" s="188" t="s">
        <v>282</v>
      </c>
      <c r="E210" s="189" t="s">
        <v>314</v>
      </c>
      <c r="F210" s="190" t="s">
        <v>315</v>
      </c>
      <c r="G210" s="191" t="s">
        <v>300</v>
      </c>
      <c r="H210" s="192">
        <v>126.72</v>
      </c>
      <c r="I210" s="193"/>
      <c r="J210" s="194">
        <f>ROUND(I210*H210,2)</f>
        <v>0</v>
      </c>
      <c r="K210" s="190" t="s">
        <v>201</v>
      </c>
      <c r="L210" s="195"/>
      <c r="M210" s="196" t="s">
        <v>3</v>
      </c>
      <c r="N210" s="197" t="s">
        <v>43</v>
      </c>
      <c r="O210" s="56"/>
      <c r="P210" s="155">
        <f>O210*H210</f>
        <v>0</v>
      </c>
      <c r="Q210" s="155">
        <v>2.9999999999999997E-4</v>
      </c>
      <c r="R210" s="155">
        <f>Q210*H210</f>
        <v>3.8015999999999994E-2</v>
      </c>
      <c r="S210" s="155">
        <v>0</v>
      </c>
      <c r="T210" s="156">
        <f>S210*H210</f>
        <v>0</v>
      </c>
      <c r="U210" s="35"/>
      <c r="V210" s="35"/>
      <c r="W210" s="35"/>
      <c r="X210" s="35"/>
      <c r="Y210" s="35"/>
      <c r="Z210" s="35"/>
      <c r="AA210" s="35"/>
      <c r="AB210" s="35"/>
      <c r="AC210" s="35"/>
      <c r="AD210" s="35"/>
      <c r="AE210" s="35"/>
      <c r="AR210" s="157" t="s">
        <v>249</v>
      </c>
      <c r="AT210" s="157" t="s">
        <v>282</v>
      </c>
      <c r="AU210" s="157" t="s">
        <v>81</v>
      </c>
      <c r="AY210" s="20" t="s">
        <v>195</v>
      </c>
      <c r="BE210" s="158">
        <f>IF(N210="základní",J210,0)</f>
        <v>0</v>
      </c>
      <c r="BF210" s="158">
        <f>IF(N210="snížená",J210,0)</f>
        <v>0</v>
      </c>
      <c r="BG210" s="158">
        <f>IF(N210="zákl. přenesená",J210,0)</f>
        <v>0</v>
      </c>
      <c r="BH210" s="158">
        <f>IF(N210="sníž. přenesená",J210,0)</f>
        <v>0</v>
      </c>
      <c r="BI210" s="158">
        <f>IF(N210="nulová",J210,0)</f>
        <v>0</v>
      </c>
      <c r="BJ210" s="20" t="s">
        <v>79</v>
      </c>
      <c r="BK210" s="158">
        <f>ROUND(I210*H210,2)</f>
        <v>0</v>
      </c>
      <c r="BL210" s="20" t="s">
        <v>202</v>
      </c>
      <c r="BM210" s="157" t="s">
        <v>316</v>
      </c>
    </row>
    <row r="211" spans="1:65" s="13" customFormat="1">
      <c r="B211" s="164"/>
      <c r="D211" s="159" t="s">
        <v>206</v>
      </c>
      <c r="E211" s="165" t="s">
        <v>3</v>
      </c>
      <c r="F211" s="166" t="s">
        <v>317</v>
      </c>
      <c r="H211" s="167">
        <v>126.72</v>
      </c>
      <c r="I211" s="168"/>
      <c r="L211" s="164"/>
      <c r="M211" s="169"/>
      <c r="N211" s="170"/>
      <c r="O211" s="170"/>
      <c r="P211" s="170"/>
      <c r="Q211" s="170"/>
      <c r="R211" s="170"/>
      <c r="S211" s="170"/>
      <c r="T211" s="171"/>
      <c r="AT211" s="165" t="s">
        <v>206</v>
      </c>
      <c r="AU211" s="165" t="s">
        <v>81</v>
      </c>
      <c r="AV211" s="13" t="s">
        <v>81</v>
      </c>
      <c r="AW211" s="13" t="s">
        <v>34</v>
      </c>
      <c r="AX211" s="13" t="s">
        <v>79</v>
      </c>
      <c r="AY211" s="165" t="s">
        <v>195</v>
      </c>
    </row>
    <row r="212" spans="1:65" s="2" customFormat="1" ht="62.65" customHeight="1">
      <c r="A212" s="35"/>
      <c r="B212" s="145"/>
      <c r="C212" s="146" t="s">
        <v>318</v>
      </c>
      <c r="D212" s="146" t="s">
        <v>197</v>
      </c>
      <c r="E212" s="147" t="s">
        <v>319</v>
      </c>
      <c r="F212" s="148" t="s">
        <v>320</v>
      </c>
      <c r="G212" s="149" t="s">
        <v>321</v>
      </c>
      <c r="H212" s="150">
        <v>115.2</v>
      </c>
      <c r="I212" s="151"/>
      <c r="J212" s="152">
        <f>ROUND(I212*H212,2)</f>
        <v>0</v>
      </c>
      <c r="K212" s="148" t="s">
        <v>201</v>
      </c>
      <c r="L212" s="36"/>
      <c r="M212" s="153" t="s">
        <v>3</v>
      </c>
      <c r="N212" s="154" t="s">
        <v>43</v>
      </c>
      <c r="O212" s="56"/>
      <c r="P212" s="155">
        <f>O212*H212</f>
        <v>0</v>
      </c>
      <c r="Q212" s="155">
        <v>0.2044</v>
      </c>
      <c r="R212" s="155">
        <f>Q212*H212</f>
        <v>23.546880000000002</v>
      </c>
      <c r="S212" s="155">
        <v>0</v>
      </c>
      <c r="T212" s="156">
        <f>S212*H212</f>
        <v>0</v>
      </c>
      <c r="U212" s="35"/>
      <c r="V212" s="35"/>
      <c r="W212" s="35"/>
      <c r="X212" s="35"/>
      <c r="Y212" s="35"/>
      <c r="Z212" s="35"/>
      <c r="AA212" s="35"/>
      <c r="AB212" s="35"/>
      <c r="AC212" s="35"/>
      <c r="AD212" s="35"/>
      <c r="AE212" s="35"/>
      <c r="AR212" s="157" t="s">
        <v>202</v>
      </c>
      <c r="AT212" s="157" t="s">
        <v>197</v>
      </c>
      <c r="AU212" s="157" t="s">
        <v>81</v>
      </c>
      <c r="AY212" s="20" t="s">
        <v>195</v>
      </c>
      <c r="BE212" s="158">
        <f>IF(N212="základní",J212,0)</f>
        <v>0</v>
      </c>
      <c r="BF212" s="158">
        <f>IF(N212="snížená",J212,0)</f>
        <v>0</v>
      </c>
      <c r="BG212" s="158">
        <f>IF(N212="zákl. přenesená",J212,0)</f>
        <v>0</v>
      </c>
      <c r="BH212" s="158">
        <f>IF(N212="sníž. přenesená",J212,0)</f>
        <v>0</v>
      </c>
      <c r="BI212" s="158">
        <f>IF(N212="nulová",J212,0)</f>
        <v>0</v>
      </c>
      <c r="BJ212" s="20" t="s">
        <v>79</v>
      </c>
      <c r="BK212" s="158">
        <f>ROUND(I212*H212,2)</f>
        <v>0</v>
      </c>
      <c r="BL212" s="20" t="s">
        <v>202</v>
      </c>
      <c r="BM212" s="157" t="s">
        <v>322</v>
      </c>
    </row>
    <row r="213" spans="1:65" s="2" customFormat="1" ht="97.5">
      <c r="A213" s="35"/>
      <c r="B213" s="36"/>
      <c r="C213" s="35"/>
      <c r="D213" s="159" t="s">
        <v>204</v>
      </c>
      <c r="E213" s="35"/>
      <c r="F213" s="160" t="s">
        <v>323</v>
      </c>
      <c r="G213" s="35"/>
      <c r="H213" s="35"/>
      <c r="I213" s="161"/>
      <c r="J213" s="35"/>
      <c r="K213" s="35"/>
      <c r="L213" s="36"/>
      <c r="M213" s="162"/>
      <c r="N213" s="163"/>
      <c r="O213" s="56"/>
      <c r="P213" s="56"/>
      <c r="Q213" s="56"/>
      <c r="R213" s="56"/>
      <c r="S213" s="56"/>
      <c r="T213" s="57"/>
      <c r="U213" s="35"/>
      <c r="V213" s="35"/>
      <c r="W213" s="35"/>
      <c r="X213" s="35"/>
      <c r="Y213" s="35"/>
      <c r="Z213" s="35"/>
      <c r="AA213" s="35"/>
      <c r="AB213" s="35"/>
      <c r="AC213" s="35"/>
      <c r="AD213" s="35"/>
      <c r="AE213" s="35"/>
      <c r="AT213" s="20" t="s">
        <v>204</v>
      </c>
      <c r="AU213" s="20" t="s">
        <v>81</v>
      </c>
    </row>
    <row r="214" spans="1:65" s="13" customFormat="1">
      <c r="B214" s="164"/>
      <c r="D214" s="159" t="s">
        <v>206</v>
      </c>
      <c r="E214" s="165" t="s">
        <v>3</v>
      </c>
      <c r="F214" s="166" t="s">
        <v>324</v>
      </c>
      <c r="H214" s="167">
        <v>76.7</v>
      </c>
      <c r="I214" s="168"/>
      <c r="L214" s="164"/>
      <c r="M214" s="169"/>
      <c r="N214" s="170"/>
      <c r="O214" s="170"/>
      <c r="P214" s="170"/>
      <c r="Q214" s="170"/>
      <c r="R214" s="170"/>
      <c r="S214" s="170"/>
      <c r="T214" s="171"/>
      <c r="AT214" s="165" t="s">
        <v>206</v>
      </c>
      <c r="AU214" s="165" t="s">
        <v>81</v>
      </c>
      <c r="AV214" s="13" t="s">
        <v>81</v>
      </c>
      <c r="AW214" s="13" t="s">
        <v>34</v>
      </c>
      <c r="AX214" s="13" t="s">
        <v>72</v>
      </c>
      <c r="AY214" s="165" t="s">
        <v>195</v>
      </c>
    </row>
    <row r="215" spans="1:65" s="14" customFormat="1">
      <c r="B215" s="172"/>
      <c r="D215" s="159" t="s">
        <v>206</v>
      </c>
      <c r="E215" s="173" t="s">
        <v>3</v>
      </c>
      <c r="F215" s="174" t="s">
        <v>209</v>
      </c>
      <c r="H215" s="175">
        <v>76.7</v>
      </c>
      <c r="I215" s="176"/>
      <c r="L215" s="172"/>
      <c r="M215" s="177"/>
      <c r="N215" s="178"/>
      <c r="O215" s="178"/>
      <c r="P215" s="178"/>
      <c r="Q215" s="178"/>
      <c r="R215" s="178"/>
      <c r="S215" s="178"/>
      <c r="T215" s="179"/>
      <c r="AT215" s="173" t="s">
        <v>206</v>
      </c>
      <c r="AU215" s="173" t="s">
        <v>81</v>
      </c>
      <c r="AV215" s="14" t="s">
        <v>109</v>
      </c>
      <c r="AW215" s="14" t="s">
        <v>34</v>
      </c>
      <c r="AX215" s="14" t="s">
        <v>72</v>
      </c>
      <c r="AY215" s="173" t="s">
        <v>195</v>
      </c>
    </row>
    <row r="216" spans="1:65" s="13" customFormat="1">
      <c r="B216" s="164"/>
      <c r="D216" s="159" t="s">
        <v>206</v>
      </c>
      <c r="E216" s="165" t="s">
        <v>3</v>
      </c>
      <c r="F216" s="166" t="s">
        <v>325</v>
      </c>
      <c r="H216" s="167">
        <v>38.5</v>
      </c>
      <c r="I216" s="168"/>
      <c r="L216" s="164"/>
      <c r="M216" s="169"/>
      <c r="N216" s="170"/>
      <c r="O216" s="170"/>
      <c r="P216" s="170"/>
      <c r="Q216" s="170"/>
      <c r="R216" s="170"/>
      <c r="S216" s="170"/>
      <c r="T216" s="171"/>
      <c r="AT216" s="165" t="s">
        <v>206</v>
      </c>
      <c r="AU216" s="165" t="s">
        <v>81</v>
      </c>
      <c r="AV216" s="13" t="s">
        <v>81</v>
      </c>
      <c r="AW216" s="13" t="s">
        <v>34</v>
      </c>
      <c r="AX216" s="13" t="s">
        <v>72</v>
      </c>
      <c r="AY216" s="165" t="s">
        <v>195</v>
      </c>
    </row>
    <row r="217" spans="1:65" s="14" customFormat="1">
      <c r="B217" s="172"/>
      <c r="D217" s="159" t="s">
        <v>206</v>
      </c>
      <c r="E217" s="173" t="s">
        <v>3</v>
      </c>
      <c r="F217" s="174" t="s">
        <v>211</v>
      </c>
      <c r="H217" s="175">
        <v>38.5</v>
      </c>
      <c r="I217" s="176"/>
      <c r="L217" s="172"/>
      <c r="M217" s="177"/>
      <c r="N217" s="178"/>
      <c r="O217" s="178"/>
      <c r="P217" s="178"/>
      <c r="Q217" s="178"/>
      <c r="R217" s="178"/>
      <c r="S217" s="178"/>
      <c r="T217" s="179"/>
      <c r="AT217" s="173" t="s">
        <v>206</v>
      </c>
      <c r="AU217" s="173" t="s">
        <v>81</v>
      </c>
      <c r="AV217" s="14" t="s">
        <v>109</v>
      </c>
      <c r="AW217" s="14" t="s">
        <v>34</v>
      </c>
      <c r="AX217" s="14" t="s">
        <v>72</v>
      </c>
      <c r="AY217" s="173" t="s">
        <v>195</v>
      </c>
    </row>
    <row r="218" spans="1:65" s="15" customFormat="1">
      <c r="B218" s="180"/>
      <c r="D218" s="159" t="s">
        <v>206</v>
      </c>
      <c r="E218" s="181" t="s">
        <v>3</v>
      </c>
      <c r="F218" s="182" t="s">
        <v>212</v>
      </c>
      <c r="H218" s="183">
        <v>115.2</v>
      </c>
      <c r="I218" s="184"/>
      <c r="L218" s="180"/>
      <c r="M218" s="185"/>
      <c r="N218" s="186"/>
      <c r="O218" s="186"/>
      <c r="P218" s="186"/>
      <c r="Q218" s="186"/>
      <c r="R218" s="186"/>
      <c r="S218" s="186"/>
      <c r="T218" s="187"/>
      <c r="AT218" s="181" t="s">
        <v>206</v>
      </c>
      <c r="AU218" s="181" t="s">
        <v>81</v>
      </c>
      <c r="AV218" s="15" t="s">
        <v>202</v>
      </c>
      <c r="AW218" s="15" t="s">
        <v>34</v>
      </c>
      <c r="AX218" s="15" t="s">
        <v>79</v>
      </c>
      <c r="AY218" s="181" t="s">
        <v>195</v>
      </c>
    </row>
    <row r="219" spans="1:65" s="2" customFormat="1" ht="37.9" customHeight="1">
      <c r="A219" s="35"/>
      <c r="B219" s="145"/>
      <c r="C219" s="146" t="s">
        <v>8</v>
      </c>
      <c r="D219" s="146" t="s">
        <v>197</v>
      </c>
      <c r="E219" s="147" t="s">
        <v>326</v>
      </c>
      <c r="F219" s="148" t="s">
        <v>327</v>
      </c>
      <c r="G219" s="149" t="s">
        <v>321</v>
      </c>
      <c r="H219" s="150">
        <v>24</v>
      </c>
      <c r="I219" s="151"/>
      <c r="J219" s="152">
        <f>ROUND(I219*H219,2)</f>
        <v>0</v>
      </c>
      <c r="K219" s="148" t="s">
        <v>201</v>
      </c>
      <c r="L219" s="36"/>
      <c r="M219" s="153" t="s">
        <v>3</v>
      </c>
      <c r="N219" s="154" t="s">
        <v>43</v>
      </c>
      <c r="O219" s="56"/>
      <c r="P219" s="155">
        <f>O219*H219</f>
        <v>0</v>
      </c>
      <c r="Q219" s="155">
        <v>1.4999999999999999E-4</v>
      </c>
      <c r="R219" s="155">
        <f>Q219*H219</f>
        <v>3.5999999999999999E-3</v>
      </c>
      <c r="S219" s="155">
        <v>0</v>
      </c>
      <c r="T219" s="156">
        <f>S219*H219</f>
        <v>0</v>
      </c>
      <c r="U219" s="35"/>
      <c r="V219" s="35"/>
      <c r="W219" s="35"/>
      <c r="X219" s="35"/>
      <c r="Y219" s="35"/>
      <c r="Z219" s="35"/>
      <c r="AA219" s="35"/>
      <c r="AB219" s="35"/>
      <c r="AC219" s="35"/>
      <c r="AD219" s="35"/>
      <c r="AE219" s="35"/>
      <c r="AR219" s="157" t="s">
        <v>202</v>
      </c>
      <c r="AT219" s="157" t="s">
        <v>197</v>
      </c>
      <c r="AU219" s="157" t="s">
        <v>81</v>
      </c>
      <c r="AY219" s="20" t="s">
        <v>195</v>
      </c>
      <c r="BE219" s="158">
        <f>IF(N219="základní",J219,0)</f>
        <v>0</v>
      </c>
      <c r="BF219" s="158">
        <f>IF(N219="snížená",J219,0)</f>
        <v>0</v>
      </c>
      <c r="BG219" s="158">
        <f>IF(N219="zákl. přenesená",J219,0)</f>
        <v>0</v>
      </c>
      <c r="BH219" s="158">
        <f>IF(N219="sníž. přenesená",J219,0)</f>
        <v>0</v>
      </c>
      <c r="BI219" s="158">
        <f>IF(N219="nulová",J219,0)</f>
        <v>0</v>
      </c>
      <c r="BJ219" s="20" t="s">
        <v>79</v>
      </c>
      <c r="BK219" s="158">
        <f>ROUND(I219*H219,2)</f>
        <v>0</v>
      </c>
      <c r="BL219" s="20" t="s">
        <v>202</v>
      </c>
      <c r="BM219" s="157" t="s">
        <v>328</v>
      </c>
    </row>
    <row r="220" spans="1:65" s="13" customFormat="1">
      <c r="B220" s="164"/>
      <c r="D220" s="159" t="s">
        <v>206</v>
      </c>
      <c r="E220" s="165" t="s">
        <v>3</v>
      </c>
      <c r="F220" s="166" t="s">
        <v>329</v>
      </c>
      <c r="H220" s="167">
        <v>80</v>
      </c>
      <c r="I220" s="168"/>
      <c r="L220" s="164"/>
      <c r="M220" s="169"/>
      <c r="N220" s="170"/>
      <c r="O220" s="170"/>
      <c r="P220" s="170"/>
      <c r="Q220" s="170"/>
      <c r="R220" s="170"/>
      <c r="S220" s="170"/>
      <c r="T220" s="171"/>
      <c r="AT220" s="165" t="s">
        <v>206</v>
      </c>
      <c r="AU220" s="165" t="s">
        <v>81</v>
      </c>
      <c r="AV220" s="13" t="s">
        <v>81</v>
      </c>
      <c r="AW220" s="13" t="s">
        <v>34</v>
      </c>
      <c r="AX220" s="13" t="s">
        <v>72</v>
      </c>
      <c r="AY220" s="165" t="s">
        <v>195</v>
      </c>
    </row>
    <row r="221" spans="1:65" s="13" customFormat="1">
      <c r="B221" s="164"/>
      <c r="D221" s="159" t="s">
        <v>206</v>
      </c>
      <c r="E221" s="165" t="s">
        <v>3</v>
      </c>
      <c r="F221" s="166" t="s">
        <v>330</v>
      </c>
      <c r="H221" s="167">
        <v>24</v>
      </c>
      <c r="I221" s="168"/>
      <c r="L221" s="164"/>
      <c r="M221" s="169"/>
      <c r="N221" s="170"/>
      <c r="O221" s="170"/>
      <c r="P221" s="170"/>
      <c r="Q221" s="170"/>
      <c r="R221" s="170"/>
      <c r="S221" s="170"/>
      <c r="T221" s="171"/>
      <c r="AT221" s="165" t="s">
        <v>206</v>
      </c>
      <c r="AU221" s="165" t="s">
        <v>81</v>
      </c>
      <c r="AV221" s="13" t="s">
        <v>81</v>
      </c>
      <c r="AW221" s="13" t="s">
        <v>34</v>
      </c>
      <c r="AX221" s="13" t="s">
        <v>79</v>
      </c>
      <c r="AY221" s="165" t="s">
        <v>195</v>
      </c>
    </row>
    <row r="222" spans="1:65" s="2" customFormat="1" ht="37.9" customHeight="1">
      <c r="A222" s="35"/>
      <c r="B222" s="145"/>
      <c r="C222" s="146" t="s">
        <v>331</v>
      </c>
      <c r="D222" s="146" t="s">
        <v>197</v>
      </c>
      <c r="E222" s="147" t="s">
        <v>332</v>
      </c>
      <c r="F222" s="148" t="s">
        <v>333</v>
      </c>
      <c r="G222" s="149" t="s">
        <v>321</v>
      </c>
      <c r="H222" s="150">
        <v>32</v>
      </c>
      <c r="I222" s="151"/>
      <c r="J222" s="152">
        <f>ROUND(I222*H222,2)</f>
        <v>0</v>
      </c>
      <c r="K222" s="148" t="s">
        <v>201</v>
      </c>
      <c r="L222" s="36"/>
      <c r="M222" s="153" t="s">
        <v>3</v>
      </c>
      <c r="N222" s="154" t="s">
        <v>43</v>
      </c>
      <c r="O222" s="56"/>
      <c r="P222" s="155">
        <f>O222*H222</f>
        <v>0</v>
      </c>
      <c r="Q222" s="155">
        <v>1.6000000000000001E-4</v>
      </c>
      <c r="R222" s="155">
        <f>Q222*H222</f>
        <v>5.1200000000000004E-3</v>
      </c>
      <c r="S222" s="155">
        <v>0</v>
      </c>
      <c r="T222" s="156">
        <f>S222*H222</f>
        <v>0</v>
      </c>
      <c r="U222" s="35"/>
      <c r="V222" s="35"/>
      <c r="W222" s="35"/>
      <c r="X222" s="35"/>
      <c r="Y222" s="35"/>
      <c r="Z222" s="35"/>
      <c r="AA222" s="35"/>
      <c r="AB222" s="35"/>
      <c r="AC222" s="35"/>
      <c r="AD222" s="35"/>
      <c r="AE222" s="35"/>
      <c r="AR222" s="157" t="s">
        <v>202</v>
      </c>
      <c r="AT222" s="157" t="s">
        <v>197</v>
      </c>
      <c r="AU222" s="157" t="s">
        <v>81</v>
      </c>
      <c r="AY222" s="20" t="s">
        <v>195</v>
      </c>
      <c r="BE222" s="158">
        <f>IF(N222="základní",J222,0)</f>
        <v>0</v>
      </c>
      <c r="BF222" s="158">
        <f>IF(N222="snížená",J222,0)</f>
        <v>0</v>
      </c>
      <c r="BG222" s="158">
        <f>IF(N222="zákl. přenesená",J222,0)</f>
        <v>0</v>
      </c>
      <c r="BH222" s="158">
        <f>IF(N222="sníž. přenesená",J222,0)</f>
        <v>0</v>
      </c>
      <c r="BI222" s="158">
        <f>IF(N222="nulová",J222,0)</f>
        <v>0</v>
      </c>
      <c r="BJ222" s="20" t="s">
        <v>79</v>
      </c>
      <c r="BK222" s="158">
        <f>ROUND(I222*H222,2)</f>
        <v>0</v>
      </c>
      <c r="BL222" s="20" t="s">
        <v>202</v>
      </c>
      <c r="BM222" s="157" t="s">
        <v>334</v>
      </c>
    </row>
    <row r="223" spans="1:65" s="13" customFormat="1">
      <c r="B223" s="164"/>
      <c r="D223" s="159" t="s">
        <v>206</v>
      </c>
      <c r="E223" s="165" t="s">
        <v>3</v>
      </c>
      <c r="F223" s="166" t="s">
        <v>329</v>
      </c>
      <c r="H223" s="167">
        <v>80</v>
      </c>
      <c r="I223" s="168"/>
      <c r="L223" s="164"/>
      <c r="M223" s="169"/>
      <c r="N223" s="170"/>
      <c r="O223" s="170"/>
      <c r="P223" s="170"/>
      <c r="Q223" s="170"/>
      <c r="R223" s="170"/>
      <c r="S223" s="170"/>
      <c r="T223" s="171"/>
      <c r="AT223" s="165" t="s">
        <v>206</v>
      </c>
      <c r="AU223" s="165" t="s">
        <v>81</v>
      </c>
      <c r="AV223" s="13" t="s">
        <v>81</v>
      </c>
      <c r="AW223" s="13" t="s">
        <v>34</v>
      </c>
      <c r="AX223" s="13" t="s">
        <v>72</v>
      </c>
      <c r="AY223" s="165" t="s">
        <v>195</v>
      </c>
    </row>
    <row r="224" spans="1:65" s="13" customFormat="1">
      <c r="B224" s="164"/>
      <c r="D224" s="159" t="s">
        <v>206</v>
      </c>
      <c r="E224" s="165" t="s">
        <v>3</v>
      </c>
      <c r="F224" s="166" t="s">
        <v>335</v>
      </c>
      <c r="H224" s="167">
        <v>32</v>
      </c>
      <c r="I224" s="168"/>
      <c r="L224" s="164"/>
      <c r="M224" s="169"/>
      <c r="N224" s="170"/>
      <c r="O224" s="170"/>
      <c r="P224" s="170"/>
      <c r="Q224" s="170"/>
      <c r="R224" s="170"/>
      <c r="S224" s="170"/>
      <c r="T224" s="171"/>
      <c r="AT224" s="165" t="s">
        <v>206</v>
      </c>
      <c r="AU224" s="165" t="s">
        <v>81</v>
      </c>
      <c r="AV224" s="13" t="s">
        <v>81</v>
      </c>
      <c r="AW224" s="13" t="s">
        <v>34</v>
      </c>
      <c r="AX224" s="13" t="s">
        <v>79</v>
      </c>
      <c r="AY224" s="165" t="s">
        <v>195</v>
      </c>
    </row>
    <row r="225" spans="1:65" s="2" customFormat="1" ht="37.9" customHeight="1">
      <c r="A225" s="35"/>
      <c r="B225" s="145"/>
      <c r="C225" s="146" t="s">
        <v>336</v>
      </c>
      <c r="D225" s="146" t="s">
        <v>197</v>
      </c>
      <c r="E225" s="147" t="s">
        <v>337</v>
      </c>
      <c r="F225" s="148" t="s">
        <v>338</v>
      </c>
      <c r="G225" s="149" t="s">
        <v>321</v>
      </c>
      <c r="H225" s="150">
        <v>24</v>
      </c>
      <c r="I225" s="151"/>
      <c r="J225" s="152">
        <f>ROUND(I225*H225,2)</f>
        <v>0</v>
      </c>
      <c r="K225" s="148" t="s">
        <v>201</v>
      </c>
      <c r="L225" s="36"/>
      <c r="M225" s="153" t="s">
        <v>3</v>
      </c>
      <c r="N225" s="154" t="s">
        <v>43</v>
      </c>
      <c r="O225" s="56"/>
      <c r="P225" s="155">
        <f>O225*H225</f>
        <v>0</v>
      </c>
      <c r="Q225" s="155">
        <v>2.0000000000000001E-4</v>
      </c>
      <c r="R225" s="155">
        <f>Q225*H225</f>
        <v>4.8000000000000004E-3</v>
      </c>
      <c r="S225" s="155">
        <v>0</v>
      </c>
      <c r="T225" s="156">
        <f>S225*H225</f>
        <v>0</v>
      </c>
      <c r="U225" s="35"/>
      <c r="V225" s="35"/>
      <c r="W225" s="35"/>
      <c r="X225" s="35"/>
      <c r="Y225" s="35"/>
      <c r="Z225" s="35"/>
      <c r="AA225" s="35"/>
      <c r="AB225" s="35"/>
      <c r="AC225" s="35"/>
      <c r="AD225" s="35"/>
      <c r="AE225" s="35"/>
      <c r="AR225" s="157" t="s">
        <v>202</v>
      </c>
      <c r="AT225" s="157" t="s">
        <v>197</v>
      </c>
      <c r="AU225" s="157" t="s">
        <v>81</v>
      </c>
      <c r="AY225" s="20" t="s">
        <v>195</v>
      </c>
      <c r="BE225" s="158">
        <f>IF(N225="základní",J225,0)</f>
        <v>0</v>
      </c>
      <c r="BF225" s="158">
        <f>IF(N225="snížená",J225,0)</f>
        <v>0</v>
      </c>
      <c r="BG225" s="158">
        <f>IF(N225="zákl. přenesená",J225,0)</f>
        <v>0</v>
      </c>
      <c r="BH225" s="158">
        <f>IF(N225="sníž. přenesená",J225,0)</f>
        <v>0</v>
      </c>
      <c r="BI225" s="158">
        <f>IF(N225="nulová",J225,0)</f>
        <v>0</v>
      </c>
      <c r="BJ225" s="20" t="s">
        <v>79</v>
      </c>
      <c r="BK225" s="158">
        <f>ROUND(I225*H225,2)</f>
        <v>0</v>
      </c>
      <c r="BL225" s="20" t="s">
        <v>202</v>
      </c>
      <c r="BM225" s="157" t="s">
        <v>339</v>
      </c>
    </row>
    <row r="226" spans="1:65" s="13" customFormat="1">
      <c r="B226" s="164"/>
      <c r="D226" s="159" t="s">
        <v>206</v>
      </c>
      <c r="E226" s="165" t="s">
        <v>3</v>
      </c>
      <c r="F226" s="166" t="s">
        <v>329</v>
      </c>
      <c r="H226" s="167">
        <v>80</v>
      </c>
      <c r="I226" s="168"/>
      <c r="L226" s="164"/>
      <c r="M226" s="169"/>
      <c r="N226" s="170"/>
      <c r="O226" s="170"/>
      <c r="P226" s="170"/>
      <c r="Q226" s="170"/>
      <c r="R226" s="170"/>
      <c r="S226" s="170"/>
      <c r="T226" s="171"/>
      <c r="AT226" s="165" t="s">
        <v>206</v>
      </c>
      <c r="AU226" s="165" t="s">
        <v>81</v>
      </c>
      <c r="AV226" s="13" t="s">
        <v>81</v>
      </c>
      <c r="AW226" s="13" t="s">
        <v>34</v>
      </c>
      <c r="AX226" s="13" t="s">
        <v>72</v>
      </c>
      <c r="AY226" s="165" t="s">
        <v>195</v>
      </c>
    </row>
    <row r="227" spans="1:65" s="13" customFormat="1">
      <c r="B227" s="164"/>
      <c r="D227" s="159" t="s">
        <v>206</v>
      </c>
      <c r="E227" s="165" t="s">
        <v>3</v>
      </c>
      <c r="F227" s="166" t="s">
        <v>330</v>
      </c>
      <c r="H227" s="167">
        <v>24</v>
      </c>
      <c r="I227" s="168"/>
      <c r="L227" s="164"/>
      <c r="M227" s="169"/>
      <c r="N227" s="170"/>
      <c r="O227" s="170"/>
      <c r="P227" s="170"/>
      <c r="Q227" s="170"/>
      <c r="R227" s="170"/>
      <c r="S227" s="170"/>
      <c r="T227" s="171"/>
      <c r="AT227" s="165" t="s">
        <v>206</v>
      </c>
      <c r="AU227" s="165" t="s">
        <v>81</v>
      </c>
      <c r="AV227" s="13" t="s">
        <v>81</v>
      </c>
      <c r="AW227" s="13" t="s">
        <v>34</v>
      </c>
      <c r="AX227" s="13" t="s">
        <v>79</v>
      </c>
      <c r="AY227" s="165" t="s">
        <v>195</v>
      </c>
    </row>
    <row r="228" spans="1:65" s="2" customFormat="1" ht="24.2" customHeight="1">
      <c r="A228" s="35"/>
      <c r="B228" s="145"/>
      <c r="C228" s="146" t="s">
        <v>340</v>
      </c>
      <c r="D228" s="146" t="s">
        <v>197</v>
      </c>
      <c r="E228" s="147" t="s">
        <v>341</v>
      </c>
      <c r="F228" s="148" t="s">
        <v>342</v>
      </c>
      <c r="G228" s="149" t="s">
        <v>321</v>
      </c>
      <c r="H228" s="150">
        <v>80</v>
      </c>
      <c r="I228" s="151"/>
      <c r="J228" s="152">
        <f>ROUND(I228*H228,2)</f>
        <v>0</v>
      </c>
      <c r="K228" s="148" t="s">
        <v>201</v>
      </c>
      <c r="L228" s="36"/>
      <c r="M228" s="153" t="s">
        <v>3</v>
      </c>
      <c r="N228" s="154" t="s">
        <v>43</v>
      </c>
      <c r="O228" s="56"/>
      <c r="P228" s="155">
        <f>O228*H228</f>
        <v>0</v>
      </c>
      <c r="Q228" s="155">
        <v>0</v>
      </c>
      <c r="R228" s="155">
        <f>Q228*H228</f>
        <v>0</v>
      </c>
      <c r="S228" s="155">
        <v>0</v>
      </c>
      <c r="T228" s="156">
        <f>S228*H228</f>
        <v>0</v>
      </c>
      <c r="U228" s="35"/>
      <c r="V228" s="35"/>
      <c r="W228" s="35"/>
      <c r="X228" s="35"/>
      <c r="Y228" s="35"/>
      <c r="Z228" s="35"/>
      <c r="AA228" s="35"/>
      <c r="AB228" s="35"/>
      <c r="AC228" s="35"/>
      <c r="AD228" s="35"/>
      <c r="AE228" s="35"/>
      <c r="AR228" s="157" t="s">
        <v>202</v>
      </c>
      <c r="AT228" s="157" t="s">
        <v>197</v>
      </c>
      <c r="AU228" s="157" t="s">
        <v>81</v>
      </c>
      <c r="AY228" s="20" t="s">
        <v>195</v>
      </c>
      <c r="BE228" s="158">
        <f>IF(N228="základní",J228,0)</f>
        <v>0</v>
      </c>
      <c r="BF228" s="158">
        <f>IF(N228="snížená",J228,0)</f>
        <v>0</v>
      </c>
      <c r="BG228" s="158">
        <f>IF(N228="zákl. přenesená",J228,0)</f>
        <v>0</v>
      </c>
      <c r="BH228" s="158">
        <f>IF(N228="sníž. přenesená",J228,0)</f>
        <v>0</v>
      </c>
      <c r="BI228" s="158">
        <f>IF(N228="nulová",J228,0)</f>
        <v>0</v>
      </c>
      <c r="BJ228" s="20" t="s">
        <v>79</v>
      </c>
      <c r="BK228" s="158">
        <f>ROUND(I228*H228,2)</f>
        <v>0</v>
      </c>
      <c r="BL228" s="20" t="s">
        <v>202</v>
      </c>
      <c r="BM228" s="157" t="s">
        <v>343</v>
      </c>
    </row>
    <row r="229" spans="1:65" s="13" customFormat="1">
      <c r="B229" s="164"/>
      <c r="D229" s="159" t="s">
        <v>206</v>
      </c>
      <c r="E229" s="165" t="s">
        <v>3</v>
      </c>
      <c r="F229" s="166" t="s">
        <v>329</v>
      </c>
      <c r="H229" s="167">
        <v>80</v>
      </c>
      <c r="I229" s="168"/>
      <c r="L229" s="164"/>
      <c r="M229" s="169"/>
      <c r="N229" s="170"/>
      <c r="O229" s="170"/>
      <c r="P229" s="170"/>
      <c r="Q229" s="170"/>
      <c r="R229" s="170"/>
      <c r="S229" s="170"/>
      <c r="T229" s="171"/>
      <c r="AT229" s="165" t="s">
        <v>206</v>
      </c>
      <c r="AU229" s="165" t="s">
        <v>81</v>
      </c>
      <c r="AV229" s="13" t="s">
        <v>81</v>
      </c>
      <c r="AW229" s="13" t="s">
        <v>34</v>
      </c>
      <c r="AX229" s="13" t="s">
        <v>79</v>
      </c>
      <c r="AY229" s="165" t="s">
        <v>195</v>
      </c>
    </row>
    <row r="230" spans="1:65" s="2" customFormat="1" ht="37.9" customHeight="1">
      <c r="A230" s="35"/>
      <c r="B230" s="145"/>
      <c r="C230" s="146" t="s">
        <v>344</v>
      </c>
      <c r="D230" s="146" t="s">
        <v>197</v>
      </c>
      <c r="E230" s="147" t="s">
        <v>345</v>
      </c>
      <c r="F230" s="148" t="s">
        <v>346</v>
      </c>
      <c r="G230" s="149" t="s">
        <v>321</v>
      </c>
      <c r="H230" s="150">
        <v>80</v>
      </c>
      <c r="I230" s="151"/>
      <c r="J230" s="152">
        <f>ROUND(I230*H230,2)</f>
        <v>0</v>
      </c>
      <c r="K230" s="148" t="s">
        <v>201</v>
      </c>
      <c r="L230" s="36"/>
      <c r="M230" s="153" t="s">
        <v>3</v>
      </c>
      <c r="N230" s="154" t="s">
        <v>43</v>
      </c>
      <c r="O230" s="56"/>
      <c r="P230" s="155">
        <f>O230*H230</f>
        <v>0</v>
      </c>
      <c r="Q230" s="155">
        <v>0</v>
      </c>
      <c r="R230" s="155">
        <f>Q230*H230</f>
        <v>0</v>
      </c>
      <c r="S230" s="155">
        <v>0</v>
      </c>
      <c r="T230" s="156">
        <f>S230*H230</f>
        <v>0</v>
      </c>
      <c r="U230" s="35"/>
      <c r="V230" s="35"/>
      <c r="W230" s="35"/>
      <c r="X230" s="35"/>
      <c r="Y230" s="35"/>
      <c r="Z230" s="35"/>
      <c r="AA230" s="35"/>
      <c r="AB230" s="35"/>
      <c r="AC230" s="35"/>
      <c r="AD230" s="35"/>
      <c r="AE230" s="35"/>
      <c r="AR230" s="157" t="s">
        <v>202</v>
      </c>
      <c r="AT230" s="157" t="s">
        <v>197</v>
      </c>
      <c r="AU230" s="157" t="s">
        <v>81</v>
      </c>
      <c r="AY230" s="20" t="s">
        <v>195</v>
      </c>
      <c r="BE230" s="158">
        <f>IF(N230="základní",J230,0)</f>
        <v>0</v>
      </c>
      <c r="BF230" s="158">
        <f>IF(N230="snížená",J230,0)</f>
        <v>0</v>
      </c>
      <c r="BG230" s="158">
        <f>IF(N230="zákl. přenesená",J230,0)</f>
        <v>0</v>
      </c>
      <c r="BH230" s="158">
        <f>IF(N230="sníž. přenesená",J230,0)</f>
        <v>0</v>
      </c>
      <c r="BI230" s="158">
        <f>IF(N230="nulová",J230,0)</f>
        <v>0</v>
      </c>
      <c r="BJ230" s="20" t="s">
        <v>79</v>
      </c>
      <c r="BK230" s="158">
        <f>ROUND(I230*H230,2)</f>
        <v>0</v>
      </c>
      <c r="BL230" s="20" t="s">
        <v>202</v>
      </c>
      <c r="BM230" s="157" t="s">
        <v>347</v>
      </c>
    </row>
    <row r="231" spans="1:65" s="2" customFormat="1" ht="107.25">
      <c r="A231" s="35"/>
      <c r="B231" s="36"/>
      <c r="C231" s="35"/>
      <c r="D231" s="159" t="s">
        <v>204</v>
      </c>
      <c r="E231" s="35"/>
      <c r="F231" s="160" t="s">
        <v>348</v>
      </c>
      <c r="G231" s="35"/>
      <c r="H231" s="35"/>
      <c r="I231" s="161"/>
      <c r="J231" s="35"/>
      <c r="K231" s="35"/>
      <c r="L231" s="36"/>
      <c r="M231" s="162"/>
      <c r="N231" s="163"/>
      <c r="O231" s="56"/>
      <c r="P231" s="56"/>
      <c r="Q231" s="56"/>
      <c r="R231" s="56"/>
      <c r="S231" s="56"/>
      <c r="T231" s="57"/>
      <c r="U231" s="35"/>
      <c r="V231" s="35"/>
      <c r="W231" s="35"/>
      <c r="X231" s="35"/>
      <c r="Y231" s="35"/>
      <c r="Z231" s="35"/>
      <c r="AA231" s="35"/>
      <c r="AB231" s="35"/>
      <c r="AC231" s="35"/>
      <c r="AD231" s="35"/>
      <c r="AE231" s="35"/>
      <c r="AT231" s="20" t="s">
        <v>204</v>
      </c>
      <c r="AU231" s="20" t="s">
        <v>81</v>
      </c>
    </row>
    <row r="232" spans="1:65" s="13" customFormat="1">
      <c r="B232" s="164"/>
      <c r="D232" s="159" t="s">
        <v>206</v>
      </c>
      <c r="E232" s="165" t="s">
        <v>3</v>
      </c>
      <c r="F232" s="166" t="s">
        <v>329</v>
      </c>
      <c r="H232" s="167">
        <v>80</v>
      </c>
      <c r="I232" s="168"/>
      <c r="L232" s="164"/>
      <c r="M232" s="169"/>
      <c r="N232" s="170"/>
      <c r="O232" s="170"/>
      <c r="P232" s="170"/>
      <c r="Q232" s="170"/>
      <c r="R232" s="170"/>
      <c r="S232" s="170"/>
      <c r="T232" s="171"/>
      <c r="AT232" s="165" t="s">
        <v>206</v>
      </c>
      <c r="AU232" s="165" t="s">
        <v>81</v>
      </c>
      <c r="AV232" s="13" t="s">
        <v>81</v>
      </c>
      <c r="AW232" s="13" t="s">
        <v>34</v>
      </c>
      <c r="AX232" s="13" t="s">
        <v>79</v>
      </c>
      <c r="AY232" s="165" t="s">
        <v>195</v>
      </c>
    </row>
    <row r="233" spans="1:65" s="2" customFormat="1" ht="14.45" customHeight="1">
      <c r="A233" s="35"/>
      <c r="B233" s="145"/>
      <c r="C233" s="188" t="s">
        <v>349</v>
      </c>
      <c r="D233" s="188" t="s">
        <v>282</v>
      </c>
      <c r="E233" s="189" t="s">
        <v>350</v>
      </c>
      <c r="F233" s="190" t="s">
        <v>351</v>
      </c>
      <c r="G233" s="191" t="s">
        <v>200</v>
      </c>
      <c r="H233" s="192">
        <v>50.893999999999998</v>
      </c>
      <c r="I233" s="193"/>
      <c r="J233" s="194">
        <f>ROUND(I233*H233,2)</f>
        <v>0</v>
      </c>
      <c r="K233" s="190" t="s">
        <v>201</v>
      </c>
      <c r="L233" s="195"/>
      <c r="M233" s="196" t="s">
        <v>3</v>
      </c>
      <c r="N233" s="197" t="s">
        <v>43</v>
      </c>
      <c r="O233" s="56"/>
      <c r="P233" s="155">
        <f>O233*H233</f>
        <v>0</v>
      </c>
      <c r="Q233" s="155">
        <v>2.4289999999999998</v>
      </c>
      <c r="R233" s="155">
        <f>Q233*H233</f>
        <v>123.62152599999999</v>
      </c>
      <c r="S233" s="155">
        <v>0</v>
      </c>
      <c r="T233" s="156">
        <f>S233*H233</f>
        <v>0</v>
      </c>
      <c r="U233" s="35"/>
      <c r="V233" s="35"/>
      <c r="W233" s="35"/>
      <c r="X233" s="35"/>
      <c r="Y233" s="35"/>
      <c r="Z233" s="35"/>
      <c r="AA233" s="35"/>
      <c r="AB233" s="35"/>
      <c r="AC233" s="35"/>
      <c r="AD233" s="35"/>
      <c r="AE233" s="35"/>
      <c r="AR233" s="157" t="s">
        <v>249</v>
      </c>
      <c r="AT233" s="157" t="s">
        <v>282</v>
      </c>
      <c r="AU233" s="157" t="s">
        <v>81</v>
      </c>
      <c r="AY233" s="20" t="s">
        <v>195</v>
      </c>
      <c r="BE233" s="158">
        <f>IF(N233="základní",J233,0)</f>
        <v>0</v>
      </c>
      <c r="BF233" s="158">
        <f>IF(N233="snížená",J233,0)</f>
        <v>0</v>
      </c>
      <c r="BG233" s="158">
        <f>IF(N233="zákl. přenesená",J233,0)</f>
        <v>0</v>
      </c>
      <c r="BH233" s="158">
        <f>IF(N233="sníž. přenesená",J233,0)</f>
        <v>0</v>
      </c>
      <c r="BI233" s="158">
        <f>IF(N233="nulová",J233,0)</f>
        <v>0</v>
      </c>
      <c r="BJ233" s="20" t="s">
        <v>79</v>
      </c>
      <c r="BK233" s="158">
        <f>ROUND(I233*H233,2)</f>
        <v>0</v>
      </c>
      <c r="BL233" s="20" t="s">
        <v>202</v>
      </c>
      <c r="BM233" s="157" t="s">
        <v>352</v>
      </c>
    </row>
    <row r="234" spans="1:65" s="13" customFormat="1">
      <c r="B234" s="164"/>
      <c r="D234" s="159" t="s">
        <v>206</v>
      </c>
      <c r="E234" s="165" t="s">
        <v>3</v>
      </c>
      <c r="F234" s="166" t="s">
        <v>353</v>
      </c>
      <c r="H234" s="167">
        <v>50.893999999999998</v>
      </c>
      <c r="I234" s="168"/>
      <c r="L234" s="164"/>
      <c r="M234" s="169"/>
      <c r="N234" s="170"/>
      <c r="O234" s="170"/>
      <c r="P234" s="170"/>
      <c r="Q234" s="170"/>
      <c r="R234" s="170"/>
      <c r="S234" s="170"/>
      <c r="T234" s="171"/>
      <c r="AT234" s="165" t="s">
        <v>206</v>
      </c>
      <c r="AU234" s="165" t="s">
        <v>81</v>
      </c>
      <c r="AV234" s="13" t="s">
        <v>81</v>
      </c>
      <c r="AW234" s="13" t="s">
        <v>34</v>
      </c>
      <c r="AX234" s="13" t="s">
        <v>79</v>
      </c>
      <c r="AY234" s="165" t="s">
        <v>195</v>
      </c>
    </row>
    <row r="235" spans="1:65" s="2" customFormat="1" ht="14.45" customHeight="1">
      <c r="A235" s="35"/>
      <c r="B235" s="145"/>
      <c r="C235" s="146" t="s">
        <v>354</v>
      </c>
      <c r="D235" s="146" t="s">
        <v>197</v>
      </c>
      <c r="E235" s="147" t="s">
        <v>355</v>
      </c>
      <c r="F235" s="148" t="s">
        <v>356</v>
      </c>
      <c r="G235" s="149" t="s">
        <v>262</v>
      </c>
      <c r="H235" s="150">
        <v>7.6340000000000003</v>
      </c>
      <c r="I235" s="151"/>
      <c r="J235" s="152">
        <f>ROUND(I235*H235,2)</f>
        <v>0</v>
      </c>
      <c r="K235" s="148" t="s">
        <v>201</v>
      </c>
      <c r="L235" s="36"/>
      <c r="M235" s="153" t="s">
        <v>3</v>
      </c>
      <c r="N235" s="154" t="s">
        <v>43</v>
      </c>
      <c r="O235" s="56"/>
      <c r="P235" s="155">
        <f>O235*H235</f>
        <v>0</v>
      </c>
      <c r="Q235" s="155">
        <v>1.1133200000000001</v>
      </c>
      <c r="R235" s="155">
        <f>Q235*H235</f>
        <v>8.4990848800000016</v>
      </c>
      <c r="S235" s="155">
        <v>0</v>
      </c>
      <c r="T235" s="156">
        <f>S235*H235</f>
        <v>0</v>
      </c>
      <c r="U235" s="35"/>
      <c r="V235" s="35"/>
      <c r="W235" s="35"/>
      <c r="X235" s="35"/>
      <c r="Y235" s="35"/>
      <c r="Z235" s="35"/>
      <c r="AA235" s="35"/>
      <c r="AB235" s="35"/>
      <c r="AC235" s="35"/>
      <c r="AD235" s="35"/>
      <c r="AE235" s="35"/>
      <c r="AR235" s="157" t="s">
        <v>202</v>
      </c>
      <c r="AT235" s="157" t="s">
        <v>197</v>
      </c>
      <c r="AU235" s="157" t="s">
        <v>81</v>
      </c>
      <c r="AY235" s="20" t="s">
        <v>195</v>
      </c>
      <c r="BE235" s="158">
        <f>IF(N235="základní",J235,0)</f>
        <v>0</v>
      </c>
      <c r="BF235" s="158">
        <f>IF(N235="snížená",J235,0)</f>
        <v>0</v>
      </c>
      <c r="BG235" s="158">
        <f>IF(N235="zákl. přenesená",J235,0)</f>
        <v>0</v>
      </c>
      <c r="BH235" s="158">
        <f>IF(N235="sníž. přenesená",J235,0)</f>
        <v>0</v>
      </c>
      <c r="BI235" s="158">
        <f>IF(N235="nulová",J235,0)</f>
        <v>0</v>
      </c>
      <c r="BJ235" s="20" t="s">
        <v>79</v>
      </c>
      <c r="BK235" s="158">
        <f>ROUND(I235*H235,2)</f>
        <v>0</v>
      </c>
      <c r="BL235" s="20" t="s">
        <v>202</v>
      </c>
      <c r="BM235" s="157" t="s">
        <v>357</v>
      </c>
    </row>
    <row r="236" spans="1:65" s="2" customFormat="1" ht="68.25">
      <c r="A236" s="35"/>
      <c r="B236" s="36"/>
      <c r="C236" s="35"/>
      <c r="D236" s="159" t="s">
        <v>204</v>
      </c>
      <c r="E236" s="35"/>
      <c r="F236" s="160" t="s">
        <v>358</v>
      </c>
      <c r="G236" s="35"/>
      <c r="H236" s="35"/>
      <c r="I236" s="161"/>
      <c r="J236" s="35"/>
      <c r="K236" s="35"/>
      <c r="L236" s="36"/>
      <c r="M236" s="162"/>
      <c r="N236" s="163"/>
      <c r="O236" s="56"/>
      <c r="P236" s="56"/>
      <c r="Q236" s="56"/>
      <c r="R236" s="56"/>
      <c r="S236" s="56"/>
      <c r="T236" s="57"/>
      <c r="U236" s="35"/>
      <c r="V236" s="35"/>
      <c r="W236" s="35"/>
      <c r="X236" s="35"/>
      <c r="Y236" s="35"/>
      <c r="Z236" s="35"/>
      <c r="AA236" s="35"/>
      <c r="AB236" s="35"/>
      <c r="AC236" s="35"/>
      <c r="AD236" s="35"/>
      <c r="AE236" s="35"/>
      <c r="AT236" s="20" t="s">
        <v>204</v>
      </c>
      <c r="AU236" s="20" t="s">
        <v>81</v>
      </c>
    </row>
    <row r="237" spans="1:65" s="13" customFormat="1">
      <c r="B237" s="164"/>
      <c r="D237" s="159" t="s">
        <v>206</v>
      </c>
      <c r="E237" s="165" t="s">
        <v>3</v>
      </c>
      <c r="F237" s="166" t="s">
        <v>359</v>
      </c>
      <c r="H237" s="167">
        <v>7.6340000000000003</v>
      </c>
      <c r="I237" s="168"/>
      <c r="L237" s="164"/>
      <c r="M237" s="169"/>
      <c r="N237" s="170"/>
      <c r="O237" s="170"/>
      <c r="P237" s="170"/>
      <c r="Q237" s="170"/>
      <c r="R237" s="170"/>
      <c r="S237" s="170"/>
      <c r="T237" s="171"/>
      <c r="AT237" s="165" t="s">
        <v>206</v>
      </c>
      <c r="AU237" s="165" t="s">
        <v>81</v>
      </c>
      <c r="AV237" s="13" t="s">
        <v>81</v>
      </c>
      <c r="AW237" s="13" t="s">
        <v>34</v>
      </c>
      <c r="AX237" s="13" t="s">
        <v>79</v>
      </c>
      <c r="AY237" s="165" t="s">
        <v>195</v>
      </c>
    </row>
    <row r="238" spans="1:65" s="2" customFormat="1" ht="37.9" customHeight="1">
      <c r="A238" s="35"/>
      <c r="B238" s="145"/>
      <c r="C238" s="146" t="s">
        <v>360</v>
      </c>
      <c r="D238" s="146" t="s">
        <v>197</v>
      </c>
      <c r="E238" s="147" t="s">
        <v>361</v>
      </c>
      <c r="F238" s="148" t="s">
        <v>362</v>
      </c>
      <c r="G238" s="149" t="s">
        <v>200</v>
      </c>
      <c r="H238" s="150">
        <v>65.944999999999993</v>
      </c>
      <c r="I238" s="151"/>
      <c r="J238" s="152">
        <f>ROUND(I238*H238,2)</f>
        <v>0</v>
      </c>
      <c r="K238" s="148" t="s">
        <v>201</v>
      </c>
      <c r="L238" s="36"/>
      <c r="M238" s="153" t="s">
        <v>3</v>
      </c>
      <c r="N238" s="154" t="s">
        <v>43</v>
      </c>
      <c r="O238" s="56"/>
      <c r="P238" s="155">
        <f>O238*H238</f>
        <v>0</v>
      </c>
      <c r="Q238" s="155">
        <v>2.16</v>
      </c>
      <c r="R238" s="155">
        <f>Q238*H238</f>
        <v>142.44119999999998</v>
      </c>
      <c r="S238" s="155">
        <v>0</v>
      </c>
      <c r="T238" s="156">
        <f>S238*H238</f>
        <v>0</v>
      </c>
      <c r="U238" s="35"/>
      <c r="V238" s="35"/>
      <c r="W238" s="35"/>
      <c r="X238" s="35"/>
      <c r="Y238" s="35"/>
      <c r="Z238" s="35"/>
      <c r="AA238" s="35"/>
      <c r="AB238" s="35"/>
      <c r="AC238" s="35"/>
      <c r="AD238" s="35"/>
      <c r="AE238" s="35"/>
      <c r="AR238" s="157" t="s">
        <v>202</v>
      </c>
      <c r="AT238" s="157" t="s">
        <v>197</v>
      </c>
      <c r="AU238" s="157" t="s">
        <v>81</v>
      </c>
      <c r="AY238" s="20" t="s">
        <v>195</v>
      </c>
      <c r="BE238" s="158">
        <f>IF(N238="základní",J238,0)</f>
        <v>0</v>
      </c>
      <c r="BF238" s="158">
        <f>IF(N238="snížená",J238,0)</f>
        <v>0</v>
      </c>
      <c r="BG238" s="158">
        <f>IF(N238="zákl. přenesená",J238,0)</f>
        <v>0</v>
      </c>
      <c r="BH238" s="158">
        <f>IF(N238="sníž. přenesená",J238,0)</f>
        <v>0</v>
      </c>
      <c r="BI238" s="158">
        <f>IF(N238="nulová",J238,0)</f>
        <v>0</v>
      </c>
      <c r="BJ238" s="20" t="s">
        <v>79</v>
      </c>
      <c r="BK238" s="158">
        <f>ROUND(I238*H238,2)</f>
        <v>0</v>
      </c>
      <c r="BL238" s="20" t="s">
        <v>202</v>
      </c>
      <c r="BM238" s="157" t="s">
        <v>363</v>
      </c>
    </row>
    <row r="239" spans="1:65" s="2" customFormat="1" ht="68.25">
      <c r="A239" s="35"/>
      <c r="B239" s="36"/>
      <c r="C239" s="35"/>
      <c r="D239" s="159" t="s">
        <v>204</v>
      </c>
      <c r="E239" s="35"/>
      <c r="F239" s="160" t="s">
        <v>364</v>
      </c>
      <c r="G239" s="35"/>
      <c r="H239" s="35"/>
      <c r="I239" s="161"/>
      <c r="J239" s="35"/>
      <c r="K239" s="35"/>
      <c r="L239" s="36"/>
      <c r="M239" s="162"/>
      <c r="N239" s="163"/>
      <c r="O239" s="56"/>
      <c r="P239" s="56"/>
      <c r="Q239" s="56"/>
      <c r="R239" s="56"/>
      <c r="S239" s="56"/>
      <c r="T239" s="57"/>
      <c r="U239" s="35"/>
      <c r="V239" s="35"/>
      <c r="W239" s="35"/>
      <c r="X239" s="35"/>
      <c r="Y239" s="35"/>
      <c r="Z239" s="35"/>
      <c r="AA239" s="35"/>
      <c r="AB239" s="35"/>
      <c r="AC239" s="35"/>
      <c r="AD239" s="35"/>
      <c r="AE239" s="35"/>
      <c r="AT239" s="20" t="s">
        <v>204</v>
      </c>
      <c r="AU239" s="20" t="s">
        <v>81</v>
      </c>
    </row>
    <row r="240" spans="1:65" s="13" customFormat="1">
      <c r="B240" s="164"/>
      <c r="D240" s="159" t="s">
        <v>206</v>
      </c>
      <c r="E240" s="165" t="s">
        <v>3</v>
      </c>
      <c r="F240" s="166" t="s">
        <v>365</v>
      </c>
      <c r="H240" s="167">
        <v>2.2669999999999999</v>
      </c>
      <c r="I240" s="168"/>
      <c r="L240" s="164"/>
      <c r="M240" s="169"/>
      <c r="N240" s="170"/>
      <c r="O240" s="170"/>
      <c r="P240" s="170"/>
      <c r="Q240" s="170"/>
      <c r="R240" s="170"/>
      <c r="S240" s="170"/>
      <c r="T240" s="171"/>
      <c r="AT240" s="165" t="s">
        <v>206</v>
      </c>
      <c r="AU240" s="165" t="s">
        <v>81</v>
      </c>
      <c r="AV240" s="13" t="s">
        <v>81</v>
      </c>
      <c r="AW240" s="13" t="s">
        <v>34</v>
      </c>
      <c r="AX240" s="13" t="s">
        <v>72</v>
      </c>
      <c r="AY240" s="165" t="s">
        <v>195</v>
      </c>
    </row>
    <row r="241" spans="1:65" s="13" customFormat="1">
      <c r="B241" s="164"/>
      <c r="D241" s="159" t="s">
        <v>206</v>
      </c>
      <c r="E241" s="165" t="s">
        <v>3</v>
      </c>
      <c r="F241" s="166" t="s">
        <v>366</v>
      </c>
      <c r="H241" s="167">
        <v>29.433</v>
      </c>
      <c r="I241" s="168"/>
      <c r="L241" s="164"/>
      <c r="M241" s="169"/>
      <c r="N241" s="170"/>
      <c r="O241" s="170"/>
      <c r="P241" s="170"/>
      <c r="Q241" s="170"/>
      <c r="R241" s="170"/>
      <c r="S241" s="170"/>
      <c r="T241" s="171"/>
      <c r="AT241" s="165" t="s">
        <v>206</v>
      </c>
      <c r="AU241" s="165" t="s">
        <v>81</v>
      </c>
      <c r="AV241" s="13" t="s">
        <v>81</v>
      </c>
      <c r="AW241" s="13" t="s">
        <v>34</v>
      </c>
      <c r="AX241" s="13" t="s">
        <v>72</v>
      </c>
      <c r="AY241" s="165" t="s">
        <v>195</v>
      </c>
    </row>
    <row r="242" spans="1:65" s="13" customFormat="1">
      <c r="B242" s="164"/>
      <c r="D242" s="159" t="s">
        <v>206</v>
      </c>
      <c r="E242" s="165" t="s">
        <v>3</v>
      </c>
      <c r="F242" s="166" t="s">
        <v>367</v>
      </c>
      <c r="H242" s="167">
        <v>11.475</v>
      </c>
      <c r="I242" s="168"/>
      <c r="L242" s="164"/>
      <c r="M242" s="169"/>
      <c r="N242" s="170"/>
      <c r="O242" s="170"/>
      <c r="P242" s="170"/>
      <c r="Q242" s="170"/>
      <c r="R242" s="170"/>
      <c r="S242" s="170"/>
      <c r="T242" s="171"/>
      <c r="AT242" s="165" t="s">
        <v>206</v>
      </c>
      <c r="AU242" s="165" t="s">
        <v>81</v>
      </c>
      <c r="AV242" s="13" t="s">
        <v>81</v>
      </c>
      <c r="AW242" s="13" t="s">
        <v>34</v>
      </c>
      <c r="AX242" s="13" t="s">
        <v>72</v>
      </c>
      <c r="AY242" s="165" t="s">
        <v>195</v>
      </c>
    </row>
    <row r="243" spans="1:65" s="14" customFormat="1">
      <c r="B243" s="172"/>
      <c r="D243" s="159" t="s">
        <v>206</v>
      </c>
      <c r="E243" s="173" t="s">
        <v>3</v>
      </c>
      <c r="F243" s="174" t="s">
        <v>209</v>
      </c>
      <c r="H243" s="175">
        <v>43.174999999999997</v>
      </c>
      <c r="I243" s="176"/>
      <c r="L243" s="172"/>
      <c r="M243" s="177"/>
      <c r="N243" s="178"/>
      <c r="O243" s="178"/>
      <c r="P243" s="178"/>
      <c r="Q243" s="178"/>
      <c r="R243" s="178"/>
      <c r="S243" s="178"/>
      <c r="T243" s="179"/>
      <c r="AT243" s="173" t="s">
        <v>206</v>
      </c>
      <c r="AU243" s="173" t="s">
        <v>81</v>
      </c>
      <c r="AV243" s="14" t="s">
        <v>109</v>
      </c>
      <c r="AW243" s="14" t="s">
        <v>34</v>
      </c>
      <c r="AX243" s="14" t="s">
        <v>72</v>
      </c>
      <c r="AY243" s="173" t="s">
        <v>195</v>
      </c>
    </row>
    <row r="244" spans="1:65" s="13" customFormat="1">
      <c r="B244" s="164"/>
      <c r="D244" s="159" t="s">
        <v>206</v>
      </c>
      <c r="E244" s="165" t="s">
        <v>3</v>
      </c>
      <c r="F244" s="166" t="s">
        <v>368</v>
      </c>
      <c r="H244" s="167">
        <v>22.77</v>
      </c>
      <c r="I244" s="168"/>
      <c r="L244" s="164"/>
      <c r="M244" s="169"/>
      <c r="N244" s="170"/>
      <c r="O244" s="170"/>
      <c r="P244" s="170"/>
      <c r="Q244" s="170"/>
      <c r="R244" s="170"/>
      <c r="S244" s="170"/>
      <c r="T244" s="171"/>
      <c r="AT244" s="165" t="s">
        <v>206</v>
      </c>
      <c r="AU244" s="165" t="s">
        <v>81</v>
      </c>
      <c r="AV244" s="13" t="s">
        <v>81</v>
      </c>
      <c r="AW244" s="13" t="s">
        <v>34</v>
      </c>
      <c r="AX244" s="13" t="s">
        <v>72</v>
      </c>
      <c r="AY244" s="165" t="s">
        <v>195</v>
      </c>
    </row>
    <row r="245" spans="1:65" s="14" customFormat="1">
      <c r="B245" s="172"/>
      <c r="D245" s="159" t="s">
        <v>206</v>
      </c>
      <c r="E245" s="173" t="s">
        <v>3</v>
      </c>
      <c r="F245" s="174" t="s">
        <v>211</v>
      </c>
      <c r="H245" s="175">
        <v>22.77</v>
      </c>
      <c r="I245" s="176"/>
      <c r="L245" s="172"/>
      <c r="M245" s="177"/>
      <c r="N245" s="178"/>
      <c r="O245" s="178"/>
      <c r="P245" s="178"/>
      <c r="Q245" s="178"/>
      <c r="R245" s="178"/>
      <c r="S245" s="178"/>
      <c r="T245" s="179"/>
      <c r="AT245" s="173" t="s">
        <v>206</v>
      </c>
      <c r="AU245" s="173" t="s">
        <v>81</v>
      </c>
      <c r="AV245" s="14" t="s">
        <v>109</v>
      </c>
      <c r="AW245" s="14" t="s">
        <v>34</v>
      </c>
      <c r="AX245" s="14" t="s">
        <v>72</v>
      </c>
      <c r="AY245" s="173" t="s">
        <v>195</v>
      </c>
    </row>
    <row r="246" spans="1:65" s="15" customFormat="1">
      <c r="B246" s="180"/>
      <c r="D246" s="159" t="s">
        <v>206</v>
      </c>
      <c r="E246" s="181" t="s">
        <v>3</v>
      </c>
      <c r="F246" s="182" t="s">
        <v>212</v>
      </c>
      <c r="H246" s="183">
        <v>65.944999999999993</v>
      </c>
      <c r="I246" s="184"/>
      <c r="L246" s="180"/>
      <c r="M246" s="185"/>
      <c r="N246" s="186"/>
      <c r="O246" s="186"/>
      <c r="P246" s="186"/>
      <c r="Q246" s="186"/>
      <c r="R246" s="186"/>
      <c r="S246" s="186"/>
      <c r="T246" s="187"/>
      <c r="AT246" s="181" t="s">
        <v>206</v>
      </c>
      <c r="AU246" s="181" t="s">
        <v>81</v>
      </c>
      <c r="AV246" s="15" t="s">
        <v>202</v>
      </c>
      <c r="AW246" s="15" t="s">
        <v>34</v>
      </c>
      <c r="AX246" s="15" t="s">
        <v>79</v>
      </c>
      <c r="AY246" s="181" t="s">
        <v>195</v>
      </c>
    </row>
    <row r="247" spans="1:65" s="2" customFormat="1" ht="24.2" customHeight="1">
      <c r="A247" s="35"/>
      <c r="B247" s="145"/>
      <c r="C247" s="146" t="s">
        <v>369</v>
      </c>
      <c r="D247" s="146" t="s">
        <v>197</v>
      </c>
      <c r="E247" s="147" t="s">
        <v>370</v>
      </c>
      <c r="F247" s="148" t="s">
        <v>371</v>
      </c>
      <c r="G247" s="149" t="s">
        <v>200</v>
      </c>
      <c r="H247" s="150">
        <v>5</v>
      </c>
      <c r="I247" s="151"/>
      <c r="J247" s="152">
        <f>ROUND(I247*H247,2)</f>
        <v>0</v>
      </c>
      <c r="K247" s="148" t="s">
        <v>201</v>
      </c>
      <c r="L247" s="36"/>
      <c r="M247" s="153" t="s">
        <v>3</v>
      </c>
      <c r="N247" s="154" t="s">
        <v>43</v>
      </c>
      <c r="O247" s="56"/>
      <c r="P247" s="155">
        <f>O247*H247</f>
        <v>0</v>
      </c>
      <c r="Q247" s="155">
        <v>2.45329</v>
      </c>
      <c r="R247" s="155">
        <f>Q247*H247</f>
        <v>12.266449999999999</v>
      </c>
      <c r="S247" s="155">
        <v>0</v>
      </c>
      <c r="T247" s="156">
        <f>S247*H247</f>
        <v>0</v>
      </c>
      <c r="U247" s="35"/>
      <c r="V247" s="35"/>
      <c r="W247" s="35"/>
      <c r="X247" s="35"/>
      <c r="Y247" s="35"/>
      <c r="Z247" s="35"/>
      <c r="AA247" s="35"/>
      <c r="AB247" s="35"/>
      <c r="AC247" s="35"/>
      <c r="AD247" s="35"/>
      <c r="AE247" s="35"/>
      <c r="AR247" s="157" t="s">
        <v>202</v>
      </c>
      <c r="AT247" s="157" t="s">
        <v>197</v>
      </c>
      <c r="AU247" s="157" t="s">
        <v>81</v>
      </c>
      <c r="AY247" s="20" t="s">
        <v>195</v>
      </c>
      <c r="BE247" s="158">
        <f>IF(N247="základní",J247,0)</f>
        <v>0</v>
      </c>
      <c r="BF247" s="158">
        <f>IF(N247="snížená",J247,0)</f>
        <v>0</v>
      </c>
      <c r="BG247" s="158">
        <f>IF(N247="zákl. přenesená",J247,0)</f>
        <v>0</v>
      </c>
      <c r="BH247" s="158">
        <f>IF(N247="sníž. přenesená",J247,0)</f>
        <v>0</v>
      </c>
      <c r="BI247" s="158">
        <f>IF(N247="nulová",J247,0)</f>
        <v>0</v>
      </c>
      <c r="BJ247" s="20" t="s">
        <v>79</v>
      </c>
      <c r="BK247" s="158">
        <f>ROUND(I247*H247,2)</f>
        <v>0</v>
      </c>
      <c r="BL247" s="20" t="s">
        <v>202</v>
      </c>
      <c r="BM247" s="157" t="s">
        <v>372</v>
      </c>
    </row>
    <row r="248" spans="1:65" s="2" customFormat="1" ht="97.5">
      <c r="A248" s="35"/>
      <c r="B248" s="36"/>
      <c r="C248" s="35"/>
      <c r="D248" s="159" t="s">
        <v>204</v>
      </c>
      <c r="E248" s="35"/>
      <c r="F248" s="160" t="s">
        <v>373</v>
      </c>
      <c r="G248" s="35"/>
      <c r="H248" s="35"/>
      <c r="I248" s="161"/>
      <c r="J248" s="35"/>
      <c r="K248" s="35"/>
      <c r="L248" s="36"/>
      <c r="M248" s="162"/>
      <c r="N248" s="163"/>
      <c r="O248" s="56"/>
      <c r="P248" s="56"/>
      <c r="Q248" s="56"/>
      <c r="R248" s="56"/>
      <c r="S248" s="56"/>
      <c r="T248" s="57"/>
      <c r="U248" s="35"/>
      <c r="V248" s="35"/>
      <c r="W248" s="35"/>
      <c r="X248" s="35"/>
      <c r="Y248" s="35"/>
      <c r="Z248" s="35"/>
      <c r="AA248" s="35"/>
      <c r="AB248" s="35"/>
      <c r="AC248" s="35"/>
      <c r="AD248" s="35"/>
      <c r="AE248" s="35"/>
      <c r="AT248" s="20" t="s">
        <v>204</v>
      </c>
      <c r="AU248" s="20" t="s">
        <v>81</v>
      </c>
    </row>
    <row r="249" spans="1:65" s="13" customFormat="1">
      <c r="B249" s="164"/>
      <c r="D249" s="159" t="s">
        <v>206</v>
      </c>
      <c r="E249" s="165" t="s">
        <v>3</v>
      </c>
      <c r="F249" s="166" t="s">
        <v>374</v>
      </c>
      <c r="H249" s="167">
        <v>5</v>
      </c>
      <c r="I249" s="168"/>
      <c r="L249" s="164"/>
      <c r="M249" s="169"/>
      <c r="N249" s="170"/>
      <c r="O249" s="170"/>
      <c r="P249" s="170"/>
      <c r="Q249" s="170"/>
      <c r="R249" s="170"/>
      <c r="S249" s="170"/>
      <c r="T249" s="171"/>
      <c r="AT249" s="165" t="s">
        <v>206</v>
      </c>
      <c r="AU249" s="165" t="s">
        <v>81</v>
      </c>
      <c r="AV249" s="13" t="s">
        <v>81</v>
      </c>
      <c r="AW249" s="13" t="s">
        <v>34</v>
      </c>
      <c r="AX249" s="13" t="s">
        <v>79</v>
      </c>
      <c r="AY249" s="165" t="s">
        <v>195</v>
      </c>
    </row>
    <row r="250" spans="1:65" s="2" customFormat="1" ht="24.2" customHeight="1">
      <c r="A250" s="35"/>
      <c r="B250" s="145"/>
      <c r="C250" s="146" t="s">
        <v>375</v>
      </c>
      <c r="D250" s="146" t="s">
        <v>197</v>
      </c>
      <c r="E250" s="147" t="s">
        <v>376</v>
      </c>
      <c r="F250" s="148" t="s">
        <v>377</v>
      </c>
      <c r="G250" s="149" t="s">
        <v>200</v>
      </c>
      <c r="H250" s="150">
        <v>36.936</v>
      </c>
      <c r="I250" s="151"/>
      <c r="J250" s="152">
        <f>ROUND(I250*H250,2)</f>
        <v>0</v>
      </c>
      <c r="K250" s="148" t="s">
        <v>201</v>
      </c>
      <c r="L250" s="36"/>
      <c r="M250" s="153" t="s">
        <v>3</v>
      </c>
      <c r="N250" s="154" t="s">
        <v>43</v>
      </c>
      <c r="O250" s="56"/>
      <c r="P250" s="155">
        <f>O250*H250</f>
        <v>0</v>
      </c>
      <c r="Q250" s="155">
        <v>2.45329</v>
      </c>
      <c r="R250" s="155">
        <f>Q250*H250</f>
        <v>90.614719440000002</v>
      </c>
      <c r="S250" s="155">
        <v>0</v>
      </c>
      <c r="T250" s="156">
        <f>S250*H250</f>
        <v>0</v>
      </c>
      <c r="U250" s="35"/>
      <c r="V250" s="35"/>
      <c r="W250" s="35"/>
      <c r="X250" s="35"/>
      <c r="Y250" s="35"/>
      <c r="Z250" s="35"/>
      <c r="AA250" s="35"/>
      <c r="AB250" s="35"/>
      <c r="AC250" s="35"/>
      <c r="AD250" s="35"/>
      <c r="AE250" s="35"/>
      <c r="AR250" s="157" t="s">
        <v>202</v>
      </c>
      <c r="AT250" s="157" t="s">
        <v>197</v>
      </c>
      <c r="AU250" s="157" t="s">
        <v>81</v>
      </c>
      <c r="AY250" s="20" t="s">
        <v>195</v>
      </c>
      <c r="BE250" s="158">
        <f>IF(N250="základní",J250,0)</f>
        <v>0</v>
      </c>
      <c r="BF250" s="158">
        <f>IF(N250="snížená",J250,0)</f>
        <v>0</v>
      </c>
      <c r="BG250" s="158">
        <f>IF(N250="zákl. přenesená",J250,0)</f>
        <v>0</v>
      </c>
      <c r="BH250" s="158">
        <f>IF(N250="sníž. přenesená",J250,0)</f>
        <v>0</v>
      </c>
      <c r="BI250" s="158">
        <f>IF(N250="nulová",J250,0)</f>
        <v>0</v>
      </c>
      <c r="BJ250" s="20" t="s">
        <v>79</v>
      </c>
      <c r="BK250" s="158">
        <f>ROUND(I250*H250,2)</f>
        <v>0</v>
      </c>
      <c r="BL250" s="20" t="s">
        <v>202</v>
      </c>
      <c r="BM250" s="157" t="s">
        <v>378</v>
      </c>
    </row>
    <row r="251" spans="1:65" s="2" customFormat="1" ht="146.25">
      <c r="A251" s="35"/>
      <c r="B251" s="36"/>
      <c r="C251" s="35"/>
      <c r="D251" s="159" t="s">
        <v>204</v>
      </c>
      <c r="E251" s="35"/>
      <c r="F251" s="160" t="s">
        <v>379</v>
      </c>
      <c r="G251" s="35"/>
      <c r="H251" s="35"/>
      <c r="I251" s="161"/>
      <c r="J251" s="35"/>
      <c r="K251" s="35"/>
      <c r="L251" s="36"/>
      <c r="M251" s="162"/>
      <c r="N251" s="163"/>
      <c r="O251" s="56"/>
      <c r="P251" s="56"/>
      <c r="Q251" s="56"/>
      <c r="R251" s="56"/>
      <c r="S251" s="56"/>
      <c r="T251" s="57"/>
      <c r="U251" s="35"/>
      <c r="V251" s="35"/>
      <c r="W251" s="35"/>
      <c r="X251" s="35"/>
      <c r="Y251" s="35"/>
      <c r="Z251" s="35"/>
      <c r="AA251" s="35"/>
      <c r="AB251" s="35"/>
      <c r="AC251" s="35"/>
      <c r="AD251" s="35"/>
      <c r="AE251" s="35"/>
      <c r="AT251" s="20" t="s">
        <v>204</v>
      </c>
      <c r="AU251" s="20" t="s">
        <v>81</v>
      </c>
    </row>
    <row r="252" spans="1:65" s="13" customFormat="1">
      <c r="B252" s="164"/>
      <c r="D252" s="159" t="s">
        <v>206</v>
      </c>
      <c r="E252" s="165" t="s">
        <v>3</v>
      </c>
      <c r="F252" s="166" t="s">
        <v>380</v>
      </c>
      <c r="H252" s="167">
        <v>0.77900000000000003</v>
      </c>
      <c r="I252" s="168"/>
      <c r="L252" s="164"/>
      <c r="M252" s="169"/>
      <c r="N252" s="170"/>
      <c r="O252" s="170"/>
      <c r="P252" s="170"/>
      <c r="Q252" s="170"/>
      <c r="R252" s="170"/>
      <c r="S252" s="170"/>
      <c r="T252" s="171"/>
      <c r="AT252" s="165" t="s">
        <v>206</v>
      </c>
      <c r="AU252" s="165" t="s">
        <v>81</v>
      </c>
      <c r="AV252" s="13" t="s">
        <v>81</v>
      </c>
      <c r="AW252" s="13" t="s">
        <v>34</v>
      </c>
      <c r="AX252" s="13" t="s">
        <v>72</v>
      </c>
      <c r="AY252" s="165" t="s">
        <v>195</v>
      </c>
    </row>
    <row r="253" spans="1:65" s="13" customFormat="1">
      <c r="B253" s="164"/>
      <c r="D253" s="159" t="s">
        <v>206</v>
      </c>
      <c r="E253" s="165" t="s">
        <v>3</v>
      </c>
      <c r="F253" s="166" t="s">
        <v>381</v>
      </c>
      <c r="H253" s="167">
        <v>0.73199999999999998</v>
      </c>
      <c r="I253" s="168"/>
      <c r="L253" s="164"/>
      <c r="M253" s="169"/>
      <c r="N253" s="170"/>
      <c r="O253" s="170"/>
      <c r="P253" s="170"/>
      <c r="Q253" s="170"/>
      <c r="R253" s="170"/>
      <c r="S253" s="170"/>
      <c r="T253" s="171"/>
      <c r="AT253" s="165" t="s">
        <v>206</v>
      </c>
      <c r="AU253" s="165" t="s">
        <v>81</v>
      </c>
      <c r="AV253" s="13" t="s">
        <v>81</v>
      </c>
      <c r="AW253" s="13" t="s">
        <v>34</v>
      </c>
      <c r="AX253" s="13" t="s">
        <v>72</v>
      </c>
      <c r="AY253" s="165" t="s">
        <v>195</v>
      </c>
    </row>
    <row r="254" spans="1:65" s="13" customFormat="1">
      <c r="B254" s="164"/>
      <c r="D254" s="159" t="s">
        <v>206</v>
      </c>
      <c r="E254" s="165" t="s">
        <v>3</v>
      </c>
      <c r="F254" s="166" t="s">
        <v>382</v>
      </c>
      <c r="H254" s="167">
        <v>19.622</v>
      </c>
      <c r="I254" s="168"/>
      <c r="L254" s="164"/>
      <c r="M254" s="169"/>
      <c r="N254" s="170"/>
      <c r="O254" s="170"/>
      <c r="P254" s="170"/>
      <c r="Q254" s="170"/>
      <c r="R254" s="170"/>
      <c r="S254" s="170"/>
      <c r="T254" s="171"/>
      <c r="AT254" s="165" t="s">
        <v>206</v>
      </c>
      <c r="AU254" s="165" t="s">
        <v>81</v>
      </c>
      <c r="AV254" s="13" t="s">
        <v>81</v>
      </c>
      <c r="AW254" s="13" t="s">
        <v>34</v>
      </c>
      <c r="AX254" s="13" t="s">
        <v>72</v>
      </c>
      <c r="AY254" s="165" t="s">
        <v>195</v>
      </c>
    </row>
    <row r="255" spans="1:65" s="13" customFormat="1">
      <c r="B255" s="164"/>
      <c r="D255" s="159" t="s">
        <v>206</v>
      </c>
      <c r="E255" s="165" t="s">
        <v>3</v>
      </c>
      <c r="F255" s="166" t="s">
        <v>383</v>
      </c>
      <c r="H255" s="167">
        <v>0.85</v>
      </c>
      <c r="I255" s="168"/>
      <c r="L255" s="164"/>
      <c r="M255" s="169"/>
      <c r="N255" s="170"/>
      <c r="O255" s="170"/>
      <c r="P255" s="170"/>
      <c r="Q255" s="170"/>
      <c r="R255" s="170"/>
      <c r="S255" s="170"/>
      <c r="T255" s="171"/>
      <c r="AT255" s="165" t="s">
        <v>206</v>
      </c>
      <c r="AU255" s="165" t="s">
        <v>81</v>
      </c>
      <c r="AV255" s="13" t="s">
        <v>81</v>
      </c>
      <c r="AW255" s="13" t="s">
        <v>34</v>
      </c>
      <c r="AX255" s="13" t="s">
        <v>72</v>
      </c>
      <c r="AY255" s="165" t="s">
        <v>195</v>
      </c>
    </row>
    <row r="256" spans="1:65" s="14" customFormat="1">
      <c r="B256" s="172"/>
      <c r="D256" s="159" t="s">
        <v>206</v>
      </c>
      <c r="E256" s="173" t="s">
        <v>3</v>
      </c>
      <c r="F256" s="174" t="s">
        <v>209</v>
      </c>
      <c r="H256" s="175">
        <v>21.983000000000001</v>
      </c>
      <c r="I256" s="176"/>
      <c r="L256" s="172"/>
      <c r="M256" s="177"/>
      <c r="N256" s="178"/>
      <c r="O256" s="178"/>
      <c r="P256" s="178"/>
      <c r="Q256" s="178"/>
      <c r="R256" s="178"/>
      <c r="S256" s="178"/>
      <c r="T256" s="179"/>
      <c r="AT256" s="173" t="s">
        <v>206</v>
      </c>
      <c r="AU256" s="173" t="s">
        <v>81</v>
      </c>
      <c r="AV256" s="14" t="s">
        <v>109</v>
      </c>
      <c r="AW256" s="14" t="s">
        <v>34</v>
      </c>
      <c r="AX256" s="14" t="s">
        <v>72</v>
      </c>
      <c r="AY256" s="173" t="s">
        <v>195</v>
      </c>
    </row>
    <row r="257" spans="1:65" s="13" customFormat="1">
      <c r="B257" s="164"/>
      <c r="D257" s="159" t="s">
        <v>206</v>
      </c>
      <c r="E257" s="165" t="s">
        <v>3</v>
      </c>
      <c r="F257" s="166" t="s">
        <v>384</v>
      </c>
      <c r="H257" s="167">
        <v>14.952999999999999</v>
      </c>
      <c r="I257" s="168"/>
      <c r="L257" s="164"/>
      <c r="M257" s="169"/>
      <c r="N257" s="170"/>
      <c r="O257" s="170"/>
      <c r="P257" s="170"/>
      <c r="Q257" s="170"/>
      <c r="R257" s="170"/>
      <c r="S257" s="170"/>
      <c r="T257" s="171"/>
      <c r="AT257" s="165" t="s">
        <v>206</v>
      </c>
      <c r="AU257" s="165" t="s">
        <v>81</v>
      </c>
      <c r="AV257" s="13" t="s">
        <v>81</v>
      </c>
      <c r="AW257" s="13" t="s">
        <v>34</v>
      </c>
      <c r="AX257" s="13" t="s">
        <v>72</v>
      </c>
      <c r="AY257" s="165" t="s">
        <v>195</v>
      </c>
    </row>
    <row r="258" spans="1:65" s="14" customFormat="1">
      <c r="B258" s="172"/>
      <c r="D258" s="159" t="s">
        <v>206</v>
      </c>
      <c r="E258" s="173" t="s">
        <v>3</v>
      </c>
      <c r="F258" s="174" t="s">
        <v>211</v>
      </c>
      <c r="H258" s="175">
        <v>14.952999999999999</v>
      </c>
      <c r="I258" s="176"/>
      <c r="L258" s="172"/>
      <c r="M258" s="177"/>
      <c r="N258" s="178"/>
      <c r="O258" s="178"/>
      <c r="P258" s="178"/>
      <c r="Q258" s="178"/>
      <c r="R258" s="178"/>
      <c r="S258" s="178"/>
      <c r="T258" s="179"/>
      <c r="AT258" s="173" t="s">
        <v>206</v>
      </c>
      <c r="AU258" s="173" t="s">
        <v>81</v>
      </c>
      <c r="AV258" s="14" t="s">
        <v>109</v>
      </c>
      <c r="AW258" s="14" t="s">
        <v>34</v>
      </c>
      <c r="AX258" s="14" t="s">
        <v>72</v>
      </c>
      <c r="AY258" s="173" t="s">
        <v>195</v>
      </c>
    </row>
    <row r="259" spans="1:65" s="15" customFormat="1">
      <c r="B259" s="180"/>
      <c r="D259" s="159" t="s">
        <v>206</v>
      </c>
      <c r="E259" s="181" t="s">
        <v>3</v>
      </c>
      <c r="F259" s="182" t="s">
        <v>212</v>
      </c>
      <c r="H259" s="183">
        <v>36.936</v>
      </c>
      <c r="I259" s="184"/>
      <c r="L259" s="180"/>
      <c r="M259" s="185"/>
      <c r="N259" s="186"/>
      <c r="O259" s="186"/>
      <c r="P259" s="186"/>
      <c r="Q259" s="186"/>
      <c r="R259" s="186"/>
      <c r="S259" s="186"/>
      <c r="T259" s="187"/>
      <c r="AT259" s="181" t="s">
        <v>206</v>
      </c>
      <c r="AU259" s="181" t="s">
        <v>81</v>
      </c>
      <c r="AV259" s="15" t="s">
        <v>202</v>
      </c>
      <c r="AW259" s="15" t="s">
        <v>34</v>
      </c>
      <c r="AX259" s="15" t="s">
        <v>79</v>
      </c>
      <c r="AY259" s="181" t="s">
        <v>195</v>
      </c>
    </row>
    <row r="260" spans="1:65" s="2" customFormat="1" ht="24.2" customHeight="1">
      <c r="A260" s="35"/>
      <c r="B260" s="145"/>
      <c r="C260" s="146" t="s">
        <v>385</v>
      </c>
      <c r="D260" s="146" t="s">
        <v>197</v>
      </c>
      <c r="E260" s="147" t="s">
        <v>386</v>
      </c>
      <c r="F260" s="148" t="s">
        <v>387</v>
      </c>
      <c r="G260" s="149" t="s">
        <v>200</v>
      </c>
      <c r="H260" s="150">
        <v>104.379</v>
      </c>
      <c r="I260" s="151"/>
      <c r="J260" s="152">
        <f>ROUND(I260*H260,2)</f>
        <v>0</v>
      </c>
      <c r="K260" s="148" t="s">
        <v>201</v>
      </c>
      <c r="L260" s="36"/>
      <c r="M260" s="153" t="s">
        <v>3</v>
      </c>
      <c r="N260" s="154" t="s">
        <v>43</v>
      </c>
      <c r="O260" s="56"/>
      <c r="P260" s="155">
        <f>O260*H260</f>
        <v>0</v>
      </c>
      <c r="Q260" s="155">
        <v>2.45329</v>
      </c>
      <c r="R260" s="155">
        <f>Q260*H260</f>
        <v>256.07195690999998</v>
      </c>
      <c r="S260" s="155">
        <v>0</v>
      </c>
      <c r="T260" s="156">
        <f>S260*H260</f>
        <v>0</v>
      </c>
      <c r="U260" s="35"/>
      <c r="V260" s="35"/>
      <c r="W260" s="35"/>
      <c r="X260" s="35"/>
      <c r="Y260" s="35"/>
      <c r="Z260" s="35"/>
      <c r="AA260" s="35"/>
      <c r="AB260" s="35"/>
      <c r="AC260" s="35"/>
      <c r="AD260" s="35"/>
      <c r="AE260" s="35"/>
      <c r="AR260" s="157" t="s">
        <v>202</v>
      </c>
      <c r="AT260" s="157" t="s">
        <v>197</v>
      </c>
      <c r="AU260" s="157" t="s">
        <v>81</v>
      </c>
      <c r="AY260" s="20" t="s">
        <v>195</v>
      </c>
      <c r="BE260" s="158">
        <f>IF(N260="základní",J260,0)</f>
        <v>0</v>
      </c>
      <c r="BF260" s="158">
        <f>IF(N260="snížená",J260,0)</f>
        <v>0</v>
      </c>
      <c r="BG260" s="158">
        <f>IF(N260="zákl. přenesená",J260,0)</f>
        <v>0</v>
      </c>
      <c r="BH260" s="158">
        <f>IF(N260="sníž. přenesená",J260,0)</f>
        <v>0</v>
      </c>
      <c r="BI260" s="158">
        <f>IF(N260="nulová",J260,0)</f>
        <v>0</v>
      </c>
      <c r="BJ260" s="20" t="s">
        <v>79</v>
      </c>
      <c r="BK260" s="158">
        <f>ROUND(I260*H260,2)</f>
        <v>0</v>
      </c>
      <c r="BL260" s="20" t="s">
        <v>202</v>
      </c>
      <c r="BM260" s="157" t="s">
        <v>388</v>
      </c>
    </row>
    <row r="261" spans="1:65" s="2" customFormat="1" ht="146.25">
      <c r="A261" s="35"/>
      <c r="B261" s="36"/>
      <c r="C261" s="35"/>
      <c r="D261" s="159" t="s">
        <v>204</v>
      </c>
      <c r="E261" s="35"/>
      <c r="F261" s="160" t="s">
        <v>379</v>
      </c>
      <c r="G261" s="35"/>
      <c r="H261" s="35"/>
      <c r="I261" s="161"/>
      <c r="J261" s="35"/>
      <c r="K261" s="35"/>
      <c r="L261" s="36"/>
      <c r="M261" s="162"/>
      <c r="N261" s="163"/>
      <c r="O261" s="56"/>
      <c r="P261" s="56"/>
      <c r="Q261" s="56"/>
      <c r="R261" s="56"/>
      <c r="S261" s="56"/>
      <c r="T261" s="57"/>
      <c r="U261" s="35"/>
      <c r="V261" s="35"/>
      <c r="W261" s="35"/>
      <c r="X261" s="35"/>
      <c r="Y261" s="35"/>
      <c r="Z261" s="35"/>
      <c r="AA261" s="35"/>
      <c r="AB261" s="35"/>
      <c r="AC261" s="35"/>
      <c r="AD261" s="35"/>
      <c r="AE261" s="35"/>
      <c r="AT261" s="20" t="s">
        <v>204</v>
      </c>
      <c r="AU261" s="20" t="s">
        <v>81</v>
      </c>
    </row>
    <row r="262" spans="1:65" s="13" customFormat="1">
      <c r="B262" s="164"/>
      <c r="D262" s="159" t="s">
        <v>206</v>
      </c>
      <c r="E262" s="165" t="s">
        <v>3</v>
      </c>
      <c r="F262" s="166" t="s">
        <v>389</v>
      </c>
      <c r="H262" s="167">
        <v>3.778</v>
      </c>
      <c r="I262" s="168"/>
      <c r="L262" s="164"/>
      <c r="M262" s="169"/>
      <c r="N262" s="170"/>
      <c r="O262" s="170"/>
      <c r="P262" s="170"/>
      <c r="Q262" s="170"/>
      <c r="R262" s="170"/>
      <c r="S262" s="170"/>
      <c r="T262" s="171"/>
      <c r="AT262" s="165" t="s">
        <v>206</v>
      </c>
      <c r="AU262" s="165" t="s">
        <v>81</v>
      </c>
      <c r="AV262" s="13" t="s">
        <v>81</v>
      </c>
      <c r="AW262" s="13" t="s">
        <v>34</v>
      </c>
      <c r="AX262" s="13" t="s">
        <v>72</v>
      </c>
      <c r="AY262" s="165" t="s">
        <v>195</v>
      </c>
    </row>
    <row r="263" spans="1:65" s="13" customFormat="1">
      <c r="B263" s="164"/>
      <c r="D263" s="159" t="s">
        <v>206</v>
      </c>
      <c r="E263" s="165" t="s">
        <v>3</v>
      </c>
      <c r="F263" s="166" t="s">
        <v>390</v>
      </c>
      <c r="H263" s="167">
        <v>48.521000000000001</v>
      </c>
      <c r="I263" s="168"/>
      <c r="L263" s="164"/>
      <c r="M263" s="169"/>
      <c r="N263" s="170"/>
      <c r="O263" s="170"/>
      <c r="P263" s="170"/>
      <c r="Q263" s="170"/>
      <c r="R263" s="170"/>
      <c r="S263" s="170"/>
      <c r="T263" s="171"/>
      <c r="AT263" s="165" t="s">
        <v>206</v>
      </c>
      <c r="AU263" s="165" t="s">
        <v>81</v>
      </c>
      <c r="AV263" s="13" t="s">
        <v>81</v>
      </c>
      <c r="AW263" s="13" t="s">
        <v>34</v>
      </c>
      <c r="AX263" s="13" t="s">
        <v>72</v>
      </c>
      <c r="AY263" s="165" t="s">
        <v>195</v>
      </c>
    </row>
    <row r="264" spans="1:65" s="14" customFormat="1">
      <c r="B264" s="172"/>
      <c r="D264" s="159" t="s">
        <v>206</v>
      </c>
      <c r="E264" s="173" t="s">
        <v>3</v>
      </c>
      <c r="F264" s="174" t="s">
        <v>209</v>
      </c>
      <c r="H264" s="175">
        <v>52.298999999999999</v>
      </c>
      <c r="I264" s="176"/>
      <c r="L264" s="172"/>
      <c r="M264" s="177"/>
      <c r="N264" s="178"/>
      <c r="O264" s="178"/>
      <c r="P264" s="178"/>
      <c r="Q264" s="178"/>
      <c r="R264" s="178"/>
      <c r="S264" s="178"/>
      <c r="T264" s="179"/>
      <c r="AT264" s="173" t="s">
        <v>206</v>
      </c>
      <c r="AU264" s="173" t="s">
        <v>81</v>
      </c>
      <c r="AV264" s="14" t="s">
        <v>109</v>
      </c>
      <c r="AW264" s="14" t="s">
        <v>34</v>
      </c>
      <c r="AX264" s="14" t="s">
        <v>72</v>
      </c>
      <c r="AY264" s="173" t="s">
        <v>195</v>
      </c>
    </row>
    <row r="265" spans="1:65" s="13" customFormat="1">
      <c r="B265" s="164"/>
      <c r="D265" s="159" t="s">
        <v>206</v>
      </c>
      <c r="E265" s="165" t="s">
        <v>3</v>
      </c>
      <c r="F265" s="166" t="s">
        <v>391</v>
      </c>
      <c r="H265" s="167">
        <v>52.08</v>
      </c>
      <c r="I265" s="168"/>
      <c r="L265" s="164"/>
      <c r="M265" s="169"/>
      <c r="N265" s="170"/>
      <c r="O265" s="170"/>
      <c r="P265" s="170"/>
      <c r="Q265" s="170"/>
      <c r="R265" s="170"/>
      <c r="S265" s="170"/>
      <c r="T265" s="171"/>
      <c r="AT265" s="165" t="s">
        <v>206</v>
      </c>
      <c r="AU265" s="165" t="s">
        <v>81</v>
      </c>
      <c r="AV265" s="13" t="s">
        <v>81</v>
      </c>
      <c r="AW265" s="13" t="s">
        <v>34</v>
      </c>
      <c r="AX265" s="13" t="s">
        <v>72</v>
      </c>
      <c r="AY265" s="165" t="s">
        <v>195</v>
      </c>
    </row>
    <row r="266" spans="1:65" s="14" customFormat="1">
      <c r="B266" s="172"/>
      <c r="D266" s="159" t="s">
        <v>206</v>
      </c>
      <c r="E266" s="173" t="s">
        <v>3</v>
      </c>
      <c r="F266" s="174" t="s">
        <v>211</v>
      </c>
      <c r="H266" s="175">
        <v>52.08</v>
      </c>
      <c r="I266" s="176"/>
      <c r="L266" s="172"/>
      <c r="M266" s="177"/>
      <c r="N266" s="178"/>
      <c r="O266" s="178"/>
      <c r="P266" s="178"/>
      <c r="Q266" s="178"/>
      <c r="R266" s="178"/>
      <c r="S266" s="178"/>
      <c r="T266" s="179"/>
      <c r="AT266" s="173" t="s">
        <v>206</v>
      </c>
      <c r="AU266" s="173" t="s">
        <v>81</v>
      </c>
      <c r="AV266" s="14" t="s">
        <v>109</v>
      </c>
      <c r="AW266" s="14" t="s">
        <v>34</v>
      </c>
      <c r="AX266" s="14" t="s">
        <v>72</v>
      </c>
      <c r="AY266" s="173" t="s">
        <v>195</v>
      </c>
    </row>
    <row r="267" spans="1:65" s="15" customFormat="1">
      <c r="B267" s="180"/>
      <c r="D267" s="159" t="s">
        <v>206</v>
      </c>
      <c r="E267" s="181" t="s">
        <v>3</v>
      </c>
      <c r="F267" s="182" t="s">
        <v>212</v>
      </c>
      <c r="H267" s="183">
        <v>104.37899999999999</v>
      </c>
      <c r="I267" s="184"/>
      <c r="L267" s="180"/>
      <c r="M267" s="185"/>
      <c r="N267" s="186"/>
      <c r="O267" s="186"/>
      <c r="P267" s="186"/>
      <c r="Q267" s="186"/>
      <c r="R267" s="186"/>
      <c r="S267" s="186"/>
      <c r="T267" s="187"/>
      <c r="AT267" s="181" t="s">
        <v>206</v>
      </c>
      <c r="AU267" s="181" t="s">
        <v>81</v>
      </c>
      <c r="AV267" s="15" t="s">
        <v>202</v>
      </c>
      <c r="AW267" s="15" t="s">
        <v>34</v>
      </c>
      <c r="AX267" s="15" t="s">
        <v>79</v>
      </c>
      <c r="AY267" s="181" t="s">
        <v>195</v>
      </c>
    </row>
    <row r="268" spans="1:65" s="2" customFormat="1" ht="24.2" customHeight="1">
      <c r="A268" s="35"/>
      <c r="B268" s="145"/>
      <c r="C268" s="146" t="s">
        <v>392</v>
      </c>
      <c r="D268" s="146" t="s">
        <v>197</v>
      </c>
      <c r="E268" s="147" t="s">
        <v>393</v>
      </c>
      <c r="F268" s="148" t="s">
        <v>394</v>
      </c>
      <c r="G268" s="149" t="s">
        <v>262</v>
      </c>
      <c r="H268" s="150">
        <v>19.783999999999999</v>
      </c>
      <c r="I268" s="151"/>
      <c r="J268" s="152">
        <f>ROUND(I268*H268,2)</f>
        <v>0</v>
      </c>
      <c r="K268" s="148" t="s">
        <v>201</v>
      </c>
      <c r="L268" s="36"/>
      <c r="M268" s="153" t="s">
        <v>3</v>
      </c>
      <c r="N268" s="154" t="s">
        <v>43</v>
      </c>
      <c r="O268" s="56"/>
      <c r="P268" s="155">
        <f>O268*H268</f>
        <v>0</v>
      </c>
      <c r="Q268" s="155">
        <v>1.0601700000000001</v>
      </c>
      <c r="R268" s="155">
        <f>Q268*H268</f>
        <v>20.974403280000001</v>
      </c>
      <c r="S268" s="155">
        <v>0</v>
      </c>
      <c r="T268" s="156">
        <f>S268*H268</f>
        <v>0</v>
      </c>
      <c r="U268" s="35"/>
      <c r="V268" s="35"/>
      <c r="W268" s="35"/>
      <c r="X268" s="35"/>
      <c r="Y268" s="35"/>
      <c r="Z268" s="35"/>
      <c r="AA268" s="35"/>
      <c r="AB268" s="35"/>
      <c r="AC268" s="35"/>
      <c r="AD268" s="35"/>
      <c r="AE268" s="35"/>
      <c r="AR268" s="157" t="s">
        <v>202</v>
      </c>
      <c r="AT268" s="157" t="s">
        <v>197</v>
      </c>
      <c r="AU268" s="157" t="s">
        <v>81</v>
      </c>
      <c r="AY268" s="20" t="s">
        <v>195</v>
      </c>
      <c r="BE268" s="158">
        <f>IF(N268="základní",J268,0)</f>
        <v>0</v>
      </c>
      <c r="BF268" s="158">
        <f>IF(N268="snížená",J268,0)</f>
        <v>0</v>
      </c>
      <c r="BG268" s="158">
        <f>IF(N268="zákl. přenesená",J268,0)</f>
        <v>0</v>
      </c>
      <c r="BH268" s="158">
        <f>IF(N268="sníž. přenesená",J268,0)</f>
        <v>0</v>
      </c>
      <c r="BI268" s="158">
        <f>IF(N268="nulová",J268,0)</f>
        <v>0</v>
      </c>
      <c r="BJ268" s="20" t="s">
        <v>79</v>
      </c>
      <c r="BK268" s="158">
        <f>ROUND(I268*H268,2)</f>
        <v>0</v>
      </c>
      <c r="BL268" s="20" t="s">
        <v>202</v>
      </c>
      <c r="BM268" s="157" t="s">
        <v>395</v>
      </c>
    </row>
    <row r="269" spans="1:65" s="2" customFormat="1" ht="39">
      <c r="A269" s="35"/>
      <c r="B269" s="36"/>
      <c r="C269" s="35"/>
      <c r="D269" s="159" t="s">
        <v>204</v>
      </c>
      <c r="E269" s="35"/>
      <c r="F269" s="160" t="s">
        <v>396</v>
      </c>
      <c r="G269" s="35"/>
      <c r="H269" s="35"/>
      <c r="I269" s="161"/>
      <c r="J269" s="35"/>
      <c r="K269" s="35"/>
      <c r="L269" s="36"/>
      <c r="M269" s="162"/>
      <c r="N269" s="163"/>
      <c r="O269" s="56"/>
      <c r="P269" s="56"/>
      <c r="Q269" s="56"/>
      <c r="R269" s="56"/>
      <c r="S269" s="56"/>
      <c r="T269" s="57"/>
      <c r="U269" s="35"/>
      <c r="V269" s="35"/>
      <c r="W269" s="35"/>
      <c r="X269" s="35"/>
      <c r="Y269" s="35"/>
      <c r="Z269" s="35"/>
      <c r="AA269" s="35"/>
      <c r="AB269" s="35"/>
      <c r="AC269" s="35"/>
      <c r="AD269" s="35"/>
      <c r="AE269" s="35"/>
      <c r="AT269" s="20" t="s">
        <v>204</v>
      </c>
      <c r="AU269" s="20" t="s">
        <v>81</v>
      </c>
    </row>
    <row r="270" spans="1:65" s="13" customFormat="1">
      <c r="B270" s="164"/>
      <c r="D270" s="159" t="s">
        <v>206</v>
      </c>
      <c r="E270" s="165" t="s">
        <v>3</v>
      </c>
      <c r="F270" s="166" t="s">
        <v>397</v>
      </c>
      <c r="H270" s="167">
        <v>19.783999999999999</v>
      </c>
      <c r="I270" s="168"/>
      <c r="L270" s="164"/>
      <c r="M270" s="169"/>
      <c r="N270" s="170"/>
      <c r="O270" s="170"/>
      <c r="P270" s="170"/>
      <c r="Q270" s="170"/>
      <c r="R270" s="170"/>
      <c r="S270" s="170"/>
      <c r="T270" s="171"/>
      <c r="AT270" s="165" t="s">
        <v>206</v>
      </c>
      <c r="AU270" s="165" t="s">
        <v>81</v>
      </c>
      <c r="AV270" s="13" t="s">
        <v>81</v>
      </c>
      <c r="AW270" s="13" t="s">
        <v>34</v>
      </c>
      <c r="AX270" s="13" t="s">
        <v>79</v>
      </c>
      <c r="AY270" s="165" t="s">
        <v>195</v>
      </c>
    </row>
    <row r="271" spans="1:65" s="2" customFormat="1" ht="24.2" customHeight="1">
      <c r="A271" s="35"/>
      <c r="B271" s="145"/>
      <c r="C271" s="146" t="s">
        <v>398</v>
      </c>
      <c r="D271" s="146" t="s">
        <v>197</v>
      </c>
      <c r="E271" s="147" t="s">
        <v>399</v>
      </c>
      <c r="F271" s="148" t="s">
        <v>400</v>
      </c>
      <c r="G271" s="149" t="s">
        <v>262</v>
      </c>
      <c r="H271" s="150">
        <v>3.5550000000000002</v>
      </c>
      <c r="I271" s="151"/>
      <c r="J271" s="152">
        <f>ROUND(I271*H271,2)</f>
        <v>0</v>
      </c>
      <c r="K271" s="148" t="s">
        <v>201</v>
      </c>
      <c r="L271" s="36"/>
      <c r="M271" s="153" t="s">
        <v>3</v>
      </c>
      <c r="N271" s="154" t="s">
        <v>43</v>
      </c>
      <c r="O271" s="56"/>
      <c r="P271" s="155">
        <f>O271*H271</f>
        <v>0</v>
      </c>
      <c r="Q271" s="155">
        <v>1.06277</v>
      </c>
      <c r="R271" s="155">
        <f>Q271*H271</f>
        <v>3.7781473500000002</v>
      </c>
      <c r="S271" s="155">
        <v>0</v>
      </c>
      <c r="T271" s="156">
        <f>S271*H271</f>
        <v>0</v>
      </c>
      <c r="U271" s="35"/>
      <c r="V271" s="35"/>
      <c r="W271" s="35"/>
      <c r="X271" s="35"/>
      <c r="Y271" s="35"/>
      <c r="Z271" s="35"/>
      <c r="AA271" s="35"/>
      <c r="AB271" s="35"/>
      <c r="AC271" s="35"/>
      <c r="AD271" s="35"/>
      <c r="AE271" s="35"/>
      <c r="AR271" s="157" t="s">
        <v>202</v>
      </c>
      <c r="AT271" s="157" t="s">
        <v>197</v>
      </c>
      <c r="AU271" s="157" t="s">
        <v>81</v>
      </c>
      <c r="AY271" s="20" t="s">
        <v>195</v>
      </c>
      <c r="BE271" s="158">
        <f>IF(N271="základní",J271,0)</f>
        <v>0</v>
      </c>
      <c r="BF271" s="158">
        <f>IF(N271="snížená",J271,0)</f>
        <v>0</v>
      </c>
      <c r="BG271" s="158">
        <f>IF(N271="zákl. přenesená",J271,0)</f>
        <v>0</v>
      </c>
      <c r="BH271" s="158">
        <f>IF(N271="sníž. přenesená",J271,0)</f>
        <v>0</v>
      </c>
      <c r="BI271" s="158">
        <f>IF(N271="nulová",J271,0)</f>
        <v>0</v>
      </c>
      <c r="BJ271" s="20" t="s">
        <v>79</v>
      </c>
      <c r="BK271" s="158">
        <f>ROUND(I271*H271,2)</f>
        <v>0</v>
      </c>
      <c r="BL271" s="20" t="s">
        <v>202</v>
      </c>
      <c r="BM271" s="157" t="s">
        <v>401</v>
      </c>
    </row>
    <row r="272" spans="1:65" s="2" customFormat="1" ht="39">
      <c r="A272" s="35"/>
      <c r="B272" s="36"/>
      <c r="C272" s="35"/>
      <c r="D272" s="159" t="s">
        <v>204</v>
      </c>
      <c r="E272" s="35"/>
      <c r="F272" s="160" t="s">
        <v>396</v>
      </c>
      <c r="G272" s="35"/>
      <c r="H272" s="35"/>
      <c r="I272" s="161"/>
      <c r="J272" s="35"/>
      <c r="K272" s="35"/>
      <c r="L272" s="36"/>
      <c r="M272" s="162"/>
      <c r="N272" s="163"/>
      <c r="O272" s="56"/>
      <c r="P272" s="56"/>
      <c r="Q272" s="56"/>
      <c r="R272" s="56"/>
      <c r="S272" s="56"/>
      <c r="T272" s="57"/>
      <c r="U272" s="35"/>
      <c r="V272" s="35"/>
      <c r="W272" s="35"/>
      <c r="X272" s="35"/>
      <c r="Y272" s="35"/>
      <c r="Z272" s="35"/>
      <c r="AA272" s="35"/>
      <c r="AB272" s="35"/>
      <c r="AC272" s="35"/>
      <c r="AD272" s="35"/>
      <c r="AE272" s="35"/>
      <c r="AT272" s="20" t="s">
        <v>204</v>
      </c>
      <c r="AU272" s="20" t="s">
        <v>81</v>
      </c>
    </row>
    <row r="273" spans="1:65" s="13" customFormat="1">
      <c r="B273" s="164"/>
      <c r="D273" s="159" t="s">
        <v>206</v>
      </c>
      <c r="E273" s="165" t="s">
        <v>3</v>
      </c>
      <c r="F273" s="166" t="s">
        <v>402</v>
      </c>
      <c r="H273" s="167">
        <v>7.4999999999999997E-2</v>
      </c>
      <c r="I273" s="168"/>
      <c r="L273" s="164"/>
      <c r="M273" s="169"/>
      <c r="N273" s="170"/>
      <c r="O273" s="170"/>
      <c r="P273" s="170"/>
      <c r="Q273" s="170"/>
      <c r="R273" s="170"/>
      <c r="S273" s="170"/>
      <c r="T273" s="171"/>
      <c r="AT273" s="165" t="s">
        <v>206</v>
      </c>
      <c r="AU273" s="165" t="s">
        <v>81</v>
      </c>
      <c r="AV273" s="13" t="s">
        <v>81</v>
      </c>
      <c r="AW273" s="13" t="s">
        <v>34</v>
      </c>
      <c r="AX273" s="13" t="s">
        <v>72</v>
      </c>
      <c r="AY273" s="165" t="s">
        <v>195</v>
      </c>
    </row>
    <row r="274" spans="1:65" s="13" customFormat="1">
      <c r="B274" s="164"/>
      <c r="D274" s="159" t="s">
        <v>206</v>
      </c>
      <c r="E274" s="165" t="s">
        <v>3</v>
      </c>
      <c r="F274" s="166" t="s">
        <v>403</v>
      </c>
      <c r="H274" s="167">
        <v>7.0000000000000007E-2</v>
      </c>
      <c r="I274" s="168"/>
      <c r="L274" s="164"/>
      <c r="M274" s="169"/>
      <c r="N274" s="170"/>
      <c r="O274" s="170"/>
      <c r="P274" s="170"/>
      <c r="Q274" s="170"/>
      <c r="R274" s="170"/>
      <c r="S274" s="170"/>
      <c r="T274" s="171"/>
      <c r="AT274" s="165" t="s">
        <v>206</v>
      </c>
      <c r="AU274" s="165" t="s">
        <v>81</v>
      </c>
      <c r="AV274" s="13" t="s">
        <v>81</v>
      </c>
      <c r="AW274" s="13" t="s">
        <v>34</v>
      </c>
      <c r="AX274" s="13" t="s">
        <v>72</v>
      </c>
      <c r="AY274" s="165" t="s">
        <v>195</v>
      </c>
    </row>
    <row r="275" spans="1:65" s="13" customFormat="1">
      <c r="B275" s="164"/>
      <c r="D275" s="159" t="s">
        <v>206</v>
      </c>
      <c r="E275" s="165" t="s">
        <v>3</v>
      </c>
      <c r="F275" s="166" t="s">
        <v>404</v>
      </c>
      <c r="H275" s="167">
        <v>1.889</v>
      </c>
      <c r="I275" s="168"/>
      <c r="L275" s="164"/>
      <c r="M275" s="169"/>
      <c r="N275" s="170"/>
      <c r="O275" s="170"/>
      <c r="P275" s="170"/>
      <c r="Q275" s="170"/>
      <c r="R275" s="170"/>
      <c r="S275" s="170"/>
      <c r="T275" s="171"/>
      <c r="AT275" s="165" t="s">
        <v>206</v>
      </c>
      <c r="AU275" s="165" t="s">
        <v>81</v>
      </c>
      <c r="AV275" s="13" t="s">
        <v>81</v>
      </c>
      <c r="AW275" s="13" t="s">
        <v>34</v>
      </c>
      <c r="AX275" s="13" t="s">
        <v>72</v>
      </c>
      <c r="AY275" s="165" t="s">
        <v>195</v>
      </c>
    </row>
    <row r="276" spans="1:65" s="13" customFormat="1">
      <c r="B276" s="164"/>
      <c r="D276" s="159" t="s">
        <v>206</v>
      </c>
      <c r="E276" s="165" t="s">
        <v>3</v>
      </c>
      <c r="F276" s="166" t="s">
        <v>405</v>
      </c>
      <c r="H276" s="167">
        <v>8.2000000000000003E-2</v>
      </c>
      <c r="I276" s="168"/>
      <c r="L276" s="164"/>
      <c r="M276" s="169"/>
      <c r="N276" s="170"/>
      <c r="O276" s="170"/>
      <c r="P276" s="170"/>
      <c r="Q276" s="170"/>
      <c r="R276" s="170"/>
      <c r="S276" s="170"/>
      <c r="T276" s="171"/>
      <c r="AT276" s="165" t="s">
        <v>206</v>
      </c>
      <c r="AU276" s="165" t="s">
        <v>81</v>
      </c>
      <c r="AV276" s="13" t="s">
        <v>81</v>
      </c>
      <c r="AW276" s="13" t="s">
        <v>34</v>
      </c>
      <c r="AX276" s="13" t="s">
        <v>72</v>
      </c>
      <c r="AY276" s="165" t="s">
        <v>195</v>
      </c>
    </row>
    <row r="277" spans="1:65" s="14" customFormat="1">
      <c r="B277" s="172"/>
      <c r="D277" s="159" t="s">
        <v>206</v>
      </c>
      <c r="E277" s="173" t="s">
        <v>3</v>
      </c>
      <c r="F277" s="174" t="s">
        <v>209</v>
      </c>
      <c r="H277" s="175">
        <v>2.1159999999999997</v>
      </c>
      <c r="I277" s="176"/>
      <c r="L277" s="172"/>
      <c r="M277" s="177"/>
      <c r="N277" s="178"/>
      <c r="O277" s="178"/>
      <c r="P277" s="178"/>
      <c r="Q277" s="178"/>
      <c r="R277" s="178"/>
      <c r="S277" s="178"/>
      <c r="T277" s="179"/>
      <c r="AT277" s="173" t="s">
        <v>206</v>
      </c>
      <c r="AU277" s="173" t="s">
        <v>81</v>
      </c>
      <c r="AV277" s="14" t="s">
        <v>109</v>
      </c>
      <c r="AW277" s="14" t="s">
        <v>34</v>
      </c>
      <c r="AX277" s="14" t="s">
        <v>72</v>
      </c>
      <c r="AY277" s="173" t="s">
        <v>195</v>
      </c>
    </row>
    <row r="278" spans="1:65" s="13" customFormat="1">
      <c r="B278" s="164"/>
      <c r="D278" s="159" t="s">
        <v>206</v>
      </c>
      <c r="E278" s="165" t="s">
        <v>3</v>
      </c>
      <c r="F278" s="166" t="s">
        <v>406</v>
      </c>
      <c r="H278" s="167">
        <v>1.4390000000000001</v>
      </c>
      <c r="I278" s="168"/>
      <c r="L278" s="164"/>
      <c r="M278" s="169"/>
      <c r="N278" s="170"/>
      <c r="O278" s="170"/>
      <c r="P278" s="170"/>
      <c r="Q278" s="170"/>
      <c r="R278" s="170"/>
      <c r="S278" s="170"/>
      <c r="T278" s="171"/>
      <c r="AT278" s="165" t="s">
        <v>206</v>
      </c>
      <c r="AU278" s="165" t="s">
        <v>81</v>
      </c>
      <c r="AV278" s="13" t="s">
        <v>81</v>
      </c>
      <c r="AW278" s="13" t="s">
        <v>34</v>
      </c>
      <c r="AX278" s="13" t="s">
        <v>72</v>
      </c>
      <c r="AY278" s="165" t="s">
        <v>195</v>
      </c>
    </row>
    <row r="279" spans="1:65" s="14" customFormat="1">
      <c r="B279" s="172"/>
      <c r="D279" s="159" t="s">
        <v>206</v>
      </c>
      <c r="E279" s="173" t="s">
        <v>3</v>
      </c>
      <c r="F279" s="174" t="s">
        <v>211</v>
      </c>
      <c r="H279" s="175">
        <v>1.4390000000000001</v>
      </c>
      <c r="I279" s="176"/>
      <c r="L279" s="172"/>
      <c r="M279" s="177"/>
      <c r="N279" s="178"/>
      <c r="O279" s="178"/>
      <c r="P279" s="178"/>
      <c r="Q279" s="178"/>
      <c r="R279" s="178"/>
      <c r="S279" s="178"/>
      <c r="T279" s="179"/>
      <c r="AT279" s="173" t="s">
        <v>206</v>
      </c>
      <c r="AU279" s="173" t="s">
        <v>81</v>
      </c>
      <c r="AV279" s="14" t="s">
        <v>109</v>
      </c>
      <c r="AW279" s="14" t="s">
        <v>34</v>
      </c>
      <c r="AX279" s="14" t="s">
        <v>72</v>
      </c>
      <c r="AY279" s="173" t="s">
        <v>195</v>
      </c>
    </row>
    <row r="280" spans="1:65" s="15" customFormat="1">
      <c r="B280" s="180"/>
      <c r="D280" s="159" t="s">
        <v>206</v>
      </c>
      <c r="E280" s="181" t="s">
        <v>3</v>
      </c>
      <c r="F280" s="182" t="s">
        <v>212</v>
      </c>
      <c r="H280" s="183">
        <v>3.5549999999999997</v>
      </c>
      <c r="I280" s="184"/>
      <c r="L280" s="180"/>
      <c r="M280" s="185"/>
      <c r="N280" s="186"/>
      <c r="O280" s="186"/>
      <c r="P280" s="186"/>
      <c r="Q280" s="186"/>
      <c r="R280" s="186"/>
      <c r="S280" s="186"/>
      <c r="T280" s="187"/>
      <c r="AT280" s="181" t="s">
        <v>206</v>
      </c>
      <c r="AU280" s="181" t="s">
        <v>81</v>
      </c>
      <c r="AV280" s="15" t="s">
        <v>202</v>
      </c>
      <c r="AW280" s="15" t="s">
        <v>34</v>
      </c>
      <c r="AX280" s="15" t="s">
        <v>79</v>
      </c>
      <c r="AY280" s="181" t="s">
        <v>195</v>
      </c>
    </row>
    <row r="281" spans="1:65" s="2" customFormat="1" ht="24.2" customHeight="1">
      <c r="A281" s="35"/>
      <c r="B281" s="145"/>
      <c r="C281" s="146" t="s">
        <v>407</v>
      </c>
      <c r="D281" s="146" t="s">
        <v>197</v>
      </c>
      <c r="E281" s="147" t="s">
        <v>408</v>
      </c>
      <c r="F281" s="148" t="s">
        <v>409</v>
      </c>
      <c r="G281" s="149" t="s">
        <v>200</v>
      </c>
      <c r="H281" s="150">
        <v>19.45</v>
      </c>
      <c r="I281" s="151"/>
      <c r="J281" s="152">
        <f>ROUND(I281*H281,2)</f>
        <v>0</v>
      </c>
      <c r="K281" s="148" t="s">
        <v>201</v>
      </c>
      <c r="L281" s="36"/>
      <c r="M281" s="153" t="s">
        <v>3</v>
      </c>
      <c r="N281" s="154" t="s">
        <v>43</v>
      </c>
      <c r="O281" s="56"/>
      <c r="P281" s="155">
        <f>O281*H281</f>
        <v>0</v>
      </c>
      <c r="Q281" s="155">
        <v>2.45329</v>
      </c>
      <c r="R281" s="155">
        <f>Q281*H281</f>
        <v>47.716490499999999</v>
      </c>
      <c r="S281" s="155">
        <v>0</v>
      </c>
      <c r="T281" s="156">
        <f>S281*H281</f>
        <v>0</v>
      </c>
      <c r="U281" s="35"/>
      <c r="V281" s="35"/>
      <c r="W281" s="35"/>
      <c r="X281" s="35"/>
      <c r="Y281" s="35"/>
      <c r="Z281" s="35"/>
      <c r="AA281" s="35"/>
      <c r="AB281" s="35"/>
      <c r="AC281" s="35"/>
      <c r="AD281" s="35"/>
      <c r="AE281" s="35"/>
      <c r="AR281" s="157" t="s">
        <v>202</v>
      </c>
      <c r="AT281" s="157" t="s">
        <v>197</v>
      </c>
      <c r="AU281" s="157" t="s">
        <v>81</v>
      </c>
      <c r="AY281" s="20" t="s">
        <v>195</v>
      </c>
      <c r="BE281" s="158">
        <f>IF(N281="základní",J281,0)</f>
        <v>0</v>
      </c>
      <c r="BF281" s="158">
        <f>IF(N281="snížená",J281,0)</f>
        <v>0</v>
      </c>
      <c r="BG281" s="158">
        <f>IF(N281="zákl. přenesená",J281,0)</f>
        <v>0</v>
      </c>
      <c r="BH281" s="158">
        <f>IF(N281="sníž. přenesená",J281,0)</f>
        <v>0</v>
      </c>
      <c r="BI281" s="158">
        <f>IF(N281="nulová",J281,0)</f>
        <v>0</v>
      </c>
      <c r="BJ281" s="20" t="s">
        <v>79</v>
      </c>
      <c r="BK281" s="158">
        <f>ROUND(I281*H281,2)</f>
        <v>0</v>
      </c>
      <c r="BL281" s="20" t="s">
        <v>202</v>
      </c>
      <c r="BM281" s="157" t="s">
        <v>410</v>
      </c>
    </row>
    <row r="282" spans="1:65" s="2" customFormat="1" ht="146.25">
      <c r="A282" s="35"/>
      <c r="B282" s="36"/>
      <c r="C282" s="35"/>
      <c r="D282" s="159" t="s">
        <v>204</v>
      </c>
      <c r="E282" s="35"/>
      <c r="F282" s="160" t="s">
        <v>379</v>
      </c>
      <c r="G282" s="35"/>
      <c r="H282" s="35"/>
      <c r="I282" s="161"/>
      <c r="J282" s="35"/>
      <c r="K282" s="35"/>
      <c r="L282" s="36"/>
      <c r="M282" s="162"/>
      <c r="N282" s="163"/>
      <c r="O282" s="56"/>
      <c r="P282" s="56"/>
      <c r="Q282" s="56"/>
      <c r="R282" s="56"/>
      <c r="S282" s="56"/>
      <c r="T282" s="57"/>
      <c r="U282" s="35"/>
      <c r="V282" s="35"/>
      <c r="W282" s="35"/>
      <c r="X282" s="35"/>
      <c r="Y282" s="35"/>
      <c r="Z282" s="35"/>
      <c r="AA282" s="35"/>
      <c r="AB282" s="35"/>
      <c r="AC282" s="35"/>
      <c r="AD282" s="35"/>
      <c r="AE282" s="35"/>
      <c r="AT282" s="20" t="s">
        <v>204</v>
      </c>
      <c r="AU282" s="20" t="s">
        <v>81</v>
      </c>
    </row>
    <row r="283" spans="1:65" s="13" customFormat="1">
      <c r="B283" s="164"/>
      <c r="D283" s="159" t="s">
        <v>206</v>
      </c>
      <c r="E283" s="165" t="s">
        <v>3</v>
      </c>
      <c r="F283" s="166" t="s">
        <v>411</v>
      </c>
      <c r="H283" s="167">
        <v>15</v>
      </c>
      <c r="I283" s="168"/>
      <c r="L283" s="164"/>
      <c r="M283" s="169"/>
      <c r="N283" s="170"/>
      <c r="O283" s="170"/>
      <c r="P283" s="170"/>
      <c r="Q283" s="170"/>
      <c r="R283" s="170"/>
      <c r="S283" s="170"/>
      <c r="T283" s="171"/>
      <c r="AT283" s="165" t="s">
        <v>206</v>
      </c>
      <c r="AU283" s="165" t="s">
        <v>81</v>
      </c>
      <c r="AV283" s="13" t="s">
        <v>81</v>
      </c>
      <c r="AW283" s="13" t="s">
        <v>34</v>
      </c>
      <c r="AX283" s="13" t="s">
        <v>72</v>
      </c>
      <c r="AY283" s="165" t="s">
        <v>195</v>
      </c>
    </row>
    <row r="284" spans="1:65" s="13" customFormat="1">
      <c r="B284" s="164"/>
      <c r="D284" s="159" t="s">
        <v>206</v>
      </c>
      <c r="E284" s="165" t="s">
        <v>3</v>
      </c>
      <c r="F284" s="166" t="s">
        <v>412</v>
      </c>
      <c r="H284" s="167">
        <v>4.45</v>
      </c>
      <c r="I284" s="168"/>
      <c r="L284" s="164"/>
      <c r="M284" s="169"/>
      <c r="N284" s="170"/>
      <c r="O284" s="170"/>
      <c r="P284" s="170"/>
      <c r="Q284" s="170"/>
      <c r="R284" s="170"/>
      <c r="S284" s="170"/>
      <c r="T284" s="171"/>
      <c r="AT284" s="165" t="s">
        <v>206</v>
      </c>
      <c r="AU284" s="165" t="s">
        <v>81</v>
      </c>
      <c r="AV284" s="13" t="s">
        <v>81</v>
      </c>
      <c r="AW284" s="13" t="s">
        <v>34</v>
      </c>
      <c r="AX284" s="13" t="s">
        <v>72</v>
      </c>
      <c r="AY284" s="165" t="s">
        <v>195</v>
      </c>
    </row>
    <row r="285" spans="1:65" s="15" customFormat="1">
      <c r="B285" s="180"/>
      <c r="D285" s="159" t="s">
        <v>206</v>
      </c>
      <c r="E285" s="181" t="s">
        <v>3</v>
      </c>
      <c r="F285" s="182" t="s">
        <v>212</v>
      </c>
      <c r="H285" s="183">
        <v>19.45</v>
      </c>
      <c r="I285" s="184"/>
      <c r="L285" s="180"/>
      <c r="M285" s="185"/>
      <c r="N285" s="186"/>
      <c r="O285" s="186"/>
      <c r="P285" s="186"/>
      <c r="Q285" s="186"/>
      <c r="R285" s="186"/>
      <c r="S285" s="186"/>
      <c r="T285" s="187"/>
      <c r="AT285" s="181" t="s">
        <v>206</v>
      </c>
      <c r="AU285" s="181" t="s">
        <v>81</v>
      </c>
      <c r="AV285" s="15" t="s">
        <v>202</v>
      </c>
      <c r="AW285" s="15" t="s">
        <v>34</v>
      </c>
      <c r="AX285" s="15" t="s">
        <v>79</v>
      </c>
      <c r="AY285" s="181" t="s">
        <v>195</v>
      </c>
    </row>
    <row r="286" spans="1:65" s="2" customFormat="1" ht="14.45" customHeight="1">
      <c r="A286" s="35"/>
      <c r="B286" s="145"/>
      <c r="C286" s="146" t="s">
        <v>413</v>
      </c>
      <c r="D286" s="146" t="s">
        <v>197</v>
      </c>
      <c r="E286" s="147" t="s">
        <v>414</v>
      </c>
      <c r="F286" s="148" t="s">
        <v>415</v>
      </c>
      <c r="G286" s="149" t="s">
        <v>300</v>
      </c>
      <c r="H286" s="150">
        <v>24.8</v>
      </c>
      <c r="I286" s="151"/>
      <c r="J286" s="152">
        <f>ROUND(I286*H286,2)</f>
        <v>0</v>
      </c>
      <c r="K286" s="148" t="s">
        <v>201</v>
      </c>
      <c r="L286" s="36"/>
      <c r="M286" s="153" t="s">
        <v>3</v>
      </c>
      <c r="N286" s="154" t="s">
        <v>43</v>
      </c>
      <c r="O286" s="56"/>
      <c r="P286" s="155">
        <f>O286*H286</f>
        <v>0</v>
      </c>
      <c r="Q286" s="155">
        <v>2.6900000000000001E-3</v>
      </c>
      <c r="R286" s="155">
        <f>Q286*H286</f>
        <v>6.6712000000000007E-2</v>
      </c>
      <c r="S286" s="155">
        <v>0</v>
      </c>
      <c r="T286" s="156">
        <f>S286*H286</f>
        <v>0</v>
      </c>
      <c r="U286" s="35"/>
      <c r="V286" s="35"/>
      <c r="W286" s="35"/>
      <c r="X286" s="35"/>
      <c r="Y286" s="35"/>
      <c r="Z286" s="35"/>
      <c r="AA286" s="35"/>
      <c r="AB286" s="35"/>
      <c r="AC286" s="35"/>
      <c r="AD286" s="35"/>
      <c r="AE286" s="35"/>
      <c r="AR286" s="157" t="s">
        <v>202</v>
      </c>
      <c r="AT286" s="157" t="s">
        <v>197</v>
      </c>
      <c r="AU286" s="157" t="s">
        <v>81</v>
      </c>
      <c r="AY286" s="20" t="s">
        <v>195</v>
      </c>
      <c r="BE286" s="158">
        <f>IF(N286="základní",J286,0)</f>
        <v>0</v>
      </c>
      <c r="BF286" s="158">
        <f>IF(N286="snížená",J286,0)</f>
        <v>0</v>
      </c>
      <c r="BG286" s="158">
        <f>IF(N286="zákl. přenesená",J286,0)</f>
        <v>0</v>
      </c>
      <c r="BH286" s="158">
        <f>IF(N286="sníž. přenesená",J286,0)</f>
        <v>0</v>
      </c>
      <c r="BI286" s="158">
        <f>IF(N286="nulová",J286,0)</f>
        <v>0</v>
      </c>
      <c r="BJ286" s="20" t="s">
        <v>79</v>
      </c>
      <c r="BK286" s="158">
        <f>ROUND(I286*H286,2)</f>
        <v>0</v>
      </c>
      <c r="BL286" s="20" t="s">
        <v>202</v>
      </c>
      <c r="BM286" s="157" t="s">
        <v>416</v>
      </c>
    </row>
    <row r="287" spans="1:65" s="2" customFormat="1" ht="58.5">
      <c r="A287" s="35"/>
      <c r="B287" s="36"/>
      <c r="C287" s="35"/>
      <c r="D287" s="159" t="s">
        <v>204</v>
      </c>
      <c r="E287" s="35"/>
      <c r="F287" s="160" t="s">
        <v>417</v>
      </c>
      <c r="G287" s="35"/>
      <c r="H287" s="35"/>
      <c r="I287" s="161"/>
      <c r="J287" s="35"/>
      <c r="K287" s="35"/>
      <c r="L287" s="36"/>
      <c r="M287" s="162"/>
      <c r="N287" s="163"/>
      <c r="O287" s="56"/>
      <c r="P287" s="56"/>
      <c r="Q287" s="56"/>
      <c r="R287" s="56"/>
      <c r="S287" s="56"/>
      <c r="T287" s="57"/>
      <c r="U287" s="35"/>
      <c r="V287" s="35"/>
      <c r="W287" s="35"/>
      <c r="X287" s="35"/>
      <c r="Y287" s="35"/>
      <c r="Z287" s="35"/>
      <c r="AA287" s="35"/>
      <c r="AB287" s="35"/>
      <c r="AC287" s="35"/>
      <c r="AD287" s="35"/>
      <c r="AE287" s="35"/>
      <c r="AT287" s="20" t="s">
        <v>204</v>
      </c>
      <c r="AU287" s="20" t="s">
        <v>81</v>
      </c>
    </row>
    <row r="288" spans="1:65" s="13" customFormat="1">
      <c r="B288" s="164"/>
      <c r="D288" s="159" t="s">
        <v>206</v>
      </c>
      <c r="E288" s="165" t="s">
        <v>3</v>
      </c>
      <c r="F288" s="166" t="s">
        <v>418</v>
      </c>
      <c r="H288" s="167">
        <v>24.8</v>
      </c>
      <c r="I288" s="168"/>
      <c r="L288" s="164"/>
      <c r="M288" s="169"/>
      <c r="N288" s="170"/>
      <c r="O288" s="170"/>
      <c r="P288" s="170"/>
      <c r="Q288" s="170"/>
      <c r="R288" s="170"/>
      <c r="S288" s="170"/>
      <c r="T288" s="171"/>
      <c r="AT288" s="165" t="s">
        <v>206</v>
      </c>
      <c r="AU288" s="165" t="s">
        <v>81</v>
      </c>
      <c r="AV288" s="13" t="s">
        <v>81</v>
      </c>
      <c r="AW288" s="13" t="s">
        <v>34</v>
      </c>
      <c r="AX288" s="13" t="s">
        <v>79</v>
      </c>
      <c r="AY288" s="165" t="s">
        <v>195</v>
      </c>
    </row>
    <row r="289" spans="1:65" s="2" customFormat="1" ht="14.45" customHeight="1">
      <c r="A289" s="35"/>
      <c r="B289" s="145"/>
      <c r="C289" s="146" t="s">
        <v>419</v>
      </c>
      <c r="D289" s="146" t="s">
        <v>197</v>
      </c>
      <c r="E289" s="147" t="s">
        <v>420</v>
      </c>
      <c r="F289" s="148" t="s">
        <v>421</v>
      </c>
      <c r="G289" s="149" t="s">
        <v>300</v>
      </c>
      <c r="H289" s="150">
        <v>24.8</v>
      </c>
      <c r="I289" s="151"/>
      <c r="J289" s="152">
        <f>ROUND(I289*H289,2)</f>
        <v>0</v>
      </c>
      <c r="K289" s="148" t="s">
        <v>201</v>
      </c>
      <c r="L289" s="36"/>
      <c r="M289" s="153" t="s">
        <v>3</v>
      </c>
      <c r="N289" s="154" t="s">
        <v>43</v>
      </c>
      <c r="O289" s="56"/>
      <c r="P289" s="155">
        <f>O289*H289</f>
        <v>0</v>
      </c>
      <c r="Q289" s="155">
        <v>0</v>
      </c>
      <c r="R289" s="155">
        <f>Q289*H289</f>
        <v>0</v>
      </c>
      <c r="S289" s="155">
        <v>0</v>
      </c>
      <c r="T289" s="156">
        <f>S289*H289</f>
        <v>0</v>
      </c>
      <c r="U289" s="35"/>
      <c r="V289" s="35"/>
      <c r="W289" s="35"/>
      <c r="X289" s="35"/>
      <c r="Y289" s="35"/>
      <c r="Z289" s="35"/>
      <c r="AA289" s="35"/>
      <c r="AB289" s="35"/>
      <c r="AC289" s="35"/>
      <c r="AD289" s="35"/>
      <c r="AE289" s="35"/>
      <c r="AR289" s="157" t="s">
        <v>202</v>
      </c>
      <c r="AT289" s="157" t="s">
        <v>197</v>
      </c>
      <c r="AU289" s="157" t="s">
        <v>81</v>
      </c>
      <c r="AY289" s="20" t="s">
        <v>195</v>
      </c>
      <c r="BE289" s="158">
        <f>IF(N289="základní",J289,0)</f>
        <v>0</v>
      </c>
      <c r="BF289" s="158">
        <f>IF(N289="snížená",J289,0)</f>
        <v>0</v>
      </c>
      <c r="BG289" s="158">
        <f>IF(N289="zákl. přenesená",J289,0)</f>
        <v>0</v>
      </c>
      <c r="BH289" s="158">
        <f>IF(N289="sníž. přenesená",J289,0)</f>
        <v>0</v>
      </c>
      <c r="BI289" s="158">
        <f>IF(N289="nulová",J289,0)</f>
        <v>0</v>
      </c>
      <c r="BJ289" s="20" t="s">
        <v>79</v>
      </c>
      <c r="BK289" s="158">
        <f>ROUND(I289*H289,2)</f>
        <v>0</v>
      </c>
      <c r="BL289" s="20" t="s">
        <v>202</v>
      </c>
      <c r="BM289" s="157" t="s">
        <v>422</v>
      </c>
    </row>
    <row r="290" spans="1:65" s="2" customFormat="1" ht="58.5">
      <c r="A290" s="35"/>
      <c r="B290" s="36"/>
      <c r="C290" s="35"/>
      <c r="D290" s="159" t="s">
        <v>204</v>
      </c>
      <c r="E290" s="35"/>
      <c r="F290" s="160" t="s">
        <v>417</v>
      </c>
      <c r="G290" s="35"/>
      <c r="H290" s="35"/>
      <c r="I290" s="161"/>
      <c r="J290" s="35"/>
      <c r="K290" s="35"/>
      <c r="L290" s="36"/>
      <c r="M290" s="162"/>
      <c r="N290" s="163"/>
      <c r="O290" s="56"/>
      <c r="P290" s="56"/>
      <c r="Q290" s="56"/>
      <c r="R290" s="56"/>
      <c r="S290" s="56"/>
      <c r="T290" s="57"/>
      <c r="U290" s="35"/>
      <c r="V290" s="35"/>
      <c r="W290" s="35"/>
      <c r="X290" s="35"/>
      <c r="Y290" s="35"/>
      <c r="Z290" s="35"/>
      <c r="AA290" s="35"/>
      <c r="AB290" s="35"/>
      <c r="AC290" s="35"/>
      <c r="AD290" s="35"/>
      <c r="AE290" s="35"/>
      <c r="AT290" s="20" t="s">
        <v>204</v>
      </c>
      <c r="AU290" s="20" t="s">
        <v>81</v>
      </c>
    </row>
    <row r="291" spans="1:65" s="2" customFormat="1" ht="24.2" customHeight="1">
      <c r="A291" s="35"/>
      <c r="B291" s="145"/>
      <c r="C291" s="146" t="s">
        <v>423</v>
      </c>
      <c r="D291" s="146" t="s">
        <v>197</v>
      </c>
      <c r="E291" s="147" t="s">
        <v>424</v>
      </c>
      <c r="F291" s="148" t="s">
        <v>425</v>
      </c>
      <c r="G291" s="149" t="s">
        <v>262</v>
      </c>
      <c r="H291" s="150">
        <v>0.97299999999999998</v>
      </c>
      <c r="I291" s="151"/>
      <c r="J291" s="152">
        <f>ROUND(I291*H291,2)</f>
        <v>0</v>
      </c>
      <c r="K291" s="148" t="s">
        <v>201</v>
      </c>
      <c r="L291" s="36"/>
      <c r="M291" s="153" t="s">
        <v>3</v>
      </c>
      <c r="N291" s="154" t="s">
        <v>43</v>
      </c>
      <c r="O291" s="56"/>
      <c r="P291" s="155">
        <f>O291*H291</f>
        <v>0</v>
      </c>
      <c r="Q291" s="155">
        <v>1.0601700000000001</v>
      </c>
      <c r="R291" s="155">
        <f>Q291*H291</f>
        <v>1.0315454100000001</v>
      </c>
      <c r="S291" s="155">
        <v>0</v>
      </c>
      <c r="T291" s="156">
        <f>S291*H291</f>
        <v>0</v>
      </c>
      <c r="U291" s="35"/>
      <c r="V291" s="35"/>
      <c r="W291" s="35"/>
      <c r="X291" s="35"/>
      <c r="Y291" s="35"/>
      <c r="Z291" s="35"/>
      <c r="AA291" s="35"/>
      <c r="AB291" s="35"/>
      <c r="AC291" s="35"/>
      <c r="AD291" s="35"/>
      <c r="AE291" s="35"/>
      <c r="AR291" s="157" t="s">
        <v>202</v>
      </c>
      <c r="AT291" s="157" t="s">
        <v>197</v>
      </c>
      <c r="AU291" s="157" t="s">
        <v>81</v>
      </c>
      <c r="AY291" s="20" t="s">
        <v>195</v>
      </c>
      <c r="BE291" s="158">
        <f>IF(N291="základní",J291,0)</f>
        <v>0</v>
      </c>
      <c r="BF291" s="158">
        <f>IF(N291="snížená",J291,0)</f>
        <v>0</v>
      </c>
      <c r="BG291" s="158">
        <f>IF(N291="zákl. přenesená",J291,0)</f>
        <v>0</v>
      </c>
      <c r="BH291" s="158">
        <f>IF(N291="sníž. přenesená",J291,0)</f>
        <v>0</v>
      </c>
      <c r="BI291" s="158">
        <f>IF(N291="nulová",J291,0)</f>
        <v>0</v>
      </c>
      <c r="BJ291" s="20" t="s">
        <v>79</v>
      </c>
      <c r="BK291" s="158">
        <f>ROUND(I291*H291,2)</f>
        <v>0</v>
      </c>
      <c r="BL291" s="20" t="s">
        <v>202</v>
      </c>
      <c r="BM291" s="157" t="s">
        <v>426</v>
      </c>
    </row>
    <row r="292" spans="1:65" s="2" customFormat="1" ht="39">
      <c r="A292" s="35"/>
      <c r="B292" s="36"/>
      <c r="C292" s="35"/>
      <c r="D292" s="159" t="s">
        <v>204</v>
      </c>
      <c r="E292" s="35"/>
      <c r="F292" s="160" t="s">
        <v>396</v>
      </c>
      <c r="G292" s="35"/>
      <c r="H292" s="35"/>
      <c r="I292" s="161"/>
      <c r="J292" s="35"/>
      <c r="K292" s="35"/>
      <c r="L292" s="36"/>
      <c r="M292" s="162"/>
      <c r="N292" s="163"/>
      <c r="O292" s="56"/>
      <c r="P292" s="56"/>
      <c r="Q292" s="56"/>
      <c r="R292" s="56"/>
      <c r="S292" s="56"/>
      <c r="T292" s="57"/>
      <c r="U292" s="35"/>
      <c r="V292" s="35"/>
      <c r="W292" s="35"/>
      <c r="X292" s="35"/>
      <c r="Y292" s="35"/>
      <c r="Z292" s="35"/>
      <c r="AA292" s="35"/>
      <c r="AB292" s="35"/>
      <c r="AC292" s="35"/>
      <c r="AD292" s="35"/>
      <c r="AE292" s="35"/>
      <c r="AT292" s="20" t="s">
        <v>204</v>
      </c>
      <c r="AU292" s="20" t="s">
        <v>81</v>
      </c>
    </row>
    <row r="293" spans="1:65" s="13" customFormat="1">
      <c r="B293" s="164"/>
      <c r="D293" s="159" t="s">
        <v>206</v>
      </c>
      <c r="E293" s="165" t="s">
        <v>3</v>
      </c>
      <c r="F293" s="166" t="s">
        <v>427</v>
      </c>
      <c r="H293" s="167">
        <v>0.97299999999999998</v>
      </c>
      <c r="I293" s="168"/>
      <c r="L293" s="164"/>
      <c r="M293" s="169"/>
      <c r="N293" s="170"/>
      <c r="O293" s="170"/>
      <c r="P293" s="170"/>
      <c r="Q293" s="170"/>
      <c r="R293" s="170"/>
      <c r="S293" s="170"/>
      <c r="T293" s="171"/>
      <c r="AT293" s="165" t="s">
        <v>206</v>
      </c>
      <c r="AU293" s="165" t="s">
        <v>81</v>
      </c>
      <c r="AV293" s="13" t="s">
        <v>81</v>
      </c>
      <c r="AW293" s="13" t="s">
        <v>34</v>
      </c>
      <c r="AX293" s="13" t="s">
        <v>79</v>
      </c>
      <c r="AY293" s="165" t="s">
        <v>195</v>
      </c>
    </row>
    <row r="294" spans="1:65" s="2" customFormat="1" ht="37.9" customHeight="1">
      <c r="A294" s="35"/>
      <c r="B294" s="145"/>
      <c r="C294" s="146" t="s">
        <v>428</v>
      </c>
      <c r="D294" s="146" t="s">
        <v>197</v>
      </c>
      <c r="E294" s="147" t="s">
        <v>429</v>
      </c>
      <c r="F294" s="148" t="s">
        <v>430</v>
      </c>
      <c r="G294" s="149" t="s">
        <v>300</v>
      </c>
      <c r="H294" s="150">
        <v>35.200000000000003</v>
      </c>
      <c r="I294" s="151"/>
      <c r="J294" s="152">
        <f>ROUND(I294*H294,2)</f>
        <v>0</v>
      </c>
      <c r="K294" s="148" t="s">
        <v>201</v>
      </c>
      <c r="L294" s="36"/>
      <c r="M294" s="153" t="s">
        <v>3</v>
      </c>
      <c r="N294" s="154" t="s">
        <v>43</v>
      </c>
      <c r="O294" s="56"/>
      <c r="P294" s="155">
        <f>O294*H294</f>
        <v>0</v>
      </c>
      <c r="Q294" s="155">
        <v>0.67488999999999999</v>
      </c>
      <c r="R294" s="155">
        <f>Q294*H294</f>
        <v>23.756128</v>
      </c>
      <c r="S294" s="155">
        <v>0</v>
      </c>
      <c r="T294" s="156">
        <f>S294*H294</f>
        <v>0</v>
      </c>
      <c r="U294" s="35"/>
      <c r="V294" s="35"/>
      <c r="W294" s="35"/>
      <c r="X294" s="35"/>
      <c r="Y294" s="35"/>
      <c r="Z294" s="35"/>
      <c r="AA294" s="35"/>
      <c r="AB294" s="35"/>
      <c r="AC294" s="35"/>
      <c r="AD294" s="35"/>
      <c r="AE294" s="35"/>
      <c r="AR294" s="157" t="s">
        <v>202</v>
      </c>
      <c r="AT294" s="157" t="s">
        <v>197</v>
      </c>
      <c r="AU294" s="157" t="s">
        <v>81</v>
      </c>
      <c r="AY294" s="20" t="s">
        <v>195</v>
      </c>
      <c r="BE294" s="158">
        <f>IF(N294="základní",J294,0)</f>
        <v>0</v>
      </c>
      <c r="BF294" s="158">
        <f>IF(N294="snížená",J294,0)</f>
        <v>0</v>
      </c>
      <c r="BG294" s="158">
        <f>IF(N294="zákl. přenesená",J294,0)</f>
        <v>0</v>
      </c>
      <c r="BH294" s="158">
        <f>IF(N294="sníž. přenesená",J294,0)</f>
        <v>0</v>
      </c>
      <c r="BI294" s="158">
        <f>IF(N294="nulová",J294,0)</f>
        <v>0</v>
      </c>
      <c r="BJ294" s="20" t="s">
        <v>79</v>
      </c>
      <c r="BK294" s="158">
        <f>ROUND(I294*H294,2)</f>
        <v>0</v>
      </c>
      <c r="BL294" s="20" t="s">
        <v>202</v>
      </c>
      <c r="BM294" s="157" t="s">
        <v>431</v>
      </c>
    </row>
    <row r="295" spans="1:65" s="2" customFormat="1" ht="68.25">
      <c r="A295" s="35"/>
      <c r="B295" s="36"/>
      <c r="C295" s="35"/>
      <c r="D295" s="159" t="s">
        <v>204</v>
      </c>
      <c r="E295" s="35"/>
      <c r="F295" s="160" t="s">
        <v>432</v>
      </c>
      <c r="G295" s="35"/>
      <c r="H295" s="35"/>
      <c r="I295" s="161"/>
      <c r="J295" s="35"/>
      <c r="K295" s="35"/>
      <c r="L295" s="36"/>
      <c r="M295" s="162"/>
      <c r="N295" s="163"/>
      <c r="O295" s="56"/>
      <c r="P295" s="56"/>
      <c r="Q295" s="56"/>
      <c r="R295" s="56"/>
      <c r="S295" s="56"/>
      <c r="T295" s="57"/>
      <c r="U295" s="35"/>
      <c r="V295" s="35"/>
      <c r="W295" s="35"/>
      <c r="X295" s="35"/>
      <c r="Y295" s="35"/>
      <c r="Z295" s="35"/>
      <c r="AA295" s="35"/>
      <c r="AB295" s="35"/>
      <c r="AC295" s="35"/>
      <c r="AD295" s="35"/>
      <c r="AE295" s="35"/>
      <c r="AT295" s="20" t="s">
        <v>204</v>
      </c>
      <c r="AU295" s="20" t="s">
        <v>81</v>
      </c>
    </row>
    <row r="296" spans="1:65" s="13" customFormat="1">
      <c r="B296" s="164"/>
      <c r="D296" s="159" t="s">
        <v>206</v>
      </c>
      <c r="E296" s="165" t="s">
        <v>3</v>
      </c>
      <c r="F296" s="166" t="s">
        <v>433</v>
      </c>
      <c r="H296" s="167">
        <v>21.4</v>
      </c>
      <c r="I296" s="168"/>
      <c r="L296" s="164"/>
      <c r="M296" s="169"/>
      <c r="N296" s="170"/>
      <c r="O296" s="170"/>
      <c r="P296" s="170"/>
      <c r="Q296" s="170"/>
      <c r="R296" s="170"/>
      <c r="S296" s="170"/>
      <c r="T296" s="171"/>
      <c r="AT296" s="165" t="s">
        <v>206</v>
      </c>
      <c r="AU296" s="165" t="s">
        <v>81</v>
      </c>
      <c r="AV296" s="13" t="s">
        <v>81</v>
      </c>
      <c r="AW296" s="13" t="s">
        <v>34</v>
      </c>
      <c r="AX296" s="13" t="s">
        <v>72</v>
      </c>
      <c r="AY296" s="165" t="s">
        <v>195</v>
      </c>
    </row>
    <row r="297" spans="1:65" s="13" customFormat="1">
      <c r="B297" s="164"/>
      <c r="D297" s="159" t="s">
        <v>206</v>
      </c>
      <c r="E297" s="165" t="s">
        <v>3</v>
      </c>
      <c r="F297" s="166" t="s">
        <v>434</v>
      </c>
      <c r="H297" s="167">
        <v>13.8</v>
      </c>
      <c r="I297" s="168"/>
      <c r="L297" s="164"/>
      <c r="M297" s="169"/>
      <c r="N297" s="170"/>
      <c r="O297" s="170"/>
      <c r="P297" s="170"/>
      <c r="Q297" s="170"/>
      <c r="R297" s="170"/>
      <c r="S297" s="170"/>
      <c r="T297" s="171"/>
      <c r="AT297" s="165" t="s">
        <v>206</v>
      </c>
      <c r="AU297" s="165" t="s">
        <v>81</v>
      </c>
      <c r="AV297" s="13" t="s">
        <v>81</v>
      </c>
      <c r="AW297" s="13" t="s">
        <v>34</v>
      </c>
      <c r="AX297" s="13" t="s">
        <v>72</v>
      </c>
      <c r="AY297" s="165" t="s">
        <v>195</v>
      </c>
    </row>
    <row r="298" spans="1:65" s="15" customFormat="1">
      <c r="B298" s="180"/>
      <c r="D298" s="159" t="s">
        <v>206</v>
      </c>
      <c r="E298" s="181" t="s">
        <v>3</v>
      </c>
      <c r="F298" s="182" t="s">
        <v>435</v>
      </c>
      <c r="H298" s="183">
        <v>35.200000000000003</v>
      </c>
      <c r="I298" s="184"/>
      <c r="L298" s="180"/>
      <c r="M298" s="185"/>
      <c r="N298" s="186"/>
      <c r="O298" s="186"/>
      <c r="P298" s="186"/>
      <c r="Q298" s="186"/>
      <c r="R298" s="186"/>
      <c r="S298" s="186"/>
      <c r="T298" s="187"/>
      <c r="AT298" s="181" t="s">
        <v>206</v>
      </c>
      <c r="AU298" s="181" t="s">
        <v>81</v>
      </c>
      <c r="AV298" s="15" t="s">
        <v>202</v>
      </c>
      <c r="AW298" s="15" t="s">
        <v>34</v>
      </c>
      <c r="AX298" s="15" t="s">
        <v>79</v>
      </c>
      <c r="AY298" s="181" t="s">
        <v>195</v>
      </c>
    </row>
    <row r="299" spans="1:65" s="2" customFormat="1" ht="37.9" customHeight="1">
      <c r="A299" s="35"/>
      <c r="B299" s="145"/>
      <c r="C299" s="146" t="s">
        <v>436</v>
      </c>
      <c r="D299" s="146" t="s">
        <v>197</v>
      </c>
      <c r="E299" s="147" t="s">
        <v>437</v>
      </c>
      <c r="F299" s="148" t="s">
        <v>438</v>
      </c>
      <c r="G299" s="149" t="s">
        <v>300</v>
      </c>
      <c r="H299" s="150">
        <v>79.424999999999997</v>
      </c>
      <c r="I299" s="151"/>
      <c r="J299" s="152">
        <f>ROUND(I299*H299,2)</f>
        <v>0</v>
      </c>
      <c r="K299" s="148" t="s">
        <v>201</v>
      </c>
      <c r="L299" s="36"/>
      <c r="M299" s="153" t="s">
        <v>3</v>
      </c>
      <c r="N299" s="154" t="s">
        <v>43</v>
      </c>
      <c r="O299" s="56"/>
      <c r="P299" s="155">
        <f>O299*H299</f>
        <v>0</v>
      </c>
      <c r="Q299" s="155">
        <v>0.58443000000000001</v>
      </c>
      <c r="R299" s="155">
        <f>Q299*H299</f>
        <v>46.418352749999997</v>
      </c>
      <c r="S299" s="155">
        <v>0</v>
      </c>
      <c r="T299" s="156">
        <f>S299*H299</f>
        <v>0</v>
      </c>
      <c r="U299" s="35"/>
      <c r="V299" s="35"/>
      <c r="W299" s="35"/>
      <c r="X299" s="35"/>
      <c r="Y299" s="35"/>
      <c r="Z299" s="35"/>
      <c r="AA299" s="35"/>
      <c r="AB299" s="35"/>
      <c r="AC299" s="35"/>
      <c r="AD299" s="35"/>
      <c r="AE299" s="35"/>
      <c r="AR299" s="157" t="s">
        <v>202</v>
      </c>
      <c r="AT299" s="157" t="s">
        <v>197</v>
      </c>
      <c r="AU299" s="157" t="s">
        <v>81</v>
      </c>
      <c r="AY299" s="20" t="s">
        <v>195</v>
      </c>
      <c r="BE299" s="158">
        <f>IF(N299="základní",J299,0)</f>
        <v>0</v>
      </c>
      <c r="BF299" s="158">
        <f>IF(N299="snížená",J299,0)</f>
        <v>0</v>
      </c>
      <c r="BG299" s="158">
        <f>IF(N299="zákl. přenesená",J299,0)</f>
        <v>0</v>
      </c>
      <c r="BH299" s="158">
        <f>IF(N299="sníž. přenesená",J299,0)</f>
        <v>0</v>
      </c>
      <c r="BI299" s="158">
        <f>IF(N299="nulová",J299,0)</f>
        <v>0</v>
      </c>
      <c r="BJ299" s="20" t="s">
        <v>79</v>
      </c>
      <c r="BK299" s="158">
        <f>ROUND(I299*H299,2)</f>
        <v>0</v>
      </c>
      <c r="BL299" s="20" t="s">
        <v>202</v>
      </c>
      <c r="BM299" s="157" t="s">
        <v>439</v>
      </c>
    </row>
    <row r="300" spans="1:65" s="2" customFormat="1" ht="68.25">
      <c r="A300" s="35"/>
      <c r="B300" s="36"/>
      <c r="C300" s="35"/>
      <c r="D300" s="159" t="s">
        <v>204</v>
      </c>
      <c r="E300" s="35"/>
      <c r="F300" s="160" t="s">
        <v>432</v>
      </c>
      <c r="G300" s="35"/>
      <c r="H300" s="35"/>
      <c r="I300" s="161"/>
      <c r="J300" s="35"/>
      <c r="K300" s="35"/>
      <c r="L300" s="36"/>
      <c r="M300" s="162"/>
      <c r="N300" s="163"/>
      <c r="O300" s="56"/>
      <c r="P300" s="56"/>
      <c r="Q300" s="56"/>
      <c r="R300" s="56"/>
      <c r="S300" s="56"/>
      <c r="T300" s="57"/>
      <c r="U300" s="35"/>
      <c r="V300" s="35"/>
      <c r="W300" s="35"/>
      <c r="X300" s="35"/>
      <c r="Y300" s="35"/>
      <c r="Z300" s="35"/>
      <c r="AA300" s="35"/>
      <c r="AB300" s="35"/>
      <c r="AC300" s="35"/>
      <c r="AD300" s="35"/>
      <c r="AE300" s="35"/>
      <c r="AT300" s="20" t="s">
        <v>204</v>
      </c>
      <c r="AU300" s="20" t="s">
        <v>81</v>
      </c>
    </row>
    <row r="301" spans="1:65" s="13" customFormat="1">
      <c r="B301" s="164"/>
      <c r="D301" s="159" t="s">
        <v>206</v>
      </c>
      <c r="E301" s="165" t="s">
        <v>3</v>
      </c>
      <c r="F301" s="166" t="s">
        <v>440</v>
      </c>
      <c r="H301" s="167">
        <v>18.399999999999999</v>
      </c>
      <c r="I301" s="168"/>
      <c r="L301" s="164"/>
      <c r="M301" s="169"/>
      <c r="N301" s="170"/>
      <c r="O301" s="170"/>
      <c r="P301" s="170"/>
      <c r="Q301" s="170"/>
      <c r="R301" s="170"/>
      <c r="S301" s="170"/>
      <c r="T301" s="171"/>
      <c r="AT301" s="165" t="s">
        <v>206</v>
      </c>
      <c r="AU301" s="165" t="s">
        <v>81</v>
      </c>
      <c r="AV301" s="13" t="s">
        <v>81</v>
      </c>
      <c r="AW301" s="13" t="s">
        <v>34</v>
      </c>
      <c r="AX301" s="13" t="s">
        <v>72</v>
      </c>
      <c r="AY301" s="165" t="s">
        <v>195</v>
      </c>
    </row>
    <row r="302" spans="1:65" s="14" customFormat="1">
      <c r="B302" s="172"/>
      <c r="D302" s="159" t="s">
        <v>206</v>
      </c>
      <c r="E302" s="173" t="s">
        <v>3</v>
      </c>
      <c r="F302" s="174" t="s">
        <v>209</v>
      </c>
      <c r="H302" s="175">
        <v>18.399999999999999</v>
      </c>
      <c r="I302" s="176"/>
      <c r="L302" s="172"/>
      <c r="M302" s="177"/>
      <c r="N302" s="178"/>
      <c r="O302" s="178"/>
      <c r="P302" s="178"/>
      <c r="Q302" s="178"/>
      <c r="R302" s="178"/>
      <c r="S302" s="178"/>
      <c r="T302" s="179"/>
      <c r="AT302" s="173" t="s">
        <v>206</v>
      </c>
      <c r="AU302" s="173" t="s">
        <v>81</v>
      </c>
      <c r="AV302" s="14" t="s">
        <v>109</v>
      </c>
      <c r="AW302" s="14" t="s">
        <v>34</v>
      </c>
      <c r="AX302" s="14" t="s">
        <v>72</v>
      </c>
      <c r="AY302" s="173" t="s">
        <v>195</v>
      </c>
    </row>
    <row r="303" spans="1:65" s="13" customFormat="1">
      <c r="B303" s="164"/>
      <c r="D303" s="159" t="s">
        <v>206</v>
      </c>
      <c r="E303" s="165" t="s">
        <v>3</v>
      </c>
      <c r="F303" s="166" t="s">
        <v>441</v>
      </c>
      <c r="H303" s="167">
        <v>20.687000000000001</v>
      </c>
      <c r="I303" s="168"/>
      <c r="L303" s="164"/>
      <c r="M303" s="169"/>
      <c r="N303" s="170"/>
      <c r="O303" s="170"/>
      <c r="P303" s="170"/>
      <c r="Q303" s="170"/>
      <c r="R303" s="170"/>
      <c r="S303" s="170"/>
      <c r="T303" s="171"/>
      <c r="AT303" s="165" t="s">
        <v>206</v>
      </c>
      <c r="AU303" s="165" t="s">
        <v>81</v>
      </c>
      <c r="AV303" s="13" t="s">
        <v>81</v>
      </c>
      <c r="AW303" s="13" t="s">
        <v>34</v>
      </c>
      <c r="AX303" s="13" t="s">
        <v>72</v>
      </c>
      <c r="AY303" s="165" t="s">
        <v>195</v>
      </c>
    </row>
    <row r="304" spans="1:65" s="13" customFormat="1" ht="22.5">
      <c r="B304" s="164"/>
      <c r="D304" s="159" t="s">
        <v>206</v>
      </c>
      <c r="E304" s="165" t="s">
        <v>3</v>
      </c>
      <c r="F304" s="166" t="s">
        <v>442</v>
      </c>
      <c r="H304" s="167">
        <v>40.338000000000001</v>
      </c>
      <c r="I304" s="168"/>
      <c r="L304" s="164"/>
      <c r="M304" s="169"/>
      <c r="N304" s="170"/>
      <c r="O304" s="170"/>
      <c r="P304" s="170"/>
      <c r="Q304" s="170"/>
      <c r="R304" s="170"/>
      <c r="S304" s="170"/>
      <c r="T304" s="171"/>
      <c r="AT304" s="165" t="s">
        <v>206</v>
      </c>
      <c r="AU304" s="165" t="s">
        <v>81</v>
      </c>
      <c r="AV304" s="13" t="s">
        <v>81</v>
      </c>
      <c r="AW304" s="13" t="s">
        <v>34</v>
      </c>
      <c r="AX304" s="13" t="s">
        <v>72</v>
      </c>
      <c r="AY304" s="165" t="s">
        <v>195</v>
      </c>
    </row>
    <row r="305" spans="1:65" s="14" customFormat="1">
      <c r="B305" s="172"/>
      <c r="D305" s="159" t="s">
        <v>206</v>
      </c>
      <c r="E305" s="173" t="s">
        <v>3</v>
      </c>
      <c r="F305" s="174" t="s">
        <v>211</v>
      </c>
      <c r="H305" s="175">
        <v>61.025000000000006</v>
      </c>
      <c r="I305" s="176"/>
      <c r="L305" s="172"/>
      <c r="M305" s="177"/>
      <c r="N305" s="178"/>
      <c r="O305" s="178"/>
      <c r="P305" s="178"/>
      <c r="Q305" s="178"/>
      <c r="R305" s="178"/>
      <c r="S305" s="178"/>
      <c r="T305" s="179"/>
      <c r="AT305" s="173" t="s">
        <v>206</v>
      </c>
      <c r="AU305" s="173" t="s">
        <v>81</v>
      </c>
      <c r="AV305" s="14" t="s">
        <v>109</v>
      </c>
      <c r="AW305" s="14" t="s">
        <v>34</v>
      </c>
      <c r="AX305" s="14" t="s">
        <v>72</v>
      </c>
      <c r="AY305" s="173" t="s">
        <v>195</v>
      </c>
    </row>
    <row r="306" spans="1:65" s="15" customFormat="1">
      <c r="B306" s="180"/>
      <c r="D306" s="159" t="s">
        <v>206</v>
      </c>
      <c r="E306" s="181" t="s">
        <v>3</v>
      </c>
      <c r="F306" s="182" t="s">
        <v>212</v>
      </c>
      <c r="H306" s="183">
        <v>79.425000000000011</v>
      </c>
      <c r="I306" s="184"/>
      <c r="L306" s="180"/>
      <c r="M306" s="185"/>
      <c r="N306" s="186"/>
      <c r="O306" s="186"/>
      <c r="P306" s="186"/>
      <c r="Q306" s="186"/>
      <c r="R306" s="186"/>
      <c r="S306" s="186"/>
      <c r="T306" s="187"/>
      <c r="AT306" s="181" t="s">
        <v>206</v>
      </c>
      <c r="AU306" s="181" t="s">
        <v>81</v>
      </c>
      <c r="AV306" s="15" t="s">
        <v>202</v>
      </c>
      <c r="AW306" s="15" t="s">
        <v>34</v>
      </c>
      <c r="AX306" s="15" t="s">
        <v>79</v>
      </c>
      <c r="AY306" s="181" t="s">
        <v>195</v>
      </c>
    </row>
    <row r="307" spans="1:65" s="2" customFormat="1" ht="37.9" customHeight="1">
      <c r="A307" s="35"/>
      <c r="B307" s="145"/>
      <c r="C307" s="146" t="s">
        <v>443</v>
      </c>
      <c r="D307" s="146" t="s">
        <v>197</v>
      </c>
      <c r="E307" s="147" t="s">
        <v>444</v>
      </c>
      <c r="F307" s="148" t="s">
        <v>445</v>
      </c>
      <c r="G307" s="149" t="s">
        <v>300</v>
      </c>
      <c r="H307" s="150">
        <v>4.45</v>
      </c>
      <c r="I307" s="151"/>
      <c r="J307" s="152">
        <f>ROUND(I307*H307,2)</f>
        <v>0</v>
      </c>
      <c r="K307" s="148" t="s">
        <v>201</v>
      </c>
      <c r="L307" s="36"/>
      <c r="M307" s="153" t="s">
        <v>3</v>
      </c>
      <c r="N307" s="154" t="s">
        <v>43</v>
      </c>
      <c r="O307" s="56"/>
      <c r="P307" s="155">
        <f>O307*H307</f>
        <v>0</v>
      </c>
      <c r="Q307" s="155">
        <v>0.71545999999999998</v>
      </c>
      <c r="R307" s="155">
        <f>Q307*H307</f>
        <v>3.1837970000000002</v>
      </c>
      <c r="S307" s="155">
        <v>0</v>
      </c>
      <c r="T307" s="156">
        <f>S307*H307</f>
        <v>0</v>
      </c>
      <c r="U307" s="35"/>
      <c r="V307" s="35"/>
      <c r="W307" s="35"/>
      <c r="X307" s="35"/>
      <c r="Y307" s="35"/>
      <c r="Z307" s="35"/>
      <c r="AA307" s="35"/>
      <c r="AB307" s="35"/>
      <c r="AC307" s="35"/>
      <c r="AD307" s="35"/>
      <c r="AE307" s="35"/>
      <c r="AR307" s="157" t="s">
        <v>202</v>
      </c>
      <c r="AT307" s="157" t="s">
        <v>197</v>
      </c>
      <c r="AU307" s="157" t="s">
        <v>81</v>
      </c>
      <c r="AY307" s="20" t="s">
        <v>195</v>
      </c>
      <c r="BE307" s="158">
        <f>IF(N307="základní",J307,0)</f>
        <v>0</v>
      </c>
      <c r="BF307" s="158">
        <f>IF(N307="snížená",J307,0)</f>
        <v>0</v>
      </c>
      <c r="BG307" s="158">
        <f>IF(N307="zákl. přenesená",J307,0)</f>
        <v>0</v>
      </c>
      <c r="BH307" s="158">
        <f>IF(N307="sníž. přenesená",J307,0)</f>
        <v>0</v>
      </c>
      <c r="BI307" s="158">
        <f>IF(N307="nulová",J307,0)</f>
        <v>0</v>
      </c>
      <c r="BJ307" s="20" t="s">
        <v>79</v>
      </c>
      <c r="BK307" s="158">
        <f>ROUND(I307*H307,2)</f>
        <v>0</v>
      </c>
      <c r="BL307" s="20" t="s">
        <v>202</v>
      </c>
      <c r="BM307" s="157" t="s">
        <v>446</v>
      </c>
    </row>
    <row r="308" spans="1:65" s="2" customFormat="1" ht="68.25">
      <c r="A308" s="35"/>
      <c r="B308" s="36"/>
      <c r="C308" s="35"/>
      <c r="D308" s="159" t="s">
        <v>204</v>
      </c>
      <c r="E308" s="35"/>
      <c r="F308" s="160" t="s">
        <v>432</v>
      </c>
      <c r="G308" s="35"/>
      <c r="H308" s="35"/>
      <c r="I308" s="161"/>
      <c r="J308" s="35"/>
      <c r="K308" s="35"/>
      <c r="L308" s="36"/>
      <c r="M308" s="162"/>
      <c r="N308" s="163"/>
      <c r="O308" s="56"/>
      <c r="P308" s="56"/>
      <c r="Q308" s="56"/>
      <c r="R308" s="56"/>
      <c r="S308" s="56"/>
      <c r="T308" s="57"/>
      <c r="U308" s="35"/>
      <c r="V308" s="35"/>
      <c r="W308" s="35"/>
      <c r="X308" s="35"/>
      <c r="Y308" s="35"/>
      <c r="Z308" s="35"/>
      <c r="AA308" s="35"/>
      <c r="AB308" s="35"/>
      <c r="AC308" s="35"/>
      <c r="AD308" s="35"/>
      <c r="AE308" s="35"/>
      <c r="AT308" s="20" t="s">
        <v>204</v>
      </c>
      <c r="AU308" s="20" t="s">
        <v>81</v>
      </c>
    </row>
    <row r="309" spans="1:65" s="13" customFormat="1">
      <c r="B309" s="164"/>
      <c r="D309" s="159" t="s">
        <v>206</v>
      </c>
      <c r="E309" s="165" t="s">
        <v>3</v>
      </c>
      <c r="F309" s="166" t="s">
        <v>447</v>
      </c>
      <c r="H309" s="167">
        <v>4.45</v>
      </c>
      <c r="I309" s="168"/>
      <c r="L309" s="164"/>
      <c r="M309" s="169"/>
      <c r="N309" s="170"/>
      <c r="O309" s="170"/>
      <c r="P309" s="170"/>
      <c r="Q309" s="170"/>
      <c r="R309" s="170"/>
      <c r="S309" s="170"/>
      <c r="T309" s="171"/>
      <c r="AT309" s="165" t="s">
        <v>206</v>
      </c>
      <c r="AU309" s="165" t="s">
        <v>81</v>
      </c>
      <c r="AV309" s="13" t="s">
        <v>81</v>
      </c>
      <c r="AW309" s="13" t="s">
        <v>34</v>
      </c>
      <c r="AX309" s="13" t="s">
        <v>79</v>
      </c>
      <c r="AY309" s="165" t="s">
        <v>195</v>
      </c>
    </row>
    <row r="310" spans="1:65" s="2" customFormat="1" ht="37.9" customHeight="1">
      <c r="A310" s="35"/>
      <c r="B310" s="145"/>
      <c r="C310" s="146" t="s">
        <v>448</v>
      </c>
      <c r="D310" s="146" t="s">
        <v>197</v>
      </c>
      <c r="E310" s="147" t="s">
        <v>449</v>
      </c>
      <c r="F310" s="148" t="s">
        <v>450</v>
      </c>
      <c r="G310" s="149" t="s">
        <v>200</v>
      </c>
      <c r="H310" s="150">
        <v>6.99</v>
      </c>
      <c r="I310" s="151"/>
      <c r="J310" s="152">
        <f>ROUND(I310*H310,2)</f>
        <v>0</v>
      </c>
      <c r="K310" s="148" t="s">
        <v>201</v>
      </c>
      <c r="L310" s="36"/>
      <c r="M310" s="153" t="s">
        <v>3</v>
      </c>
      <c r="N310" s="154" t="s">
        <v>43</v>
      </c>
      <c r="O310" s="56"/>
      <c r="P310" s="155">
        <f>O310*H310</f>
        <v>0</v>
      </c>
      <c r="Q310" s="155">
        <v>2.45329</v>
      </c>
      <c r="R310" s="155">
        <f>Q310*H310</f>
        <v>17.1484971</v>
      </c>
      <c r="S310" s="155">
        <v>0</v>
      </c>
      <c r="T310" s="156">
        <f>S310*H310</f>
        <v>0</v>
      </c>
      <c r="U310" s="35"/>
      <c r="V310" s="35"/>
      <c r="W310" s="35"/>
      <c r="X310" s="35"/>
      <c r="Y310" s="35"/>
      <c r="Z310" s="35"/>
      <c r="AA310" s="35"/>
      <c r="AB310" s="35"/>
      <c r="AC310" s="35"/>
      <c r="AD310" s="35"/>
      <c r="AE310" s="35"/>
      <c r="AR310" s="157" t="s">
        <v>202</v>
      </c>
      <c r="AT310" s="157" t="s">
        <v>197</v>
      </c>
      <c r="AU310" s="157" t="s">
        <v>81</v>
      </c>
      <c r="AY310" s="20" t="s">
        <v>195</v>
      </c>
      <c r="BE310" s="158">
        <f>IF(N310="základní",J310,0)</f>
        <v>0</v>
      </c>
      <c r="BF310" s="158">
        <f>IF(N310="snížená",J310,0)</f>
        <v>0</v>
      </c>
      <c r="BG310" s="158">
        <f>IF(N310="zákl. přenesená",J310,0)</f>
        <v>0</v>
      </c>
      <c r="BH310" s="158">
        <f>IF(N310="sníž. přenesená",J310,0)</f>
        <v>0</v>
      </c>
      <c r="BI310" s="158">
        <f>IF(N310="nulová",J310,0)</f>
        <v>0</v>
      </c>
      <c r="BJ310" s="20" t="s">
        <v>79</v>
      </c>
      <c r="BK310" s="158">
        <f>ROUND(I310*H310,2)</f>
        <v>0</v>
      </c>
      <c r="BL310" s="20" t="s">
        <v>202</v>
      </c>
      <c r="BM310" s="157" t="s">
        <v>451</v>
      </c>
    </row>
    <row r="311" spans="1:65" s="13" customFormat="1">
      <c r="B311" s="164"/>
      <c r="D311" s="159" t="s">
        <v>206</v>
      </c>
      <c r="E311" s="165" t="s">
        <v>3</v>
      </c>
      <c r="F311" s="166" t="s">
        <v>452</v>
      </c>
      <c r="H311" s="167">
        <v>6.99</v>
      </c>
      <c r="I311" s="168"/>
      <c r="L311" s="164"/>
      <c r="M311" s="169"/>
      <c r="N311" s="170"/>
      <c r="O311" s="170"/>
      <c r="P311" s="170"/>
      <c r="Q311" s="170"/>
      <c r="R311" s="170"/>
      <c r="S311" s="170"/>
      <c r="T311" s="171"/>
      <c r="AT311" s="165" t="s">
        <v>206</v>
      </c>
      <c r="AU311" s="165" t="s">
        <v>81</v>
      </c>
      <c r="AV311" s="13" t="s">
        <v>81</v>
      </c>
      <c r="AW311" s="13" t="s">
        <v>34</v>
      </c>
      <c r="AX311" s="13" t="s">
        <v>72</v>
      </c>
      <c r="AY311" s="165" t="s">
        <v>195</v>
      </c>
    </row>
    <row r="312" spans="1:65" s="15" customFormat="1">
      <c r="B312" s="180"/>
      <c r="D312" s="159" t="s">
        <v>206</v>
      </c>
      <c r="E312" s="181" t="s">
        <v>3</v>
      </c>
      <c r="F312" s="182" t="s">
        <v>453</v>
      </c>
      <c r="H312" s="183">
        <v>6.99</v>
      </c>
      <c r="I312" s="184"/>
      <c r="L312" s="180"/>
      <c r="M312" s="185"/>
      <c r="N312" s="186"/>
      <c r="O312" s="186"/>
      <c r="P312" s="186"/>
      <c r="Q312" s="186"/>
      <c r="R312" s="186"/>
      <c r="S312" s="186"/>
      <c r="T312" s="187"/>
      <c r="AT312" s="181" t="s">
        <v>206</v>
      </c>
      <c r="AU312" s="181" t="s">
        <v>81</v>
      </c>
      <c r="AV312" s="15" t="s">
        <v>202</v>
      </c>
      <c r="AW312" s="15" t="s">
        <v>34</v>
      </c>
      <c r="AX312" s="15" t="s">
        <v>79</v>
      </c>
      <c r="AY312" s="181" t="s">
        <v>195</v>
      </c>
    </row>
    <row r="313" spans="1:65" s="2" customFormat="1" ht="49.15" customHeight="1">
      <c r="A313" s="35"/>
      <c r="B313" s="145"/>
      <c r="C313" s="146" t="s">
        <v>454</v>
      </c>
      <c r="D313" s="146" t="s">
        <v>197</v>
      </c>
      <c r="E313" s="147" t="s">
        <v>455</v>
      </c>
      <c r="F313" s="148" t="s">
        <v>456</v>
      </c>
      <c r="G313" s="149" t="s">
        <v>262</v>
      </c>
      <c r="H313" s="150">
        <v>1.2709999999999999</v>
      </c>
      <c r="I313" s="151"/>
      <c r="J313" s="152">
        <f>ROUND(I313*H313,2)</f>
        <v>0</v>
      </c>
      <c r="K313" s="148" t="s">
        <v>201</v>
      </c>
      <c r="L313" s="36"/>
      <c r="M313" s="153" t="s">
        <v>3</v>
      </c>
      <c r="N313" s="154" t="s">
        <v>43</v>
      </c>
      <c r="O313" s="56"/>
      <c r="P313" s="155">
        <f>O313*H313</f>
        <v>0</v>
      </c>
      <c r="Q313" s="155">
        <v>1.05871</v>
      </c>
      <c r="R313" s="155">
        <f>Q313*H313</f>
        <v>1.34562041</v>
      </c>
      <c r="S313" s="155">
        <v>0</v>
      </c>
      <c r="T313" s="156">
        <f>S313*H313</f>
        <v>0</v>
      </c>
      <c r="U313" s="35"/>
      <c r="V313" s="35"/>
      <c r="W313" s="35"/>
      <c r="X313" s="35"/>
      <c r="Y313" s="35"/>
      <c r="Z313" s="35"/>
      <c r="AA313" s="35"/>
      <c r="AB313" s="35"/>
      <c r="AC313" s="35"/>
      <c r="AD313" s="35"/>
      <c r="AE313" s="35"/>
      <c r="AR313" s="157" t="s">
        <v>202</v>
      </c>
      <c r="AT313" s="157" t="s">
        <v>197</v>
      </c>
      <c r="AU313" s="157" t="s">
        <v>81</v>
      </c>
      <c r="AY313" s="20" t="s">
        <v>195</v>
      </c>
      <c r="BE313" s="158">
        <f>IF(N313="základní",J313,0)</f>
        <v>0</v>
      </c>
      <c r="BF313" s="158">
        <f>IF(N313="snížená",J313,0)</f>
        <v>0</v>
      </c>
      <c r="BG313" s="158">
        <f>IF(N313="zákl. přenesená",J313,0)</f>
        <v>0</v>
      </c>
      <c r="BH313" s="158">
        <f>IF(N313="sníž. přenesená",J313,0)</f>
        <v>0</v>
      </c>
      <c r="BI313" s="158">
        <f>IF(N313="nulová",J313,0)</f>
        <v>0</v>
      </c>
      <c r="BJ313" s="20" t="s">
        <v>79</v>
      </c>
      <c r="BK313" s="158">
        <f>ROUND(I313*H313,2)</f>
        <v>0</v>
      </c>
      <c r="BL313" s="20" t="s">
        <v>202</v>
      </c>
      <c r="BM313" s="157" t="s">
        <v>457</v>
      </c>
    </row>
    <row r="314" spans="1:65" s="13" customFormat="1">
      <c r="B314" s="164"/>
      <c r="D314" s="159" t="s">
        <v>206</v>
      </c>
      <c r="E314" s="165" t="s">
        <v>3</v>
      </c>
      <c r="F314" s="166" t="s">
        <v>458</v>
      </c>
      <c r="H314" s="167">
        <v>1.2709999999999999</v>
      </c>
      <c r="I314" s="168"/>
      <c r="L314" s="164"/>
      <c r="M314" s="169"/>
      <c r="N314" s="170"/>
      <c r="O314" s="170"/>
      <c r="P314" s="170"/>
      <c r="Q314" s="170"/>
      <c r="R314" s="170"/>
      <c r="S314" s="170"/>
      <c r="T314" s="171"/>
      <c r="AT314" s="165" t="s">
        <v>206</v>
      </c>
      <c r="AU314" s="165" t="s">
        <v>81</v>
      </c>
      <c r="AV314" s="13" t="s">
        <v>81</v>
      </c>
      <c r="AW314" s="13" t="s">
        <v>34</v>
      </c>
      <c r="AX314" s="13" t="s">
        <v>79</v>
      </c>
      <c r="AY314" s="165" t="s">
        <v>195</v>
      </c>
    </row>
    <row r="315" spans="1:65" s="2" customFormat="1" ht="24.2" customHeight="1">
      <c r="A315" s="35"/>
      <c r="B315" s="145"/>
      <c r="C315" s="146" t="s">
        <v>459</v>
      </c>
      <c r="D315" s="146" t="s">
        <v>197</v>
      </c>
      <c r="E315" s="147" t="s">
        <v>460</v>
      </c>
      <c r="F315" s="148" t="s">
        <v>461</v>
      </c>
      <c r="G315" s="149" t="s">
        <v>321</v>
      </c>
      <c r="H315" s="150">
        <v>9.9860000000000007</v>
      </c>
      <c r="I315" s="151"/>
      <c r="J315" s="152">
        <f>ROUND(I315*H315,2)</f>
        <v>0</v>
      </c>
      <c r="K315" s="148" t="s">
        <v>3</v>
      </c>
      <c r="L315" s="36"/>
      <c r="M315" s="153" t="s">
        <v>3</v>
      </c>
      <c r="N315" s="154" t="s">
        <v>43</v>
      </c>
      <c r="O315" s="56"/>
      <c r="P315" s="155">
        <f>O315*H315</f>
        <v>0</v>
      </c>
      <c r="Q315" s="155">
        <v>0</v>
      </c>
      <c r="R315" s="155">
        <f>Q315*H315</f>
        <v>0</v>
      </c>
      <c r="S315" s="155">
        <v>0</v>
      </c>
      <c r="T315" s="156">
        <f>S315*H315</f>
        <v>0</v>
      </c>
      <c r="U315" s="35"/>
      <c r="V315" s="35"/>
      <c r="W315" s="35"/>
      <c r="X315" s="35"/>
      <c r="Y315" s="35"/>
      <c r="Z315" s="35"/>
      <c r="AA315" s="35"/>
      <c r="AB315" s="35"/>
      <c r="AC315" s="35"/>
      <c r="AD315" s="35"/>
      <c r="AE315" s="35"/>
      <c r="AR315" s="157" t="s">
        <v>202</v>
      </c>
      <c r="AT315" s="157" t="s">
        <v>197</v>
      </c>
      <c r="AU315" s="157" t="s">
        <v>81</v>
      </c>
      <c r="AY315" s="20" t="s">
        <v>195</v>
      </c>
      <c r="BE315" s="158">
        <f>IF(N315="základní",J315,0)</f>
        <v>0</v>
      </c>
      <c r="BF315" s="158">
        <f>IF(N315="snížená",J315,0)</f>
        <v>0</v>
      </c>
      <c r="BG315" s="158">
        <f>IF(N315="zákl. přenesená",J315,0)</f>
        <v>0</v>
      </c>
      <c r="BH315" s="158">
        <f>IF(N315="sníž. přenesená",J315,0)</f>
        <v>0</v>
      </c>
      <c r="BI315" s="158">
        <f>IF(N315="nulová",J315,0)</f>
        <v>0</v>
      </c>
      <c r="BJ315" s="20" t="s">
        <v>79</v>
      </c>
      <c r="BK315" s="158">
        <f>ROUND(I315*H315,2)</f>
        <v>0</v>
      </c>
      <c r="BL315" s="20" t="s">
        <v>202</v>
      </c>
      <c r="BM315" s="157" t="s">
        <v>462</v>
      </c>
    </row>
    <row r="316" spans="1:65" s="13" customFormat="1">
      <c r="B316" s="164"/>
      <c r="D316" s="159" t="s">
        <v>206</v>
      </c>
      <c r="E316" s="165" t="s">
        <v>3</v>
      </c>
      <c r="F316" s="166" t="s">
        <v>463</v>
      </c>
      <c r="H316" s="167">
        <v>9.9860000000000007</v>
      </c>
      <c r="I316" s="168"/>
      <c r="L316" s="164"/>
      <c r="M316" s="169"/>
      <c r="N316" s="170"/>
      <c r="O316" s="170"/>
      <c r="P316" s="170"/>
      <c r="Q316" s="170"/>
      <c r="R316" s="170"/>
      <c r="S316" s="170"/>
      <c r="T316" s="171"/>
      <c r="AT316" s="165" t="s">
        <v>206</v>
      </c>
      <c r="AU316" s="165" t="s">
        <v>81</v>
      </c>
      <c r="AV316" s="13" t="s">
        <v>81</v>
      </c>
      <c r="AW316" s="13" t="s">
        <v>34</v>
      </c>
      <c r="AX316" s="13" t="s">
        <v>79</v>
      </c>
      <c r="AY316" s="165" t="s">
        <v>195</v>
      </c>
    </row>
    <row r="317" spans="1:65" s="2" customFormat="1" ht="14.45" customHeight="1">
      <c r="A317" s="35"/>
      <c r="B317" s="145"/>
      <c r="C317" s="146" t="s">
        <v>464</v>
      </c>
      <c r="D317" s="146" t="s">
        <v>197</v>
      </c>
      <c r="E317" s="147" t="s">
        <v>465</v>
      </c>
      <c r="F317" s="148" t="s">
        <v>466</v>
      </c>
      <c r="G317" s="149" t="s">
        <v>467</v>
      </c>
      <c r="H317" s="150">
        <v>10</v>
      </c>
      <c r="I317" s="151"/>
      <c r="J317" s="152">
        <f>ROUND(I317*H317,2)</f>
        <v>0</v>
      </c>
      <c r="K317" s="148" t="s">
        <v>3</v>
      </c>
      <c r="L317" s="36"/>
      <c r="M317" s="153" t="s">
        <v>3</v>
      </c>
      <c r="N317" s="154" t="s">
        <v>43</v>
      </c>
      <c r="O317" s="56"/>
      <c r="P317" s="155">
        <f>O317*H317</f>
        <v>0</v>
      </c>
      <c r="Q317" s="155">
        <v>0</v>
      </c>
      <c r="R317" s="155">
        <f>Q317*H317</f>
        <v>0</v>
      </c>
      <c r="S317" s="155">
        <v>0</v>
      </c>
      <c r="T317" s="156">
        <f>S317*H317</f>
        <v>0</v>
      </c>
      <c r="U317" s="35"/>
      <c r="V317" s="35"/>
      <c r="W317" s="35"/>
      <c r="X317" s="35"/>
      <c r="Y317" s="35"/>
      <c r="Z317" s="35"/>
      <c r="AA317" s="35"/>
      <c r="AB317" s="35"/>
      <c r="AC317" s="35"/>
      <c r="AD317" s="35"/>
      <c r="AE317" s="35"/>
      <c r="AR317" s="157" t="s">
        <v>202</v>
      </c>
      <c r="AT317" s="157" t="s">
        <v>197</v>
      </c>
      <c r="AU317" s="157" t="s">
        <v>81</v>
      </c>
      <c r="AY317" s="20" t="s">
        <v>195</v>
      </c>
      <c r="BE317" s="158">
        <f>IF(N317="základní",J317,0)</f>
        <v>0</v>
      </c>
      <c r="BF317" s="158">
        <f>IF(N317="snížená",J317,0)</f>
        <v>0</v>
      </c>
      <c r="BG317" s="158">
        <f>IF(N317="zákl. přenesená",J317,0)</f>
        <v>0</v>
      </c>
      <c r="BH317" s="158">
        <f>IF(N317="sníž. přenesená",J317,0)</f>
        <v>0</v>
      </c>
      <c r="BI317" s="158">
        <f>IF(N317="nulová",J317,0)</f>
        <v>0</v>
      </c>
      <c r="BJ317" s="20" t="s">
        <v>79</v>
      </c>
      <c r="BK317" s="158">
        <f>ROUND(I317*H317,2)</f>
        <v>0</v>
      </c>
      <c r="BL317" s="20" t="s">
        <v>202</v>
      </c>
      <c r="BM317" s="157" t="s">
        <v>468</v>
      </c>
    </row>
    <row r="318" spans="1:65" s="13" customFormat="1">
      <c r="B318" s="164"/>
      <c r="D318" s="159" t="s">
        <v>206</v>
      </c>
      <c r="E318" s="165" t="s">
        <v>3</v>
      </c>
      <c r="F318" s="166" t="s">
        <v>469</v>
      </c>
      <c r="H318" s="167">
        <v>10</v>
      </c>
      <c r="I318" s="168"/>
      <c r="L318" s="164"/>
      <c r="M318" s="169"/>
      <c r="N318" s="170"/>
      <c r="O318" s="170"/>
      <c r="P318" s="170"/>
      <c r="Q318" s="170"/>
      <c r="R318" s="170"/>
      <c r="S318" s="170"/>
      <c r="T318" s="171"/>
      <c r="AT318" s="165" t="s">
        <v>206</v>
      </c>
      <c r="AU318" s="165" t="s">
        <v>81</v>
      </c>
      <c r="AV318" s="13" t="s">
        <v>81</v>
      </c>
      <c r="AW318" s="13" t="s">
        <v>34</v>
      </c>
      <c r="AX318" s="13" t="s">
        <v>79</v>
      </c>
      <c r="AY318" s="165" t="s">
        <v>195</v>
      </c>
    </row>
    <row r="319" spans="1:65" s="12" customFormat="1" ht="22.9" customHeight="1">
      <c r="B319" s="132"/>
      <c r="D319" s="133" t="s">
        <v>71</v>
      </c>
      <c r="E319" s="143" t="s">
        <v>109</v>
      </c>
      <c r="F319" s="143" t="s">
        <v>470</v>
      </c>
      <c r="I319" s="135"/>
      <c r="J319" s="144">
        <f>BK319</f>
        <v>0</v>
      </c>
      <c r="L319" s="132"/>
      <c r="M319" s="137"/>
      <c r="N319" s="138"/>
      <c r="O319" s="138"/>
      <c r="P319" s="139">
        <f>SUM(P320:P878)</f>
        <v>0</v>
      </c>
      <c r="Q319" s="138"/>
      <c r="R319" s="139">
        <f>SUM(R320:R878)</f>
        <v>2681.6969615500002</v>
      </c>
      <c r="S319" s="138"/>
      <c r="T319" s="140">
        <f>SUM(T320:T878)</f>
        <v>0</v>
      </c>
      <c r="AR319" s="133" t="s">
        <v>79</v>
      </c>
      <c r="AT319" s="141" t="s">
        <v>71</v>
      </c>
      <c r="AU319" s="141" t="s">
        <v>79</v>
      </c>
      <c r="AY319" s="133" t="s">
        <v>195</v>
      </c>
      <c r="BK319" s="142">
        <f>SUM(BK320:BK878)</f>
        <v>0</v>
      </c>
    </row>
    <row r="320" spans="1:65" s="2" customFormat="1" ht="37.9" customHeight="1">
      <c r="A320" s="35"/>
      <c r="B320" s="145"/>
      <c r="C320" s="146" t="s">
        <v>471</v>
      </c>
      <c r="D320" s="146" t="s">
        <v>197</v>
      </c>
      <c r="E320" s="147" t="s">
        <v>472</v>
      </c>
      <c r="F320" s="148" t="s">
        <v>473</v>
      </c>
      <c r="G320" s="149" t="s">
        <v>467</v>
      </c>
      <c r="H320" s="150">
        <v>26</v>
      </c>
      <c r="I320" s="151"/>
      <c r="J320" s="152">
        <f>ROUND(I320*H320,2)</f>
        <v>0</v>
      </c>
      <c r="K320" s="148" t="s">
        <v>201</v>
      </c>
      <c r="L320" s="36"/>
      <c r="M320" s="153" t="s">
        <v>3</v>
      </c>
      <c r="N320" s="154" t="s">
        <v>43</v>
      </c>
      <c r="O320" s="56"/>
      <c r="P320" s="155">
        <f>O320*H320</f>
        <v>0</v>
      </c>
      <c r="Q320" s="155">
        <v>7.3669999999999999E-2</v>
      </c>
      <c r="R320" s="155">
        <f>Q320*H320</f>
        <v>1.9154199999999999</v>
      </c>
      <c r="S320" s="155">
        <v>0</v>
      </c>
      <c r="T320" s="156">
        <f>S320*H320</f>
        <v>0</v>
      </c>
      <c r="U320" s="35"/>
      <c r="V320" s="35"/>
      <c r="W320" s="35"/>
      <c r="X320" s="35"/>
      <c r="Y320" s="35"/>
      <c r="Z320" s="35"/>
      <c r="AA320" s="35"/>
      <c r="AB320" s="35"/>
      <c r="AC320" s="35"/>
      <c r="AD320" s="35"/>
      <c r="AE320" s="35"/>
      <c r="AR320" s="157" t="s">
        <v>202</v>
      </c>
      <c r="AT320" s="157" t="s">
        <v>197</v>
      </c>
      <c r="AU320" s="157" t="s">
        <v>81</v>
      </c>
      <c r="AY320" s="20" t="s">
        <v>195</v>
      </c>
      <c r="BE320" s="158">
        <f>IF(N320="základní",J320,0)</f>
        <v>0</v>
      </c>
      <c r="BF320" s="158">
        <f>IF(N320="snížená",J320,0)</f>
        <v>0</v>
      </c>
      <c r="BG320" s="158">
        <f>IF(N320="zákl. přenesená",J320,0)</f>
        <v>0</v>
      </c>
      <c r="BH320" s="158">
        <f>IF(N320="sníž. přenesená",J320,0)</f>
        <v>0</v>
      </c>
      <c r="BI320" s="158">
        <f>IF(N320="nulová",J320,0)</f>
        <v>0</v>
      </c>
      <c r="BJ320" s="20" t="s">
        <v>79</v>
      </c>
      <c r="BK320" s="158">
        <f>ROUND(I320*H320,2)</f>
        <v>0</v>
      </c>
      <c r="BL320" s="20" t="s">
        <v>202</v>
      </c>
      <c r="BM320" s="157" t="s">
        <v>474</v>
      </c>
    </row>
    <row r="321" spans="1:65" s="13" customFormat="1">
      <c r="B321" s="164"/>
      <c r="D321" s="159" t="s">
        <v>206</v>
      </c>
      <c r="E321" s="165" t="s">
        <v>3</v>
      </c>
      <c r="F321" s="166" t="s">
        <v>475</v>
      </c>
      <c r="H321" s="167">
        <v>26</v>
      </c>
      <c r="I321" s="168"/>
      <c r="L321" s="164"/>
      <c r="M321" s="169"/>
      <c r="N321" s="170"/>
      <c r="O321" s="170"/>
      <c r="P321" s="170"/>
      <c r="Q321" s="170"/>
      <c r="R321" s="170"/>
      <c r="S321" s="170"/>
      <c r="T321" s="171"/>
      <c r="AT321" s="165" t="s">
        <v>206</v>
      </c>
      <c r="AU321" s="165" t="s">
        <v>81</v>
      </c>
      <c r="AV321" s="13" t="s">
        <v>81</v>
      </c>
      <c r="AW321" s="13" t="s">
        <v>34</v>
      </c>
      <c r="AX321" s="13" t="s">
        <v>79</v>
      </c>
      <c r="AY321" s="165" t="s">
        <v>195</v>
      </c>
    </row>
    <row r="322" spans="1:65" s="2" customFormat="1" ht="37.9" customHeight="1">
      <c r="A322" s="35"/>
      <c r="B322" s="145"/>
      <c r="C322" s="146" t="s">
        <v>476</v>
      </c>
      <c r="D322" s="146" t="s">
        <v>197</v>
      </c>
      <c r="E322" s="147" t="s">
        <v>477</v>
      </c>
      <c r="F322" s="148" t="s">
        <v>478</v>
      </c>
      <c r="G322" s="149" t="s">
        <v>467</v>
      </c>
      <c r="H322" s="150">
        <v>35</v>
      </c>
      <c r="I322" s="151"/>
      <c r="J322" s="152">
        <f>ROUND(I322*H322,2)</f>
        <v>0</v>
      </c>
      <c r="K322" s="148" t="s">
        <v>201</v>
      </c>
      <c r="L322" s="36"/>
      <c r="M322" s="153" t="s">
        <v>3</v>
      </c>
      <c r="N322" s="154" t="s">
        <v>43</v>
      </c>
      <c r="O322" s="56"/>
      <c r="P322" s="155">
        <f>O322*H322</f>
        <v>0</v>
      </c>
      <c r="Q322" s="155">
        <v>0.18142</v>
      </c>
      <c r="R322" s="155">
        <f>Q322*H322</f>
        <v>6.3497000000000003</v>
      </c>
      <c r="S322" s="155">
        <v>0</v>
      </c>
      <c r="T322" s="156">
        <f>S322*H322</f>
        <v>0</v>
      </c>
      <c r="U322" s="35"/>
      <c r="V322" s="35"/>
      <c r="W322" s="35"/>
      <c r="X322" s="35"/>
      <c r="Y322" s="35"/>
      <c r="Z322" s="35"/>
      <c r="AA322" s="35"/>
      <c r="AB322" s="35"/>
      <c r="AC322" s="35"/>
      <c r="AD322" s="35"/>
      <c r="AE322" s="35"/>
      <c r="AR322" s="157" t="s">
        <v>202</v>
      </c>
      <c r="AT322" s="157" t="s">
        <v>197</v>
      </c>
      <c r="AU322" s="157" t="s">
        <v>81</v>
      </c>
      <c r="AY322" s="20" t="s">
        <v>195</v>
      </c>
      <c r="BE322" s="158">
        <f>IF(N322="základní",J322,0)</f>
        <v>0</v>
      </c>
      <c r="BF322" s="158">
        <f>IF(N322="snížená",J322,0)</f>
        <v>0</v>
      </c>
      <c r="BG322" s="158">
        <f>IF(N322="zákl. přenesená",J322,0)</f>
        <v>0</v>
      </c>
      <c r="BH322" s="158">
        <f>IF(N322="sníž. přenesená",J322,0)</f>
        <v>0</v>
      </c>
      <c r="BI322" s="158">
        <f>IF(N322="nulová",J322,0)</f>
        <v>0</v>
      </c>
      <c r="BJ322" s="20" t="s">
        <v>79</v>
      </c>
      <c r="BK322" s="158">
        <f>ROUND(I322*H322,2)</f>
        <v>0</v>
      </c>
      <c r="BL322" s="20" t="s">
        <v>202</v>
      </c>
      <c r="BM322" s="157" t="s">
        <v>479</v>
      </c>
    </row>
    <row r="323" spans="1:65" s="13" customFormat="1">
      <c r="B323" s="164"/>
      <c r="D323" s="159" t="s">
        <v>206</v>
      </c>
      <c r="E323" s="165" t="s">
        <v>3</v>
      </c>
      <c r="F323" s="166" t="s">
        <v>480</v>
      </c>
      <c r="H323" s="167">
        <v>35</v>
      </c>
      <c r="I323" s="168"/>
      <c r="L323" s="164"/>
      <c r="M323" s="169"/>
      <c r="N323" s="170"/>
      <c r="O323" s="170"/>
      <c r="P323" s="170"/>
      <c r="Q323" s="170"/>
      <c r="R323" s="170"/>
      <c r="S323" s="170"/>
      <c r="T323" s="171"/>
      <c r="AT323" s="165" t="s">
        <v>206</v>
      </c>
      <c r="AU323" s="165" t="s">
        <v>81</v>
      </c>
      <c r="AV323" s="13" t="s">
        <v>81</v>
      </c>
      <c r="AW323" s="13" t="s">
        <v>34</v>
      </c>
      <c r="AX323" s="13" t="s">
        <v>79</v>
      </c>
      <c r="AY323" s="165" t="s">
        <v>195</v>
      </c>
    </row>
    <row r="324" spans="1:65" s="2" customFormat="1" ht="37.9" customHeight="1">
      <c r="A324" s="35"/>
      <c r="B324" s="145"/>
      <c r="C324" s="146" t="s">
        <v>481</v>
      </c>
      <c r="D324" s="146" t="s">
        <v>197</v>
      </c>
      <c r="E324" s="147" t="s">
        <v>482</v>
      </c>
      <c r="F324" s="148" t="s">
        <v>483</v>
      </c>
      <c r="G324" s="149" t="s">
        <v>200</v>
      </c>
      <c r="H324" s="150">
        <v>16.2</v>
      </c>
      <c r="I324" s="151"/>
      <c r="J324" s="152">
        <f>ROUND(I324*H324,2)</f>
        <v>0</v>
      </c>
      <c r="K324" s="148" t="s">
        <v>201</v>
      </c>
      <c r="L324" s="36"/>
      <c r="M324" s="153" t="s">
        <v>3</v>
      </c>
      <c r="N324" s="154" t="s">
        <v>43</v>
      </c>
      <c r="O324" s="56"/>
      <c r="P324" s="155">
        <f>O324*H324</f>
        <v>0</v>
      </c>
      <c r="Q324" s="155">
        <v>1.8774999999999999</v>
      </c>
      <c r="R324" s="155">
        <f>Q324*H324</f>
        <v>30.415499999999998</v>
      </c>
      <c r="S324" s="155">
        <v>0</v>
      </c>
      <c r="T324" s="156">
        <f>S324*H324</f>
        <v>0</v>
      </c>
      <c r="U324" s="35"/>
      <c r="V324" s="35"/>
      <c r="W324" s="35"/>
      <c r="X324" s="35"/>
      <c r="Y324" s="35"/>
      <c r="Z324" s="35"/>
      <c r="AA324" s="35"/>
      <c r="AB324" s="35"/>
      <c r="AC324" s="35"/>
      <c r="AD324" s="35"/>
      <c r="AE324" s="35"/>
      <c r="AR324" s="157" t="s">
        <v>202</v>
      </c>
      <c r="AT324" s="157" t="s">
        <v>197</v>
      </c>
      <c r="AU324" s="157" t="s">
        <v>81</v>
      </c>
      <c r="AY324" s="20" t="s">
        <v>195</v>
      </c>
      <c r="BE324" s="158">
        <f>IF(N324="základní",J324,0)</f>
        <v>0</v>
      </c>
      <c r="BF324" s="158">
        <f>IF(N324="snížená",J324,0)</f>
        <v>0</v>
      </c>
      <c r="BG324" s="158">
        <f>IF(N324="zákl. přenesená",J324,0)</f>
        <v>0</v>
      </c>
      <c r="BH324" s="158">
        <f>IF(N324="sníž. přenesená",J324,0)</f>
        <v>0</v>
      </c>
      <c r="BI324" s="158">
        <f>IF(N324="nulová",J324,0)</f>
        <v>0</v>
      </c>
      <c r="BJ324" s="20" t="s">
        <v>79</v>
      </c>
      <c r="BK324" s="158">
        <f>ROUND(I324*H324,2)</f>
        <v>0</v>
      </c>
      <c r="BL324" s="20" t="s">
        <v>202</v>
      </c>
      <c r="BM324" s="157" t="s">
        <v>484</v>
      </c>
    </row>
    <row r="325" spans="1:65" s="13" customFormat="1">
      <c r="B325" s="164"/>
      <c r="D325" s="159" t="s">
        <v>206</v>
      </c>
      <c r="E325" s="165" t="s">
        <v>3</v>
      </c>
      <c r="F325" s="166" t="s">
        <v>485</v>
      </c>
      <c r="H325" s="167">
        <v>6.9749999999999996</v>
      </c>
      <c r="I325" s="168"/>
      <c r="L325" s="164"/>
      <c r="M325" s="169"/>
      <c r="N325" s="170"/>
      <c r="O325" s="170"/>
      <c r="P325" s="170"/>
      <c r="Q325" s="170"/>
      <c r="R325" s="170"/>
      <c r="S325" s="170"/>
      <c r="T325" s="171"/>
      <c r="AT325" s="165" t="s">
        <v>206</v>
      </c>
      <c r="AU325" s="165" t="s">
        <v>81</v>
      </c>
      <c r="AV325" s="13" t="s">
        <v>81</v>
      </c>
      <c r="AW325" s="13" t="s">
        <v>34</v>
      </c>
      <c r="AX325" s="13" t="s">
        <v>72</v>
      </c>
      <c r="AY325" s="165" t="s">
        <v>195</v>
      </c>
    </row>
    <row r="326" spans="1:65" s="13" customFormat="1">
      <c r="B326" s="164"/>
      <c r="D326" s="159" t="s">
        <v>206</v>
      </c>
      <c r="E326" s="165" t="s">
        <v>3</v>
      </c>
      <c r="F326" s="166" t="s">
        <v>486</v>
      </c>
      <c r="H326" s="167">
        <v>4.7249999999999996</v>
      </c>
      <c r="I326" s="168"/>
      <c r="L326" s="164"/>
      <c r="M326" s="169"/>
      <c r="N326" s="170"/>
      <c r="O326" s="170"/>
      <c r="P326" s="170"/>
      <c r="Q326" s="170"/>
      <c r="R326" s="170"/>
      <c r="S326" s="170"/>
      <c r="T326" s="171"/>
      <c r="AT326" s="165" t="s">
        <v>206</v>
      </c>
      <c r="AU326" s="165" t="s">
        <v>81</v>
      </c>
      <c r="AV326" s="13" t="s">
        <v>81</v>
      </c>
      <c r="AW326" s="13" t="s">
        <v>34</v>
      </c>
      <c r="AX326" s="13" t="s">
        <v>72</v>
      </c>
      <c r="AY326" s="165" t="s">
        <v>195</v>
      </c>
    </row>
    <row r="327" spans="1:65" s="13" customFormat="1">
      <c r="B327" s="164"/>
      <c r="D327" s="159" t="s">
        <v>206</v>
      </c>
      <c r="E327" s="165" t="s">
        <v>3</v>
      </c>
      <c r="F327" s="166" t="s">
        <v>487</v>
      </c>
      <c r="H327" s="167">
        <v>4.5</v>
      </c>
      <c r="I327" s="168"/>
      <c r="L327" s="164"/>
      <c r="M327" s="169"/>
      <c r="N327" s="170"/>
      <c r="O327" s="170"/>
      <c r="P327" s="170"/>
      <c r="Q327" s="170"/>
      <c r="R327" s="170"/>
      <c r="S327" s="170"/>
      <c r="T327" s="171"/>
      <c r="AT327" s="165" t="s">
        <v>206</v>
      </c>
      <c r="AU327" s="165" t="s">
        <v>81</v>
      </c>
      <c r="AV327" s="13" t="s">
        <v>81</v>
      </c>
      <c r="AW327" s="13" t="s">
        <v>34</v>
      </c>
      <c r="AX327" s="13" t="s">
        <v>72</v>
      </c>
      <c r="AY327" s="165" t="s">
        <v>195</v>
      </c>
    </row>
    <row r="328" spans="1:65" s="15" customFormat="1">
      <c r="B328" s="180"/>
      <c r="D328" s="159" t="s">
        <v>206</v>
      </c>
      <c r="E328" s="181" t="s">
        <v>3</v>
      </c>
      <c r="F328" s="182" t="s">
        <v>488</v>
      </c>
      <c r="H328" s="183">
        <v>16.2</v>
      </c>
      <c r="I328" s="184"/>
      <c r="L328" s="180"/>
      <c r="M328" s="185"/>
      <c r="N328" s="186"/>
      <c r="O328" s="186"/>
      <c r="P328" s="186"/>
      <c r="Q328" s="186"/>
      <c r="R328" s="186"/>
      <c r="S328" s="186"/>
      <c r="T328" s="187"/>
      <c r="AT328" s="181" t="s">
        <v>206</v>
      </c>
      <c r="AU328" s="181" t="s">
        <v>81</v>
      </c>
      <c r="AV328" s="15" t="s">
        <v>202</v>
      </c>
      <c r="AW328" s="15" t="s">
        <v>34</v>
      </c>
      <c r="AX328" s="15" t="s">
        <v>79</v>
      </c>
      <c r="AY328" s="181" t="s">
        <v>195</v>
      </c>
    </row>
    <row r="329" spans="1:65" s="2" customFormat="1" ht="37.9" customHeight="1">
      <c r="A329" s="35"/>
      <c r="B329" s="145"/>
      <c r="C329" s="146" t="s">
        <v>489</v>
      </c>
      <c r="D329" s="146" t="s">
        <v>197</v>
      </c>
      <c r="E329" s="147" t="s">
        <v>490</v>
      </c>
      <c r="F329" s="148" t="s">
        <v>491</v>
      </c>
      <c r="G329" s="149" t="s">
        <v>200</v>
      </c>
      <c r="H329" s="150">
        <v>4</v>
      </c>
      <c r="I329" s="151"/>
      <c r="J329" s="152">
        <f>ROUND(I329*H329,2)</f>
        <v>0</v>
      </c>
      <c r="K329" s="148" t="s">
        <v>201</v>
      </c>
      <c r="L329" s="36"/>
      <c r="M329" s="153" t="s">
        <v>3</v>
      </c>
      <c r="N329" s="154" t="s">
        <v>43</v>
      </c>
      <c r="O329" s="56"/>
      <c r="P329" s="155">
        <f>O329*H329</f>
        <v>0</v>
      </c>
      <c r="Q329" s="155">
        <v>2.3305500000000001</v>
      </c>
      <c r="R329" s="155">
        <f>Q329*H329</f>
        <v>9.3222000000000005</v>
      </c>
      <c r="S329" s="155">
        <v>0</v>
      </c>
      <c r="T329" s="156">
        <f>S329*H329</f>
        <v>0</v>
      </c>
      <c r="U329" s="35"/>
      <c r="V329" s="35"/>
      <c r="W329" s="35"/>
      <c r="X329" s="35"/>
      <c r="Y329" s="35"/>
      <c r="Z329" s="35"/>
      <c r="AA329" s="35"/>
      <c r="AB329" s="35"/>
      <c r="AC329" s="35"/>
      <c r="AD329" s="35"/>
      <c r="AE329" s="35"/>
      <c r="AR329" s="157" t="s">
        <v>202</v>
      </c>
      <c r="AT329" s="157" t="s">
        <v>197</v>
      </c>
      <c r="AU329" s="157" t="s">
        <v>81</v>
      </c>
      <c r="AY329" s="20" t="s">
        <v>195</v>
      </c>
      <c r="BE329" s="158">
        <f>IF(N329="základní",J329,0)</f>
        <v>0</v>
      </c>
      <c r="BF329" s="158">
        <f>IF(N329="snížená",J329,0)</f>
        <v>0</v>
      </c>
      <c r="BG329" s="158">
        <f>IF(N329="zákl. přenesená",J329,0)</f>
        <v>0</v>
      </c>
      <c r="BH329" s="158">
        <f>IF(N329="sníž. přenesená",J329,0)</f>
        <v>0</v>
      </c>
      <c r="BI329" s="158">
        <f>IF(N329="nulová",J329,0)</f>
        <v>0</v>
      </c>
      <c r="BJ329" s="20" t="s">
        <v>79</v>
      </c>
      <c r="BK329" s="158">
        <f>ROUND(I329*H329,2)</f>
        <v>0</v>
      </c>
      <c r="BL329" s="20" t="s">
        <v>202</v>
      </c>
      <c r="BM329" s="157" t="s">
        <v>492</v>
      </c>
    </row>
    <row r="330" spans="1:65" s="13" customFormat="1">
      <c r="B330" s="164"/>
      <c r="D330" s="159" t="s">
        <v>206</v>
      </c>
      <c r="E330" s="165" t="s">
        <v>3</v>
      </c>
      <c r="F330" s="166" t="s">
        <v>493</v>
      </c>
      <c r="H330" s="167">
        <v>4</v>
      </c>
      <c r="I330" s="168"/>
      <c r="L330" s="164"/>
      <c r="M330" s="169"/>
      <c r="N330" s="170"/>
      <c r="O330" s="170"/>
      <c r="P330" s="170"/>
      <c r="Q330" s="170"/>
      <c r="R330" s="170"/>
      <c r="S330" s="170"/>
      <c r="T330" s="171"/>
      <c r="AT330" s="165" t="s">
        <v>206</v>
      </c>
      <c r="AU330" s="165" t="s">
        <v>81</v>
      </c>
      <c r="AV330" s="13" t="s">
        <v>81</v>
      </c>
      <c r="AW330" s="13" t="s">
        <v>34</v>
      </c>
      <c r="AX330" s="13" t="s">
        <v>79</v>
      </c>
      <c r="AY330" s="165" t="s">
        <v>195</v>
      </c>
    </row>
    <row r="331" spans="1:65" s="2" customFormat="1" ht="37.9" customHeight="1">
      <c r="A331" s="35"/>
      <c r="B331" s="145"/>
      <c r="C331" s="146" t="s">
        <v>494</v>
      </c>
      <c r="D331" s="146" t="s">
        <v>197</v>
      </c>
      <c r="E331" s="147" t="s">
        <v>495</v>
      </c>
      <c r="F331" s="148" t="s">
        <v>496</v>
      </c>
      <c r="G331" s="149" t="s">
        <v>300</v>
      </c>
      <c r="H331" s="150">
        <v>119.964</v>
      </c>
      <c r="I331" s="151"/>
      <c r="J331" s="152">
        <f>ROUND(I331*H331,2)</f>
        <v>0</v>
      </c>
      <c r="K331" s="148" t="s">
        <v>201</v>
      </c>
      <c r="L331" s="36"/>
      <c r="M331" s="153" t="s">
        <v>3</v>
      </c>
      <c r="N331" s="154" t="s">
        <v>43</v>
      </c>
      <c r="O331" s="56"/>
      <c r="P331" s="155">
        <f>O331*H331</f>
        <v>0</v>
      </c>
      <c r="Q331" s="155">
        <v>0.36276999999999998</v>
      </c>
      <c r="R331" s="155">
        <f>Q331*H331</f>
        <v>43.519340279999994</v>
      </c>
      <c r="S331" s="155">
        <v>0</v>
      </c>
      <c r="T331" s="156">
        <f>S331*H331</f>
        <v>0</v>
      </c>
      <c r="U331" s="35"/>
      <c r="V331" s="35"/>
      <c r="W331" s="35"/>
      <c r="X331" s="35"/>
      <c r="Y331" s="35"/>
      <c r="Z331" s="35"/>
      <c r="AA331" s="35"/>
      <c r="AB331" s="35"/>
      <c r="AC331" s="35"/>
      <c r="AD331" s="35"/>
      <c r="AE331" s="35"/>
      <c r="AR331" s="157" t="s">
        <v>202</v>
      </c>
      <c r="AT331" s="157" t="s">
        <v>197</v>
      </c>
      <c r="AU331" s="157" t="s">
        <v>81</v>
      </c>
      <c r="AY331" s="20" t="s">
        <v>195</v>
      </c>
      <c r="BE331" s="158">
        <f>IF(N331="základní",J331,0)</f>
        <v>0</v>
      </c>
      <c r="BF331" s="158">
        <f>IF(N331="snížená",J331,0)</f>
        <v>0</v>
      </c>
      <c r="BG331" s="158">
        <f>IF(N331="zákl. přenesená",J331,0)</f>
        <v>0</v>
      </c>
      <c r="BH331" s="158">
        <f>IF(N331="sníž. přenesená",J331,0)</f>
        <v>0</v>
      </c>
      <c r="BI331" s="158">
        <f>IF(N331="nulová",J331,0)</f>
        <v>0</v>
      </c>
      <c r="BJ331" s="20" t="s">
        <v>79</v>
      </c>
      <c r="BK331" s="158">
        <f>ROUND(I331*H331,2)</f>
        <v>0</v>
      </c>
      <c r="BL331" s="20" t="s">
        <v>202</v>
      </c>
      <c r="BM331" s="157" t="s">
        <v>497</v>
      </c>
    </row>
    <row r="332" spans="1:65" s="2" customFormat="1" ht="87.75">
      <c r="A332" s="35"/>
      <c r="B332" s="36"/>
      <c r="C332" s="35"/>
      <c r="D332" s="159" t="s">
        <v>204</v>
      </c>
      <c r="E332" s="35"/>
      <c r="F332" s="160" t="s">
        <v>498</v>
      </c>
      <c r="G332" s="35"/>
      <c r="H332" s="35"/>
      <c r="I332" s="161"/>
      <c r="J332" s="35"/>
      <c r="K332" s="35"/>
      <c r="L332" s="36"/>
      <c r="M332" s="162"/>
      <c r="N332" s="163"/>
      <c r="O332" s="56"/>
      <c r="P332" s="56"/>
      <c r="Q332" s="56"/>
      <c r="R332" s="56"/>
      <c r="S332" s="56"/>
      <c r="T332" s="57"/>
      <c r="U332" s="35"/>
      <c r="V332" s="35"/>
      <c r="W332" s="35"/>
      <c r="X332" s="35"/>
      <c r="Y332" s="35"/>
      <c r="Z332" s="35"/>
      <c r="AA332" s="35"/>
      <c r="AB332" s="35"/>
      <c r="AC332" s="35"/>
      <c r="AD332" s="35"/>
      <c r="AE332" s="35"/>
      <c r="AT332" s="20" t="s">
        <v>204</v>
      </c>
      <c r="AU332" s="20" t="s">
        <v>81</v>
      </c>
    </row>
    <row r="333" spans="1:65" s="13" customFormat="1">
      <c r="B333" s="164"/>
      <c r="D333" s="159" t="s">
        <v>206</v>
      </c>
      <c r="E333" s="165" t="s">
        <v>3</v>
      </c>
      <c r="F333" s="166" t="s">
        <v>499</v>
      </c>
      <c r="H333" s="167">
        <v>119.964</v>
      </c>
      <c r="I333" s="168"/>
      <c r="L333" s="164"/>
      <c r="M333" s="169"/>
      <c r="N333" s="170"/>
      <c r="O333" s="170"/>
      <c r="P333" s="170"/>
      <c r="Q333" s="170"/>
      <c r="R333" s="170"/>
      <c r="S333" s="170"/>
      <c r="T333" s="171"/>
      <c r="AT333" s="165" t="s">
        <v>206</v>
      </c>
      <c r="AU333" s="165" t="s">
        <v>81</v>
      </c>
      <c r="AV333" s="13" t="s">
        <v>81</v>
      </c>
      <c r="AW333" s="13" t="s">
        <v>34</v>
      </c>
      <c r="AX333" s="13" t="s">
        <v>72</v>
      </c>
      <c r="AY333" s="165" t="s">
        <v>195</v>
      </c>
    </row>
    <row r="334" spans="1:65" s="15" customFormat="1">
      <c r="B334" s="180"/>
      <c r="D334" s="159" t="s">
        <v>206</v>
      </c>
      <c r="E334" s="181" t="s">
        <v>3</v>
      </c>
      <c r="F334" s="182" t="s">
        <v>500</v>
      </c>
      <c r="H334" s="183">
        <v>119.964</v>
      </c>
      <c r="I334" s="184"/>
      <c r="L334" s="180"/>
      <c r="M334" s="185"/>
      <c r="N334" s="186"/>
      <c r="O334" s="186"/>
      <c r="P334" s="186"/>
      <c r="Q334" s="186"/>
      <c r="R334" s="186"/>
      <c r="S334" s="186"/>
      <c r="T334" s="187"/>
      <c r="AT334" s="181" t="s">
        <v>206</v>
      </c>
      <c r="AU334" s="181" t="s">
        <v>81</v>
      </c>
      <c r="AV334" s="15" t="s">
        <v>202</v>
      </c>
      <c r="AW334" s="15" t="s">
        <v>34</v>
      </c>
      <c r="AX334" s="15" t="s">
        <v>79</v>
      </c>
      <c r="AY334" s="181" t="s">
        <v>195</v>
      </c>
    </row>
    <row r="335" spans="1:65" s="2" customFormat="1" ht="37.9" customHeight="1">
      <c r="A335" s="35"/>
      <c r="B335" s="145"/>
      <c r="C335" s="146" t="s">
        <v>501</v>
      </c>
      <c r="D335" s="146" t="s">
        <v>197</v>
      </c>
      <c r="E335" s="147" t="s">
        <v>502</v>
      </c>
      <c r="F335" s="148" t="s">
        <v>503</v>
      </c>
      <c r="G335" s="149" t="s">
        <v>300</v>
      </c>
      <c r="H335" s="150">
        <v>36.104999999999997</v>
      </c>
      <c r="I335" s="151"/>
      <c r="J335" s="152">
        <f>ROUND(I335*H335,2)</f>
        <v>0</v>
      </c>
      <c r="K335" s="148" t="s">
        <v>201</v>
      </c>
      <c r="L335" s="36"/>
      <c r="M335" s="153" t="s">
        <v>3</v>
      </c>
      <c r="N335" s="154" t="s">
        <v>43</v>
      </c>
      <c r="O335" s="56"/>
      <c r="P335" s="155">
        <f>O335*H335</f>
        <v>0</v>
      </c>
      <c r="Q335" s="155">
        <v>0.31433</v>
      </c>
      <c r="R335" s="155">
        <f>Q335*H335</f>
        <v>11.348884649999999</v>
      </c>
      <c r="S335" s="155">
        <v>0</v>
      </c>
      <c r="T335" s="156">
        <f>S335*H335</f>
        <v>0</v>
      </c>
      <c r="U335" s="35"/>
      <c r="V335" s="35"/>
      <c r="W335" s="35"/>
      <c r="X335" s="35"/>
      <c r="Y335" s="35"/>
      <c r="Z335" s="35"/>
      <c r="AA335" s="35"/>
      <c r="AB335" s="35"/>
      <c r="AC335" s="35"/>
      <c r="AD335" s="35"/>
      <c r="AE335" s="35"/>
      <c r="AR335" s="157" t="s">
        <v>202</v>
      </c>
      <c r="AT335" s="157" t="s">
        <v>197</v>
      </c>
      <c r="AU335" s="157" t="s">
        <v>81</v>
      </c>
      <c r="AY335" s="20" t="s">
        <v>195</v>
      </c>
      <c r="BE335" s="158">
        <f>IF(N335="základní",J335,0)</f>
        <v>0</v>
      </c>
      <c r="BF335" s="158">
        <f>IF(N335="snížená",J335,0)</f>
        <v>0</v>
      </c>
      <c r="BG335" s="158">
        <f>IF(N335="zákl. přenesená",J335,0)</f>
        <v>0</v>
      </c>
      <c r="BH335" s="158">
        <f>IF(N335="sníž. přenesená",J335,0)</f>
        <v>0</v>
      </c>
      <c r="BI335" s="158">
        <f>IF(N335="nulová",J335,0)</f>
        <v>0</v>
      </c>
      <c r="BJ335" s="20" t="s">
        <v>79</v>
      </c>
      <c r="BK335" s="158">
        <f>ROUND(I335*H335,2)</f>
        <v>0</v>
      </c>
      <c r="BL335" s="20" t="s">
        <v>202</v>
      </c>
      <c r="BM335" s="157" t="s">
        <v>504</v>
      </c>
    </row>
    <row r="336" spans="1:65" s="2" customFormat="1" ht="195">
      <c r="A336" s="35"/>
      <c r="B336" s="36"/>
      <c r="C336" s="35"/>
      <c r="D336" s="159" t="s">
        <v>204</v>
      </c>
      <c r="E336" s="35"/>
      <c r="F336" s="160" t="s">
        <v>505</v>
      </c>
      <c r="G336" s="35"/>
      <c r="H336" s="35"/>
      <c r="I336" s="161"/>
      <c r="J336" s="35"/>
      <c r="K336" s="35"/>
      <c r="L336" s="36"/>
      <c r="M336" s="162"/>
      <c r="N336" s="163"/>
      <c r="O336" s="56"/>
      <c r="P336" s="56"/>
      <c r="Q336" s="56"/>
      <c r="R336" s="56"/>
      <c r="S336" s="56"/>
      <c r="T336" s="57"/>
      <c r="U336" s="35"/>
      <c r="V336" s="35"/>
      <c r="W336" s="35"/>
      <c r="X336" s="35"/>
      <c r="Y336" s="35"/>
      <c r="Z336" s="35"/>
      <c r="AA336" s="35"/>
      <c r="AB336" s="35"/>
      <c r="AC336" s="35"/>
      <c r="AD336" s="35"/>
      <c r="AE336" s="35"/>
      <c r="AT336" s="20" t="s">
        <v>204</v>
      </c>
      <c r="AU336" s="20" t="s">
        <v>81</v>
      </c>
    </row>
    <row r="337" spans="1:65" s="13" customFormat="1" ht="22.5">
      <c r="B337" s="164"/>
      <c r="D337" s="159" t="s">
        <v>206</v>
      </c>
      <c r="E337" s="165" t="s">
        <v>3</v>
      </c>
      <c r="F337" s="166" t="s">
        <v>506</v>
      </c>
      <c r="H337" s="167">
        <v>16.555</v>
      </c>
      <c r="I337" s="168"/>
      <c r="L337" s="164"/>
      <c r="M337" s="169"/>
      <c r="N337" s="170"/>
      <c r="O337" s="170"/>
      <c r="P337" s="170"/>
      <c r="Q337" s="170"/>
      <c r="R337" s="170"/>
      <c r="S337" s="170"/>
      <c r="T337" s="171"/>
      <c r="AT337" s="165" t="s">
        <v>206</v>
      </c>
      <c r="AU337" s="165" t="s">
        <v>81</v>
      </c>
      <c r="AV337" s="13" t="s">
        <v>81</v>
      </c>
      <c r="AW337" s="13" t="s">
        <v>34</v>
      </c>
      <c r="AX337" s="13" t="s">
        <v>72</v>
      </c>
      <c r="AY337" s="165" t="s">
        <v>195</v>
      </c>
    </row>
    <row r="338" spans="1:65" s="13" customFormat="1" ht="22.5">
      <c r="B338" s="164"/>
      <c r="D338" s="159" t="s">
        <v>206</v>
      </c>
      <c r="E338" s="165" t="s">
        <v>3</v>
      </c>
      <c r="F338" s="166" t="s">
        <v>507</v>
      </c>
      <c r="H338" s="167">
        <v>19.55</v>
      </c>
      <c r="I338" s="168"/>
      <c r="L338" s="164"/>
      <c r="M338" s="169"/>
      <c r="N338" s="170"/>
      <c r="O338" s="170"/>
      <c r="P338" s="170"/>
      <c r="Q338" s="170"/>
      <c r="R338" s="170"/>
      <c r="S338" s="170"/>
      <c r="T338" s="171"/>
      <c r="AT338" s="165" t="s">
        <v>206</v>
      </c>
      <c r="AU338" s="165" t="s">
        <v>81</v>
      </c>
      <c r="AV338" s="13" t="s">
        <v>81</v>
      </c>
      <c r="AW338" s="13" t="s">
        <v>34</v>
      </c>
      <c r="AX338" s="13" t="s">
        <v>72</v>
      </c>
      <c r="AY338" s="165" t="s">
        <v>195</v>
      </c>
    </row>
    <row r="339" spans="1:65" s="15" customFormat="1">
      <c r="B339" s="180"/>
      <c r="D339" s="159" t="s">
        <v>206</v>
      </c>
      <c r="E339" s="181" t="s">
        <v>3</v>
      </c>
      <c r="F339" s="182" t="s">
        <v>212</v>
      </c>
      <c r="H339" s="183">
        <v>36.104999999999997</v>
      </c>
      <c r="I339" s="184"/>
      <c r="L339" s="180"/>
      <c r="M339" s="185"/>
      <c r="N339" s="186"/>
      <c r="O339" s="186"/>
      <c r="P339" s="186"/>
      <c r="Q339" s="186"/>
      <c r="R339" s="186"/>
      <c r="S339" s="186"/>
      <c r="T339" s="187"/>
      <c r="AT339" s="181" t="s">
        <v>206</v>
      </c>
      <c r="AU339" s="181" t="s">
        <v>81</v>
      </c>
      <c r="AV339" s="15" t="s">
        <v>202</v>
      </c>
      <c r="AW339" s="15" t="s">
        <v>34</v>
      </c>
      <c r="AX339" s="15" t="s">
        <v>79</v>
      </c>
      <c r="AY339" s="181" t="s">
        <v>195</v>
      </c>
    </row>
    <row r="340" spans="1:65" s="2" customFormat="1" ht="37.9" customHeight="1">
      <c r="A340" s="35"/>
      <c r="B340" s="145"/>
      <c r="C340" s="146" t="s">
        <v>508</v>
      </c>
      <c r="D340" s="146" t="s">
        <v>197</v>
      </c>
      <c r="E340" s="147" t="s">
        <v>509</v>
      </c>
      <c r="F340" s="148" t="s">
        <v>510</v>
      </c>
      <c r="G340" s="149" t="s">
        <v>300</v>
      </c>
      <c r="H340" s="150">
        <v>140.63999999999999</v>
      </c>
      <c r="I340" s="151"/>
      <c r="J340" s="152">
        <f>ROUND(I340*H340,2)</f>
        <v>0</v>
      </c>
      <c r="K340" s="148" t="s">
        <v>201</v>
      </c>
      <c r="L340" s="36"/>
      <c r="M340" s="153" t="s">
        <v>3</v>
      </c>
      <c r="N340" s="154" t="s">
        <v>43</v>
      </c>
      <c r="O340" s="56"/>
      <c r="P340" s="155">
        <f>O340*H340</f>
        <v>0</v>
      </c>
      <c r="Q340" s="155">
        <v>0.19111</v>
      </c>
      <c r="R340" s="155">
        <f>Q340*H340</f>
        <v>26.877710399999998</v>
      </c>
      <c r="S340" s="155">
        <v>0</v>
      </c>
      <c r="T340" s="156">
        <f>S340*H340</f>
        <v>0</v>
      </c>
      <c r="U340" s="35"/>
      <c r="V340" s="35"/>
      <c r="W340" s="35"/>
      <c r="X340" s="35"/>
      <c r="Y340" s="35"/>
      <c r="Z340" s="35"/>
      <c r="AA340" s="35"/>
      <c r="AB340" s="35"/>
      <c r="AC340" s="35"/>
      <c r="AD340" s="35"/>
      <c r="AE340" s="35"/>
      <c r="AR340" s="157" t="s">
        <v>202</v>
      </c>
      <c r="AT340" s="157" t="s">
        <v>197</v>
      </c>
      <c r="AU340" s="157" t="s">
        <v>81</v>
      </c>
      <c r="AY340" s="20" t="s">
        <v>195</v>
      </c>
      <c r="BE340" s="158">
        <f>IF(N340="základní",J340,0)</f>
        <v>0</v>
      </c>
      <c r="BF340" s="158">
        <f>IF(N340="snížená",J340,0)</f>
        <v>0</v>
      </c>
      <c r="BG340" s="158">
        <f>IF(N340="zákl. přenesená",J340,0)</f>
        <v>0</v>
      </c>
      <c r="BH340" s="158">
        <f>IF(N340="sníž. přenesená",J340,0)</f>
        <v>0</v>
      </c>
      <c r="BI340" s="158">
        <f>IF(N340="nulová",J340,0)</f>
        <v>0</v>
      </c>
      <c r="BJ340" s="20" t="s">
        <v>79</v>
      </c>
      <c r="BK340" s="158">
        <f>ROUND(I340*H340,2)</f>
        <v>0</v>
      </c>
      <c r="BL340" s="20" t="s">
        <v>202</v>
      </c>
      <c r="BM340" s="157" t="s">
        <v>511</v>
      </c>
    </row>
    <row r="341" spans="1:65" s="2" customFormat="1" ht="195">
      <c r="A341" s="35"/>
      <c r="B341" s="36"/>
      <c r="C341" s="35"/>
      <c r="D341" s="159" t="s">
        <v>204</v>
      </c>
      <c r="E341" s="35"/>
      <c r="F341" s="160" t="s">
        <v>505</v>
      </c>
      <c r="G341" s="35"/>
      <c r="H341" s="35"/>
      <c r="I341" s="161"/>
      <c r="J341" s="35"/>
      <c r="K341" s="35"/>
      <c r="L341" s="36"/>
      <c r="M341" s="162"/>
      <c r="N341" s="163"/>
      <c r="O341" s="56"/>
      <c r="P341" s="56"/>
      <c r="Q341" s="56"/>
      <c r="R341" s="56"/>
      <c r="S341" s="56"/>
      <c r="T341" s="57"/>
      <c r="U341" s="35"/>
      <c r="V341" s="35"/>
      <c r="W341" s="35"/>
      <c r="X341" s="35"/>
      <c r="Y341" s="35"/>
      <c r="Z341" s="35"/>
      <c r="AA341" s="35"/>
      <c r="AB341" s="35"/>
      <c r="AC341" s="35"/>
      <c r="AD341" s="35"/>
      <c r="AE341" s="35"/>
      <c r="AT341" s="20" t="s">
        <v>204</v>
      </c>
      <c r="AU341" s="20" t="s">
        <v>81</v>
      </c>
    </row>
    <row r="342" spans="1:65" s="13" customFormat="1">
      <c r="B342" s="164"/>
      <c r="D342" s="159" t="s">
        <v>206</v>
      </c>
      <c r="E342" s="165" t="s">
        <v>3</v>
      </c>
      <c r="F342" s="166" t="s">
        <v>512</v>
      </c>
      <c r="H342" s="167">
        <v>120.83</v>
      </c>
      <c r="I342" s="168"/>
      <c r="L342" s="164"/>
      <c r="M342" s="169"/>
      <c r="N342" s="170"/>
      <c r="O342" s="170"/>
      <c r="P342" s="170"/>
      <c r="Q342" s="170"/>
      <c r="R342" s="170"/>
      <c r="S342" s="170"/>
      <c r="T342" s="171"/>
      <c r="AT342" s="165" t="s">
        <v>206</v>
      </c>
      <c r="AU342" s="165" t="s">
        <v>81</v>
      </c>
      <c r="AV342" s="13" t="s">
        <v>81</v>
      </c>
      <c r="AW342" s="13" t="s">
        <v>34</v>
      </c>
      <c r="AX342" s="13" t="s">
        <v>72</v>
      </c>
      <c r="AY342" s="165" t="s">
        <v>195</v>
      </c>
    </row>
    <row r="343" spans="1:65" s="13" customFormat="1">
      <c r="B343" s="164"/>
      <c r="D343" s="159" t="s">
        <v>206</v>
      </c>
      <c r="E343" s="165" t="s">
        <v>3</v>
      </c>
      <c r="F343" s="166" t="s">
        <v>513</v>
      </c>
      <c r="H343" s="167">
        <v>-11</v>
      </c>
      <c r="I343" s="168"/>
      <c r="L343" s="164"/>
      <c r="M343" s="169"/>
      <c r="N343" s="170"/>
      <c r="O343" s="170"/>
      <c r="P343" s="170"/>
      <c r="Q343" s="170"/>
      <c r="R343" s="170"/>
      <c r="S343" s="170"/>
      <c r="T343" s="171"/>
      <c r="AT343" s="165" t="s">
        <v>206</v>
      </c>
      <c r="AU343" s="165" t="s">
        <v>81</v>
      </c>
      <c r="AV343" s="13" t="s">
        <v>81</v>
      </c>
      <c r="AW343" s="13" t="s">
        <v>34</v>
      </c>
      <c r="AX343" s="13" t="s">
        <v>72</v>
      </c>
      <c r="AY343" s="165" t="s">
        <v>195</v>
      </c>
    </row>
    <row r="344" spans="1:65" s="14" customFormat="1">
      <c r="B344" s="172"/>
      <c r="D344" s="159" t="s">
        <v>206</v>
      </c>
      <c r="E344" s="173" t="s">
        <v>3</v>
      </c>
      <c r="F344" s="174" t="s">
        <v>514</v>
      </c>
      <c r="H344" s="175">
        <v>109.83</v>
      </c>
      <c r="I344" s="176"/>
      <c r="L344" s="172"/>
      <c r="M344" s="177"/>
      <c r="N344" s="178"/>
      <c r="O344" s="178"/>
      <c r="P344" s="178"/>
      <c r="Q344" s="178"/>
      <c r="R344" s="178"/>
      <c r="S344" s="178"/>
      <c r="T344" s="179"/>
      <c r="AT344" s="173" t="s">
        <v>206</v>
      </c>
      <c r="AU344" s="173" t="s">
        <v>81</v>
      </c>
      <c r="AV344" s="14" t="s">
        <v>109</v>
      </c>
      <c r="AW344" s="14" t="s">
        <v>34</v>
      </c>
      <c r="AX344" s="14" t="s">
        <v>72</v>
      </c>
      <c r="AY344" s="173" t="s">
        <v>195</v>
      </c>
    </row>
    <row r="345" spans="1:65" s="13" customFormat="1">
      <c r="B345" s="164"/>
      <c r="D345" s="159" t="s">
        <v>206</v>
      </c>
      <c r="E345" s="165" t="s">
        <v>3</v>
      </c>
      <c r="F345" s="166" t="s">
        <v>515</v>
      </c>
      <c r="H345" s="167">
        <v>30.81</v>
      </c>
      <c r="I345" s="168"/>
      <c r="L345" s="164"/>
      <c r="M345" s="169"/>
      <c r="N345" s="170"/>
      <c r="O345" s="170"/>
      <c r="P345" s="170"/>
      <c r="Q345" s="170"/>
      <c r="R345" s="170"/>
      <c r="S345" s="170"/>
      <c r="T345" s="171"/>
      <c r="AT345" s="165" t="s">
        <v>206</v>
      </c>
      <c r="AU345" s="165" t="s">
        <v>81</v>
      </c>
      <c r="AV345" s="13" t="s">
        <v>81</v>
      </c>
      <c r="AW345" s="13" t="s">
        <v>34</v>
      </c>
      <c r="AX345" s="13" t="s">
        <v>72</v>
      </c>
      <c r="AY345" s="165" t="s">
        <v>195</v>
      </c>
    </row>
    <row r="346" spans="1:65" s="14" customFormat="1">
      <c r="B346" s="172"/>
      <c r="D346" s="159" t="s">
        <v>206</v>
      </c>
      <c r="E346" s="173" t="s">
        <v>3</v>
      </c>
      <c r="F346" s="174" t="s">
        <v>516</v>
      </c>
      <c r="H346" s="175">
        <v>30.81</v>
      </c>
      <c r="I346" s="176"/>
      <c r="L346" s="172"/>
      <c r="M346" s="177"/>
      <c r="N346" s="178"/>
      <c r="O346" s="178"/>
      <c r="P346" s="178"/>
      <c r="Q346" s="178"/>
      <c r="R346" s="178"/>
      <c r="S346" s="178"/>
      <c r="T346" s="179"/>
      <c r="AT346" s="173" t="s">
        <v>206</v>
      </c>
      <c r="AU346" s="173" t="s">
        <v>81</v>
      </c>
      <c r="AV346" s="14" t="s">
        <v>109</v>
      </c>
      <c r="AW346" s="14" t="s">
        <v>34</v>
      </c>
      <c r="AX346" s="14" t="s">
        <v>72</v>
      </c>
      <c r="AY346" s="173" t="s">
        <v>195</v>
      </c>
    </row>
    <row r="347" spans="1:65" s="15" customFormat="1">
      <c r="B347" s="180"/>
      <c r="D347" s="159" t="s">
        <v>206</v>
      </c>
      <c r="E347" s="181" t="s">
        <v>3</v>
      </c>
      <c r="F347" s="182" t="s">
        <v>212</v>
      </c>
      <c r="H347" s="183">
        <v>140.63999999999999</v>
      </c>
      <c r="I347" s="184"/>
      <c r="L347" s="180"/>
      <c r="M347" s="185"/>
      <c r="N347" s="186"/>
      <c r="O347" s="186"/>
      <c r="P347" s="186"/>
      <c r="Q347" s="186"/>
      <c r="R347" s="186"/>
      <c r="S347" s="186"/>
      <c r="T347" s="187"/>
      <c r="AT347" s="181" t="s">
        <v>206</v>
      </c>
      <c r="AU347" s="181" t="s">
        <v>81</v>
      </c>
      <c r="AV347" s="15" t="s">
        <v>202</v>
      </c>
      <c r="AW347" s="15" t="s">
        <v>34</v>
      </c>
      <c r="AX347" s="15" t="s">
        <v>79</v>
      </c>
      <c r="AY347" s="181" t="s">
        <v>195</v>
      </c>
    </row>
    <row r="348" spans="1:65" s="2" customFormat="1" ht="37.9" customHeight="1">
      <c r="A348" s="35"/>
      <c r="B348" s="145"/>
      <c r="C348" s="146" t="s">
        <v>517</v>
      </c>
      <c r="D348" s="146" t="s">
        <v>197</v>
      </c>
      <c r="E348" s="147" t="s">
        <v>518</v>
      </c>
      <c r="F348" s="148" t="s">
        <v>519</v>
      </c>
      <c r="G348" s="149" t="s">
        <v>300</v>
      </c>
      <c r="H348" s="150">
        <v>29.314</v>
      </c>
      <c r="I348" s="151"/>
      <c r="J348" s="152">
        <f>ROUND(I348*H348,2)</f>
        <v>0</v>
      </c>
      <c r="K348" s="148" t="s">
        <v>201</v>
      </c>
      <c r="L348" s="36"/>
      <c r="M348" s="153" t="s">
        <v>3</v>
      </c>
      <c r="N348" s="154" t="s">
        <v>43</v>
      </c>
      <c r="O348" s="56"/>
      <c r="P348" s="155">
        <f>O348*H348</f>
        <v>0</v>
      </c>
      <c r="Q348" s="155">
        <v>0.23374</v>
      </c>
      <c r="R348" s="155">
        <f>Q348*H348</f>
        <v>6.8518543599999999</v>
      </c>
      <c r="S348" s="155">
        <v>0</v>
      </c>
      <c r="T348" s="156">
        <f>S348*H348</f>
        <v>0</v>
      </c>
      <c r="U348" s="35"/>
      <c r="V348" s="35"/>
      <c r="W348" s="35"/>
      <c r="X348" s="35"/>
      <c r="Y348" s="35"/>
      <c r="Z348" s="35"/>
      <c r="AA348" s="35"/>
      <c r="AB348" s="35"/>
      <c r="AC348" s="35"/>
      <c r="AD348" s="35"/>
      <c r="AE348" s="35"/>
      <c r="AR348" s="157" t="s">
        <v>202</v>
      </c>
      <c r="AT348" s="157" t="s">
        <v>197</v>
      </c>
      <c r="AU348" s="157" t="s">
        <v>81</v>
      </c>
      <c r="AY348" s="20" t="s">
        <v>195</v>
      </c>
      <c r="BE348" s="158">
        <f>IF(N348="základní",J348,0)</f>
        <v>0</v>
      </c>
      <c r="BF348" s="158">
        <f>IF(N348="snížená",J348,0)</f>
        <v>0</v>
      </c>
      <c r="BG348" s="158">
        <f>IF(N348="zákl. přenesená",J348,0)</f>
        <v>0</v>
      </c>
      <c r="BH348" s="158">
        <f>IF(N348="sníž. přenesená",J348,0)</f>
        <v>0</v>
      </c>
      <c r="BI348" s="158">
        <f>IF(N348="nulová",J348,0)</f>
        <v>0</v>
      </c>
      <c r="BJ348" s="20" t="s">
        <v>79</v>
      </c>
      <c r="BK348" s="158">
        <f>ROUND(I348*H348,2)</f>
        <v>0</v>
      </c>
      <c r="BL348" s="20" t="s">
        <v>202</v>
      </c>
      <c r="BM348" s="157" t="s">
        <v>520</v>
      </c>
    </row>
    <row r="349" spans="1:65" s="13" customFormat="1">
      <c r="B349" s="164"/>
      <c r="D349" s="159" t="s">
        <v>206</v>
      </c>
      <c r="E349" s="165" t="s">
        <v>3</v>
      </c>
      <c r="F349" s="166" t="s">
        <v>521</v>
      </c>
      <c r="H349" s="167">
        <v>29.314</v>
      </c>
      <c r="I349" s="168"/>
      <c r="L349" s="164"/>
      <c r="M349" s="169"/>
      <c r="N349" s="170"/>
      <c r="O349" s="170"/>
      <c r="P349" s="170"/>
      <c r="Q349" s="170"/>
      <c r="R349" s="170"/>
      <c r="S349" s="170"/>
      <c r="T349" s="171"/>
      <c r="AT349" s="165" t="s">
        <v>206</v>
      </c>
      <c r="AU349" s="165" t="s">
        <v>81</v>
      </c>
      <c r="AV349" s="13" t="s">
        <v>81</v>
      </c>
      <c r="AW349" s="13" t="s">
        <v>34</v>
      </c>
      <c r="AX349" s="13" t="s">
        <v>79</v>
      </c>
      <c r="AY349" s="165" t="s">
        <v>195</v>
      </c>
    </row>
    <row r="350" spans="1:65" s="2" customFormat="1" ht="37.9" customHeight="1">
      <c r="A350" s="35"/>
      <c r="B350" s="145"/>
      <c r="C350" s="146" t="s">
        <v>522</v>
      </c>
      <c r="D350" s="146" t="s">
        <v>197</v>
      </c>
      <c r="E350" s="147" t="s">
        <v>523</v>
      </c>
      <c r="F350" s="148" t="s">
        <v>524</v>
      </c>
      <c r="G350" s="149" t="s">
        <v>300</v>
      </c>
      <c r="H350" s="150">
        <v>764.45</v>
      </c>
      <c r="I350" s="151"/>
      <c r="J350" s="152">
        <f>ROUND(I350*H350,2)</f>
        <v>0</v>
      </c>
      <c r="K350" s="148" t="s">
        <v>201</v>
      </c>
      <c r="L350" s="36"/>
      <c r="M350" s="153" t="s">
        <v>3</v>
      </c>
      <c r="N350" s="154" t="s">
        <v>43</v>
      </c>
      <c r="O350" s="56"/>
      <c r="P350" s="155">
        <f>O350*H350</f>
        <v>0</v>
      </c>
      <c r="Q350" s="155">
        <v>0.23483999999999999</v>
      </c>
      <c r="R350" s="155">
        <f>Q350*H350</f>
        <v>179.523438</v>
      </c>
      <c r="S350" s="155">
        <v>0</v>
      </c>
      <c r="T350" s="156">
        <f>S350*H350</f>
        <v>0</v>
      </c>
      <c r="U350" s="35"/>
      <c r="V350" s="35"/>
      <c r="W350" s="35"/>
      <c r="X350" s="35"/>
      <c r="Y350" s="35"/>
      <c r="Z350" s="35"/>
      <c r="AA350" s="35"/>
      <c r="AB350" s="35"/>
      <c r="AC350" s="35"/>
      <c r="AD350" s="35"/>
      <c r="AE350" s="35"/>
      <c r="AR350" s="157" t="s">
        <v>202</v>
      </c>
      <c r="AT350" s="157" t="s">
        <v>197</v>
      </c>
      <c r="AU350" s="157" t="s">
        <v>81</v>
      </c>
      <c r="AY350" s="20" t="s">
        <v>195</v>
      </c>
      <c r="BE350" s="158">
        <f>IF(N350="základní",J350,0)</f>
        <v>0</v>
      </c>
      <c r="BF350" s="158">
        <f>IF(N350="snížená",J350,0)</f>
        <v>0</v>
      </c>
      <c r="BG350" s="158">
        <f>IF(N350="zákl. přenesená",J350,0)</f>
        <v>0</v>
      </c>
      <c r="BH350" s="158">
        <f>IF(N350="sníž. přenesená",J350,0)</f>
        <v>0</v>
      </c>
      <c r="BI350" s="158">
        <f>IF(N350="nulová",J350,0)</f>
        <v>0</v>
      </c>
      <c r="BJ350" s="20" t="s">
        <v>79</v>
      </c>
      <c r="BK350" s="158">
        <f>ROUND(I350*H350,2)</f>
        <v>0</v>
      </c>
      <c r="BL350" s="20" t="s">
        <v>202</v>
      </c>
      <c r="BM350" s="157" t="s">
        <v>525</v>
      </c>
    </row>
    <row r="351" spans="1:65" s="13" customFormat="1">
      <c r="B351" s="164"/>
      <c r="D351" s="159" t="s">
        <v>206</v>
      </c>
      <c r="E351" s="165" t="s">
        <v>3</v>
      </c>
      <c r="F351" s="166" t="s">
        <v>526</v>
      </c>
      <c r="H351" s="167">
        <v>102.17</v>
      </c>
      <c r="I351" s="168"/>
      <c r="L351" s="164"/>
      <c r="M351" s="169"/>
      <c r="N351" s="170"/>
      <c r="O351" s="170"/>
      <c r="P351" s="170"/>
      <c r="Q351" s="170"/>
      <c r="R351" s="170"/>
      <c r="S351" s="170"/>
      <c r="T351" s="171"/>
      <c r="AT351" s="165" t="s">
        <v>206</v>
      </c>
      <c r="AU351" s="165" t="s">
        <v>81</v>
      </c>
      <c r="AV351" s="13" t="s">
        <v>81</v>
      </c>
      <c r="AW351" s="13" t="s">
        <v>34</v>
      </c>
      <c r="AX351" s="13" t="s">
        <v>72</v>
      </c>
      <c r="AY351" s="165" t="s">
        <v>195</v>
      </c>
    </row>
    <row r="352" spans="1:65" s="13" customFormat="1">
      <c r="B352" s="164"/>
      <c r="D352" s="159" t="s">
        <v>206</v>
      </c>
      <c r="E352" s="165" t="s">
        <v>3</v>
      </c>
      <c r="F352" s="166" t="s">
        <v>527</v>
      </c>
      <c r="H352" s="167">
        <v>-2.4</v>
      </c>
      <c r="I352" s="168"/>
      <c r="L352" s="164"/>
      <c r="M352" s="169"/>
      <c r="N352" s="170"/>
      <c r="O352" s="170"/>
      <c r="P352" s="170"/>
      <c r="Q352" s="170"/>
      <c r="R352" s="170"/>
      <c r="S352" s="170"/>
      <c r="T352" s="171"/>
      <c r="AT352" s="165" t="s">
        <v>206</v>
      </c>
      <c r="AU352" s="165" t="s">
        <v>81</v>
      </c>
      <c r="AV352" s="13" t="s">
        <v>81</v>
      </c>
      <c r="AW352" s="13" t="s">
        <v>34</v>
      </c>
      <c r="AX352" s="13" t="s">
        <v>72</v>
      </c>
      <c r="AY352" s="165" t="s">
        <v>195</v>
      </c>
    </row>
    <row r="353" spans="2:51" s="13" customFormat="1">
      <c r="B353" s="164"/>
      <c r="D353" s="159" t="s">
        <v>206</v>
      </c>
      <c r="E353" s="165" t="s">
        <v>3</v>
      </c>
      <c r="F353" s="166" t="s">
        <v>528</v>
      </c>
      <c r="H353" s="167">
        <v>-18</v>
      </c>
      <c r="I353" s="168"/>
      <c r="L353" s="164"/>
      <c r="M353" s="169"/>
      <c r="N353" s="170"/>
      <c r="O353" s="170"/>
      <c r="P353" s="170"/>
      <c r="Q353" s="170"/>
      <c r="R353" s="170"/>
      <c r="S353" s="170"/>
      <c r="T353" s="171"/>
      <c r="AT353" s="165" t="s">
        <v>206</v>
      </c>
      <c r="AU353" s="165" t="s">
        <v>81</v>
      </c>
      <c r="AV353" s="13" t="s">
        <v>81</v>
      </c>
      <c r="AW353" s="13" t="s">
        <v>34</v>
      </c>
      <c r="AX353" s="13" t="s">
        <v>72</v>
      </c>
      <c r="AY353" s="165" t="s">
        <v>195</v>
      </c>
    </row>
    <row r="354" spans="2:51" s="13" customFormat="1">
      <c r="B354" s="164"/>
      <c r="D354" s="159" t="s">
        <v>206</v>
      </c>
      <c r="E354" s="165" t="s">
        <v>3</v>
      </c>
      <c r="F354" s="166" t="s">
        <v>529</v>
      </c>
      <c r="H354" s="167">
        <v>130.56</v>
      </c>
      <c r="I354" s="168"/>
      <c r="L354" s="164"/>
      <c r="M354" s="169"/>
      <c r="N354" s="170"/>
      <c r="O354" s="170"/>
      <c r="P354" s="170"/>
      <c r="Q354" s="170"/>
      <c r="R354" s="170"/>
      <c r="S354" s="170"/>
      <c r="T354" s="171"/>
      <c r="AT354" s="165" t="s">
        <v>206</v>
      </c>
      <c r="AU354" s="165" t="s">
        <v>81</v>
      </c>
      <c r="AV354" s="13" t="s">
        <v>81</v>
      </c>
      <c r="AW354" s="13" t="s">
        <v>34</v>
      </c>
      <c r="AX354" s="13" t="s">
        <v>72</v>
      </c>
      <c r="AY354" s="165" t="s">
        <v>195</v>
      </c>
    </row>
    <row r="355" spans="2:51" s="13" customFormat="1">
      <c r="B355" s="164"/>
      <c r="D355" s="159" t="s">
        <v>206</v>
      </c>
      <c r="E355" s="165" t="s">
        <v>3</v>
      </c>
      <c r="F355" s="166" t="s">
        <v>530</v>
      </c>
      <c r="H355" s="167">
        <v>-22.4</v>
      </c>
      <c r="I355" s="168"/>
      <c r="L355" s="164"/>
      <c r="M355" s="169"/>
      <c r="N355" s="170"/>
      <c r="O355" s="170"/>
      <c r="P355" s="170"/>
      <c r="Q355" s="170"/>
      <c r="R355" s="170"/>
      <c r="S355" s="170"/>
      <c r="T355" s="171"/>
      <c r="AT355" s="165" t="s">
        <v>206</v>
      </c>
      <c r="AU355" s="165" t="s">
        <v>81</v>
      </c>
      <c r="AV355" s="13" t="s">
        <v>81</v>
      </c>
      <c r="AW355" s="13" t="s">
        <v>34</v>
      </c>
      <c r="AX355" s="13" t="s">
        <v>72</v>
      </c>
      <c r="AY355" s="165" t="s">
        <v>195</v>
      </c>
    </row>
    <row r="356" spans="2:51" s="13" customFormat="1">
      <c r="B356" s="164"/>
      <c r="D356" s="159" t="s">
        <v>206</v>
      </c>
      <c r="E356" s="165" t="s">
        <v>3</v>
      </c>
      <c r="F356" s="166" t="s">
        <v>531</v>
      </c>
      <c r="H356" s="167">
        <v>-2.4</v>
      </c>
      <c r="I356" s="168"/>
      <c r="L356" s="164"/>
      <c r="M356" s="169"/>
      <c r="N356" s="170"/>
      <c r="O356" s="170"/>
      <c r="P356" s="170"/>
      <c r="Q356" s="170"/>
      <c r="R356" s="170"/>
      <c r="S356" s="170"/>
      <c r="T356" s="171"/>
      <c r="AT356" s="165" t="s">
        <v>206</v>
      </c>
      <c r="AU356" s="165" t="s">
        <v>81</v>
      </c>
      <c r="AV356" s="13" t="s">
        <v>81</v>
      </c>
      <c r="AW356" s="13" t="s">
        <v>34</v>
      </c>
      <c r="AX356" s="13" t="s">
        <v>72</v>
      </c>
      <c r="AY356" s="165" t="s">
        <v>195</v>
      </c>
    </row>
    <row r="357" spans="2:51" s="14" customFormat="1">
      <c r="B357" s="172"/>
      <c r="D357" s="159" t="s">
        <v>206</v>
      </c>
      <c r="E357" s="173" t="s">
        <v>3</v>
      </c>
      <c r="F357" s="174" t="s">
        <v>532</v>
      </c>
      <c r="H357" s="175">
        <v>187.53</v>
      </c>
      <c r="I357" s="176"/>
      <c r="L357" s="172"/>
      <c r="M357" s="177"/>
      <c r="N357" s="178"/>
      <c r="O357" s="178"/>
      <c r="P357" s="178"/>
      <c r="Q357" s="178"/>
      <c r="R357" s="178"/>
      <c r="S357" s="178"/>
      <c r="T357" s="179"/>
      <c r="AT357" s="173" t="s">
        <v>206</v>
      </c>
      <c r="AU357" s="173" t="s">
        <v>81</v>
      </c>
      <c r="AV357" s="14" t="s">
        <v>109</v>
      </c>
      <c r="AW357" s="14" t="s">
        <v>34</v>
      </c>
      <c r="AX357" s="14" t="s">
        <v>72</v>
      </c>
      <c r="AY357" s="173" t="s">
        <v>195</v>
      </c>
    </row>
    <row r="358" spans="2:51" s="13" customFormat="1">
      <c r="B358" s="164"/>
      <c r="D358" s="159" t="s">
        <v>206</v>
      </c>
      <c r="E358" s="165" t="s">
        <v>3</v>
      </c>
      <c r="F358" s="166" t="s">
        <v>533</v>
      </c>
      <c r="H358" s="167">
        <v>217.62</v>
      </c>
      <c r="I358" s="168"/>
      <c r="L358" s="164"/>
      <c r="M358" s="169"/>
      <c r="N358" s="170"/>
      <c r="O358" s="170"/>
      <c r="P358" s="170"/>
      <c r="Q358" s="170"/>
      <c r="R358" s="170"/>
      <c r="S358" s="170"/>
      <c r="T358" s="171"/>
      <c r="AT358" s="165" t="s">
        <v>206</v>
      </c>
      <c r="AU358" s="165" t="s">
        <v>81</v>
      </c>
      <c r="AV358" s="13" t="s">
        <v>81</v>
      </c>
      <c r="AW358" s="13" t="s">
        <v>34</v>
      </c>
      <c r="AX358" s="13" t="s">
        <v>72</v>
      </c>
      <c r="AY358" s="165" t="s">
        <v>195</v>
      </c>
    </row>
    <row r="359" spans="2:51" s="13" customFormat="1">
      <c r="B359" s="164"/>
      <c r="D359" s="159" t="s">
        <v>206</v>
      </c>
      <c r="E359" s="165" t="s">
        <v>3</v>
      </c>
      <c r="F359" s="166" t="s">
        <v>534</v>
      </c>
      <c r="H359" s="167">
        <v>-32</v>
      </c>
      <c r="I359" s="168"/>
      <c r="L359" s="164"/>
      <c r="M359" s="169"/>
      <c r="N359" s="170"/>
      <c r="O359" s="170"/>
      <c r="P359" s="170"/>
      <c r="Q359" s="170"/>
      <c r="R359" s="170"/>
      <c r="S359" s="170"/>
      <c r="T359" s="171"/>
      <c r="AT359" s="165" t="s">
        <v>206</v>
      </c>
      <c r="AU359" s="165" t="s">
        <v>81</v>
      </c>
      <c r="AV359" s="13" t="s">
        <v>81</v>
      </c>
      <c r="AW359" s="13" t="s">
        <v>34</v>
      </c>
      <c r="AX359" s="13" t="s">
        <v>72</v>
      </c>
      <c r="AY359" s="165" t="s">
        <v>195</v>
      </c>
    </row>
    <row r="360" spans="2:51" s="13" customFormat="1">
      <c r="B360" s="164"/>
      <c r="D360" s="159" t="s">
        <v>206</v>
      </c>
      <c r="E360" s="165" t="s">
        <v>3</v>
      </c>
      <c r="F360" s="166" t="s">
        <v>531</v>
      </c>
      <c r="H360" s="167">
        <v>-2.4</v>
      </c>
      <c r="I360" s="168"/>
      <c r="L360" s="164"/>
      <c r="M360" s="169"/>
      <c r="N360" s="170"/>
      <c r="O360" s="170"/>
      <c r="P360" s="170"/>
      <c r="Q360" s="170"/>
      <c r="R360" s="170"/>
      <c r="S360" s="170"/>
      <c r="T360" s="171"/>
      <c r="AT360" s="165" t="s">
        <v>206</v>
      </c>
      <c r="AU360" s="165" t="s">
        <v>81</v>
      </c>
      <c r="AV360" s="13" t="s">
        <v>81</v>
      </c>
      <c r="AW360" s="13" t="s">
        <v>34</v>
      </c>
      <c r="AX360" s="13" t="s">
        <v>72</v>
      </c>
      <c r="AY360" s="165" t="s">
        <v>195</v>
      </c>
    </row>
    <row r="361" spans="2:51" s="13" customFormat="1">
      <c r="B361" s="164"/>
      <c r="D361" s="159" t="s">
        <v>206</v>
      </c>
      <c r="E361" s="165" t="s">
        <v>3</v>
      </c>
      <c r="F361" s="166" t="s">
        <v>535</v>
      </c>
      <c r="H361" s="167">
        <v>-2.25</v>
      </c>
      <c r="I361" s="168"/>
      <c r="L361" s="164"/>
      <c r="M361" s="169"/>
      <c r="N361" s="170"/>
      <c r="O361" s="170"/>
      <c r="P361" s="170"/>
      <c r="Q361" s="170"/>
      <c r="R361" s="170"/>
      <c r="S361" s="170"/>
      <c r="T361" s="171"/>
      <c r="AT361" s="165" t="s">
        <v>206</v>
      </c>
      <c r="AU361" s="165" t="s">
        <v>81</v>
      </c>
      <c r="AV361" s="13" t="s">
        <v>81</v>
      </c>
      <c r="AW361" s="13" t="s">
        <v>34</v>
      </c>
      <c r="AX361" s="13" t="s">
        <v>72</v>
      </c>
      <c r="AY361" s="165" t="s">
        <v>195</v>
      </c>
    </row>
    <row r="362" spans="2:51" s="13" customFormat="1">
      <c r="B362" s="164"/>
      <c r="D362" s="159" t="s">
        <v>206</v>
      </c>
      <c r="E362" s="165" t="s">
        <v>3</v>
      </c>
      <c r="F362" s="166" t="s">
        <v>536</v>
      </c>
      <c r="H362" s="167">
        <v>90.674999999999997</v>
      </c>
      <c r="I362" s="168"/>
      <c r="L362" s="164"/>
      <c r="M362" s="169"/>
      <c r="N362" s="170"/>
      <c r="O362" s="170"/>
      <c r="P362" s="170"/>
      <c r="Q362" s="170"/>
      <c r="R362" s="170"/>
      <c r="S362" s="170"/>
      <c r="T362" s="171"/>
      <c r="AT362" s="165" t="s">
        <v>206</v>
      </c>
      <c r="AU362" s="165" t="s">
        <v>81</v>
      </c>
      <c r="AV362" s="13" t="s">
        <v>81</v>
      </c>
      <c r="AW362" s="13" t="s">
        <v>34</v>
      </c>
      <c r="AX362" s="13" t="s">
        <v>72</v>
      </c>
      <c r="AY362" s="165" t="s">
        <v>195</v>
      </c>
    </row>
    <row r="363" spans="2:51" s="13" customFormat="1">
      <c r="B363" s="164"/>
      <c r="D363" s="159" t="s">
        <v>206</v>
      </c>
      <c r="E363" s="165" t="s">
        <v>3</v>
      </c>
      <c r="F363" s="166" t="s">
        <v>527</v>
      </c>
      <c r="H363" s="167">
        <v>-2.4</v>
      </c>
      <c r="I363" s="168"/>
      <c r="L363" s="164"/>
      <c r="M363" s="169"/>
      <c r="N363" s="170"/>
      <c r="O363" s="170"/>
      <c r="P363" s="170"/>
      <c r="Q363" s="170"/>
      <c r="R363" s="170"/>
      <c r="S363" s="170"/>
      <c r="T363" s="171"/>
      <c r="AT363" s="165" t="s">
        <v>206</v>
      </c>
      <c r="AU363" s="165" t="s">
        <v>81</v>
      </c>
      <c r="AV363" s="13" t="s">
        <v>81</v>
      </c>
      <c r="AW363" s="13" t="s">
        <v>34</v>
      </c>
      <c r="AX363" s="13" t="s">
        <v>72</v>
      </c>
      <c r="AY363" s="165" t="s">
        <v>195</v>
      </c>
    </row>
    <row r="364" spans="2:51" s="13" customFormat="1">
      <c r="B364" s="164"/>
      <c r="D364" s="159" t="s">
        <v>206</v>
      </c>
      <c r="E364" s="165" t="s">
        <v>3</v>
      </c>
      <c r="F364" s="166" t="s">
        <v>537</v>
      </c>
      <c r="H364" s="167">
        <v>-14.4</v>
      </c>
      <c r="I364" s="168"/>
      <c r="L364" s="164"/>
      <c r="M364" s="169"/>
      <c r="N364" s="170"/>
      <c r="O364" s="170"/>
      <c r="P364" s="170"/>
      <c r="Q364" s="170"/>
      <c r="R364" s="170"/>
      <c r="S364" s="170"/>
      <c r="T364" s="171"/>
      <c r="AT364" s="165" t="s">
        <v>206</v>
      </c>
      <c r="AU364" s="165" t="s">
        <v>81</v>
      </c>
      <c r="AV364" s="13" t="s">
        <v>81</v>
      </c>
      <c r="AW364" s="13" t="s">
        <v>34</v>
      </c>
      <c r="AX364" s="13" t="s">
        <v>72</v>
      </c>
      <c r="AY364" s="165" t="s">
        <v>195</v>
      </c>
    </row>
    <row r="365" spans="2:51" s="14" customFormat="1">
      <c r="B365" s="172"/>
      <c r="D365" s="159" t="s">
        <v>206</v>
      </c>
      <c r="E365" s="173" t="s">
        <v>3</v>
      </c>
      <c r="F365" s="174" t="s">
        <v>514</v>
      </c>
      <c r="H365" s="175">
        <v>254.845</v>
      </c>
      <c r="I365" s="176"/>
      <c r="L365" s="172"/>
      <c r="M365" s="177"/>
      <c r="N365" s="178"/>
      <c r="O365" s="178"/>
      <c r="P365" s="178"/>
      <c r="Q365" s="178"/>
      <c r="R365" s="178"/>
      <c r="S365" s="178"/>
      <c r="T365" s="179"/>
      <c r="AT365" s="173" t="s">
        <v>206</v>
      </c>
      <c r="AU365" s="173" t="s">
        <v>81</v>
      </c>
      <c r="AV365" s="14" t="s">
        <v>109</v>
      </c>
      <c r="AW365" s="14" t="s">
        <v>34</v>
      </c>
      <c r="AX365" s="14" t="s">
        <v>72</v>
      </c>
      <c r="AY365" s="173" t="s">
        <v>195</v>
      </c>
    </row>
    <row r="366" spans="2:51" s="13" customFormat="1">
      <c r="B366" s="164"/>
      <c r="D366" s="159" t="s">
        <v>206</v>
      </c>
      <c r="E366" s="165" t="s">
        <v>3</v>
      </c>
      <c r="F366" s="166" t="s">
        <v>538</v>
      </c>
      <c r="H366" s="167">
        <v>216.84</v>
      </c>
      <c r="I366" s="168"/>
      <c r="L366" s="164"/>
      <c r="M366" s="169"/>
      <c r="N366" s="170"/>
      <c r="O366" s="170"/>
      <c r="P366" s="170"/>
      <c r="Q366" s="170"/>
      <c r="R366" s="170"/>
      <c r="S366" s="170"/>
      <c r="T366" s="171"/>
      <c r="AT366" s="165" t="s">
        <v>206</v>
      </c>
      <c r="AU366" s="165" t="s">
        <v>81</v>
      </c>
      <c r="AV366" s="13" t="s">
        <v>81</v>
      </c>
      <c r="AW366" s="13" t="s">
        <v>34</v>
      </c>
      <c r="AX366" s="13" t="s">
        <v>72</v>
      </c>
      <c r="AY366" s="165" t="s">
        <v>195</v>
      </c>
    </row>
    <row r="367" spans="2:51" s="13" customFormat="1">
      <c r="B367" s="164"/>
      <c r="D367" s="159" t="s">
        <v>206</v>
      </c>
      <c r="E367" s="165" t="s">
        <v>3</v>
      </c>
      <c r="F367" s="166" t="s">
        <v>534</v>
      </c>
      <c r="H367" s="167">
        <v>-32</v>
      </c>
      <c r="I367" s="168"/>
      <c r="L367" s="164"/>
      <c r="M367" s="169"/>
      <c r="N367" s="170"/>
      <c r="O367" s="170"/>
      <c r="P367" s="170"/>
      <c r="Q367" s="170"/>
      <c r="R367" s="170"/>
      <c r="S367" s="170"/>
      <c r="T367" s="171"/>
      <c r="AT367" s="165" t="s">
        <v>206</v>
      </c>
      <c r="AU367" s="165" t="s">
        <v>81</v>
      </c>
      <c r="AV367" s="13" t="s">
        <v>81</v>
      </c>
      <c r="AW367" s="13" t="s">
        <v>34</v>
      </c>
      <c r="AX367" s="13" t="s">
        <v>72</v>
      </c>
      <c r="AY367" s="165" t="s">
        <v>195</v>
      </c>
    </row>
    <row r="368" spans="2:51" s="13" customFormat="1">
      <c r="B368" s="164"/>
      <c r="D368" s="159" t="s">
        <v>206</v>
      </c>
      <c r="E368" s="165" t="s">
        <v>3</v>
      </c>
      <c r="F368" s="166" t="s">
        <v>531</v>
      </c>
      <c r="H368" s="167">
        <v>-2.4</v>
      </c>
      <c r="I368" s="168"/>
      <c r="L368" s="164"/>
      <c r="M368" s="169"/>
      <c r="N368" s="170"/>
      <c r="O368" s="170"/>
      <c r="P368" s="170"/>
      <c r="Q368" s="170"/>
      <c r="R368" s="170"/>
      <c r="S368" s="170"/>
      <c r="T368" s="171"/>
      <c r="AT368" s="165" t="s">
        <v>206</v>
      </c>
      <c r="AU368" s="165" t="s">
        <v>81</v>
      </c>
      <c r="AV368" s="13" t="s">
        <v>81</v>
      </c>
      <c r="AW368" s="13" t="s">
        <v>34</v>
      </c>
      <c r="AX368" s="13" t="s">
        <v>72</v>
      </c>
      <c r="AY368" s="165" t="s">
        <v>195</v>
      </c>
    </row>
    <row r="369" spans="1:65" s="13" customFormat="1">
      <c r="B369" s="164"/>
      <c r="D369" s="159" t="s">
        <v>206</v>
      </c>
      <c r="E369" s="165" t="s">
        <v>3</v>
      </c>
      <c r="F369" s="166" t="s">
        <v>535</v>
      </c>
      <c r="H369" s="167">
        <v>-2.25</v>
      </c>
      <c r="I369" s="168"/>
      <c r="L369" s="164"/>
      <c r="M369" s="169"/>
      <c r="N369" s="170"/>
      <c r="O369" s="170"/>
      <c r="P369" s="170"/>
      <c r="Q369" s="170"/>
      <c r="R369" s="170"/>
      <c r="S369" s="170"/>
      <c r="T369" s="171"/>
      <c r="AT369" s="165" t="s">
        <v>206</v>
      </c>
      <c r="AU369" s="165" t="s">
        <v>81</v>
      </c>
      <c r="AV369" s="13" t="s">
        <v>81</v>
      </c>
      <c r="AW369" s="13" t="s">
        <v>34</v>
      </c>
      <c r="AX369" s="13" t="s">
        <v>72</v>
      </c>
      <c r="AY369" s="165" t="s">
        <v>195</v>
      </c>
    </row>
    <row r="370" spans="1:65" s="13" customFormat="1">
      <c r="B370" s="164"/>
      <c r="D370" s="159" t="s">
        <v>206</v>
      </c>
      <c r="E370" s="165" t="s">
        <v>3</v>
      </c>
      <c r="F370" s="166" t="s">
        <v>539</v>
      </c>
      <c r="H370" s="167">
        <v>3.9</v>
      </c>
      <c r="I370" s="168"/>
      <c r="L370" s="164"/>
      <c r="M370" s="169"/>
      <c r="N370" s="170"/>
      <c r="O370" s="170"/>
      <c r="P370" s="170"/>
      <c r="Q370" s="170"/>
      <c r="R370" s="170"/>
      <c r="S370" s="170"/>
      <c r="T370" s="171"/>
      <c r="AT370" s="165" t="s">
        <v>206</v>
      </c>
      <c r="AU370" s="165" t="s">
        <v>81</v>
      </c>
      <c r="AV370" s="13" t="s">
        <v>81</v>
      </c>
      <c r="AW370" s="13" t="s">
        <v>34</v>
      </c>
      <c r="AX370" s="13" t="s">
        <v>72</v>
      </c>
      <c r="AY370" s="165" t="s">
        <v>195</v>
      </c>
    </row>
    <row r="371" spans="1:65" s="13" customFormat="1">
      <c r="B371" s="164"/>
      <c r="D371" s="159" t="s">
        <v>206</v>
      </c>
      <c r="E371" s="165" t="s">
        <v>3</v>
      </c>
      <c r="F371" s="166" t="s">
        <v>536</v>
      </c>
      <c r="H371" s="167">
        <v>90.674999999999997</v>
      </c>
      <c r="I371" s="168"/>
      <c r="L371" s="164"/>
      <c r="M371" s="169"/>
      <c r="N371" s="170"/>
      <c r="O371" s="170"/>
      <c r="P371" s="170"/>
      <c r="Q371" s="170"/>
      <c r="R371" s="170"/>
      <c r="S371" s="170"/>
      <c r="T371" s="171"/>
      <c r="AT371" s="165" t="s">
        <v>206</v>
      </c>
      <c r="AU371" s="165" t="s">
        <v>81</v>
      </c>
      <c r="AV371" s="13" t="s">
        <v>81</v>
      </c>
      <c r="AW371" s="13" t="s">
        <v>34</v>
      </c>
      <c r="AX371" s="13" t="s">
        <v>72</v>
      </c>
      <c r="AY371" s="165" t="s">
        <v>195</v>
      </c>
    </row>
    <row r="372" spans="1:65" s="13" customFormat="1">
      <c r="B372" s="164"/>
      <c r="D372" s="159" t="s">
        <v>206</v>
      </c>
      <c r="E372" s="165" t="s">
        <v>3</v>
      </c>
      <c r="F372" s="166" t="s">
        <v>527</v>
      </c>
      <c r="H372" s="167">
        <v>-2.4</v>
      </c>
      <c r="I372" s="168"/>
      <c r="L372" s="164"/>
      <c r="M372" s="169"/>
      <c r="N372" s="170"/>
      <c r="O372" s="170"/>
      <c r="P372" s="170"/>
      <c r="Q372" s="170"/>
      <c r="R372" s="170"/>
      <c r="S372" s="170"/>
      <c r="T372" s="171"/>
      <c r="AT372" s="165" t="s">
        <v>206</v>
      </c>
      <c r="AU372" s="165" t="s">
        <v>81</v>
      </c>
      <c r="AV372" s="13" t="s">
        <v>81</v>
      </c>
      <c r="AW372" s="13" t="s">
        <v>34</v>
      </c>
      <c r="AX372" s="13" t="s">
        <v>72</v>
      </c>
      <c r="AY372" s="165" t="s">
        <v>195</v>
      </c>
    </row>
    <row r="373" spans="1:65" s="13" customFormat="1">
      <c r="B373" s="164"/>
      <c r="D373" s="159" t="s">
        <v>206</v>
      </c>
      <c r="E373" s="165" t="s">
        <v>3</v>
      </c>
      <c r="F373" s="166" t="s">
        <v>537</v>
      </c>
      <c r="H373" s="167">
        <v>-14.4</v>
      </c>
      <c r="I373" s="168"/>
      <c r="L373" s="164"/>
      <c r="M373" s="169"/>
      <c r="N373" s="170"/>
      <c r="O373" s="170"/>
      <c r="P373" s="170"/>
      <c r="Q373" s="170"/>
      <c r="R373" s="170"/>
      <c r="S373" s="170"/>
      <c r="T373" s="171"/>
      <c r="AT373" s="165" t="s">
        <v>206</v>
      </c>
      <c r="AU373" s="165" t="s">
        <v>81</v>
      </c>
      <c r="AV373" s="13" t="s">
        <v>81</v>
      </c>
      <c r="AW373" s="13" t="s">
        <v>34</v>
      </c>
      <c r="AX373" s="13" t="s">
        <v>72</v>
      </c>
      <c r="AY373" s="165" t="s">
        <v>195</v>
      </c>
    </row>
    <row r="374" spans="1:65" s="14" customFormat="1">
      <c r="B374" s="172"/>
      <c r="D374" s="159" t="s">
        <v>206</v>
      </c>
      <c r="E374" s="173" t="s">
        <v>3</v>
      </c>
      <c r="F374" s="174" t="s">
        <v>516</v>
      </c>
      <c r="H374" s="175">
        <v>257.96499999999997</v>
      </c>
      <c r="I374" s="176"/>
      <c r="L374" s="172"/>
      <c r="M374" s="177"/>
      <c r="N374" s="178"/>
      <c r="O374" s="178"/>
      <c r="P374" s="178"/>
      <c r="Q374" s="178"/>
      <c r="R374" s="178"/>
      <c r="S374" s="178"/>
      <c r="T374" s="179"/>
      <c r="AT374" s="173" t="s">
        <v>206</v>
      </c>
      <c r="AU374" s="173" t="s">
        <v>81</v>
      </c>
      <c r="AV374" s="14" t="s">
        <v>109</v>
      </c>
      <c r="AW374" s="14" t="s">
        <v>34</v>
      </c>
      <c r="AX374" s="14" t="s">
        <v>72</v>
      </c>
      <c r="AY374" s="173" t="s">
        <v>195</v>
      </c>
    </row>
    <row r="375" spans="1:65" s="13" customFormat="1">
      <c r="B375" s="164"/>
      <c r="D375" s="159" t="s">
        <v>206</v>
      </c>
      <c r="E375" s="165" t="s">
        <v>3</v>
      </c>
      <c r="F375" s="166" t="s">
        <v>540</v>
      </c>
      <c r="H375" s="167">
        <v>64.11</v>
      </c>
      <c r="I375" s="168"/>
      <c r="L375" s="164"/>
      <c r="M375" s="169"/>
      <c r="N375" s="170"/>
      <c r="O375" s="170"/>
      <c r="P375" s="170"/>
      <c r="Q375" s="170"/>
      <c r="R375" s="170"/>
      <c r="S375" s="170"/>
      <c r="T375" s="171"/>
      <c r="AT375" s="165" t="s">
        <v>206</v>
      </c>
      <c r="AU375" s="165" t="s">
        <v>81</v>
      </c>
      <c r="AV375" s="13" t="s">
        <v>81</v>
      </c>
      <c r="AW375" s="13" t="s">
        <v>34</v>
      </c>
      <c r="AX375" s="13" t="s">
        <v>72</v>
      </c>
      <c r="AY375" s="165" t="s">
        <v>195</v>
      </c>
    </row>
    <row r="376" spans="1:65" s="14" customFormat="1">
      <c r="B376" s="172"/>
      <c r="D376" s="159" t="s">
        <v>206</v>
      </c>
      <c r="E376" s="173" t="s">
        <v>3</v>
      </c>
      <c r="F376" s="174" t="s">
        <v>541</v>
      </c>
      <c r="H376" s="175">
        <v>64.11</v>
      </c>
      <c r="I376" s="176"/>
      <c r="L376" s="172"/>
      <c r="M376" s="177"/>
      <c r="N376" s="178"/>
      <c r="O376" s="178"/>
      <c r="P376" s="178"/>
      <c r="Q376" s="178"/>
      <c r="R376" s="178"/>
      <c r="S376" s="178"/>
      <c r="T376" s="179"/>
      <c r="AT376" s="173" t="s">
        <v>206</v>
      </c>
      <c r="AU376" s="173" t="s">
        <v>81</v>
      </c>
      <c r="AV376" s="14" t="s">
        <v>109</v>
      </c>
      <c r="AW376" s="14" t="s">
        <v>34</v>
      </c>
      <c r="AX376" s="14" t="s">
        <v>72</v>
      </c>
      <c r="AY376" s="173" t="s">
        <v>195</v>
      </c>
    </row>
    <row r="377" spans="1:65" s="15" customFormat="1">
      <c r="B377" s="180"/>
      <c r="D377" s="159" t="s">
        <v>206</v>
      </c>
      <c r="E377" s="181" t="s">
        <v>3</v>
      </c>
      <c r="F377" s="182" t="s">
        <v>212</v>
      </c>
      <c r="H377" s="183">
        <v>764.45</v>
      </c>
      <c r="I377" s="184"/>
      <c r="L377" s="180"/>
      <c r="M377" s="185"/>
      <c r="N377" s="186"/>
      <c r="O377" s="186"/>
      <c r="P377" s="186"/>
      <c r="Q377" s="186"/>
      <c r="R377" s="186"/>
      <c r="S377" s="186"/>
      <c r="T377" s="187"/>
      <c r="AT377" s="181" t="s">
        <v>206</v>
      </c>
      <c r="AU377" s="181" t="s">
        <v>81</v>
      </c>
      <c r="AV377" s="15" t="s">
        <v>202</v>
      </c>
      <c r="AW377" s="15" t="s">
        <v>34</v>
      </c>
      <c r="AX377" s="15" t="s">
        <v>79</v>
      </c>
      <c r="AY377" s="181" t="s">
        <v>195</v>
      </c>
    </row>
    <row r="378" spans="1:65" s="2" customFormat="1" ht="24.2" customHeight="1">
      <c r="A378" s="35"/>
      <c r="B378" s="145"/>
      <c r="C378" s="146" t="s">
        <v>542</v>
      </c>
      <c r="D378" s="146" t="s">
        <v>197</v>
      </c>
      <c r="E378" s="147" t="s">
        <v>543</v>
      </c>
      <c r="F378" s="148" t="s">
        <v>544</v>
      </c>
      <c r="G378" s="149" t="s">
        <v>200</v>
      </c>
      <c r="H378" s="150">
        <v>653.93600000000004</v>
      </c>
      <c r="I378" s="151"/>
      <c r="J378" s="152">
        <f>ROUND(I378*H378,2)</f>
        <v>0</v>
      </c>
      <c r="K378" s="148" t="s">
        <v>201</v>
      </c>
      <c r="L378" s="36"/>
      <c r="M378" s="153" t="s">
        <v>3</v>
      </c>
      <c r="N378" s="154" t="s">
        <v>43</v>
      </c>
      <c r="O378" s="56"/>
      <c r="P378" s="155">
        <f>O378*H378</f>
        <v>0</v>
      </c>
      <c r="Q378" s="155">
        <v>2.45329</v>
      </c>
      <c r="R378" s="155">
        <f>Q378*H378</f>
        <v>1604.2946494400001</v>
      </c>
      <c r="S378" s="155">
        <v>0</v>
      </c>
      <c r="T378" s="156">
        <f>S378*H378</f>
        <v>0</v>
      </c>
      <c r="U378" s="35"/>
      <c r="V378" s="35"/>
      <c r="W378" s="35"/>
      <c r="X378" s="35"/>
      <c r="Y378" s="35"/>
      <c r="Z378" s="35"/>
      <c r="AA378" s="35"/>
      <c r="AB378" s="35"/>
      <c r="AC378" s="35"/>
      <c r="AD378" s="35"/>
      <c r="AE378" s="35"/>
      <c r="AR378" s="157" t="s">
        <v>202</v>
      </c>
      <c r="AT378" s="157" t="s">
        <v>197</v>
      </c>
      <c r="AU378" s="157" t="s">
        <v>81</v>
      </c>
      <c r="AY378" s="20" t="s">
        <v>195</v>
      </c>
      <c r="BE378" s="158">
        <f>IF(N378="základní",J378,0)</f>
        <v>0</v>
      </c>
      <c r="BF378" s="158">
        <f>IF(N378="snížená",J378,0)</f>
        <v>0</v>
      </c>
      <c r="BG378" s="158">
        <f>IF(N378="zákl. přenesená",J378,0)</f>
        <v>0</v>
      </c>
      <c r="BH378" s="158">
        <f>IF(N378="sníž. přenesená",J378,0)</f>
        <v>0</v>
      </c>
      <c r="BI378" s="158">
        <f>IF(N378="nulová",J378,0)</f>
        <v>0</v>
      </c>
      <c r="BJ378" s="20" t="s">
        <v>79</v>
      </c>
      <c r="BK378" s="158">
        <f>ROUND(I378*H378,2)</f>
        <v>0</v>
      </c>
      <c r="BL378" s="20" t="s">
        <v>202</v>
      </c>
      <c r="BM378" s="157" t="s">
        <v>545</v>
      </c>
    </row>
    <row r="379" spans="1:65" s="2" customFormat="1" ht="165.75">
      <c r="A379" s="35"/>
      <c r="B379" s="36"/>
      <c r="C379" s="35"/>
      <c r="D379" s="159" t="s">
        <v>204</v>
      </c>
      <c r="E379" s="35"/>
      <c r="F379" s="160" t="s">
        <v>546</v>
      </c>
      <c r="G379" s="35"/>
      <c r="H379" s="35"/>
      <c r="I379" s="161"/>
      <c r="J379" s="35"/>
      <c r="K379" s="35"/>
      <c r="L379" s="36"/>
      <c r="M379" s="162"/>
      <c r="N379" s="163"/>
      <c r="O379" s="56"/>
      <c r="P379" s="56"/>
      <c r="Q379" s="56"/>
      <c r="R379" s="56"/>
      <c r="S379" s="56"/>
      <c r="T379" s="57"/>
      <c r="U379" s="35"/>
      <c r="V379" s="35"/>
      <c r="W379" s="35"/>
      <c r="X379" s="35"/>
      <c r="Y379" s="35"/>
      <c r="Z379" s="35"/>
      <c r="AA379" s="35"/>
      <c r="AB379" s="35"/>
      <c r="AC379" s="35"/>
      <c r="AD379" s="35"/>
      <c r="AE379" s="35"/>
      <c r="AT379" s="20" t="s">
        <v>204</v>
      </c>
      <c r="AU379" s="20" t="s">
        <v>81</v>
      </c>
    </row>
    <row r="380" spans="1:65" s="13" customFormat="1">
      <c r="B380" s="164"/>
      <c r="D380" s="159" t="s">
        <v>206</v>
      </c>
      <c r="E380" s="165" t="s">
        <v>3</v>
      </c>
      <c r="F380" s="166" t="s">
        <v>547</v>
      </c>
      <c r="H380" s="167">
        <v>3.6349999999999998</v>
      </c>
      <c r="I380" s="168"/>
      <c r="L380" s="164"/>
      <c r="M380" s="169"/>
      <c r="N380" s="170"/>
      <c r="O380" s="170"/>
      <c r="P380" s="170"/>
      <c r="Q380" s="170"/>
      <c r="R380" s="170"/>
      <c r="S380" s="170"/>
      <c r="T380" s="171"/>
      <c r="AT380" s="165" t="s">
        <v>206</v>
      </c>
      <c r="AU380" s="165" t="s">
        <v>81</v>
      </c>
      <c r="AV380" s="13" t="s">
        <v>81</v>
      </c>
      <c r="AW380" s="13" t="s">
        <v>34</v>
      </c>
      <c r="AX380" s="13" t="s">
        <v>72</v>
      </c>
      <c r="AY380" s="165" t="s">
        <v>195</v>
      </c>
    </row>
    <row r="381" spans="1:65" s="13" customFormat="1">
      <c r="B381" s="164"/>
      <c r="D381" s="159" t="s">
        <v>206</v>
      </c>
      <c r="E381" s="165" t="s">
        <v>3</v>
      </c>
      <c r="F381" s="166" t="s">
        <v>548</v>
      </c>
      <c r="H381" s="167">
        <v>2.6040000000000001</v>
      </c>
      <c r="I381" s="168"/>
      <c r="L381" s="164"/>
      <c r="M381" s="169"/>
      <c r="N381" s="170"/>
      <c r="O381" s="170"/>
      <c r="P381" s="170"/>
      <c r="Q381" s="170"/>
      <c r="R381" s="170"/>
      <c r="S381" s="170"/>
      <c r="T381" s="171"/>
      <c r="AT381" s="165" t="s">
        <v>206</v>
      </c>
      <c r="AU381" s="165" t="s">
        <v>81</v>
      </c>
      <c r="AV381" s="13" t="s">
        <v>81</v>
      </c>
      <c r="AW381" s="13" t="s">
        <v>34</v>
      </c>
      <c r="AX381" s="13" t="s">
        <v>72</v>
      </c>
      <c r="AY381" s="165" t="s">
        <v>195</v>
      </c>
    </row>
    <row r="382" spans="1:65" s="13" customFormat="1">
      <c r="B382" s="164"/>
      <c r="D382" s="159" t="s">
        <v>206</v>
      </c>
      <c r="E382" s="165" t="s">
        <v>3</v>
      </c>
      <c r="F382" s="166" t="s">
        <v>549</v>
      </c>
      <c r="H382" s="167">
        <v>12.792</v>
      </c>
      <c r="I382" s="168"/>
      <c r="L382" s="164"/>
      <c r="M382" s="169"/>
      <c r="N382" s="170"/>
      <c r="O382" s="170"/>
      <c r="P382" s="170"/>
      <c r="Q382" s="170"/>
      <c r="R382" s="170"/>
      <c r="S382" s="170"/>
      <c r="T382" s="171"/>
      <c r="AT382" s="165" t="s">
        <v>206</v>
      </c>
      <c r="AU382" s="165" t="s">
        <v>81</v>
      </c>
      <c r="AV382" s="13" t="s">
        <v>81</v>
      </c>
      <c r="AW382" s="13" t="s">
        <v>34</v>
      </c>
      <c r="AX382" s="13" t="s">
        <v>72</v>
      </c>
      <c r="AY382" s="165" t="s">
        <v>195</v>
      </c>
    </row>
    <row r="383" spans="1:65" s="14" customFormat="1">
      <c r="B383" s="172"/>
      <c r="D383" s="159" t="s">
        <v>206</v>
      </c>
      <c r="E383" s="173" t="s">
        <v>3</v>
      </c>
      <c r="F383" s="174" t="s">
        <v>550</v>
      </c>
      <c r="H383" s="175">
        <v>19.030999999999999</v>
      </c>
      <c r="I383" s="176"/>
      <c r="L383" s="172"/>
      <c r="M383" s="177"/>
      <c r="N383" s="178"/>
      <c r="O383" s="178"/>
      <c r="P383" s="178"/>
      <c r="Q383" s="178"/>
      <c r="R383" s="178"/>
      <c r="S383" s="178"/>
      <c r="T383" s="179"/>
      <c r="AT383" s="173" t="s">
        <v>206</v>
      </c>
      <c r="AU383" s="173" t="s">
        <v>81</v>
      </c>
      <c r="AV383" s="14" t="s">
        <v>109</v>
      </c>
      <c r="AW383" s="14" t="s">
        <v>34</v>
      </c>
      <c r="AX383" s="14" t="s">
        <v>72</v>
      </c>
      <c r="AY383" s="173" t="s">
        <v>195</v>
      </c>
    </row>
    <row r="384" spans="1:65" s="13" customFormat="1">
      <c r="B384" s="164"/>
      <c r="D384" s="159" t="s">
        <v>206</v>
      </c>
      <c r="E384" s="165" t="s">
        <v>3</v>
      </c>
      <c r="F384" s="166" t="s">
        <v>551</v>
      </c>
      <c r="H384" s="167">
        <v>14.645</v>
      </c>
      <c r="I384" s="168"/>
      <c r="L384" s="164"/>
      <c r="M384" s="169"/>
      <c r="N384" s="170"/>
      <c r="O384" s="170"/>
      <c r="P384" s="170"/>
      <c r="Q384" s="170"/>
      <c r="R384" s="170"/>
      <c r="S384" s="170"/>
      <c r="T384" s="171"/>
      <c r="AT384" s="165" t="s">
        <v>206</v>
      </c>
      <c r="AU384" s="165" t="s">
        <v>81</v>
      </c>
      <c r="AV384" s="13" t="s">
        <v>81</v>
      </c>
      <c r="AW384" s="13" t="s">
        <v>34</v>
      </c>
      <c r="AX384" s="13" t="s">
        <v>72</v>
      </c>
      <c r="AY384" s="165" t="s">
        <v>195</v>
      </c>
    </row>
    <row r="385" spans="2:51" s="13" customFormat="1">
      <c r="B385" s="164"/>
      <c r="D385" s="159" t="s">
        <v>206</v>
      </c>
      <c r="E385" s="165" t="s">
        <v>3</v>
      </c>
      <c r="F385" s="166" t="s">
        <v>552</v>
      </c>
      <c r="H385" s="167">
        <v>6.5019999999999998</v>
      </c>
      <c r="I385" s="168"/>
      <c r="L385" s="164"/>
      <c r="M385" s="169"/>
      <c r="N385" s="170"/>
      <c r="O385" s="170"/>
      <c r="P385" s="170"/>
      <c r="Q385" s="170"/>
      <c r="R385" s="170"/>
      <c r="S385" s="170"/>
      <c r="T385" s="171"/>
      <c r="AT385" s="165" t="s">
        <v>206</v>
      </c>
      <c r="AU385" s="165" t="s">
        <v>81</v>
      </c>
      <c r="AV385" s="13" t="s">
        <v>81</v>
      </c>
      <c r="AW385" s="13" t="s">
        <v>34</v>
      </c>
      <c r="AX385" s="13" t="s">
        <v>72</v>
      </c>
      <c r="AY385" s="165" t="s">
        <v>195</v>
      </c>
    </row>
    <row r="386" spans="2:51" s="13" customFormat="1" ht="22.5">
      <c r="B386" s="164"/>
      <c r="D386" s="159" t="s">
        <v>206</v>
      </c>
      <c r="E386" s="165" t="s">
        <v>3</v>
      </c>
      <c r="F386" s="166" t="s">
        <v>553</v>
      </c>
      <c r="H386" s="167">
        <v>42.137999999999998</v>
      </c>
      <c r="I386" s="168"/>
      <c r="L386" s="164"/>
      <c r="M386" s="169"/>
      <c r="N386" s="170"/>
      <c r="O386" s="170"/>
      <c r="P386" s="170"/>
      <c r="Q386" s="170"/>
      <c r="R386" s="170"/>
      <c r="S386" s="170"/>
      <c r="T386" s="171"/>
      <c r="AT386" s="165" t="s">
        <v>206</v>
      </c>
      <c r="AU386" s="165" t="s">
        <v>81</v>
      </c>
      <c r="AV386" s="13" t="s">
        <v>81</v>
      </c>
      <c r="AW386" s="13" t="s">
        <v>34</v>
      </c>
      <c r="AX386" s="13" t="s">
        <v>72</v>
      </c>
      <c r="AY386" s="165" t="s">
        <v>195</v>
      </c>
    </row>
    <row r="387" spans="2:51" s="13" customFormat="1">
      <c r="B387" s="164"/>
      <c r="D387" s="159" t="s">
        <v>206</v>
      </c>
      <c r="E387" s="165" t="s">
        <v>3</v>
      </c>
      <c r="F387" s="166" t="s">
        <v>554</v>
      </c>
      <c r="H387" s="167">
        <v>-0.88200000000000001</v>
      </c>
      <c r="I387" s="168"/>
      <c r="L387" s="164"/>
      <c r="M387" s="169"/>
      <c r="N387" s="170"/>
      <c r="O387" s="170"/>
      <c r="P387" s="170"/>
      <c r="Q387" s="170"/>
      <c r="R387" s="170"/>
      <c r="S387" s="170"/>
      <c r="T387" s="171"/>
      <c r="AT387" s="165" t="s">
        <v>206</v>
      </c>
      <c r="AU387" s="165" t="s">
        <v>81</v>
      </c>
      <c r="AV387" s="13" t="s">
        <v>81</v>
      </c>
      <c r="AW387" s="13" t="s">
        <v>34</v>
      </c>
      <c r="AX387" s="13" t="s">
        <v>72</v>
      </c>
      <c r="AY387" s="165" t="s">
        <v>195</v>
      </c>
    </row>
    <row r="388" spans="2:51" s="13" customFormat="1">
      <c r="B388" s="164"/>
      <c r="D388" s="159" t="s">
        <v>206</v>
      </c>
      <c r="E388" s="165" t="s">
        <v>3</v>
      </c>
      <c r="F388" s="166" t="s">
        <v>555</v>
      </c>
      <c r="H388" s="167">
        <v>-0.624</v>
      </c>
      <c r="I388" s="168"/>
      <c r="L388" s="164"/>
      <c r="M388" s="169"/>
      <c r="N388" s="170"/>
      <c r="O388" s="170"/>
      <c r="P388" s="170"/>
      <c r="Q388" s="170"/>
      <c r="R388" s="170"/>
      <c r="S388" s="170"/>
      <c r="T388" s="171"/>
      <c r="AT388" s="165" t="s">
        <v>206</v>
      </c>
      <c r="AU388" s="165" t="s">
        <v>81</v>
      </c>
      <c r="AV388" s="13" t="s">
        <v>81</v>
      </c>
      <c r="AW388" s="13" t="s">
        <v>34</v>
      </c>
      <c r="AX388" s="13" t="s">
        <v>72</v>
      </c>
      <c r="AY388" s="165" t="s">
        <v>195</v>
      </c>
    </row>
    <row r="389" spans="2:51" s="13" customFormat="1">
      <c r="B389" s="164"/>
      <c r="D389" s="159" t="s">
        <v>206</v>
      </c>
      <c r="E389" s="165" t="s">
        <v>3</v>
      </c>
      <c r="F389" s="166" t="s">
        <v>556</v>
      </c>
      <c r="H389" s="167">
        <v>-0.74399999999999999</v>
      </c>
      <c r="I389" s="168"/>
      <c r="L389" s="164"/>
      <c r="M389" s="169"/>
      <c r="N389" s="170"/>
      <c r="O389" s="170"/>
      <c r="P389" s="170"/>
      <c r="Q389" s="170"/>
      <c r="R389" s="170"/>
      <c r="S389" s="170"/>
      <c r="T389" s="171"/>
      <c r="AT389" s="165" t="s">
        <v>206</v>
      </c>
      <c r="AU389" s="165" t="s">
        <v>81</v>
      </c>
      <c r="AV389" s="13" t="s">
        <v>81</v>
      </c>
      <c r="AW389" s="13" t="s">
        <v>34</v>
      </c>
      <c r="AX389" s="13" t="s">
        <v>72</v>
      </c>
      <c r="AY389" s="165" t="s">
        <v>195</v>
      </c>
    </row>
    <row r="390" spans="2:51" s="13" customFormat="1" ht="22.5">
      <c r="B390" s="164"/>
      <c r="D390" s="159" t="s">
        <v>206</v>
      </c>
      <c r="E390" s="165" t="s">
        <v>3</v>
      </c>
      <c r="F390" s="166" t="s">
        <v>557</v>
      </c>
      <c r="H390" s="167">
        <v>45.606000000000002</v>
      </c>
      <c r="I390" s="168"/>
      <c r="L390" s="164"/>
      <c r="M390" s="169"/>
      <c r="N390" s="170"/>
      <c r="O390" s="170"/>
      <c r="P390" s="170"/>
      <c r="Q390" s="170"/>
      <c r="R390" s="170"/>
      <c r="S390" s="170"/>
      <c r="T390" s="171"/>
      <c r="AT390" s="165" t="s">
        <v>206</v>
      </c>
      <c r="AU390" s="165" t="s">
        <v>81</v>
      </c>
      <c r="AV390" s="13" t="s">
        <v>81</v>
      </c>
      <c r="AW390" s="13" t="s">
        <v>34</v>
      </c>
      <c r="AX390" s="13" t="s">
        <v>72</v>
      </c>
      <c r="AY390" s="165" t="s">
        <v>195</v>
      </c>
    </row>
    <row r="391" spans="2:51" s="13" customFormat="1">
      <c r="B391" s="164"/>
      <c r="D391" s="159" t="s">
        <v>206</v>
      </c>
      <c r="E391" s="165" t="s">
        <v>3</v>
      </c>
      <c r="F391" s="166" t="s">
        <v>558</v>
      </c>
      <c r="H391" s="167">
        <v>57.41</v>
      </c>
      <c r="I391" s="168"/>
      <c r="L391" s="164"/>
      <c r="M391" s="169"/>
      <c r="N391" s="170"/>
      <c r="O391" s="170"/>
      <c r="P391" s="170"/>
      <c r="Q391" s="170"/>
      <c r="R391" s="170"/>
      <c r="S391" s="170"/>
      <c r="T391" s="171"/>
      <c r="AT391" s="165" t="s">
        <v>206</v>
      </c>
      <c r="AU391" s="165" t="s">
        <v>81</v>
      </c>
      <c r="AV391" s="13" t="s">
        <v>81</v>
      </c>
      <c r="AW391" s="13" t="s">
        <v>34</v>
      </c>
      <c r="AX391" s="13" t="s">
        <v>72</v>
      </c>
      <c r="AY391" s="165" t="s">
        <v>195</v>
      </c>
    </row>
    <row r="392" spans="2:51" s="13" customFormat="1">
      <c r="B392" s="164"/>
      <c r="D392" s="159" t="s">
        <v>206</v>
      </c>
      <c r="E392" s="165" t="s">
        <v>3</v>
      </c>
      <c r="F392" s="166" t="s">
        <v>559</v>
      </c>
      <c r="H392" s="167">
        <v>-1.68</v>
      </c>
      <c r="I392" s="168"/>
      <c r="L392" s="164"/>
      <c r="M392" s="169"/>
      <c r="N392" s="170"/>
      <c r="O392" s="170"/>
      <c r="P392" s="170"/>
      <c r="Q392" s="170"/>
      <c r="R392" s="170"/>
      <c r="S392" s="170"/>
      <c r="T392" s="171"/>
      <c r="AT392" s="165" t="s">
        <v>206</v>
      </c>
      <c r="AU392" s="165" t="s">
        <v>81</v>
      </c>
      <c r="AV392" s="13" t="s">
        <v>81</v>
      </c>
      <c r="AW392" s="13" t="s">
        <v>34</v>
      </c>
      <c r="AX392" s="13" t="s">
        <v>72</v>
      </c>
      <c r="AY392" s="165" t="s">
        <v>195</v>
      </c>
    </row>
    <row r="393" spans="2:51" s="13" customFormat="1">
      <c r="B393" s="164"/>
      <c r="D393" s="159" t="s">
        <v>206</v>
      </c>
      <c r="E393" s="165" t="s">
        <v>3</v>
      </c>
      <c r="F393" s="166" t="s">
        <v>560</v>
      </c>
      <c r="H393" s="167">
        <v>-2.2400000000000002</v>
      </c>
      <c r="I393" s="168"/>
      <c r="L393" s="164"/>
      <c r="M393" s="169"/>
      <c r="N393" s="170"/>
      <c r="O393" s="170"/>
      <c r="P393" s="170"/>
      <c r="Q393" s="170"/>
      <c r="R393" s="170"/>
      <c r="S393" s="170"/>
      <c r="T393" s="171"/>
      <c r="AT393" s="165" t="s">
        <v>206</v>
      </c>
      <c r="AU393" s="165" t="s">
        <v>81</v>
      </c>
      <c r="AV393" s="13" t="s">
        <v>81</v>
      </c>
      <c r="AW393" s="13" t="s">
        <v>34</v>
      </c>
      <c r="AX393" s="13" t="s">
        <v>72</v>
      </c>
      <c r="AY393" s="165" t="s">
        <v>195</v>
      </c>
    </row>
    <row r="394" spans="2:51" s="13" customFormat="1">
      <c r="B394" s="164"/>
      <c r="D394" s="159" t="s">
        <v>206</v>
      </c>
      <c r="E394" s="165" t="s">
        <v>3</v>
      </c>
      <c r="F394" s="166" t="s">
        <v>561</v>
      </c>
      <c r="H394" s="167">
        <v>-1.512</v>
      </c>
      <c r="I394" s="168"/>
      <c r="L394" s="164"/>
      <c r="M394" s="169"/>
      <c r="N394" s="170"/>
      <c r="O394" s="170"/>
      <c r="P394" s="170"/>
      <c r="Q394" s="170"/>
      <c r="R394" s="170"/>
      <c r="S394" s="170"/>
      <c r="T394" s="171"/>
      <c r="AT394" s="165" t="s">
        <v>206</v>
      </c>
      <c r="AU394" s="165" t="s">
        <v>81</v>
      </c>
      <c r="AV394" s="13" t="s">
        <v>81</v>
      </c>
      <c r="AW394" s="13" t="s">
        <v>34</v>
      </c>
      <c r="AX394" s="13" t="s">
        <v>72</v>
      </c>
      <c r="AY394" s="165" t="s">
        <v>195</v>
      </c>
    </row>
    <row r="395" spans="2:51" s="13" customFormat="1">
      <c r="B395" s="164"/>
      <c r="D395" s="159" t="s">
        <v>206</v>
      </c>
      <c r="E395" s="165" t="s">
        <v>3</v>
      </c>
      <c r="F395" s="166" t="s">
        <v>562</v>
      </c>
      <c r="H395" s="167">
        <v>5.16</v>
      </c>
      <c r="I395" s="168"/>
      <c r="L395" s="164"/>
      <c r="M395" s="169"/>
      <c r="N395" s="170"/>
      <c r="O395" s="170"/>
      <c r="P395" s="170"/>
      <c r="Q395" s="170"/>
      <c r="R395" s="170"/>
      <c r="S395" s="170"/>
      <c r="T395" s="171"/>
      <c r="AT395" s="165" t="s">
        <v>206</v>
      </c>
      <c r="AU395" s="165" t="s">
        <v>81</v>
      </c>
      <c r="AV395" s="13" t="s">
        <v>81</v>
      </c>
      <c r="AW395" s="13" t="s">
        <v>34</v>
      </c>
      <c r="AX395" s="13" t="s">
        <v>72</v>
      </c>
      <c r="AY395" s="165" t="s">
        <v>195</v>
      </c>
    </row>
    <row r="396" spans="2:51" s="13" customFormat="1">
      <c r="B396" s="164"/>
      <c r="D396" s="159" t="s">
        <v>206</v>
      </c>
      <c r="E396" s="165" t="s">
        <v>3</v>
      </c>
      <c r="F396" s="166" t="s">
        <v>563</v>
      </c>
      <c r="H396" s="167">
        <v>-1.151</v>
      </c>
      <c r="I396" s="168"/>
      <c r="L396" s="164"/>
      <c r="M396" s="169"/>
      <c r="N396" s="170"/>
      <c r="O396" s="170"/>
      <c r="P396" s="170"/>
      <c r="Q396" s="170"/>
      <c r="R396" s="170"/>
      <c r="S396" s="170"/>
      <c r="T396" s="171"/>
      <c r="AT396" s="165" t="s">
        <v>206</v>
      </c>
      <c r="AU396" s="165" t="s">
        <v>81</v>
      </c>
      <c r="AV396" s="13" t="s">
        <v>81</v>
      </c>
      <c r="AW396" s="13" t="s">
        <v>34</v>
      </c>
      <c r="AX396" s="13" t="s">
        <v>72</v>
      </c>
      <c r="AY396" s="165" t="s">
        <v>195</v>
      </c>
    </row>
    <row r="397" spans="2:51" s="13" customFormat="1">
      <c r="B397" s="164"/>
      <c r="D397" s="159" t="s">
        <v>206</v>
      </c>
      <c r="E397" s="165" t="s">
        <v>3</v>
      </c>
      <c r="F397" s="166" t="s">
        <v>564</v>
      </c>
      <c r="H397" s="167">
        <v>2.1080000000000001</v>
      </c>
      <c r="I397" s="168"/>
      <c r="L397" s="164"/>
      <c r="M397" s="169"/>
      <c r="N397" s="170"/>
      <c r="O397" s="170"/>
      <c r="P397" s="170"/>
      <c r="Q397" s="170"/>
      <c r="R397" s="170"/>
      <c r="S397" s="170"/>
      <c r="T397" s="171"/>
      <c r="AT397" s="165" t="s">
        <v>206</v>
      </c>
      <c r="AU397" s="165" t="s">
        <v>81</v>
      </c>
      <c r="AV397" s="13" t="s">
        <v>81</v>
      </c>
      <c r="AW397" s="13" t="s">
        <v>34</v>
      </c>
      <c r="AX397" s="13" t="s">
        <v>72</v>
      </c>
      <c r="AY397" s="165" t="s">
        <v>195</v>
      </c>
    </row>
    <row r="398" spans="2:51" s="13" customFormat="1">
      <c r="B398" s="164"/>
      <c r="D398" s="159" t="s">
        <v>206</v>
      </c>
      <c r="E398" s="165" t="s">
        <v>3</v>
      </c>
      <c r="F398" s="166" t="s">
        <v>565</v>
      </c>
      <c r="H398" s="167">
        <v>-0.42</v>
      </c>
      <c r="I398" s="168"/>
      <c r="L398" s="164"/>
      <c r="M398" s="169"/>
      <c r="N398" s="170"/>
      <c r="O398" s="170"/>
      <c r="P398" s="170"/>
      <c r="Q398" s="170"/>
      <c r="R398" s="170"/>
      <c r="S398" s="170"/>
      <c r="T398" s="171"/>
      <c r="AT398" s="165" t="s">
        <v>206</v>
      </c>
      <c r="AU398" s="165" t="s">
        <v>81</v>
      </c>
      <c r="AV398" s="13" t="s">
        <v>81</v>
      </c>
      <c r="AW398" s="13" t="s">
        <v>34</v>
      </c>
      <c r="AX398" s="13" t="s">
        <v>72</v>
      </c>
      <c r="AY398" s="165" t="s">
        <v>195</v>
      </c>
    </row>
    <row r="399" spans="2:51" s="13" customFormat="1">
      <c r="B399" s="164"/>
      <c r="D399" s="159" t="s">
        <v>206</v>
      </c>
      <c r="E399" s="165" t="s">
        <v>3</v>
      </c>
      <c r="F399" s="166" t="s">
        <v>566</v>
      </c>
      <c r="H399" s="167">
        <v>10.599</v>
      </c>
      <c r="I399" s="168"/>
      <c r="L399" s="164"/>
      <c r="M399" s="169"/>
      <c r="N399" s="170"/>
      <c r="O399" s="170"/>
      <c r="P399" s="170"/>
      <c r="Q399" s="170"/>
      <c r="R399" s="170"/>
      <c r="S399" s="170"/>
      <c r="T399" s="171"/>
      <c r="AT399" s="165" t="s">
        <v>206</v>
      </c>
      <c r="AU399" s="165" t="s">
        <v>81</v>
      </c>
      <c r="AV399" s="13" t="s">
        <v>81</v>
      </c>
      <c r="AW399" s="13" t="s">
        <v>34</v>
      </c>
      <c r="AX399" s="13" t="s">
        <v>72</v>
      </c>
      <c r="AY399" s="165" t="s">
        <v>195</v>
      </c>
    </row>
    <row r="400" spans="2:51" s="13" customFormat="1">
      <c r="B400" s="164"/>
      <c r="D400" s="159" t="s">
        <v>206</v>
      </c>
      <c r="E400" s="165" t="s">
        <v>3</v>
      </c>
      <c r="F400" s="166" t="s">
        <v>567</v>
      </c>
      <c r="H400" s="167">
        <v>-2.5720000000000001</v>
      </c>
      <c r="I400" s="168"/>
      <c r="L400" s="164"/>
      <c r="M400" s="169"/>
      <c r="N400" s="170"/>
      <c r="O400" s="170"/>
      <c r="P400" s="170"/>
      <c r="Q400" s="170"/>
      <c r="R400" s="170"/>
      <c r="S400" s="170"/>
      <c r="T400" s="171"/>
      <c r="AT400" s="165" t="s">
        <v>206</v>
      </c>
      <c r="AU400" s="165" t="s">
        <v>81</v>
      </c>
      <c r="AV400" s="13" t="s">
        <v>81</v>
      </c>
      <c r="AW400" s="13" t="s">
        <v>34</v>
      </c>
      <c r="AX400" s="13" t="s">
        <v>72</v>
      </c>
      <c r="AY400" s="165" t="s">
        <v>195</v>
      </c>
    </row>
    <row r="401" spans="2:51" s="13" customFormat="1">
      <c r="B401" s="164"/>
      <c r="D401" s="159" t="s">
        <v>206</v>
      </c>
      <c r="E401" s="165" t="s">
        <v>3</v>
      </c>
      <c r="F401" s="166" t="s">
        <v>568</v>
      </c>
      <c r="H401" s="167">
        <v>17.433</v>
      </c>
      <c r="I401" s="168"/>
      <c r="L401" s="164"/>
      <c r="M401" s="169"/>
      <c r="N401" s="170"/>
      <c r="O401" s="170"/>
      <c r="P401" s="170"/>
      <c r="Q401" s="170"/>
      <c r="R401" s="170"/>
      <c r="S401" s="170"/>
      <c r="T401" s="171"/>
      <c r="AT401" s="165" t="s">
        <v>206</v>
      </c>
      <c r="AU401" s="165" t="s">
        <v>81</v>
      </c>
      <c r="AV401" s="13" t="s">
        <v>81</v>
      </c>
      <c r="AW401" s="13" t="s">
        <v>34</v>
      </c>
      <c r="AX401" s="13" t="s">
        <v>72</v>
      </c>
      <c r="AY401" s="165" t="s">
        <v>195</v>
      </c>
    </row>
    <row r="402" spans="2:51" s="13" customFormat="1">
      <c r="B402" s="164"/>
      <c r="D402" s="159" t="s">
        <v>206</v>
      </c>
      <c r="E402" s="165" t="s">
        <v>3</v>
      </c>
      <c r="F402" s="166" t="s">
        <v>569</v>
      </c>
      <c r="H402" s="167">
        <v>2.8210000000000002</v>
      </c>
      <c r="I402" s="168"/>
      <c r="L402" s="164"/>
      <c r="M402" s="169"/>
      <c r="N402" s="170"/>
      <c r="O402" s="170"/>
      <c r="P402" s="170"/>
      <c r="Q402" s="170"/>
      <c r="R402" s="170"/>
      <c r="S402" s="170"/>
      <c r="T402" s="171"/>
      <c r="AT402" s="165" t="s">
        <v>206</v>
      </c>
      <c r="AU402" s="165" t="s">
        <v>81</v>
      </c>
      <c r="AV402" s="13" t="s">
        <v>81</v>
      </c>
      <c r="AW402" s="13" t="s">
        <v>34</v>
      </c>
      <c r="AX402" s="13" t="s">
        <v>72</v>
      </c>
      <c r="AY402" s="165" t="s">
        <v>195</v>
      </c>
    </row>
    <row r="403" spans="2:51" s="13" customFormat="1">
      <c r="B403" s="164"/>
      <c r="D403" s="159" t="s">
        <v>206</v>
      </c>
      <c r="E403" s="165" t="s">
        <v>3</v>
      </c>
      <c r="F403" s="166" t="s">
        <v>570</v>
      </c>
      <c r="H403" s="167">
        <v>2.6040000000000001</v>
      </c>
      <c r="I403" s="168"/>
      <c r="L403" s="164"/>
      <c r="M403" s="169"/>
      <c r="N403" s="170"/>
      <c r="O403" s="170"/>
      <c r="P403" s="170"/>
      <c r="Q403" s="170"/>
      <c r="R403" s="170"/>
      <c r="S403" s="170"/>
      <c r="T403" s="171"/>
      <c r="AT403" s="165" t="s">
        <v>206</v>
      </c>
      <c r="AU403" s="165" t="s">
        <v>81</v>
      </c>
      <c r="AV403" s="13" t="s">
        <v>81</v>
      </c>
      <c r="AW403" s="13" t="s">
        <v>34</v>
      </c>
      <c r="AX403" s="13" t="s">
        <v>72</v>
      </c>
      <c r="AY403" s="165" t="s">
        <v>195</v>
      </c>
    </row>
    <row r="404" spans="2:51" s="14" customFormat="1">
      <c r="B404" s="172"/>
      <c r="D404" s="159" t="s">
        <v>206</v>
      </c>
      <c r="E404" s="173" t="s">
        <v>3</v>
      </c>
      <c r="F404" s="174" t="s">
        <v>218</v>
      </c>
      <c r="H404" s="175">
        <v>195.20099999999999</v>
      </c>
      <c r="I404" s="176"/>
      <c r="L404" s="172"/>
      <c r="M404" s="177"/>
      <c r="N404" s="178"/>
      <c r="O404" s="178"/>
      <c r="P404" s="178"/>
      <c r="Q404" s="178"/>
      <c r="R404" s="178"/>
      <c r="S404" s="178"/>
      <c r="T404" s="179"/>
      <c r="AT404" s="173" t="s">
        <v>206</v>
      </c>
      <c r="AU404" s="173" t="s">
        <v>81</v>
      </c>
      <c r="AV404" s="14" t="s">
        <v>109</v>
      </c>
      <c r="AW404" s="14" t="s">
        <v>34</v>
      </c>
      <c r="AX404" s="14" t="s">
        <v>72</v>
      </c>
      <c r="AY404" s="173" t="s">
        <v>195</v>
      </c>
    </row>
    <row r="405" spans="2:51" s="13" customFormat="1">
      <c r="B405" s="164"/>
      <c r="D405" s="159" t="s">
        <v>206</v>
      </c>
      <c r="E405" s="165" t="s">
        <v>3</v>
      </c>
      <c r="F405" s="166" t="s">
        <v>571</v>
      </c>
      <c r="H405" s="167">
        <v>19.815999999999999</v>
      </c>
      <c r="I405" s="168"/>
      <c r="L405" s="164"/>
      <c r="M405" s="169"/>
      <c r="N405" s="170"/>
      <c r="O405" s="170"/>
      <c r="P405" s="170"/>
      <c r="Q405" s="170"/>
      <c r="R405" s="170"/>
      <c r="S405" s="170"/>
      <c r="T405" s="171"/>
      <c r="AT405" s="165" t="s">
        <v>206</v>
      </c>
      <c r="AU405" s="165" t="s">
        <v>81</v>
      </c>
      <c r="AV405" s="13" t="s">
        <v>81</v>
      </c>
      <c r="AW405" s="13" t="s">
        <v>34</v>
      </c>
      <c r="AX405" s="13" t="s">
        <v>72</v>
      </c>
      <c r="AY405" s="165" t="s">
        <v>195</v>
      </c>
    </row>
    <row r="406" spans="2:51" s="13" customFormat="1">
      <c r="B406" s="164"/>
      <c r="D406" s="159" t="s">
        <v>206</v>
      </c>
      <c r="E406" s="165" t="s">
        <v>3</v>
      </c>
      <c r="F406" s="166" t="s">
        <v>572</v>
      </c>
      <c r="H406" s="167">
        <v>3.2269999999999999</v>
      </c>
      <c r="I406" s="168"/>
      <c r="L406" s="164"/>
      <c r="M406" s="169"/>
      <c r="N406" s="170"/>
      <c r="O406" s="170"/>
      <c r="P406" s="170"/>
      <c r="Q406" s="170"/>
      <c r="R406" s="170"/>
      <c r="S406" s="170"/>
      <c r="T406" s="171"/>
      <c r="AT406" s="165" t="s">
        <v>206</v>
      </c>
      <c r="AU406" s="165" t="s">
        <v>81</v>
      </c>
      <c r="AV406" s="13" t="s">
        <v>81</v>
      </c>
      <c r="AW406" s="13" t="s">
        <v>34</v>
      </c>
      <c r="AX406" s="13" t="s">
        <v>72</v>
      </c>
      <c r="AY406" s="165" t="s">
        <v>195</v>
      </c>
    </row>
    <row r="407" spans="2:51" s="13" customFormat="1">
      <c r="B407" s="164"/>
      <c r="D407" s="159" t="s">
        <v>206</v>
      </c>
      <c r="E407" s="165" t="s">
        <v>3</v>
      </c>
      <c r="F407" s="166" t="s">
        <v>573</v>
      </c>
      <c r="H407" s="167">
        <v>12.138999999999999</v>
      </c>
      <c r="I407" s="168"/>
      <c r="L407" s="164"/>
      <c r="M407" s="169"/>
      <c r="N407" s="170"/>
      <c r="O407" s="170"/>
      <c r="P407" s="170"/>
      <c r="Q407" s="170"/>
      <c r="R407" s="170"/>
      <c r="S407" s="170"/>
      <c r="T407" s="171"/>
      <c r="AT407" s="165" t="s">
        <v>206</v>
      </c>
      <c r="AU407" s="165" t="s">
        <v>81</v>
      </c>
      <c r="AV407" s="13" t="s">
        <v>81</v>
      </c>
      <c r="AW407" s="13" t="s">
        <v>34</v>
      </c>
      <c r="AX407" s="13" t="s">
        <v>72</v>
      </c>
      <c r="AY407" s="165" t="s">
        <v>195</v>
      </c>
    </row>
    <row r="408" spans="2:51" s="13" customFormat="1">
      <c r="B408" s="164"/>
      <c r="D408" s="159" t="s">
        <v>206</v>
      </c>
      <c r="E408" s="165" t="s">
        <v>3</v>
      </c>
      <c r="F408" s="166" t="s">
        <v>574</v>
      </c>
      <c r="H408" s="167">
        <v>-1.179</v>
      </c>
      <c r="I408" s="168"/>
      <c r="L408" s="164"/>
      <c r="M408" s="169"/>
      <c r="N408" s="170"/>
      <c r="O408" s="170"/>
      <c r="P408" s="170"/>
      <c r="Q408" s="170"/>
      <c r="R408" s="170"/>
      <c r="S408" s="170"/>
      <c r="T408" s="171"/>
      <c r="AT408" s="165" t="s">
        <v>206</v>
      </c>
      <c r="AU408" s="165" t="s">
        <v>81</v>
      </c>
      <c r="AV408" s="13" t="s">
        <v>81</v>
      </c>
      <c r="AW408" s="13" t="s">
        <v>34</v>
      </c>
      <c r="AX408" s="13" t="s">
        <v>72</v>
      </c>
      <c r="AY408" s="165" t="s">
        <v>195</v>
      </c>
    </row>
    <row r="409" spans="2:51" s="13" customFormat="1">
      <c r="B409" s="164"/>
      <c r="D409" s="159" t="s">
        <v>206</v>
      </c>
      <c r="E409" s="165" t="s">
        <v>3</v>
      </c>
      <c r="F409" s="166" t="s">
        <v>575</v>
      </c>
      <c r="H409" s="167">
        <v>3.5779999999999998</v>
      </c>
      <c r="I409" s="168"/>
      <c r="L409" s="164"/>
      <c r="M409" s="169"/>
      <c r="N409" s="170"/>
      <c r="O409" s="170"/>
      <c r="P409" s="170"/>
      <c r="Q409" s="170"/>
      <c r="R409" s="170"/>
      <c r="S409" s="170"/>
      <c r="T409" s="171"/>
      <c r="AT409" s="165" t="s">
        <v>206</v>
      </c>
      <c r="AU409" s="165" t="s">
        <v>81</v>
      </c>
      <c r="AV409" s="13" t="s">
        <v>81</v>
      </c>
      <c r="AW409" s="13" t="s">
        <v>34</v>
      </c>
      <c r="AX409" s="13" t="s">
        <v>72</v>
      </c>
      <c r="AY409" s="165" t="s">
        <v>195</v>
      </c>
    </row>
    <row r="410" spans="2:51" s="13" customFormat="1">
      <c r="B410" s="164"/>
      <c r="D410" s="159" t="s">
        <v>206</v>
      </c>
      <c r="E410" s="165" t="s">
        <v>3</v>
      </c>
      <c r="F410" s="166" t="s">
        <v>576</v>
      </c>
      <c r="H410" s="167">
        <v>37.155999999999999</v>
      </c>
      <c r="I410" s="168"/>
      <c r="L410" s="164"/>
      <c r="M410" s="169"/>
      <c r="N410" s="170"/>
      <c r="O410" s="170"/>
      <c r="P410" s="170"/>
      <c r="Q410" s="170"/>
      <c r="R410" s="170"/>
      <c r="S410" s="170"/>
      <c r="T410" s="171"/>
      <c r="AT410" s="165" t="s">
        <v>206</v>
      </c>
      <c r="AU410" s="165" t="s">
        <v>81</v>
      </c>
      <c r="AV410" s="13" t="s">
        <v>81</v>
      </c>
      <c r="AW410" s="13" t="s">
        <v>34</v>
      </c>
      <c r="AX410" s="13" t="s">
        <v>72</v>
      </c>
      <c r="AY410" s="165" t="s">
        <v>195</v>
      </c>
    </row>
    <row r="411" spans="2:51" s="13" customFormat="1">
      <c r="B411" s="164"/>
      <c r="D411" s="159" t="s">
        <v>206</v>
      </c>
      <c r="E411" s="165" t="s">
        <v>3</v>
      </c>
      <c r="F411" s="166" t="s">
        <v>577</v>
      </c>
      <c r="H411" s="167">
        <v>-3.36</v>
      </c>
      <c r="I411" s="168"/>
      <c r="L411" s="164"/>
      <c r="M411" s="169"/>
      <c r="N411" s="170"/>
      <c r="O411" s="170"/>
      <c r="P411" s="170"/>
      <c r="Q411" s="170"/>
      <c r="R411" s="170"/>
      <c r="S411" s="170"/>
      <c r="T411" s="171"/>
      <c r="AT411" s="165" t="s">
        <v>206</v>
      </c>
      <c r="AU411" s="165" t="s">
        <v>81</v>
      </c>
      <c r="AV411" s="13" t="s">
        <v>81</v>
      </c>
      <c r="AW411" s="13" t="s">
        <v>34</v>
      </c>
      <c r="AX411" s="13" t="s">
        <v>72</v>
      </c>
      <c r="AY411" s="165" t="s">
        <v>195</v>
      </c>
    </row>
    <row r="412" spans="2:51" s="13" customFormat="1">
      <c r="B412" s="164"/>
      <c r="D412" s="159" t="s">
        <v>206</v>
      </c>
      <c r="E412" s="165" t="s">
        <v>3</v>
      </c>
      <c r="F412" s="166" t="s">
        <v>578</v>
      </c>
      <c r="H412" s="167">
        <v>2.2400000000000002</v>
      </c>
      <c r="I412" s="168"/>
      <c r="L412" s="164"/>
      <c r="M412" s="169"/>
      <c r="N412" s="170"/>
      <c r="O412" s="170"/>
      <c r="P412" s="170"/>
      <c r="Q412" s="170"/>
      <c r="R412" s="170"/>
      <c r="S412" s="170"/>
      <c r="T412" s="171"/>
      <c r="AT412" s="165" t="s">
        <v>206</v>
      </c>
      <c r="AU412" s="165" t="s">
        <v>81</v>
      </c>
      <c r="AV412" s="13" t="s">
        <v>81</v>
      </c>
      <c r="AW412" s="13" t="s">
        <v>34</v>
      </c>
      <c r="AX412" s="13" t="s">
        <v>72</v>
      </c>
      <c r="AY412" s="165" t="s">
        <v>195</v>
      </c>
    </row>
    <row r="413" spans="2:51" s="13" customFormat="1">
      <c r="B413" s="164"/>
      <c r="D413" s="159" t="s">
        <v>206</v>
      </c>
      <c r="E413" s="165" t="s">
        <v>3</v>
      </c>
      <c r="F413" s="166" t="s">
        <v>579</v>
      </c>
      <c r="H413" s="167">
        <v>3.476</v>
      </c>
      <c r="I413" s="168"/>
      <c r="L413" s="164"/>
      <c r="M413" s="169"/>
      <c r="N413" s="170"/>
      <c r="O413" s="170"/>
      <c r="P413" s="170"/>
      <c r="Q413" s="170"/>
      <c r="R413" s="170"/>
      <c r="S413" s="170"/>
      <c r="T413" s="171"/>
      <c r="AT413" s="165" t="s">
        <v>206</v>
      </c>
      <c r="AU413" s="165" t="s">
        <v>81</v>
      </c>
      <c r="AV413" s="13" t="s">
        <v>81</v>
      </c>
      <c r="AW413" s="13" t="s">
        <v>34</v>
      </c>
      <c r="AX413" s="13" t="s">
        <v>72</v>
      </c>
      <c r="AY413" s="165" t="s">
        <v>195</v>
      </c>
    </row>
    <row r="414" spans="2:51" s="13" customFormat="1">
      <c r="B414" s="164"/>
      <c r="D414" s="159" t="s">
        <v>206</v>
      </c>
      <c r="E414" s="165" t="s">
        <v>3</v>
      </c>
      <c r="F414" s="166" t="s">
        <v>580</v>
      </c>
      <c r="H414" s="167">
        <v>18.684000000000001</v>
      </c>
      <c r="I414" s="168"/>
      <c r="L414" s="164"/>
      <c r="M414" s="169"/>
      <c r="N414" s="170"/>
      <c r="O414" s="170"/>
      <c r="P414" s="170"/>
      <c r="Q414" s="170"/>
      <c r="R414" s="170"/>
      <c r="S414" s="170"/>
      <c r="T414" s="171"/>
      <c r="AT414" s="165" t="s">
        <v>206</v>
      </c>
      <c r="AU414" s="165" t="s">
        <v>81</v>
      </c>
      <c r="AV414" s="13" t="s">
        <v>81</v>
      </c>
      <c r="AW414" s="13" t="s">
        <v>34</v>
      </c>
      <c r="AX414" s="13" t="s">
        <v>72</v>
      </c>
      <c r="AY414" s="165" t="s">
        <v>195</v>
      </c>
    </row>
    <row r="415" spans="2:51" s="13" customFormat="1">
      <c r="B415" s="164"/>
      <c r="D415" s="159" t="s">
        <v>206</v>
      </c>
      <c r="E415" s="165" t="s">
        <v>3</v>
      </c>
      <c r="F415" s="166" t="s">
        <v>581</v>
      </c>
      <c r="H415" s="167">
        <v>-0.92400000000000004</v>
      </c>
      <c r="I415" s="168"/>
      <c r="L415" s="164"/>
      <c r="M415" s="169"/>
      <c r="N415" s="170"/>
      <c r="O415" s="170"/>
      <c r="P415" s="170"/>
      <c r="Q415" s="170"/>
      <c r="R415" s="170"/>
      <c r="S415" s="170"/>
      <c r="T415" s="171"/>
      <c r="AT415" s="165" t="s">
        <v>206</v>
      </c>
      <c r="AU415" s="165" t="s">
        <v>81</v>
      </c>
      <c r="AV415" s="13" t="s">
        <v>81</v>
      </c>
      <c r="AW415" s="13" t="s">
        <v>34</v>
      </c>
      <c r="AX415" s="13" t="s">
        <v>72</v>
      </c>
      <c r="AY415" s="165" t="s">
        <v>195</v>
      </c>
    </row>
    <row r="416" spans="2:51" s="13" customFormat="1">
      <c r="B416" s="164"/>
      <c r="D416" s="159" t="s">
        <v>206</v>
      </c>
      <c r="E416" s="165" t="s">
        <v>3</v>
      </c>
      <c r="F416" s="166" t="s">
        <v>582</v>
      </c>
      <c r="H416" s="167">
        <v>-0.878</v>
      </c>
      <c r="I416" s="168"/>
      <c r="L416" s="164"/>
      <c r="M416" s="169"/>
      <c r="N416" s="170"/>
      <c r="O416" s="170"/>
      <c r="P416" s="170"/>
      <c r="Q416" s="170"/>
      <c r="R416" s="170"/>
      <c r="S416" s="170"/>
      <c r="T416" s="171"/>
      <c r="AT416" s="165" t="s">
        <v>206</v>
      </c>
      <c r="AU416" s="165" t="s">
        <v>81</v>
      </c>
      <c r="AV416" s="13" t="s">
        <v>81</v>
      </c>
      <c r="AW416" s="13" t="s">
        <v>34</v>
      </c>
      <c r="AX416" s="13" t="s">
        <v>72</v>
      </c>
      <c r="AY416" s="165" t="s">
        <v>195</v>
      </c>
    </row>
    <row r="417" spans="2:51" s="13" customFormat="1">
      <c r="B417" s="164"/>
      <c r="D417" s="159" t="s">
        <v>206</v>
      </c>
      <c r="E417" s="165" t="s">
        <v>3</v>
      </c>
      <c r="F417" s="166" t="s">
        <v>583</v>
      </c>
      <c r="H417" s="167">
        <v>1.6679999999999999</v>
      </c>
      <c r="I417" s="168"/>
      <c r="L417" s="164"/>
      <c r="M417" s="169"/>
      <c r="N417" s="170"/>
      <c r="O417" s="170"/>
      <c r="P417" s="170"/>
      <c r="Q417" s="170"/>
      <c r="R417" s="170"/>
      <c r="S417" s="170"/>
      <c r="T417" s="171"/>
      <c r="AT417" s="165" t="s">
        <v>206</v>
      </c>
      <c r="AU417" s="165" t="s">
        <v>81</v>
      </c>
      <c r="AV417" s="13" t="s">
        <v>81</v>
      </c>
      <c r="AW417" s="13" t="s">
        <v>34</v>
      </c>
      <c r="AX417" s="13" t="s">
        <v>72</v>
      </c>
      <c r="AY417" s="165" t="s">
        <v>195</v>
      </c>
    </row>
    <row r="418" spans="2:51" s="13" customFormat="1">
      <c r="B418" s="164"/>
      <c r="D418" s="159" t="s">
        <v>206</v>
      </c>
      <c r="E418" s="165" t="s">
        <v>3</v>
      </c>
      <c r="F418" s="166" t="s">
        <v>584</v>
      </c>
      <c r="H418" s="167">
        <v>-0.32</v>
      </c>
      <c r="I418" s="168"/>
      <c r="L418" s="164"/>
      <c r="M418" s="169"/>
      <c r="N418" s="170"/>
      <c r="O418" s="170"/>
      <c r="P418" s="170"/>
      <c r="Q418" s="170"/>
      <c r="R418" s="170"/>
      <c r="S418" s="170"/>
      <c r="T418" s="171"/>
      <c r="AT418" s="165" t="s">
        <v>206</v>
      </c>
      <c r="AU418" s="165" t="s">
        <v>81</v>
      </c>
      <c r="AV418" s="13" t="s">
        <v>81</v>
      </c>
      <c r="AW418" s="13" t="s">
        <v>34</v>
      </c>
      <c r="AX418" s="13" t="s">
        <v>72</v>
      </c>
      <c r="AY418" s="165" t="s">
        <v>195</v>
      </c>
    </row>
    <row r="419" spans="2:51" s="13" customFormat="1">
      <c r="B419" s="164"/>
      <c r="D419" s="159" t="s">
        <v>206</v>
      </c>
      <c r="E419" s="165" t="s">
        <v>3</v>
      </c>
      <c r="F419" s="166" t="s">
        <v>585</v>
      </c>
      <c r="H419" s="167">
        <v>5.6159999999999997</v>
      </c>
      <c r="I419" s="168"/>
      <c r="L419" s="164"/>
      <c r="M419" s="169"/>
      <c r="N419" s="170"/>
      <c r="O419" s="170"/>
      <c r="P419" s="170"/>
      <c r="Q419" s="170"/>
      <c r="R419" s="170"/>
      <c r="S419" s="170"/>
      <c r="T419" s="171"/>
      <c r="AT419" s="165" t="s">
        <v>206</v>
      </c>
      <c r="AU419" s="165" t="s">
        <v>81</v>
      </c>
      <c r="AV419" s="13" t="s">
        <v>81</v>
      </c>
      <c r="AW419" s="13" t="s">
        <v>34</v>
      </c>
      <c r="AX419" s="13" t="s">
        <v>72</v>
      </c>
      <c r="AY419" s="165" t="s">
        <v>195</v>
      </c>
    </row>
    <row r="420" spans="2:51" s="13" customFormat="1">
      <c r="B420" s="164"/>
      <c r="D420" s="159" t="s">
        <v>206</v>
      </c>
      <c r="E420" s="165" t="s">
        <v>3</v>
      </c>
      <c r="F420" s="166" t="s">
        <v>586</v>
      </c>
      <c r="H420" s="167">
        <v>-2.6389999999999998</v>
      </c>
      <c r="I420" s="168"/>
      <c r="L420" s="164"/>
      <c r="M420" s="169"/>
      <c r="N420" s="170"/>
      <c r="O420" s="170"/>
      <c r="P420" s="170"/>
      <c r="Q420" s="170"/>
      <c r="R420" s="170"/>
      <c r="S420" s="170"/>
      <c r="T420" s="171"/>
      <c r="AT420" s="165" t="s">
        <v>206</v>
      </c>
      <c r="AU420" s="165" t="s">
        <v>81</v>
      </c>
      <c r="AV420" s="13" t="s">
        <v>81</v>
      </c>
      <c r="AW420" s="13" t="s">
        <v>34</v>
      </c>
      <c r="AX420" s="13" t="s">
        <v>72</v>
      </c>
      <c r="AY420" s="165" t="s">
        <v>195</v>
      </c>
    </row>
    <row r="421" spans="2:51" s="13" customFormat="1">
      <c r="B421" s="164"/>
      <c r="D421" s="159" t="s">
        <v>206</v>
      </c>
      <c r="E421" s="165" t="s">
        <v>3</v>
      </c>
      <c r="F421" s="166" t="s">
        <v>587</v>
      </c>
      <c r="H421" s="167">
        <v>6.9660000000000002</v>
      </c>
      <c r="I421" s="168"/>
      <c r="L421" s="164"/>
      <c r="M421" s="169"/>
      <c r="N421" s="170"/>
      <c r="O421" s="170"/>
      <c r="P421" s="170"/>
      <c r="Q421" s="170"/>
      <c r="R421" s="170"/>
      <c r="S421" s="170"/>
      <c r="T421" s="171"/>
      <c r="AT421" s="165" t="s">
        <v>206</v>
      </c>
      <c r="AU421" s="165" t="s">
        <v>81</v>
      </c>
      <c r="AV421" s="13" t="s">
        <v>81</v>
      </c>
      <c r="AW421" s="13" t="s">
        <v>34</v>
      </c>
      <c r="AX421" s="13" t="s">
        <v>72</v>
      </c>
      <c r="AY421" s="165" t="s">
        <v>195</v>
      </c>
    </row>
    <row r="422" spans="2:51" s="14" customFormat="1">
      <c r="B422" s="172"/>
      <c r="D422" s="159" t="s">
        <v>206</v>
      </c>
      <c r="E422" s="173" t="s">
        <v>3</v>
      </c>
      <c r="F422" s="174" t="s">
        <v>532</v>
      </c>
      <c r="H422" s="175">
        <v>105.26600000000001</v>
      </c>
      <c r="I422" s="176"/>
      <c r="L422" s="172"/>
      <c r="M422" s="177"/>
      <c r="N422" s="178"/>
      <c r="O422" s="178"/>
      <c r="P422" s="178"/>
      <c r="Q422" s="178"/>
      <c r="R422" s="178"/>
      <c r="S422" s="178"/>
      <c r="T422" s="179"/>
      <c r="AT422" s="173" t="s">
        <v>206</v>
      </c>
      <c r="AU422" s="173" t="s">
        <v>81</v>
      </c>
      <c r="AV422" s="14" t="s">
        <v>109</v>
      </c>
      <c r="AW422" s="14" t="s">
        <v>34</v>
      </c>
      <c r="AX422" s="14" t="s">
        <v>72</v>
      </c>
      <c r="AY422" s="173" t="s">
        <v>195</v>
      </c>
    </row>
    <row r="423" spans="2:51" s="13" customFormat="1">
      <c r="B423" s="164"/>
      <c r="D423" s="159" t="s">
        <v>206</v>
      </c>
      <c r="E423" s="165" t="s">
        <v>3</v>
      </c>
      <c r="F423" s="166" t="s">
        <v>588</v>
      </c>
      <c r="H423" s="167">
        <v>24.739000000000001</v>
      </c>
      <c r="I423" s="168"/>
      <c r="L423" s="164"/>
      <c r="M423" s="169"/>
      <c r="N423" s="170"/>
      <c r="O423" s="170"/>
      <c r="P423" s="170"/>
      <c r="Q423" s="170"/>
      <c r="R423" s="170"/>
      <c r="S423" s="170"/>
      <c r="T423" s="171"/>
      <c r="AT423" s="165" t="s">
        <v>206</v>
      </c>
      <c r="AU423" s="165" t="s">
        <v>81</v>
      </c>
      <c r="AV423" s="13" t="s">
        <v>81</v>
      </c>
      <c r="AW423" s="13" t="s">
        <v>34</v>
      </c>
      <c r="AX423" s="13" t="s">
        <v>72</v>
      </c>
      <c r="AY423" s="165" t="s">
        <v>195</v>
      </c>
    </row>
    <row r="424" spans="2:51" s="13" customFormat="1">
      <c r="B424" s="164"/>
      <c r="D424" s="159" t="s">
        <v>206</v>
      </c>
      <c r="E424" s="165" t="s">
        <v>3</v>
      </c>
      <c r="F424" s="166" t="s">
        <v>589</v>
      </c>
      <c r="H424" s="167">
        <v>-1.08</v>
      </c>
      <c r="I424" s="168"/>
      <c r="L424" s="164"/>
      <c r="M424" s="169"/>
      <c r="N424" s="170"/>
      <c r="O424" s="170"/>
      <c r="P424" s="170"/>
      <c r="Q424" s="170"/>
      <c r="R424" s="170"/>
      <c r="S424" s="170"/>
      <c r="T424" s="171"/>
      <c r="AT424" s="165" t="s">
        <v>206</v>
      </c>
      <c r="AU424" s="165" t="s">
        <v>81</v>
      </c>
      <c r="AV424" s="13" t="s">
        <v>81</v>
      </c>
      <c r="AW424" s="13" t="s">
        <v>34</v>
      </c>
      <c r="AX424" s="13" t="s">
        <v>72</v>
      </c>
      <c r="AY424" s="165" t="s">
        <v>195</v>
      </c>
    </row>
    <row r="425" spans="2:51" s="13" customFormat="1">
      <c r="B425" s="164"/>
      <c r="D425" s="159" t="s">
        <v>206</v>
      </c>
      <c r="E425" s="165" t="s">
        <v>3</v>
      </c>
      <c r="F425" s="166" t="s">
        <v>590</v>
      </c>
      <c r="H425" s="167">
        <v>4.8380000000000001</v>
      </c>
      <c r="I425" s="168"/>
      <c r="L425" s="164"/>
      <c r="M425" s="169"/>
      <c r="N425" s="170"/>
      <c r="O425" s="170"/>
      <c r="P425" s="170"/>
      <c r="Q425" s="170"/>
      <c r="R425" s="170"/>
      <c r="S425" s="170"/>
      <c r="T425" s="171"/>
      <c r="AT425" s="165" t="s">
        <v>206</v>
      </c>
      <c r="AU425" s="165" t="s">
        <v>81</v>
      </c>
      <c r="AV425" s="13" t="s">
        <v>81</v>
      </c>
      <c r="AW425" s="13" t="s">
        <v>34</v>
      </c>
      <c r="AX425" s="13" t="s">
        <v>72</v>
      </c>
      <c r="AY425" s="165" t="s">
        <v>195</v>
      </c>
    </row>
    <row r="426" spans="2:51" s="13" customFormat="1">
      <c r="B426" s="164"/>
      <c r="D426" s="159" t="s">
        <v>206</v>
      </c>
      <c r="E426" s="165" t="s">
        <v>3</v>
      </c>
      <c r="F426" s="166" t="s">
        <v>591</v>
      </c>
      <c r="H426" s="167">
        <v>13.363</v>
      </c>
      <c r="I426" s="168"/>
      <c r="L426" s="164"/>
      <c r="M426" s="169"/>
      <c r="N426" s="170"/>
      <c r="O426" s="170"/>
      <c r="P426" s="170"/>
      <c r="Q426" s="170"/>
      <c r="R426" s="170"/>
      <c r="S426" s="170"/>
      <c r="T426" s="171"/>
      <c r="AT426" s="165" t="s">
        <v>206</v>
      </c>
      <c r="AU426" s="165" t="s">
        <v>81</v>
      </c>
      <c r="AV426" s="13" t="s">
        <v>81</v>
      </c>
      <c r="AW426" s="13" t="s">
        <v>34</v>
      </c>
      <c r="AX426" s="13" t="s">
        <v>72</v>
      </c>
      <c r="AY426" s="165" t="s">
        <v>195</v>
      </c>
    </row>
    <row r="427" spans="2:51" s="13" customFormat="1">
      <c r="B427" s="164"/>
      <c r="D427" s="159" t="s">
        <v>206</v>
      </c>
      <c r="E427" s="165" t="s">
        <v>3</v>
      </c>
      <c r="F427" s="166" t="s">
        <v>574</v>
      </c>
      <c r="H427" s="167">
        <v>-1.179</v>
      </c>
      <c r="I427" s="168"/>
      <c r="L427" s="164"/>
      <c r="M427" s="169"/>
      <c r="N427" s="170"/>
      <c r="O427" s="170"/>
      <c r="P427" s="170"/>
      <c r="Q427" s="170"/>
      <c r="R427" s="170"/>
      <c r="S427" s="170"/>
      <c r="T427" s="171"/>
      <c r="AT427" s="165" t="s">
        <v>206</v>
      </c>
      <c r="AU427" s="165" t="s">
        <v>81</v>
      </c>
      <c r="AV427" s="13" t="s">
        <v>81</v>
      </c>
      <c r="AW427" s="13" t="s">
        <v>34</v>
      </c>
      <c r="AX427" s="13" t="s">
        <v>72</v>
      </c>
      <c r="AY427" s="165" t="s">
        <v>195</v>
      </c>
    </row>
    <row r="428" spans="2:51" s="13" customFormat="1">
      <c r="B428" s="164"/>
      <c r="D428" s="159" t="s">
        <v>206</v>
      </c>
      <c r="E428" s="165" t="s">
        <v>3</v>
      </c>
      <c r="F428" s="166" t="s">
        <v>592</v>
      </c>
      <c r="H428" s="167">
        <v>4.0750000000000002</v>
      </c>
      <c r="I428" s="168"/>
      <c r="L428" s="164"/>
      <c r="M428" s="169"/>
      <c r="N428" s="170"/>
      <c r="O428" s="170"/>
      <c r="P428" s="170"/>
      <c r="Q428" s="170"/>
      <c r="R428" s="170"/>
      <c r="S428" s="170"/>
      <c r="T428" s="171"/>
      <c r="AT428" s="165" t="s">
        <v>206</v>
      </c>
      <c r="AU428" s="165" t="s">
        <v>81</v>
      </c>
      <c r="AV428" s="13" t="s">
        <v>81</v>
      </c>
      <c r="AW428" s="13" t="s">
        <v>34</v>
      </c>
      <c r="AX428" s="13" t="s">
        <v>72</v>
      </c>
      <c r="AY428" s="165" t="s">
        <v>195</v>
      </c>
    </row>
    <row r="429" spans="2:51" s="13" customFormat="1">
      <c r="B429" s="164"/>
      <c r="D429" s="159" t="s">
        <v>206</v>
      </c>
      <c r="E429" s="165" t="s">
        <v>3</v>
      </c>
      <c r="F429" s="166" t="s">
        <v>593</v>
      </c>
      <c r="H429" s="167">
        <v>42.314</v>
      </c>
      <c r="I429" s="168"/>
      <c r="L429" s="164"/>
      <c r="M429" s="169"/>
      <c r="N429" s="170"/>
      <c r="O429" s="170"/>
      <c r="P429" s="170"/>
      <c r="Q429" s="170"/>
      <c r="R429" s="170"/>
      <c r="S429" s="170"/>
      <c r="T429" s="171"/>
      <c r="AT429" s="165" t="s">
        <v>206</v>
      </c>
      <c r="AU429" s="165" t="s">
        <v>81</v>
      </c>
      <c r="AV429" s="13" t="s">
        <v>81</v>
      </c>
      <c r="AW429" s="13" t="s">
        <v>34</v>
      </c>
      <c r="AX429" s="13" t="s">
        <v>72</v>
      </c>
      <c r="AY429" s="165" t="s">
        <v>195</v>
      </c>
    </row>
    <row r="430" spans="2:51" s="13" customFormat="1">
      <c r="B430" s="164"/>
      <c r="D430" s="159" t="s">
        <v>206</v>
      </c>
      <c r="E430" s="165" t="s">
        <v>3</v>
      </c>
      <c r="F430" s="166" t="s">
        <v>577</v>
      </c>
      <c r="H430" s="167">
        <v>-3.36</v>
      </c>
      <c r="I430" s="168"/>
      <c r="L430" s="164"/>
      <c r="M430" s="169"/>
      <c r="N430" s="170"/>
      <c r="O430" s="170"/>
      <c r="P430" s="170"/>
      <c r="Q430" s="170"/>
      <c r="R430" s="170"/>
      <c r="S430" s="170"/>
      <c r="T430" s="171"/>
      <c r="AT430" s="165" t="s">
        <v>206</v>
      </c>
      <c r="AU430" s="165" t="s">
        <v>81</v>
      </c>
      <c r="AV430" s="13" t="s">
        <v>81</v>
      </c>
      <c r="AW430" s="13" t="s">
        <v>34</v>
      </c>
      <c r="AX430" s="13" t="s">
        <v>72</v>
      </c>
      <c r="AY430" s="165" t="s">
        <v>195</v>
      </c>
    </row>
    <row r="431" spans="2:51" s="13" customFormat="1">
      <c r="B431" s="164"/>
      <c r="D431" s="159" t="s">
        <v>206</v>
      </c>
      <c r="E431" s="165" t="s">
        <v>3</v>
      </c>
      <c r="F431" s="166" t="s">
        <v>594</v>
      </c>
      <c r="H431" s="167">
        <v>-3.36</v>
      </c>
      <c r="I431" s="168"/>
      <c r="L431" s="164"/>
      <c r="M431" s="169"/>
      <c r="N431" s="170"/>
      <c r="O431" s="170"/>
      <c r="P431" s="170"/>
      <c r="Q431" s="170"/>
      <c r="R431" s="170"/>
      <c r="S431" s="170"/>
      <c r="T431" s="171"/>
      <c r="AT431" s="165" t="s">
        <v>206</v>
      </c>
      <c r="AU431" s="165" t="s">
        <v>81</v>
      </c>
      <c r="AV431" s="13" t="s">
        <v>81</v>
      </c>
      <c r="AW431" s="13" t="s">
        <v>34</v>
      </c>
      <c r="AX431" s="13" t="s">
        <v>72</v>
      </c>
      <c r="AY431" s="165" t="s">
        <v>195</v>
      </c>
    </row>
    <row r="432" spans="2:51" s="13" customFormat="1">
      <c r="B432" s="164"/>
      <c r="D432" s="159" t="s">
        <v>206</v>
      </c>
      <c r="E432" s="165" t="s">
        <v>3</v>
      </c>
      <c r="F432" s="166" t="s">
        <v>595</v>
      </c>
      <c r="H432" s="167">
        <v>3.9590000000000001</v>
      </c>
      <c r="I432" s="168"/>
      <c r="L432" s="164"/>
      <c r="M432" s="169"/>
      <c r="N432" s="170"/>
      <c r="O432" s="170"/>
      <c r="P432" s="170"/>
      <c r="Q432" s="170"/>
      <c r="R432" s="170"/>
      <c r="S432" s="170"/>
      <c r="T432" s="171"/>
      <c r="AT432" s="165" t="s">
        <v>206</v>
      </c>
      <c r="AU432" s="165" t="s">
        <v>81</v>
      </c>
      <c r="AV432" s="13" t="s">
        <v>81</v>
      </c>
      <c r="AW432" s="13" t="s">
        <v>34</v>
      </c>
      <c r="AX432" s="13" t="s">
        <v>72</v>
      </c>
      <c r="AY432" s="165" t="s">
        <v>195</v>
      </c>
    </row>
    <row r="433" spans="2:51" s="13" customFormat="1">
      <c r="B433" s="164"/>
      <c r="D433" s="159" t="s">
        <v>206</v>
      </c>
      <c r="E433" s="165" t="s">
        <v>3</v>
      </c>
      <c r="F433" s="166" t="s">
        <v>596</v>
      </c>
      <c r="H433" s="167">
        <v>21.832999999999998</v>
      </c>
      <c r="I433" s="168"/>
      <c r="L433" s="164"/>
      <c r="M433" s="169"/>
      <c r="N433" s="170"/>
      <c r="O433" s="170"/>
      <c r="P433" s="170"/>
      <c r="Q433" s="170"/>
      <c r="R433" s="170"/>
      <c r="S433" s="170"/>
      <c r="T433" s="171"/>
      <c r="AT433" s="165" t="s">
        <v>206</v>
      </c>
      <c r="AU433" s="165" t="s">
        <v>81</v>
      </c>
      <c r="AV433" s="13" t="s">
        <v>81</v>
      </c>
      <c r="AW433" s="13" t="s">
        <v>34</v>
      </c>
      <c r="AX433" s="13" t="s">
        <v>72</v>
      </c>
      <c r="AY433" s="165" t="s">
        <v>195</v>
      </c>
    </row>
    <row r="434" spans="2:51" s="13" customFormat="1">
      <c r="B434" s="164"/>
      <c r="D434" s="159" t="s">
        <v>206</v>
      </c>
      <c r="E434" s="165" t="s">
        <v>3</v>
      </c>
      <c r="F434" s="166" t="s">
        <v>597</v>
      </c>
      <c r="H434" s="167">
        <v>-0.85799999999999998</v>
      </c>
      <c r="I434" s="168"/>
      <c r="L434" s="164"/>
      <c r="M434" s="169"/>
      <c r="N434" s="170"/>
      <c r="O434" s="170"/>
      <c r="P434" s="170"/>
      <c r="Q434" s="170"/>
      <c r="R434" s="170"/>
      <c r="S434" s="170"/>
      <c r="T434" s="171"/>
      <c r="AT434" s="165" t="s">
        <v>206</v>
      </c>
      <c r="AU434" s="165" t="s">
        <v>81</v>
      </c>
      <c r="AV434" s="13" t="s">
        <v>81</v>
      </c>
      <c r="AW434" s="13" t="s">
        <v>34</v>
      </c>
      <c r="AX434" s="13" t="s">
        <v>72</v>
      </c>
      <c r="AY434" s="165" t="s">
        <v>195</v>
      </c>
    </row>
    <row r="435" spans="2:51" s="13" customFormat="1">
      <c r="B435" s="164"/>
      <c r="D435" s="159" t="s">
        <v>206</v>
      </c>
      <c r="E435" s="165" t="s">
        <v>3</v>
      </c>
      <c r="F435" s="166" t="s">
        <v>598</v>
      </c>
      <c r="H435" s="167">
        <v>-0.63</v>
      </c>
      <c r="I435" s="168"/>
      <c r="L435" s="164"/>
      <c r="M435" s="169"/>
      <c r="N435" s="170"/>
      <c r="O435" s="170"/>
      <c r="P435" s="170"/>
      <c r="Q435" s="170"/>
      <c r="R435" s="170"/>
      <c r="S435" s="170"/>
      <c r="T435" s="171"/>
      <c r="AT435" s="165" t="s">
        <v>206</v>
      </c>
      <c r="AU435" s="165" t="s">
        <v>81</v>
      </c>
      <c r="AV435" s="13" t="s">
        <v>81</v>
      </c>
      <c r="AW435" s="13" t="s">
        <v>34</v>
      </c>
      <c r="AX435" s="13" t="s">
        <v>72</v>
      </c>
      <c r="AY435" s="165" t="s">
        <v>195</v>
      </c>
    </row>
    <row r="436" spans="2:51" s="13" customFormat="1">
      <c r="B436" s="164"/>
      <c r="D436" s="159" t="s">
        <v>206</v>
      </c>
      <c r="E436" s="165" t="s">
        <v>3</v>
      </c>
      <c r="F436" s="166" t="s">
        <v>599</v>
      </c>
      <c r="H436" s="167">
        <v>-0.61199999999999999</v>
      </c>
      <c r="I436" s="168"/>
      <c r="L436" s="164"/>
      <c r="M436" s="169"/>
      <c r="N436" s="170"/>
      <c r="O436" s="170"/>
      <c r="P436" s="170"/>
      <c r="Q436" s="170"/>
      <c r="R436" s="170"/>
      <c r="S436" s="170"/>
      <c r="T436" s="171"/>
      <c r="AT436" s="165" t="s">
        <v>206</v>
      </c>
      <c r="AU436" s="165" t="s">
        <v>81</v>
      </c>
      <c r="AV436" s="13" t="s">
        <v>81</v>
      </c>
      <c r="AW436" s="13" t="s">
        <v>34</v>
      </c>
      <c r="AX436" s="13" t="s">
        <v>72</v>
      </c>
      <c r="AY436" s="165" t="s">
        <v>195</v>
      </c>
    </row>
    <row r="437" spans="2:51" s="13" customFormat="1">
      <c r="B437" s="164"/>
      <c r="D437" s="159" t="s">
        <v>206</v>
      </c>
      <c r="E437" s="165" t="s">
        <v>3</v>
      </c>
      <c r="F437" s="166" t="s">
        <v>600</v>
      </c>
      <c r="H437" s="167">
        <v>1.855</v>
      </c>
      <c r="I437" s="168"/>
      <c r="L437" s="164"/>
      <c r="M437" s="169"/>
      <c r="N437" s="170"/>
      <c r="O437" s="170"/>
      <c r="P437" s="170"/>
      <c r="Q437" s="170"/>
      <c r="R437" s="170"/>
      <c r="S437" s="170"/>
      <c r="T437" s="171"/>
      <c r="AT437" s="165" t="s">
        <v>206</v>
      </c>
      <c r="AU437" s="165" t="s">
        <v>81</v>
      </c>
      <c r="AV437" s="13" t="s">
        <v>81</v>
      </c>
      <c r="AW437" s="13" t="s">
        <v>34</v>
      </c>
      <c r="AX437" s="13" t="s">
        <v>72</v>
      </c>
      <c r="AY437" s="165" t="s">
        <v>195</v>
      </c>
    </row>
    <row r="438" spans="2:51" s="13" customFormat="1">
      <c r="B438" s="164"/>
      <c r="D438" s="159" t="s">
        <v>206</v>
      </c>
      <c r="E438" s="165" t="s">
        <v>3</v>
      </c>
      <c r="F438" s="166" t="s">
        <v>601</v>
      </c>
      <c r="H438" s="167">
        <v>-0.48</v>
      </c>
      <c r="I438" s="168"/>
      <c r="L438" s="164"/>
      <c r="M438" s="169"/>
      <c r="N438" s="170"/>
      <c r="O438" s="170"/>
      <c r="P438" s="170"/>
      <c r="Q438" s="170"/>
      <c r="R438" s="170"/>
      <c r="S438" s="170"/>
      <c r="T438" s="171"/>
      <c r="AT438" s="165" t="s">
        <v>206</v>
      </c>
      <c r="AU438" s="165" t="s">
        <v>81</v>
      </c>
      <c r="AV438" s="13" t="s">
        <v>81</v>
      </c>
      <c r="AW438" s="13" t="s">
        <v>34</v>
      </c>
      <c r="AX438" s="13" t="s">
        <v>72</v>
      </c>
      <c r="AY438" s="165" t="s">
        <v>195</v>
      </c>
    </row>
    <row r="439" spans="2:51" s="13" customFormat="1">
      <c r="B439" s="164"/>
      <c r="D439" s="159" t="s">
        <v>206</v>
      </c>
      <c r="E439" s="165" t="s">
        <v>3</v>
      </c>
      <c r="F439" s="166" t="s">
        <v>602</v>
      </c>
      <c r="H439" s="167">
        <v>6.3959999999999999</v>
      </c>
      <c r="I439" s="168"/>
      <c r="L439" s="164"/>
      <c r="M439" s="169"/>
      <c r="N439" s="170"/>
      <c r="O439" s="170"/>
      <c r="P439" s="170"/>
      <c r="Q439" s="170"/>
      <c r="R439" s="170"/>
      <c r="S439" s="170"/>
      <c r="T439" s="171"/>
      <c r="AT439" s="165" t="s">
        <v>206</v>
      </c>
      <c r="AU439" s="165" t="s">
        <v>81</v>
      </c>
      <c r="AV439" s="13" t="s">
        <v>81</v>
      </c>
      <c r="AW439" s="13" t="s">
        <v>34</v>
      </c>
      <c r="AX439" s="13" t="s">
        <v>72</v>
      </c>
      <c r="AY439" s="165" t="s">
        <v>195</v>
      </c>
    </row>
    <row r="440" spans="2:51" s="13" customFormat="1">
      <c r="B440" s="164"/>
      <c r="D440" s="159" t="s">
        <v>206</v>
      </c>
      <c r="E440" s="165" t="s">
        <v>3</v>
      </c>
      <c r="F440" s="166" t="s">
        <v>567</v>
      </c>
      <c r="H440" s="167">
        <v>-2.5720000000000001</v>
      </c>
      <c r="I440" s="168"/>
      <c r="L440" s="164"/>
      <c r="M440" s="169"/>
      <c r="N440" s="170"/>
      <c r="O440" s="170"/>
      <c r="P440" s="170"/>
      <c r="Q440" s="170"/>
      <c r="R440" s="170"/>
      <c r="S440" s="170"/>
      <c r="T440" s="171"/>
      <c r="AT440" s="165" t="s">
        <v>206</v>
      </c>
      <c r="AU440" s="165" t="s">
        <v>81</v>
      </c>
      <c r="AV440" s="13" t="s">
        <v>81</v>
      </c>
      <c r="AW440" s="13" t="s">
        <v>34</v>
      </c>
      <c r="AX440" s="13" t="s">
        <v>72</v>
      </c>
      <c r="AY440" s="165" t="s">
        <v>195</v>
      </c>
    </row>
    <row r="441" spans="2:51" s="13" customFormat="1">
      <c r="B441" s="164"/>
      <c r="D441" s="159" t="s">
        <v>206</v>
      </c>
      <c r="E441" s="165" t="s">
        <v>3</v>
      </c>
      <c r="F441" s="166" t="s">
        <v>603</v>
      </c>
      <c r="H441" s="167">
        <v>7.9340000000000002</v>
      </c>
      <c r="I441" s="168"/>
      <c r="L441" s="164"/>
      <c r="M441" s="169"/>
      <c r="N441" s="170"/>
      <c r="O441" s="170"/>
      <c r="P441" s="170"/>
      <c r="Q441" s="170"/>
      <c r="R441" s="170"/>
      <c r="S441" s="170"/>
      <c r="T441" s="171"/>
      <c r="AT441" s="165" t="s">
        <v>206</v>
      </c>
      <c r="AU441" s="165" t="s">
        <v>81</v>
      </c>
      <c r="AV441" s="13" t="s">
        <v>81</v>
      </c>
      <c r="AW441" s="13" t="s">
        <v>34</v>
      </c>
      <c r="AX441" s="13" t="s">
        <v>72</v>
      </c>
      <c r="AY441" s="165" t="s">
        <v>195</v>
      </c>
    </row>
    <row r="442" spans="2:51" s="14" customFormat="1">
      <c r="B442" s="172"/>
      <c r="D442" s="159" t="s">
        <v>206</v>
      </c>
      <c r="E442" s="173" t="s">
        <v>3</v>
      </c>
      <c r="F442" s="174" t="s">
        <v>514</v>
      </c>
      <c r="H442" s="175">
        <v>117.175</v>
      </c>
      <c r="I442" s="176"/>
      <c r="L442" s="172"/>
      <c r="M442" s="177"/>
      <c r="N442" s="178"/>
      <c r="O442" s="178"/>
      <c r="P442" s="178"/>
      <c r="Q442" s="178"/>
      <c r="R442" s="178"/>
      <c r="S442" s="178"/>
      <c r="T442" s="179"/>
      <c r="AT442" s="173" t="s">
        <v>206</v>
      </c>
      <c r="AU442" s="173" t="s">
        <v>81</v>
      </c>
      <c r="AV442" s="14" t="s">
        <v>109</v>
      </c>
      <c r="AW442" s="14" t="s">
        <v>34</v>
      </c>
      <c r="AX442" s="14" t="s">
        <v>72</v>
      </c>
      <c r="AY442" s="173" t="s">
        <v>195</v>
      </c>
    </row>
    <row r="443" spans="2:51" s="13" customFormat="1">
      <c r="B443" s="164"/>
      <c r="D443" s="159" t="s">
        <v>206</v>
      </c>
      <c r="E443" s="165" t="s">
        <v>3</v>
      </c>
      <c r="F443" s="166" t="s">
        <v>604</v>
      </c>
      <c r="H443" s="167">
        <v>23.797999999999998</v>
      </c>
      <c r="I443" s="168"/>
      <c r="L443" s="164"/>
      <c r="M443" s="169"/>
      <c r="N443" s="170"/>
      <c r="O443" s="170"/>
      <c r="P443" s="170"/>
      <c r="Q443" s="170"/>
      <c r="R443" s="170"/>
      <c r="S443" s="170"/>
      <c r="T443" s="171"/>
      <c r="AT443" s="165" t="s">
        <v>206</v>
      </c>
      <c r="AU443" s="165" t="s">
        <v>81</v>
      </c>
      <c r="AV443" s="13" t="s">
        <v>81</v>
      </c>
      <c r="AW443" s="13" t="s">
        <v>34</v>
      </c>
      <c r="AX443" s="13" t="s">
        <v>72</v>
      </c>
      <c r="AY443" s="165" t="s">
        <v>195</v>
      </c>
    </row>
    <row r="444" spans="2:51" s="13" customFormat="1">
      <c r="B444" s="164"/>
      <c r="D444" s="159" t="s">
        <v>206</v>
      </c>
      <c r="E444" s="165" t="s">
        <v>3</v>
      </c>
      <c r="F444" s="166" t="s">
        <v>605</v>
      </c>
      <c r="H444" s="167">
        <v>4.8380000000000001</v>
      </c>
      <c r="I444" s="168"/>
      <c r="L444" s="164"/>
      <c r="M444" s="169"/>
      <c r="N444" s="170"/>
      <c r="O444" s="170"/>
      <c r="P444" s="170"/>
      <c r="Q444" s="170"/>
      <c r="R444" s="170"/>
      <c r="S444" s="170"/>
      <c r="T444" s="171"/>
      <c r="AT444" s="165" t="s">
        <v>206</v>
      </c>
      <c r="AU444" s="165" t="s">
        <v>81</v>
      </c>
      <c r="AV444" s="13" t="s">
        <v>81</v>
      </c>
      <c r="AW444" s="13" t="s">
        <v>34</v>
      </c>
      <c r="AX444" s="13" t="s">
        <v>72</v>
      </c>
      <c r="AY444" s="165" t="s">
        <v>195</v>
      </c>
    </row>
    <row r="445" spans="2:51" s="13" customFormat="1">
      <c r="B445" s="164"/>
      <c r="D445" s="159" t="s">
        <v>206</v>
      </c>
      <c r="E445" s="165" t="s">
        <v>3</v>
      </c>
      <c r="F445" s="166" t="s">
        <v>606</v>
      </c>
      <c r="H445" s="167">
        <v>12.898999999999999</v>
      </c>
      <c r="I445" s="168"/>
      <c r="L445" s="164"/>
      <c r="M445" s="169"/>
      <c r="N445" s="170"/>
      <c r="O445" s="170"/>
      <c r="P445" s="170"/>
      <c r="Q445" s="170"/>
      <c r="R445" s="170"/>
      <c r="S445" s="170"/>
      <c r="T445" s="171"/>
      <c r="AT445" s="165" t="s">
        <v>206</v>
      </c>
      <c r="AU445" s="165" t="s">
        <v>81</v>
      </c>
      <c r="AV445" s="13" t="s">
        <v>81</v>
      </c>
      <c r="AW445" s="13" t="s">
        <v>34</v>
      </c>
      <c r="AX445" s="13" t="s">
        <v>72</v>
      </c>
      <c r="AY445" s="165" t="s">
        <v>195</v>
      </c>
    </row>
    <row r="446" spans="2:51" s="13" customFormat="1">
      <c r="B446" s="164"/>
      <c r="D446" s="159" t="s">
        <v>206</v>
      </c>
      <c r="E446" s="165" t="s">
        <v>3</v>
      </c>
      <c r="F446" s="166" t="s">
        <v>592</v>
      </c>
      <c r="H446" s="167">
        <v>4.0750000000000002</v>
      </c>
      <c r="I446" s="168"/>
      <c r="L446" s="164"/>
      <c r="M446" s="169"/>
      <c r="N446" s="170"/>
      <c r="O446" s="170"/>
      <c r="P446" s="170"/>
      <c r="Q446" s="170"/>
      <c r="R446" s="170"/>
      <c r="S446" s="170"/>
      <c r="T446" s="171"/>
      <c r="AT446" s="165" t="s">
        <v>206</v>
      </c>
      <c r="AU446" s="165" t="s">
        <v>81</v>
      </c>
      <c r="AV446" s="13" t="s">
        <v>81</v>
      </c>
      <c r="AW446" s="13" t="s">
        <v>34</v>
      </c>
      <c r="AX446" s="13" t="s">
        <v>72</v>
      </c>
      <c r="AY446" s="165" t="s">
        <v>195</v>
      </c>
    </row>
    <row r="447" spans="2:51" s="13" customFormat="1">
      <c r="B447" s="164"/>
      <c r="D447" s="159" t="s">
        <v>206</v>
      </c>
      <c r="E447" s="165" t="s">
        <v>3</v>
      </c>
      <c r="F447" s="166" t="s">
        <v>607</v>
      </c>
      <c r="H447" s="167">
        <v>-0.54</v>
      </c>
      <c r="I447" s="168"/>
      <c r="L447" s="164"/>
      <c r="M447" s="169"/>
      <c r="N447" s="170"/>
      <c r="O447" s="170"/>
      <c r="P447" s="170"/>
      <c r="Q447" s="170"/>
      <c r="R447" s="170"/>
      <c r="S447" s="170"/>
      <c r="T447" s="171"/>
      <c r="AT447" s="165" t="s">
        <v>206</v>
      </c>
      <c r="AU447" s="165" t="s">
        <v>81</v>
      </c>
      <c r="AV447" s="13" t="s">
        <v>81</v>
      </c>
      <c r="AW447" s="13" t="s">
        <v>34</v>
      </c>
      <c r="AX447" s="13" t="s">
        <v>72</v>
      </c>
      <c r="AY447" s="165" t="s">
        <v>195</v>
      </c>
    </row>
    <row r="448" spans="2:51" s="13" customFormat="1">
      <c r="B448" s="164"/>
      <c r="D448" s="159" t="s">
        <v>206</v>
      </c>
      <c r="E448" s="165" t="s">
        <v>3</v>
      </c>
      <c r="F448" s="166" t="s">
        <v>574</v>
      </c>
      <c r="H448" s="167">
        <v>-1.179</v>
      </c>
      <c r="I448" s="168"/>
      <c r="L448" s="164"/>
      <c r="M448" s="169"/>
      <c r="N448" s="170"/>
      <c r="O448" s="170"/>
      <c r="P448" s="170"/>
      <c r="Q448" s="170"/>
      <c r="R448" s="170"/>
      <c r="S448" s="170"/>
      <c r="T448" s="171"/>
      <c r="AT448" s="165" t="s">
        <v>206</v>
      </c>
      <c r="AU448" s="165" t="s">
        <v>81</v>
      </c>
      <c r="AV448" s="13" t="s">
        <v>81</v>
      </c>
      <c r="AW448" s="13" t="s">
        <v>34</v>
      </c>
      <c r="AX448" s="13" t="s">
        <v>72</v>
      </c>
      <c r="AY448" s="165" t="s">
        <v>195</v>
      </c>
    </row>
    <row r="449" spans="2:51" s="13" customFormat="1">
      <c r="B449" s="164"/>
      <c r="D449" s="159" t="s">
        <v>206</v>
      </c>
      <c r="E449" s="165" t="s">
        <v>3</v>
      </c>
      <c r="F449" s="166" t="s">
        <v>608</v>
      </c>
      <c r="H449" s="167">
        <v>42.31</v>
      </c>
      <c r="I449" s="168"/>
      <c r="L449" s="164"/>
      <c r="M449" s="169"/>
      <c r="N449" s="170"/>
      <c r="O449" s="170"/>
      <c r="P449" s="170"/>
      <c r="Q449" s="170"/>
      <c r="R449" s="170"/>
      <c r="S449" s="170"/>
      <c r="T449" s="171"/>
      <c r="AT449" s="165" t="s">
        <v>206</v>
      </c>
      <c r="AU449" s="165" t="s">
        <v>81</v>
      </c>
      <c r="AV449" s="13" t="s">
        <v>81</v>
      </c>
      <c r="AW449" s="13" t="s">
        <v>34</v>
      </c>
      <c r="AX449" s="13" t="s">
        <v>72</v>
      </c>
      <c r="AY449" s="165" t="s">
        <v>195</v>
      </c>
    </row>
    <row r="450" spans="2:51" s="13" customFormat="1">
      <c r="B450" s="164"/>
      <c r="D450" s="159" t="s">
        <v>206</v>
      </c>
      <c r="E450" s="165" t="s">
        <v>3</v>
      </c>
      <c r="F450" s="166" t="s">
        <v>577</v>
      </c>
      <c r="H450" s="167">
        <v>-3.36</v>
      </c>
      <c r="I450" s="168"/>
      <c r="L450" s="164"/>
      <c r="M450" s="169"/>
      <c r="N450" s="170"/>
      <c r="O450" s="170"/>
      <c r="P450" s="170"/>
      <c r="Q450" s="170"/>
      <c r="R450" s="170"/>
      <c r="S450" s="170"/>
      <c r="T450" s="171"/>
      <c r="AT450" s="165" t="s">
        <v>206</v>
      </c>
      <c r="AU450" s="165" t="s">
        <v>81</v>
      </c>
      <c r="AV450" s="13" t="s">
        <v>81</v>
      </c>
      <c r="AW450" s="13" t="s">
        <v>34</v>
      </c>
      <c r="AX450" s="13" t="s">
        <v>72</v>
      </c>
      <c r="AY450" s="165" t="s">
        <v>195</v>
      </c>
    </row>
    <row r="451" spans="2:51" s="13" customFormat="1">
      <c r="B451" s="164"/>
      <c r="D451" s="159" t="s">
        <v>206</v>
      </c>
      <c r="E451" s="165" t="s">
        <v>3</v>
      </c>
      <c r="F451" s="166" t="s">
        <v>594</v>
      </c>
      <c r="H451" s="167">
        <v>-3.36</v>
      </c>
      <c r="I451" s="168"/>
      <c r="L451" s="164"/>
      <c r="M451" s="169"/>
      <c r="N451" s="170"/>
      <c r="O451" s="170"/>
      <c r="P451" s="170"/>
      <c r="Q451" s="170"/>
      <c r="R451" s="170"/>
      <c r="S451" s="170"/>
      <c r="T451" s="171"/>
      <c r="AT451" s="165" t="s">
        <v>206</v>
      </c>
      <c r="AU451" s="165" t="s">
        <v>81</v>
      </c>
      <c r="AV451" s="13" t="s">
        <v>81</v>
      </c>
      <c r="AW451" s="13" t="s">
        <v>34</v>
      </c>
      <c r="AX451" s="13" t="s">
        <v>72</v>
      </c>
      <c r="AY451" s="165" t="s">
        <v>195</v>
      </c>
    </row>
    <row r="452" spans="2:51" s="13" customFormat="1">
      <c r="B452" s="164"/>
      <c r="D452" s="159" t="s">
        <v>206</v>
      </c>
      <c r="E452" s="165" t="s">
        <v>3</v>
      </c>
      <c r="F452" s="166" t="s">
        <v>595</v>
      </c>
      <c r="H452" s="167">
        <v>3.9590000000000001</v>
      </c>
      <c r="I452" s="168"/>
      <c r="L452" s="164"/>
      <c r="M452" s="169"/>
      <c r="N452" s="170"/>
      <c r="O452" s="170"/>
      <c r="P452" s="170"/>
      <c r="Q452" s="170"/>
      <c r="R452" s="170"/>
      <c r="S452" s="170"/>
      <c r="T452" s="171"/>
      <c r="AT452" s="165" t="s">
        <v>206</v>
      </c>
      <c r="AU452" s="165" t="s">
        <v>81</v>
      </c>
      <c r="AV452" s="13" t="s">
        <v>81</v>
      </c>
      <c r="AW452" s="13" t="s">
        <v>34</v>
      </c>
      <c r="AX452" s="13" t="s">
        <v>72</v>
      </c>
      <c r="AY452" s="165" t="s">
        <v>195</v>
      </c>
    </row>
    <row r="453" spans="2:51" s="13" customFormat="1">
      <c r="B453" s="164"/>
      <c r="D453" s="159" t="s">
        <v>206</v>
      </c>
      <c r="E453" s="165" t="s">
        <v>3</v>
      </c>
      <c r="F453" s="166" t="s">
        <v>609</v>
      </c>
      <c r="H453" s="167">
        <v>21.279</v>
      </c>
      <c r="I453" s="168"/>
      <c r="L453" s="164"/>
      <c r="M453" s="169"/>
      <c r="N453" s="170"/>
      <c r="O453" s="170"/>
      <c r="P453" s="170"/>
      <c r="Q453" s="170"/>
      <c r="R453" s="170"/>
      <c r="S453" s="170"/>
      <c r="T453" s="171"/>
      <c r="AT453" s="165" t="s">
        <v>206</v>
      </c>
      <c r="AU453" s="165" t="s">
        <v>81</v>
      </c>
      <c r="AV453" s="13" t="s">
        <v>81</v>
      </c>
      <c r="AW453" s="13" t="s">
        <v>34</v>
      </c>
      <c r="AX453" s="13" t="s">
        <v>72</v>
      </c>
      <c r="AY453" s="165" t="s">
        <v>195</v>
      </c>
    </row>
    <row r="454" spans="2:51" s="13" customFormat="1">
      <c r="B454" s="164"/>
      <c r="D454" s="159" t="s">
        <v>206</v>
      </c>
      <c r="E454" s="165" t="s">
        <v>3</v>
      </c>
      <c r="F454" s="166" t="s">
        <v>597</v>
      </c>
      <c r="H454" s="167">
        <v>-0.85799999999999998</v>
      </c>
      <c r="I454" s="168"/>
      <c r="L454" s="164"/>
      <c r="M454" s="169"/>
      <c r="N454" s="170"/>
      <c r="O454" s="170"/>
      <c r="P454" s="170"/>
      <c r="Q454" s="170"/>
      <c r="R454" s="170"/>
      <c r="S454" s="170"/>
      <c r="T454" s="171"/>
      <c r="AT454" s="165" t="s">
        <v>206</v>
      </c>
      <c r="AU454" s="165" t="s">
        <v>81</v>
      </c>
      <c r="AV454" s="13" t="s">
        <v>81</v>
      </c>
      <c r="AW454" s="13" t="s">
        <v>34</v>
      </c>
      <c r="AX454" s="13" t="s">
        <v>72</v>
      </c>
      <c r="AY454" s="165" t="s">
        <v>195</v>
      </c>
    </row>
    <row r="455" spans="2:51" s="13" customFormat="1">
      <c r="B455" s="164"/>
      <c r="D455" s="159" t="s">
        <v>206</v>
      </c>
      <c r="E455" s="165" t="s">
        <v>3</v>
      </c>
      <c r="F455" s="166" t="s">
        <v>610</v>
      </c>
      <c r="H455" s="167">
        <v>-0.67800000000000005</v>
      </c>
      <c r="I455" s="168"/>
      <c r="L455" s="164"/>
      <c r="M455" s="169"/>
      <c r="N455" s="170"/>
      <c r="O455" s="170"/>
      <c r="P455" s="170"/>
      <c r="Q455" s="170"/>
      <c r="R455" s="170"/>
      <c r="S455" s="170"/>
      <c r="T455" s="171"/>
      <c r="AT455" s="165" t="s">
        <v>206</v>
      </c>
      <c r="AU455" s="165" t="s">
        <v>81</v>
      </c>
      <c r="AV455" s="13" t="s">
        <v>81</v>
      </c>
      <c r="AW455" s="13" t="s">
        <v>34</v>
      </c>
      <c r="AX455" s="13" t="s">
        <v>72</v>
      </c>
      <c r="AY455" s="165" t="s">
        <v>195</v>
      </c>
    </row>
    <row r="456" spans="2:51" s="13" customFormat="1">
      <c r="B456" s="164"/>
      <c r="D456" s="159" t="s">
        <v>206</v>
      </c>
      <c r="E456" s="165" t="s">
        <v>3</v>
      </c>
      <c r="F456" s="166" t="s">
        <v>611</v>
      </c>
      <c r="H456" s="167">
        <v>1.9750000000000001</v>
      </c>
      <c r="I456" s="168"/>
      <c r="L456" s="164"/>
      <c r="M456" s="169"/>
      <c r="N456" s="170"/>
      <c r="O456" s="170"/>
      <c r="P456" s="170"/>
      <c r="Q456" s="170"/>
      <c r="R456" s="170"/>
      <c r="S456" s="170"/>
      <c r="T456" s="171"/>
      <c r="AT456" s="165" t="s">
        <v>206</v>
      </c>
      <c r="AU456" s="165" t="s">
        <v>81</v>
      </c>
      <c r="AV456" s="13" t="s">
        <v>81</v>
      </c>
      <c r="AW456" s="13" t="s">
        <v>34</v>
      </c>
      <c r="AX456" s="13" t="s">
        <v>72</v>
      </c>
      <c r="AY456" s="165" t="s">
        <v>195</v>
      </c>
    </row>
    <row r="457" spans="2:51" s="13" customFormat="1">
      <c r="B457" s="164"/>
      <c r="D457" s="159" t="s">
        <v>206</v>
      </c>
      <c r="E457" s="165" t="s">
        <v>3</v>
      </c>
      <c r="F457" s="166" t="s">
        <v>612</v>
      </c>
      <c r="H457" s="167">
        <v>-0.64</v>
      </c>
      <c r="I457" s="168"/>
      <c r="L457" s="164"/>
      <c r="M457" s="169"/>
      <c r="N457" s="170"/>
      <c r="O457" s="170"/>
      <c r="P457" s="170"/>
      <c r="Q457" s="170"/>
      <c r="R457" s="170"/>
      <c r="S457" s="170"/>
      <c r="T457" s="171"/>
      <c r="AT457" s="165" t="s">
        <v>206</v>
      </c>
      <c r="AU457" s="165" t="s">
        <v>81</v>
      </c>
      <c r="AV457" s="13" t="s">
        <v>81</v>
      </c>
      <c r="AW457" s="13" t="s">
        <v>34</v>
      </c>
      <c r="AX457" s="13" t="s">
        <v>72</v>
      </c>
      <c r="AY457" s="165" t="s">
        <v>195</v>
      </c>
    </row>
    <row r="458" spans="2:51" s="13" customFormat="1">
      <c r="B458" s="164"/>
      <c r="D458" s="159" t="s">
        <v>206</v>
      </c>
      <c r="E458" s="165" t="s">
        <v>3</v>
      </c>
      <c r="F458" s="166" t="s">
        <v>613</v>
      </c>
      <c r="H458" s="167">
        <v>6.38</v>
      </c>
      <c r="I458" s="168"/>
      <c r="L458" s="164"/>
      <c r="M458" s="169"/>
      <c r="N458" s="170"/>
      <c r="O458" s="170"/>
      <c r="P458" s="170"/>
      <c r="Q458" s="170"/>
      <c r="R458" s="170"/>
      <c r="S458" s="170"/>
      <c r="T458" s="171"/>
      <c r="AT458" s="165" t="s">
        <v>206</v>
      </c>
      <c r="AU458" s="165" t="s">
        <v>81</v>
      </c>
      <c r="AV458" s="13" t="s">
        <v>81</v>
      </c>
      <c r="AW458" s="13" t="s">
        <v>34</v>
      </c>
      <c r="AX458" s="13" t="s">
        <v>72</v>
      </c>
      <c r="AY458" s="165" t="s">
        <v>195</v>
      </c>
    </row>
    <row r="459" spans="2:51" s="13" customFormat="1">
      <c r="B459" s="164"/>
      <c r="D459" s="159" t="s">
        <v>206</v>
      </c>
      <c r="E459" s="165" t="s">
        <v>3</v>
      </c>
      <c r="F459" s="166" t="s">
        <v>567</v>
      </c>
      <c r="H459" s="167">
        <v>-2.5720000000000001</v>
      </c>
      <c r="I459" s="168"/>
      <c r="L459" s="164"/>
      <c r="M459" s="169"/>
      <c r="N459" s="170"/>
      <c r="O459" s="170"/>
      <c r="P459" s="170"/>
      <c r="Q459" s="170"/>
      <c r="R459" s="170"/>
      <c r="S459" s="170"/>
      <c r="T459" s="171"/>
      <c r="AT459" s="165" t="s">
        <v>206</v>
      </c>
      <c r="AU459" s="165" t="s">
        <v>81</v>
      </c>
      <c r="AV459" s="13" t="s">
        <v>81</v>
      </c>
      <c r="AW459" s="13" t="s">
        <v>34</v>
      </c>
      <c r="AX459" s="13" t="s">
        <v>72</v>
      </c>
      <c r="AY459" s="165" t="s">
        <v>195</v>
      </c>
    </row>
    <row r="460" spans="2:51" s="13" customFormat="1">
      <c r="B460" s="164"/>
      <c r="D460" s="159" t="s">
        <v>206</v>
      </c>
      <c r="E460" s="165" t="s">
        <v>3</v>
      </c>
      <c r="F460" s="166" t="s">
        <v>614</v>
      </c>
      <c r="H460" s="167">
        <v>7.9210000000000003</v>
      </c>
      <c r="I460" s="168"/>
      <c r="L460" s="164"/>
      <c r="M460" s="169"/>
      <c r="N460" s="170"/>
      <c r="O460" s="170"/>
      <c r="P460" s="170"/>
      <c r="Q460" s="170"/>
      <c r="R460" s="170"/>
      <c r="S460" s="170"/>
      <c r="T460" s="171"/>
      <c r="AT460" s="165" t="s">
        <v>206</v>
      </c>
      <c r="AU460" s="165" t="s">
        <v>81</v>
      </c>
      <c r="AV460" s="13" t="s">
        <v>81</v>
      </c>
      <c r="AW460" s="13" t="s">
        <v>34</v>
      </c>
      <c r="AX460" s="13" t="s">
        <v>72</v>
      </c>
      <c r="AY460" s="165" t="s">
        <v>195</v>
      </c>
    </row>
    <row r="461" spans="2:51" s="14" customFormat="1">
      <c r="B461" s="172"/>
      <c r="D461" s="159" t="s">
        <v>206</v>
      </c>
      <c r="E461" s="173" t="s">
        <v>3</v>
      </c>
      <c r="F461" s="174" t="s">
        <v>516</v>
      </c>
      <c r="H461" s="175">
        <v>116.247</v>
      </c>
      <c r="I461" s="176"/>
      <c r="L461" s="172"/>
      <c r="M461" s="177"/>
      <c r="N461" s="178"/>
      <c r="O461" s="178"/>
      <c r="P461" s="178"/>
      <c r="Q461" s="178"/>
      <c r="R461" s="178"/>
      <c r="S461" s="178"/>
      <c r="T461" s="179"/>
      <c r="AT461" s="173" t="s">
        <v>206</v>
      </c>
      <c r="AU461" s="173" t="s">
        <v>81</v>
      </c>
      <c r="AV461" s="14" t="s">
        <v>109</v>
      </c>
      <c r="AW461" s="14" t="s">
        <v>34</v>
      </c>
      <c r="AX461" s="14" t="s">
        <v>72</v>
      </c>
      <c r="AY461" s="173" t="s">
        <v>195</v>
      </c>
    </row>
    <row r="462" spans="2:51" s="13" customFormat="1">
      <c r="B462" s="164"/>
      <c r="D462" s="159" t="s">
        <v>206</v>
      </c>
      <c r="E462" s="165" t="s">
        <v>3</v>
      </c>
      <c r="F462" s="166" t="s">
        <v>615</v>
      </c>
      <c r="H462" s="167">
        <v>61.911999999999999</v>
      </c>
      <c r="I462" s="168"/>
      <c r="L462" s="164"/>
      <c r="M462" s="169"/>
      <c r="N462" s="170"/>
      <c r="O462" s="170"/>
      <c r="P462" s="170"/>
      <c r="Q462" s="170"/>
      <c r="R462" s="170"/>
      <c r="S462" s="170"/>
      <c r="T462" s="171"/>
      <c r="AT462" s="165" t="s">
        <v>206</v>
      </c>
      <c r="AU462" s="165" t="s">
        <v>81</v>
      </c>
      <c r="AV462" s="13" t="s">
        <v>81</v>
      </c>
      <c r="AW462" s="13" t="s">
        <v>34</v>
      </c>
      <c r="AX462" s="13" t="s">
        <v>72</v>
      </c>
      <c r="AY462" s="165" t="s">
        <v>195</v>
      </c>
    </row>
    <row r="463" spans="2:51" s="13" customFormat="1">
      <c r="B463" s="164"/>
      <c r="D463" s="159" t="s">
        <v>206</v>
      </c>
      <c r="E463" s="165" t="s">
        <v>3</v>
      </c>
      <c r="F463" s="166" t="s">
        <v>616</v>
      </c>
      <c r="H463" s="167">
        <v>32.551000000000002</v>
      </c>
      <c r="I463" s="168"/>
      <c r="L463" s="164"/>
      <c r="M463" s="169"/>
      <c r="N463" s="170"/>
      <c r="O463" s="170"/>
      <c r="P463" s="170"/>
      <c r="Q463" s="170"/>
      <c r="R463" s="170"/>
      <c r="S463" s="170"/>
      <c r="T463" s="171"/>
      <c r="AT463" s="165" t="s">
        <v>206</v>
      </c>
      <c r="AU463" s="165" t="s">
        <v>81</v>
      </c>
      <c r="AV463" s="13" t="s">
        <v>81</v>
      </c>
      <c r="AW463" s="13" t="s">
        <v>34</v>
      </c>
      <c r="AX463" s="13" t="s">
        <v>72</v>
      </c>
      <c r="AY463" s="165" t="s">
        <v>195</v>
      </c>
    </row>
    <row r="464" spans="2:51" s="13" customFormat="1">
      <c r="B464" s="164"/>
      <c r="D464" s="159" t="s">
        <v>206</v>
      </c>
      <c r="E464" s="165" t="s">
        <v>3</v>
      </c>
      <c r="F464" s="166" t="s">
        <v>589</v>
      </c>
      <c r="H464" s="167">
        <v>-1.08</v>
      </c>
      <c r="I464" s="168"/>
      <c r="L464" s="164"/>
      <c r="M464" s="169"/>
      <c r="N464" s="170"/>
      <c r="O464" s="170"/>
      <c r="P464" s="170"/>
      <c r="Q464" s="170"/>
      <c r="R464" s="170"/>
      <c r="S464" s="170"/>
      <c r="T464" s="171"/>
      <c r="AT464" s="165" t="s">
        <v>206</v>
      </c>
      <c r="AU464" s="165" t="s">
        <v>81</v>
      </c>
      <c r="AV464" s="13" t="s">
        <v>81</v>
      </c>
      <c r="AW464" s="13" t="s">
        <v>34</v>
      </c>
      <c r="AX464" s="13" t="s">
        <v>72</v>
      </c>
      <c r="AY464" s="165" t="s">
        <v>195</v>
      </c>
    </row>
    <row r="465" spans="1:65" s="13" customFormat="1">
      <c r="B465" s="164"/>
      <c r="D465" s="159" t="s">
        <v>206</v>
      </c>
      <c r="E465" s="165" t="s">
        <v>3</v>
      </c>
      <c r="F465" s="166" t="s">
        <v>617</v>
      </c>
      <c r="H465" s="167">
        <v>-2.359</v>
      </c>
      <c r="I465" s="168"/>
      <c r="L465" s="164"/>
      <c r="M465" s="169"/>
      <c r="N465" s="170"/>
      <c r="O465" s="170"/>
      <c r="P465" s="170"/>
      <c r="Q465" s="170"/>
      <c r="R465" s="170"/>
      <c r="S465" s="170"/>
      <c r="T465" s="171"/>
      <c r="AT465" s="165" t="s">
        <v>206</v>
      </c>
      <c r="AU465" s="165" t="s">
        <v>81</v>
      </c>
      <c r="AV465" s="13" t="s">
        <v>81</v>
      </c>
      <c r="AW465" s="13" t="s">
        <v>34</v>
      </c>
      <c r="AX465" s="13" t="s">
        <v>72</v>
      </c>
      <c r="AY465" s="165" t="s">
        <v>195</v>
      </c>
    </row>
    <row r="466" spans="1:65" s="13" customFormat="1">
      <c r="B466" s="164"/>
      <c r="D466" s="159" t="s">
        <v>206</v>
      </c>
      <c r="E466" s="165" t="s">
        <v>3</v>
      </c>
      <c r="F466" s="166" t="s">
        <v>618</v>
      </c>
      <c r="H466" s="167">
        <v>-0.69299999999999995</v>
      </c>
      <c r="I466" s="168"/>
      <c r="L466" s="164"/>
      <c r="M466" s="169"/>
      <c r="N466" s="170"/>
      <c r="O466" s="170"/>
      <c r="P466" s="170"/>
      <c r="Q466" s="170"/>
      <c r="R466" s="170"/>
      <c r="S466" s="170"/>
      <c r="T466" s="171"/>
      <c r="AT466" s="165" t="s">
        <v>206</v>
      </c>
      <c r="AU466" s="165" t="s">
        <v>81</v>
      </c>
      <c r="AV466" s="13" t="s">
        <v>81</v>
      </c>
      <c r="AW466" s="13" t="s">
        <v>34</v>
      </c>
      <c r="AX466" s="13" t="s">
        <v>72</v>
      </c>
      <c r="AY466" s="165" t="s">
        <v>195</v>
      </c>
    </row>
    <row r="467" spans="1:65" s="14" customFormat="1">
      <c r="B467" s="172"/>
      <c r="D467" s="159" t="s">
        <v>206</v>
      </c>
      <c r="E467" s="173" t="s">
        <v>3</v>
      </c>
      <c r="F467" s="174" t="s">
        <v>619</v>
      </c>
      <c r="H467" s="175">
        <v>90.331000000000003</v>
      </c>
      <c r="I467" s="176"/>
      <c r="L467" s="172"/>
      <c r="M467" s="177"/>
      <c r="N467" s="178"/>
      <c r="O467" s="178"/>
      <c r="P467" s="178"/>
      <c r="Q467" s="178"/>
      <c r="R467" s="178"/>
      <c r="S467" s="178"/>
      <c r="T467" s="179"/>
      <c r="AT467" s="173" t="s">
        <v>206</v>
      </c>
      <c r="AU467" s="173" t="s">
        <v>81</v>
      </c>
      <c r="AV467" s="14" t="s">
        <v>109</v>
      </c>
      <c r="AW467" s="14" t="s">
        <v>34</v>
      </c>
      <c r="AX467" s="14" t="s">
        <v>72</v>
      </c>
      <c r="AY467" s="173" t="s">
        <v>195</v>
      </c>
    </row>
    <row r="468" spans="1:65" s="13" customFormat="1">
      <c r="B468" s="164"/>
      <c r="D468" s="159" t="s">
        <v>206</v>
      </c>
      <c r="E468" s="165" t="s">
        <v>3</v>
      </c>
      <c r="F468" s="166" t="s">
        <v>620</v>
      </c>
      <c r="H468" s="167">
        <v>6.8860000000000001</v>
      </c>
      <c r="I468" s="168"/>
      <c r="L468" s="164"/>
      <c r="M468" s="169"/>
      <c r="N468" s="170"/>
      <c r="O468" s="170"/>
      <c r="P468" s="170"/>
      <c r="Q468" s="170"/>
      <c r="R468" s="170"/>
      <c r="S468" s="170"/>
      <c r="T468" s="171"/>
      <c r="AT468" s="165" t="s">
        <v>206</v>
      </c>
      <c r="AU468" s="165" t="s">
        <v>81</v>
      </c>
      <c r="AV468" s="13" t="s">
        <v>81</v>
      </c>
      <c r="AW468" s="13" t="s">
        <v>34</v>
      </c>
      <c r="AX468" s="13" t="s">
        <v>72</v>
      </c>
      <c r="AY468" s="165" t="s">
        <v>195</v>
      </c>
    </row>
    <row r="469" spans="1:65" s="13" customFormat="1">
      <c r="B469" s="164"/>
      <c r="D469" s="159" t="s">
        <v>206</v>
      </c>
      <c r="E469" s="165" t="s">
        <v>3</v>
      </c>
      <c r="F469" s="166" t="s">
        <v>621</v>
      </c>
      <c r="H469" s="167">
        <v>3.4910000000000001</v>
      </c>
      <c r="I469" s="168"/>
      <c r="L469" s="164"/>
      <c r="M469" s="169"/>
      <c r="N469" s="170"/>
      <c r="O469" s="170"/>
      <c r="P469" s="170"/>
      <c r="Q469" s="170"/>
      <c r="R469" s="170"/>
      <c r="S469" s="170"/>
      <c r="T469" s="171"/>
      <c r="AT469" s="165" t="s">
        <v>206</v>
      </c>
      <c r="AU469" s="165" t="s">
        <v>81</v>
      </c>
      <c r="AV469" s="13" t="s">
        <v>81</v>
      </c>
      <c r="AW469" s="13" t="s">
        <v>34</v>
      </c>
      <c r="AX469" s="13" t="s">
        <v>72</v>
      </c>
      <c r="AY469" s="165" t="s">
        <v>195</v>
      </c>
    </row>
    <row r="470" spans="1:65" s="13" customFormat="1">
      <c r="B470" s="164"/>
      <c r="D470" s="159" t="s">
        <v>206</v>
      </c>
      <c r="E470" s="165" t="s">
        <v>3</v>
      </c>
      <c r="F470" s="166" t="s">
        <v>622</v>
      </c>
      <c r="H470" s="167">
        <v>0.154</v>
      </c>
      <c r="I470" s="168"/>
      <c r="L470" s="164"/>
      <c r="M470" s="169"/>
      <c r="N470" s="170"/>
      <c r="O470" s="170"/>
      <c r="P470" s="170"/>
      <c r="Q470" s="170"/>
      <c r="R470" s="170"/>
      <c r="S470" s="170"/>
      <c r="T470" s="171"/>
      <c r="AT470" s="165" t="s">
        <v>206</v>
      </c>
      <c r="AU470" s="165" t="s">
        <v>81</v>
      </c>
      <c r="AV470" s="13" t="s">
        <v>81</v>
      </c>
      <c r="AW470" s="13" t="s">
        <v>34</v>
      </c>
      <c r="AX470" s="13" t="s">
        <v>72</v>
      </c>
      <c r="AY470" s="165" t="s">
        <v>195</v>
      </c>
    </row>
    <row r="471" spans="1:65" s="13" customFormat="1">
      <c r="B471" s="164"/>
      <c r="D471" s="159" t="s">
        <v>206</v>
      </c>
      <c r="E471" s="165" t="s">
        <v>3</v>
      </c>
      <c r="F471" s="166" t="s">
        <v>622</v>
      </c>
      <c r="H471" s="167">
        <v>0.154</v>
      </c>
      <c r="I471" s="168"/>
      <c r="L471" s="164"/>
      <c r="M471" s="169"/>
      <c r="N471" s="170"/>
      <c r="O471" s="170"/>
      <c r="P471" s="170"/>
      <c r="Q471" s="170"/>
      <c r="R471" s="170"/>
      <c r="S471" s="170"/>
      <c r="T471" s="171"/>
      <c r="AT471" s="165" t="s">
        <v>206</v>
      </c>
      <c r="AU471" s="165" t="s">
        <v>81</v>
      </c>
      <c r="AV471" s="13" t="s">
        <v>81</v>
      </c>
      <c r="AW471" s="13" t="s">
        <v>34</v>
      </c>
      <c r="AX471" s="13" t="s">
        <v>72</v>
      </c>
      <c r="AY471" s="165" t="s">
        <v>195</v>
      </c>
    </row>
    <row r="472" spans="1:65" s="14" customFormat="1">
      <c r="B472" s="172"/>
      <c r="D472" s="159" t="s">
        <v>206</v>
      </c>
      <c r="E472" s="173" t="s">
        <v>3</v>
      </c>
      <c r="F472" s="174" t="s">
        <v>623</v>
      </c>
      <c r="H472" s="175">
        <v>10.685</v>
      </c>
      <c r="I472" s="176"/>
      <c r="L472" s="172"/>
      <c r="M472" s="177"/>
      <c r="N472" s="178"/>
      <c r="O472" s="178"/>
      <c r="P472" s="178"/>
      <c r="Q472" s="178"/>
      <c r="R472" s="178"/>
      <c r="S472" s="178"/>
      <c r="T472" s="179"/>
      <c r="AT472" s="173" t="s">
        <v>206</v>
      </c>
      <c r="AU472" s="173" t="s">
        <v>81</v>
      </c>
      <c r="AV472" s="14" t="s">
        <v>109</v>
      </c>
      <c r="AW472" s="14" t="s">
        <v>34</v>
      </c>
      <c r="AX472" s="14" t="s">
        <v>72</v>
      </c>
      <c r="AY472" s="173" t="s">
        <v>195</v>
      </c>
    </row>
    <row r="473" spans="1:65" s="15" customFormat="1">
      <c r="B473" s="180"/>
      <c r="D473" s="159" t="s">
        <v>206</v>
      </c>
      <c r="E473" s="181" t="s">
        <v>3</v>
      </c>
      <c r="F473" s="182" t="s">
        <v>212</v>
      </c>
      <c r="H473" s="183">
        <v>653.93600000000004</v>
      </c>
      <c r="I473" s="184"/>
      <c r="L473" s="180"/>
      <c r="M473" s="185"/>
      <c r="N473" s="186"/>
      <c r="O473" s="186"/>
      <c r="P473" s="186"/>
      <c r="Q473" s="186"/>
      <c r="R473" s="186"/>
      <c r="S473" s="186"/>
      <c r="T473" s="187"/>
      <c r="AT473" s="181" t="s">
        <v>206</v>
      </c>
      <c r="AU473" s="181" t="s">
        <v>81</v>
      </c>
      <c r="AV473" s="15" t="s">
        <v>202</v>
      </c>
      <c r="AW473" s="15" t="s">
        <v>34</v>
      </c>
      <c r="AX473" s="15" t="s">
        <v>79</v>
      </c>
      <c r="AY473" s="181" t="s">
        <v>195</v>
      </c>
    </row>
    <row r="474" spans="1:65" s="2" customFormat="1" ht="24.2" customHeight="1">
      <c r="A474" s="35"/>
      <c r="B474" s="145"/>
      <c r="C474" s="146" t="s">
        <v>624</v>
      </c>
      <c r="D474" s="146" t="s">
        <v>197</v>
      </c>
      <c r="E474" s="147" t="s">
        <v>625</v>
      </c>
      <c r="F474" s="148" t="s">
        <v>626</v>
      </c>
      <c r="G474" s="149" t="s">
        <v>300</v>
      </c>
      <c r="H474" s="150">
        <v>4839.7790000000005</v>
      </c>
      <c r="I474" s="151"/>
      <c r="J474" s="152">
        <f>ROUND(I474*H474,2)</f>
        <v>0</v>
      </c>
      <c r="K474" s="148" t="s">
        <v>201</v>
      </c>
      <c r="L474" s="36"/>
      <c r="M474" s="153" t="s">
        <v>3</v>
      </c>
      <c r="N474" s="154" t="s">
        <v>43</v>
      </c>
      <c r="O474" s="56"/>
      <c r="P474" s="155">
        <f>O474*H474</f>
        <v>0</v>
      </c>
      <c r="Q474" s="155">
        <v>2.7499999999999998E-3</v>
      </c>
      <c r="R474" s="155">
        <f>Q474*H474</f>
        <v>13.30939225</v>
      </c>
      <c r="S474" s="155">
        <v>0</v>
      </c>
      <c r="T474" s="156">
        <f>S474*H474</f>
        <v>0</v>
      </c>
      <c r="U474" s="35"/>
      <c r="V474" s="35"/>
      <c r="W474" s="35"/>
      <c r="X474" s="35"/>
      <c r="Y474" s="35"/>
      <c r="Z474" s="35"/>
      <c r="AA474" s="35"/>
      <c r="AB474" s="35"/>
      <c r="AC474" s="35"/>
      <c r="AD474" s="35"/>
      <c r="AE474" s="35"/>
      <c r="AR474" s="157" t="s">
        <v>202</v>
      </c>
      <c r="AT474" s="157" t="s">
        <v>197</v>
      </c>
      <c r="AU474" s="157" t="s">
        <v>81</v>
      </c>
      <c r="AY474" s="20" t="s">
        <v>195</v>
      </c>
      <c r="BE474" s="158">
        <f>IF(N474="základní",J474,0)</f>
        <v>0</v>
      </c>
      <c r="BF474" s="158">
        <f>IF(N474="snížená",J474,0)</f>
        <v>0</v>
      </c>
      <c r="BG474" s="158">
        <f>IF(N474="zákl. přenesená",J474,0)</f>
        <v>0</v>
      </c>
      <c r="BH474" s="158">
        <f>IF(N474="sníž. přenesená",J474,0)</f>
        <v>0</v>
      </c>
      <c r="BI474" s="158">
        <f>IF(N474="nulová",J474,0)</f>
        <v>0</v>
      </c>
      <c r="BJ474" s="20" t="s">
        <v>79</v>
      </c>
      <c r="BK474" s="158">
        <f>ROUND(I474*H474,2)</f>
        <v>0</v>
      </c>
      <c r="BL474" s="20" t="s">
        <v>202</v>
      </c>
      <c r="BM474" s="157" t="s">
        <v>627</v>
      </c>
    </row>
    <row r="475" spans="1:65" s="2" customFormat="1" ht="146.25">
      <c r="A475" s="35"/>
      <c r="B475" s="36"/>
      <c r="C475" s="35"/>
      <c r="D475" s="159" t="s">
        <v>204</v>
      </c>
      <c r="E475" s="35"/>
      <c r="F475" s="160" t="s">
        <v>628</v>
      </c>
      <c r="G475" s="35"/>
      <c r="H475" s="35"/>
      <c r="I475" s="161"/>
      <c r="J475" s="35"/>
      <c r="K475" s="35"/>
      <c r="L475" s="36"/>
      <c r="M475" s="162"/>
      <c r="N475" s="163"/>
      <c r="O475" s="56"/>
      <c r="P475" s="56"/>
      <c r="Q475" s="56"/>
      <c r="R475" s="56"/>
      <c r="S475" s="56"/>
      <c r="T475" s="57"/>
      <c r="U475" s="35"/>
      <c r="V475" s="35"/>
      <c r="W475" s="35"/>
      <c r="X475" s="35"/>
      <c r="Y475" s="35"/>
      <c r="Z475" s="35"/>
      <c r="AA475" s="35"/>
      <c r="AB475" s="35"/>
      <c r="AC475" s="35"/>
      <c r="AD475" s="35"/>
      <c r="AE475" s="35"/>
      <c r="AT475" s="20" t="s">
        <v>204</v>
      </c>
      <c r="AU475" s="20" t="s">
        <v>81</v>
      </c>
    </row>
    <row r="476" spans="1:65" s="13" customFormat="1">
      <c r="B476" s="164"/>
      <c r="D476" s="159" t="s">
        <v>206</v>
      </c>
      <c r="E476" s="165" t="s">
        <v>3</v>
      </c>
      <c r="F476" s="166" t="s">
        <v>629</v>
      </c>
      <c r="H476" s="167">
        <v>20.77</v>
      </c>
      <c r="I476" s="168"/>
      <c r="L476" s="164"/>
      <c r="M476" s="169"/>
      <c r="N476" s="170"/>
      <c r="O476" s="170"/>
      <c r="P476" s="170"/>
      <c r="Q476" s="170"/>
      <c r="R476" s="170"/>
      <c r="S476" s="170"/>
      <c r="T476" s="171"/>
      <c r="AT476" s="165" t="s">
        <v>206</v>
      </c>
      <c r="AU476" s="165" t="s">
        <v>81</v>
      </c>
      <c r="AV476" s="13" t="s">
        <v>81</v>
      </c>
      <c r="AW476" s="13" t="s">
        <v>34</v>
      </c>
      <c r="AX476" s="13" t="s">
        <v>72</v>
      </c>
      <c r="AY476" s="165" t="s">
        <v>195</v>
      </c>
    </row>
    <row r="477" spans="1:65" s="13" customFormat="1">
      <c r="B477" s="164"/>
      <c r="D477" s="159" t="s">
        <v>206</v>
      </c>
      <c r="E477" s="165" t="s">
        <v>3</v>
      </c>
      <c r="F477" s="166" t="s">
        <v>630</v>
      </c>
      <c r="H477" s="167">
        <v>17.36</v>
      </c>
      <c r="I477" s="168"/>
      <c r="L477" s="164"/>
      <c r="M477" s="169"/>
      <c r="N477" s="170"/>
      <c r="O477" s="170"/>
      <c r="P477" s="170"/>
      <c r="Q477" s="170"/>
      <c r="R477" s="170"/>
      <c r="S477" s="170"/>
      <c r="T477" s="171"/>
      <c r="AT477" s="165" t="s">
        <v>206</v>
      </c>
      <c r="AU477" s="165" t="s">
        <v>81</v>
      </c>
      <c r="AV477" s="13" t="s">
        <v>81</v>
      </c>
      <c r="AW477" s="13" t="s">
        <v>34</v>
      </c>
      <c r="AX477" s="13" t="s">
        <v>72</v>
      </c>
      <c r="AY477" s="165" t="s">
        <v>195</v>
      </c>
    </row>
    <row r="478" spans="1:65" s="13" customFormat="1">
      <c r="B478" s="164"/>
      <c r="D478" s="159" t="s">
        <v>206</v>
      </c>
      <c r="E478" s="165" t="s">
        <v>3</v>
      </c>
      <c r="F478" s="166" t="s">
        <v>631</v>
      </c>
      <c r="H478" s="167">
        <v>85.278000000000006</v>
      </c>
      <c r="I478" s="168"/>
      <c r="L478" s="164"/>
      <c r="M478" s="169"/>
      <c r="N478" s="170"/>
      <c r="O478" s="170"/>
      <c r="P478" s="170"/>
      <c r="Q478" s="170"/>
      <c r="R478" s="170"/>
      <c r="S478" s="170"/>
      <c r="T478" s="171"/>
      <c r="AT478" s="165" t="s">
        <v>206</v>
      </c>
      <c r="AU478" s="165" t="s">
        <v>81</v>
      </c>
      <c r="AV478" s="13" t="s">
        <v>81</v>
      </c>
      <c r="AW478" s="13" t="s">
        <v>34</v>
      </c>
      <c r="AX478" s="13" t="s">
        <v>72</v>
      </c>
      <c r="AY478" s="165" t="s">
        <v>195</v>
      </c>
    </row>
    <row r="479" spans="1:65" s="14" customFormat="1">
      <c r="B479" s="172"/>
      <c r="D479" s="159" t="s">
        <v>206</v>
      </c>
      <c r="E479" s="173" t="s">
        <v>3</v>
      </c>
      <c r="F479" s="174" t="s">
        <v>550</v>
      </c>
      <c r="H479" s="175">
        <v>123.408</v>
      </c>
      <c r="I479" s="176"/>
      <c r="L479" s="172"/>
      <c r="M479" s="177"/>
      <c r="N479" s="178"/>
      <c r="O479" s="178"/>
      <c r="P479" s="178"/>
      <c r="Q479" s="178"/>
      <c r="R479" s="178"/>
      <c r="S479" s="178"/>
      <c r="T479" s="179"/>
      <c r="AT479" s="173" t="s">
        <v>206</v>
      </c>
      <c r="AU479" s="173" t="s">
        <v>81</v>
      </c>
      <c r="AV479" s="14" t="s">
        <v>109</v>
      </c>
      <c r="AW479" s="14" t="s">
        <v>34</v>
      </c>
      <c r="AX479" s="14" t="s">
        <v>72</v>
      </c>
      <c r="AY479" s="173" t="s">
        <v>195</v>
      </c>
    </row>
    <row r="480" spans="1:65" s="13" customFormat="1">
      <c r="B480" s="164"/>
      <c r="D480" s="159" t="s">
        <v>206</v>
      </c>
      <c r="E480" s="165" t="s">
        <v>3</v>
      </c>
      <c r="F480" s="166" t="s">
        <v>632</v>
      </c>
      <c r="H480" s="167">
        <v>97.632000000000005</v>
      </c>
      <c r="I480" s="168"/>
      <c r="L480" s="164"/>
      <c r="M480" s="169"/>
      <c r="N480" s="170"/>
      <c r="O480" s="170"/>
      <c r="P480" s="170"/>
      <c r="Q480" s="170"/>
      <c r="R480" s="170"/>
      <c r="S480" s="170"/>
      <c r="T480" s="171"/>
      <c r="AT480" s="165" t="s">
        <v>206</v>
      </c>
      <c r="AU480" s="165" t="s">
        <v>81</v>
      </c>
      <c r="AV480" s="13" t="s">
        <v>81</v>
      </c>
      <c r="AW480" s="13" t="s">
        <v>34</v>
      </c>
      <c r="AX480" s="13" t="s">
        <v>72</v>
      </c>
      <c r="AY480" s="165" t="s">
        <v>195</v>
      </c>
    </row>
    <row r="481" spans="2:51" s="13" customFormat="1">
      <c r="B481" s="164"/>
      <c r="D481" s="159" t="s">
        <v>206</v>
      </c>
      <c r="E481" s="165" t="s">
        <v>3</v>
      </c>
      <c r="F481" s="166" t="s">
        <v>633</v>
      </c>
      <c r="H481" s="167">
        <v>37.152000000000001</v>
      </c>
      <c r="I481" s="168"/>
      <c r="L481" s="164"/>
      <c r="M481" s="169"/>
      <c r="N481" s="170"/>
      <c r="O481" s="170"/>
      <c r="P481" s="170"/>
      <c r="Q481" s="170"/>
      <c r="R481" s="170"/>
      <c r="S481" s="170"/>
      <c r="T481" s="171"/>
      <c r="AT481" s="165" t="s">
        <v>206</v>
      </c>
      <c r="AU481" s="165" t="s">
        <v>81</v>
      </c>
      <c r="AV481" s="13" t="s">
        <v>81</v>
      </c>
      <c r="AW481" s="13" t="s">
        <v>34</v>
      </c>
      <c r="AX481" s="13" t="s">
        <v>72</v>
      </c>
      <c r="AY481" s="165" t="s">
        <v>195</v>
      </c>
    </row>
    <row r="482" spans="2:51" s="13" customFormat="1" ht="22.5">
      <c r="B482" s="164"/>
      <c r="D482" s="159" t="s">
        <v>206</v>
      </c>
      <c r="E482" s="165" t="s">
        <v>3</v>
      </c>
      <c r="F482" s="166" t="s">
        <v>634</v>
      </c>
      <c r="H482" s="167">
        <v>280.91800000000001</v>
      </c>
      <c r="I482" s="168"/>
      <c r="L482" s="164"/>
      <c r="M482" s="169"/>
      <c r="N482" s="170"/>
      <c r="O482" s="170"/>
      <c r="P482" s="170"/>
      <c r="Q482" s="170"/>
      <c r="R482" s="170"/>
      <c r="S482" s="170"/>
      <c r="T482" s="171"/>
      <c r="AT482" s="165" t="s">
        <v>206</v>
      </c>
      <c r="AU482" s="165" t="s">
        <v>81</v>
      </c>
      <c r="AV482" s="13" t="s">
        <v>81</v>
      </c>
      <c r="AW482" s="13" t="s">
        <v>34</v>
      </c>
      <c r="AX482" s="13" t="s">
        <v>72</v>
      </c>
      <c r="AY482" s="165" t="s">
        <v>195</v>
      </c>
    </row>
    <row r="483" spans="2:51" s="13" customFormat="1">
      <c r="B483" s="164"/>
      <c r="D483" s="159" t="s">
        <v>206</v>
      </c>
      <c r="E483" s="165" t="s">
        <v>3</v>
      </c>
      <c r="F483" s="166" t="s">
        <v>635</v>
      </c>
      <c r="H483" s="167">
        <v>2.1</v>
      </c>
      <c r="I483" s="168"/>
      <c r="L483" s="164"/>
      <c r="M483" s="169"/>
      <c r="N483" s="170"/>
      <c r="O483" s="170"/>
      <c r="P483" s="170"/>
      <c r="Q483" s="170"/>
      <c r="R483" s="170"/>
      <c r="S483" s="170"/>
      <c r="T483" s="171"/>
      <c r="AT483" s="165" t="s">
        <v>206</v>
      </c>
      <c r="AU483" s="165" t="s">
        <v>81</v>
      </c>
      <c r="AV483" s="13" t="s">
        <v>81</v>
      </c>
      <c r="AW483" s="13" t="s">
        <v>34</v>
      </c>
      <c r="AX483" s="13" t="s">
        <v>72</v>
      </c>
      <c r="AY483" s="165" t="s">
        <v>195</v>
      </c>
    </row>
    <row r="484" spans="2:51" s="13" customFormat="1">
      <c r="B484" s="164"/>
      <c r="D484" s="159" t="s">
        <v>206</v>
      </c>
      <c r="E484" s="165" t="s">
        <v>3</v>
      </c>
      <c r="F484" s="166" t="s">
        <v>636</v>
      </c>
      <c r="H484" s="167">
        <v>1.8240000000000001</v>
      </c>
      <c r="I484" s="168"/>
      <c r="L484" s="164"/>
      <c r="M484" s="169"/>
      <c r="N484" s="170"/>
      <c r="O484" s="170"/>
      <c r="P484" s="170"/>
      <c r="Q484" s="170"/>
      <c r="R484" s="170"/>
      <c r="S484" s="170"/>
      <c r="T484" s="171"/>
      <c r="AT484" s="165" t="s">
        <v>206</v>
      </c>
      <c r="AU484" s="165" t="s">
        <v>81</v>
      </c>
      <c r="AV484" s="13" t="s">
        <v>81</v>
      </c>
      <c r="AW484" s="13" t="s">
        <v>34</v>
      </c>
      <c r="AX484" s="13" t="s">
        <v>72</v>
      </c>
      <c r="AY484" s="165" t="s">
        <v>195</v>
      </c>
    </row>
    <row r="485" spans="2:51" s="13" customFormat="1">
      <c r="B485" s="164"/>
      <c r="D485" s="159" t="s">
        <v>206</v>
      </c>
      <c r="E485" s="165" t="s">
        <v>3</v>
      </c>
      <c r="F485" s="166" t="s">
        <v>637</v>
      </c>
      <c r="H485" s="167">
        <v>1.944</v>
      </c>
      <c r="I485" s="168"/>
      <c r="L485" s="164"/>
      <c r="M485" s="169"/>
      <c r="N485" s="170"/>
      <c r="O485" s="170"/>
      <c r="P485" s="170"/>
      <c r="Q485" s="170"/>
      <c r="R485" s="170"/>
      <c r="S485" s="170"/>
      <c r="T485" s="171"/>
      <c r="AT485" s="165" t="s">
        <v>206</v>
      </c>
      <c r="AU485" s="165" t="s">
        <v>81</v>
      </c>
      <c r="AV485" s="13" t="s">
        <v>81</v>
      </c>
      <c r="AW485" s="13" t="s">
        <v>34</v>
      </c>
      <c r="AX485" s="13" t="s">
        <v>72</v>
      </c>
      <c r="AY485" s="165" t="s">
        <v>195</v>
      </c>
    </row>
    <row r="486" spans="2:51" s="13" customFormat="1" ht="22.5">
      <c r="B486" s="164"/>
      <c r="D486" s="159" t="s">
        <v>206</v>
      </c>
      <c r="E486" s="165" t="s">
        <v>3</v>
      </c>
      <c r="F486" s="166" t="s">
        <v>638</v>
      </c>
      <c r="H486" s="167">
        <v>304.04000000000002</v>
      </c>
      <c r="I486" s="168"/>
      <c r="L486" s="164"/>
      <c r="M486" s="169"/>
      <c r="N486" s="170"/>
      <c r="O486" s="170"/>
      <c r="P486" s="170"/>
      <c r="Q486" s="170"/>
      <c r="R486" s="170"/>
      <c r="S486" s="170"/>
      <c r="T486" s="171"/>
      <c r="AT486" s="165" t="s">
        <v>206</v>
      </c>
      <c r="AU486" s="165" t="s">
        <v>81</v>
      </c>
      <c r="AV486" s="13" t="s">
        <v>81</v>
      </c>
      <c r="AW486" s="13" t="s">
        <v>34</v>
      </c>
      <c r="AX486" s="13" t="s">
        <v>72</v>
      </c>
      <c r="AY486" s="165" t="s">
        <v>195</v>
      </c>
    </row>
    <row r="487" spans="2:51" s="13" customFormat="1">
      <c r="B487" s="164"/>
      <c r="D487" s="159" t="s">
        <v>206</v>
      </c>
      <c r="E487" s="165" t="s">
        <v>3</v>
      </c>
      <c r="F487" s="166" t="s">
        <v>639</v>
      </c>
      <c r="H487" s="167">
        <v>328.05900000000003</v>
      </c>
      <c r="I487" s="168"/>
      <c r="L487" s="164"/>
      <c r="M487" s="169"/>
      <c r="N487" s="170"/>
      <c r="O487" s="170"/>
      <c r="P487" s="170"/>
      <c r="Q487" s="170"/>
      <c r="R487" s="170"/>
      <c r="S487" s="170"/>
      <c r="T487" s="171"/>
      <c r="AT487" s="165" t="s">
        <v>206</v>
      </c>
      <c r="AU487" s="165" t="s">
        <v>81</v>
      </c>
      <c r="AV487" s="13" t="s">
        <v>81</v>
      </c>
      <c r="AW487" s="13" t="s">
        <v>34</v>
      </c>
      <c r="AX487" s="13" t="s">
        <v>72</v>
      </c>
      <c r="AY487" s="165" t="s">
        <v>195</v>
      </c>
    </row>
    <row r="488" spans="2:51" s="13" customFormat="1">
      <c r="B488" s="164"/>
      <c r="D488" s="159" t="s">
        <v>206</v>
      </c>
      <c r="E488" s="165" t="s">
        <v>3</v>
      </c>
      <c r="F488" s="166" t="s">
        <v>640</v>
      </c>
      <c r="H488" s="167">
        <v>4.34</v>
      </c>
      <c r="I488" s="168"/>
      <c r="L488" s="164"/>
      <c r="M488" s="169"/>
      <c r="N488" s="170"/>
      <c r="O488" s="170"/>
      <c r="P488" s="170"/>
      <c r="Q488" s="170"/>
      <c r="R488" s="170"/>
      <c r="S488" s="170"/>
      <c r="T488" s="171"/>
      <c r="AT488" s="165" t="s">
        <v>206</v>
      </c>
      <c r="AU488" s="165" t="s">
        <v>81</v>
      </c>
      <c r="AV488" s="13" t="s">
        <v>81</v>
      </c>
      <c r="AW488" s="13" t="s">
        <v>34</v>
      </c>
      <c r="AX488" s="13" t="s">
        <v>72</v>
      </c>
      <c r="AY488" s="165" t="s">
        <v>195</v>
      </c>
    </row>
    <row r="489" spans="2:51" s="13" customFormat="1">
      <c r="B489" s="164"/>
      <c r="D489" s="159" t="s">
        <v>206</v>
      </c>
      <c r="E489" s="165" t="s">
        <v>3</v>
      </c>
      <c r="F489" s="166" t="s">
        <v>641</v>
      </c>
      <c r="H489" s="167">
        <v>5.04</v>
      </c>
      <c r="I489" s="168"/>
      <c r="L489" s="164"/>
      <c r="M489" s="169"/>
      <c r="N489" s="170"/>
      <c r="O489" s="170"/>
      <c r="P489" s="170"/>
      <c r="Q489" s="170"/>
      <c r="R489" s="170"/>
      <c r="S489" s="170"/>
      <c r="T489" s="171"/>
      <c r="AT489" s="165" t="s">
        <v>206</v>
      </c>
      <c r="AU489" s="165" t="s">
        <v>81</v>
      </c>
      <c r="AV489" s="13" t="s">
        <v>81</v>
      </c>
      <c r="AW489" s="13" t="s">
        <v>34</v>
      </c>
      <c r="AX489" s="13" t="s">
        <v>72</v>
      </c>
      <c r="AY489" s="165" t="s">
        <v>195</v>
      </c>
    </row>
    <row r="490" spans="2:51" s="13" customFormat="1">
      <c r="B490" s="164"/>
      <c r="D490" s="159" t="s">
        <v>206</v>
      </c>
      <c r="E490" s="165" t="s">
        <v>3</v>
      </c>
      <c r="F490" s="166" t="s">
        <v>642</v>
      </c>
      <c r="H490" s="167">
        <v>2.94</v>
      </c>
      <c r="I490" s="168"/>
      <c r="L490" s="164"/>
      <c r="M490" s="169"/>
      <c r="N490" s="170"/>
      <c r="O490" s="170"/>
      <c r="P490" s="170"/>
      <c r="Q490" s="170"/>
      <c r="R490" s="170"/>
      <c r="S490" s="170"/>
      <c r="T490" s="171"/>
      <c r="AT490" s="165" t="s">
        <v>206</v>
      </c>
      <c r="AU490" s="165" t="s">
        <v>81</v>
      </c>
      <c r="AV490" s="13" t="s">
        <v>81</v>
      </c>
      <c r="AW490" s="13" t="s">
        <v>34</v>
      </c>
      <c r="AX490" s="13" t="s">
        <v>72</v>
      </c>
      <c r="AY490" s="165" t="s">
        <v>195</v>
      </c>
    </row>
    <row r="491" spans="2:51" s="13" customFormat="1">
      <c r="B491" s="164"/>
      <c r="D491" s="159" t="s">
        <v>206</v>
      </c>
      <c r="E491" s="165" t="s">
        <v>3</v>
      </c>
      <c r="F491" s="166" t="s">
        <v>643</v>
      </c>
      <c r="H491" s="167">
        <v>29.15</v>
      </c>
      <c r="I491" s="168"/>
      <c r="L491" s="164"/>
      <c r="M491" s="169"/>
      <c r="N491" s="170"/>
      <c r="O491" s="170"/>
      <c r="P491" s="170"/>
      <c r="Q491" s="170"/>
      <c r="R491" s="170"/>
      <c r="S491" s="170"/>
      <c r="T491" s="171"/>
      <c r="AT491" s="165" t="s">
        <v>206</v>
      </c>
      <c r="AU491" s="165" t="s">
        <v>81</v>
      </c>
      <c r="AV491" s="13" t="s">
        <v>81</v>
      </c>
      <c r="AW491" s="13" t="s">
        <v>34</v>
      </c>
      <c r="AX491" s="13" t="s">
        <v>72</v>
      </c>
      <c r="AY491" s="165" t="s">
        <v>195</v>
      </c>
    </row>
    <row r="492" spans="2:51" s="13" customFormat="1">
      <c r="B492" s="164"/>
      <c r="D492" s="159" t="s">
        <v>206</v>
      </c>
      <c r="E492" s="165" t="s">
        <v>3</v>
      </c>
      <c r="F492" s="166" t="s">
        <v>644</v>
      </c>
      <c r="H492" s="167">
        <v>2.69</v>
      </c>
      <c r="I492" s="168"/>
      <c r="L492" s="164"/>
      <c r="M492" s="169"/>
      <c r="N492" s="170"/>
      <c r="O492" s="170"/>
      <c r="P492" s="170"/>
      <c r="Q492" s="170"/>
      <c r="R492" s="170"/>
      <c r="S492" s="170"/>
      <c r="T492" s="171"/>
      <c r="AT492" s="165" t="s">
        <v>206</v>
      </c>
      <c r="AU492" s="165" t="s">
        <v>81</v>
      </c>
      <c r="AV492" s="13" t="s">
        <v>81</v>
      </c>
      <c r="AW492" s="13" t="s">
        <v>34</v>
      </c>
      <c r="AX492" s="13" t="s">
        <v>72</v>
      </c>
      <c r="AY492" s="165" t="s">
        <v>195</v>
      </c>
    </row>
    <row r="493" spans="2:51" s="13" customFormat="1">
      <c r="B493" s="164"/>
      <c r="D493" s="159" t="s">
        <v>206</v>
      </c>
      <c r="E493" s="165" t="s">
        <v>3</v>
      </c>
      <c r="F493" s="166" t="s">
        <v>645</v>
      </c>
      <c r="H493" s="167">
        <v>21.082000000000001</v>
      </c>
      <c r="I493" s="168"/>
      <c r="L493" s="164"/>
      <c r="M493" s="169"/>
      <c r="N493" s="170"/>
      <c r="O493" s="170"/>
      <c r="P493" s="170"/>
      <c r="Q493" s="170"/>
      <c r="R493" s="170"/>
      <c r="S493" s="170"/>
      <c r="T493" s="171"/>
      <c r="AT493" s="165" t="s">
        <v>206</v>
      </c>
      <c r="AU493" s="165" t="s">
        <v>81</v>
      </c>
      <c r="AV493" s="13" t="s">
        <v>81</v>
      </c>
      <c r="AW493" s="13" t="s">
        <v>34</v>
      </c>
      <c r="AX493" s="13" t="s">
        <v>72</v>
      </c>
      <c r="AY493" s="165" t="s">
        <v>195</v>
      </c>
    </row>
    <row r="494" spans="2:51" s="13" customFormat="1">
      <c r="B494" s="164"/>
      <c r="D494" s="159" t="s">
        <v>206</v>
      </c>
      <c r="E494" s="165" t="s">
        <v>3</v>
      </c>
      <c r="F494" s="166" t="s">
        <v>646</v>
      </c>
      <c r="H494" s="167">
        <v>1.24</v>
      </c>
      <c r="I494" s="168"/>
      <c r="L494" s="164"/>
      <c r="M494" s="169"/>
      <c r="N494" s="170"/>
      <c r="O494" s="170"/>
      <c r="P494" s="170"/>
      <c r="Q494" s="170"/>
      <c r="R494" s="170"/>
      <c r="S494" s="170"/>
      <c r="T494" s="171"/>
      <c r="AT494" s="165" t="s">
        <v>206</v>
      </c>
      <c r="AU494" s="165" t="s">
        <v>81</v>
      </c>
      <c r="AV494" s="13" t="s">
        <v>81</v>
      </c>
      <c r="AW494" s="13" t="s">
        <v>34</v>
      </c>
      <c r="AX494" s="13" t="s">
        <v>72</v>
      </c>
      <c r="AY494" s="165" t="s">
        <v>195</v>
      </c>
    </row>
    <row r="495" spans="2:51" s="13" customFormat="1">
      <c r="B495" s="164"/>
      <c r="D495" s="159" t="s">
        <v>206</v>
      </c>
      <c r="E495" s="165" t="s">
        <v>3</v>
      </c>
      <c r="F495" s="166" t="s">
        <v>647</v>
      </c>
      <c r="H495" s="167">
        <v>105.994</v>
      </c>
      <c r="I495" s="168"/>
      <c r="L495" s="164"/>
      <c r="M495" s="169"/>
      <c r="N495" s="170"/>
      <c r="O495" s="170"/>
      <c r="P495" s="170"/>
      <c r="Q495" s="170"/>
      <c r="R495" s="170"/>
      <c r="S495" s="170"/>
      <c r="T495" s="171"/>
      <c r="AT495" s="165" t="s">
        <v>206</v>
      </c>
      <c r="AU495" s="165" t="s">
        <v>81</v>
      </c>
      <c r="AV495" s="13" t="s">
        <v>81</v>
      </c>
      <c r="AW495" s="13" t="s">
        <v>34</v>
      </c>
      <c r="AX495" s="13" t="s">
        <v>72</v>
      </c>
      <c r="AY495" s="165" t="s">
        <v>195</v>
      </c>
    </row>
    <row r="496" spans="2:51" s="13" customFormat="1">
      <c r="B496" s="164"/>
      <c r="D496" s="159" t="s">
        <v>206</v>
      </c>
      <c r="E496" s="165" t="s">
        <v>3</v>
      </c>
      <c r="F496" s="166" t="s">
        <v>648</v>
      </c>
      <c r="H496" s="167">
        <v>5.9359999999999999</v>
      </c>
      <c r="I496" s="168"/>
      <c r="L496" s="164"/>
      <c r="M496" s="169"/>
      <c r="N496" s="170"/>
      <c r="O496" s="170"/>
      <c r="P496" s="170"/>
      <c r="Q496" s="170"/>
      <c r="R496" s="170"/>
      <c r="S496" s="170"/>
      <c r="T496" s="171"/>
      <c r="AT496" s="165" t="s">
        <v>206</v>
      </c>
      <c r="AU496" s="165" t="s">
        <v>81</v>
      </c>
      <c r="AV496" s="13" t="s">
        <v>81</v>
      </c>
      <c r="AW496" s="13" t="s">
        <v>34</v>
      </c>
      <c r="AX496" s="13" t="s">
        <v>72</v>
      </c>
      <c r="AY496" s="165" t="s">
        <v>195</v>
      </c>
    </row>
    <row r="497" spans="2:51" s="13" customFormat="1">
      <c r="B497" s="164"/>
      <c r="D497" s="159" t="s">
        <v>206</v>
      </c>
      <c r="E497" s="165" t="s">
        <v>3</v>
      </c>
      <c r="F497" s="166" t="s">
        <v>649</v>
      </c>
      <c r="H497" s="167">
        <v>174.334</v>
      </c>
      <c r="I497" s="168"/>
      <c r="L497" s="164"/>
      <c r="M497" s="169"/>
      <c r="N497" s="170"/>
      <c r="O497" s="170"/>
      <c r="P497" s="170"/>
      <c r="Q497" s="170"/>
      <c r="R497" s="170"/>
      <c r="S497" s="170"/>
      <c r="T497" s="171"/>
      <c r="AT497" s="165" t="s">
        <v>206</v>
      </c>
      <c r="AU497" s="165" t="s">
        <v>81</v>
      </c>
      <c r="AV497" s="13" t="s">
        <v>81</v>
      </c>
      <c r="AW497" s="13" t="s">
        <v>34</v>
      </c>
      <c r="AX497" s="13" t="s">
        <v>72</v>
      </c>
      <c r="AY497" s="165" t="s">
        <v>195</v>
      </c>
    </row>
    <row r="498" spans="2:51" s="13" customFormat="1">
      <c r="B498" s="164"/>
      <c r="D498" s="159" t="s">
        <v>206</v>
      </c>
      <c r="E498" s="165" t="s">
        <v>3</v>
      </c>
      <c r="F498" s="166" t="s">
        <v>650</v>
      </c>
      <c r="H498" s="167">
        <v>17.36</v>
      </c>
      <c r="I498" s="168"/>
      <c r="L498" s="164"/>
      <c r="M498" s="169"/>
      <c r="N498" s="170"/>
      <c r="O498" s="170"/>
      <c r="P498" s="170"/>
      <c r="Q498" s="170"/>
      <c r="R498" s="170"/>
      <c r="S498" s="170"/>
      <c r="T498" s="171"/>
      <c r="AT498" s="165" t="s">
        <v>206</v>
      </c>
      <c r="AU498" s="165" t="s">
        <v>81</v>
      </c>
      <c r="AV498" s="13" t="s">
        <v>81</v>
      </c>
      <c r="AW498" s="13" t="s">
        <v>34</v>
      </c>
      <c r="AX498" s="13" t="s">
        <v>72</v>
      </c>
      <c r="AY498" s="165" t="s">
        <v>195</v>
      </c>
    </row>
    <row r="499" spans="2:51" s="13" customFormat="1">
      <c r="B499" s="164"/>
      <c r="D499" s="159" t="s">
        <v>206</v>
      </c>
      <c r="E499" s="165" t="s">
        <v>3</v>
      </c>
      <c r="F499" s="166" t="s">
        <v>650</v>
      </c>
      <c r="H499" s="167">
        <v>17.36</v>
      </c>
      <c r="I499" s="168"/>
      <c r="L499" s="164"/>
      <c r="M499" s="169"/>
      <c r="N499" s="170"/>
      <c r="O499" s="170"/>
      <c r="P499" s="170"/>
      <c r="Q499" s="170"/>
      <c r="R499" s="170"/>
      <c r="S499" s="170"/>
      <c r="T499" s="171"/>
      <c r="AT499" s="165" t="s">
        <v>206</v>
      </c>
      <c r="AU499" s="165" t="s">
        <v>81</v>
      </c>
      <c r="AV499" s="13" t="s">
        <v>81</v>
      </c>
      <c r="AW499" s="13" t="s">
        <v>34</v>
      </c>
      <c r="AX499" s="13" t="s">
        <v>72</v>
      </c>
      <c r="AY499" s="165" t="s">
        <v>195</v>
      </c>
    </row>
    <row r="500" spans="2:51" s="14" customFormat="1">
      <c r="B500" s="172"/>
      <c r="D500" s="159" t="s">
        <v>206</v>
      </c>
      <c r="E500" s="173" t="s">
        <v>3</v>
      </c>
      <c r="F500" s="174" t="s">
        <v>218</v>
      </c>
      <c r="H500" s="175">
        <v>1441.135</v>
      </c>
      <c r="I500" s="176"/>
      <c r="L500" s="172"/>
      <c r="M500" s="177"/>
      <c r="N500" s="178"/>
      <c r="O500" s="178"/>
      <c r="P500" s="178"/>
      <c r="Q500" s="178"/>
      <c r="R500" s="178"/>
      <c r="S500" s="178"/>
      <c r="T500" s="179"/>
      <c r="AT500" s="173" t="s">
        <v>206</v>
      </c>
      <c r="AU500" s="173" t="s">
        <v>81</v>
      </c>
      <c r="AV500" s="14" t="s">
        <v>109</v>
      </c>
      <c r="AW500" s="14" t="s">
        <v>34</v>
      </c>
      <c r="AX500" s="14" t="s">
        <v>72</v>
      </c>
      <c r="AY500" s="173" t="s">
        <v>195</v>
      </c>
    </row>
    <row r="501" spans="2:51" s="13" customFormat="1">
      <c r="B501" s="164"/>
      <c r="D501" s="159" t="s">
        <v>206</v>
      </c>
      <c r="E501" s="165" t="s">
        <v>3</v>
      </c>
      <c r="F501" s="166" t="s">
        <v>651</v>
      </c>
      <c r="H501" s="167">
        <v>132.10499999999999</v>
      </c>
      <c r="I501" s="168"/>
      <c r="L501" s="164"/>
      <c r="M501" s="169"/>
      <c r="N501" s="170"/>
      <c r="O501" s="170"/>
      <c r="P501" s="170"/>
      <c r="Q501" s="170"/>
      <c r="R501" s="170"/>
      <c r="S501" s="170"/>
      <c r="T501" s="171"/>
      <c r="AT501" s="165" t="s">
        <v>206</v>
      </c>
      <c r="AU501" s="165" t="s">
        <v>81</v>
      </c>
      <c r="AV501" s="13" t="s">
        <v>81</v>
      </c>
      <c r="AW501" s="13" t="s">
        <v>34</v>
      </c>
      <c r="AX501" s="13" t="s">
        <v>72</v>
      </c>
      <c r="AY501" s="165" t="s">
        <v>195</v>
      </c>
    </row>
    <row r="502" spans="2:51" s="13" customFormat="1">
      <c r="B502" s="164"/>
      <c r="D502" s="159" t="s">
        <v>206</v>
      </c>
      <c r="E502" s="165" t="s">
        <v>3</v>
      </c>
      <c r="F502" s="166" t="s">
        <v>652</v>
      </c>
      <c r="H502" s="167">
        <v>5.2110000000000003</v>
      </c>
      <c r="I502" s="168"/>
      <c r="L502" s="164"/>
      <c r="M502" s="169"/>
      <c r="N502" s="170"/>
      <c r="O502" s="170"/>
      <c r="P502" s="170"/>
      <c r="Q502" s="170"/>
      <c r="R502" s="170"/>
      <c r="S502" s="170"/>
      <c r="T502" s="171"/>
      <c r="AT502" s="165" t="s">
        <v>206</v>
      </c>
      <c r="AU502" s="165" t="s">
        <v>81</v>
      </c>
      <c r="AV502" s="13" t="s">
        <v>81</v>
      </c>
      <c r="AW502" s="13" t="s">
        <v>34</v>
      </c>
      <c r="AX502" s="13" t="s">
        <v>72</v>
      </c>
      <c r="AY502" s="165" t="s">
        <v>195</v>
      </c>
    </row>
    <row r="503" spans="2:51" s="13" customFormat="1">
      <c r="B503" s="164"/>
      <c r="D503" s="159" t="s">
        <v>206</v>
      </c>
      <c r="E503" s="165" t="s">
        <v>3</v>
      </c>
      <c r="F503" s="166" t="s">
        <v>653</v>
      </c>
      <c r="H503" s="167">
        <v>80.927999999999997</v>
      </c>
      <c r="I503" s="168"/>
      <c r="L503" s="164"/>
      <c r="M503" s="169"/>
      <c r="N503" s="170"/>
      <c r="O503" s="170"/>
      <c r="P503" s="170"/>
      <c r="Q503" s="170"/>
      <c r="R503" s="170"/>
      <c r="S503" s="170"/>
      <c r="T503" s="171"/>
      <c r="AT503" s="165" t="s">
        <v>206</v>
      </c>
      <c r="AU503" s="165" t="s">
        <v>81</v>
      </c>
      <c r="AV503" s="13" t="s">
        <v>81</v>
      </c>
      <c r="AW503" s="13" t="s">
        <v>34</v>
      </c>
      <c r="AX503" s="13" t="s">
        <v>72</v>
      </c>
      <c r="AY503" s="165" t="s">
        <v>195</v>
      </c>
    </row>
    <row r="504" spans="2:51" s="13" customFormat="1">
      <c r="B504" s="164"/>
      <c r="D504" s="159" t="s">
        <v>206</v>
      </c>
      <c r="E504" s="165" t="s">
        <v>3</v>
      </c>
      <c r="F504" s="166" t="s">
        <v>654</v>
      </c>
      <c r="H504" s="167">
        <v>2.4119999999999999</v>
      </c>
      <c r="I504" s="168"/>
      <c r="L504" s="164"/>
      <c r="M504" s="169"/>
      <c r="N504" s="170"/>
      <c r="O504" s="170"/>
      <c r="P504" s="170"/>
      <c r="Q504" s="170"/>
      <c r="R504" s="170"/>
      <c r="S504" s="170"/>
      <c r="T504" s="171"/>
      <c r="AT504" s="165" t="s">
        <v>206</v>
      </c>
      <c r="AU504" s="165" t="s">
        <v>81</v>
      </c>
      <c r="AV504" s="13" t="s">
        <v>81</v>
      </c>
      <c r="AW504" s="13" t="s">
        <v>34</v>
      </c>
      <c r="AX504" s="13" t="s">
        <v>72</v>
      </c>
      <c r="AY504" s="165" t="s">
        <v>195</v>
      </c>
    </row>
    <row r="505" spans="2:51" s="13" customFormat="1">
      <c r="B505" s="164"/>
      <c r="D505" s="159" t="s">
        <v>206</v>
      </c>
      <c r="E505" s="165" t="s">
        <v>3</v>
      </c>
      <c r="F505" s="166" t="s">
        <v>655</v>
      </c>
      <c r="H505" s="167">
        <v>20.448</v>
      </c>
      <c r="I505" s="168"/>
      <c r="L505" s="164"/>
      <c r="M505" s="169"/>
      <c r="N505" s="170"/>
      <c r="O505" s="170"/>
      <c r="P505" s="170"/>
      <c r="Q505" s="170"/>
      <c r="R505" s="170"/>
      <c r="S505" s="170"/>
      <c r="T505" s="171"/>
      <c r="AT505" s="165" t="s">
        <v>206</v>
      </c>
      <c r="AU505" s="165" t="s">
        <v>81</v>
      </c>
      <c r="AV505" s="13" t="s">
        <v>81</v>
      </c>
      <c r="AW505" s="13" t="s">
        <v>34</v>
      </c>
      <c r="AX505" s="13" t="s">
        <v>72</v>
      </c>
      <c r="AY505" s="165" t="s">
        <v>195</v>
      </c>
    </row>
    <row r="506" spans="2:51" s="13" customFormat="1">
      <c r="B506" s="164"/>
      <c r="D506" s="159" t="s">
        <v>206</v>
      </c>
      <c r="E506" s="165" t="s">
        <v>3</v>
      </c>
      <c r="F506" s="166" t="s">
        <v>656</v>
      </c>
      <c r="H506" s="167">
        <v>212.321</v>
      </c>
      <c r="I506" s="168"/>
      <c r="L506" s="164"/>
      <c r="M506" s="169"/>
      <c r="N506" s="170"/>
      <c r="O506" s="170"/>
      <c r="P506" s="170"/>
      <c r="Q506" s="170"/>
      <c r="R506" s="170"/>
      <c r="S506" s="170"/>
      <c r="T506" s="171"/>
      <c r="AT506" s="165" t="s">
        <v>206</v>
      </c>
      <c r="AU506" s="165" t="s">
        <v>81</v>
      </c>
      <c r="AV506" s="13" t="s">
        <v>81</v>
      </c>
      <c r="AW506" s="13" t="s">
        <v>34</v>
      </c>
      <c r="AX506" s="13" t="s">
        <v>72</v>
      </c>
      <c r="AY506" s="165" t="s">
        <v>195</v>
      </c>
    </row>
    <row r="507" spans="2:51" s="13" customFormat="1">
      <c r="B507" s="164"/>
      <c r="D507" s="159" t="s">
        <v>206</v>
      </c>
      <c r="E507" s="165" t="s">
        <v>3</v>
      </c>
      <c r="F507" s="166" t="s">
        <v>657</v>
      </c>
      <c r="H507" s="167">
        <v>8.68</v>
      </c>
      <c r="I507" s="168"/>
      <c r="L507" s="164"/>
      <c r="M507" s="169"/>
      <c r="N507" s="170"/>
      <c r="O507" s="170"/>
      <c r="P507" s="170"/>
      <c r="Q507" s="170"/>
      <c r="R507" s="170"/>
      <c r="S507" s="170"/>
      <c r="T507" s="171"/>
      <c r="AT507" s="165" t="s">
        <v>206</v>
      </c>
      <c r="AU507" s="165" t="s">
        <v>81</v>
      </c>
      <c r="AV507" s="13" t="s">
        <v>81</v>
      </c>
      <c r="AW507" s="13" t="s">
        <v>34</v>
      </c>
      <c r="AX507" s="13" t="s">
        <v>72</v>
      </c>
      <c r="AY507" s="165" t="s">
        <v>195</v>
      </c>
    </row>
    <row r="508" spans="2:51" s="13" customFormat="1">
      <c r="B508" s="164"/>
      <c r="D508" s="159" t="s">
        <v>206</v>
      </c>
      <c r="E508" s="165" t="s">
        <v>3</v>
      </c>
      <c r="F508" s="166" t="s">
        <v>641</v>
      </c>
      <c r="H508" s="167">
        <v>5.04</v>
      </c>
      <c r="I508" s="168"/>
      <c r="L508" s="164"/>
      <c r="M508" s="169"/>
      <c r="N508" s="170"/>
      <c r="O508" s="170"/>
      <c r="P508" s="170"/>
      <c r="Q508" s="170"/>
      <c r="R508" s="170"/>
      <c r="S508" s="170"/>
      <c r="T508" s="171"/>
      <c r="AT508" s="165" t="s">
        <v>206</v>
      </c>
      <c r="AU508" s="165" t="s">
        <v>81</v>
      </c>
      <c r="AV508" s="13" t="s">
        <v>81</v>
      </c>
      <c r="AW508" s="13" t="s">
        <v>34</v>
      </c>
      <c r="AX508" s="13" t="s">
        <v>72</v>
      </c>
      <c r="AY508" s="165" t="s">
        <v>195</v>
      </c>
    </row>
    <row r="509" spans="2:51" s="13" customFormat="1">
      <c r="B509" s="164"/>
      <c r="D509" s="159" t="s">
        <v>206</v>
      </c>
      <c r="E509" s="165" t="s">
        <v>3</v>
      </c>
      <c r="F509" s="166" t="s">
        <v>658</v>
      </c>
      <c r="H509" s="167">
        <v>19.864999999999998</v>
      </c>
      <c r="I509" s="168"/>
      <c r="L509" s="164"/>
      <c r="M509" s="169"/>
      <c r="N509" s="170"/>
      <c r="O509" s="170"/>
      <c r="P509" s="170"/>
      <c r="Q509" s="170"/>
      <c r="R509" s="170"/>
      <c r="S509" s="170"/>
      <c r="T509" s="171"/>
      <c r="AT509" s="165" t="s">
        <v>206</v>
      </c>
      <c r="AU509" s="165" t="s">
        <v>81</v>
      </c>
      <c r="AV509" s="13" t="s">
        <v>81</v>
      </c>
      <c r="AW509" s="13" t="s">
        <v>34</v>
      </c>
      <c r="AX509" s="13" t="s">
        <v>72</v>
      </c>
      <c r="AY509" s="165" t="s">
        <v>195</v>
      </c>
    </row>
    <row r="510" spans="2:51" s="13" customFormat="1">
      <c r="B510" s="164"/>
      <c r="D510" s="159" t="s">
        <v>206</v>
      </c>
      <c r="E510" s="165" t="s">
        <v>3</v>
      </c>
      <c r="F510" s="166" t="s">
        <v>659</v>
      </c>
      <c r="H510" s="167">
        <v>124.56</v>
      </c>
      <c r="I510" s="168"/>
      <c r="L510" s="164"/>
      <c r="M510" s="169"/>
      <c r="N510" s="170"/>
      <c r="O510" s="170"/>
      <c r="P510" s="170"/>
      <c r="Q510" s="170"/>
      <c r="R510" s="170"/>
      <c r="S510" s="170"/>
      <c r="T510" s="171"/>
      <c r="AT510" s="165" t="s">
        <v>206</v>
      </c>
      <c r="AU510" s="165" t="s">
        <v>81</v>
      </c>
      <c r="AV510" s="13" t="s">
        <v>81</v>
      </c>
      <c r="AW510" s="13" t="s">
        <v>34</v>
      </c>
      <c r="AX510" s="13" t="s">
        <v>72</v>
      </c>
      <c r="AY510" s="165" t="s">
        <v>195</v>
      </c>
    </row>
    <row r="511" spans="2:51" s="13" customFormat="1">
      <c r="B511" s="164"/>
      <c r="D511" s="159" t="s">
        <v>206</v>
      </c>
      <c r="E511" s="165" t="s">
        <v>3</v>
      </c>
      <c r="F511" s="166" t="s">
        <v>660</v>
      </c>
      <c r="H511" s="167">
        <v>2.16</v>
      </c>
      <c r="I511" s="168"/>
      <c r="L511" s="164"/>
      <c r="M511" s="169"/>
      <c r="N511" s="170"/>
      <c r="O511" s="170"/>
      <c r="P511" s="170"/>
      <c r="Q511" s="170"/>
      <c r="R511" s="170"/>
      <c r="S511" s="170"/>
      <c r="T511" s="171"/>
      <c r="AT511" s="165" t="s">
        <v>206</v>
      </c>
      <c r="AU511" s="165" t="s">
        <v>81</v>
      </c>
      <c r="AV511" s="13" t="s">
        <v>81</v>
      </c>
      <c r="AW511" s="13" t="s">
        <v>34</v>
      </c>
      <c r="AX511" s="13" t="s">
        <v>72</v>
      </c>
      <c r="AY511" s="165" t="s">
        <v>195</v>
      </c>
    </row>
    <row r="512" spans="2:51" s="13" customFormat="1">
      <c r="B512" s="164"/>
      <c r="D512" s="159" t="s">
        <v>206</v>
      </c>
      <c r="E512" s="165" t="s">
        <v>3</v>
      </c>
      <c r="F512" s="166" t="s">
        <v>661</v>
      </c>
      <c r="H512" s="167">
        <v>2.13</v>
      </c>
      <c r="I512" s="168"/>
      <c r="L512" s="164"/>
      <c r="M512" s="169"/>
      <c r="N512" s="170"/>
      <c r="O512" s="170"/>
      <c r="P512" s="170"/>
      <c r="Q512" s="170"/>
      <c r="R512" s="170"/>
      <c r="S512" s="170"/>
      <c r="T512" s="171"/>
      <c r="AT512" s="165" t="s">
        <v>206</v>
      </c>
      <c r="AU512" s="165" t="s">
        <v>81</v>
      </c>
      <c r="AV512" s="13" t="s">
        <v>81</v>
      </c>
      <c r="AW512" s="13" t="s">
        <v>34</v>
      </c>
      <c r="AX512" s="13" t="s">
        <v>72</v>
      </c>
      <c r="AY512" s="165" t="s">
        <v>195</v>
      </c>
    </row>
    <row r="513" spans="2:51" s="13" customFormat="1">
      <c r="B513" s="164"/>
      <c r="D513" s="159" t="s">
        <v>206</v>
      </c>
      <c r="E513" s="165" t="s">
        <v>3</v>
      </c>
      <c r="F513" s="166" t="s">
        <v>662</v>
      </c>
      <c r="H513" s="167">
        <v>16.675000000000001</v>
      </c>
      <c r="I513" s="168"/>
      <c r="L513" s="164"/>
      <c r="M513" s="169"/>
      <c r="N513" s="170"/>
      <c r="O513" s="170"/>
      <c r="P513" s="170"/>
      <c r="Q513" s="170"/>
      <c r="R513" s="170"/>
      <c r="S513" s="170"/>
      <c r="T513" s="171"/>
      <c r="AT513" s="165" t="s">
        <v>206</v>
      </c>
      <c r="AU513" s="165" t="s">
        <v>81</v>
      </c>
      <c r="AV513" s="13" t="s">
        <v>81</v>
      </c>
      <c r="AW513" s="13" t="s">
        <v>34</v>
      </c>
      <c r="AX513" s="13" t="s">
        <v>72</v>
      </c>
      <c r="AY513" s="165" t="s">
        <v>195</v>
      </c>
    </row>
    <row r="514" spans="2:51" s="13" customFormat="1">
      <c r="B514" s="164"/>
      <c r="D514" s="159" t="s">
        <v>206</v>
      </c>
      <c r="E514" s="165" t="s">
        <v>3</v>
      </c>
      <c r="F514" s="166" t="s">
        <v>663</v>
      </c>
      <c r="H514" s="167">
        <v>1.1200000000000001</v>
      </c>
      <c r="I514" s="168"/>
      <c r="L514" s="164"/>
      <c r="M514" s="169"/>
      <c r="N514" s="170"/>
      <c r="O514" s="170"/>
      <c r="P514" s="170"/>
      <c r="Q514" s="170"/>
      <c r="R514" s="170"/>
      <c r="S514" s="170"/>
      <c r="T514" s="171"/>
      <c r="AT514" s="165" t="s">
        <v>206</v>
      </c>
      <c r="AU514" s="165" t="s">
        <v>81</v>
      </c>
      <c r="AV514" s="13" t="s">
        <v>81</v>
      </c>
      <c r="AW514" s="13" t="s">
        <v>34</v>
      </c>
      <c r="AX514" s="13" t="s">
        <v>72</v>
      </c>
      <c r="AY514" s="165" t="s">
        <v>195</v>
      </c>
    </row>
    <row r="515" spans="2:51" s="13" customFormat="1">
      <c r="B515" s="164"/>
      <c r="D515" s="159" t="s">
        <v>206</v>
      </c>
      <c r="E515" s="165" t="s">
        <v>3</v>
      </c>
      <c r="F515" s="166" t="s">
        <v>664</v>
      </c>
      <c r="H515" s="167">
        <v>56.16</v>
      </c>
      <c r="I515" s="168"/>
      <c r="L515" s="164"/>
      <c r="M515" s="169"/>
      <c r="N515" s="170"/>
      <c r="O515" s="170"/>
      <c r="P515" s="170"/>
      <c r="Q515" s="170"/>
      <c r="R515" s="170"/>
      <c r="S515" s="170"/>
      <c r="T515" s="171"/>
      <c r="AT515" s="165" t="s">
        <v>206</v>
      </c>
      <c r="AU515" s="165" t="s">
        <v>81</v>
      </c>
      <c r="AV515" s="13" t="s">
        <v>81</v>
      </c>
      <c r="AW515" s="13" t="s">
        <v>34</v>
      </c>
      <c r="AX515" s="13" t="s">
        <v>72</v>
      </c>
      <c r="AY515" s="165" t="s">
        <v>195</v>
      </c>
    </row>
    <row r="516" spans="2:51" s="13" customFormat="1">
      <c r="B516" s="164"/>
      <c r="D516" s="159" t="s">
        <v>206</v>
      </c>
      <c r="E516" s="165" t="s">
        <v>3</v>
      </c>
      <c r="F516" s="166" t="s">
        <v>665</v>
      </c>
      <c r="H516" s="167">
        <v>6.032</v>
      </c>
      <c r="I516" s="168"/>
      <c r="L516" s="164"/>
      <c r="M516" s="169"/>
      <c r="N516" s="170"/>
      <c r="O516" s="170"/>
      <c r="P516" s="170"/>
      <c r="Q516" s="170"/>
      <c r="R516" s="170"/>
      <c r="S516" s="170"/>
      <c r="T516" s="171"/>
      <c r="AT516" s="165" t="s">
        <v>206</v>
      </c>
      <c r="AU516" s="165" t="s">
        <v>81</v>
      </c>
      <c r="AV516" s="13" t="s">
        <v>81</v>
      </c>
      <c r="AW516" s="13" t="s">
        <v>34</v>
      </c>
      <c r="AX516" s="13" t="s">
        <v>72</v>
      </c>
      <c r="AY516" s="165" t="s">
        <v>195</v>
      </c>
    </row>
    <row r="517" spans="2:51" s="13" customFormat="1">
      <c r="B517" s="164"/>
      <c r="D517" s="159" t="s">
        <v>206</v>
      </c>
      <c r="E517" s="165" t="s">
        <v>3</v>
      </c>
      <c r="F517" s="166" t="s">
        <v>666</v>
      </c>
      <c r="H517" s="167">
        <v>92.88</v>
      </c>
      <c r="I517" s="168"/>
      <c r="L517" s="164"/>
      <c r="M517" s="169"/>
      <c r="N517" s="170"/>
      <c r="O517" s="170"/>
      <c r="P517" s="170"/>
      <c r="Q517" s="170"/>
      <c r="R517" s="170"/>
      <c r="S517" s="170"/>
      <c r="T517" s="171"/>
      <c r="AT517" s="165" t="s">
        <v>206</v>
      </c>
      <c r="AU517" s="165" t="s">
        <v>81</v>
      </c>
      <c r="AV517" s="13" t="s">
        <v>81</v>
      </c>
      <c r="AW517" s="13" t="s">
        <v>34</v>
      </c>
      <c r="AX517" s="13" t="s">
        <v>72</v>
      </c>
      <c r="AY517" s="165" t="s">
        <v>195</v>
      </c>
    </row>
    <row r="518" spans="2:51" s="14" customFormat="1">
      <c r="B518" s="172"/>
      <c r="D518" s="159" t="s">
        <v>206</v>
      </c>
      <c r="E518" s="173" t="s">
        <v>3</v>
      </c>
      <c r="F518" s="174" t="s">
        <v>532</v>
      </c>
      <c r="H518" s="175">
        <v>788.72699999999998</v>
      </c>
      <c r="I518" s="176"/>
      <c r="L518" s="172"/>
      <c r="M518" s="177"/>
      <c r="N518" s="178"/>
      <c r="O518" s="178"/>
      <c r="P518" s="178"/>
      <c r="Q518" s="178"/>
      <c r="R518" s="178"/>
      <c r="S518" s="178"/>
      <c r="T518" s="179"/>
      <c r="AT518" s="173" t="s">
        <v>206</v>
      </c>
      <c r="AU518" s="173" t="s">
        <v>81</v>
      </c>
      <c r="AV518" s="14" t="s">
        <v>109</v>
      </c>
      <c r="AW518" s="14" t="s">
        <v>34</v>
      </c>
      <c r="AX518" s="14" t="s">
        <v>72</v>
      </c>
      <c r="AY518" s="173" t="s">
        <v>195</v>
      </c>
    </row>
    <row r="519" spans="2:51" s="13" customFormat="1">
      <c r="B519" s="164"/>
      <c r="D519" s="159" t="s">
        <v>206</v>
      </c>
      <c r="E519" s="165" t="s">
        <v>3</v>
      </c>
      <c r="F519" s="166" t="s">
        <v>667</v>
      </c>
      <c r="H519" s="167">
        <v>164.92699999999999</v>
      </c>
      <c r="I519" s="168"/>
      <c r="L519" s="164"/>
      <c r="M519" s="169"/>
      <c r="N519" s="170"/>
      <c r="O519" s="170"/>
      <c r="P519" s="170"/>
      <c r="Q519" s="170"/>
      <c r="R519" s="170"/>
      <c r="S519" s="170"/>
      <c r="T519" s="171"/>
      <c r="AT519" s="165" t="s">
        <v>206</v>
      </c>
      <c r="AU519" s="165" t="s">
        <v>81</v>
      </c>
      <c r="AV519" s="13" t="s">
        <v>81</v>
      </c>
      <c r="AW519" s="13" t="s">
        <v>34</v>
      </c>
      <c r="AX519" s="13" t="s">
        <v>72</v>
      </c>
      <c r="AY519" s="165" t="s">
        <v>195</v>
      </c>
    </row>
    <row r="520" spans="2:51" s="13" customFormat="1">
      <c r="B520" s="164"/>
      <c r="D520" s="159" t="s">
        <v>206</v>
      </c>
      <c r="E520" s="165" t="s">
        <v>3</v>
      </c>
      <c r="F520" s="166" t="s">
        <v>668</v>
      </c>
      <c r="H520" s="167">
        <v>3.24</v>
      </c>
      <c r="I520" s="168"/>
      <c r="L520" s="164"/>
      <c r="M520" s="169"/>
      <c r="N520" s="170"/>
      <c r="O520" s="170"/>
      <c r="P520" s="170"/>
      <c r="Q520" s="170"/>
      <c r="R520" s="170"/>
      <c r="S520" s="170"/>
      <c r="T520" s="171"/>
      <c r="AT520" s="165" t="s">
        <v>206</v>
      </c>
      <c r="AU520" s="165" t="s">
        <v>81</v>
      </c>
      <c r="AV520" s="13" t="s">
        <v>81</v>
      </c>
      <c r="AW520" s="13" t="s">
        <v>34</v>
      </c>
      <c r="AX520" s="13" t="s">
        <v>72</v>
      </c>
      <c r="AY520" s="165" t="s">
        <v>195</v>
      </c>
    </row>
    <row r="521" spans="2:51" s="13" customFormat="1">
      <c r="B521" s="164"/>
      <c r="D521" s="159" t="s">
        <v>206</v>
      </c>
      <c r="E521" s="165" t="s">
        <v>3</v>
      </c>
      <c r="F521" s="166" t="s">
        <v>669</v>
      </c>
      <c r="H521" s="167">
        <v>2.36</v>
      </c>
      <c r="I521" s="168"/>
      <c r="L521" s="164"/>
      <c r="M521" s="169"/>
      <c r="N521" s="170"/>
      <c r="O521" s="170"/>
      <c r="P521" s="170"/>
      <c r="Q521" s="170"/>
      <c r="R521" s="170"/>
      <c r="S521" s="170"/>
      <c r="T521" s="171"/>
      <c r="AT521" s="165" t="s">
        <v>206</v>
      </c>
      <c r="AU521" s="165" t="s">
        <v>81</v>
      </c>
      <c r="AV521" s="13" t="s">
        <v>81</v>
      </c>
      <c r="AW521" s="13" t="s">
        <v>34</v>
      </c>
      <c r="AX521" s="13" t="s">
        <v>72</v>
      </c>
      <c r="AY521" s="165" t="s">
        <v>195</v>
      </c>
    </row>
    <row r="522" spans="2:51" s="13" customFormat="1">
      <c r="B522" s="164"/>
      <c r="D522" s="159" t="s">
        <v>206</v>
      </c>
      <c r="E522" s="165" t="s">
        <v>3</v>
      </c>
      <c r="F522" s="166" t="s">
        <v>670</v>
      </c>
      <c r="H522" s="167">
        <v>89.084999999999994</v>
      </c>
      <c r="I522" s="168"/>
      <c r="L522" s="164"/>
      <c r="M522" s="169"/>
      <c r="N522" s="170"/>
      <c r="O522" s="170"/>
      <c r="P522" s="170"/>
      <c r="Q522" s="170"/>
      <c r="R522" s="170"/>
      <c r="S522" s="170"/>
      <c r="T522" s="171"/>
      <c r="AT522" s="165" t="s">
        <v>206</v>
      </c>
      <c r="AU522" s="165" t="s">
        <v>81</v>
      </c>
      <c r="AV522" s="13" t="s">
        <v>81</v>
      </c>
      <c r="AW522" s="13" t="s">
        <v>34</v>
      </c>
      <c r="AX522" s="13" t="s">
        <v>72</v>
      </c>
      <c r="AY522" s="165" t="s">
        <v>195</v>
      </c>
    </row>
    <row r="523" spans="2:51" s="13" customFormat="1">
      <c r="B523" s="164"/>
      <c r="D523" s="159" t="s">
        <v>206</v>
      </c>
      <c r="E523" s="165" t="s">
        <v>3</v>
      </c>
      <c r="F523" s="166" t="s">
        <v>654</v>
      </c>
      <c r="H523" s="167">
        <v>2.4119999999999999</v>
      </c>
      <c r="I523" s="168"/>
      <c r="L523" s="164"/>
      <c r="M523" s="169"/>
      <c r="N523" s="170"/>
      <c r="O523" s="170"/>
      <c r="P523" s="170"/>
      <c r="Q523" s="170"/>
      <c r="R523" s="170"/>
      <c r="S523" s="170"/>
      <c r="T523" s="171"/>
      <c r="AT523" s="165" t="s">
        <v>206</v>
      </c>
      <c r="AU523" s="165" t="s">
        <v>81</v>
      </c>
      <c r="AV523" s="13" t="s">
        <v>81</v>
      </c>
      <c r="AW523" s="13" t="s">
        <v>34</v>
      </c>
      <c r="AX523" s="13" t="s">
        <v>72</v>
      </c>
      <c r="AY523" s="165" t="s">
        <v>195</v>
      </c>
    </row>
    <row r="524" spans="2:51" s="13" customFormat="1">
      <c r="B524" s="164"/>
      <c r="D524" s="159" t="s">
        <v>206</v>
      </c>
      <c r="E524" s="165" t="s">
        <v>3</v>
      </c>
      <c r="F524" s="166" t="s">
        <v>671</v>
      </c>
      <c r="H524" s="167">
        <v>23.288</v>
      </c>
      <c r="I524" s="168"/>
      <c r="L524" s="164"/>
      <c r="M524" s="169"/>
      <c r="N524" s="170"/>
      <c r="O524" s="170"/>
      <c r="P524" s="170"/>
      <c r="Q524" s="170"/>
      <c r="R524" s="170"/>
      <c r="S524" s="170"/>
      <c r="T524" s="171"/>
      <c r="AT524" s="165" t="s">
        <v>206</v>
      </c>
      <c r="AU524" s="165" t="s">
        <v>81</v>
      </c>
      <c r="AV524" s="13" t="s">
        <v>81</v>
      </c>
      <c r="AW524" s="13" t="s">
        <v>34</v>
      </c>
      <c r="AX524" s="13" t="s">
        <v>72</v>
      </c>
      <c r="AY524" s="165" t="s">
        <v>195</v>
      </c>
    </row>
    <row r="525" spans="2:51" s="13" customFormat="1">
      <c r="B525" s="164"/>
      <c r="D525" s="159" t="s">
        <v>206</v>
      </c>
      <c r="E525" s="165" t="s">
        <v>3</v>
      </c>
      <c r="F525" s="166" t="s">
        <v>672</v>
      </c>
      <c r="H525" s="167">
        <v>241.79300000000001</v>
      </c>
      <c r="I525" s="168"/>
      <c r="L525" s="164"/>
      <c r="M525" s="169"/>
      <c r="N525" s="170"/>
      <c r="O525" s="170"/>
      <c r="P525" s="170"/>
      <c r="Q525" s="170"/>
      <c r="R525" s="170"/>
      <c r="S525" s="170"/>
      <c r="T525" s="171"/>
      <c r="AT525" s="165" t="s">
        <v>206</v>
      </c>
      <c r="AU525" s="165" t="s">
        <v>81</v>
      </c>
      <c r="AV525" s="13" t="s">
        <v>81</v>
      </c>
      <c r="AW525" s="13" t="s">
        <v>34</v>
      </c>
      <c r="AX525" s="13" t="s">
        <v>72</v>
      </c>
      <c r="AY525" s="165" t="s">
        <v>195</v>
      </c>
    </row>
    <row r="526" spans="2:51" s="13" customFormat="1">
      <c r="B526" s="164"/>
      <c r="D526" s="159" t="s">
        <v>206</v>
      </c>
      <c r="E526" s="165" t="s">
        <v>3</v>
      </c>
      <c r="F526" s="166" t="s">
        <v>657</v>
      </c>
      <c r="H526" s="167">
        <v>8.68</v>
      </c>
      <c r="I526" s="168"/>
      <c r="L526" s="164"/>
      <c r="M526" s="169"/>
      <c r="N526" s="170"/>
      <c r="O526" s="170"/>
      <c r="P526" s="170"/>
      <c r="Q526" s="170"/>
      <c r="R526" s="170"/>
      <c r="S526" s="170"/>
      <c r="T526" s="171"/>
      <c r="AT526" s="165" t="s">
        <v>206</v>
      </c>
      <c r="AU526" s="165" t="s">
        <v>81</v>
      </c>
      <c r="AV526" s="13" t="s">
        <v>81</v>
      </c>
      <c r="AW526" s="13" t="s">
        <v>34</v>
      </c>
      <c r="AX526" s="13" t="s">
        <v>72</v>
      </c>
      <c r="AY526" s="165" t="s">
        <v>195</v>
      </c>
    </row>
    <row r="527" spans="2:51" s="13" customFormat="1">
      <c r="B527" s="164"/>
      <c r="D527" s="159" t="s">
        <v>206</v>
      </c>
      <c r="E527" s="165" t="s">
        <v>3</v>
      </c>
      <c r="F527" s="166" t="s">
        <v>673</v>
      </c>
      <c r="H527" s="167">
        <v>7.56</v>
      </c>
      <c r="I527" s="168"/>
      <c r="L527" s="164"/>
      <c r="M527" s="169"/>
      <c r="N527" s="170"/>
      <c r="O527" s="170"/>
      <c r="P527" s="170"/>
      <c r="Q527" s="170"/>
      <c r="R527" s="170"/>
      <c r="S527" s="170"/>
      <c r="T527" s="171"/>
      <c r="AT527" s="165" t="s">
        <v>206</v>
      </c>
      <c r="AU527" s="165" t="s">
        <v>81</v>
      </c>
      <c r="AV527" s="13" t="s">
        <v>81</v>
      </c>
      <c r="AW527" s="13" t="s">
        <v>34</v>
      </c>
      <c r="AX527" s="13" t="s">
        <v>72</v>
      </c>
      <c r="AY527" s="165" t="s">
        <v>195</v>
      </c>
    </row>
    <row r="528" spans="2:51" s="13" customFormat="1">
      <c r="B528" s="164"/>
      <c r="D528" s="159" t="s">
        <v>206</v>
      </c>
      <c r="E528" s="165" t="s">
        <v>3</v>
      </c>
      <c r="F528" s="166" t="s">
        <v>674</v>
      </c>
      <c r="H528" s="167">
        <v>22.623999999999999</v>
      </c>
      <c r="I528" s="168"/>
      <c r="L528" s="164"/>
      <c r="M528" s="169"/>
      <c r="N528" s="170"/>
      <c r="O528" s="170"/>
      <c r="P528" s="170"/>
      <c r="Q528" s="170"/>
      <c r="R528" s="170"/>
      <c r="S528" s="170"/>
      <c r="T528" s="171"/>
      <c r="AT528" s="165" t="s">
        <v>206</v>
      </c>
      <c r="AU528" s="165" t="s">
        <v>81</v>
      </c>
      <c r="AV528" s="13" t="s">
        <v>81</v>
      </c>
      <c r="AW528" s="13" t="s">
        <v>34</v>
      </c>
      <c r="AX528" s="13" t="s">
        <v>72</v>
      </c>
      <c r="AY528" s="165" t="s">
        <v>195</v>
      </c>
    </row>
    <row r="529" spans="2:51" s="13" customFormat="1">
      <c r="B529" s="164"/>
      <c r="D529" s="159" t="s">
        <v>206</v>
      </c>
      <c r="E529" s="165" t="s">
        <v>3</v>
      </c>
      <c r="F529" s="166" t="s">
        <v>675</v>
      </c>
      <c r="H529" s="167">
        <v>145.55000000000001</v>
      </c>
      <c r="I529" s="168"/>
      <c r="L529" s="164"/>
      <c r="M529" s="169"/>
      <c r="N529" s="170"/>
      <c r="O529" s="170"/>
      <c r="P529" s="170"/>
      <c r="Q529" s="170"/>
      <c r="R529" s="170"/>
      <c r="S529" s="170"/>
      <c r="T529" s="171"/>
      <c r="AT529" s="165" t="s">
        <v>206</v>
      </c>
      <c r="AU529" s="165" t="s">
        <v>81</v>
      </c>
      <c r="AV529" s="13" t="s">
        <v>81</v>
      </c>
      <c r="AW529" s="13" t="s">
        <v>34</v>
      </c>
      <c r="AX529" s="13" t="s">
        <v>72</v>
      </c>
      <c r="AY529" s="165" t="s">
        <v>195</v>
      </c>
    </row>
    <row r="530" spans="2:51" s="13" customFormat="1">
      <c r="B530" s="164"/>
      <c r="D530" s="159" t="s">
        <v>206</v>
      </c>
      <c r="E530" s="165" t="s">
        <v>3</v>
      </c>
      <c r="F530" s="166" t="s">
        <v>676</v>
      </c>
      <c r="H530" s="167">
        <v>2.1</v>
      </c>
      <c r="I530" s="168"/>
      <c r="L530" s="164"/>
      <c r="M530" s="169"/>
      <c r="N530" s="170"/>
      <c r="O530" s="170"/>
      <c r="P530" s="170"/>
      <c r="Q530" s="170"/>
      <c r="R530" s="170"/>
      <c r="S530" s="170"/>
      <c r="T530" s="171"/>
      <c r="AT530" s="165" t="s">
        <v>206</v>
      </c>
      <c r="AU530" s="165" t="s">
        <v>81</v>
      </c>
      <c r="AV530" s="13" t="s">
        <v>81</v>
      </c>
      <c r="AW530" s="13" t="s">
        <v>34</v>
      </c>
      <c r="AX530" s="13" t="s">
        <v>72</v>
      </c>
      <c r="AY530" s="165" t="s">
        <v>195</v>
      </c>
    </row>
    <row r="531" spans="2:51" s="13" customFormat="1">
      <c r="B531" s="164"/>
      <c r="D531" s="159" t="s">
        <v>206</v>
      </c>
      <c r="E531" s="165" t="s">
        <v>3</v>
      </c>
      <c r="F531" s="166" t="s">
        <v>677</v>
      </c>
      <c r="H531" s="167">
        <v>1.86</v>
      </c>
      <c r="I531" s="168"/>
      <c r="L531" s="164"/>
      <c r="M531" s="169"/>
      <c r="N531" s="170"/>
      <c r="O531" s="170"/>
      <c r="P531" s="170"/>
      <c r="Q531" s="170"/>
      <c r="R531" s="170"/>
      <c r="S531" s="170"/>
      <c r="T531" s="171"/>
      <c r="AT531" s="165" t="s">
        <v>206</v>
      </c>
      <c r="AU531" s="165" t="s">
        <v>81</v>
      </c>
      <c r="AV531" s="13" t="s">
        <v>81</v>
      </c>
      <c r="AW531" s="13" t="s">
        <v>34</v>
      </c>
      <c r="AX531" s="13" t="s">
        <v>72</v>
      </c>
      <c r="AY531" s="165" t="s">
        <v>195</v>
      </c>
    </row>
    <row r="532" spans="2:51" s="13" customFormat="1">
      <c r="B532" s="164"/>
      <c r="D532" s="159" t="s">
        <v>206</v>
      </c>
      <c r="E532" s="165" t="s">
        <v>3</v>
      </c>
      <c r="F532" s="166" t="s">
        <v>678</v>
      </c>
      <c r="H532" s="167">
        <v>1.8660000000000001</v>
      </c>
      <c r="I532" s="168"/>
      <c r="L532" s="164"/>
      <c r="M532" s="169"/>
      <c r="N532" s="170"/>
      <c r="O532" s="170"/>
      <c r="P532" s="170"/>
      <c r="Q532" s="170"/>
      <c r="R532" s="170"/>
      <c r="S532" s="170"/>
      <c r="T532" s="171"/>
      <c r="AT532" s="165" t="s">
        <v>206</v>
      </c>
      <c r="AU532" s="165" t="s">
        <v>81</v>
      </c>
      <c r="AV532" s="13" t="s">
        <v>81</v>
      </c>
      <c r="AW532" s="13" t="s">
        <v>34</v>
      </c>
      <c r="AX532" s="13" t="s">
        <v>72</v>
      </c>
      <c r="AY532" s="165" t="s">
        <v>195</v>
      </c>
    </row>
    <row r="533" spans="2:51" s="13" customFormat="1">
      <c r="B533" s="164"/>
      <c r="D533" s="159" t="s">
        <v>206</v>
      </c>
      <c r="E533" s="165" t="s">
        <v>3</v>
      </c>
      <c r="F533" s="166" t="s">
        <v>679</v>
      </c>
      <c r="H533" s="167">
        <v>18.547999999999998</v>
      </c>
      <c r="I533" s="168"/>
      <c r="L533" s="164"/>
      <c r="M533" s="169"/>
      <c r="N533" s="170"/>
      <c r="O533" s="170"/>
      <c r="P533" s="170"/>
      <c r="Q533" s="170"/>
      <c r="R533" s="170"/>
      <c r="S533" s="170"/>
      <c r="T533" s="171"/>
      <c r="AT533" s="165" t="s">
        <v>206</v>
      </c>
      <c r="AU533" s="165" t="s">
        <v>81</v>
      </c>
      <c r="AV533" s="13" t="s">
        <v>81</v>
      </c>
      <c r="AW533" s="13" t="s">
        <v>34</v>
      </c>
      <c r="AX533" s="13" t="s">
        <v>72</v>
      </c>
      <c r="AY533" s="165" t="s">
        <v>195</v>
      </c>
    </row>
    <row r="534" spans="2:51" s="13" customFormat="1">
      <c r="B534" s="164"/>
      <c r="D534" s="159" t="s">
        <v>206</v>
      </c>
      <c r="E534" s="165" t="s">
        <v>3</v>
      </c>
      <c r="F534" s="166" t="s">
        <v>680</v>
      </c>
      <c r="H534" s="167">
        <v>1.28</v>
      </c>
      <c r="I534" s="168"/>
      <c r="L534" s="164"/>
      <c r="M534" s="169"/>
      <c r="N534" s="170"/>
      <c r="O534" s="170"/>
      <c r="P534" s="170"/>
      <c r="Q534" s="170"/>
      <c r="R534" s="170"/>
      <c r="S534" s="170"/>
      <c r="T534" s="171"/>
      <c r="AT534" s="165" t="s">
        <v>206</v>
      </c>
      <c r="AU534" s="165" t="s">
        <v>81</v>
      </c>
      <c r="AV534" s="13" t="s">
        <v>81</v>
      </c>
      <c r="AW534" s="13" t="s">
        <v>34</v>
      </c>
      <c r="AX534" s="13" t="s">
        <v>72</v>
      </c>
      <c r="AY534" s="165" t="s">
        <v>195</v>
      </c>
    </row>
    <row r="535" spans="2:51" s="13" customFormat="1">
      <c r="B535" s="164"/>
      <c r="D535" s="159" t="s">
        <v>206</v>
      </c>
      <c r="E535" s="165" t="s">
        <v>3</v>
      </c>
      <c r="F535" s="166" t="s">
        <v>681</v>
      </c>
      <c r="H535" s="167">
        <v>63.96</v>
      </c>
      <c r="I535" s="168"/>
      <c r="L535" s="164"/>
      <c r="M535" s="169"/>
      <c r="N535" s="170"/>
      <c r="O535" s="170"/>
      <c r="P535" s="170"/>
      <c r="Q535" s="170"/>
      <c r="R535" s="170"/>
      <c r="S535" s="170"/>
      <c r="T535" s="171"/>
      <c r="AT535" s="165" t="s">
        <v>206</v>
      </c>
      <c r="AU535" s="165" t="s">
        <v>81</v>
      </c>
      <c r="AV535" s="13" t="s">
        <v>81</v>
      </c>
      <c r="AW535" s="13" t="s">
        <v>34</v>
      </c>
      <c r="AX535" s="13" t="s">
        <v>72</v>
      </c>
      <c r="AY535" s="165" t="s">
        <v>195</v>
      </c>
    </row>
    <row r="536" spans="2:51" s="13" customFormat="1">
      <c r="B536" s="164"/>
      <c r="D536" s="159" t="s">
        <v>206</v>
      </c>
      <c r="E536" s="165" t="s">
        <v>3</v>
      </c>
      <c r="F536" s="166" t="s">
        <v>648</v>
      </c>
      <c r="H536" s="167">
        <v>5.9359999999999999</v>
      </c>
      <c r="I536" s="168"/>
      <c r="L536" s="164"/>
      <c r="M536" s="169"/>
      <c r="N536" s="170"/>
      <c r="O536" s="170"/>
      <c r="P536" s="170"/>
      <c r="Q536" s="170"/>
      <c r="R536" s="170"/>
      <c r="S536" s="170"/>
      <c r="T536" s="171"/>
      <c r="AT536" s="165" t="s">
        <v>206</v>
      </c>
      <c r="AU536" s="165" t="s">
        <v>81</v>
      </c>
      <c r="AV536" s="13" t="s">
        <v>81</v>
      </c>
      <c r="AW536" s="13" t="s">
        <v>34</v>
      </c>
      <c r="AX536" s="13" t="s">
        <v>72</v>
      </c>
      <c r="AY536" s="165" t="s">
        <v>195</v>
      </c>
    </row>
    <row r="537" spans="2:51" s="13" customFormat="1">
      <c r="B537" s="164"/>
      <c r="D537" s="159" t="s">
        <v>206</v>
      </c>
      <c r="E537" s="165" t="s">
        <v>3</v>
      </c>
      <c r="F537" s="166" t="s">
        <v>682</v>
      </c>
      <c r="H537" s="167">
        <v>105.78</v>
      </c>
      <c r="I537" s="168"/>
      <c r="L537" s="164"/>
      <c r="M537" s="169"/>
      <c r="N537" s="170"/>
      <c r="O537" s="170"/>
      <c r="P537" s="170"/>
      <c r="Q537" s="170"/>
      <c r="R537" s="170"/>
      <c r="S537" s="170"/>
      <c r="T537" s="171"/>
      <c r="AT537" s="165" t="s">
        <v>206</v>
      </c>
      <c r="AU537" s="165" t="s">
        <v>81</v>
      </c>
      <c r="AV537" s="13" t="s">
        <v>81</v>
      </c>
      <c r="AW537" s="13" t="s">
        <v>34</v>
      </c>
      <c r="AX537" s="13" t="s">
        <v>72</v>
      </c>
      <c r="AY537" s="165" t="s">
        <v>195</v>
      </c>
    </row>
    <row r="538" spans="2:51" s="14" customFormat="1">
      <c r="B538" s="172"/>
      <c r="D538" s="159" t="s">
        <v>206</v>
      </c>
      <c r="E538" s="173" t="s">
        <v>3</v>
      </c>
      <c r="F538" s="174" t="s">
        <v>514</v>
      </c>
      <c r="H538" s="175">
        <v>912.84900000000005</v>
      </c>
      <c r="I538" s="176"/>
      <c r="L538" s="172"/>
      <c r="M538" s="177"/>
      <c r="N538" s="178"/>
      <c r="O538" s="178"/>
      <c r="P538" s="178"/>
      <c r="Q538" s="178"/>
      <c r="R538" s="178"/>
      <c r="S538" s="178"/>
      <c r="T538" s="179"/>
      <c r="AT538" s="173" t="s">
        <v>206</v>
      </c>
      <c r="AU538" s="173" t="s">
        <v>81</v>
      </c>
      <c r="AV538" s="14" t="s">
        <v>109</v>
      </c>
      <c r="AW538" s="14" t="s">
        <v>34</v>
      </c>
      <c r="AX538" s="14" t="s">
        <v>72</v>
      </c>
      <c r="AY538" s="173" t="s">
        <v>195</v>
      </c>
    </row>
    <row r="539" spans="2:51" s="13" customFormat="1">
      <c r="B539" s="164"/>
      <c r="D539" s="159" t="s">
        <v>206</v>
      </c>
      <c r="E539" s="165" t="s">
        <v>3</v>
      </c>
      <c r="F539" s="166" t="s">
        <v>683</v>
      </c>
      <c r="H539" s="167">
        <v>158.65299999999999</v>
      </c>
      <c r="I539" s="168"/>
      <c r="L539" s="164"/>
      <c r="M539" s="169"/>
      <c r="N539" s="170"/>
      <c r="O539" s="170"/>
      <c r="P539" s="170"/>
      <c r="Q539" s="170"/>
      <c r="R539" s="170"/>
      <c r="S539" s="170"/>
      <c r="T539" s="171"/>
      <c r="AT539" s="165" t="s">
        <v>206</v>
      </c>
      <c r="AU539" s="165" t="s">
        <v>81</v>
      </c>
      <c r="AV539" s="13" t="s">
        <v>81</v>
      </c>
      <c r="AW539" s="13" t="s">
        <v>34</v>
      </c>
      <c r="AX539" s="13" t="s">
        <v>72</v>
      </c>
      <c r="AY539" s="165" t="s">
        <v>195</v>
      </c>
    </row>
    <row r="540" spans="2:51" s="13" customFormat="1">
      <c r="B540" s="164"/>
      <c r="D540" s="159" t="s">
        <v>206</v>
      </c>
      <c r="E540" s="165" t="s">
        <v>3</v>
      </c>
      <c r="F540" s="166" t="s">
        <v>684</v>
      </c>
      <c r="H540" s="167">
        <v>2.36</v>
      </c>
      <c r="I540" s="168"/>
      <c r="L540" s="164"/>
      <c r="M540" s="169"/>
      <c r="N540" s="170"/>
      <c r="O540" s="170"/>
      <c r="P540" s="170"/>
      <c r="Q540" s="170"/>
      <c r="R540" s="170"/>
      <c r="S540" s="170"/>
      <c r="T540" s="171"/>
      <c r="AT540" s="165" t="s">
        <v>206</v>
      </c>
      <c r="AU540" s="165" t="s">
        <v>81</v>
      </c>
      <c r="AV540" s="13" t="s">
        <v>81</v>
      </c>
      <c r="AW540" s="13" t="s">
        <v>34</v>
      </c>
      <c r="AX540" s="13" t="s">
        <v>72</v>
      </c>
      <c r="AY540" s="165" t="s">
        <v>195</v>
      </c>
    </row>
    <row r="541" spans="2:51" s="13" customFormat="1">
      <c r="B541" s="164"/>
      <c r="D541" s="159" t="s">
        <v>206</v>
      </c>
      <c r="E541" s="165" t="s">
        <v>3</v>
      </c>
      <c r="F541" s="166" t="s">
        <v>685</v>
      </c>
      <c r="H541" s="167">
        <v>85.992999999999995</v>
      </c>
      <c r="I541" s="168"/>
      <c r="L541" s="164"/>
      <c r="M541" s="169"/>
      <c r="N541" s="170"/>
      <c r="O541" s="170"/>
      <c r="P541" s="170"/>
      <c r="Q541" s="170"/>
      <c r="R541" s="170"/>
      <c r="S541" s="170"/>
      <c r="T541" s="171"/>
      <c r="AT541" s="165" t="s">
        <v>206</v>
      </c>
      <c r="AU541" s="165" t="s">
        <v>81</v>
      </c>
      <c r="AV541" s="13" t="s">
        <v>81</v>
      </c>
      <c r="AW541" s="13" t="s">
        <v>34</v>
      </c>
      <c r="AX541" s="13" t="s">
        <v>72</v>
      </c>
      <c r="AY541" s="165" t="s">
        <v>195</v>
      </c>
    </row>
    <row r="542" spans="2:51" s="13" customFormat="1">
      <c r="B542" s="164"/>
      <c r="D542" s="159" t="s">
        <v>206</v>
      </c>
      <c r="E542" s="165" t="s">
        <v>3</v>
      </c>
      <c r="F542" s="166" t="s">
        <v>671</v>
      </c>
      <c r="H542" s="167">
        <v>23.288</v>
      </c>
      <c r="I542" s="168"/>
      <c r="L542" s="164"/>
      <c r="M542" s="169"/>
      <c r="N542" s="170"/>
      <c r="O542" s="170"/>
      <c r="P542" s="170"/>
      <c r="Q542" s="170"/>
      <c r="R542" s="170"/>
      <c r="S542" s="170"/>
      <c r="T542" s="171"/>
      <c r="AT542" s="165" t="s">
        <v>206</v>
      </c>
      <c r="AU542" s="165" t="s">
        <v>81</v>
      </c>
      <c r="AV542" s="13" t="s">
        <v>81</v>
      </c>
      <c r="AW542" s="13" t="s">
        <v>34</v>
      </c>
      <c r="AX542" s="13" t="s">
        <v>72</v>
      </c>
      <c r="AY542" s="165" t="s">
        <v>195</v>
      </c>
    </row>
    <row r="543" spans="2:51" s="13" customFormat="1">
      <c r="B543" s="164"/>
      <c r="D543" s="159" t="s">
        <v>206</v>
      </c>
      <c r="E543" s="165" t="s">
        <v>3</v>
      </c>
      <c r="F543" s="166" t="s">
        <v>686</v>
      </c>
      <c r="H543" s="167">
        <v>1.62</v>
      </c>
      <c r="I543" s="168"/>
      <c r="L543" s="164"/>
      <c r="M543" s="169"/>
      <c r="N543" s="170"/>
      <c r="O543" s="170"/>
      <c r="P543" s="170"/>
      <c r="Q543" s="170"/>
      <c r="R543" s="170"/>
      <c r="S543" s="170"/>
      <c r="T543" s="171"/>
      <c r="AT543" s="165" t="s">
        <v>206</v>
      </c>
      <c r="AU543" s="165" t="s">
        <v>81</v>
      </c>
      <c r="AV543" s="13" t="s">
        <v>81</v>
      </c>
      <c r="AW543" s="13" t="s">
        <v>34</v>
      </c>
      <c r="AX543" s="13" t="s">
        <v>72</v>
      </c>
      <c r="AY543" s="165" t="s">
        <v>195</v>
      </c>
    </row>
    <row r="544" spans="2:51" s="13" customFormat="1">
      <c r="B544" s="164"/>
      <c r="D544" s="159" t="s">
        <v>206</v>
      </c>
      <c r="E544" s="165" t="s">
        <v>3</v>
      </c>
      <c r="F544" s="166" t="s">
        <v>654</v>
      </c>
      <c r="H544" s="167">
        <v>2.4119999999999999</v>
      </c>
      <c r="I544" s="168"/>
      <c r="L544" s="164"/>
      <c r="M544" s="169"/>
      <c r="N544" s="170"/>
      <c r="O544" s="170"/>
      <c r="P544" s="170"/>
      <c r="Q544" s="170"/>
      <c r="R544" s="170"/>
      <c r="S544" s="170"/>
      <c r="T544" s="171"/>
      <c r="AT544" s="165" t="s">
        <v>206</v>
      </c>
      <c r="AU544" s="165" t="s">
        <v>81</v>
      </c>
      <c r="AV544" s="13" t="s">
        <v>81</v>
      </c>
      <c r="AW544" s="13" t="s">
        <v>34</v>
      </c>
      <c r="AX544" s="13" t="s">
        <v>72</v>
      </c>
      <c r="AY544" s="165" t="s">
        <v>195</v>
      </c>
    </row>
    <row r="545" spans="2:51" s="13" customFormat="1">
      <c r="B545" s="164"/>
      <c r="D545" s="159" t="s">
        <v>206</v>
      </c>
      <c r="E545" s="165" t="s">
        <v>3</v>
      </c>
      <c r="F545" s="166" t="s">
        <v>687</v>
      </c>
      <c r="H545" s="167">
        <v>241.76900000000001</v>
      </c>
      <c r="I545" s="168"/>
      <c r="L545" s="164"/>
      <c r="M545" s="169"/>
      <c r="N545" s="170"/>
      <c r="O545" s="170"/>
      <c r="P545" s="170"/>
      <c r="Q545" s="170"/>
      <c r="R545" s="170"/>
      <c r="S545" s="170"/>
      <c r="T545" s="171"/>
      <c r="AT545" s="165" t="s">
        <v>206</v>
      </c>
      <c r="AU545" s="165" t="s">
        <v>81</v>
      </c>
      <c r="AV545" s="13" t="s">
        <v>81</v>
      </c>
      <c r="AW545" s="13" t="s">
        <v>34</v>
      </c>
      <c r="AX545" s="13" t="s">
        <v>72</v>
      </c>
      <c r="AY545" s="165" t="s">
        <v>195</v>
      </c>
    </row>
    <row r="546" spans="2:51" s="13" customFormat="1">
      <c r="B546" s="164"/>
      <c r="D546" s="159" t="s">
        <v>206</v>
      </c>
      <c r="E546" s="165" t="s">
        <v>3</v>
      </c>
      <c r="F546" s="166" t="s">
        <v>657</v>
      </c>
      <c r="H546" s="167">
        <v>8.68</v>
      </c>
      <c r="I546" s="168"/>
      <c r="L546" s="164"/>
      <c r="M546" s="169"/>
      <c r="N546" s="170"/>
      <c r="O546" s="170"/>
      <c r="P546" s="170"/>
      <c r="Q546" s="170"/>
      <c r="R546" s="170"/>
      <c r="S546" s="170"/>
      <c r="T546" s="171"/>
      <c r="AT546" s="165" t="s">
        <v>206</v>
      </c>
      <c r="AU546" s="165" t="s">
        <v>81</v>
      </c>
      <c r="AV546" s="13" t="s">
        <v>81</v>
      </c>
      <c r="AW546" s="13" t="s">
        <v>34</v>
      </c>
      <c r="AX546" s="13" t="s">
        <v>72</v>
      </c>
      <c r="AY546" s="165" t="s">
        <v>195</v>
      </c>
    </row>
    <row r="547" spans="2:51" s="13" customFormat="1">
      <c r="B547" s="164"/>
      <c r="D547" s="159" t="s">
        <v>206</v>
      </c>
      <c r="E547" s="165" t="s">
        <v>3</v>
      </c>
      <c r="F547" s="166" t="s">
        <v>673</v>
      </c>
      <c r="H547" s="167">
        <v>7.56</v>
      </c>
      <c r="I547" s="168"/>
      <c r="L547" s="164"/>
      <c r="M547" s="169"/>
      <c r="N547" s="170"/>
      <c r="O547" s="170"/>
      <c r="P547" s="170"/>
      <c r="Q547" s="170"/>
      <c r="R547" s="170"/>
      <c r="S547" s="170"/>
      <c r="T547" s="171"/>
      <c r="AT547" s="165" t="s">
        <v>206</v>
      </c>
      <c r="AU547" s="165" t="s">
        <v>81</v>
      </c>
      <c r="AV547" s="13" t="s">
        <v>81</v>
      </c>
      <c r="AW547" s="13" t="s">
        <v>34</v>
      </c>
      <c r="AX547" s="13" t="s">
        <v>72</v>
      </c>
      <c r="AY547" s="165" t="s">
        <v>195</v>
      </c>
    </row>
    <row r="548" spans="2:51" s="13" customFormat="1">
      <c r="B548" s="164"/>
      <c r="D548" s="159" t="s">
        <v>206</v>
      </c>
      <c r="E548" s="165" t="s">
        <v>3</v>
      </c>
      <c r="F548" s="166" t="s">
        <v>674</v>
      </c>
      <c r="H548" s="167">
        <v>22.623999999999999</v>
      </c>
      <c r="I548" s="168"/>
      <c r="L548" s="164"/>
      <c r="M548" s="169"/>
      <c r="N548" s="170"/>
      <c r="O548" s="170"/>
      <c r="P548" s="170"/>
      <c r="Q548" s="170"/>
      <c r="R548" s="170"/>
      <c r="S548" s="170"/>
      <c r="T548" s="171"/>
      <c r="AT548" s="165" t="s">
        <v>206</v>
      </c>
      <c r="AU548" s="165" t="s">
        <v>81</v>
      </c>
      <c r="AV548" s="13" t="s">
        <v>81</v>
      </c>
      <c r="AW548" s="13" t="s">
        <v>34</v>
      </c>
      <c r="AX548" s="13" t="s">
        <v>72</v>
      </c>
      <c r="AY548" s="165" t="s">
        <v>195</v>
      </c>
    </row>
    <row r="549" spans="2:51" s="13" customFormat="1">
      <c r="B549" s="164"/>
      <c r="D549" s="159" t="s">
        <v>206</v>
      </c>
      <c r="E549" s="165" t="s">
        <v>3</v>
      </c>
      <c r="F549" s="166" t="s">
        <v>688</v>
      </c>
      <c r="H549" s="167">
        <v>141.86000000000001</v>
      </c>
      <c r="I549" s="168"/>
      <c r="L549" s="164"/>
      <c r="M549" s="169"/>
      <c r="N549" s="170"/>
      <c r="O549" s="170"/>
      <c r="P549" s="170"/>
      <c r="Q549" s="170"/>
      <c r="R549" s="170"/>
      <c r="S549" s="170"/>
      <c r="T549" s="171"/>
      <c r="AT549" s="165" t="s">
        <v>206</v>
      </c>
      <c r="AU549" s="165" t="s">
        <v>81</v>
      </c>
      <c r="AV549" s="13" t="s">
        <v>81</v>
      </c>
      <c r="AW549" s="13" t="s">
        <v>34</v>
      </c>
      <c r="AX549" s="13" t="s">
        <v>72</v>
      </c>
      <c r="AY549" s="165" t="s">
        <v>195</v>
      </c>
    </row>
    <row r="550" spans="2:51" s="13" customFormat="1">
      <c r="B550" s="164"/>
      <c r="D550" s="159" t="s">
        <v>206</v>
      </c>
      <c r="E550" s="165" t="s">
        <v>3</v>
      </c>
      <c r="F550" s="166" t="s">
        <v>676</v>
      </c>
      <c r="H550" s="167">
        <v>2.1</v>
      </c>
      <c r="I550" s="168"/>
      <c r="L550" s="164"/>
      <c r="M550" s="169"/>
      <c r="N550" s="170"/>
      <c r="O550" s="170"/>
      <c r="P550" s="170"/>
      <c r="Q550" s="170"/>
      <c r="R550" s="170"/>
      <c r="S550" s="170"/>
      <c r="T550" s="171"/>
      <c r="AT550" s="165" t="s">
        <v>206</v>
      </c>
      <c r="AU550" s="165" t="s">
        <v>81</v>
      </c>
      <c r="AV550" s="13" t="s">
        <v>81</v>
      </c>
      <c r="AW550" s="13" t="s">
        <v>34</v>
      </c>
      <c r="AX550" s="13" t="s">
        <v>72</v>
      </c>
      <c r="AY550" s="165" t="s">
        <v>195</v>
      </c>
    </row>
    <row r="551" spans="2:51" s="13" customFormat="1">
      <c r="B551" s="164"/>
      <c r="D551" s="159" t="s">
        <v>206</v>
      </c>
      <c r="E551" s="165" t="s">
        <v>3</v>
      </c>
      <c r="F551" s="166" t="s">
        <v>689</v>
      </c>
      <c r="H551" s="167">
        <v>1.927</v>
      </c>
      <c r="I551" s="168"/>
      <c r="L551" s="164"/>
      <c r="M551" s="169"/>
      <c r="N551" s="170"/>
      <c r="O551" s="170"/>
      <c r="P551" s="170"/>
      <c r="Q551" s="170"/>
      <c r="R551" s="170"/>
      <c r="S551" s="170"/>
      <c r="T551" s="171"/>
      <c r="AT551" s="165" t="s">
        <v>206</v>
      </c>
      <c r="AU551" s="165" t="s">
        <v>81</v>
      </c>
      <c r="AV551" s="13" t="s">
        <v>81</v>
      </c>
      <c r="AW551" s="13" t="s">
        <v>34</v>
      </c>
      <c r="AX551" s="13" t="s">
        <v>72</v>
      </c>
      <c r="AY551" s="165" t="s">
        <v>195</v>
      </c>
    </row>
    <row r="552" spans="2:51" s="13" customFormat="1">
      <c r="B552" s="164"/>
      <c r="D552" s="159" t="s">
        <v>206</v>
      </c>
      <c r="E552" s="165" t="s">
        <v>3</v>
      </c>
      <c r="F552" s="166" t="s">
        <v>690</v>
      </c>
      <c r="H552" s="167">
        <v>19.754000000000001</v>
      </c>
      <c r="I552" s="168"/>
      <c r="L552" s="164"/>
      <c r="M552" s="169"/>
      <c r="N552" s="170"/>
      <c r="O552" s="170"/>
      <c r="P552" s="170"/>
      <c r="Q552" s="170"/>
      <c r="R552" s="170"/>
      <c r="S552" s="170"/>
      <c r="T552" s="171"/>
      <c r="AT552" s="165" t="s">
        <v>206</v>
      </c>
      <c r="AU552" s="165" t="s">
        <v>81</v>
      </c>
      <c r="AV552" s="13" t="s">
        <v>81</v>
      </c>
      <c r="AW552" s="13" t="s">
        <v>34</v>
      </c>
      <c r="AX552" s="13" t="s">
        <v>72</v>
      </c>
      <c r="AY552" s="165" t="s">
        <v>195</v>
      </c>
    </row>
    <row r="553" spans="2:51" s="13" customFormat="1">
      <c r="B553" s="164"/>
      <c r="D553" s="159" t="s">
        <v>206</v>
      </c>
      <c r="E553" s="165" t="s">
        <v>3</v>
      </c>
      <c r="F553" s="166" t="s">
        <v>691</v>
      </c>
      <c r="H553" s="167">
        <v>2.2400000000000002</v>
      </c>
      <c r="I553" s="168"/>
      <c r="L553" s="164"/>
      <c r="M553" s="169"/>
      <c r="N553" s="170"/>
      <c r="O553" s="170"/>
      <c r="P553" s="170"/>
      <c r="Q553" s="170"/>
      <c r="R553" s="170"/>
      <c r="S553" s="170"/>
      <c r="T553" s="171"/>
      <c r="AT553" s="165" t="s">
        <v>206</v>
      </c>
      <c r="AU553" s="165" t="s">
        <v>81</v>
      </c>
      <c r="AV553" s="13" t="s">
        <v>81</v>
      </c>
      <c r="AW553" s="13" t="s">
        <v>34</v>
      </c>
      <c r="AX553" s="13" t="s">
        <v>72</v>
      </c>
      <c r="AY553" s="165" t="s">
        <v>195</v>
      </c>
    </row>
    <row r="554" spans="2:51" s="13" customFormat="1">
      <c r="B554" s="164"/>
      <c r="D554" s="159" t="s">
        <v>206</v>
      </c>
      <c r="E554" s="165" t="s">
        <v>3</v>
      </c>
      <c r="F554" s="166" t="s">
        <v>692</v>
      </c>
      <c r="H554" s="167">
        <v>63.795999999999999</v>
      </c>
      <c r="I554" s="168"/>
      <c r="L554" s="164"/>
      <c r="M554" s="169"/>
      <c r="N554" s="170"/>
      <c r="O554" s="170"/>
      <c r="P554" s="170"/>
      <c r="Q554" s="170"/>
      <c r="R554" s="170"/>
      <c r="S554" s="170"/>
      <c r="T554" s="171"/>
      <c r="AT554" s="165" t="s">
        <v>206</v>
      </c>
      <c r="AU554" s="165" t="s">
        <v>81</v>
      </c>
      <c r="AV554" s="13" t="s">
        <v>81</v>
      </c>
      <c r="AW554" s="13" t="s">
        <v>34</v>
      </c>
      <c r="AX554" s="13" t="s">
        <v>72</v>
      </c>
      <c r="AY554" s="165" t="s">
        <v>195</v>
      </c>
    </row>
    <row r="555" spans="2:51" s="13" customFormat="1">
      <c r="B555" s="164"/>
      <c r="D555" s="159" t="s">
        <v>206</v>
      </c>
      <c r="E555" s="165" t="s">
        <v>3</v>
      </c>
      <c r="F555" s="166" t="s">
        <v>648</v>
      </c>
      <c r="H555" s="167">
        <v>5.9359999999999999</v>
      </c>
      <c r="I555" s="168"/>
      <c r="L555" s="164"/>
      <c r="M555" s="169"/>
      <c r="N555" s="170"/>
      <c r="O555" s="170"/>
      <c r="P555" s="170"/>
      <c r="Q555" s="170"/>
      <c r="R555" s="170"/>
      <c r="S555" s="170"/>
      <c r="T555" s="171"/>
      <c r="AT555" s="165" t="s">
        <v>206</v>
      </c>
      <c r="AU555" s="165" t="s">
        <v>81</v>
      </c>
      <c r="AV555" s="13" t="s">
        <v>81</v>
      </c>
      <c r="AW555" s="13" t="s">
        <v>34</v>
      </c>
      <c r="AX555" s="13" t="s">
        <v>72</v>
      </c>
      <c r="AY555" s="165" t="s">
        <v>195</v>
      </c>
    </row>
    <row r="556" spans="2:51" s="13" customFormat="1">
      <c r="B556" s="164"/>
      <c r="D556" s="159" t="s">
        <v>206</v>
      </c>
      <c r="E556" s="165" t="s">
        <v>3</v>
      </c>
      <c r="F556" s="166" t="s">
        <v>693</v>
      </c>
      <c r="H556" s="167">
        <v>105.616</v>
      </c>
      <c r="I556" s="168"/>
      <c r="L556" s="164"/>
      <c r="M556" s="169"/>
      <c r="N556" s="170"/>
      <c r="O556" s="170"/>
      <c r="P556" s="170"/>
      <c r="Q556" s="170"/>
      <c r="R556" s="170"/>
      <c r="S556" s="170"/>
      <c r="T556" s="171"/>
      <c r="AT556" s="165" t="s">
        <v>206</v>
      </c>
      <c r="AU556" s="165" t="s">
        <v>81</v>
      </c>
      <c r="AV556" s="13" t="s">
        <v>81</v>
      </c>
      <c r="AW556" s="13" t="s">
        <v>34</v>
      </c>
      <c r="AX556" s="13" t="s">
        <v>72</v>
      </c>
      <c r="AY556" s="165" t="s">
        <v>195</v>
      </c>
    </row>
    <row r="557" spans="2:51" s="14" customFormat="1">
      <c r="B557" s="172"/>
      <c r="D557" s="159" t="s">
        <v>206</v>
      </c>
      <c r="E557" s="173" t="s">
        <v>3</v>
      </c>
      <c r="F557" s="174" t="s">
        <v>516</v>
      </c>
      <c r="H557" s="175">
        <v>898.18799999999999</v>
      </c>
      <c r="I557" s="176"/>
      <c r="L557" s="172"/>
      <c r="M557" s="177"/>
      <c r="N557" s="178"/>
      <c r="O557" s="178"/>
      <c r="P557" s="178"/>
      <c r="Q557" s="178"/>
      <c r="R557" s="178"/>
      <c r="S557" s="178"/>
      <c r="T557" s="179"/>
      <c r="AT557" s="173" t="s">
        <v>206</v>
      </c>
      <c r="AU557" s="173" t="s">
        <v>81</v>
      </c>
      <c r="AV557" s="14" t="s">
        <v>109</v>
      </c>
      <c r="AW557" s="14" t="s">
        <v>34</v>
      </c>
      <c r="AX557" s="14" t="s">
        <v>72</v>
      </c>
      <c r="AY557" s="173" t="s">
        <v>195</v>
      </c>
    </row>
    <row r="558" spans="2:51" s="13" customFormat="1">
      <c r="B558" s="164"/>
      <c r="D558" s="159" t="s">
        <v>206</v>
      </c>
      <c r="E558" s="165" t="s">
        <v>3</v>
      </c>
      <c r="F558" s="166" t="s">
        <v>694</v>
      </c>
      <c r="H558" s="167">
        <v>412.74900000000002</v>
      </c>
      <c r="I558" s="168"/>
      <c r="L558" s="164"/>
      <c r="M558" s="169"/>
      <c r="N558" s="170"/>
      <c r="O558" s="170"/>
      <c r="P558" s="170"/>
      <c r="Q558" s="170"/>
      <c r="R558" s="170"/>
      <c r="S558" s="170"/>
      <c r="T558" s="171"/>
      <c r="AT558" s="165" t="s">
        <v>206</v>
      </c>
      <c r="AU558" s="165" t="s">
        <v>81</v>
      </c>
      <c r="AV558" s="13" t="s">
        <v>81</v>
      </c>
      <c r="AW558" s="13" t="s">
        <v>34</v>
      </c>
      <c r="AX558" s="13" t="s">
        <v>72</v>
      </c>
      <c r="AY558" s="165" t="s">
        <v>195</v>
      </c>
    </row>
    <row r="559" spans="2:51" s="13" customFormat="1">
      <c r="B559" s="164"/>
      <c r="D559" s="159" t="s">
        <v>206</v>
      </c>
      <c r="E559" s="165" t="s">
        <v>3</v>
      </c>
      <c r="F559" s="166" t="s">
        <v>695</v>
      </c>
      <c r="H559" s="167">
        <v>186.00299999999999</v>
      </c>
      <c r="I559" s="168"/>
      <c r="L559" s="164"/>
      <c r="M559" s="169"/>
      <c r="N559" s="170"/>
      <c r="O559" s="170"/>
      <c r="P559" s="170"/>
      <c r="Q559" s="170"/>
      <c r="R559" s="170"/>
      <c r="S559" s="170"/>
      <c r="T559" s="171"/>
      <c r="AT559" s="165" t="s">
        <v>206</v>
      </c>
      <c r="AU559" s="165" t="s">
        <v>81</v>
      </c>
      <c r="AV559" s="13" t="s">
        <v>81</v>
      </c>
      <c r="AW559" s="13" t="s">
        <v>34</v>
      </c>
      <c r="AX559" s="13" t="s">
        <v>72</v>
      </c>
      <c r="AY559" s="165" t="s">
        <v>195</v>
      </c>
    </row>
    <row r="560" spans="2:51" s="13" customFormat="1">
      <c r="B560" s="164"/>
      <c r="D560" s="159" t="s">
        <v>206</v>
      </c>
      <c r="E560" s="165" t="s">
        <v>3</v>
      </c>
      <c r="F560" s="166" t="s">
        <v>668</v>
      </c>
      <c r="H560" s="167">
        <v>3.24</v>
      </c>
      <c r="I560" s="168"/>
      <c r="L560" s="164"/>
      <c r="M560" s="169"/>
      <c r="N560" s="170"/>
      <c r="O560" s="170"/>
      <c r="P560" s="170"/>
      <c r="Q560" s="170"/>
      <c r="R560" s="170"/>
      <c r="S560" s="170"/>
      <c r="T560" s="171"/>
      <c r="AT560" s="165" t="s">
        <v>206</v>
      </c>
      <c r="AU560" s="165" t="s">
        <v>81</v>
      </c>
      <c r="AV560" s="13" t="s">
        <v>81</v>
      </c>
      <c r="AW560" s="13" t="s">
        <v>34</v>
      </c>
      <c r="AX560" s="13" t="s">
        <v>72</v>
      </c>
      <c r="AY560" s="165" t="s">
        <v>195</v>
      </c>
    </row>
    <row r="561" spans="1:65" s="13" customFormat="1">
      <c r="B561" s="164"/>
      <c r="D561" s="159" t="s">
        <v>206</v>
      </c>
      <c r="E561" s="165" t="s">
        <v>3</v>
      </c>
      <c r="F561" s="166" t="s">
        <v>696</v>
      </c>
      <c r="H561" s="167">
        <v>4.8239999999999998</v>
      </c>
      <c r="I561" s="168"/>
      <c r="L561" s="164"/>
      <c r="M561" s="169"/>
      <c r="N561" s="170"/>
      <c r="O561" s="170"/>
      <c r="P561" s="170"/>
      <c r="Q561" s="170"/>
      <c r="R561" s="170"/>
      <c r="S561" s="170"/>
      <c r="T561" s="171"/>
      <c r="AT561" s="165" t="s">
        <v>206</v>
      </c>
      <c r="AU561" s="165" t="s">
        <v>81</v>
      </c>
      <c r="AV561" s="13" t="s">
        <v>81</v>
      </c>
      <c r="AW561" s="13" t="s">
        <v>34</v>
      </c>
      <c r="AX561" s="13" t="s">
        <v>72</v>
      </c>
      <c r="AY561" s="165" t="s">
        <v>195</v>
      </c>
    </row>
    <row r="562" spans="1:65" s="13" customFormat="1">
      <c r="B562" s="164"/>
      <c r="D562" s="159" t="s">
        <v>206</v>
      </c>
      <c r="E562" s="165" t="s">
        <v>3</v>
      </c>
      <c r="F562" s="166" t="s">
        <v>697</v>
      </c>
      <c r="H562" s="167">
        <v>1.92</v>
      </c>
      <c r="I562" s="168"/>
      <c r="L562" s="164"/>
      <c r="M562" s="169"/>
      <c r="N562" s="170"/>
      <c r="O562" s="170"/>
      <c r="P562" s="170"/>
      <c r="Q562" s="170"/>
      <c r="R562" s="170"/>
      <c r="S562" s="170"/>
      <c r="T562" s="171"/>
      <c r="AT562" s="165" t="s">
        <v>206</v>
      </c>
      <c r="AU562" s="165" t="s">
        <v>81</v>
      </c>
      <c r="AV562" s="13" t="s">
        <v>81</v>
      </c>
      <c r="AW562" s="13" t="s">
        <v>34</v>
      </c>
      <c r="AX562" s="13" t="s">
        <v>72</v>
      </c>
      <c r="AY562" s="165" t="s">
        <v>195</v>
      </c>
    </row>
    <row r="563" spans="1:65" s="14" customFormat="1">
      <c r="B563" s="172"/>
      <c r="D563" s="159" t="s">
        <v>206</v>
      </c>
      <c r="E563" s="173" t="s">
        <v>3</v>
      </c>
      <c r="F563" s="174" t="s">
        <v>619</v>
      </c>
      <c r="H563" s="175">
        <v>608.73599999999999</v>
      </c>
      <c r="I563" s="176"/>
      <c r="L563" s="172"/>
      <c r="M563" s="177"/>
      <c r="N563" s="178"/>
      <c r="O563" s="178"/>
      <c r="P563" s="178"/>
      <c r="Q563" s="178"/>
      <c r="R563" s="178"/>
      <c r="S563" s="178"/>
      <c r="T563" s="179"/>
      <c r="AT563" s="173" t="s">
        <v>206</v>
      </c>
      <c r="AU563" s="173" t="s">
        <v>81</v>
      </c>
      <c r="AV563" s="14" t="s">
        <v>109</v>
      </c>
      <c r="AW563" s="14" t="s">
        <v>34</v>
      </c>
      <c r="AX563" s="14" t="s">
        <v>72</v>
      </c>
      <c r="AY563" s="173" t="s">
        <v>195</v>
      </c>
    </row>
    <row r="564" spans="1:65" s="13" customFormat="1">
      <c r="B564" s="164"/>
      <c r="D564" s="159" t="s">
        <v>206</v>
      </c>
      <c r="E564" s="165" t="s">
        <v>3</v>
      </c>
      <c r="F564" s="166" t="s">
        <v>698</v>
      </c>
      <c r="H564" s="167">
        <v>39.347999999999999</v>
      </c>
      <c r="I564" s="168"/>
      <c r="L564" s="164"/>
      <c r="M564" s="169"/>
      <c r="N564" s="170"/>
      <c r="O564" s="170"/>
      <c r="P564" s="170"/>
      <c r="Q564" s="170"/>
      <c r="R564" s="170"/>
      <c r="S564" s="170"/>
      <c r="T564" s="171"/>
      <c r="AT564" s="165" t="s">
        <v>206</v>
      </c>
      <c r="AU564" s="165" t="s">
        <v>81</v>
      </c>
      <c r="AV564" s="13" t="s">
        <v>81</v>
      </c>
      <c r="AW564" s="13" t="s">
        <v>34</v>
      </c>
      <c r="AX564" s="13" t="s">
        <v>72</v>
      </c>
      <c r="AY564" s="165" t="s">
        <v>195</v>
      </c>
    </row>
    <row r="565" spans="1:65" s="13" customFormat="1">
      <c r="B565" s="164"/>
      <c r="D565" s="159" t="s">
        <v>206</v>
      </c>
      <c r="E565" s="165" t="s">
        <v>3</v>
      </c>
      <c r="F565" s="166" t="s">
        <v>699</v>
      </c>
      <c r="H565" s="167">
        <v>23.271999999999998</v>
      </c>
      <c r="I565" s="168"/>
      <c r="L565" s="164"/>
      <c r="M565" s="169"/>
      <c r="N565" s="170"/>
      <c r="O565" s="170"/>
      <c r="P565" s="170"/>
      <c r="Q565" s="170"/>
      <c r="R565" s="170"/>
      <c r="S565" s="170"/>
      <c r="T565" s="171"/>
      <c r="AT565" s="165" t="s">
        <v>206</v>
      </c>
      <c r="AU565" s="165" t="s">
        <v>81</v>
      </c>
      <c r="AV565" s="13" t="s">
        <v>81</v>
      </c>
      <c r="AW565" s="13" t="s">
        <v>34</v>
      </c>
      <c r="AX565" s="13" t="s">
        <v>72</v>
      </c>
      <c r="AY565" s="165" t="s">
        <v>195</v>
      </c>
    </row>
    <row r="566" spans="1:65" s="13" customFormat="1">
      <c r="B566" s="164"/>
      <c r="D566" s="159" t="s">
        <v>206</v>
      </c>
      <c r="E566" s="165" t="s">
        <v>3</v>
      </c>
      <c r="F566" s="166" t="s">
        <v>700</v>
      </c>
      <c r="H566" s="167">
        <v>2.0579999999999998</v>
      </c>
      <c r="I566" s="168"/>
      <c r="L566" s="164"/>
      <c r="M566" s="169"/>
      <c r="N566" s="170"/>
      <c r="O566" s="170"/>
      <c r="P566" s="170"/>
      <c r="Q566" s="170"/>
      <c r="R566" s="170"/>
      <c r="S566" s="170"/>
      <c r="T566" s="171"/>
      <c r="AT566" s="165" t="s">
        <v>206</v>
      </c>
      <c r="AU566" s="165" t="s">
        <v>81</v>
      </c>
      <c r="AV566" s="13" t="s">
        <v>81</v>
      </c>
      <c r="AW566" s="13" t="s">
        <v>34</v>
      </c>
      <c r="AX566" s="13" t="s">
        <v>72</v>
      </c>
      <c r="AY566" s="165" t="s">
        <v>195</v>
      </c>
    </row>
    <row r="567" spans="1:65" s="13" customFormat="1">
      <c r="B567" s="164"/>
      <c r="D567" s="159" t="s">
        <v>206</v>
      </c>
      <c r="E567" s="165" t="s">
        <v>3</v>
      </c>
      <c r="F567" s="166" t="s">
        <v>700</v>
      </c>
      <c r="H567" s="167">
        <v>2.0579999999999998</v>
      </c>
      <c r="I567" s="168"/>
      <c r="L567" s="164"/>
      <c r="M567" s="169"/>
      <c r="N567" s="170"/>
      <c r="O567" s="170"/>
      <c r="P567" s="170"/>
      <c r="Q567" s="170"/>
      <c r="R567" s="170"/>
      <c r="S567" s="170"/>
      <c r="T567" s="171"/>
      <c r="AT567" s="165" t="s">
        <v>206</v>
      </c>
      <c r="AU567" s="165" t="s">
        <v>81</v>
      </c>
      <c r="AV567" s="13" t="s">
        <v>81</v>
      </c>
      <c r="AW567" s="13" t="s">
        <v>34</v>
      </c>
      <c r="AX567" s="13" t="s">
        <v>72</v>
      </c>
      <c r="AY567" s="165" t="s">
        <v>195</v>
      </c>
    </row>
    <row r="568" spans="1:65" s="14" customFormat="1">
      <c r="B568" s="172"/>
      <c r="D568" s="159" t="s">
        <v>206</v>
      </c>
      <c r="E568" s="173" t="s">
        <v>3</v>
      </c>
      <c r="F568" s="174" t="s">
        <v>623</v>
      </c>
      <c r="H568" s="175">
        <v>66.736000000000004</v>
      </c>
      <c r="I568" s="176"/>
      <c r="L568" s="172"/>
      <c r="M568" s="177"/>
      <c r="N568" s="178"/>
      <c r="O568" s="178"/>
      <c r="P568" s="178"/>
      <c r="Q568" s="178"/>
      <c r="R568" s="178"/>
      <c r="S568" s="178"/>
      <c r="T568" s="179"/>
      <c r="AT568" s="173" t="s">
        <v>206</v>
      </c>
      <c r="AU568" s="173" t="s">
        <v>81</v>
      </c>
      <c r="AV568" s="14" t="s">
        <v>109</v>
      </c>
      <c r="AW568" s="14" t="s">
        <v>34</v>
      </c>
      <c r="AX568" s="14" t="s">
        <v>72</v>
      </c>
      <c r="AY568" s="173" t="s">
        <v>195</v>
      </c>
    </row>
    <row r="569" spans="1:65" s="15" customFormat="1">
      <c r="B569" s="180"/>
      <c r="D569" s="159" t="s">
        <v>206</v>
      </c>
      <c r="E569" s="181" t="s">
        <v>3</v>
      </c>
      <c r="F569" s="182" t="s">
        <v>212</v>
      </c>
      <c r="H569" s="183">
        <v>4839.7790000000005</v>
      </c>
      <c r="I569" s="184"/>
      <c r="L569" s="180"/>
      <c r="M569" s="185"/>
      <c r="N569" s="186"/>
      <c r="O569" s="186"/>
      <c r="P569" s="186"/>
      <c r="Q569" s="186"/>
      <c r="R569" s="186"/>
      <c r="S569" s="186"/>
      <c r="T569" s="187"/>
      <c r="AT569" s="181" t="s">
        <v>206</v>
      </c>
      <c r="AU569" s="181" t="s">
        <v>81</v>
      </c>
      <c r="AV569" s="15" t="s">
        <v>202</v>
      </c>
      <c r="AW569" s="15" t="s">
        <v>34</v>
      </c>
      <c r="AX569" s="15" t="s">
        <v>79</v>
      </c>
      <c r="AY569" s="181" t="s">
        <v>195</v>
      </c>
    </row>
    <row r="570" spans="1:65" s="2" customFormat="1" ht="24.2" customHeight="1">
      <c r="A570" s="35"/>
      <c r="B570" s="145"/>
      <c r="C570" s="146" t="s">
        <v>701</v>
      </c>
      <c r="D570" s="146" t="s">
        <v>197</v>
      </c>
      <c r="E570" s="147" t="s">
        <v>702</v>
      </c>
      <c r="F570" s="148" t="s">
        <v>703</v>
      </c>
      <c r="G570" s="149" t="s">
        <v>300</v>
      </c>
      <c r="H570" s="150">
        <v>4839.7790000000005</v>
      </c>
      <c r="I570" s="151"/>
      <c r="J570" s="152">
        <f>ROUND(I570*H570,2)</f>
        <v>0</v>
      </c>
      <c r="K570" s="148" t="s">
        <v>201</v>
      </c>
      <c r="L570" s="36"/>
      <c r="M570" s="153" t="s">
        <v>3</v>
      </c>
      <c r="N570" s="154" t="s">
        <v>43</v>
      </c>
      <c r="O570" s="56"/>
      <c r="P570" s="155">
        <f>O570*H570</f>
        <v>0</v>
      </c>
      <c r="Q570" s="155">
        <v>0</v>
      </c>
      <c r="R570" s="155">
        <f>Q570*H570</f>
        <v>0</v>
      </c>
      <c r="S570" s="155">
        <v>0</v>
      </c>
      <c r="T570" s="156">
        <f>S570*H570</f>
        <v>0</v>
      </c>
      <c r="U570" s="35"/>
      <c r="V570" s="35"/>
      <c r="W570" s="35"/>
      <c r="X570" s="35"/>
      <c r="Y570" s="35"/>
      <c r="Z570" s="35"/>
      <c r="AA570" s="35"/>
      <c r="AB570" s="35"/>
      <c r="AC570" s="35"/>
      <c r="AD570" s="35"/>
      <c r="AE570" s="35"/>
      <c r="AR570" s="157" t="s">
        <v>202</v>
      </c>
      <c r="AT570" s="157" t="s">
        <v>197</v>
      </c>
      <c r="AU570" s="157" t="s">
        <v>81</v>
      </c>
      <c r="AY570" s="20" t="s">
        <v>195</v>
      </c>
      <c r="BE570" s="158">
        <f>IF(N570="základní",J570,0)</f>
        <v>0</v>
      </c>
      <c r="BF570" s="158">
        <f>IF(N570="snížená",J570,0)</f>
        <v>0</v>
      </c>
      <c r="BG570" s="158">
        <f>IF(N570="zákl. přenesená",J570,0)</f>
        <v>0</v>
      </c>
      <c r="BH570" s="158">
        <f>IF(N570="sníž. přenesená",J570,0)</f>
        <v>0</v>
      </c>
      <c r="BI570" s="158">
        <f>IF(N570="nulová",J570,0)</f>
        <v>0</v>
      </c>
      <c r="BJ570" s="20" t="s">
        <v>79</v>
      </c>
      <c r="BK570" s="158">
        <f>ROUND(I570*H570,2)</f>
        <v>0</v>
      </c>
      <c r="BL570" s="20" t="s">
        <v>202</v>
      </c>
      <c r="BM570" s="157" t="s">
        <v>704</v>
      </c>
    </row>
    <row r="571" spans="1:65" s="2" customFormat="1" ht="146.25">
      <c r="A571" s="35"/>
      <c r="B571" s="36"/>
      <c r="C571" s="35"/>
      <c r="D571" s="159" t="s">
        <v>204</v>
      </c>
      <c r="E571" s="35"/>
      <c r="F571" s="160" t="s">
        <v>628</v>
      </c>
      <c r="G571" s="35"/>
      <c r="H571" s="35"/>
      <c r="I571" s="161"/>
      <c r="J571" s="35"/>
      <c r="K571" s="35"/>
      <c r="L571" s="36"/>
      <c r="M571" s="162"/>
      <c r="N571" s="163"/>
      <c r="O571" s="56"/>
      <c r="P571" s="56"/>
      <c r="Q571" s="56"/>
      <c r="R571" s="56"/>
      <c r="S571" s="56"/>
      <c r="T571" s="57"/>
      <c r="U571" s="35"/>
      <c r="V571" s="35"/>
      <c r="W571" s="35"/>
      <c r="X571" s="35"/>
      <c r="Y571" s="35"/>
      <c r="Z571" s="35"/>
      <c r="AA571" s="35"/>
      <c r="AB571" s="35"/>
      <c r="AC571" s="35"/>
      <c r="AD571" s="35"/>
      <c r="AE571" s="35"/>
      <c r="AT571" s="20" t="s">
        <v>204</v>
      </c>
      <c r="AU571" s="20" t="s">
        <v>81</v>
      </c>
    </row>
    <row r="572" spans="1:65" s="2" customFormat="1" ht="37.9" customHeight="1">
      <c r="A572" s="35"/>
      <c r="B572" s="145"/>
      <c r="C572" s="146" t="s">
        <v>705</v>
      </c>
      <c r="D572" s="146" t="s">
        <v>197</v>
      </c>
      <c r="E572" s="147" t="s">
        <v>706</v>
      </c>
      <c r="F572" s="148" t="s">
        <v>707</v>
      </c>
      <c r="G572" s="149" t="s">
        <v>300</v>
      </c>
      <c r="H572" s="150">
        <v>186.27</v>
      </c>
      <c r="I572" s="151"/>
      <c r="J572" s="152">
        <f>ROUND(I572*H572,2)</f>
        <v>0</v>
      </c>
      <c r="K572" s="148" t="s">
        <v>201</v>
      </c>
      <c r="L572" s="36"/>
      <c r="M572" s="153" t="s">
        <v>3</v>
      </c>
      <c r="N572" s="154" t="s">
        <v>43</v>
      </c>
      <c r="O572" s="56"/>
      <c r="P572" s="155">
        <f>O572*H572</f>
        <v>0</v>
      </c>
      <c r="Q572" s="155">
        <v>4.0800000000000003E-3</v>
      </c>
      <c r="R572" s="155">
        <f>Q572*H572</f>
        <v>0.75998160000000015</v>
      </c>
      <c r="S572" s="155">
        <v>0</v>
      </c>
      <c r="T572" s="156">
        <f>S572*H572</f>
        <v>0</v>
      </c>
      <c r="U572" s="35"/>
      <c r="V572" s="35"/>
      <c r="W572" s="35"/>
      <c r="X572" s="35"/>
      <c r="Y572" s="35"/>
      <c r="Z572" s="35"/>
      <c r="AA572" s="35"/>
      <c r="AB572" s="35"/>
      <c r="AC572" s="35"/>
      <c r="AD572" s="35"/>
      <c r="AE572" s="35"/>
      <c r="AR572" s="157" t="s">
        <v>202</v>
      </c>
      <c r="AT572" s="157" t="s">
        <v>197</v>
      </c>
      <c r="AU572" s="157" t="s">
        <v>81</v>
      </c>
      <c r="AY572" s="20" t="s">
        <v>195</v>
      </c>
      <c r="BE572" s="158">
        <f>IF(N572="základní",J572,0)</f>
        <v>0</v>
      </c>
      <c r="BF572" s="158">
        <f>IF(N572="snížená",J572,0)</f>
        <v>0</v>
      </c>
      <c r="BG572" s="158">
        <f>IF(N572="zákl. přenesená",J572,0)</f>
        <v>0</v>
      </c>
      <c r="BH572" s="158">
        <f>IF(N572="sníž. přenesená",J572,0)</f>
        <v>0</v>
      </c>
      <c r="BI572" s="158">
        <f>IF(N572="nulová",J572,0)</f>
        <v>0</v>
      </c>
      <c r="BJ572" s="20" t="s">
        <v>79</v>
      </c>
      <c r="BK572" s="158">
        <f>ROUND(I572*H572,2)</f>
        <v>0</v>
      </c>
      <c r="BL572" s="20" t="s">
        <v>202</v>
      </c>
      <c r="BM572" s="157" t="s">
        <v>708</v>
      </c>
    </row>
    <row r="573" spans="1:65" s="2" customFormat="1" ht="146.25">
      <c r="A573" s="35"/>
      <c r="B573" s="36"/>
      <c r="C573" s="35"/>
      <c r="D573" s="159" t="s">
        <v>204</v>
      </c>
      <c r="E573" s="35"/>
      <c r="F573" s="160" t="s">
        <v>628</v>
      </c>
      <c r="G573" s="35"/>
      <c r="H573" s="35"/>
      <c r="I573" s="161"/>
      <c r="J573" s="35"/>
      <c r="K573" s="35"/>
      <c r="L573" s="36"/>
      <c r="M573" s="162"/>
      <c r="N573" s="163"/>
      <c r="O573" s="56"/>
      <c r="P573" s="56"/>
      <c r="Q573" s="56"/>
      <c r="R573" s="56"/>
      <c r="S573" s="56"/>
      <c r="T573" s="57"/>
      <c r="U573" s="35"/>
      <c r="V573" s="35"/>
      <c r="W573" s="35"/>
      <c r="X573" s="35"/>
      <c r="Y573" s="35"/>
      <c r="Z573" s="35"/>
      <c r="AA573" s="35"/>
      <c r="AB573" s="35"/>
      <c r="AC573" s="35"/>
      <c r="AD573" s="35"/>
      <c r="AE573" s="35"/>
      <c r="AT573" s="20" t="s">
        <v>204</v>
      </c>
      <c r="AU573" s="20" t="s">
        <v>81</v>
      </c>
    </row>
    <row r="574" spans="1:65" s="13" customFormat="1">
      <c r="B574" s="164"/>
      <c r="D574" s="159" t="s">
        <v>206</v>
      </c>
      <c r="E574" s="165" t="s">
        <v>3</v>
      </c>
      <c r="F574" s="166" t="s">
        <v>709</v>
      </c>
      <c r="H574" s="167">
        <v>22.838000000000001</v>
      </c>
      <c r="I574" s="168"/>
      <c r="L574" s="164"/>
      <c r="M574" s="169"/>
      <c r="N574" s="170"/>
      <c r="O574" s="170"/>
      <c r="P574" s="170"/>
      <c r="Q574" s="170"/>
      <c r="R574" s="170"/>
      <c r="S574" s="170"/>
      <c r="T574" s="171"/>
      <c r="AT574" s="165" t="s">
        <v>206</v>
      </c>
      <c r="AU574" s="165" t="s">
        <v>81</v>
      </c>
      <c r="AV574" s="13" t="s">
        <v>81</v>
      </c>
      <c r="AW574" s="13" t="s">
        <v>34</v>
      </c>
      <c r="AX574" s="13" t="s">
        <v>72</v>
      </c>
      <c r="AY574" s="165" t="s">
        <v>195</v>
      </c>
    </row>
    <row r="575" spans="1:65" s="14" customFormat="1">
      <c r="B575" s="172"/>
      <c r="D575" s="159" t="s">
        <v>206</v>
      </c>
      <c r="E575" s="173" t="s">
        <v>3</v>
      </c>
      <c r="F575" s="174" t="s">
        <v>550</v>
      </c>
      <c r="H575" s="175">
        <v>22.838000000000001</v>
      </c>
      <c r="I575" s="176"/>
      <c r="L575" s="172"/>
      <c r="M575" s="177"/>
      <c r="N575" s="178"/>
      <c r="O575" s="178"/>
      <c r="P575" s="178"/>
      <c r="Q575" s="178"/>
      <c r="R575" s="178"/>
      <c r="S575" s="178"/>
      <c r="T575" s="179"/>
      <c r="AT575" s="173" t="s">
        <v>206</v>
      </c>
      <c r="AU575" s="173" t="s">
        <v>81</v>
      </c>
      <c r="AV575" s="14" t="s">
        <v>109</v>
      </c>
      <c r="AW575" s="14" t="s">
        <v>34</v>
      </c>
      <c r="AX575" s="14" t="s">
        <v>72</v>
      </c>
      <c r="AY575" s="173" t="s">
        <v>195</v>
      </c>
    </row>
    <row r="576" spans="1:65" s="13" customFormat="1">
      <c r="B576" s="164"/>
      <c r="D576" s="159" t="s">
        <v>206</v>
      </c>
      <c r="E576" s="165" t="s">
        <v>3</v>
      </c>
      <c r="F576" s="166" t="s">
        <v>710</v>
      </c>
      <c r="H576" s="167">
        <v>62.768999999999998</v>
      </c>
      <c r="I576" s="168"/>
      <c r="L576" s="164"/>
      <c r="M576" s="169"/>
      <c r="N576" s="170"/>
      <c r="O576" s="170"/>
      <c r="P576" s="170"/>
      <c r="Q576" s="170"/>
      <c r="R576" s="170"/>
      <c r="S576" s="170"/>
      <c r="T576" s="171"/>
      <c r="AT576" s="165" t="s">
        <v>206</v>
      </c>
      <c r="AU576" s="165" t="s">
        <v>81</v>
      </c>
      <c r="AV576" s="13" t="s">
        <v>81</v>
      </c>
      <c r="AW576" s="13" t="s">
        <v>34</v>
      </c>
      <c r="AX576" s="13" t="s">
        <v>72</v>
      </c>
      <c r="AY576" s="165" t="s">
        <v>195</v>
      </c>
    </row>
    <row r="577" spans="1:65" s="14" customFormat="1">
      <c r="B577" s="172"/>
      <c r="D577" s="159" t="s">
        <v>206</v>
      </c>
      <c r="E577" s="173" t="s">
        <v>3</v>
      </c>
      <c r="F577" s="174" t="s">
        <v>218</v>
      </c>
      <c r="H577" s="175">
        <v>62.768999999999998</v>
      </c>
      <c r="I577" s="176"/>
      <c r="L577" s="172"/>
      <c r="M577" s="177"/>
      <c r="N577" s="178"/>
      <c r="O577" s="178"/>
      <c r="P577" s="178"/>
      <c r="Q577" s="178"/>
      <c r="R577" s="178"/>
      <c r="S577" s="178"/>
      <c r="T577" s="179"/>
      <c r="AT577" s="173" t="s">
        <v>206</v>
      </c>
      <c r="AU577" s="173" t="s">
        <v>81</v>
      </c>
      <c r="AV577" s="14" t="s">
        <v>109</v>
      </c>
      <c r="AW577" s="14" t="s">
        <v>34</v>
      </c>
      <c r="AX577" s="14" t="s">
        <v>72</v>
      </c>
      <c r="AY577" s="173" t="s">
        <v>195</v>
      </c>
    </row>
    <row r="578" spans="1:65" s="13" customFormat="1">
      <c r="B578" s="164"/>
      <c r="D578" s="159" t="s">
        <v>206</v>
      </c>
      <c r="E578" s="165" t="s">
        <v>3</v>
      </c>
      <c r="F578" s="166" t="s">
        <v>711</v>
      </c>
      <c r="H578" s="167">
        <v>41.845999999999997</v>
      </c>
      <c r="I578" s="168"/>
      <c r="L578" s="164"/>
      <c r="M578" s="169"/>
      <c r="N578" s="170"/>
      <c r="O578" s="170"/>
      <c r="P578" s="170"/>
      <c r="Q578" s="170"/>
      <c r="R578" s="170"/>
      <c r="S578" s="170"/>
      <c r="T578" s="171"/>
      <c r="AT578" s="165" t="s">
        <v>206</v>
      </c>
      <c r="AU578" s="165" t="s">
        <v>81</v>
      </c>
      <c r="AV578" s="13" t="s">
        <v>81</v>
      </c>
      <c r="AW578" s="13" t="s">
        <v>34</v>
      </c>
      <c r="AX578" s="13" t="s">
        <v>72</v>
      </c>
      <c r="AY578" s="165" t="s">
        <v>195</v>
      </c>
    </row>
    <row r="579" spans="1:65" s="14" customFormat="1">
      <c r="B579" s="172"/>
      <c r="D579" s="159" t="s">
        <v>206</v>
      </c>
      <c r="E579" s="173" t="s">
        <v>3</v>
      </c>
      <c r="F579" s="174" t="s">
        <v>532</v>
      </c>
      <c r="H579" s="175">
        <v>41.845999999999997</v>
      </c>
      <c r="I579" s="176"/>
      <c r="L579" s="172"/>
      <c r="M579" s="177"/>
      <c r="N579" s="178"/>
      <c r="O579" s="178"/>
      <c r="P579" s="178"/>
      <c r="Q579" s="178"/>
      <c r="R579" s="178"/>
      <c r="S579" s="178"/>
      <c r="T579" s="179"/>
      <c r="AT579" s="173" t="s">
        <v>206</v>
      </c>
      <c r="AU579" s="173" t="s">
        <v>81</v>
      </c>
      <c r="AV579" s="14" t="s">
        <v>109</v>
      </c>
      <c r="AW579" s="14" t="s">
        <v>34</v>
      </c>
      <c r="AX579" s="14" t="s">
        <v>72</v>
      </c>
      <c r="AY579" s="173" t="s">
        <v>195</v>
      </c>
    </row>
    <row r="580" spans="1:65" s="13" customFormat="1">
      <c r="B580" s="164"/>
      <c r="D580" s="159" t="s">
        <v>206</v>
      </c>
      <c r="E580" s="165" t="s">
        <v>3</v>
      </c>
      <c r="F580" s="166" t="s">
        <v>712</v>
      </c>
      <c r="H580" s="167">
        <v>47.658000000000001</v>
      </c>
      <c r="I580" s="168"/>
      <c r="L580" s="164"/>
      <c r="M580" s="169"/>
      <c r="N580" s="170"/>
      <c r="O580" s="170"/>
      <c r="P580" s="170"/>
      <c r="Q580" s="170"/>
      <c r="R580" s="170"/>
      <c r="S580" s="170"/>
      <c r="T580" s="171"/>
      <c r="AT580" s="165" t="s">
        <v>206</v>
      </c>
      <c r="AU580" s="165" t="s">
        <v>81</v>
      </c>
      <c r="AV580" s="13" t="s">
        <v>81</v>
      </c>
      <c r="AW580" s="13" t="s">
        <v>34</v>
      </c>
      <c r="AX580" s="13" t="s">
        <v>72</v>
      </c>
      <c r="AY580" s="165" t="s">
        <v>195</v>
      </c>
    </row>
    <row r="581" spans="1:65" s="14" customFormat="1">
      <c r="B581" s="172"/>
      <c r="D581" s="159" t="s">
        <v>206</v>
      </c>
      <c r="E581" s="173" t="s">
        <v>3</v>
      </c>
      <c r="F581" s="174" t="s">
        <v>516</v>
      </c>
      <c r="H581" s="175">
        <v>47.658000000000001</v>
      </c>
      <c r="I581" s="176"/>
      <c r="L581" s="172"/>
      <c r="M581" s="177"/>
      <c r="N581" s="178"/>
      <c r="O581" s="178"/>
      <c r="P581" s="178"/>
      <c r="Q581" s="178"/>
      <c r="R581" s="178"/>
      <c r="S581" s="178"/>
      <c r="T581" s="179"/>
      <c r="AT581" s="173" t="s">
        <v>206</v>
      </c>
      <c r="AU581" s="173" t="s">
        <v>81</v>
      </c>
      <c r="AV581" s="14" t="s">
        <v>109</v>
      </c>
      <c r="AW581" s="14" t="s">
        <v>34</v>
      </c>
      <c r="AX581" s="14" t="s">
        <v>72</v>
      </c>
      <c r="AY581" s="173" t="s">
        <v>195</v>
      </c>
    </row>
    <row r="582" spans="1:65" s="13" customFormat="1">
      <c r="B582" s="164"/>
      <c r="D582" s="159" t="s">
        <v>206</v>
      </c>
      <c r="E582" s="165" t="s">
        <v>3</v>
      </c>
      <c r="F582" s="166" t="s">
        <v>713</v>
      </c>
      <c r="H582" s="167">
        <v>11.159000000000001</v>
      </c>
      <c r="I582" s="168"/>
      <c r="L582" s="164"/>
      <c r="M582" s="169"/>
      <c r="N582" s="170"/>
      <c r="O582" s="170"/>
      <c r="P582" s="170"/>
      <c r="Q582" s="170"/>
      <c r="R582" s="170"/>
      <c r="S582" s="170"/>
      <c r="T582" s="171"/>
      <c r="AT582" s="165" t="s">
        <v>206</v>
      </c>
      <c r="AU582" s="165" t="s">
        <v>81</v>
      </c>
      <c r="AV582" s="13" t="s">
        <v>81</v>
      </c>
      <c r="AW582" s="13" t="s">
        <v>34</v>
      </c>
      <c r="AX582" s="13" t="s">
        <v>72</v>
      </c>
      <c r="AY582" s="165" t="s">
        <v>195</v>
      </c>
    </row>
    <row r="583" spans="1:65" s="14" customFormat="1">
      <c r="B583" s="172"/>
      <c r="D583" s="159" t="s">
        <v>206</v>
      </c>
      <c r="E583" s="173" t="s">
        <v>3</v>
      </c>
      <c r="F583" s="174" t="s">
        <v>623</v>
      </c>
      <c r="H583" s="175">
        <v>11.159000000000001</v>
      </c>
      <c r="I583" s="176"/>
      <c r="L583" s="172"/>
      <c r="M583" s="177"/>
      <c r="N583" s="178"/>
      <c r="O583" s="178"/>
      <c r="P583" s="178"/>
      <c r="Q583" s="178"/>
      <c r="R583" s="178"/>
      <c r="S583" s="178"/>
      <c r="T583" s="179"/>
      <c r="AT583" s="173" t="s">
        <v>206</v>
      </c>
      <c r="AU583" s="173" t="s">
        <v>81</v>
      </c>
      <c r="AV583" s="14" t="s">
        <v>109</v>
      </c>
      <c r="AW583" s="14" t="s">
        <v>34</v>
      </c>
      <c r="AX583" s="14" t="s">
        <v>72</v>
      </c>
      <c r="AY583" s="173" t="s">
        <v>195</v>
      </c>
    </row>
    <row r="584" spans="1:65" s="15" customFormat="1">
      <c r="B584" s="180"/>
      <c r="D584" s="159" t="s">
        <v>206</v>
      </c>
      <c r="E584" s="181" t="s">
        <v>3</v>
      </c>
      <c r="F584" s="182" t="s">
        <v>212</v>
      </c>
      <c r="H584" s="183">
        <v>186.27</v>
      </c>
      <c r="I584" s="184"/>
      <c r="L584" s="180"/>
      <c r="M584" s="185"/>
      <c r="N584" s="186"/>
      <c r="O584" s="186"/>
      <c r="P584" s="186"/>
      <c r="Q584" s="186"/>
      <c r="R584" s="186"/>
      <c r="S584" s="186"/>
      <c r="T584" s="187"/>
      <c r="AT584" s="181" t="s">
        <v>206</v>
      </c>
      <c r="AU584" s="181" t="s">
        <v>81</v>
      </c>
      <c r="AV584" s="15" t="s">
        <v>202</v>
      </c>
      <c r="AW584" s="15" t="s">
        <v>34</v>
      </c>
      <c r="AX584" s="15" t="s">
        <v>79</v>
      </c>
      <c r="AY584" s="181" t="s">
        <v>195</v>
      </c>
    </row>
    <row r="585" spans="1:65" s="2" customFormat="1" ht="37.9" customHeight="1">
      <c r="A585" s="35"/>
      <c r="B585" s="145"/>
      <c r="C585" s="146" t="s">
        <v>714</v>
      </c>
      <c r="D585" s="146" t="s">
        <v>197</v>
      </c>
      <c r="E585" s="147" t="s">
        <v>715</v>
      </c>
      <c r="F585" s="148" t="s">
        <v>716</v>
      </c>
      <c r="G585" s="149" t="s">
        <v>300</v>
      </c>
      <c r="H585" s="150">
        <v>186.27</v>
      </c>
      <c r="I585" s="151"/>
      <c r="J585" s="152">
        <f>ROUND(I585*H585,2)</f>
        <v>0</v>
      </c>
      <c r="K585" s="148" t="s">
        <v>201</v>
      </c>
      <c r="L585" s="36"/>
      <c r="M585" s="153" t="s">
        <v>3</v>
      </c>
      <c r="N585" s="154" t="s">
        <v>43</v>
      </c>
      <c r="O585" s="56"/>
      <c r="P585" s="155">
        <f>O585*H585</f>
        <v>0</v>
      </c>
      <c r="Q585" s="155">
        <v>0</v>
      </c>
      <c r="R585" s="155">
        <f>Q585*H585</f>
        <v>0</v>
      </c>
      <c r="S585" s="155">
        <v>0</v>
      </c>
      <c r="T585" s="156">
        <f>S585*H585</f>
        <v>0</v>
      </c>
      <c r="U585" s="35"/>
      <c r="V585" s="35"/>
      <c r="W585" s="35"/>
      <c r="X585" s="35"/>
      <c r="Y585" s="35"/>
      <c r="Z585" s="35"/>
      <c r="AA585" s="35"/>
      <c r="AB585" s="35"/>
      <c r="AC585" s="35"/>
      <c r="AD585" s="35"/>
      <c r="AE585" s="35"/>
      <c r="AR585" s="157" t="s">
        <v>202</v>
      </c>
      <c r="AT585" s="157" t="s">
        <v>197</v>
      </c>
      <c r="AU585" s="157" t="s">
        <v>81</v>
      </c>
      <c r="AY585" s="20" t="s">
        <v>195</v>
      </c>
      <c r="BE585" s="158">
        <f>IF(N585="základní",J585,0)</f>
        <v>0</v>
      </c>
      <c r="BF585" s="158">
        <f>IF(N585="snížená",J585,0)</f>
        <v>0</v>
      </c>
      <c r="BG585" s="158">
        <f>IF(N585="zákl. přenesená",J585,0)</f>
        <v>0</v>
      </c>
      <c r="BH585" s="158">
        <f>IF(N585="sníž. přenesená",J585,0)</f>
        <v>0</v>
      </c>
      <c r="BI585" s="158">
        <f>IF(N585="nulová",J585,0)</f>
        <v>0</v>
      </c>
      <c r="BJ585" s="20" t="s">
        <v>79</v>
      </c>
      <c r="BK585" s="158">
        <f>ROUND(I585*H585,2)</f>
        <v>0</v>
      </c>
      <c r="BL585" s="20" t="s">
        <v>202</v>
      </c>
      <c r="BM585" s="157" t="s">
        <v>717</v>
      </c>
    </row>
    <row r="586" spans="1:65" s="2" customFormat="1" ht="146.25">
      <c r="A586" s="35"/>
      <c r="B586" s="36"/>
      <c r="C586" s="35"/>
      <c r="D586" s="159" t="s">
        <v>204</v>
      </c>
      <c r="E586" s="35"/>
      <c r="F586" s="160" t="s">
        <v>628</v>
      </c>
      <c r="G586" s="35"/>
      <c r="H586" s="35"/>
      <c r="I586" s="161"/>
      <c r="J586" s="35"/>
      <c r="K586" s="35"/>
      <c r="L586" s="36"/>
      <c r="M586" s="162"/>
      <c r="N586" s="163"/>
      <c r="O586" s="56"/>
      <c r="P586" s="56"/>
      <c r="Q586" s="56"/>
      <c r="R586" s="56"/>
      <c r="S586" s="56"/>
      <c r="T586" s="57"/>
      <c r="U586" s="35"/>
      <c r="V586" s="35"/>
      <c r="W586" s="35"/>
      <c r="X586" s="35"/>
      <c r="Y586" s="35"/>
      <c r="Z586" s="35"/>
      <c r="AA586" s="35"/>
      <c r="AB586" s="35"/>
      <c r="AC586" s="35"/>
      <c r="AD586" s="35"/>
      <c r="AE586" s="35"/>
      <c r="AT586" s="20" t="s">
        <v>204</v>
      </c>
      <c r="AU586" s="20" t="s">
        <v>81</v>
      </c>
    </row>
    <row r="587" spans="1:65" s="2" customFormat="1" ht="24.2" customHeight="1">
      <c r="A587" s="35"/>
      <c r="B587" s="145"/>
      <c r="C587" s="146" t="s">
        <v>718</v>
      </c>
      <c r="D587" s="146" t="s">
        <v>197</v>
      </c>
      <c r="E587" s="147" t="s">
        <v>719</v>
      </c>
      <c r="F587" s="148" t="s">
        <v>720</v>
      </c>
      <c r="G587" s="149" t="s">
        <v>300</v>
      </c>
      <c r="H587" s="150">
        <v>993.34</v>
      </c>
      <c r="I587" s="151"/>
      <c r="J587" s="152">
        <f>ROUND(I587*H587,2)</f>
        <v>0</v>
      </c>
      <c r="K587" s="148" t="s">
        <v>201</v>
      </c>
      <c r="L587" s="36"/>
      <c r="M587" s="153" t="s">
        <v>3</v>
      </c>
      <c r="N587" s="154" t="s">
        <v>43</v>
      </c>
      <c r="O587" s="56"/>
      <c r="P587" s="155">
        <f>O587*H587</f>
        <v>0</v>
      </c>
      <c r="Q587" s="155">
        <v>2.5000000000000001E-3</v>
      </c>
      <c r="R587" s="155">
        <f>Q587*H587</f>
        <v>2.4833500000000002</v>
      </c>
      <c r="S587" s="155">
        <v>0</v>
      </c>
      <c r="T587" s="156">
        <f>S587*H587</f>
        <v>0</v>
      </c>
      <c r="U587" s="35"/>
      <c r="V587" s="35"/>
      <c r="W587" s="35"/>
      <c r="X587" s="35"/>
      <c r="Y587" s="35"/>
      <c r="Z587" s="35"/>
      <c r="AA587" s="35"/>
      <c r="AB587" s="35"/>
      <c r="AC587" s="35"/>
      <c r="AD587" s="35"/>
      <c r="AE587" s="35"/>
      <c r="AR587" s="157" t="s">
        <v>202</v>
      </c>
      <c r="AT587" s="157" t="s">
        <v>197</v>
      </c>
      <c r="AU587" s="157" t="s">
        <v>81</v>
      </c>
      <c r="AY587" s="20" t="s">
        <v>195</v>
      </c>
      <c r="BE587" s="158">
        <f>IF(N587="základní",J587,0)</f>
        <v>0</v>
      </c>
      <c r="BF587" s="158">
        <f>IF(N587="snížená",J587,0)</f>
        <v>0</v>
      </c>
      <c r="BG587" s="158">
        <f>IF(N587="zákl. přenesená",J587,0)</f>
        <v>0</v>
      </c>
      <c r="BH587" s="158">
        <f>IF(N587="sníž. přenesená",J587,0)</f>
        <v>0</v>
      </c>
      <c r="BI587" s="158">
        <f>IF(N587="nulová",J587,0)</f>
        <v>0</v>
      </c>
      <c r="BJ587" s="20" t="s">
        <v>79</v>
      </c>
      <c r="BK587" s="158">
        <f>ROUND(I587*H587,2)</f>
        <v>0</v>
      </c>
      <c r="BL587" s="20" t="s">
        <v>202</v>
      </c>
      <c r="BM587" s="157" t="s">
        <v>721</v>
      </c>
    </row>
    <row r="588" spans="1:65" s="2" customFormat="1" ht="146.25">
      <c r="A588" s="35"/>
      <c r="B588" s="36"/>
      <c r="C588" s="35"/>
      <c r="D588" s="159" t="s">
        <v>204</v>
      </c>
      <c r="E588" s="35"/>
      <c r="F588" s="160" t="s">
        <v>628</v>
      </c>
      <c r="G588" s="35"/>
      <c r="H588" s="35"/>
      <c r="I588" s="161"/>
      <c r="J588" s="35"/>
      <c r="K588" s="35"/>
      <c r="L588" s="36"/>
      <c r="M588" s="162"/>
      <c r="N588" s="163"/>
      <c r="O588" s="56"/>
      <c r="P588" s="56"/>
      <c r="Q588" s="56"/>
      <c r="R588" s="56"/>
      <c r="S588" s="56"/>
      <c r="T588" s="57"/>
      <c r="U588" s="35"/>
      <c r="V588" s="35"/>
      <c r="W588" s="35"/>
      <c r="X588" s="35"/>
      <c r="Y588" s="35"/>
      <c r="Z588" s="35"/>
      <c r="AA588" s="35"/>
      <c r="AB588" s="35"/>
      <c r="AC588" s="35"/>
      <c r="AD588" s="35"/>
      <c r="AE588" s="35"/>
      <c r="AT588" s="20" t="s">
        <v>204</v>
      </c>
      <c r="AU588" s="20" t="s">
        <v>81</v>
      </c>
    </row>
    <row r="589" spans="1:65" s="13" customFormat="1">
      <c r="B589" s="164"/>
      <c r="D589" s="159" t="s">
        <v>206</v>
      </c>
      <c r="E589" s="165" t="s">
        <v>3</v>
      </c>
      <c r="F589" s="166" t="s">
        <v>722</v>
      </c>
      <c r="H589" s="167">
        <v>154.27500000000001</v>
      </c>
      <c r="I589" s="168"/>
      <c r="L589" s="164"/>
      <c r="M589" s="169"/>
      <c r="N589" s="170"/>
      <c r="O589" s="170"/>
      <c r="P589" s="170"/>
      <c r="Q589" s="170"/>
      <c r="R589" s="170"/>
      <c r="S589" s="170"/>
      <c r="T589" s="171"/>
      <c r="AT589" s="165" t="s">
        <v>206</v>
      </c>
      <c r="AU589" s="165" t="s">
        <v>81</v>
      </c>
      <c r="AV589" s="13" t="s">
        <v>81</v>
      </c>
      <c r="AW589" s="13" t="s">
        <v>34</v>
      </c>
      <c r="AX589" s="13" t="s">
        <v>72</v>
      </c>
      <c r="AY589" s="165" t="s">
        <v>195</v>
      </c>
    </row>
    <row r="590" spans="1:65" s="13" customFormat="1">
      <c r="B590" s="164"/>
      <c r="D590" s="159" t="s">
        <v>206</v>
      </c>
      <c r="E590" s="165" t="s">
        <v>3</v>
      </c>
      <c r="F590" s="166" t="s">
        <v>722</v>
      </c>
      <c r="H590" s="167">
        <v>154.27500000000001</v>
      </c>
      <c r="I590" s="168"/>
      <c r="L590" s="164"/>
      <c r="M590" s="169"/>
      <c r="N590" s="170"/>
      <c r="O590" s="170"/>
      <c r="P590" s="170"/>
      <c r="Q590" s="170"/>
      <c r="R590" s="170"/>
      <c r="S590" s="170"/>
      <c r="T590" s="171"/>
      <c r="AT590" s="165" t="s">
        <v>206</v>
      </c>
      <c r="AU590" s="165" t="s">
        <v>81</v>
      </c>
      <c r="AV590" s="13" t="s">
        <v>81</v>
      </c>
      <c r="AW590" s="13" t="s">
        <v>34</v>
      </c>
      <c r="AX590" s="13" t="s">
        <v>72</v>
      </c>
      <c r="AY590" s="165" t="s">
        <v>195</v>
      </c>
    </row>
    <row r="591" spans="1:65" s="13" customFormat="1">
      <c r="B591" s="164"/>
      <c r="D591" s="159" t="s">
        <v>206</v>
      </c>
      <c r="E591" s="165" t="s">
        <v>3</v>
      </c>
      <c r="F591" s="166" t="s">
        <v>723</v>
      </c>
      <c r="H591" s="167">
        <v>168.79499999999999</v>
      </c>
      <c r="I591" s="168"/>
      <c r="L591" s="164"/>
      <c r="M591" s="169"/>
      <c r="N591" s="170"/>
      <c r="O591" s="170"/>
      <c r="P591" s="170"/>
      <c r="Q591" s="170"/>
      <c r="R591" s="170"/>
      <c r="S591" s="170"/>
      <c r="T591" s="171"/>
      <c r="AT591" s="165" t="s">
        <v>206</v>
      </c>
      <c r="AU591" s="165" t="s">
        <v>81</v>
      </c>
      <c r="AV591" s="13" t="s">
        <v>81</v>
      </c>
      <c r="AW591" s="13" t="s">
        <v>34</v>
      </c>
      <c r="AX591" s="13" t="s">
        <v>72</v>
      </c>
      <c r="AY591" s="165" t="s">
        <v>195</v>
      </c>
    </row>
    <row r="592" spans="1:65" s="13" customFormat="1">
      <c r="B592" s="164"/>
      <c r="D592" s="159" t="s">
        <v>206</v>
      </c>
      <c r="E592" s="165" t="s">
        <v>3</v>
      </c>
      <c r="F592" s="166" t="s">
        <v>723</v>
      </c>
      <c r="H592" s="167">
        <v>168.79499999999999</v>
      </c>
      <c r="I592" s="168"/>
      <c r="L592" s="164"/>
      <c r="M592" s="169"/>
      <c r="N592" s="170"/>
      <c r="O592" s="170"/>
      <c r="P592" s="170"/>
      <c r="Q592" s="170"/>
      <c r="R592" s="170"/>
      <c r="S592" s="170"/>
      <c r="T592" s="171"/>
      <c r="AT592" s="165" t="s">
        <v>206</v>
      </c>
      <c r="AU592" s="165" t="s">
        <v>81</v>
      </c>
      <c r="AV592" s="13" t="s">
        <v>81</v>
      </c>
      <c r="AW592" s="13" t="s">
        <v>34</v>
      </c>
      <c r="AX592" s="13" t="s">
        <v>72</v>
      </c>
      <c r="AY592" s="165" t="s">
        <v>195</v>
      </c>
    </row>
    <row r="593" spans="1:65" s="13" customFormat="1">
      <c r="B593" s="164"/>
      <c r="D593" s="159" t="s">
        <v>206</v>
      </c>
      <c r="E593" s="165" t="s">
        <v>3</v>
      </c>
      <c r="F593" s="166" t="s">
        <v>724</v>
      </c>
      <c r="H593" s="167">
        <v>347.2</v>
      </c>
      <c r="I593" s="168"/>
      <c r="L593" s="164"/>
      <c r="M593" s="169"/>
      <c r="N593" s="170"/>
      <c r="O593" s="170"/>
      <c r="P593" s="170"/>
      <c r="Q593" s="170"/>
      <c r="R593" s="170"/>
      <c r="S593" s="170"/>
      <c r="T593" s="171"/>
      <c r="AT593" s="165" t="s">
        <v>206</v>
      </c>
      <c r="AU593" s="165" t="s">
        <v>81</v>
      </c>
      <c r="AV593" s="13" t="s">
        <v>81</v>
      </c>
      <c r="AW593" s="13" t="s">
        <v>34</v>
      </c>
      <c r="AX593" s="13" t="s">
        <v>72</v>
      </c>
      <c r="AY593" s="165" t="s">
        <v>195</v>
      </c>
    </row>
    <row r="594" spans="1:65" s="15" customFormat="1">
      <c r="B594" s="180"/>
      <c r="D594" s="159" t="s">
        <v>206</v>
      </c>
      <c r="E594" s="181" t="s">
        <v>3</v>
      </c>
      <c r="F594" s="182" t="s">
        <v>212</v>
      </c>
      <c r="H594" s="183">
        <v>993.34</v>
      </c>
      <c r="I594" s="184"/>
      <c r="L594" s="180"/>
      <c r="M594" s="185"/>
      <c r="N594" s="186"/>
      <c r="O594" s="186"/>
      <c r="P594" s="186"/>
      <c r="Q594" s="186"/>
      <c r="R594" s="186"/>
      <c r="S594" s="186"/>
      <c r="T594" s="187"/>
      <c r="AT594" s="181" t="s">
        <v>206</v>
      </c>
      <c r="AU594" s="181" t="s">
        <v>81</v>
      </c>
      <c r="AV594" s="15" t="s">
        <v>202</v>
      </c>
      <c r="AW594" s="15" t="s">
        <v>34</v>
      </c>
      <c r="AX594" s="15" t="s">
        <v>79</v>
      </c>
      <c r="AY594" s="181" t="s">
        <v>195</v>
      </c>
    </row>
    <row r="595" spans="1:65" s="2" customFormat="1" ht="37.9" customHeight="1">
      <c r="A595" s="35"/>
      <c r="B595" s="145"/>
      <c r="C595" s="146" t="s">
        <v>725</v>
      </c>
      <c r="D595" s="146" t="s">
        <v>197</v>
      </c>
      <c r="E595" s="147" t="s">
        <v>726</v>
      </c>
      <c r="F595" s="148" t="s">
        <v>727</v>
      </c>
      <c r="G595" s="149" t="s">
        <v>262</v>
      </c>
      <c r="H595" s="150">
        <v>80.631</v>
      </c>
      <c r="I595" s="151"/>
      <c r="J595" s="152">
        <f>ROUND(I595*H595,2)</f>
        <v>0</v>
      </c>
      <c r="K595" s="148" t="s">
        <v>201</v>
      </c>
      <c r="L595" s="36"/>
      <c r="M595" s="153" t="s">
        <v>3</v>
      </c>
      <c r="N595" s="154" t="s">
        <v>43</v>
      </c>
      <c r="O595" s="56"/>
      <c r="P595" s="155">
        <f>O595*H595</f>
        <v>0</v>
      </c>
      <c r="Q595" s="155">
        <v>1.04881</v>
      </c>
      <c r="R595" s="155">
        <f>Q595*H595</f>
        <v>84.566599109999999</v>
      </c>
      <c r="S595" s="155">
        <v>0</v>
      </c>
      <c r="T595" s="156">
        <f>S595*H595</f>
        <v>0</v>
      </c>
      <c r="U595" s="35"/>
      <c r="V595" s="35"/>
      <c r="W595" s="35"/>
      <c r="X595" s="35"/>
      <c r="Y595" s="35"/>
      <c r="Z595" s="35"/>
      <c r="AA595" s="35"/>
      <c r="AB595" s="35"/>
      <c r="AC595" s="35"/>
      <c r="AD595" s="35"/>
      <c r="AE595" s="35"/>
      <c r="AR595" s="157" t="s">
        <v>202</v>
      </c>
      <c r="AT595" s="157" t="s">
        <v>197</v>
      </c>
      <c r="AU595" s="157" t="s">
        <v>81</v>
      </c>
      <c r="AY595" s="20" t="s">
        <v>195</v>
      </c>
      <c r="BE595" s="158">
        <f>IF(N595="základní",J595,0)</f>
        <v>0</v>
      </c>
      <c r="BF595" s="158">
        <f>IF(N595="snížená",J595,0)</f>
        <v>0</v>
      </c>
      <c r="BG595" s="158">
        <f>IF(N595="zákl. přenesená",J595,0)</f>
        <v>0</v>
      </c>
      <c r="BH595" s="158">
        <f>IF(N595="sníž. přenesená",J595,0)</f>
        <v>0</v>
      </c>
      <c r="BI595" s="158">
        <f>IF(N595="nulová",J595,0)</f>
        <v>0</v>
      </c>
      <c r="BJ595" s="20" t="s">
        <v>79</v>
      </c>
      <c r="BK595" s="158">
        <f>ROUND(I595*H595,2)</f>
        <v>0</v>
      </c>
      <c r="BL595" s="20" t="s">
        <v>202</v>
      </c>
      <c r="BM595" s="157" t="s">
        <v>728</v>
      </c>
    </row>
    <row r="596" spans="1:65" s="13" customFormat="1">
      <c r="B596" s="164"/>
      <c r="D596" s="159" t="s">
        <v>206</v>
      </c>
      <c r="E596" s="165" t="s">
        <v>3</v>
      </c>
      <c r="F596" s="166" t="s">
        <v>729</v>
      </c>
      <c r="H596" s="167">
        <v>78.471999999999994</v>
      </c>
      <c r="I596" s="168"/>
      <c r="L596" s="164"/>
      <c r="M596" s="169"/>
      <c r="N596" s="170"/>
      <c r="O596" s="170"/>
      <c r="P596" s="170"/>
      <c r="Q596" s="170"/>
      <c r="R596" s="170"/>
      <c r="S596" s="170"/>
      <c r="T596" s="171"/>
      <c r="AT596" s="165" t="s">
        <v>206</v>
      </c>
      <c r="AU596" s="165" t="s">
        <v>81</v>
      </c>
      <c r="AV596" s="13" t="s">
        <v>81</v>
      </c>
      <c r="AW596" s="13" t="s">
        <v>34</v>
      </c>
      <c r="AX596" s="13" t="s">
        <v>72</v>
      </c>
      <c r="AY596" s="165" t="s">
        <v>195</v>
      </c>
    </row>
    <row r="597" spans="1:65" s="13" customFormat="1">
      <c r="B597" s="164"/>
      <c r="D597" s="159" t="s">
        <v>206</v>
      </c>
      <c r="E597" s="165" t="s">
        <v>3</v>
      </c>
      <c r="F597" s="166" t="s">
        <v>730</v>
      </c>
      <c r="H597" s="167">
        <v>2.1589999999999998</v>
      </c>
      <c r="I597" s="168"/>
      <c r="L597" s="164"/>
      <c r="M597" s="169"/>
      <c r="N597" s="170"/>
      <c r="O597" s="170"/>
      <c r="P597" s="170"/>
      <c r="Q597" s="170"/>
      <c r="R597" s="170"/>
      <c r="S597" s="170"/>
      <c r="T597" s="171"/>
      <c r="AT597" s="165" t="s">
        <v>206</v>
      </c>
      <c r="AU597" s="165" t="s">
        <v>81</v>
      </c>
      <c r="AV597" s="13" t="s">
        <v>81</v>
      </c>
      <c r="AW597" s="13" t="s">
        <v>34</v>
      </c>
      <c r="AX597" s="13" t="s">
        <v>72</v>
      </c>
      <c r="AY597" s="165" t="s">
        <v>195</v>
      </c>
    </row>
    <row r="598" spans="1:65" s="15" customFormat="1">
      <c r="B598" s="180"/>
      <c r="D598" s="159" t="s">
        <v>206</v>
      </c>
      <c r="E598" s="181" t="s">
        <v>3</v>
      </c>
      <c r="F598" s="182" t="s">
        <v>212</v>
      </c>
      <c r="H598" s="183">
        <v>80.631</v>
      </c>
      <c r="I598" s="184"/>
      <c r="L598" s="180"/>
      <c r="M598" s="185"/>
      <c r="N598" s="186"/>
      <c r="O598" s="186"/>
      <c r="P598" s="186"/>
      <c r="Q598" s="186"/>
      <c r="R598" s="186"/>
      <c r="S598" s="186"/>
      <c r="T598" s="187"/>
      <c r="AT598" s="181" t="s">
        <v>206</v>
      </c>
      <c r="AU598" s="181" t="s">
        <v>81</v>
      </c>
      <c r="AV598" s="15" t="s">
        <v>202</v>
      </c>
      <c r="AW598" s="15" t="s">
        <v>34</v>
      </c>
      <c r="AX598" s="15" t="s">
        <v>79</v>
      </c>
      <c r="AY598" s="181" t="s">
        <v>195</v>
      </c>
    </row>
    <row r="599" spans="1:65" s="2" customFormat="1" ht="24.2" customHeight="1">
      <c r="A599" s="35"/>
      <c r="B599" s="145"/>
      <c r="C599" s="146" t="s">
        <v>731</v>
      </c>
      <c r="D599" s="146" t="s">
        <v>197</v>
      </c>
      <c r="E599" s="147" t="s">
        <v>732</v>
      </c>
      <c r="F599" s="148" t="s">
        <v>733</v>
      </c>
      <c r="G599" s="149" t="s">
        <v>467</v>
      </c>
      <c r="H599" s="150">
        <v>1</v>
      </c>
      <c r="I599" s="151"/>
      <c r="J599" s="152">
        <f>ROUND(I599*H599,2)</f>
        <v>0</v>
      </c>
      <c r="K599" s="148" t="s">
        <v>3</v>
      </c>
      <c r="L599" s="36"/>
      <c r="M599" s="153" t="s">
        <v>3</v>
      </c>
      <c r="N599" s="154" t="s">
        <v>43</v>
      </c>
      <c r="O599" s="56"/>
      <c r="P599" s="155">
        <f>O599*H599</f>
        <v>0</v>
      </c>
      <c r="Q599" s="155">
        <v>0</v>
      </c>
      <c r="R599" s="155">
        <f>Q599*H599</f>
        <v>0</v>
      </c>
      <c r="S599" s="155">
        <v>0</v>
      </c>
      <c r="T599" s="156">
        <f>S599*H599</f>
        <v>0</v>
      </c>
      <c r="U599" s="35"/>
      <c r="V599" s="35"/>
      <c r="W599" s="35"/>
      <c r="X599" s="35"/>
      <c r="Y599" s="35"/>
      <c r="Z599" s="35"/>
      <c r="AA599" s="35"/>
      <c r="AB599" s="35"/>
      <c r="AC599" s="35"/>
      <c r="AD599" s="35"/>
      <c r="AE599" s="35"/>
      <c r="AR599" s="157" t="s">
        <v>202</v>
      </c>
      <c r="AT599" s="157" t="s">
        <v>197</v>
      </c>
      <c r="AU599" s="157" t="s">
        <v>81</v>
      </c>
      <c r="AY599" s="20" t="s">
        <v>195</v>
      </c>
      <c r="BE599" s="158">
        <f>IF(N599="základní",J599,0)</f>
        <v>0</v>
      </c>
      <c r="BF599" s="158">
        <f>IF(N599="snížená",J599,0)</f>
        <v>0</v>
      </c>
      <c r="BG599" s="158">
        <f>IF(N599="zákl. přenesená",J599,0)</f>
        <v>0</v>
      </c>
      <c r="BH599" s="158">
        <f>IF(N599="sníž. přenesená",J599,0)</f>
        <v>0</v>
      </c>
      <c r="BI599" s="158">
        <f>IF(N599="nulová",J599,0)</f>
        <v>0</v>
      </c>
      <c r="BJ599" s="20" t="s">
        <v>79</v>
      </c>
      <c r="BK599" s="158">
        <f>ROUND(I599*H599,2)</f>
        <v>0</v>
      </c>
      <c r="BL599" s="20" t="s">
        <v>202</v>
      </c>
      <c r="BM599" s="157" t="s">
        <v>734</v>
      </c>
    </row>
    <row r="600" spans="1:65" s="13" customFormat="1">
      <c r="B600" s="164"/>
      <c r="D600" s="159" t="s">
        <v>206</v>
      </c>
      <c r="E600" s="165" t="s">
        <v>3</v>
      </c>
      <c r="F600" s="166" t="s">
        <v>735</v>
      </c>
      <c r="H600" s="167">
        <v>1</v>
      </c>
      <c r="I600" s="168"/>
      <c r="L600" s="164"/>
      <c r="M600" s="169"/>
      <c r="N600" s="170"/>
      <c r="O600" s="170"/>
      <c r="P600" s="170"/>
      <c r="Q600" s="170"/>
      <c r="R600" s="170"/>
      <c r="S600" s="170"/>
      <c r="T600" s="171"/>
      <c r="AT600" s="165" t="s">
        <v>206</v>
      </c>
      <c r="AU600" s="165" t="s">
        <v>81</v>
      </c>
      <c r="AV600" s="13" t="s">
        <v>81</v>
      </c>
      <c r="AW600" s="13" t="s">
        <v>34</v>
      </c>
      <c r="AX600" s="13" t="s">
        <v>79</v>
      </c>
      <c r="AY600" s="165" t="s">
        <v>195</v>
      </c>
    </row>
    <row r="601" spans="1:65" s="2" customFormat="1" ht="24.2" customHeight="1">
      <c r="A601" s="35"/>
      <c r="B601" s="145"/>
      <c r="C601" s="146" t="s">
        <v>736</v>
      </c>
      <c r="D601" s="146" t="s">
        <v>197</v>
      </c>
      <c r="E601" s="147" t="s">
        <v>737</v>
      </c>
      <c r="F601" s="148" t="s">
        <v>738</v>
      </c>
      <c r="G601" s="149" t="s">
        <v>467</v>
      </c>
      <c r="H601" s="150">
        <v>1</v>
      </c>
      <c r="I601" s="151"/>
      <c r="J601" s="152">
        <f>ROUND(I601*H601,2)</f>
        <v>0</v>
      </c>
      <c r="K601" s="148" t="s">
        <v>3</v>
      </c>
      <c r="L601" s="36"/>
      <c r="M601" s="153" t="s">
        <v>3</v>
      </c>
      <c r="N601" s="154" t="s">
        <v>43</v>
      </c>
      <c r="O601" s="56"/>
      <c r="P601" s="155">
        <f>O601*H601</f>
        <v>0</v>
      </c>
      <c r="Q601" s="155">
        <v>0</v>
      </c>
      <c r="R601" s="155">
        <f>Q601*H601</f>
        <v>0</v>
      </c>
      <c r="S601" s="155">
        <v>0</v>
      </c>
      <c r="T601" s="156">
        <f>S601*H601</f>
        <v>0</v>
      </c>
      <c r="U601" s="35"/>
      <c r="V601" s="35"/>
      <c r="W601" s="35"/>
      <c r="X601" s="35"/>
      <c r="Y601" s="35"/>
      <c r="Z601" s="35"/>
      <c r="AA601" s="35"/>
      <c r="AB601" s="35"/>
      <c r="AC601" s="35"/>
      <c r="AD601" s="35"/>
      <c r="AE601" s="35"/>
      <c r="AR601" s="157" t="s">
        <v>202</v>
      </c>
      <c r="AT601" s="157" t="s">
        <v>197</v>
      </c>
      <c r="AU601" s="157" t="s">
        <v>81</v>
      </c>
      <c r="AY601" s="20" t="s">
        <v>195</v>
      </c>
      <c r="BE601" s="158">
        <f>IF(N601="základní",J601,0)</f>
        <v>0</v>
      </c>
      <c r="BF601" s="158">
        <f>IF(N601="snížená",J601,0)</f>
        <v>0</v>
      </c>
      <c r="BG601" s="158">
        <f>IF(N601="zákl. přenesená",J601,0)</f>
        <v>0</v>
      </c>
      <c r="BH601" s="158">
        <f>IF(N601="sníž. přenesená",J601,0)</f>
        <v>0</v>
      </c>
      <c r="BI601" s="158">
        <f>IF(N601="nulová",J601,0)</f>
        <v>0</v>
      </c>
      <c r="BJ601" s="20" t="s">
        <v>79</v>
      </c>
      <c r="BK601" s="158">
        <f>ROUND(I601*H601,2)</f>
        <v>0</v>
      </c>
      <c r="BL601" s="20" t="s">
        <v>202</v>
      </c>
      <c r="BM601" s="157" t="s">
        <v>739</v>
      </c>
    </row>
    <row r="602" spans="1:65" s="13" customFormat="1">
      <c r="B602" s="164"/>
      <c r="D602" s="159" t="s">
        <v>206</v>
      </c>
      <c r="E602" s="165" t="s">
        <v>3</v>
      </c>
      <c r="F602" s="166" t="s">
        <v>735</v>
      </c>
      <c r="H602" s="167">
        <v>1</v>
      </c>
      <c r="I602" s="168"/>
      <c r="L602" s="164"/>
      <c r="M602" s="169"/>
      <c r="N602" s="170"/>
      <c r="O602" s="170"/>
      <c r="P602" s="170"/>
      <c r="Q602" s="170"/>
      <c r="R602" s="170"/>
      <c r="S602" s="170"/>
      <c r="T602" s="171"/>
      <c r="AT602" s="165" t="s">
        <v>206</v>
      </c>
      <c r="AU602" s="165" t="s">
        <v>81</v>
      </c>
      <c r="AV602" s="13" t="s">
        <v>81</v>
      </c>
      <c r="AW602" s="13" t="s">
        <v>34</v>
      </c>
      <c r="AX602" s="13" t="s">
        <v>79</v>
      </c>
      <c r="AY602" s="165" t="s">
        <v>195</v>
      </c>
    </row>
    <row r="603" spans="1:65" s="2" customFormat="1" ht="24.2" customHeight="1">
      <c r="A603" s="35"/>
      <c r="B603" s="145"/>
      <c r="C603" s="146" t="s">
        <v>740</v>
      </c>
      <c r="D603" s="146" t="s">
        <v>197</v>
      </c>
      <c r="E603" s="147" t="s">
        <v>741</v>
      </c>
      <c r="F603" s="148" t="s">
        <v>742</v>
      </c>
      <c r="G603" s="149" t="s">
        <v>467</v>
      </c>
      <c r="H603" s="150">
        <v>1</v>
      </c>
      <c r="I603" s="151"/>
      <c r="J603" s="152">
        <f>ROUND(I603*H603,2)</f>
        <v>0</v>
      </c>
      <c r="K603" s="148" t="s">
        <v>3</v>
      </c>
      <c r="L603" s="36"/>
      <c r="M603" s="153" t="s">
        <v>3</v>
      </c>
      <c r="N603" s="154" t="s">
        <v>43</v>
      </c>
      <c r="O603" s="56"/>
      <c r="P603" s="155">
        <f>O603*H603</f>
        <v>0</v>
      </c>
      <c r="Q603" s="155">
        <v>0</v>
      </c>
      <c r="R603" s="155">
        <f>Q603*H603</f>
        <v>0</v>
      </c>
      <c r="S603" s="155">
        <v>0</v>
      </c>
      <c r="T603" s="156">
        <f>S603*H603</f>
        <v>0</v>
      </c>
      <c r="U603" s="35"/>
      <c r="V603" s="35"/>
      <c r="W603" s="35"/>
      <c r="X603" s="35"/>
      <c r="Y603" s="35"/>
      <c r="Z603" s="35"/>
      <c r="AA603" s="35"/>
      <c r="AB603" s="35"/>
      <c r="AC603" s="35"/>
      <c r="AD603" s="35"/>
      <c r="AE603" s="35"/>
      <c r="AR603" s="157" t="s">
        <v>202</v>
      </c>
      <c r="AT603" s="157" t="s">
        <v>197</v>
      </c>
      <c r="AU603" s="157" t="s">
        <v>81</v>
      </c>
      <c r="AY603" s="20" t="s">
        <v>195</v>
      </c>
      <c r="BE603" s="158">
        <f>IF(N603="základní",J603,0)</f>
        <v>0</v>
      </c>
      <c r="BF603" s="158">
        <f>IF(N603="snížená",J603,0)</f>
        <v>0</v>
      </c>
      <c r="BG603" s="158">
        <f>IF(N603="zákl. přenesená",J603,0)</f>
        <v>0</v>
      </c>
      <c r="BH603" s="158">
        <f>IF(N603="sníž. přenesená",J603,0)</f>
        <v>0</v>
      </c>
      <c r="BI603" s="158">
        <f>IF(N603="nulová",J603,0)</f>
        <v>0</v>
      </c>
      <c r="BJ603" s="20" t="s">
        <v>79</v>
      </c>
      <c r="BK603" s="158">
        <f>ROUND(I603*H603,2)</f>
        <v>0</v>
      </c>
      <c r="BL603" s="20" t="s">
        <v>202</v>
      </c>
      <c r="BM603" s="157" t="s">
        <v>743</v>
      </c>
    </row>
    <row r="604" spans="1:65" s="13" customFormat="1">
      <c r="B604" s="164"/>
      <c r="D604" s="159" t="s">
        <v>206</v>
      </c>
      <c r="E604" s="165" t="s">
        <v>3</v>
      </c>
      <c r="F604" s="166" t="s">
        <v>735</v>
      </c>
      <c r="H604" s="167">
        <v>1</v>
      </c>
      <c r="I604" s="168"/>
      <c r="L604" s="164"/>
      <c r="M604" s="169"/>
      <c r="N604" s="170"/>
      <c r="O604" s="170"/>
      <c r="P604" s="170"/>
      <c r="Q604" s="170"/>
      <c r="R604" s="170"/>
      <c r="S604" s="170"/>
      <c r="T604" s="171"/>
      <c r="AT604" s="165" t="s">
        <v>206</v>
      </c>
      <c r="AU604" s="165" t="s">
        <v>81</v>
      </c>
      <c r="AV604" s="13" t="s">
        <v>81</v>
      </c>
      <c r="AW604" s="13" t="s">
        <v>34</v>
      </c>
      <c r="AX604" s="13" t="s">
        <v>79</v>
      </c>
      <c r="AY604" s="165" t="s">
        <v>195</v>
      </c>
    </row>
    <row r="605" spans="1:65" s="2" customFormat="1" ht="24.2" customHeight="1">
      <c r="A605" s="35"/>
      <c r="B605" s="145"/>
      <c r="C605" s="146" t="s">
        <v>744</v>
      </c>
      <c r="D605" s="146" t="s">
        <v>197</v>
      </c>
      <c r="E605" s="147" t="s">
        <v>745</v>
      </c>
      <c r="F605" s="148" t="s">
        <v>746</v>
      </c>
      <c r="G605" s="149" t="s">
        <v>467</v>
      </c>
      <c r="H605" s="150">
        <v>4</v>
      </c>
      <c r="I605" s="151"/>
      <c r="J605" s="152">
        <f>ROUND(I605*H605,2)</f>
        <v>0</v>
      </c>
      <c r="K605" s="148" t="s">
        <v>3</v>
      </c>
      <c r="L605" s="36"/>
      <c r="M605" s="153" t="s">
        <v>3</v>
      </c>
      <c r="N605" s="154" t="s">
        <v>43</v>
      </c>
      <c r="O605" s="56"/>
      <c r="P605" s="155">
        <f>O605*H605</f>
        <v>0</v>
      </c>
      <c r="Q605" s="155">
        <v>0</v>
      </c>
      <c r="R605" s="155">
        <f>Q605*H605</f>
        <v>0</v>
      </c>
      <c r="S605" s="155">
        <v>0</v>
      </c>
      <c r="T605" s="156">
        <f>S605*H605</f>
        <v>0</v>
      </c>
      <c r="U605" s="35"/>
      <c r="V605" s="35"/>
      <c r="W605" s="35"/>
      <c r="X605" s="35"/>
      <c r="Y605" s="35"/>
      <c r="Z605" s="35"/>
      <c r="AA605" s="35"/>
      <c r="AB605" s="35"/>
      <c r="AC605" s="35"/>
      <c r="AD605" s="35"/>
      <c r="AE605" s="35"/>
      <c r="AR605" s="157" t="s">
        <v>202</v>
      </c>
      <c r="AT605" s="157" t="s">
        <v>197</v>
      </c>
      <c r="AU605" s="157" t="s">
        <v>81</v>
      </c>
      <c r="AY605" s="20" t="s">
        <v>195</v>
      </c>
      <c r="BE605" s="158">
        <f>IF(N605="základní",J605,0)</f>
        <v>0</v>
      </c>
      <c r="BF605" s="158">
        <f>IF(N605="snížená",J605,0)</f>
        <v>0</v>
      </c>
      <c r="BG605" s="158">
        <f>IF(N605="zákl. přenesená",J605,0)</f>
        <v>0</v>
      </c>
      <c r="BH605" s="158">
        <f>IF(N605="sníž. přenesená",J605,0)</f>
        <v>0</v>
      </c>
      <c r="BI605" s="158">
        <f>IF(N605="nulová",J605,0)</f>
        <v>0</v>
      </c>
      <c r="BJ605" s="20" t="s">
        <v>79</v>
      </c>
      <c r="BK605" s="158">
        <f>ROUND(I605*H605,2)</f>
        <v>0</v>
      </c>
      <c r="BL605" s="20" t="s">
        <v>202</v>
      </c>
      <c r="BM605" s="157" t="s">
        <v>747</v>
      </c>
    </row>
    <row r="606" spans="1:65" s="13" customFormat="1">
      <c r="B606" s="164"/>
      <c r="D606" s="159" t="s">
        <v>206</v>
      </c>
      <c r="E606" s="165" t="s">
        <v>3</v>
      </c>
      <c r="F606" s="166" t="s">
        <v>748</v>
      </c>
      <c r="H606" s="167">
        <v>4</v>
      </c>
      <c r="I606" s="168"/>
      <c r="L606" s="164"/>
      <c r="M606" s="169"/>
      <c r="N606" s="170"/>
      <c r="O606" s="170"/>
      <c r="P606" s="170"/>
      <c r="Q606" s="170"/>
      <c r="R606" s="170"/>
      <c r="S606" s="170"/>
      <c r="T606" s="171"/>
      <c r="AT606" s="165" t="s">
        <v>206</v>
      </c>
      <c r="AU606" s="165" t="s">
        <v>81</v>
      </c>
      <c r="AV606" s="13" t="s">
        <v>81</v>
      </c>
      <c r="AW606" s="13" t="s">
        <v>34</v>
      </c>
      <c r="AX606" s="13" t="s">
        <v>79</v>
      </c>
      <c r="AY606" s="165" t="s">
        <v>195</v>
      </c>
    </row>
    <row r="607" spans="1:65" s="2" customFormat="1" ht="24.2" customHeight="1">
      <c r="A607" s="35"/>
      <c r="B607" s="145"/>
      <c r="C607" s="146" t="s">
        <v>749</v>
      </c>
      <c r="D607" s="146" t="s">
        <v>197</v>
      </c>
      <c r="E607" s="147" t="s">
        <v>750</v>
      </c>
      <c r="F607" s="148" t="s">
        <v>751</v>
      </c>
      <c r="G607" s="149" t="s">
        <v>467</v>
      </c>
      <c r="H607" s="150">
        <v>4</v>
      </c>
      <c r="I607" s="151"/>
      <c r="J607" s="152">
        <f>ROUND(I607*H607,2)</f>
        <v>0</v>
      </c>
      <c r="K607" s="148" t="s">
        <v>3</v>
      </c>
      <c r="L607" s="36"/>
      <c r="M607" s="153" t="s">
        <v>3</v>
      </c>
      <c r="N607" s="154" t="s">
        <v>43</v>
      </c>
      <c r="O607" s="56"/>
      <c r="P607" s="155">
        <f>O607*H607</f>
        <v>0</v>
      </c>
      <c r="Q607" s="155">
        <v>0</v>
      </c>
      <c r="R607" s="155">
        <f>Q607*H607</f>
        <v>0</v>
      </c>
      <c r="S607" s="155">
        <v>0</v>
      </c>
      <c r="T607" s="156">
        <f>S607*H607</f>
        <v>0</v>
      </c>
      <c r="U607" s="35"/>
      <c r="V607" s="35"/>
      <c r="W607" s="35"/>
      <c r="X607" s="35"/>
      <c r="Y607" s="35"/>
      <c r="Z607" s="35"/>
      <c r="AA607" s="35"/>
      <c r="AB607" s="35"/>
      <c r="AC607" s="35"/>
      <c r="AD607" s="35"/>
      <c r="AE607" s="35"/>
      <c r="AR607" s="157" t="s">
        <v>202</v>
      </c>
      <c r="AT607" s="157" t="s">
        <v>197</v>
      </c>
      <c r="AU607" s="157" t="s">
        <v>81</v>
      </c>
      <c r="AY607" s="20" t="s">
        <v>195</v>
      </c>
      <c r="BE607" s="158">
        <f>IF(N607="základní",J607,0)</f>
        <v>0</v>
      </c>
      <c r="BF607" s="158">
        <f>IF(N607="snížená",J607,0)</f>
        <v>0</v>
      </c>
      <c r="BG607" s="158">
        <f>IF(N607="zákl. přenesená",J607,0)</f>
        <v>0</v>
      </c>
      <c r="BH607" s="158">
        <f>IF(N607="sníž. přenesená",J607,0)</f>
        <v>0</v>
      </c>
      <c r="BI607" s="158">
        <f>IF(N607="nulová",J607,0)</f>
        <v>0</v>
      </c>
      <c r="BJ607" s="20" t="s">
        <v>79</v>
      </c>
      <c r="BK607" s="158">
        <f>ROUND(I607*H607,2)</f>
        <v>0</v>
      </c>
      <c r="BL607" s="20" t="s">
        <v>202</v>
      </c>
      <c r="BM607" s="157" t="s">
        <v>752</v>
      </c>
    </row>
    <row r="608" spans="1:65" s="13" customFormat="1">
      <c r="B608" s="164"/>
      <c r="D608" s="159" t="s">
        <v>206</v>
      </c>
      <c r="E608" s="165" t="s">
        <v>3</v>
      </c>
      <c r="F608" s="166" t="s">
        <v>748</v>
      </c>
      <c r="H608" s="167">
        <v>4</v>
      </c>
      <c r="I608" s="168"/>
      <c r="L608" s="164"/>
      <c r="M608" s="169"/>
      <c r="N608" s="170"/>
      <c r="O608" s="170"/>
      <c r="P608" s="170"/>
      <c r="Q608" s="170"/>
      <c r="R608" s="170"/>
      <c r="S608" s="170"/>
      <c r="T608" s="171"/>
      <c r="AT608" s="165" t="s">
        <v>206</v>
      </c>
      <c r="AU608" s="165" t="s">
        <v>81</v>
      </c>
      <c r="AV608" s="13" t="s">
        <v>81</v>
      </c>
      <c r="AW608" s="13" t="s">
        <v>34</v>
      </c>
      <c r="AX608" s="13" t="s">
        <v>79</v>
      </c>
      <c r="AY608" s="165" t="s">
        <v>195</v>
      </c>
    </row>
    <row r="609" spans="1:65" s="2" customFormat="1" ht="37.9" customHeight="1">
      <c r="A609" s="35"/>
      <c r="B609" s="145"/>
      <c r="C609" s="146" t="s">
        <v>753</v>
      </c>
      <c r="D609" s="146" t="s">
        <v>197</v>
      </c>
      <c r="E609" s="147" t="s">
        <v>754</v>
      </c>
      <c r="F609" s="148" t="s">
        <v>755</v>
      </c>
      <c r="G609" s="149" t="s">
        <v>467</v>
      </c>
      <c r="H609" s="150">
        <v>8</v>
      </c>
      <c r="I609" s="151"/>
      <c r="J609" s="152">
        <f>ROUND(I609*H609,2)</f>
        <v>0</v>
      </c>
      <c r="K609" s="148" t="s">
        <v>3</v>
      </c>
      <c r="L609" s="36"/>
      <c r="M609" s="153" t="s">
        <v>3</v>
      </c>
      <c r="N609" s="154" t="s">
        <v>43</v>
      </c>
      <c r="O609" s="56"/>
      <c r="P609" s="155">
        <f>O609*H609</f>
        <v>0</v>
      </c>
      <c r="Q609" s="155">
        <v>0</v>
      </c>
      <c r="R609" s="155">
        <f>Q609*H609</f>
        <v>0</v>
      </c>
      <c r="S609" s="155">
        <v>0</v>
      </c>
      <c r="T609" s="156">
        <f>S609*H609</f>
        <v>0</v>
      </c>
      <c r="U609" s="35"/>
      <c r="V609" s="35"/>
      <c r="W609" s="35"/>
      <c r="X609" s="35"/>
      <c r="Y609" s="35"/>
      <c r="Z609" s="35"/>
      <c r="AA609" s="35"/>
      <c r="AB609" s="35"/>
      <c r="AC609" s="35"/>
      <c r="AD609" s="35"/>
      <c r="AE609" s="35"/>
      <c r="AR609" s="157" t="s">
        <v>202</v>
      </c>
      <c r="AT609" s="157" t="s">
        <v>197</v>
      </c>
      <c r="AU609" s="157" t="s">
        <v>81</v>
      </c>
      <c r="AY609" s="20" t="s">
        <v>195</v>
      </c>
      <c r="BE609" s="158">
        <f>IF(N609="základní",J609,0)</f>
        <v>0</v>
      </c>
      <c r="BF609" s="158">
        <f>IF(N609="snížená",J609,0)</f>
        <v>0</v>
      </c>
      <c r="BG609" s="158">
        <f>IF(N609="zákl. přenesená",J609,0)</f>
        <v>0</v>
      </c>
      <c r="BH609" s="158">
        <f>IF(N609="sníž. přenesená",J609,0)</f>
        <v>0</v>
      </c>
      <c r="BI609" s="158">
        <f>IF(N609="nulová",J609,0)</f>
        <v>0</v>
      </c>
      <c r="BJ609" s="20" t="s">
        <v>79</v>
      </c>
      <c r="BK609" s="158">
        <f>ROUND(I609*H609,2)</f>
        <v>0</v>
      </c>
      <c r="BL609" s="20" t="s">
        <v>202</v>
      </c>
      <c r="BM609" s="157" t="s">
        <v>756</v>
      </c>
    </row>
    <row r="610" spans="1:65" s="13" customFormat="1">
      <c r="B610" s="164"/>
      <c r="D610" s="159" t="s">
        <v>206</v>
      </c>
      <c r="E610" s="165" t="s">
        <v>3</v>
      </c>
      <c r="F610" s="166" t="s">
        <v>757</v>
      </c>
      <c r="H610" s="167">
        <v>8</v>
      </c>
      <c r="I610" s="168"/>
      <c r="L610" s="164"/>
      <c r="M610" s="169"/>
      <c r="N610" s="170"/>
      <c r="O610" s="170"/>
      <c r="P610" s="170"/>
      <c r="Q610" s="170"/>
      <c r="R610" s="170"/>
      <c r="S610" s="170"/>
      <c r="T610" s="171"/>
      <c r="AT610" s="165" t="s">
        <v>206</v>
      </c>
      <c r="AU610" s="165" t="s">
        <v>81</v>
      </c>
      <c r="AV610" s="13" t="s">
        <v>81</v>
      </c>
      <c r="AW610" s="13" t="s">
        <v>34</v>
      </c>
      <c r="AX610" s="13" t="s">
        <v>79</v>
      </c>
      <c r="AY610" s="165" t="s">
        <v>195</v>
      </c>
    </row>
    <row r="611" spans="1:65" s="2" customFormat="1" ht="37.9" customHeight="1">
      <c r="A611" s="35"/>
      <c r="B611" s="145"/>
      <c r="C611" s="146" t="s">
        <v>758</v>
      </c>
      <c r="D611" s="146" t="s">
        <v>197</v>
      </c>
      <c r="E611" s="147" t="s">
        <v>759</v>
      </c>
      <c r="F611" s="148" t="s">
        <v>760</v>
      </c>
      <c r="G611" s="149" t="s">
        <v>467</v>
      </c>
      <c r="H611" s="150">
        <v>10</v>
      </c>
      <c r="I611" s="151"/>
      <c r="J611" s="152">
        <f>ROUND(I611*H611,2)</f>
        <v>0</v>
      </c>
      <c r="K611" s="148" t="s">
        <v>201</v>
      </c>
      <c r="L611" s="36"/>
      <c r="M611" s="153" t="s">
        <v>3</v>
      </c>
      <c r="N611" s="154" t="s">
        <v>43</v>
      </c>
      <c r="O611" s="56"/>
      <c r="P611" s="155">
        <f>O611*H611</f>
        <v>0</v>
      </c>
      <c r="Q611" s="155">
        <v>2.6280000000000001E-2</v>
      </c>
      <c r="R611" s="155">
        <f>Q611*H611</f>
        <v>0.26280000000000003</v>
      </c>
      <c r="S611" s="155">
        <v>0</v>
      </c>
      <c r="T611" s="156">
        <f>S611*H611</f>
        <v>0</v>
      </c>
      <c r="U611" s="35"/>
      <c r="V611" s="35"/>
      <c r="W611" s="35"/>
      <c r="X611" s="35"/>
      <c r="Y611" s="35"/>
      <c r="Z611" s="35"/>
      <c r="AA611" s="35"/>
      <c r="AB611" s="35"/>
      <c r="AC611" s="35"/>
      <c r="AD611" s="35"/>
      <c r="AE611" s="35"/>
      <c r="AR611" s="157" t="s">
        <v>202</v>
      </c>
      <c r="AT611" s="157" t="s">
        <v>197</v>
      </c>
      <c r="AU611" s="157" t="s">
        <v>81</v>
      </c>
      <c r="AY611" s="20" t="s">
        <v>195</v>
      </c>
      <c r="BE611" s="158">
        <f>IF(N611="základní",J611,0)</f>
        <v>0</v>
      </c>
      <c r="BF611" s="158">
        <f>IF(N611="snížená",J611,0)</f>
        <v>0</v>
      </c>
      <c r="BG611" s="158">
        <f>IF(N611="zákl. přenesená",J611,0)</f>
        <v>0</v>
      </c>
      <c r="BH611" s="158">
        <f>IF(N611="sníž. přenesená",J611,0)</f>
        <v>0</v>
      </c>
      <c r="BI611" s="158">
        <f>IF(N611="nulová",J611,0)</f>
        <v>0</v>
      </c>
      <c r="BJ611" s="20" t="s">
        <v>79</v>
      </c>
      <c r="BK611" s="158">
        <f>ROUND(I611*H611,2)</f>
        <v>0</v>
      </c>
      <c r="BL611" s="20" t="s">
        <v>202</v>
      </c>
      <c r="BM611" s="157" t="s">
        <v>761</v>
      </c>
    </row>
    <row r="612" spans="1:65" s="2" customFormat="1" ht="39">
      <c r="A612" s="35"/>
      <c r="B612" s="36"/>
      <c r="C612" s="35"/>
      <c r="D612" s="159" t="s">
        <v>204</v>
      </c>
      <c r="E612" s="35"/>
      <c r="F612" s="160" t="s">
        <v>762</v>
      </c>
      <c r="G612" s="35"/>
      <c r="H612" s="35"/>
      <c r="I612" s="161"/>
      <c r="J612" s="35"/>
      <c r="K612" s="35"/>
      <c r="L612" s="36"/>
      <c r="M612" s="162"/>
      <c r="N612" s="163"/>
      <c r="O612" s="56"/>
      <c r="P612" s="56"/>
      <c r="Q612" s="56"/>
      <c r="R612" s="56"/>
      <c r="S612" s="56"/>
      <c r="T612" s="57"/>
      <c r="U612" s="35"/>
      <c r="V612" s="35"/>
      <c r="W612" s="35"/>
      <c r="X612" s="35"/>
      <c r="Y612" s="35"/>
      <c r="Z612" s="35"/>
      <c r="AA612" s="35"/>
      <c r="AB612" s="35"/>
      <c r="AC612" s="35"/>
      <c r="AD612" s="35"/>
      <c r="AE612" s="35"/>
      <c r="AT612" s="20" t="s">
        <v>204</v>
      </c>
      <c r="AU612" s="20" t="s">
        <v>81</v>
      </c>
    </row>
    <row r="613" spans="1:65" s="13" customFormat="1">
      <c r="B613" s="164"/>
      <c r="D613" s="159" t="s">
        <v>206</v>
      </c>
      <c r="E613" s="165" t="s">
        <v>3</v>
      </c>
      <c r="F613" s="166" t="s">
        <v>763</v>
      </c>
      <c r="H613" s="167">
        <v>2</v>
      </c>
      <c r="I613" s="168"/>
      <c r="L613" s="164"/>
      <c r="M613" s="169"/>
      <c r="N613" s="170"/>
      <c r="O613" s="170"/>
      <c r="P613" s="170"/>
      <c r="Q613" s="170"/>
      <c r="R613" s="170"/>
      <c r="S613" s="170"/>
      <c r="T613" s="171"/>
      <c r="AT613" s="165" t="s">
        <v>206</v>
      </c>
      <c r="AU613" s="165" t="s">
        <v>81</v>
      </c>
      <c r="AV613" s="13" t="s">
        <v>81</v>
      </c>
      <c r="AW613" s="13" t="s">
        <v>34</v>
      </c>
      <c r="AX613" s="13" t="s">
        <v>72</v>
      </c>
      <c r="AY613" s="165" t="s">
        <v>195</v>
      </c>
    </row>
    <row r="614" spans="1:65" s="13" customFormat="1">
      <c r="B614" s="164"/>
      <c r="D614" s="159" t="s">
        <v>206</v>
      </c>
      <c r="E614" s="165" t="s">
        <v>3</v>
      </c>
      <c r="F614" s="166" t="s">
        <v>764</v>
      </c>
      <c r="H614" s="167">
        <v>8</v>
      </c>
      <c r="I614" s="168"/>
      <c r="L614" s="164"/>
      <c r="M614" s="169"/>
      <c r="N614" s="170"/>
      <c r="O614" s="170"/>
      <c r="P614" s="170"/>
      <c r="Q614" s="170"/>
      <c r="R614" s="170"/>
      <c r="S614" s="170"/>
      <c r="T614" s="171"/>
      <c r="AT614" s="165" t="s">
        <v>206</v>
      </c>
      <c r="AU614" s="165" t="s">
        <v>81</v>
      </c>
      <c r="AV614" s="13" t="s">
        <v>81</v>
      </c>
      <c r="AW614" s="13" t="s">
        <v>34</v>
      </c>
      <c r="AX614" s="13" t="s">
        <v>72</v>
      </c>
      <c r="AY614" s="165" t="s">
        <v>195</v>
      </c>
    </row>
    <row r="615" spans="1:65" s="15" customFormat="1">
      <c r="B615" s="180"/>
      <c r="D615" s="159" t="s">
        <v>206</v>
      </c>
      <c r="E615" s="181" t="s">
        <v>3</v>
      </c>
      <c r="F615" s="182" t="s">
        <v>212</v>
      </c>
      <c r="H615" s="183">
        <v>10</v>
      </c>
      <c r="I615" s="184"/>
      <c r="L615" s="180"/>
      <c r="M615" s="185"/>
      <c r="N615" s="186"/>
      <c r="O615" s="186"/>
      <c r="P615" s="186"/>
      <c r="Q615" s="186"/>
      <c r="R615" s="186"/>
      <c r="S615" s="186"/>
      <c r="T615" s="187"/>
      <c r="AT615" s="181" t="s">
        <v>206</v>
      </c>
      <c r="AU615" s="181" t="s">
        <v>81</v>
      </c>
      <c r="AV615" s="15" t="s">
        <v>202</v>
      </c>
      <c r="AW615" s="15" t="s">
        <v>34</v>
      </c>
      <c r="AX615" s="15" t="s">
        <v>79</v>
      </c>
      <c r="AY615" s="181" t="s">
        <v>195</v>
      </c>
    </row>
    <row r="616" spans="1:65" s="2" customFormat="1" ht="37.9" customHeight="1">
      <c r="A616" s="35"/>
      <c r="B616" s="145"/>
      <c r="C616" s="146" t="s">
        <v>765</v>
      </c>
      <c r="D616" s="146" t="s">
        <v>197</v>
      </c>
      <c r="E616" s="147" t="s">
        <v>766</v>
      </c>
      <c r="F616" s="148" t="s">
        <v>767</v>
      </c>
      <c r="G616" s="149" t="s">
        <v>467</v>
      </c>
      <c r="H616" s="150">
        <v>5</v>
      </c>
      <c r="I616" s="151"/>
      <c r="J616" s="152">
        <f>ROUND(I616*H616,2)</f>
        <v>0</v>
      </c>
      <c r="K616" s="148" t="s">
        <v>201</v>
      </c>
      <c r="L616" s="36"/>
      <c r="M616" s="153" t="s">
        <v>3</v>
      </c>
      <c r="N616" s="154" t="s">
        <v>43</v>
      </c>
      <c r="O616" s="56"/>
      <c r="P616" s="155">
        <f>O616*H616</f>
        <v>0</v>
      </c>
      <c r="Q616" s="155">
        <v>3.635E-2</v>
      </c>
      <c r="R616" s="155">
        <f>Q616*H616</f>
        <v>0.18174999999999999</v>
      </c>
      <c r="S616" s="155">
        <v>0</v>
      </c>
      <c r="T616" s="156">
        <f>S616*H616</f>
        <v>0</v>
      </c>
      <c r="U616" s="35"/>
      <c r="V616" s="35"/>
      <c r="W616" s="35"/>
      <c r="X616" s="35"/>
      <c r="Y616" s="35"/>
      <c r="Z616" s="35"/>
      <c r="AA616" s="35"/>
      <c r="AB616" s="35"/>
      <c r="AC616" s="35"/>
      <c r="AD616" s="35"/>
      <c r="AE616" s="35"/>
      <c r="AR616" s="157" t="s">
        <v>202</v>
      </c>
      <c r="AT616" s="157" t="s">
        <v>197</v>
      </c>
      <c r="AU616" s="157" t="s">
        <v>81</v>
      </c>
      <c r="AY616" s="20" t="s">
        <v>195</v>
      </c>
      <c r="BE616" s="158">
        <f>IF(N616="základní",J616,0)</f>
        <v>0</v>
      </c>
      <c r="BF616" s="158">
        <f>IF(N616="snížená",J616,0)</f>
        <v>0</v>
      </c>
      <c r="BG616" s="158">
        <f>IF(N616="zákl. přenesená",J616,0)</f>
        <v>0</v>
      </c>
      <c r="BH616" s="158">
        <f>IF(N616="sníž. přenesená",J616,0)</f>
        <v>0</v>
      </c>
      <c r="BI616" s="158">
        <f>IF(N616="nulová",J616,0)</f>
        <v>0</v>
      </c>
      <c r="BJ616" s="20" t="s">
        <v>79</v>
      </c>
      <c r="BK616" s="158">
        <f>ROUND(I616*H616,2)</f>
        <v>0</v>
      </c>
      <c r="BL616" s="20" t="s">
        <v>202</v>
      </c>
      <c r="BM616" s="157" t="s">
        <v>768</v>
      </c>
    </row>
    <row r="617" spans="1:65" s="2" customFormat="1" ht="39">
      <c r="A617" s="35"/>
      <c r="B617" s="36"/>
      <c r="C617" s="35"/>
      <c r="D617" s="159" t="s">
        <v>204</v>
      </c>
      <c r="E617" s="35"/>
      <c r="F617" s="160" t="s">
        <v>762</v>
      </c>
      <c r="G617" s="35"/>
      <c r="H617" s="35"/>
      <c r="I617" s="161"/>
      <c r="J617" s="35"/>
      <c r="K617" s="35"/>
      <c r="L617" s="36"/>
      <c r="M617" s="162"/>
      <c r="N617" s="163"/>
      <c r="O617" s="56"/>
      <c r="P617" s="56"/>
      <c r="Q617" s="56"/>
      <c r="R617" s="56"/>
      <c r="S617" s="56"/>
      <c r="T617" s="57"/>
      <c r="U617" s="35"/>
      <c r="V617" s="35"/>
      <c r="W617" s="35"/>
      <c r="X617" s="35"/>
      <c r="Y617" s="35"/>
      <c r="Z617" s="35"/>
      <c r="AA617" s="35"/>
      <c r="AB617" s="35"/>
      <c r="AC617" s="35"/>
      <c r="AD617" s="35"/>
      <c r="AE617" s="35"/>
      <c r="AT617" s="20" t="s">
        <v>204</v>
      </c>
      <c r="AU617" s="20" t="s">
        <v>81</v>
      </c>
    </row>
    <row r="618" spans="1:65" s="13" customFormat="1">
      <c r="B618" s="164"/>
      <c r="D618" s="159" t="s">
        <v>206</v>
      </c>
      <c r="E618" s="165" t="s">
        <v>3</v>
      </c>
      <c r="F618" s="166" t="s">
        <v>769</v>
      </c>
      <c r="H618" s="167">
        <v>5</v>
      </c>
      <c r="I618" s="168"/>
      <c r="L618" s="164"/>
      <c r="M618" s="169"/>
      <c r="N618" s="170"/>
      <c r="O618" s="170"/>
      <c r="P618" s="170"/>
      <c r="Q618" s="170"/>
      <c r="R618" s="170"/>
      <c r="S618" s="170"/>
      <c r="T618" s="171"/>
      <c r="AT618" s="165" t="s">
        <v>206</v>
      </c>
      <c r="AU618" s="165" t="s">
        <v>81</v>
      </c>
      <c r="AV618" s="13" t="s">
        <v>81</v>
      </c>
      <c r="AW618" s="13" t="s">
        <v>34</v>
      </c>
      <c r="AX618" s="13" t="s">
        <v>79</v>
      </c>
      <c r="AY618" s="165" t="s">
        <v>195</v>
      </c>
    </row>
    <row r="619" spans="1:65" s="2" customFormat="1" ht="37.9" customHeight="1">
      <c r="A619" s="35"/>
      <c r="B619" s="145"/>
      <c r="C619" s="146" t="s">
        <v>770</v>
      </c>
      <c r="D619" s="146" t="s">
        <v>197</v>
      </c>
      <c r="E619" s="147" t="s">
        <v>771</v>
      </c>
      <c r="F619" s="148" t="s">
        <v>772</v>
      </c>
      <c r="G619" s="149" t="s">
        <v>467</v>
      </c>
      <c r="H619" s="150">
        <v>10</v>
      </c>
      <c r="I619" s="151"/>
      <c r="J619" s="152">
        <f>ROUND(I619*H619,2)</f>
        <v>0</v>
      </c>
      <c r="K619" s="148" t="s">
        <v>201</v>
      </c>
      <c r="L619" s="36"/>
      <c r="M619" s="153" t="s">
        <v>3</v>
      </c>
      <c r="N619" s="154" t="s">
        <v>43</v>
      </c>
      <c r="O619" s="56"/>
      <c r="P619" s="155">
        <f>O619*H619</f>
        <v>0</v>
      </c>
      <c r="Q619" s="155">
        <v>3.5630000000000002E-2</v>
      </c>
      <c r="R619" s="155">
        <f>Q619*H619</f>
        <v>0.35630000000000001</v>
      </c>
      <c r="S619" s="155">
        <v>0</v>
      </c>
      <c r="T619" s="156">
        <f>S619*H619</f>
        <v>0</v>
      </c>
      <c r="U619" s="35"/>
      <c r="V619" s="35"/>
      <c r="W619" s="35"/>
      <c r="X619" s="35"/>
      <c r="Y619" s="35"/>
      <c r="Z619" s="35"/>
      <c r="AA619" s="35"/>
      <c r="AB619" s="35"/>
      <c r="AC619" s="35"/>
      <c r="AD619" s="35"/>
      <c r="AE619" s="35"/>
      <c r="AR619" s="157" t="s">
        <v>202</v>
      </c>
      <c r="AT619" s="157" t="s">
        <v>197</v>
      </c>
      <c r="AU619" s="157" t="s">
        <v>81</v>
      </c>
      <c r="AY619" s="20" t="s">
        <v>195</v>
      </c>
      <c r="BE619" s="158">
        <f>IF(N619="základní",J619,0)</f>
        <v>0</v>
      </c>
      <c r="BF619" s="158">
        <f>IF(N619="snížená",J619,0)</f>
        <v>0</v>
      </c>
      <c r="BG619" s="158">
        <f>IF(N619="zákl. přenesená",J619,0)</f>
        <v>0</v>
      </c>
      <c r="BH619" s="158">
        <f>IF(N619="sníž. přenesená",J619,0)</f>
        <v>0</v>
      </c>
      <c r="BI619" s="158">
        <f>IF(N619="nulová",J619,0)</f>
        <v>0</v>
      </c>
      <c r="BJ619" s="20" t="s">
        <v>79</v>
      </c>
      <c r="BK619" s="158">
        <f>ROUND(I619*H619,2)</f>
        <v>0</v>
      </c>
      <c r="BL619" s="20" t="s">
        <v>202</v>
      </c>
      <c r="BM619" s="157" t="s">
        <v>773</v>
      </c>
    </row>
    <row r="620" spans="1:65" s="2" customFormat="1" ht="39">
      <c r="A620" s="35"/>
      <c r="B620" s="36"/>
      <c r="C620" s="35"/>
      <c r="D620" s="159" t="s">
        <v>204</v>
      </c>
      <c r="E620" s="35"/>
      <c r="F620" s="160" t="s">
        <v>762</v>
      </c>
      <c r="G620" s="35"/>
      <c r="H620" s="35"/>
      <c r="I620" s="161"/>
      <c r="J620" s="35"/>
      <c r="K620" s="35"/>
      <c r="L620" s="36"/>
      <c r="M620" s="162"/>
      <c r="N620" s="163"/>
      <c r="O620" s="56"/>
      <c r="P620" s="56"/>
      <c r="Q620" s="56"/>
      <c r="R620" s="56"/>
      <c r="S620" s="56"/>
      <c r="T620" s="57"/>
      <c r="U620" s="35"/>
      <c r="V620" s="35"/>
      <c r="W620" s="35"/>
      <c r="X620" s="35"/>
      <c r="Y620" s="35"/>
      <c r="Z620" s="35"/>
      <c r="AA620" s="35"/>
      <c r="AB620" s="35"/>
      <c r="AC620" s="35"/>
      <c r="AD620" s="35"/>
      <c r="AE620" s="35"/>
      <c r="AT620" s="20" t="s">
        <v>204</v>
      </c>
      <c r="AU620" s="20" t="s">
        <v>81</v>
      </c>
    </row>
    <row r="621" spans="1:65" s="13" customFormat="1">
      <c r="B621" s="164"/>
      <c r="D621" s="159" t="s">
        <v>206</v>
      </c>
      <c r="E621" s="165" t="s">
        <v>3</v>
      </c>
      <c r="F621" s="166" t="s">
        <v>774</v>
      </c>
      <c r="H621" s="167">
        <v>10</v>
      </c>
      <c r="I621" s="168"/>
      <c r="L621" s="164"/>
      <c r="M621" s="169"/>
      <c r="N621" s="170"/>
      <c r="O621" s="170"/>
      <c r="P621" s="170"/>
      <c r="Q621" s="170"/>
      <c r="R621" s="170"/>
      <c r="S621" s="170"/>
      <c r="T621" s="171"/>
      <c r="AT621" s="165" t="s">
        <v>206</v>
      </c>
      <c r="AU621" s="165" t="s">
        <v>81</v>
      </c>
      <c r="AV621" s="13" t="s">
        <v>81</v>
      </c>
      <c r="AW621" s="13" t="s">
        <v>34</v>
      </c>
      <c r="AX621" s="13" t="s">
        <v>79</v>
      </c>
      <c r="AY621" s="165" t="s">
        <v>195</v>
      </c>
    </row>
    <row r="622" spans="1:65" s="2" customFormat="1" ht="37.9" customHeight="1">
      <c r="A622" s="35"/>
      <c r="B622" s="145"/>
      <c r="C622" s="146" t="s">
        <v>775</v>
      </c>
      <c r="D622" s="146" t="s">
        <v>197</v>
      </c>
      <c r="E622" s="147" t="s">
        <v>776</v>
      </c>
      <c r="F622" s="148" t="s">
        <v>777</v>
      </c>
      <c r="G622" s="149" t="s">
        <v>467</v>
      </c>
      <c r="H622" s="150">
        <v>13</v>
      </c>
      <c r="I622" s="151"/>
      <c r="J622" s="152">
        <f>ROUND(I622*H622,2)</f>
        <v>0</v>
      </c>
      <c r="K622" s="148" t="s">
        <v>201</v>
      </c>
      <c r="L622" s="36"/>
      <c r="M622" s="153" t="s">
        <v>3</v>
      </c>
      <c r="N622" s="154" t="s">
        <v>43</v>
      </c>
      <c r="O622" s="56"/>
      <c r="P622" s="155">
        <f>O622*H622</f>
        <v>0</v>
      </c>
      <c r="Q622" s="155">
        <v>3.9629999999999999E-2</v>
      </c>
      <c r="R622" s="155">
        <f>Q622*H622</f>
        <v>0.51519000000000004</v>
      </c>
      <c r="S622" s="155">
        <v>0</v>
      </c>
      <c r="T622" s="156">
        <f>S622*H622</f>
        <v>0</v>
      </c>
      <c r="U622" s="35"/>
      <c r="V622" s="35"/>
      <c r="W622" s="35"/>
      <c r="X622" s="35"/>
      <c r="Y622" s="35"/>
      <c r="Z622" s="35"/>
      <c r="AA622" s="35"/>
      <c r="AB622" s="35"/>
      <c r="AC622" s="35"/>
      <c r="AD622" s="35"/>
      <c r="AE622" s="35"/>
      <c r="AR622" s="157" t="s">
        <v>202</v>
      </c>
      <c r="AT622" s="157" t="s">
        <v>197</v>
      </c>
      <c r="AU622" s="157" t="s">
        <v>81</v>
      </c>
      <c r="AY622" s="20" t="s">
        <v>195</v>
      </c>
      <c r="BE622" s="158">
        <f>IF(N622="základní",J622,0)</f>
        <v>0</v>
      </c>
      <c r="BF622" s="158">
        <f>IF(N622="snížená",J622,0)</f>
        <v>0</v>
      </c>
      <c r="BG622" s="158">
        <f>IF(N622="zákl. přenesená",J622,0)</f>
        <v>0</v>
      </c>
      <c r="BH622" s="158">
        <f>IF(N622="sníž. přenesená",J622,0)</f>
        <v>0</v>
      </c>
      <c r="BI622" s="158">
        <f>IF(N622="nulová",J622,0)</f>
        <v>0</v>
      </c>
      <c r="BJ622" s="20" t="s">
        <v>79</v>
      </c>
      <c r="BK622" s="158">
        <f>ROUND(I622*H622,2)</f>
        <v>0</v>
      </c>
      <c r="BL622" s="20" t="s">
        <v>202</v>
      </c>
      <c r="BM622" s="157" t="s">
        <v>778</v>
      </c>
    </row>
    <row r="623" spans="1:65" s="2" customFormat="1" ht="39">
      <c r="A623" s="35"/>
      <c r="B623" s="36"/>
      <c r="C623" s="35"/>
      <c r="D623" s="159" t="s">
        <v>204</v>
      </c>
      <c r="E623" s="35"/>
      <c r="F623" s="160" t="s">
        <v>762</v>
      </c>
      <c r="G623" s="35"/>
      <c r="H623" s="35"/>
      <c r="I623" s="161"/>
      <c r="J623" s="35"/>
      <c r="K623" s="35"/>
      <c r="L623" s="36"/>
      <c r="M623" s="162"/>
      <c r="N623" s="163"/>
      <c r="O623" s="56"/>
      <c r="P623" s="56"/>
      <c r="Q623" s="56"/>
      <c r="R623" s="56"/>
      <c r="S623" s="56"/>
      <c r="T623" s="57"/>
      <c r="U623" s="35"/>
      <c r="V623" s="35"/>
      <c r="W623" s="35"/>
      <c r="X623" s="35"/>
      <c r="Y623" s="35"/>
      <c r="Z623" s="35"/>
      <c r="AA623" s="35"/>
      <c r="AB623" s="35"/>
      <c r="AC623" s="35"/>
      <c r="AD623" s="35"/>
      <c r="AE623" s="35"/>
      <c r="AT623" s="20" t="s">
        <v>204</v>
      </c>
      <c r="AU623" s="20" t="s">
        <v>81</v>
      </c>
    </row>
    <row r="624" spans="1:65" s="13" customFormat="1">
      <c r="B624" s="164"/>
      <c r="D624" s="159" t="s">
        <v>206</v>
      </c>
      <c r="E624" s="165" t="s">
        <v>3</v>
      </c>
      <c r="F624" s="166" t="s">
        <v>779</v>
      </c>
      <c r="H624" s="167">
        <v>1</v>
      </c>
      <c r="I624" s="168"/>
      <c r="L624" s="164"/>
      <c r="M624" s="169"/>
      <c r="N624" s="170"/>
      <c r="O624" s="170"/>
      <c r="P624" s="170"/>
      <c r="Q624" s="170"/>
      <c r="R624" s="170"/>
      <c r="S624" s="170"/>
      <c r="T624" s="171"/>
      <c r="AT624" s="165" t="s">
        <v>206</v>
      </c>
      <c r="AU624" s="165" t="s">
        <v>81</v>
      </c>
      <c r="AV624" s="13" t="s">
        <v>81</v>
      </c>
      <c r="AW624" s="13" t="s">
        <v>34</v>
      </c>
      <c r="AX624" s="13" t="s">
        <v>72</v>
      </c>
      <c r="AY624" s="165" t="s">
        <v>195</v>
      </c>
    </row>
    <row r="625" spans="1:65" s="13" customFormat="1">
      <c r="B625" s="164"/>
      <c r="D625" s="159" t="s">
        <v>206</v>
      </c>
      <c r="E625" s="165" t="s">
        <v>3</v>
      </c>
      <c r="F625" s="166" t="s">
        <v>780</v>
      </c>
      <c r="H625" s="167">
        <v>12</v>
      </c>
      <c r="I625" s="168"/>
      <c r="L625" s="164"/>
      <c r="M625" s="169"/>
      <c r="N625" s="170"/>
      <c r="O625" s="170"/>
      <c r="P625" s="170"/>
      <c r="Q625" s="170"/>
      <c r="R625" s="170"/>
      <c r="S625" s="170"/>
      <c r="T625" s="171"/>
      <c r="AT625" s="165" t="s">
        <v>206</v>
      </c>
      <c r="AU625" s="165" t="s">
        <v>81</v>
      </c>
      <c r="AV625" s="13" t="s">
        <v>81</v>
      </c>
      <c r="AW625" s="13" t="s">
        <v>34</v>
      </c>
      <c r="AX625" s="13" t="s">
        <v>72</v>
      </c>
      <c r="AY625" s="165" t="s">
        <v>195</v>
      </c>
    </row>
    <row r="626" spans="1:65" s="15" customFormat="1">
      <c r="B626" s="180"/>
      <c r="D626" s="159" t="s">
        <v>206</v>
      </c>
      <c r="E626" s="181" t="s">
        <v>3</v>
      </c>
      <c r="F626" s="182" t="s">
        <v>212</v>
      </c>
      <c r="H626" s="183">
        <v>13</v>
      </c>
      <c r="I626" s="184"/>
      <c r="L626" s="180"/>
      <c r="M626" s="185"/>
      <c r="N626" s="186"/>
      <c r="O626" s="186"/>
      <c r="P626" s="186"/>
      <c r="Q626" s="186"/>
      <c r="R626" s="186"/>
      <c r="S626" s="186"/>
      <c r="T626" s="187"/>
      <c r="AT626" s="181" t="s">
        <v>206</v>
      </c>
      <c r="AU626" s="181" t="s">
        <v>81</v>
      </c>
      <c r="AV626" s="15" t="s">
        <v>202</v>
      </c>
      <c r="AW626" s="15" t="s">
        <v>34</v>
      </c>
      <c r="AX626" s="15" t="s">
        <v>79</v>
      </c>
      <c r="AY626" s="181" t="s">
        <v>195</v>
      </c>
    </row>
    <row r="627" spans="1:65" s="2" customFormat="1" ht="37.9" customHeight="1">
      <c r="A627" s="35"/>
      <c r="B627" s="145"/>
      <c r="C627" s="146" t="s">
        <v>781</v>
      </c>
      <c r="D627" s="146" t="s">
        <v>197</v>
      </c>
      <c r="E627" s="147" t="s">
        <v>782</v>
      </c>
      <c r="F627" s="148" t="s">
        <v>783</v>
      </c>
      <c r="G627" s="149" t="s">
        <v>467</v>
      </c>
      <c r="H627" s="150">
        <v>38</v>
      </c>
      <c r="I627" s="151"/>
      <c r="J627" s="152">
        <f>ROUND(I627*H627,2)</f>
        <v>0</v>
      </c>
      <c r="K627" s="148" t="s">
        <v>201</v>
      </c>
      <c r="L627" s="36"/>
      <c r="M627" s="153" t="s">
        <v>3</v>
      </c>
      <c r="N627" s="154" t="s">
        <v>43</v>
      </c>
      <c r="O627" s="56"/>
      <c r="P627" s="155">
        <f>O627*H627</f>
        <v>0</v>
      </c>
      <c r="Q627" s="155">
        <v>5.2630000000000003E-2</v>
      </c>
      <c r="R627" s="155">
        <f>Q627*H627</f>
        <v>1.9999400000000001</v>
      </c>
      <c r="S627" s="155">
        <v>0</v>
      </c>
      <c r="T627" s="156">
        <f>S627*H627</f>
        <v>0</v>
      </c>
      <c r="U627" s="35"/>
      <c r="V627" s="35"/>
      <c r="W627" s="35"/>
      <c r="X627" s="35"/>
      <c r="Y627" s="35"/>
      <c r="Z627" s="35"/>
      <c r="AA627" s="35"/>
      <c r="AB627" s="35"/>
      <c r="AC627" s="35"/>
      <c r="AD627" s="35"/>
      <c r="AE627" s="35"/>
      <c r="AR627" s="157" t="s">
        <v>202</v>
      </c>
      <c r="AT627" s="157" t="s">
        <v>197</v>
      </c>
      <c r="AU627" s="157" t="s">
        <v>81</v>
      </c>
      <c r="AY627" s="20" t="s">
        <v>195</v>
      </c>
      <c r="BE627" s="158">
        <f>IF(N627="základní",J627,0)</f>
        <v>0</v>
      </c>
      <c r="BF627" s="158">
        <f>IF(N627="snížená",J627,0)</f>
        <v>0</v>
      </c>
      <c r="BG627" s="158">
        <f>IF(N627="zákl. přenesená",J627,0)</f>
        <v>0</v>
      </c>
      <c r="BH627" s="158">
        <f>IF(N627="sníž. přenesená",J627,0)</f>
        <v>0</v>
      </c>
      <c r="BI627" s="158">
        <f>IF(N627="nulová",J627,0)</f>
        <v>0</v>
      </c>
      <c r="BJ627" s="20" t="s">
        <v>79</v>
      </c>
      <c r="BK627" s="158">
        <f>ROUND(I627*H627,2)</f>
        <v>0</v>
      </c>
      <c r="BL627" s="20" t="s">
        <v>202</v>
      </c>
      <c r="BM627" s="157" t="s">
        <v>784</v>
      </c>
    </row>
    <row r="628" spans="1:65" s="2" customFormat="1" ht="39">
      <c r="A628" s="35"/>
      <c r="B628" s="36"/>
      <c r="C628" s="35"/>
      <c r="D628" s="159" t="s">
        <v>204</v>
      </c>
      <c r="E628" s="35"/>
      <c r="F628" s="160" t="s">
        <v>762</v>
      </c>
      <c r="G628" s="35"/>
      <c r="H628" s="35"/>
      <c r="I628" s="161"/>
      <c r="J628" s="35"/>
      <c r="K628" s="35"/>
      <c r="L628" s="36"/>
      <c r="M628" s="162"/>
      <c r="N628" s="163"/>
      <c r="O628" s="56"/>
      <c r="P628" s="56"/>
      <c r="Q628" s="56"/>
      <c r="R628" s="56"/>
      <c r="S628" s="56"/>
      <c r="T628" s="57"/>
      <c r="U628" s="35"/>
      <c r="V628" s="35"/>
      <c r="W628" s="35"/>
      <c r="X628" s="35"/>
      <c r="Y628" s="35"/>
      <c r="Z628" s="35"/>
      <c r="AA628" s="35"/>
      <c r="AB628" s="35"/>
      <c r="AC628" s="35"/>
      <c r="AD628" s="35"/>
      <c r="AE628" s="35"/>
      <c r="AT628" s="20" t="s">
        <v>204</v>
      </c>
      <c r="AU628" s="20" t="s">
        <v>81</v>
      </c>
    </row>
    <row r="629" spans="1:65" s="13" customFormat="1">
      <c r="B629" s="164"/>
      <c r="D629" s="159" t="s">
        <v>206</v>
      </c>
      <c r="E629" s="165" t="s">
        <v>3</v>
      </c>
      <c r="F629" s="166" t="s">
        <v>785</v>
      </c>
      <c r="H629" s="167">
        <v>4</v>
      </c>
      <c r="I629" s="168"/>
      <c r="L629" s="164"/>
      <c r="M629" s="169"/>
      <c r="N629" s="170"/>
      <c r="O629" s="170"/>
      <c r="P629" s="170"/>
      <c r="Q629" s="170"/>
      <c r="R629" s="170"/>
      <c r="S629" s="170"/>
      <c r="T629" s="171"/>
      <c r="AT629" s="165" t="s">
        <v>206</v>
      </c>
      <c r="AU629" s="165" t="s">
        <v>81</v>
      </c>
      <c r="AV629" s="13" t="s">
        <v>81</v>
      </c>
      <c r="AW629" s="13" t="s">
        <v>34</v>
      </c>
      <c r="AX629" s="13" t="s">
        <v>72</v>
      </c>
      <c r="AY629" s="165" t="s">
        <v>195</v>
      </c>
    </row>
    <row r="630" spans="1:65" s="13" customFormat="1">
      <c r="B630" s="164"/>
      <c r="D630" s="159" t="s">
        <v>206</v>
      </c>
      <c r="E630" s="165" t="s">
        <v>3</v>
      </c>
      <c r="F630" s="166" t="s">
        <v>786</v>
      </c>
      <c r="H630" s="167">
        <v>14</v>
      </c>
      <c r="I630" s="168"/>
      <c r="L630" s="164"/>
      <c r="M630" s="169"/>
      <c r="N630" s="170"/>
      <c r="O630" s="170"/>
      <c r="P630" s="170"/>
      <c r="Q630" s="170"/>
      <c r="R630" s="170"/>
      <c r="S630" s="170"/>
      <c r="T630" s="171"/>
      <c r="AT630" s="165" t="s">
        <v>206</v>
      </c>
      <c r="AU630" s="165" t="s">
        <v>81</v>
      </c>
      <c r="AV630" s="13" t="s">
        <v>81</v>
      </c>
      <c r="AW630" s="13" t="s">
        <v>34</v>
      </c>
      <c r="AX630" s="13" t="s">
        <v>72</v>
      </c>
      <c r="AY630" s="165" t="s">
        <v>195</v>
      </c>
    </row>
    <row r="631" spans="1:65" s="13" customFormat="1">
      <c r="B631" s="164"/>
      <c r="D631" s="159" t="s">
        <v>206</v>
      </c>
      <c r="E631" s="165" t="s">
        <v>3</v>
      </c>
      <c r="F631" s="166" t="s">
        <v>787</v>
      </c>
      <c r="H631" s="167">
        <v>20</v>
      </c>
      <c r="I631" s="168"/>
      <c r="L631" s="164"/>
      <c r="M631" s="169"/>
      <c r="N631" s="170"/>
      <c r="O631" s="170"/>
      <c r="P631" s="170"/>
      <c r="Q631" s="170"/>
      <c r="R631" s="170"/>
      <c r="S631" s="170"/>
      <c r="T631" s="171"/>
      <c r="AT631" s="165" t="s">
        <v>206</v>
      </c>
      <c r="AU631" s="165" t="s">
        <v>81</v>
      </c>
      <c r="AV631" s="13" t="s">
        <v>81</v>
      </c>
      <c r="AW631" s="13" t="s">
        <v>34</v>
      </c>
      <c r="AX631" s="13" t="s">
        <v>72</v>
      </c>
      <c r="AY631" s="165" t="s">
        <v>195</v>
      </c>
    </row>
    <row r="632" spans="1:65" s="15" customFormat="1">
      <c r="B632" s="180"/>
      <c r="D632" s="159" t="s">
        <v>206</v>
      </c>
      <c r="E632" s="181" t="s">
        <v>3</v>
      </c>
      <c r="F632" s="182" t="s">
        <v>212</v>
      </c>
      <c r="H632" s="183">
        <v>38</v>
      </c>
      <c r="I632" s="184"/>
      <c r="L632" s="180"/>
      <c r="M632" s="185"/>
      <c r="N632" s="186"/>
      <c r="O632" s="186"/>
      <c r="P632" s="186"/>
      <c r="Q632" s="186"/>
      <c r="R632" s="186"/>
      <c r="S632" s="186"/>
      <c r="T632" s="187"/>
      <c r="AT632" s="181" t="s">
        <v>206</v>
      </c>
      <c r="AU632" s="181" t="s">
        <v>81</v>
      </c>
      <c r="AV632" s="15" t="s">
        <v>202</v>
      </c>
      <c r="AW632" s="15" t="s">
        <v>34</v>
      </c>
      <c r="AX632" s="15" t="s">
        <v>79</v>
      </c>
      <c r="AY632" s="181" t="s">
        <v>195</v>
      </c>
    </row>
    <row r="633" spans="1:65" s="2" customFormat="1" ht="37.9" customHeight="1">
      <c r="A633" s="35"/>
      <c r="B633" s="145"/>
      <c r="C633" s="146" t="s">
        <v>788</v>
      </c>
      <c r="D633" s="146" t="s">
        <v>197</v>
      </c>
      <c r="E633" s="147" t="s">
        <v>789</v>
      </c>
      <c r="F633" s="148" t="s">
        <v>790</v>
      </c>
      <c r="G633" s="149" t="s">
        <v>467</v>
      </c>
      <c r="H633" s="150">
        <v>40</v>
      </c>
      <c r="I633" s="151"/>
      <c r="J633" s="152">
        <f>ROUND(I633*H633,2)</f>
        <v>0</v>
      </c>
      <c r="K633" s="148" t="s">
        <v>201</v>
      </c>
      <c r="L633" s="36"/>
      <c r="M633" s="153" t="s">
        <v>3</v>
      </c>
      <c r="N633" s="154" t="s">
        <v>43</v>
      </c>
      <c r="O633" s="56"/>
      <c r="P633" s="155">
        <f>O633*H633</f>
        <v>0</v>
      </c>
      <c r="Q633" s="155">
        <v>3.8629999999999998E-2</v>
      </c>
      <c r="R633" s="155">
        <f>Q633*H633</f>
        <v>1.5451999999999999</v>
      </c>
      <c r="S633" s="155">
        <v>0</v>
      </c>
      <c r="T633" s="156">
        <f>S633*H633</f>
        <v>0</v>
      </c>
      <c r="U633" s="35"/>
      <c r="V633" s="35"/>
      <c r="W633" s="35"/>
      <c r="X633" s="35"/>
      <c r="Y633" s="35"/>
      <c r="Z633" s="35"/>
      <c r="AA633" s="35"/>
      <c r="AB633" s="35"/>
      <c r="AC633" s="35"/>
      <c r="AD633" s="35"/>
      <c r="AE633" s="35"/>
      <c r="AR633" s="157" t="s">
        <v>202</v>
      </c>
      <c r="AT633" s="157" t="s">
        <v>197</v>
      </c>
      <c r="AU633" s="157" t="s">
        <v>81</v>
      </c>
      <c r="AY633" s="20" t="s">
        <v>195</v>
      </c>
      <c r="BE633" s="158">
        <f>IF(N633="základní",J633,0)</f>
        <v>0</v>
      </c>
      <c r="BF633" s="158">
        <f>IF(N633="snížená",J633,0)</f>
        <v>0</v>
      </c>
      <c r="BG633" s="158">
        <f>IF(N633="zákl. přenesená",J633,0)</f>
        <v>0</v>
      </c>
      <c r="BH633" s="158">
        <f>IF(N633="sníž. přenesená",J633,0)</f>
        <v>0</v>
      </c>
      <c r="BI633" s="158">
        <f>IF(N633="nulová",J633,0)</f>
        <v>0</v>
      </c>
      <c r="BJ633" s="20" t="s">
        <v>79</v>
      </c>
      <c r="BK633" s="158">
        <f>ROUND(I633*H633,2)</f>
        <v>0</v>
      </c>
      <c r="BL633" s="20" t="s">
        <v>202</v>
      </c>
      <c r="BM633" s="157" t="s">
        <v>791</v>
      </c>
    </row>
    <row r="634" spans="1:65" s="2" customFormat="1" ht="39">
      <c r="A634" s="35"/>
      <c r="B634" s="36"/>
      <c r="C634" s="35"/>
      <c r="D634" s="159" t="s">
        <v>204</v>
      </c>
      <c r="E634" s="35"/>
      <c r="F634" s="160" t="s">
        <v>762</v>
      </c>
      <c r="G634" s="35"/>
      <c r="H634" s="35"/>
      <c r="I634" s="161"/>
      <c r="J634" s="35"/>
      <c r="K634" s="35"/>
      <c r="L634" s="36"/>
      <c r="M634" s="162"/>
      <c r="N634" s="163"/>
      <c r="O634" s="56"/>
      <c r="P634" s="56"/>
      <c r="Q634" s="56"/>
      <c r="R634" s="56"/>
      <c r="S634" s="56"/>
      <c r="T634" s="57"/>
      <c r="U634" s="35"/>
      <c r="V634" s="35"/>
      <c r="W634" s="35"/>
      <c r="X634" s="35"/>
      <c r="Y634" s="35"/>
      <c r="Z634" s="35"/>
      <c r="AA634" s="35"/>
      <c r="AB634" s="35"/>
      <c r="AC634" s="35"/>
      <c r="AD634" s="35"/>
      <c r="AE634" s="35"/>
      <c r="AT634" s="20" t="s">
        <v>204</v>
      </c>
      <c r="AU634" s="20" t="s">
        <v>81</v>
      </c>
    </row>
    <row r="635" spans="1:65" s="13" customFormat="1">
      <c r="B635" s="164"/>
      <c r="D635" s="159" t="s">
        <v>206</v>
      </c>
      <c r="E635" s="165" t="s">
        <v>3</v>
      </c>
      <c r="F635" s="166" t="s">
        <v>792</v>
      </c>
      <c r="H635" s="167">
        <v>17</v>
      </c>
      <c r="I635" s="168"/>
      <c r="L635" s="164"/>
      <c r="M635" s="169"/>
      <c r="N635" s="170"/>
      <c r="O635" s="170"/>
      <c r="P635" s="170"/>
      <c r="Q635" s="170"/>
      <c r="R635" s="170"/>
      <c r="S635" s="170"/>
      <c r="T635" s="171"/>
      <c r="AT635" s="165" t="s">
        <v>206</v>
      </c>
      <c r="AU635" s="165" t="s">
        <v>81</v>
      </c>
      <c r="AV635" s="13" t="s">
        <v>81</v>
      </c>
      <c r="AW635" s="13" t="s">
        <v>34</v>
      </c>
      <c r="AX635" s="13" t="s">
        <v>72</v>
      </c>
      <c r="AY635" s="165" t="s">
        <v>195</v>
      </c>
    </row>
    <row r="636" spans="1:65" s="13" customFormat="1">
      <c r="B636" s="164"/>
      <c r="D636" s="159" t="s">
        <v>206</v>
      </c>
      <c r="E636" s="165" t="s">
        <v>3</v>
      </c>
      <c r="F636" s="166" t="s">
        <v>793</v>
      </c>
      <c r="H636" s="167">
        <v>22</v>
      </c>
      <c r="I636" s="168"/>
      <c r="L636" s="164"/>
      <c r="M636" s="169"/>
      <c r="N636" s="170"/>
      <c r="O636" s="170"/>
      <c r="P636" s="170"/>
      <c r="Q636" s="170"/>
      <c r="R636" s="170"/>
      <c r="S636" s="170"/>
      <c r="T636" s="171"/>
      <c r="AT636" s="165" t="s">
        <v>206</v>
      </c>
      <c r="AU636" s="165" t="s">
        <v>81</v>
      </c>
      <c r="AV636" s="13" t="s">
        <v>81</v>
      </c>
      <c r="AW636" s="13" t="s">
        <v>34</v>
      </c>
      <c r="AX636" s="13" t="s">
        <v>72</v>
      </c>
      <c r="AY636" s="165" t="s">
        <v>195</v>
      </c>
    </row>
    <row r="637" spans="1:65" s="13" customFormat="1">
      <c r="B637" s="164"/>
      <c r="D637" s="159" t="s">
        <v>206</v>
      </c>
      <c r="E637" s="165" t="s">
        <v>3</v>
      </c>
      <c r="F637" s="166" t="s">
        <v>794</v>
      </c>
      <c r="H637" s="167">
        <v>1</v>
      </c>
      <c r="I637" s="168"/>
      <c r="L637" s="164"/>
      <c r="M637" s="169"/>
      <c r="N637" s="170"/>
      <c r="O637" s="170"/>
      <c r="P637" s="170"/>
      <c r="Q637" s="170"/>
      <c r="R637" s="170"/>
      <c r="S637" s="170"/>
      <c r="T637" s="171"/>
      <c r="AT637" s="165" t="s">
        <v>206</v>
      </c>
      <c r="AU637" s="165" t="s">
        <v>81</v>
      </c>
      <c r="AV637" s="13" t="s">
        <v>81</v>
      </c>
      <c r="AW637" s="13" t="s">
        <v>34</v>
      </c>
      <c r="AX637" s="13" t="s">
        <v>72</v>
      </c>
      <c r="AY637" s="165" t="s">
        <v>195</v>
      </c>
    </row>
    <row r="638" spans="1:65" s="15" customFormat="1">
      <c r="B638" s="180"/>
      <c r="D638" s="159" t="s">
        <v>206</v>
      </c>
      <c r="E638" s="181" t="s">
        <v>3</v>
      </c>
      <c r="F638" s="182" t="s">
        <v>212</v>
      </c>
      <c r="H638" s="183">
        <v>40</v>
      </c>
      <c r="I638" s="184"/>
      <c r="L638" s="180"/>
      <c r="M638" s="185"/>
      <c r="N638" s="186"/>
      <c r="O638" s="186"/>
      <c r="P638" s="186"/>
      <c r="Q638" s="186"/>
      <c r="R638" s="186"/>
      <c r="S638" s="186"/>
      <c r="T638" s="187"/>
      <c r="AT638" s="181" t="s">
        <v>206</v>
      </c>
      <c r="AU638" s="181" t="s">
        <v>81</v>
      </c>
      <c r="AV638" s="15" t="s">
        <v>202</v>
      </c>
      <c r="AW638" s="15" t="s">
        <v>34</v>
      </c>
      <c r="AX638" s="15" t="s">
        <v>79</v>
      </c>
      <c r="AY638" s="181" t="s">
        <v>195</v>
      </c>
    </row>
    <row r="639" spans="1:65" s="2" customFormat="1" ht="37.9" customHeight="1">
      <c r="A639" s="35"/>
      <c r="B639" s="145"/>
      <c r="C639" s="146" t="s">
        <v>795</v>
      </c>
      <c r="D639" s="146" t="s">
        <v>197</v>
      </c>
      <c r="E639" s="147" t="s">
        <v>796</v>
      </c>
      <c r="F639" s="148" t="s">
        <v>797</v>
      </c>
      <c r="G639" s="149" t="s">
        <v>467</v>
      </c>
      <c r="H639" s="150">
        <v>1</v>
      </c>
      <c r="I639" s="151"/>
      <c r="J639" s="152">
        <f>ROUND(I639*H639,2)</f>
        <v>0</v>
      </c>
      <c r="K639" s="148" t="s">
        <v>201</v>
      </c>
      <c r="L639" s="36"/>
      <c r="M639" s="153" t="s">
        <v>3</v>
      </c>
      <c r="N639" s="154" t="s">
        <v>43</v>
      </c>
      <c r="O639" s="56"/>
      <c r="P639" s="155">
        <f>O639*H639</f>
        <v>0</v>
      </c>
      <c r="Q639" s="155">
        <v>8.763E-2</v>
      </c>
      <c r="R639" s="155">
        <f>Q639*H639</f>
        <v>8.763E-2</v>
      </c>
      <c r="S639" s="155">
        <v>0</v>
      </c>
      <c r="T639" s="156">
        <f>S639*H639</f>
        <v>0</v>
      </c>
      <c r="U639" s="35"/>
      <c r="V639" s="35"/>
      <c r="W639" s="35"/>
      <c r="X639" s="35"/>
      <c r="Y639" s="35"/>
      <c r="Z639" s="35"/>
      <c r="AA639" s="35"/>
      <c r="AB639" s="35"/>
      <c r="AC639" s="35"/>
      <c r="AD639" s="35"/>
      <c r="AE639" s="35"/>
      <c r="AR639" s="157" t="s">
        <v>202</v>
      </c>
      <c r="AT639" s="157" t="s">
        <v>197</v>
      </c>
      <c r="AU639" s="157" t="s">
        <v>81</v>
      </c>
      <c r="AY639" s="20" t="s">
        <v>195</v>
      </c>
      <c r="BE639" s="158">
        <f>IF(N639="základní",J639,0)</f>
        <v>0</v>
      </c>
      <c r="BF639" s="158">
        <f>IF(N639="snížená",J639,0)</f>
        <v>0</v>
      </c>
      <c r="BG639" s="158">
        <f>IF(N639="zákl. přenesená",J639,0)</f>
        <v>0</v>
      </c>
      <c r="BH639" s="158">
        <f>IF(N639="sníž. přenesená",J639,0)</f>
        <v>0</v>
      </c>
      <c r="BI639" s="158">
        <f>IF(N639="nulová",J639,0)</f>
        <v>0</v>
      </c>
      <c r="BJ639" s="20" t="s">
        <v>79</v>
      </c>
      <c r="BK639" s="158">
        <f>ROUND(I639*H639,2)</f>
        <v>0</v>
      </c>
      <c r="BL639" s="20" t="s">
        <v>202</v>
      </c>
      <c r="BM639" s="157" t="s">
        <v>798</v>
      </c>
    </row>
    <row r="640" spans="1:65" s="2" customFormat="1" ht="39">
      <c r="A640" s="35"/>
      <c r="B640" s="36"/>
      <c r="C640" s="35"/>
      <c r="D640" s="159" t="s">
        <v>204</v>
      </c>
      <c r="E640" s="35"/>
      <c r="F640" s="160" t="s">
        <v>762</v>
      </c>
      <c r="G640" s="35"/>
      <c r="H640" s="35"/>
      <c r="I640" s="161"/>
      <c r="J640" s="35"/>
      <c r="K640" s="35"/>
      <c r="L640" s="36"/>
      <c r="M640" s="162"/>
      <c r="N640" s="163"/>
      <c r="O640" s="56"/>
      <c r="P640" s="56"/>
      <c r="Q640" s="56"/>
      <c r="R640" s="56"/>
      <c r="S640" s="56"/>
      <c r="T640" s="57"/>
      <c r="U640" s="35"/>
      <c r="V640" s="35"/>
      <c r="W640" s="35"/>
      <c r="X640" s="35"/>
      <c r="Y640" s="35"/>
      <c r="Z640" s="35"/>
      <c r="AA640" s="35"/>
      <c r="AB640" s="35"/>
      <c r="AC640" s="35"/>
      <c r="AD640" s="35"/>
      <c r="AE640" s="35"/>
      <c r="AT640" s="20" t="s">
        <v>204</v>
      </c>
      <c r="AU640" s="20" t="s">
        <v>81</v>
      </c>
    </row>
    <row r="641" spans="1:65" s="13" customFormat="1">
      <c r="B641" s="164"/>
      <c r="D641" s="159" t="s">
        <v>206</v>
      </c>
      <c r="E641" s="165" t="s">
        <v>3</v>
      </c>
      <c r="F641" s="166" t="s">
        <v>799</v>
      </c>
      <c r="H641" s="167">
        <v>1</v>
      </c>
      <c r="I641" s="168"/>
      <c r="L641" s="164"/>
      <c r="M641" s="169"/>
      <c r="N641" s="170"/>
      <c r="O641" s="170"/>
      <c r="P641" s="170"/>
      <c r="Q641" s="170"/>
      <c r="R641" s="170"/>
      <c r="S641" s="170"/>
      <c r="T641" s="171"/>
      <c r="AT641" s="165" t="s">
        <v>206</v>
      </c>
      <c r="AU641" s="165" t="s">
        <v>81</v>
      </c>
      <c r="AV641" s="13" t="s">
        <v>81</v>
      </c>
      <c r="AW641" s="13" t="s">
        <v>34</v>
      </c>
      <c r="AX641" s="13" t="s">
        <v>79</v>
      </c>
      <c r="AY641" s="165" t="s">
        <v>195</v>
      </c>
    </row>
    <row r="642" spans="1:65" s="2" customFormat="1" ht="37.9" customHeight="1">
      <c r="A642" s="35"/>
      <c r="B642" s="145"/>
      <c r="C642" s="146" t="s">
        <v>800</v>
      </c>
      <c r="D642" s="146" t="s">
        <v>197</v>
      </c>
      <c r="E642" s="147" t="s">
        <v>801</v>
      </c>
      <c r="F642" s="148" t="s">
        <v>802</v>
      </c>
      <c r="G642" s="149" t="s">
        <v>467</v>
      </c>
      <c r="H642" s="150">
        <v>51</v>
      </c>
      <c r="I642" s="151"/>
      <c r="J642" s="152">
        <f>ROUND(I642*H642,2)</f>
        <v>0</v>
      </c>
      <c r="K642" s="148" t="s">
        <v>201</v>
      </c>
      <c r="L642" s="36"/>
      <c r="M642" s="153" t="s">
        <v>3</v>
      </c>
      <c r="N642" s="154" t="s">
        <v>43</v>
      </c>
      <c r="O642" s="56"/>
      <c r="P642" s="155">
        <f>O642*H642</f>
        <v>0</v>
      </c>
      <c r="Q642" s="155">
        <v>8.1309999999999993E-2</v>
      </c>
      <c r="R642" s="155">
        <f>Q642*H642</f>
        <v>4.1468099999999994</v>
      </c>
      <c r="S642" s="155">
        <v>0</v>
      </c>
      <c r="T642" s="156">
        <f>S642*H642</f>
        <v>0</v>
      </c>
      <c r="U642" s="35"/>
      <c r="V642" s="35"/>
      <c r="W642" s="35"/>
      <c r="X642" s="35"/>
      <c r="Y642" s="35"/>
      <c r="Z642" s="35"/>
      <c r="AA642" s="35"/>
      <c r="AB642" s="35"/>
      <c r="AC642" s="35"/>
      <c r="AD642" s="35"/>
      <c r="AE642" s="35"/>
      <c r="AR642" s="157" t="s">
        <v>202</v>
      </c>
      <c r="AT642" s="157" t="s">
        <v>197</v>
      </c>
      <c r="AU642" s="157" t="s">
        <v>81</v>
      </c>
      <c r="AY642" s="20" t="s">
        <v>195</v>
      </c>
      <c r="BE642" s="158">
        <f>IF(N642="základní",J642,0)</f>
        <v>0</v>
      </c>
      <c r="BF642" s="158">
        <f>IF(N642="snížená",J642,0)</f>
        <v>0</v>
      </c>
      <c r="BG642" s="158">
        <f>IF(N642="zákl. přenesená",J642,0)</f>
        <v>0</v>
      </c>
      <c r="BH642" s="158">
        <f>IF(N642="sníž. přenesená",J642,0)</f>
        <v>0</v>
      </c>
      <c r="BI642" s="158">
        <f>IF(N642="nulová",J642,0)</f>
        <v>0</v>
      </c>
      <c r="BJ642" s="20" t="s">
        <v>79</v>
      </c>
      <c r="BK642" s="158">
        <f>ROUND(I642*H642,2)</f>
        <v>0</v>
      </c>
      <c r="BL642" s="20" t="s">
        <v>202</v>
      </c>
      <c r="BM642" s="157" t="s">
        <v>803</v>
      </c>
    </row>
    <row r="643" spans="1:65" s="2" customFormat="1" ht="48.75">
      <c r="A643" s="35"/>
      <c r="B643" s="36"/>
      <c r="C643" s="35"/>
      <c r="D643" s="159" t="s">
        <v>204</v>
      </c>
      <c r="E643" s="35"/>
      <c r="F643" s="160" t="s">
        <v>804</v>
      </c>
      <c r="G643" s="35"/>
      <c r="H643" s="35"/>
      <c r="I643" s="161"/>
      <c r="J643" s="35"/>
      <c r="K643" s="35"/>
      <c r="L643" s="36"/>
      <c r="M643" s="162"/>
      <c r="N643" s="163"/>
      <c r="O643" s="56"/>
      <c r="P643" s="56"/>
      <c r="Q643" s="56"/>
      <c r="R643" s="56"/>
      <c r="S643" s="56"/>
      <c r="T643" s="57"/>
      <c r="U643" s="35"/>
      <c r="V643" s="35"/>
      <c r="W643" s="35"/>
      <c r="X643" s="35"/>
      <c r="Y643" s="35"/>
      <c r="Z643" s="35"/>
      <c r="AA643" s="35"/>
      <c r="AB643" s="35"/>
      <c r="AC643" s="35"/>
      <c r="AD643" s="35"/>
      <c r="AE643" s="35"/>
      <c r="AT643" s="20" t="s">
        <v>204</v>
      </c>
      <c r="AU643" s="20" t="s">
        <v>81</v>
      </c>
    </row>
    <row r="644" spans="1:65" s="13" customFormat="1">
      <c r="B644" s="164"/>
      <c r="D644" s="159" t="s">
        <v>206</v>
      </c>
      <c r="E644" s="165" t="s">
        <v>3</v>
      </c>
      <c r="F644" s="166" t="s">
        <v>805</v>
      </c>
      <c r="H644" s="167">
        <v>17</v>
      </c>
      <c r="I644" s="168"/>
      <c r="L644" s="164"/>
      <c r="M644" s="169"/>
      <c r="N644" s="170"/>
      <c r="O644" s="170"/>
      <c r="P644" s="170"/>
      <c r="Q644" s="170"/>
      <c r="R644" s="170"/>
      <c r="S644" s="170"/>
      <c r="T644" s="171"/>
      <c r="AT644" s="165" t="s">
        <v>206</v>
      </c>
      <c r="AU644" s="165" t="s">
        <v>81</v>
      </c>
      <c r="AV644" s="13" t="s">
        <v>81</v>
      </c>
      <c r="AW644" s="13" t="s">
        <v>34</v>
      </c>
      <c r="AX644" s="13" t="s">
        <v>72</v>
      </c>
      <c r="AY644" s="165" t="s">
        <v>195</v>
      </c>
    </row>
    <row r="645" spans="1:65" s="13" customFormat="1">
      <c r="B645" s="164"/>
      <c r="D645" s="159" t="s">
        <v>206</v>
      </c>
      <c r="E645" s="165" t="s">
        <v>3</v>
      </c>
      <c r="F645" s="166" t="s">
        <v>806</v>
      </c>
      <c r="H645" s="167">
        <v>17</v>
      </c>
      <c r="I645" s="168"/>
      <c r="L645" s="164"/>
      <c r="M645" s="169"/>
      <c r="N645" s="170"/>
      <c r="O645" s="170"/>
      <c r="P645" s="170"/>
      <c r="Q645" s="170"/>
      <c r="R645" s="170"/>
      <c r="S645" s="170"/>
      <c r="T645" s="171"/>
      <c r="AT645" s="165" t="s">
        <v>206</v>
      </c>
      <c r="AU645" s="165" t="s">
        <v>81</v>
      </c>
      <c r="AV645" s="13" t="s">
        <v>81</v>
      </c>
      <c r="AW645" s="13" t="s">
        <v>34</v>
      </c>
      <c r="AX645" s="13" t="s">
        <v>72</v>
      </c>
      <c r="AY645" s="165" t="s">
        <v>195</v>
      </c>
    </row>
    <row r="646" spans="1:65" s="13" customFormat="1">
      <c r="B646" s="164"/>
      <c r="D646" s="159" t="s">
        <v>206</v>
      </c>
      <c r="E646" s="165" t="s">
        <v>3</v>
      </c>
      <c r="F646" s="166" t="s">
        <v>807</v>
      </c>
      <c r="H646" s="167">
        <v>17</v>
      </c>
      <c r="I646" s="168"/>
      <c r="L646" s="164"/>
      <c r="M646" s="169"/>
      <c r="N646" s="170"/>
      <c r="O646" s="170"/>
      <c r="P646" s="170"/>
      <c r="Q646" s="170"/>
      <c r="R646" s="170"/>
      <c r="S646" s="170"/>
      <c r="T646" s="171"/>
      <c r="AT646" s="165" t="s">
        <v>206</v>
      </c>
      <c r="AU646" s="165" t="s">
        <v>81</v>
      </c>
      <c r="AV646" s="13" t="s">
        <v>81</v>
      </c>
      <c r="AW646" s="13" t="s">
        <v>34</v>
      </c>
      <c r="AX646" s="13" t="s">
        <v>72</v>
      </c>
      <c r="AY646" s="165" t="s">
        <v>195</v>
      </c>
    </row>
    <row r="647" spans="1:65" s="15" customFormat="1">
      <c r="B647" s="180"/>
      <c r="D647" s="159" t="s">
        <v>206</v>
      </c>
      <c r="E647" s="181" t="s">
        <v>3</v>
      </c>
      <c r="F647" s="182" t="s">
        <v>212</v>
      </c>
      <c r="H647" s="183">
        <v>51</v>
      </c>
      <c r="I647" s="184"/>
      <c r="L647" s="180"/>
      <c r="M647" s="185"/>
      <c r="N647" s="186"/>
      <c r="O647" s="186"/>
      <c r="P647" s="186"/>
      <c r="Q647" s="186"/>
      <c r="R647" s="186"/>
      <c r="S647" s="186"/>
      <c r="T647" s="187"/>
      <c r="AT647" s="181" t="s">
        <v>206</v>
      </c>
      <c r="AU647" s="181" t="s">
        <v>81</v>
      </c>
      <c r="AV647" s="15" t="s">
        <v>202</v>
      </c>
      <c r="AW647" s="15" t="s">
        <v>34</v>
      </c>
      <c r="AX647" s="15" t="s">
        <v>79</v>
      </c>
      <c r="AY647" s="181" t="s">
        <v>195</v>
      </c>
    </row>
    <row r="648" spans="1:65" s="2" customFormat="1" ht="37.9" customHeight="1">
      <c r="A648" s="35"/>
      <c r="B648" s="145"/>
      <c r="C648" s="146" t="s">
        <v>808</v>
      </c>
      <c r="D648" s="146" t="s">
        <v>197</v>
      </c>
      <c r="E648" s="147" t="s">
        <v>809</v>
      </c>
      <c r="F648" s="148" t="s">
        <v>810</v>
      </c>
      <c r="G648" s="149" t="s">
        <v>467</v>
      </c>
      <c r="H648" s="150">
        <v>4</v>
      </c>
      <c r="I648" s="151"/>
      <c r="J648" s="152">
        <f>ROUND(I648*H648,2)</f>
        <v>0</v>
      </c>
      <c r="K648" s="148" t="s">
        <v>201</v>
      </c>
      <c r="L648" s="36"/>
      <c r="M648" s="153" t="s">
        <v>3</v>
      </c>
      <c r="N648" s="154" t="s">
        <v>43</v>
      </c>
      <c r="O648" s="56"/>
      <c r="P648" s="155">
        <f>O648*H648</f>
        <v>0</v>
      </c>
      <c r="Q648" s="155">
        <v>9.4310000000000005E-2</v>
      </c>
      <c r="R648" s="155">
        <f>Q648*H648</f>
        <v>0.37724000000000002</v>
      </c>
      <c r="S648" s="155">
        <v>0</v>
      </c>
      <c r="T648" s="156">
        <f>S648*H648</f>
        <v>0</v>
      </c>
      <c r="U648" s="35"/>
      <c r="V648" s="35"/>
      <c r="W648" s="35"/>
      <c r="X648" s="35"/>
      <c r="Y648" s="35"/>
      <c r="Z648" s="35"/>
      <c r="AA648" s="35"/>
      <c r="AB648" s="35"/>
      <c r="AC648" s="35"/>
      <c r="AD648" s="35"/>
      <c r="AE648" s="35"/>
      <c r="AR648" s="157" t="s">
        <v>202</v>
      </c>
      <c r="AT648" s="157" t="s">
        <v>197</v>
      </c>
      <c r="AU648" s="157" t="s">
        <v>81</v>
      </c>
      <c r="AY648" s="20" t="s">
        <v>195</v>
      </c>
      <c r="BE648" s="158">
        <f>IF(N648="základní",J648,0)</f>
        <v>0</v>
      </c>
      <c r="BF648" s="158">
        <f>IF(N648="snížená",J648,0)</f>
        <v>0</v>
      </c>
      <c r="BG648" s="158">
        <f>IF(N648="zákl. přenesená",J648,0)</f>
        <v>0</v>
      </c>
      <c r="BH648" s="158">
        <f>IF(N648="sníž. přenesená",J648,0)</f>
        <v>0</v>
      </c>
      <c r="BI648" s="158">
        <f>IF(N648="nulová",J648,0)</f>
        <v>0</v>
      </c>
      <c r="BJ648" s="20" t="s">
        <v>79</v>
      </c>
      <c r="BK648" s="158">
        <f>ROUND(I648*H648,2)</f>
        <v>0</v>
      </c>
      <c r="BL648" s="20" t="s">
        <v>202</v>
      </c>
      <c r="BM648" s="157" t="s">
        <v>811</v>
      </c>
    </row>
    <row r="649" spans="1:65" s="2" customFormat="1" ht="48.75">
      <c r="A649" s="35"/>
      <c r="B649" s="36"/>
      <c r="C649" s="35"/>
      <c r="D649" s="159" t="s">
        <v>204</v>
      </c>
      <c r="E649" s="35"/>
      <c r="F649" s="160" t="s">
        <v>804</v>
      </c>
      <c r="G649" s="35"/>
      <c r="H649" s="35"/>
      <c r="I649" s="161"/>
      <c r="J649" s="35"/>
      <c r="K649" s="35"/>
      <c r="L649" s="36"/>
      <c r="M649" s="162"/>
      <c r="N649" s="163"/>
      <c r="O649" s="56"/>
      <c r="P649" s="56"/>
      <c r="Q649" s="56"/>
      <c r="R649" s="56"/>
      <c r="S649" s="56"/>
      <c r="T649" s="57"/>
      <c r="U649" s="35"/>
      <c r="V649" s="35"/>
      <c r="W649" s="35"/>
      <c r="X649" s="35"/>
      <c r="Y649" s="35"/>
      <c r="Z649" s="35"/>
      <c r="AA649" s="35"/>
      <c r="AB649" s="35"/>
      <c r="AC649" s="35"/>
      <c r="AD649" s="35"/>
      <c r="AE649" s="35"/>
      <c r="AT649" s="20" t="s">
        <v>204</v>
      </c>
      <c r="AU649" s="20" t="s">
        <v>81</v>
      </c>
    </row>
    <row r="650" spans="1:65" s="13" customFormat="1">
      <c r="B650" s="164"/>
      <c r="D650" s="159" t="s">
        <v>206</v>
      </c>
      <c r="E650" s="165" t="s">
        <v>3</v>
      </c>
      <c r="F650" s="166" t="s">
        <v>812</v>
      </c>
      <c r="H650" s="167">
        <v>4</v>
      </c>
      <c r="I650" s="168"/>
      <c r="L650" s="164"/>
      <c r="M650" s="169"/>
      <c r="N650" s="170"/>
      <c r="O650" s="170"/>
      <c r="P650" s="170"/>
      <c r="Q650" s="170"/>
      <c r="R650" s="170"/>
      <c r="S650" s="170"/>
      <c r="T650" s="171"/>
      <c r="AT650" s="165" t="s">
        <v>206</v>
      </c>
      <c r="AU650" s="165" t="s">
        <v>81</v>
      </c>
      <c r="AV650" s="13" t="s">
        <v>81</v>
      </c>
      <c r="AW650" s="13" t="s">
        <v>34</v>
      </c>
      <c r="AX650" s="13" t="s">
        <v>79</v>
      </c>
      <c r="AY650" s="165" t="s">
        <v>195</v>
      </c>
    </row>
    <row r="651" spans="1:65" s="2" customFormat="1" ht="37.9" customHeight="1">
      <c r="A651" s="35"/>
      <c r="B651" s="145"/>
      <c r="C651" s="146" t="s">
        <v>813</v>
      </c>
      <c r="D651" s="146" t="s">
        <v>197</v>
      </c>
      <c r="E651" s="147" t="s">
        <v>814</v>
      </c>
      <c r="F651" s="148" t="s">
        <v>815</v>
      </c>
      <c r="G651" s="149" t="s">
        <v>467</v>
      </c>
      <c r="H651" s="150">
        <v>3</v>
      </c>
      <c r="I651" s="151"/>
      <c r="J651" s="152">
        <f>ROUND(I651*H651,2)</f>
        <v>0</v>
      </c>
      <c r="K651" s="148" t="s">
        <v>201</v>
      </c>
      <c r="L651" s="36"/>
      <c r="M651" s="153" t="s">
        <v>3</v>
      </c>
      <c r="N651" s="154" t="s">
        <v>43</v>
      </c>
      <c r="O651" s="56"/>
      <c r="P651" s="155">
        <f>O651*H651</f>
        <v>0</v>
      </c>
      <c r="Q651" s="155">
        <v>0.12539</v>
      </c>
      <c r="R651" s="155">
        <f>Q651*H651</f>
        <v>0.37617</v>
      </c>
      <c r="S651" s="155">
        <v>0</v>
      </c>
      <c r="T651" s="156">
        <f>S651*H651</f>
        <v>0</v>
      </c>
      <c r="U651" s="35"/>
      <c r="V651" s="35"/>
      <c r="W651" s="35"/>
      <c r="X651" s="35"/>
      <c r="Y651" s="35"/>
      <c r="Z651" s="35"/>
      <c r="AA651" s="35"/>
      <c r="AB651" s="35"/>
      <c r="AC651" s="35"/>
      <c r="AD651" s="35"/>
      <c r="AE651" s="35"/>
      <c r="AR651" s="157" t="s">
        <v>202</v>
      </c>
      <c r="AT651" s="157" t="s">
        <v>197</v>
      </c>
      <c r="AU651" s="157" t="s">
        <v>81</v>
      </c>
      <c r="AY651" s="20" t="s">
        <v>195</v>
      </c>
      <c r="BE651" s="158">
        <f>IF(N651="základní",J651,0)</f>
        <v>0</v>
      </c>
      <c r="BF651" s="158">
        <f>IF(N651="snížená",J651,0)</f>
        <v>0</v>
      </c>
      <c r="BG651" s="158">
        <f>IF(N651="zákl. přenesená",J651,0)</f>
        <v>0</v>
      </c>
      <c r="BH651" s="158">
        <f>IF(N651="sníž. přenesená",J651,0)</f>
        <v>0</v>
      </c>
      <c r="BI651" s="158">
        <f>IF(N651="nulová",J651,0)</f>
        <v>0</v>
      </c>
      <c r="BJ651" s="20" t="s">
        <v>79</v>
      </c>
      <c r="BK651" s="158">
        <f>ROUND(I651*H651,2)</f>
        <v>0</v>
      </c>
      <c r="BL651" s="20" t="s">
        <v>202</v>
      </c>
      <c r="BM651" s="157" t="s">
        <v>816</v>
      </c>
    </row>
    <row r="652" spans="1:65" s="2" customFormat="1" ht="48.75">
      <c r="A652" s="35"/>
      <c r="B652" s="36"/>
      <c r="C652" s="35"/>
      <c r="D652" s="159" t="s">
        <v>204</v>
      </c>
      <c r="E652" s="35"/>
      <c r="F652" s="160" t="s">
        <v>804</v>
      </c>
      <c r="G652" s="35"/>
      <c r="H652" s="35"/>
      <c r="I652" s="161"/>
      <c r="J652" s="35"/>
      <c r="K652" s="35"/>
      <c r="L652" s="36"/>
      <c r="M652" s="162"/>
      <c r="N652" s="163"/>
      <c r="O652" s="56"/>
      <c r="P652" s="56"/>
      <c r="Q652" s="56"/>
      <c r="R652" s="56"/>
      <c r="S652" s="56"/>
      <c r="T652" s="57"/>
      <c r="U652" s="35"/>
      <c r="V652" s="35"/>
      <c r="W652" s="35"/>
      <c r="X652" s="35"/>
      <c r="Y652" s="35"/>
      <c r="Z652" s="35"/>
      <c r="AA652" s="35"/>
      <c r="AB652" s="35"/>
      <c r="AC652" s="35"/>
      <c r="AD652" s="35"/>
      <c r="AE652" s="35"/>
      <c r="AT652" s="20" t="s">
        <v>204</v>
      </c>
      <c r="AU652" s="20" t="s">
        <v>81</v>
      </c>
    </row>
    <row r="653" spans="1:65" s="13" customFormat="1">
      <c r="B653" s="164"/>
      <c r="D653" s="159" t="s">
        <v>206</v>
      </c>
      <c r="E653" s="165" t="s">
        <v>3</v>
      </c>
      <c r="F653" s="166" t="s">
        <v>799</v>
      </c>
      <c r="H653" s="167">
        <v>1</v>
      </c>
      <c r="I653" s="168"/>
      <c r="L653" s="164"/>
      <c r="M653" s="169"/>
      <c r="N653" s="170"/>
      <c r="O653" s="170"/>
      <c r="P653" s="170"/>
      <c r="Q653" s="170"/>
      <c r="R653" s="170"/>
      <c r="S653" s="170"/>
      <c r="T653" s="171"/>
      <c r="AT653" s="165" t="s">
        <v>206</v>
      </c>
      <c r="AU653" s="165" t="s">
        <v>81</v>
      </c>
      <c r="AV653" s="13" t="s">
        <v>81</v>
      </c>
      <c r="AW653" s="13" t="s">
        <v>34</v>
      </c>
      <c r="AX653" s="13" t="s">
        <v>72</v>
      </c>
      <c r="AY653" s="165" t="s">
        <v>195</v>
      </c>
    </row>
    <row r="654" spans="1:65" s="13" customFormat="1">
      <c r="B654" s="164"/>
      <c r="D654" s="159" t="s">
        <v>206</v>
      </c>
      <c r="E654" s="165" t="s">
        <v>3</v>
      </c>
      <c r="F654" s="166" t="s">
        <v>817</v>
      </c>
      <c r="H654" s="167">
        <v>1</v>
      </c>
      <c r="I654" s="168"/>
      <c r="L654" s="164"/>
      <c r="M654" s="169"/>
      <c r="N654" s="170"/>
      <c r="O654" s="170"/>
      <c r="P654" s="170"/>
      <c r="Q654" s="170"/>
      <c r="R654" s="170"/>
      <c r="S654" s="170"/>
      <c r="T654" s="171"/>
      <c r="AT654" s="165" t="s">
        <v>206</v>
      </c>
      <c r="AU654" s="165" t="s">
        <v>81</v>
      </c>
      <c r="AV654" s="13" t="s">
        <v>81</v>
      </c>
      <c r="AW654" s="13" t="s">
        <v>34</v>
      </c>
      <c r="AX654" s="13" t="s">
        <v>72</v>
      </c>
      <c r="AY654" s="165" t="s">
        <v>195</v>
      </c>
    </row>
    <row r="655" spans="1:65" s="13" customFormat="1">
      <c r="B655" s="164"/>
      <c r="D655" s="159" t="s">
        <v>206</v>
      </c>
      <c r="E655" s="165" t="s">
        <v>3</v>
      </c>
      <c r="F655" s="166" t="s">
        <v>818</v>
      </c>
      <c r="H655" s="167">
        <v>1</v>
      </c>
      <c r="I655" s="168"/>
      <c r="L655" s="164"/>
      <c r="M655" s="169"/>
      <c r="N655" s="170"/>
      <c r="O655" s="170"/>
      <c r="P655" s="170"/>
      <c r="Q655" s="170"/>
      <c r="R655" s="170"/>
      <c r="S655" s="170"/>
      <c r="T655" s="171"/>
      <c r="AT655" s="165" t="s">
        <v>206</v>
      </c>
      <c r="AU655" s="165" t="s">
        <v>81</v>
      </c>
      <c r="AV655" s="13" t="s">
        <v>81</v>
      </c>
      <c r="AW655" s="13" t="s">
        <v>34</v>
      </c>
      <c r="AX655" s="13" t="s">
        <v>72</v>
      </c>
      <c r="AY655" s="165" t="s">
        <v>195</v>
      </c>
    </row>
    <row r="656" spans="1:65" s="15" customFormat="1">
      <c r="B656" s="180"/>
      <c r="D656" s="159" t="s">
        <v>206</v>
      </c>
      <c r="E656" s="181" t="s">
        <v>3</v>
      </c>
      <c r="F656" s="182" t="s">
        <v>212</v>
      </c>
      <c r="H656" s="183">
        <v>3</v>
      </c>
      <c r="I656" s="184"/>
      <c r="L656" s="180"/>
      <c r="M656" s="185"/>
      <c r="N656" s="186"/>
      <c r="O656" s="186"/>
      <c r="P656" s="186"/>
      <c r="Q656" s="186"/>
      <c r="R656" s="186"/>
      <c r="S656" s="186"/>
      <c r="T656" s="187"/>
      <c r="AT656" s="181" t="s">
        <v>206</v>
      </c>
      <c r="AU656" s="181" t="s">
        <v>81</v>
      </c>
      <c r="AV656" s="15" t="s">
        <v>202</v>
      </c>
      <c r="AW656" s="15" t="s">
        <v>34</v>
      </c>
      <c r="AX656" s="15" t="s">
        <v>79</v>
      </c>
      <c r="AY656" s="181" t="s">
        <v>195</v>
      </c>
    </row>
    <row r="657" spans="1:65" s="2" customFormat="1" ht="37.9" customHeight="1">
      <c r="A657" s="35"/>
      <c r="B657" s="145"/>
      <c r="C657" s="146" t="s">
        <v>819</v>
      </c>
      <c r="D657" s="146" t="s">
        <v>197</v>
      </c>
      <c r="E657" s="147" t="s">
        <v>820</v>
      </c>
      <c r="F657" s="148" t="s">
        <v>821</v>
      </c>
      <c r="G657" s="149" t="s">
        <v>467</v>
      </c>
      <c r="H657" s="150">
        <v>7</v>
      </c>
      <c r="I657" s="151"/>
      <c r="J657" s="152">
        <f>ROUND(I657*H657,2)</f>
        <v>0</v>
      </c>
      <c r="K657" s="148" t="s">
        <v>201</v>
      </c>
      <c r="L657" s="36"/>
      <c r="M657" s="153" t="s">
        <v>3</v>
      </c>
      <c r="N657" s="154" t="s">
        <v>43</v>
      </c>
      <c r="O657" s="56"/>
      <c r="P657" s="155">
        <f>O657*H657</f>
        <v>0</v>
      </c>
      <c r="Q657" s="155">
        <v>0.14138999999999999</v>
      </c>
      <c r="R657" s="155">
        <f>Q657*H657</f>
        <v>0.98972999999999989</v>
      </c>
      <c r="S657" s="155">
        <v>0</v>
      </c>
      <c r="T657" s="156">
        <f>S657*H657</f>
        <v>0</v>
      </c>
      <c r="U657" s="35"/>
      <c r="V657" s="35"/>
      <c r="W657" s="35"/>
      <c r="X657" s="35"/>
      <c r="Y657" s="35"/>
      <c r="Z657" s="35"/>
      <c r="AA657" s="35"/>
      <c r="AB657" s="35"/>
      <c r="AC657" s="35"/>
      <c r="AD657" s="35"/>
      <c r="AE657" s="35"/>
      <c r="AR657" s="157" t="s">
        <v>202</v>
      </c>
      <c r="AT657" s="157" t="s">
        <v>197</v>
      </c>
      <c r="AU657" s="157" t="s">
        <v>81</v>
      </c>
      <c r="AY657" s="20" t="s">
        <v>195</v>
      </c>
      <c r="BE657" s="158">
        <f>IF(N657="základní",J657,0)</f>
        <v>0</v>
      </c>
      <c r="BF657" s="158">
        <f>IF(N657="snížená",J657,0)</f>
        <v>0</v>
      </c>
      <c r="BG657" s="158">
        <f>IF(N657="zákl. přenesená",J657,0)</f>
        <v>0</v>
      </c>
      <c r="BH657" s="158">
        <f>IF(N657="sníž. přenesená",J657,0)</f>
        <v>0</v>
      </c>
      <c r="BI657" s="158">
        <f>IF(N657="nulová",J657,0)</f>
        <v>0</v>
      </c>
      <c r="BJ657" s="20" t="s">
        <v>79</v>
      </c>
      <c r="BK657" s="158">
        <f>ROUND(I657*H657,2)</f>
        <v>0</v>
      </c>
      <c r="BL657" s="20" t="s">
        <v>202</v>
      </c>
      <c r="BM657" s="157" t="s">
        <v>822</v>
      </c>
    </row>
    <row r="658" spans="1:65" s="2" customFormat="1" ht="48.75">
      <c r="A658" s="35"/>
      <c r="B658" s="36"/>
      <c r="C658" s="35"/>
      <c r="D658" s="159" t="s">
        <v>204</v>
      </c>
      <c r="E658" s="35"/>
      <c r="F658" s="160" t="s">
        <v>804</v>
      </c>
      <c r="G658" s="35"/>
      <c r="H658" s="35"/>
      <c r="I658" s="161"/>
      <c r="J658" s="35"/>
      <c r="K658" s="35"/>
      <c r="L658" s="36"/>
      <c r="M658" s="162"/>
      <c r="N658" s="163"/>
      <c r="O658" s="56"/>
      <c r="P658" s="56"/>
      <c r="Q658" s="56"/>
      <c r="R658" s="56"/>
      <c r="S658" s="56"/>
      <c r="T658" s="57"/>
      <c r="U658" s="35"/>
      <c r="V658" s="35"/>
      <c r="W658" s="35"/>
      <c r="X658" s="35"/>
      <c r="Y658" s="35"/>
      <c r="Z658" s="35"/>
      <c r="AA658" s="35"/>
      <c r="AB658" s="35"/>
      <c r="AC658" s="35"/>
      <c r="AD658" s="35"/>
      <c r="AE658" s="35"/>
      <c r="AT658" s="20" t="s">
        <v>204</v>
      </c>
      <c r="AU658" s="20" t="s">
        <v>81</v>
      </c>
    </row>
    <row r="659" spans="1:65" s="13" customFormat="1">
      <c r="B659" s="164"/>
      <c r="D659" s="159" t="s">
        <v>206</v>
      </c>
      <c r="E659" s="165" t="s">
        <v>3</v>
      </c>
      <c r="F659" s="166" t="s">
        <v>823</v>
      </c>
      <c r="H659" s="167">
        <v>7</v>
      </c>
      <c r="I659" s="168"/>
      <c r="L659" s="164"/>
      <c r="M659" s="169"/>
      <c r="N659" s="170"/>
      <c r="O659" s="170"/>
      <c r="P659" s="170"/>
      <c r="Q659" s="170"/>
      <c r="R659" s="170"/>
      <c r="S659" s="170"/>
      <c r="T659" s="171"/>
      <c r="AT659" s="165" t="s">
        <v>206</v>
      </c>
      <c r="AU659" s="165" t="s">
        <v>81</v>
      </c>
      <c r="AV659" s="13" t="s">
        <v>81</v>
      </c>
      <c r="AW659" s="13" t="s">
        <v>34</v>
      </c>
      <c r="AX659" s="13" t="s">
        <v>79</v>
      </c>
      <c r="AY659" s="165" t="s">
        <v>195</v>
      </c>
    </row>
    <row r="660" spans="1:65" s="2" customFormat="1" ht="37.9" customHeight="1">
      <c r="A660" s="35"/>
      <c r="B660" s="145"/>
      <c r="C660" s="146" t="s">
        <v>824</v>
      </c>
      <c r="D660" s="146" t="s">
        <v>197</v>
      </c>
      <c r="E660" s="147" t="s">
        <v>825</v>
      </c>
      <c r="F660" s="148" t="s">
        <v>826</v>
      </c>
      <c r="G660" s="149" t="s">
        <v>467</v>
      </c>
      <c r="H660" s="150">
        <v>20</v>
      </c>
      <c r="I660" s="151"/>
      <c r="J660" s="152">
        <f>ROUND(I660*H660,2)</f>
        <v>0</v>
      </c>
      <c r="K660" s="148" t="s">
        <v>201</v>
      </c>
      <c r="L660" s="36"/>
      <c r="M660" s="153" t="s">
        <v>3</v>
      </c>
      <c r="N660" s="154" t="s">
        <v>43</v>
      </c>
      <c r="O660" s="56"/>
      <c r="P660" s="155">
        <f>O660*H660</f>
        <v>0</v>
      </c>
      <c r="Q660" s="155">
        <v>0.15339</v>
      </c>
      <c r="R660" s="155">
        <f>Q660*H660</f>
        <v>3.0678000000000001</v>
      </c>
      <c r="S660" s="155">
        <v>0</v>
      </c>
      <c r="T660" s="156">
        <f>S660*H660</f>
        <v>0</v>
      </c>
      <c r="U660" s="35"/>
      <c r="V660" s="35"/>
      <c r="W660" s="35"/>
      <c r="X660" s="35"/>
      <c r="Y660" s="35"/>
      <c r="Z660" s="35"/>
      <c r="AA660" s="35"/>
      <c r="AB660" s="35"/>
      <c r="AC660" s="35"/>
      <c r="AD660" s="35"/>
      <c r="AE660" s="35"/>
      <c r="AR660" s="157" t="s">
        <v>202</v>
      </c>
      <c r="AT660" s="157" t="s">
        <v>197</v>
      </c>
      <c r="AU660" s="157" t="s">
        <v>81</v>
      </c>
      <c r="AY660" s="20" t="s">
        <v>195</v>
      </c>
      <c r="BE660" s="158">
        <f>IF(N660="základní",J660,0)</f>
        <v>0</v>
      </c>
      <c r="BF660" s="158">
        <f>IF(N660="snížená",J660,0)</f>
        <v>0</v>
      </c>
      <c r="BG660" s="158">
        <f>IF(N660="zákl. přenesená",J660,0)</f>
        <v>0</v>
      </c>
      <c r="BH660" s="158">
        <f>IF(N660="sníž. přenesená",J660,0)</f>
        <v>0</v>
      </c>
      <c r="BI660" s="158">
        <f>IF(N660="nulová",J660,0)</f>
        <v>0</v>
      </c>
      <c r="BJ660" s="20" t="s">
        <v>79</v>
      </c>
      <c r="BK660" s="158">
        <f>ROUND(I660*H660,2)</f>
        <v>0</v>
      </c>
      <c r="BL660" s="20" t="s">
        <v>202</v>
      </c>
      <c r="BM660" s="157" t="s">
        <v>827</v>
      </c>
    </row>
    <row r="661" spans="1:65" s="2" customFormat="1" ht="48.75">
      <c r="A661" s="35"/>
      <c r="B661" s="36"/>
      <c r="C661" s="35"/>
      <c r="D661" s="159" t="s">
        <v>204</v>
      </c>
      <c r="E661" s="35"/>
      <c r="F661" s="160" t="s">
        <v>804</v>
      </c>
      <c r="G661" s="35"/>
      <c r="H661" s="35"/>
      <c r="I661" s="161"/>
      <c r="J661" s="35"/>
      <c r="K661" s="35"/>
      <c r="L661" s="36"/>
      <c r="M661" s="162"/>
      <c r="N661" s="163"/>
      <c r="O661" s="56"/>
      <c r="P661" s="56"/>
      <c r="Q661" s="56"/>
      <c r="R661" s="56"/>
      <c r="S661" s="56"/>
      <c r="T661" s="57"/>
      <c r="U661" s="35"/>
      <c r="V661" s="35"/>
      <c r="W661" s="35"/>
      <c r="X661" s="35"/>
      <c r="Y661" s="35"/>
      <c r="Z661" s="35"/>
      <c r="AA661" s="35"/>
      <c r="AB661" s="35"/>
      <c r="AC661" s="35"/>
      <c r="AD661" s="35"/>
      <c r="AE661" s="35"/>
      <c r="AT661" s="20" t="s">
        <v>204</v>
      </c>
      <c r="AU661" s="20" t="s">
        <v>81</v>
      </c>
    </row>
    <row r="662" spans="1:65" s="13" customFormat="1">
      <c r="B662" s="164"/>
      <c r="D662" s="159" t="s">
        <v>206</v>
      </c>
      <c r="E662" s="165" t="s">
        <v>3</v>
      </c>
      <c r="F662" s="166" t="s">
        <v>828</v>
      </c>
      <c r="H662" s="167">
        <v>10</v>
      </c>
      <c r="I662" s="168"/>
      <c r="L662" s="164"/>
      <c r="M662" s="169"/>
      <c r="N662" s="170"/>
      <c r="O662" s="170"/>
      <c r="P662" s="170"/>
      <c r="Q662" s="170"/>
      <c r="R662" s="170"/>
      <c r="S662" s="170"/>
      <c r="T662" s="171"/>
      <c r="AT662" s="165" t="s">
        <v>206</v>
      </c>
      <c r="AU662" s="165" t="s">
        <v>81</v>
      </c>
      <c r="AV662" s="13" t="s">
        <v>81</v>
      </c>
      <c r="AW662" s="13" t="s">
        <v>34</v>
      </c>
      <c r="AX662" s="13" t="s">
        <v>72</v>
      </c>
      <c r="AY662" s="165" t="s">
        <v>195</v>
      </c>
    </row>
    <row r="663" spans="1:65" s="13" customFormat="1">
      <c r="B663" s="164"/>
      <c r="D663" s="159" t="s">
        <v>206</v>
      </c>
      <c r="E663" s="165" t="s">
        <v>3</v>
      </c>
      <c r="F663" s="166" t="s">
        <v>829</v>
      </c>
      <c r="H663" s="167">
        <v>10</v>
      </c>
      <c r="I663" s="168"/>
      <c r="L663" s="164"/>
      <c r="M663" s="169"/>
      <c r="N663" s="170"/>
      <c r="O663" s="170"/>
      <c r="P663" s="170"/>
      <c r="Q663" s="170"/>
      <c r="R663" s="170"/>
      <c r="S663" s="170"/>
      <c r="T663" s="171"/>
      <c r="AT663" s="165" t="s">
        <v>206</v>
      </c>
      <c r="AU663" s="165" t="s">
        <v>81</v>
      </c>
      <c r="AV663" s="13" t="s">
        <v>81</v>
      </c>
      <c r="AW663" s="13" t="s">
        <v>34</v>
      </c>
      <c r="AX663" s="13" t="s">
        <v>72</v>
      </c>
      <c r="AY663" s="165" t="s">
        <v>195</v>
      </c>
    </row>
    <row r="664" spans="1:65" s="15" customFormat="1">
      <c r="B664" s="180"/>
      <c r="D664" s="159" t="s">
        <v>206</v>
      </c>
      <c r="E664" s="181" t="s">
        <v>3</v>
      </c>
      <c r="F664" s="182" t="s">
        <v>212</v>
      </c>
      <c r="H664" s="183">
        <v>20</v>
      </c>
      <c r="I664" s="184"/>
      <c r="L664" s="180"/>
      <c r="M664" s="185"/>
      <c r="N664" s="186"/>
      <c r="O664" s="186"/>
      <c r="P664" s="186"/>
      <c r="Q664" s="186"/>
      <c r="R664" s="186"/>
      <c r="S664" s="186"/>
      <c r="T664" s="187"/>
      <c r="AT664" s="181" t="s">
        <v>206</v>
      </c>
      <c r="AU664" s="181" t="s">
        <v>81</v>
      </c>
      <c r="AV664" s="15" t="s">
        <v>202</v>
      </c>
      <c r="AW664" s="15" t="s">
        <v>34</v>
      </c>
      <c r="AX664" s="15" t="s">
        <v>79</v>
      </c>
      <c r="AY664" s="181" t="s">
        <v>195</v>
      </c>
    </row>
    <row r="665" spans="1:65" s="2" customFormat="1" ht="37.9" customHeight="1">
      <c r="A665" s="35"/>
      <c r="B665" s="145"/>
      <c r="C665" s="146" t="s">
        <v>830</v>
      </c>
      <c r="D665" s="146" t="s">
        <v>197</v>
      </c>
      <c r="E665" s="147" t="s">
        <v>831</v>
      </c>
      <c r="F665" s="148" t="s">
        <v>832</v>
      </c>
      <c r="G665" s="149" t="s">
        <v>467</v>
      </c>
      <c r="H665" s="150">
        <v>10</v>
      </c>
      <c r="I665" s="151"/>
      <c r="J665" s="152">
        <f>ROUND(I665*H665,2)</f>
        <v>0</v>
      </c>
      <c r="K665" s="148" t="s">
        <v>201</v>
      </c>
      <c r="L665" s="36"/>
      <c r="M665" s="153" t="s">
        <v>3</v>
      </c>
      <c r="N665" s="154" t="s">
        <v>43</v>
      </c>
      <c r="O665" s="56"/>
      <c r="P665" s="155">
        <f>O665*H665</f>
        <v>0</v>
      </c>
      <c r="Q665" s="155">
        <v>6.3549999999999995E-2</v>
      </c>
      <c r="R665" s="155">
        <f>Q665*H665</f>
        <v>0.63549999999999995</v>
      </c>
      <c r="S665" s="155">
        <v>0</v>
      </c>
      <c r="T665" s="156">
        <f>S665*H665</f>
        <v>0</v>
      </c>
      <c r="U665" s="35"/>
      <c r="V665" s="35"/>
      <c r="W665" s="35"/>
      <c r="X665" s="35"/>
      <c r="Y665" s="35"/>
      <c r="Z665" s="35"/>
      <c r="AA665" s="35"/>
      <c r="AB665" s="35"/>
      <c r="AC665" s="35"/>
      <c r="AD665" s="35"/>
      <c r="AE665" s="35"/>
      <c r="AR665" s="157" t="s">
        <v>202</v>
      </c>
      <c r="AT665" s="157" t="s">
        <v>197</v>
      </c>
      <c r="AU665" s="157" t="s">
        <v>81</v>
      </c>
      <c r="AY665" s="20" t="s">
        <v>195</v>
      </c>
      <c r="BE665" s="158">
        <f>IF(N665="základní",J665,0)</f>
        <v>0</v>
      </c>
      <c r="BF665" s="158">
        <f>IF(N665="snížená",J665,0)</f>
        <v>0</v>
      </c>
      <c r="BG665" s="158">
        <f>IF(N665="zákl. přenesená",J665,0)</f>
        <v>0</v>
      </c>
      <c r="BH665" s="158">
        <f>IF(N665="sníž. přenesená",J665,0)</f>
        <v>0</v>
      </c>
      <c r="BI665" s="158">
        <f>IF(N665="nulová",J665,0)</f>
        <v>0</v>
      </c>
      <c r="BJ665" s="20" t="s">
        <v>79</v>
      </c>
      <c r="BK665" s="158">
        <f>ROUND(I665*H665,2)</f>
        <v>0</v>
      </c>
      <c r="BL665" s="20" t="s">
        <v>202</v>
      </c>
      <c r="BM665" s="157" t="s">
        <v>833</v>
      </c>
    </row>
    <row r="666" spans="1:65" s="2" customFormat="1" ht="409.5">
      <c r="A666" s="35"/>
      <c r="B666" s="36"/>
      <c r="C666" s="35"/>
      <c r="D666" s="159" t="s">
        <v>204</v>
      </c>
      <c r="E666" s="35"/>
      <c r="F666" s="198" t="s">
        <v>834</v>
      </c>
      <c r="G666" s="35"/>
      <c r="H666" s="35"/>
      <c r="I666" s="161"/>
      <c r="J666" s="35"/>
      <c r="K666" s="35"/>
      <c r="L666" s="36"/>
      <c r="M666" s="162"/>
      <c r="N666" s="163"/>
      <c r="O666" s="56"/>
      <c r="P666" s="56"/>
      <c r="Q666" s="56"/>
      <c r="R666" s="56"/>
      <c r="S666" s="56"/>
      <c r="T666" s="57"/>
      <c r="U666" s="35"/>
      <c r="V666" s="35"/>
      <c r="W666" s="35"/>
      <c r="X666" s="35"/>
      <c r="Y666" s="35"/>
      <c r="Z666" s="35"/>
      <c r="AA666" s="35"/>
      <c r="AB666" s="35"/>
      <c r="AC666" s="35"/>
      <c r="AD666" s="35"/>
      <c r="AE666" s="35"/>
      <c r="AT666" s="20" t="s">
        <v>204</v>
      </c>
      <c r="AU666" s="20" t="s">
        <v>81</v>
      </c>
    </row>
    <row r="667" spans="1:65" s="13" customFormat="1">
      <c r="B667" s="164"/>
      <c r="D667" s="159" t="s">
        <v>206</v>
      </c>
      <c r="E667" s="165" t="s">
        <v>3</v>
      </c>
      <c r="F667" s="166" t="s">
        <v>835</v>
      </c>
      <c r="H667" s="167">
        <v>10</v>
      </c>
      <c r="I667" s="168"/>
      <c r="L667" s="164"/>
      <c r="M667" s="169"/>
      <c r="N667" s="170"/>
      <c r="O667" s="170"/>
      <c r="P667" s="170"/>
      <c r="Q667" s="170"/>
      <c r="R667" s="170"/>
      <c r="S667" s="170"/>
      <c r="T667" s="171"/>
      <c r="AT667" s="165" t="s">
        <v>206</v>
      </c>
      <c r="AU667" s="165" t="s">
        <v>81</v>
      </c>
      <c r="AV667" s="13" t="s">
        <v>81</v>
      </c>
      <c r="AW667" s="13" t="s">
        <v>34</v>
      </c>
      <c r="AX667" s="13" t="s">
        <v>79</v>
      </c>
      <c r="AY667" s="165" t="s">
        <v>195</v>
      </c>
    </row>
    <row r="668" spans="1:65" s="2" customFormat="1" ht="24.2" customHeight="1">
      <c r="A668" s="35"/>
      <c r="B668" s="145"/>
      <c r="C668" s="146" t="s">
        <v>836</v>
      </c>
      <c r="D668" s="146" t="s">
        <v>197</v>
      </c>
      <c r="E668" s="147" t="s">
        <v>837</v>
      </c>
      <c r="F668" s="148" t="s">
        <v>838</v>
      </c>
      <c r="G668" s="149" t="s">
        <v>262</v>
      </c>
      <c r="H668" s="150">
        <v>0.48</v>
      </c>
      <c r="I668" s="151"/>
      <c r="J668" s="152">
        <f>ROUND(I668*H668,2)</f>
        <v>0</v>
      </c>
      <c r="K668" s="148" t="s">
        <v>201</v>
      </c>
      <c r="L668" s="36"/>
      <c r="M668" s="153" t="s">
        <v>3</v>
      </c>
      <c r="N668" s="154" t="s">
        <v>43</v>
      </c>
      <c r="O668" s="56"/>
      <c r="P668" s="155">
        <f>O668*H668</f>
        <v>0</v>
      </c>
      <c r="Q668" s="155">
        <v>1.0900000000000001</v>
      </c>
      <c r="R668" s="155">
        <f>Q668*H668</f>
        <v>0.5232</v>
      </c>
      <c r="S668" s="155">
        <v>0</v>
      </c>
      <c r="T668" s="156">
        <f>S668*H668</f>
        <v>0</v>
      </c>
      <c r="U668" s="35"/>
      <c r="V668" s="35"/>
      <c r="W668" s="35"/>
      <c r="X668" s="35"/>
      <c r="Y668" s="35"/>
      <c r="Z668" s="35"/>
      <c r="AA668" s="35"/>
      <c r="AB668" s="35"/>
      <c r="AC668" s="35"/>
      <c r="AD668" s="35"/>
      <c r="AE668" s="35"/>
      <c r="AR668" s="157" t="s">
        <v>202</v>
      </c>
      <c r="AT668" s="157" t="s">
        <v>197</v>
      </c>
      <c r="AU668" s="157" t="s">
        <v>81</v>
      </c>
      <c r="AY668" s="20" t="s">
        <v>195</v>
      </c>
      <c r="BE668" s="158">
        <f>IF(N668="základní",J668,0)</f>
        <v>0</v>
      </c>
      <c r="BF668" s="158">
        <f>IF(N668="snížená",J668,0)</f>
        <v>0</v>
      </c>
      <c r="BG668" s="158">
        <f>IF(N668="zákl. přenesená",J668,0)</f>
        <v>0</v>
      </c>
      <c r="BH668" s="158">
        <f>IF(N668="sníž. přenesená",J668,0)</f>
        <v>0</v>
      </c>
      <c r="BI668" s="158">
        <f>IF(N668="nulová",J668,0)</f>
        <v>0</v>
      </c>
      <c r="BJ668" s="20" t="s">
        <v>79</v>
      </c>
      <c r="BK668" s="158">
        <f>ROUND(I668*H668,2)</f>
        <v>0</v>
      </c>
      <c r="BL668" s="20" t="s">
        <v>202</v>
      </c>
      <c r="BM668" s="157" t="s">
        <v>839</v>
      </c>
    </row>
    <row r="669" spans="1:65" s="2" customFormat="1" ht="58.5">
      <c r="A669" s="35"/>
      <c r="B669" s="36"/>
      <c r="C669" s="35"/>
      <c r="D669" s="159" t="s">
        <v>204</v>
      </c>
      <c r="E669" s="35"/>
      <c r="F669" s="160" t="s">
        <v>840</v>
      </c>
      <c r="G669" s="35"/>
      <c r="H669" s="35"/>
      <c r="I669" s="161"/>
      <c r="J669" s="35"/>
      <c r="K669" s="35"/>
      <c r="L669" s="36"/>
      <c r="M669" s="162"/>
      <c r="N669" s="163"/>
      <c r="O669" s="56"/>
      <c r="P669" s="56"/>
      <c r="Q669" s="56"/>
      <c r="R669" s="56"/>
      <c r="S669" s="56"/>
      <c r="T669" s="57"/>
      <c r="U669" s="35"/>
      <c r="V669" s="35"/>
      <c r="W669" s="35"/>
      <c r="X669" s="35"/>
      <c r="Y669" s="35"/>
      <c r="Z669" s="35"/>
      <c r="AA669" s="35"/>
      <c r="AB669" s="35"/>
      <c r="AC669" s="35"/>
      <c r="AD669" s="35"/>
      <c r="AE669" s="35"/>
      <c r="AT669" s="20" t="s">
        <v>204</v>
      </c>
      <c r="AU669" s="20" t="s">
        <v>81</v>
      </c>
    </row>
    <row r="670" spans="1:65" s="13" customFormat="1">
      <c r="B670" s="164"/>
      <c r="D670" s="159" t="s">
        <v>206</v>
      </c>
      <c r="E670" s="165" t="s">
        <v>3</v>
      </c>
      <c r="F670" s="166" t="s">
        <v>841</v>
      </c>
      <c r="H670" s="167">
        <v>0.48</v>
      </c>
      <c r="I670" s="168"/>
      <c r="L670" s="164"/>
      <c r="M670" s="169"/>
      <c r="N670" s="170"/>
      <c r="O670" s="170"/>
      <c r="P670" s="170"/>
      <c r="Q670" s="170"/>
      <c r="R670" s="170"/>
      <c r="S670" s="170"/>
      <c r="T670" s="171"/>
      <c r="AT670" s="165" t="s">
        <v>206</v>
      </c>
      <c r="AU670" s="165" t="s">
        <v>81</v>
      </c>
      <c r="AV670" s="13" t="s">
        <v>81</v>
      </c>
      <c r="AW670" s="13" t="s">
        <v>34</v>
      </c>
      <c r="AX670" s="13" t="s">
        <v>79</v>
      </c>
      <c r="AY670" s="165" t="s">
        <v>195</v>
      </c>
    </row>
    <row r="671" spans="1:65" s="2" customFormat="1" ht="24.2" customHeight="1">
      <c r="A671" s="35"/>
      <c r="B671" s="145"/>
      <c r="C671" s="146" t="s">
        <v>842</v>
      </c>
      <c r="D671" s="146" t="s">
        <v>197</v>
      </c>
      <c r="E671" s="147" t="s">
        <v>843</v>
      </c>
      <c r="F671" s="148" t="s">
        <v>844</v>
      </c>
      <c r="G671" s="149" t="s">
        <v>262</v>
      </c>
      <c r="H671" s="150">
        <v>0.43</v>
      </c>
      <c r="I671" s="151"/>
      <c r="J671" s="152">
        <f>ROUND(I671*H671,2)</f>
        <v>0</v>
      </c>
      <c r="K671" s="148" t="s">
        <v>201</v>
      </c>
      <c r="L671" s="36"/>
      <c r="M671" s="153" t="s">
        <v>3</v>
      </c>
      <c r="N671" s="154" t="s">
        <v>43</v>
      </c>
      <c r="O671" s="56"/>
      <c r="P671" s="155">
        <f>O671*H671</f>
        <v>0</v>
      </c>
      <c r="Q671" s="155">
        <v>1.0900000000000001</v>
      </c>
      <c r="R671" s="155">
        <f>Q671*H671</f>
        <v>0.46870000000000001</v>
      </c>
      <c r="S671" s="155">
        <v>0</v>
      </c>
      <c r="T671" s="156">
        <f>S671*H671</f>
        <v>0</v>
      </c>
      <c r="U671" s="35"/>
      <c r="V671" s="35"/>
      <c r="W671" s="35"/>
      <c r="X671" s="35"/>
      <c r="Y671" s="35"/>
      <c r="Z671" s="35"/>
      <c r="AA671" s="35"/>
      <c r="AB671" s="35"/>
      <c r="AC671" s="35"/>
      <c r="AD671" s="35"/>
      <c r="AE671" s="35"/>
      <c r="AR671" s="157" t="s">
        <v>202</v>
      </c>
      <c r="AT671" s="157" t="s">
        <v>197</v>
      </c>
      <c r="AU671" s="157" t="s">
        <v>81</v>
      </c>
      <c r="AY671" s="20" t="s">
        <v>195</v>
      </c>
      <c r="BE671" s="158">
        <f>IF(N671="základní",J671,0)</f>
        <v>0</v>
      </c>
      <c r="BF671" s="158">
        <f>IF(N671="snížená",J671,0)</f>
        <v>0</v>
      </c>
      <c r="BG671" s="158">
        <f>IF(N671="zákl. přenesená",J671,0)</f>
        <v>0</v>
      </c>
      <c r="BH671" s="158">
        <f>IF(N671="sníž. přenesená",J671,0)</f>
        <v>0</v>
      </c>
      <c r="BI671" s="158">
        <f>IF(N671="nulová",J671,0)</f>
        <v>0</v>
      </c>
      <c r="BJ671" s="20" t="s">
        <v>79</v>
      </c>
      <c r="BK671" s="158">
        <f>ROUND(I671*H671,2)</f>
        <v>0</v>
      </c>
      <c r="BL671" s="20" t="s">
        <v>202</v>
      </c>
      <c r="BM671" s="157" t="s">
        <v>845</v>
      </c>
    </row>
    <row r="672" spans="1:65" s="2" customFormat="1" ht="58.5">
      <c r="A672" s="35"/>
      <c r="B672" s="36"/>
      <c r="C672" s="35"/>
      <c r="D672" s="159" t="s">
        <v>204</v>
      </c>
      <c r="E672" s="35"/>
      <c r="F672" s="160" t="s">
        <v>840</v>
      </c>
      <c r="G672" s="35"/>
      <c r="H672" s="35"/>
      <c r="I672" s="161"/>
      <c r="J672" s="35"/>
      <c r="K672" s="35"/>
      <c r="L672" s="36"/>
      <c r="M672" s="162"/>
      <c r="N672" s="163"/>
      <c r="O672" s="56"/>
      <c r="P672" s="56"/>
      <c r="Q672" s="56"/>
      <c r="R672" s="56"/>
      <c r="S672" s="56"/>
      <c r="T672" s="57"/>
      <c r="U672" s="35"/>
      <c r="V672" s="35"/>
      <c r="W672" s="35"/>
      <c r="X672" s="35"/>
      <c r="Y672" s="35"/>
      <c r="Z672" s="35"/>
      <c r="AA672" s="35"/>
      <c r="AB672" s="35"/>
      <c r="AC672" s="35"/>
      <c r="AD672" s="35"/>
      <c r="AE672" s="35"/>
      <c r="AT672" s="20" t="s">
        <v>204</v>
      </c>
      <c r="AU672" s="20" t="s">
        <v>81</v>
      </c>
    </row>
    <row r="673" spans="1:65" s="13" customFormat="1">
      <c r="B673" s="164"/>
      <c r="D673" s="159" t="s">
        <v>206</v>
      </c>
      <c r="E673" s="165" t="s">
        <v>3</v>
      </c>
      <c r="F673" s="166" t="s">
        <v>846</v>
      </c>
      <c r="H673" s="167">
        <v>0.43</v>
      </c>
      <c r="I673" s="168"/>
      <c r="L673" s="164"/>
      <c r="M673" s="169"/>
      <c r="N673" s="170"/>
      <c r="O673" s="170"/>
      <c r="P673" s="170"/>
      <c r="Q673" s="170"/>
      <c r="R673" s="170"/>
      <c r="S673" s="170"/>
      <c r="T673" s="171"/>
      <c r="AT673" s="165" t="s">
        <v>206</v>
      </c>
      <c r="AU673" s="165" t="s">
        <v>81</v>
      </c>
      <c r="AV673" s="13" t="s">
        <v>81</v>
      </c>
      <c r="AW673" s="13" t="s">
        <v>34</v>
      </c>
      <c r="AX673" s="13" t="s">
        <v>79</v>
      </c>
      <c r="AY673" s="165" t="s">
        <v>195</v>
      </c>
    </row>
    <row r="674" spans="1:65" s="2" customFormat="1" ht="24.2" customHeight="1">
      <c r="A674" s="35"/>
      <c r="B674" s="145"/>
      <c r="C674" s="146" t="s">
        <v>847</v>
      </c>
      <c r="D674" s="146" t="s">
        <v>197</v>
      </c>
      <c r="E674" s="147" t="s">
        <v>848</v>
      </c>
      <c r="F674" s="148" t="s">
        <v>849</v>
      </c>
      <c r="G674" s="149" t="s">
        <v>321</v>
      </c>
      <c r="H674" s="150">
        <v>8.75</v>
      </c>
      <c r="I674" s="151"/>
      <c r="J674" s="152">
        <f>ROUND(I674*H674,2)</f>
        <v>0</v>
      </c>
      <c r="K674" s="148" t="s">
        <v>201</v>
      </c>
      <c r="L674" s="36"/>
      <c r="M674" s="153" t="s">
        <v>3</v>
      </c>
      <c r="N674" s="154" t="s">
        <v>43</v>
      </c>
      <c r="O674" s="56"/>
      <c r="P674" s="155">
        <f>O674*H674</f>
        <v>0</v>
      </c>
      <c r="Q674" s="155">
        <v>1.9000000000000001E-4</v>
      </c>
      <c r="R674" s="155">
        <f>Q674*H674</f>
        <v>1.6625000000000001E-3</v>
      </c>
      <c r="S674" s="155">
        <v>0</v>
      </c>
      <c r="T674" s="156">
        <f>S674*H674</f>
        <v>0</v>
      </c>
      <c r="U674" s="35"/>
      <c r="V674" s="35"/>
      <c r="W674" s="35"/>
      <c r="X674" s="35"/>
      <c r="Y674" s="35"/>
      <c r="Z674" s="35"/>
      <c r="AA674" s="35"/>
      <c r="AB674" s="35"/>
      <c r="AC674" s="35"/>
      <c r="AD674" s="35"/>
      <c r="AE674" s="35"/>
      <c r="AR674" s="157" t="s">
        <v>202</v>
      </c>
      <c r="AT674" s="157" t="s">
        <v>197</v>
      </c>
      <c r="AU674" s="157" t="s">
        <v>81</v>
      </c>
      <c r="AY674" s="20" t="s">
        <v>195</v>
      </c>
      <c r="BE674" s="158">
        <f>IF(N674="základní",J674,0)</f>
        <v>0</v>
      </c>
      <c r="BF674" s="158">
        <f>IF(N674="snížená",J674,0)</f>
        <v>0</v>
      </c>
      <c r="BG674" s="158">
        <f>IF(N674="zákl. přenesená",J674,0)</f>
        <v>0</v>
      </c>
      <c r="BH674" s="158">
        <f>IF(N674="sníž. přenesená",J674,0)</f>
        <v>0</v>
      </c>
      <c r="BI674" s="158">
        <f>IF(N674="nulová",J674,0)</f>
        <v>0</v>
      </c>
      <c r="BJ674" s="20" t="s">
        <v>79</v>
      </c>
      <c r="BK674" s="158">
        <f>ROUND(I674*H674,2)</f>
        <v>0</v>
      </c>
      <c r="BL674" s="20" t="s">
        <v>202</v>
      </c>
      <c r="BM674" s="157" t="s">
        <v>850</v>
      </c>
    </row>
    <row r="675" spans="1:65" s="13" customFormat="1">
      <c r="B675" s="164"/>
      <c r="D675" s="159" t="s">
        <v>206</v>
      </c>
      <c r="E675" s="165" t="s">
        <v>3</v>
      </c>
      <c r="F675" s="166" t="s">
        <v>851</v>
      </c>
      <c r="H675" s="167">
        <v>8.75</v>
      </c>
      <c r="I675" s="168"/>
      <c r="L675" s="164"/>
      <c r="M675" s="169"/>
      <c r="N675" s="170"/>
      <c r="O675" s="170"/>
      <c r="P675" s="170"/>
      <c r="Q675" s="170"/>
      <c r="R675" s="170"/>
      <c r="S675" s="170"/>
      <c r="T675" s="171"/>
      <c r="AT675" s="165" t="s">
        <v>206</v>
      </c>
      <c r="AU675" s="165" t="s">
        <v>81</v>
      </c>
      <c r="AV675" s="13" t="s">
        <v>81</v>
      </c>
      <c r="AW675" s="13" t="s">
        <v>34</v>
      </c>
      <c r="AX675" s="13" t="s">
        <v>79</v>
      </c>
      <c r="AY675" s="165" t="s">
        <v>195</v>
      </c>
    </row>
    <row r="676" spans="1:65" s="2" customFormat="1" ht="37.9" customHeight="1">
      <c r="A676" s="35"/>
      <c r="B676" s="145"/>
      <c r="C676" s="146" t="s">
        <v>852</v>
      </c>
      <c r="D676" s="146" t="s">
        <v>197</v>
      </c>
      <c r="E676" s="147" t="s">
        <v>853</v>
      </c>
      <c r="F676" s="148" t="s">
        <v>854</v>
      </c>
      <c r="G676" s="149" t="s">
        <v>200</v>
      </c>
      <c r="H676" s="150">
        <v>13.75</v>
      </c>
      <c r="I676" s="151"/>
      <c r="J676" s="152">
        <f>ROUND(I676*H676,2)</f>
        <v>0</v>
      </c>
      <c r="K676" s="148" t="s">
        <v>201</v>
      </c>
      <c r="L676" s="36"/>
      <c r="M676" s="153" t="s">
        <v>3</v>
      </c>
      <c r="N676" s="154" t="s">
        <v>43</v>
      </c>
      <c r="O676" s="56"/>
      <c r="P676" s="155">
        <f>O676*H676</f>
        <v>0</v>
      </c>
      <c r="Q676" s="155">
        <v>2.45329</v>
      </c>
      <c r="R676" s="155">
        <f>Q676*H676</f>
        <v>33.732737499999999</v>
      </c>
      <c r="S676" s="155">
        <v>0</v>
      </c>
      <c r="T676" s="156">
        <f>S676*H676</f>
        <v>0</v>
      </c>
      <c r="U676" s="35"/>
      <c r="V676" s="35"/>
      <c r="W676" s="35"/>
      <c r="X676" s="35"/>
      <c r="Y676" s="35"/>
      <c r="Z676" s="35"/>
      <c r="AA676" s="35"/>
      <c r="AB676" s="35"/>
      <c r="AC676" s="35"/>
      <c r="AD676" s="35"/>
      <c r="AE676" s="35"/>
      <c r="AR676" s="157" t="s">
        <v>202</v>
      </c>
      <c r="AT676" s="157" t="s">
        <v>197</v>
      </c>
      <c r="AU676" s="157" t="s">
        <v>81</v>
      </c>
      <c r="AY676" s="20" t="s">
        <v>195</v>
      </c>
      <c r="BE676" s="158">
        <f>IF(N676="základní",J676,0)</f>
        <v>0</v>
      </c>
      <c r="BF676" s="158">
        <f>IF(N676="snížená",J676,0)</f>
        <v>0</v>
      </c>
      <c r="BG676" s="158">
        <f>IF(N676="zákl. přenesená",J676,0)</f>
        <v>0</v>
      </c>
      <c r="BH676" s="158">
        <f>IF(N676="sníž. přenesená",J676,0)</f>
        <v>0</v>
      </c>
      <c r="BI676" s="158">
        <f>IF(N676="nulová",J676,0)</f>
        <v>0</v>
      </c>
      <c r="BJ676" s="20" t="s">
        <v>79</v>
      </c>
      <c r="BK676" s="158">
        <f>ROUND(I676*H676,2)</f>
        <v>0</v>
      </c>
      <c r="BL676" s="20" t="s">
        <v>202</v>
      </c>
      <c r="BM676" s="157" t="s">
        <v>855</v>
      </c>
    </row>
    <row r="677" spans="1:65" s="2" customFormat="1" ht="48.75">
      <c r="A677" s="35"/>
      <c r="B677" s="36"/>
      <c r="C677" s="35"/>
      <c r="D677" s="159" t="s">
        <v>204</v>
      </c>
      <c r="E677" s="35"/>
      <c r="F677" s="160" t="s">
        <v>856</v>
      </c>
      <c r="G677" s="35"/>
      <c r="H677" s="35"/>
      <c r="I677" s="161"/>
      <c r="J677" s="35"/>
      <c r="K677" s="35"/>
      <c r="L677" s="36"/>
      <c r="M677" s="162"/>
      <c r="N677" s="163"/>
      <c r="O677" s="56"/>
      <c r="P677" s="56"/>
      <c r="Q677" s="56"/>
      <c r="R677" s="56"/>
      <c r="S677" s="56"/>
      <c r="T677" s="57"/>
      <c r="U677" s="35"/>
      <c r="V677" s="35"/>
      <c r="W677" s="35"/>
      <c r="X677" s="35"/>
      <c r="Y677" s="35"/>
      <c r="Z677" s="35"/>
      <c r="AA677" s="35"/>
      <c r="AB677" s="35"/>
      <c r="AC677" s="35"/>
      <c r="AD677" s="35"/>
      <c r="AE677" s="35"/>
      <c r="AT677" s="20" t="s">
        <v>204</v>
      </c>
      <c r="AU677" s="20" t="s">
        <v>81</v>
      </c>
    </row>
    <row r="678" spans="1:65" s="13" customFormat="1">
      <c r="B678" s="164"/>
      <c r="D678" s="159" t="s">
        <v>206</v>
      </c>
      <c r="E678" s="165" t="s">
        <v>3</v>
      </c>
      <c r="F678" s="166" t="s">
        <v>857</v>
      </c>
      <c r="H678" s="167">
        <v>13.75</v>
      </c>
      <c r="I678" s="168"/>
      <c r="L678" s="164"/>
      <c r="M678" s="169"/>
      <c r="N678" s="170"/>
      <c r="O678" s="170"/>
      <c r="P678" s="170"/>
      <c r="Q678" s="170"/>
      <c r="R678" s="170"/>
      <c r="S678" s="170"/>
      <c r="T678" s="171"/>
      <c r="AT678" s="165" t="s">
        <v>206</v>
      </c>
      <c r="AU678" s="165" t="s">
        <v>81</v>
      </c>
      <c r="AV678" s="13" t="s">
        <v>81</v>
      </c>
      <c r="AW678" s="13" t="s">
        <v>34</v>
      </c>
      <c r="AX678" s="13" t="s">
        <v>79</v>
      </c>
      <c r="AY678" s="165" t="s">
        <v>195</v>
      </c>
    </row>
    <row r="679" spans="1:65" s="2" customFormat="1" ht="37.9" customHeight="1">
      <c r="A679" s="35"/>
      <c r="B679" s="145"/>
      <c r="C679" s="146" t="s">
        <v>858</v>
      </c>
      <c r="D679" s="146" t="s">
        <v>197</v>
      </c>
      <c r="E679" s="147" t="s">
        <v>859</v>
      </c>
      <c r="F679" s="148" t="s">
        <v>860</v>
      </c>
      <c r="G679" s="149" t="s">
        <v>300</v>
      </c>
      <c r="H679" s="150">
        <v>110</v>
      </c>
      <c r="I679" s="151"/>
      <c r="J679" s="152">
        <f>ROUND(I679*H679,2)</f>
        <v>0</v>
      </c>
      <c r="K679" s="148" t="s">
        <v>201</v>
      </c>
      <c r="L679" s="36"/>
      <c r="M679" s="153" t="s">
        <v>3</v>
      </c>
      <c r="N679" s="154" t="s">
        <v>43</v>
      </c>
      <c r="O679" s="56"/>
      <c r="P679" s="155">
        <f>O679*H679</f>
        <v>0</v>
      </c>
      <c r="Q679" s="155">
        <v>2.1299999999999999E-3</v>
      </c>
      <c r="R679" s="155">
        <f>Q679*H679</f>
        <v>0.23430000000000001</v>
      </c>
      <c r="S679" s="155">
        <v>0</v>
      </c>
      <c r="T679" s="156">
        <f>S679*H679</f>
        <v>0</v>
      </c>
      <c r="U679" s="35"/>
      <c r="V679" s="35"/>
      <c r="W679" s="35"/>
      <c r="X679" s="35"/>
      <c r="Y679" s="35"/>
      <c r="Z679" s="35"/>
      <c r="AA679" s="35"/>
      <c r="AB679" s="35"/>
      <c r="AC679" s="35"/>
      <c r="AD679" s="35"/>
      <c r="AE679" s="35"/>
      <c r="AR679" s="157" t="s">
        <v>202</v>
      </c>
      <c r="AT679" s="157" t="s">
        <v>197</v>
      </c>
      <c r="AU679" s="157" t="s">
        <v>81</v>
      </c>
      <c r="AY679" s="20" t="s">
        <v>195</v>
      </c>
      <c r="BE679" s="158">
        <f>IF(N679="základní",J679,0)</f>
        <v>0</v>
      </c>
      <c r="BF679" s="158">
        <f>IF(N679="snížená",J679,0)</f>
        <v>0</v>
      </c>
      <c r="BG679" s="158">
        <f>IF(N679="zákl. přenesená",J679,0)</f>
        <v>0</v>
      </c>
      <c r="BH679" s="158">
        <f>IF(N679="sníž. přenesená",J679,0)</f>
        <v>0</v>
      </c>
      <c r="BI679" s="158">
        <f>IF(N679="nulová",J679,0)</f>
        <v>0</v>
      </c>
      <c r="BJ679" s="20" t="s">
        <v>79</v>
      </c>
      <c r="BK679" s="158">
        <f>ROUND(I679*H679,2)</f>
        <v>0</v>
      </c>
      <c r="BL679" s="20" t="s">
        <v>202</v>
      </c>
      <c r="BM679" s="157" t="s">
        <v>861</v>
      </c>
    </row>
    <row r="680" spans="1:65" s="2" customFormat="1" ht="87.75">
      <c r="A680" s="35"/>
      <c r="B680" s="36"/>
      <c r="C680" s="35"/>
      <c r="D680" s="159" t="s">
        <v>204</v>
      </c>
      <c r="E680" s="35"/>
      <c r="F680" s="160" t="s">
        <v>862</v>
      </c>
      <c r="G680" s="35"/>
      <c r="H680" s="35"/>
      <c r="I680" s="161"/>
      <c r="J680" s="35"/>
      <c r="K680" s="35"/>
      <c r="L680" s="36"/>
      <c r="M680" s="162"/>
      <c r="N680" s="163"/>
      <c r="O680" s="56"/>
      <c r="P680" s="56"/>
      <c r="Q680" s="56"/>
      <c r="R680" s="56"/>
      <c r="S680" s="56"/>
      <c r="T680" s="57"/>
      <c r="U680" s="35"/>
      <c r="V680" s="35"/>
      <c r="W680" s="35"/>
      <c r="X680" s="35"/>
      <c r="Y680" s="35"/>
      <c r="Z680" s="35"/>
      <c r="AA680" s="35"/>
      <c r="AB680" s="35"/>
      <c r="AC680" s="35"/>
      <c r="AD680" s="35"/>
      <c r="AE680" s="35"/>
      <c r="AT680" s="20" t="s">
        <v>204</v>
      </c>
      <c r="AU680" s="20" t="s">
        <v>81</v>
      </c>
    </row>
    <row r="681" spans="1:65" s="13" customFormat="1">
      <c r="B681" s="164"/>
      <c r="D681" s="159" t="s">
        <v>206</v>
      </c>
      <c r="E681" s="165" t="s">
        <v>3</v>
      </c>
      <c r="F681" s="166" t="s">
        <v>863</v>
      </c>
      <c r="H681" s="167">
        <v>110</v>
      </c>
      <c r="I681" s="168"/>
      <c r="L681" s="164"/>
      <c r="M681" s="169"/>
      <c r="N681" s="170"/>
      <c r="O681" s="170"/>
      <c r="P681" s="170"/>
      <c r="Q681" s="170"/>
      <c r="R681" s="170"/>
      <c r="S681" s="170"/>
      <c r="T681" s="171"/>
      <c r="AT681" s="165" t="s">
        <v>206</v>
      </c>
      <c r="AU681" s="165" t="s">
        <v>81</v>
      </c>
      <c r="AV681" s="13" t="s">
        <v>81</v>
      </c>
      <c r="AW681" s="13" t="s">
        <v>34</v>
      </c>
      <c r="AX681" s="13" t="s">
        <v>79</v>
      </c>
      <c r="AY681" s="165" t="s">
        <v>195</v>
      </c>
    </row>
    <row r="682" spans="1:65" s="2" customFormat="1" ht="37.9" customHeight="1">
      <c r="A682" s="35"/>
      <c r="B682" s="145"/>
      <c r="C682" s="146" t="s">
        <v>864</v>
      </c>
      <c r="D682" s="146" t="s">
        <v>197</v>
      </c>
      <c r="E682" s="147" t="s">
        <v>865</v>
      </c>
      <c r="F682" s="148" t="s">
        <v>866</v>
      </c>
      <c r="G682" s="149" t="s">
        <v>300</v>
      </c>
      <c r="H682" s="150">
        <v>110</v>
      </c>
      <c r="I682" s="151"/>
      <c r="J682" s="152">
        <f>ROUND(I682*H682,2)</f>
        <v>0</v>
      </c>
      <c r="K682" s="148" t="s">
        <v>201</v>
      </c>
      <c r="L682" s="36"/>
      <c r="M682" s="153" t="s">
        <v>3</v>
      </c>
      <c r="N682" s="154" t="s">
        <v>43</v>
      </c>
      <c r="O682" s="56"/>
      <c r="P682" s="155">
        <f>O682*H682</f>
        <v>0</v>
      </c>
      <c r="Q682" s="155">
        <v>0</v>
      </c>
      <c r="R682" s="155">
        <f>Q682*H682</f>
        <v>0</v>
      </c>
      <c r="S682" s="155">
        <v>0</v>
      </c>
      <c r="T682" s="156">
        <f>S682*H682</f>
        <v>0</v>
      </c>
      <c r="U682" s="35"/>
      <c r="V682" s="35"/>
      <c r="W682" s="35"/>
      <c r="X682" s="35"/>
      <c r="Y682" s="35"/>
      <c r="Z682" s="35"/>
      <c r="AA682" s="35"/>
      <c r="AB682" s="35"/>
      <c r="AC682" s="35"/>
      <c r="AD682" s="35"/>
      <c r="AE682" s="35"/>
      <c r="AR682" s="157" t="s">
        <v>202</v>
      </c>
      <c r="AT682" s="157" t="s">
        <v>197</v>
      </c>
      <c r="AU682" s="157" t="s">
        <v>81</v>
      </c>
      <c r="AY682" s="20" t="s">
        <v>195</v>
      </c>
      <c r="BE682" s="158">
        <f>IF(N682="základní",J682,0)</f>
        <v>0</v>
      </c>
      <c r="BF682" s="158">
        <f>IF(N682="snížená",J682,0)</f>
        <v>0</v>
      </c>
      <c r="BG682" s="158">
        <f>IF(N682="zákl. přenesená",J682,0)</f>
        <v>0</v>
      </c>
      <c r="BH682" s="158">
        <f>IF(N682="sníž. přenesená",J682,0)</f>
        <v>0</v>
      </c>
      <c r="BI682" s="158">
        <f>IF(N682="nulová",J682,0)</f>
        <v>0</v>
      </c>
      <c r="BJ682" s="20" t="s">
        <v>79</v>
      </c>
      <c r="BK682" s="158">
        <f>ROUND(I682*H682,2)</f>
        <v>0</v>
      </c>
      <c r="BL682" s="20" t="s">
        <v>202</v>
      </c>
      <c r="BM682" s="157" t="s">
        <v>867</v>
      </c>
    </row>
    <row r="683" spans="1:65" s="2" customFormat="1" ht="87.75">
      <c r="A683" s="35"/>
      <c r="B683" s="36"/>
      <c r="C683" s="35"/>
      <c r="D683" s="159" t="s">
        <v>204</v>
      </c>
      <c r="E683" s="35"/>
      <c r="F683" s="160" t="s">
        <v>862</v>
      </c>
      <c r="G683" s="35"/>
      <c r="H683" s="35"/>
      <c r="I683" s="161"/>
      <c r="J683" s="35"/>
      <c r="K683" s="35"/>
      <c r="L683" s="36"/>
      <c r="M683" s="162"/>
      <c r="N683" s="163"/>
      <c r="O683" s="56"/>
      <c r="P683" s="56"/>
      <c r="Q683" s="56"/>
      <c r="R683" s="56"/>
      <c r="S683" s="56"/>
      <c r="T683" s="57"/>
      <c r="U683" s="35"/>
      <c r="V683" s="35"/>
      <c r="W683" s="35"/>
      <c r="X683" s="35"/>
      <c r="Y683" s="35"/>
      <c r="Z683" s="35"/>
      <c r="AA683" s="35"/>
      <c r="AB683" s="35"/>
      <c r="AC683" s="35"/>
      <c r="AD683" s="35"/>
      <c r="AE683" s="35"/>
      <c r="AT683" s="20" t="s">
        <v>204</v>
      </c>
      <c r="AU683" s="20" t="s">
        <v>81</v>
      </c>
    </row>
    <row r="684" spans="1:65" s="2" customFormat="1" ht="37.9" customHeight="1">
      <c r="A684" s="35"/>
      <c r="B684" s="145"/>
      <c r="C684" s="146" t="s">
        <v>868</v>
      </c>
      <c r="D684" s="146" t="s">
        <v>197</v>
      </c>
      <c r="E684" s="147" t="s">
        <v>869</v>
      </c>
      <c r="F684" s="148" t="s">
        <v>870</v>
      </c>
      <c r="G684" s="149" t="s">
        <v>262</v>
      </c>
      <c r="H684" s="150">
        <v>6.875</v>
      </c>
      <c r="I684" s="151"/>
      <c r="J684" s="152">
        <f>ROUND(I684*H684,2)</f>
        <v>0</v>
      </c>
      <c r="K684" s="148" t="s">
        <v>201</v>
      </c>
      <c r="L684" s="36"/>
      <c r="M684" s="153" t="s">
        <v>3</v>
      </c>
      <c r="N684" s="154" t="s">
        <v>43</v>
      </c>
      <c r="O684" s="56"/>
      <c r="P684" s="155">
        <f>O684*H684</f>
        <v>0</v>
      </c>
      <c r="Q684" s="155">
        <v>1.0519700000000001</v>
      </c>
      <c r="R684" s="155">
        <f>Q684*H684</f>
        <v>7.2322937500000002</v>
      </c>
      <c r="S684" s="155">
        <v>0</v>
      </c>
      <c r="T684" s="156">
        <f>S684*H684</f>
        <v>0</v>
      </c>
      <c r="U684" s="35"/>
      <c r="V684" s="35"/>
      <c r="W684" s="35"/>
      <c r="X684" s="35"/>
      <c r="Y684" s="35"/>
      <c r="Z684" s="35"/>
      <c r="AA684" s="35"/>
      <c r="AB684" s="35"/>
      <c r="AC684" s="35"/>
      <c r="AD684" s="35"/>
      <c r="AE684" s="35"/>
      <c r="AR684" s="157" t="s">
        <v>202</v>
      </c>
      <c r="AT684" s="157" t="s">
        <v>197</v>
      </c>
      <c r="AU684" s="157" t="s">
        <v>81</v>
      </c>
      <c r="AY684" s="20" t="s">
        <v>195</v>
      </c>
      <c r="BE684" s="158">
        <f>IF(N684="základní",J684,0)</f>
        <v>0</v>
      </c>
      <c r="BF684" s="158">
        <f>IF(N684="snížená",J684,0)</f>
        <v>0</v>
      </c>
      <c r="BG684" s="158">
        <f>IF(N684="zákl. přenesená",J684,0)</f>
        <v>0</v>
      </c>
      <c r="BH684" s="158">
        <f>IF(N684="sníž. přenesená",J684,0)</f>
        <v>0</v>
      </c>
      <c r="BI684" s="158">
        <f>IF(N684="nulová",J684,0)</f>
        <v>0</v>
      </c>
      <c r="BJ684" s="20" t="s">
        <v>79</v>
      </c>
      <c r="BK684" s="158">
        <f>ROUND(I684*H684,2)</f>
        <v>0</v>
      </c>
      <c r="BL684" s="20" t="s">
        <v>202</v>
      </c>
      <c r="BM684" s="157" t="s">
        <v>871</v>
      </c>
    </row>
    <row r="685" spans="1:65" s="13" customFormat="1">
      <c r="B685" s="164"/>
      <c r="D685" s="159" t="s">
        <v>206</v>
      </c>
      <c r="E685" s="165" t="s">
        <v>3</v>
      </c>
      <c r="F685" s="166" t="s">
        <v>872</v>
      </c>
      <c r="H685" s="167">
        <v>6.875</v>
      </c>
      <c r="I685" s="168"/>
      <c r="L685" s="164"/>
      <c r="M685" s="169"/>
      <c r="N685" s="170"/>
      <c r="O685" s="170"/>
      <c r="P685" s="170"/>
      <c r="Q685" s="170"/>
      <c r="R685" s="170"/>
      <c r="S685" s="170"/>
      <c r="T685" s="171"/>
      <c r="AT685" s="165" t="s">
        <v>206</v>
      </c>
      <c r="AU685" s="165" t="s">
        <v>81</v>
      </c>
      <c r="AV685" s="13" t="s">
        <v>81</v>
      </c>
      <c r="AW685" s="13" t="s">
        <v>34</v>
      </c>
      <c r="AX685" s="13" t="s">
        <v>79</v>
      </c>
      <c r="AY685" s="165" t="s">
        <v>195</v>
      </c>
    </row>
    <row r="686" spans="1:65" s="2" customFormat="1" ht="49.15" customHeight="1">
      <c r="A686" s="35"/>
      <c r="B686" s="145"/>
      <c r="C686" s="146" t="s">
        <v>873</v>
      </c>
      <c r="D686" s="146" t="s">
        <v>197</v>
      </c>
      <c r="E686" s="147" t="s">
        <v>874</v>
      </c>
      <c r="F686" s="148" t="s">
        <v>875</v>
      </c>
      <c r="G686" s="149" t="s">
        <v>300</v>
      </c>
      <c r="H686" s="150">
        <v>4.5</v>
      </c>
      <c r="I686" s="151"/>
      <c r="J686" s="152">
        <f>ROUND(I686*H686,2)</f>
        <v>0</v>
      </c>
      <c r="K686" s="148" t="s">
        <v>201</v>
      </c>
      <c r="L686" s="36"/>
      <c r="M686" s="153" t="s">
        <v>3</v>
      </c>
      <c r="N686" s="154" t="s">
        <v>43</v>
      </c>
      <c r="O686" s="56"/>
      <c r="P686" s="155">
        <f>O686*H686</f>
        <v>0</v>
      </c>
      <c r="Q686" s="155">
        <v>7.9210000000000003E-2</v>
      </c>
      <c r="R686" s="155">
        <f>Q686*H686</f>
        <v>0.35644500000000001</v>
      </c>
      <c r="S686" s="155">
        <v>0</v>
      </c>
      <c r="T686" s="156">
        <f>S686*H686</f>
        <v>0</v>
      </c>
      <c r="U686" s="35"/>
      <c r="V686" s="35"/>
      <c r="W686" s="35"/>
      <c r="X686" s="35"/>
      <c r="Y686" s="35"/>
      <c r="Z686" s="35"/>
      <c r="AA686" s="35"/>
      <c r="AB686" s="35"/>
      <c r="AC686" s="35"/>
      <c r="AD686" s="35"/>
      <c r="AE686" s="35"/>
      <c r="AR686" s="157" t="s">
        <v>202</v>
      </c>
      <c r="AT686" s="157" t="s">
        <v>197</v>
      </c>
      <c r="AU686" s="157" t="s">
        <v>81</v>
      </c>
      <c r="AY686" s="20" t="s">
        <v>195</v>
      </c>
      <c r="BE686" s="158">
        <f>IF(N686="základní",J686,0)</f>
        <v>0</v>
      </c>
      <c r="BF686" s="158">
        <f>IF(N686="snížená",J686,0)</f>
        <v>0</v>
      </c>
      <c r="BG686" s="158">
        <f>IF(N686="zákl. přenesená",J686,0)</f>
        <v>0</v>
      </c>
      <c r="BH686" s="158">
        <f>IF(N686="sníž. přenesená",J686,0)</f>
        <v>0</v>
      </c>
      <c r="BI686" s="158">
        <f>IF(N686="nulová",J686,0)</f>
        <v>0</v>
      </c>
      <c r="BJ686" s="20" t="s">
        <v>79</v>
      </c>
      <c r="BK686" s="158">
        <f>ROUND(I686*H686,2)</f>
        <v>0</v>
      </c>
      <c r="BL686" s="20" t="s">
        <v>202</v>
      </c>
      <c r="BM686" s="157" t="s">
        <v>876</v>
      </c>
    </row>
    <row r="687" spans="1:65" s="13" customFormat="1">
      <c r="B687" s="164"/>
      <c r="D687" s="159" t="s">
        <v>206</v>
      </c>
      <c r="E687" s="165" t="s">
        <v>3</v>
      </c>
      <c r="F687" s="166" t="s">
        <v>877</v>
      </c>
      <c r="H687" s="167">
        <v>4.5</v>
      </c>
      <c r="I687" s="168"/>
      <c r="L687" s="164"/>
      <c r="M687" s="169"/>
      <c r="N687" s="170"/>
      <c r="O687" s="170"/>
      <c r="P687" s="170"/>
      <c r="Q687" s="170"/>
      <c r="R687" s="170"/>
      <c r="S687" s="170"/>
      <c r="T687" s="171"/>
      <c r="AT687" s="165" t="s">
        <v>206</v>
      </c>
      <c r="AU687" s="165" t="s">
        <v>81</v>
      </c>
      <c r="AV687" s="13" t="s">
        <v>81</v>
      </c>
      <c r="AW687" s="13" t="s">
        <v>34</v>
      </c>
      <c r="AX687" s="13" t="s">
        <v>79</v>
      </c>
      <c r="AY687" s="165" t="s">
        <v>195</v>
      </c>
    </row>
    <row r="688" spans="1:65" s="2" customFormat="1" ht="37.9" customHeight="1">
      <c r="A688" s="35"/>
      <c r="B688" s="145"/>
      <c r="C688" s="146" t="s">
        <v>878</v>
      </c>
      <c r="D688" s="146" t="s">
        <v>197</v>
      </c>
      <c r="E688" s="147" t="s">
        <v>879</v>
      </c>
      <c r="F688" s="148" t="s">
        <v>880</v>
      </c>
      <c r="G688" s="149" t="s">
        <v>300</v>
      </c>
      <c r="H688" s="150">
        <v>843.33100000000002</v>
      </c>
      <c r="I688" s="151"/>
      <c r="J688" s="152">
        <f>ROUND(I688*H688,2)</f>
        <v>0</v>
      </c>
      <c r="K688" s="148" t="s">
        <v>201</v>
      </c>
      <c r="L688" s="36"/>
      <c r="M688" s="153" t="s">
        <v>3</v>
      </c>
      <c r="N688" s="154" t="s">
        <v>43</v>
      </c>
      <c r="O688" s="56"/>
      <c r="P688" s="155">
        <f>O688*H688</f>
        <v>0</v>
      </c>
      <c r="Q688" s="155">
        <v>5.8970000000000002E-2</v>
      </c>
      <c r="R688" s="155">
        <f>Q688*H688</f>
        <v>49.731229070000005</v>
      </c>
      <c r="S688" s="155">
        <v>0</v>
      </c>
      <c r="T688" s="156">
        <f>S688*H688</f>
        <v>0</v>
      </c>
      <c r="U688" s="35"/>
      <c r="V688" s="35"/>
      <c r="W688" s="35"/>
      <c r="X688" s="35"/>
      <c r="Y688" s="35"/>
      <c r="Z688" s="35"/>
      <c r="AA688" s="35"/>
      <c r="AB688" s="35"/>
      <c r="AC688" s="35"/>
      <c r="AD688" s="35"/>
      <c r="AE688" s="35"/>
      <c r="AR688" s="157" t="s">
        <v>202</v>
      </c>
      <c r="AT688" s="157" t="s">
        <v>197</v>
      </c>
      <c r="AU688" s="157" t="s">
        <v>81</v>
      </c>
      <c r="AY688" s="20" t="s">
        <v>195</v>
      </c>
      <c r="BE688" s="158">
        <f>IF(N688="základní",J688,0)</f>
        <v>0</v>
      </c>
      <c r="BF688" s="158">
        <f>IF(N688="snížená",J688,0)</f>
        <v>0</v>
      </c>
      <c r="BG688" s="158">
        <f>IF(N688="zákl. přenesená",J688,0)</f>
        <v>0</v>
      </c>
      <c r="BH688" s="158">
        <f>IF(N688="sníž. přenesená",J688,0)</f>
        <v>0</v>
      </c>
      <c r="BI688" s="158">
        <f>IF(N688="nulová",J688,0)</f>
        <v>0</v>
      </c>
      <c r="BJ688" s="20" t="s">
        <v>79</v>
      </c>
      <c r="BK688" s="158">
        <f>ROUND(I688*H688,2)</f>
        <v>0</v>
      </c>
      <c r="BL688" s="20" t="s">
        <v>202</v>
      </c>
      <c r="BM688" s="157" t="s">
        <v>881</v>
      </c>
    </row>
    <row r="689" spans="2:51" s="13" customFormat="1" ht="33.75">
      <c r="B689" s="164"/>
      <c r="D689" s="159" t="s">
        <v>206</v>
      </c>
      <c r="E689" s="165" t="s">
        <v>3</v>
      </c>
      <c r="F689" s="166" t="s">
        <v>882</v>
      </c>
      <c r="H689" s="167">
        <v>66.680999999999997</v>
      </c>
      <c r="I689" s="168"/>
      <c r="L689" s="164"/>
      <c r="M689" s="169"/>
      <c r="N689" s="170"/>
      <c r="O689" s="170"/>
      <c r="P689" s="170"/>
      <c r="Q689" s="170"/>
      <c r="R689" s="170"/>
      <c r="S689" s="170"/>
      <c r="T689" s="171"/>
      <c r="AT689" s="165" t="s">
        <v>206</v>
      </c>
      <c r="AU689" s="165" t="s">
        <v>81</v>
      </c>
      <c r="AV689" s="13" t="s">
        <v>81</v>
      </c>
      <c r="AW689" s="13" t="s">
        <v>34</v>
      </c>
      <c r="AX689" s="13" t="s">
        <v>72</v>
      </c>
      <c r="AY689" s="165" t="s">
        <v>195</v>
      </c>
    </row>
    <row r="690" spans="2:51" s="13" customFormat="1" ht="22.5">
      <c r="B690" s="164"/>
      <c r="D690" s="159" t="s">
        <v>206</v>
      </c>
      <c r="E690" s="165" t="s">
        <v>3</v>
      </c>
      <c r="F690" s="166" t="s">
        <v>883</v>
      </c>
      <c r="H690" s="167">
        <v>26.917999999999999</v>
      </c>
      <c r="I690" s="168"/>
      <c r="L690" s="164"/>
      <c r="M690" s="169"/>
      <c r="N690" s="170"/>
      <c r="O690" s="170"/>
      <c r="P690" s="170"/>
      <c r="Q690" s="170"/>
      <c r="R690" s="170"/>
      <c r="S690" s="170"/>
      <c r="T690" s="171"/>
      <c r="AT690" s="165" t="s">
        <v>206</v>
      </c>
      <c r="AU690" s="165" t="s">
        <v>81</v>
      </c>
      <c r="AV690" s="13" t="s">
        <v>81</v>
      </c>
      <c r="AW690" s="13" t="s">
        <v>34</v>
      </c>
      <c r="AX690" s="13" t="s">
        <v>72</v>
      </c>
      <c r="AY690" s="165" t="s">
        <v>195</v>
      </c>
    </row>
    <row r="691" spans="2:51" s="14" customFormat="1">
      <c r="B691" s="172"/>
      <c r="D691" s="159" t="s">
        <v>206</v>
      </c>
      <c r="E691" s="173" t="s">
        <v>3</v>
      </c>
      <c r="F691" s="174" t="s">
        <v>532</v>
      </c>
      <c r="H691" s="175">
        <v>93.59899999999999</v>
      </c>
      <c r="I691" s="176"/>
      <c r="L691" s="172"/>
      <c r="M691" s="177"/>
      <c r="N691" s="178"/>
      <c r="O691" s="178"/>
      <c r="P691" s="178"/>
      <c r="Q691" s="178"/>
      <c r="R691" s="178"/>
      <c r="S691" s="178"/>
      <c r="T691" s="179"/>
      <c r="AT691" s="173" t="s">
        <v>206</v>
      </c>
      <c r="AU691" s="173" t="s">
        <v>81</v>
      </c>
      <c r="AV691" s="14" t="s">
        <v>109</v>
      </c>
      <c r="AW691" s="14" t="s">
        <v>34</v>
      </c>
      <c r="AX691" s="14" t="s">
        <v>72</v>
      </c>
      <c r="AY691" s="173" t="s">
        <v>195</v>
      </c>
    </row>
    <row r="692" spans="2:51" s="13" customFormat="1" ht="33.75">
      <c r="B692" s="164"/>
      <c r="D692" s="159" t="s">
        <v>206</v>
      </c>
      <c r="E692" s="165" t="s">
        <v>3</v>
      </c>
      <c r="F692" s="166" t="s">
        <v>884</v>
      </c>
      <c r="H692" s="167">
        <v>152.946</v>
      </c>
      <c r="I692" s="168"/>
      <c r="L692" s="164"/>
      <c r="M692" s="169"/>
      <c r="N692" s="170"/>
      <c r="O692" s="170"/>
      <c r="P692" s="170"/>
      <c r="Q692" s="170"/>
      <c r="R692" s="170"/>
      <c r="S692" s="170"/>
      <c r="T692" s="171"/>
      <c r="AT692" s="165" t="s">
        <v>206</v>
      </c>
      <c r="AU692" s="165" t="s">
        <v>81</v>
      </c>
      <c r="AV692" s="13" t="s">
        <v>81</v>
      </c>
      <c r="AW692" s="13" t="s">
        <v>34</v>
      </c>
      <c r="AX692" s="13" t="s">
        <v>72</v>
      </c>
      <c r="AY692" s="165" t="s">
        <v>195</v>
      </c>
    </row>
    <row r="693" spans="2:51" s="13" customFormat="1">
      <c r="B693" s="164"/>
      <c r="D693" s="159" t="s">
        <v>206</v>
      </c>
      <c r="E693" s="165" t="s">
        <v>3</v>
      </c>
      <c r="F693" s="166" t="s">
        <v>885</v>
      </c>
      <c r="H693" s="167">
        <v>14.43</v>
      </c>
      <c r="I693" s="168"/>
      <c r="L693" s="164"/>
      <c r="M693" s="169"/>
      <c r="N693" s="170"/>
      <c r="O693" s="170"/>
      <c r="P693" s="170"/>
      <c r="Q693" s="170"/>
      <c r="R693" s="170"/>
      <c r="S693" s="170"/>
      <c r="T693" s="171"/>
      <c r="AT693" s="165" t="s">
        <v>206</v>
      </c>
      <c r="AU693" s="165" t="s">
        <v>81</v>
      </c>
      <c r="AV693" s="13" t="s">
        <v>81</v>
      </c>
      <c r="AW693" s="13" t="s">
        <v>34</v>
      </c>
      <c r="AX693" s="13" t="s">
        <v>72</v>
      </c>
      <c r="AY693" s="165" t="s">
        <v>195</v>
      </c>
    </row>
    <row r="694" spans="2:51" s="13" customFormat="1">
      <c r="B694" s="164"/>
      <c r="D694" s="159" t="s">
        <v>206</v>
      </c>
      <c r="E694" s="165" t="s">
        <v>3</v>
      </c>
      <c r="F694" s="166" t="s">
        <v>886</v>
      </c>
      <c r="H694" s="167">
        <v>-2.8</v>
      </c>
      <c r="I694" s="168"/>
      <c r="L694" s="164"/>
      <c r="M694" s="169"/>
      <c r="N694" s="170"/>
      <c r="O694" s="170"/>
      <c r="P694" s="170"/>
      <c r="Q694" s="170"/>
      <c r="R694" s="170"/>
      <c r="S694" s="170"/>
      <c r="T694" s="171"/>
      <c r="AT694" s="165" t="s">
        <v>206</v>
      </c>
      <c r="AU694" s="165" t="s">
        <v>81</v>
      </c>
      <c r="AV694" s="13" t="s">
        <v>81</v>
      </c>
      <c r="AW694" s="13" t="s">
        <v>34</v>
      </c>
      <c r="AX694" s="13" t="s">
        <v>72</v>
      </c>
      <c r="AY694" s="165" t="s">
        <v>195</v>
      </c>
    </row>
    <row r="695" spans="2:51" s="14" customFormat="1">
      <c r="B695" s="172"/>
      <c r="D695" s="159" t="s">
        <v>206</v>
      </c>
      <c r="E695" s="173" t="s">
        <v>3</v>
      </c>
      <c r="F695" s="174" t="s">
        <v>514</v>
      </c>
      <c r="H695" s="175">
        <v>164.57599999999999</v>
      </c>
      <c r="I695" s="176"/>
      <c r="L695" s="172"/>
      <c r="M695" s="177"/>
      <c r="N695" s="178"/>
      <c r="O695" s="178"/>
      <c r="P695" s="178"/>
      <c r="Q695" s="178"/>
      <c r="R695" s="178"/>
      <c r="S695" s="178"/>
      <c r="T695" s="179"/>
      <c r="AT695" s="173" t="s">
        <v>206</v>
      </c>
      <c r="AU695" s="173" t="s">
        <v>81</v>
      </c>
      <c r="AV695" s="14" t="s">
        <v>109</v>
      </c>
      <c r="AW695" s="14" t="s">
        <v>34</v>
      </c>
      <c r="AX695" s="14" t="s">
        <v>72</v>
      </c>
      <c r="AY695" s="173" t="s">
        <v>195</v>
      </c>
    </row>
    <row r="696" spans="2:51" s="13" customFormat="1" ht="22.5">
      <c r="B696" s="164"/>
      <c r="D696" s="159" t="s">
        <v>206</v>
      </c>
      <c r="E696" s="165" t="s">
        <v>3</v>
      </c>
      <c r="F696" s="166" t="s">
        <v>887</v>
      </c>
      <c r="H696" s="167">
        <v>101.01</v>
      </c>
      <c r="I696" s="168"/>
      <c r="L696" s="164"/>
      <c r="M696" s="169"/>
      <c r="N696" s="170"/>
      <c r="O696" s="170"/>
      <c r="P696" s="170"/>
      <c r="Q696" s="170"/>
      <c r="R696" s="170"/>
      <c r="S696" s="170"/>
      <c r="T696" s="171"/>
      <c r="AT696" s="165" t="s">
        <v>206</v>
      </c>
      <c r="AU696" s="165" t="s">
        <v>81</v>
      </c>
      <c r="AV696" s="13" t="s">
        <v>81</v>
      </c>
      <c r="AW696" s="13" t="s">
        <v>34</v>
      </c>
      <c r="AX696" s="13" t="s">
        <v>72</v>
      </c>
      <c r="AY696" s="165" t="s">
        <v>195</v>
      </c>
    </row>
    <row r="697" spans="2:51" s="13" customFormat="1">
      <c r="B697" s="164"/>
      <c r="D697" s="159" t="s">
        <v>206</v>
      </c>
      <c r="E697" s="165" t="s">
        <v>3</v>
      </c>
      <c r="F697" s="166" t="s">
        <v>888</v>
      </c>
      <c r="H697" s="167">
        <v>12.09</v>
      </c>
      <c r="I697" s="168"/>
      <c r="L697" s="164"/>
      <c r="M697" s="169"/>
      <c r="N697" s="170"/>
      <c r="O697" s="170"/>
      <c r="P697" s="170"/>
      <c r="Q697" s="170"/>
      <c r="R697" s="170"/>
      <c r="S697" s="170"/>
      <c r="T697" s="171"/>
      <c r="AT697" s="165" t="s">
        <v>206</v>
      </c>
      <c r="AU697" s="165" t="s">
        <v>81</v>
      </c>
      <c r="AV697" s="13" t="s">
        <v>81</v>
      </c>
      <c r="AW697" s="13" t="s">
        <v>34</v>
      </c>
      <c r="AX697" s="13" t="s">
        <v>72</v>
      </c>
      <c r="AY697" s="165" t="s">
        <v>195</v>
      </c>
    </row>
    <row r="698" spans="2:51" s="13" customFormat="1">
      <c r="B698" s="164"/>
      <c r="D698" s="159" t="s">
        <v>206</v>
      </c>
      <c r="E698" s="165" t="s">
        <v>3</v>
      </c>
      <c r="F698" s="166" t="s">
        <v>886</v>
      </c>
      <c r="H698" s="167">
        <v>-2.8</v>
      </c>
      <c r="I698" s="168"/>
      <c r="L698" s="164"/>
      <c r="M698" s="169"/>
      <c r="N698" s="170"/>
      <c r="O698" s="170"/>
      <c r="P698" s="170"/>
      <c r="Q698" s="170"/>
      <c r="R698" s="170"/>
      <c r="S698" s="170"/>
      <c r="T698" s="171"/>
      <c r="AT698" s="165" t="s">
        <v>206</v>
      </c>
      <c r="AU698" s="165" t="s">
        <v>81</v>
      </c>
      <c r="AV698" s="13" t="s">
        <v>81</v>
      </c>
      <c r="AW698" s="13" t="s">
        <v>34</v>
      </c>
      <c r="AX698" s="13" t="s">
        <v>72</v>
      </c>
      <c r="AY698" s="165" t="s">
        <v>195</v>
      </c>
    </row>
    <row r="699" spans="2:51" s="13" customFormat="1">
      <c r="B699" s="164"/>
      <c r="D699" s="159" t="s">
        <v>206</v>
      </c>
      <c r="E699" s="165" t="s">
        <v>3</v>
      </c>
      <c r="F699" s="166" t="s">
        <v>889</v>
      </c>
      <c r="H699" s="167">
        <v>6.63</v>
      </c>
      <c r="I699" s="168"/>
      <c r="L699" s="164"/>
      <c r="M699" s="169"/>
      <c r="N699" s="170"/>
      <c r="O699" s="170"/>
      <c r="P699" s="170"/>
      <c r="Q699" s="170"/>
      <c r="R699" s="170"/>
      <c r="S699" s="170"/>
      <c r="T699" s="171"/>
      <c r="AT699" s="165" t="s">
        <v>206</v>
      </c>
      <c r="AU699" s="165" t="s">
        <v>81</v>
      </c>
      <c r="AV699" s="13" t="s">
        <v>81</v>
      </c>
      <c r="AW699" s="13" t="s">
        <v>34</v>
      </c>
      <c r="AX699" s="13" t="s">
        <v>72</v>
      </c>
      <c r="AY699" s="165" t="s">
        <v>195</v>
      </c>
    </row>
    <row r="700" spans="2:51" s="13" customFormat="1">
      <c r="B700" s="164"/>
      <c r="D700" s="159" t="s">
        <v>206</v>
      </c>
      <c r="E700" s="165" t="s">
        <v>3</v>
      </c>
      <c r="F700" s="166" t="s">
        <v>890</v>
      </c>
      <c r="H700" s="167">
        <v>-1.4</v>
      </c>
      <c r="I700" s="168"/>
      <c r="L700" s="164"/>
      <c r="M700" s="169"/>
      <c r="N700" s="170"/>
      <c r="O700" s="170"/>
      <c r="P700" s="170"/>
      <c r="Q700" s="170"/>
      <c r="R700" s="170"/>
      <c r="S700" s="170"/>
      <c r="T700" s="171"/>
      <c r="AT700" s="165" t="s">
        <v>206</v>
      </c>
      <c r="AU700" s="165" t="s">
        <v>81</v>
      </c>
      <c r="AV700" s="13" t="s">
        <v>81</v>
      </c>
      <c r="AW700" s="13" t="s">
        <v>34</v>
      </c>
      <c r="AX700" s="13" t="s">
        <v>72</v>
      </c>
      <c r="AY700" s="165" t="s">
        <v>195</v>
      </c>
    </row>
    <row r="701" spans="2:51" s="13" customFormat="1" ht="22.5">
      <c r="B701" s="164"/>
      <c r="D701" s="159" t="s">
        <v>206</v>
      </c>
      <c r="E701" s="165" t="s">
        <v>3</v>
      </c>
      <c r="F701" s="166" t="s">
        <v>891</v>
      </c>
      <c r="H701" s="167">
        <v>52.475000000000001</v>
      </c>
      <c r="I701" s="168"/>
      <c r="L701" s="164"/>
      <c r="M701" s="169"/>
      <c r="N701" s="170"/>
      <c r="O701" s="170"/>
      <c r="P701" s="170"/>
      <c r="Q701" s="170"/>
      <c r="R701" s="170"/>
      <c r="S701" s="170"/>
      <c r="T701" s="171"/>
      <c r="AT701" s="165" t="s">
        <v>206</v>
      </c>
      <c r="AU701" s="165" t="s">
        <v>81</v>
      </c>
      <c r="AV701" s="13" t="s">
        <v>81</v>
      </c>
      <c r="AW701" s="13" t="s">
        <v>34</v>
      </c>
      <c r="AX701" s="13" t="s">
        <v>72</v>
      </c>
      <c r="AY701" s="165" t="s">
        <v>195</v>
      </c>
    </row>
    <row r="702" spans="2:51" s="13" customFormat="1">
      <c r="B702" s="164"/>
      <c r="D702" s="159" t="s">
        <v>206</v>
      </c>
      <c r="E702" s="165" t="s">
        <v>3</v>
      </c>
      <c r="F702" s="166" t="s">
        <v>892</v>
      </c>
      <c r="H702" s="167">
        <v>7.0010000000000003</v>
      </c>
      <c r="I702" s="168"/>
      <c r="L702" s="164"/>
      <c r="M702" s="169"/>
      <c r="N702" s="170"/>
      <c r="O702" s="170"/>
      <c r="P702" s="170"/>
      <c r="Q702" s="170"/>
      <c r="R702" s="170"/>
      <c r="S702" s="170"/>
      <c r="T702" s="171"/>
      <c r="AT702" s="165" t="s">
        <v>206</v>
      </c>
      <c r="AU702" s="165" t="s">
        <v>81</v>
      </c>
      <c r="AV702" s="13" t="s">
        <v>81</v>
      </c>
      <c r="AW702" s="13" t="s">
        <v>34</v>
      </c>
      <c r="AX702" s="13" t="s">
        <v>72</v>
      </c>
      <c r="AY702" s="165" t="s">
        <v>195</v>
      </c>
    </row>
    <row r="703" spans="2:51" s="13" customFormat="1">
      <c r="B703" s="164"/>
      <c r="D703" s="159" t="s">
        <v>206</v>
      </c>
      <c r="E703" s="165" t="s">
        <v>3</v>
      </c>
      <c r="F703" s="166" t="s">
        <v>890</v>
      </c>
      <c r="H703" s="167">
        <v>-1.4</v>
      </c>
      <c r="I703" s="168"/>
      <c r="L703" s="164"/>
      <c r="M703" s="169"/>
      <c r="N703" s="170"/>
      <c r="O703" s="170"/>
      <c r="P703" s="170"/>
      <c r="Q703" s="170"/>
      <c r="R703" s="170"/>
      <c r="S703" s="170"/>
      <c r="T703" s="171"/>
      <c r="AT703" s="165" t="s">
        <v>206</v>
      </c>
      <c r="AU703" s="165" t="s">
        <v>81</v>
      </c>
      <c r="AV703" s="13" t="s">
        <v>81</v>
      </c>
      <c r="AW703" s="13" t="s">
        <v>34</v>
      </c>
      <c r="AX703" s="13" t="s">
        <v>72</v>
      </c>
      <c r="AY703" s="165" t="s">
        <v>195</v>
      </c>
    </row>
    <row r="704" spans="2:51" s="13" customFormat="1">
      <c r="B704" s="164"/>
      <c r="D704" s="159" t="s">
        <v>206</v>
      </c>
      <c r="E704" s="165" t="s">
        <v>3</v>
      </c>
      <c r="F704" s="166" t="s">
        <v>893</v>
      </c>
      <c r="H704" s="167">
        <v>32.369999999999997</v>
      </c>
      <c r="I704" s="168"/>
      <c r="L704" s="164"/>
      <c r="M704" s="169"/>
      <c r="N704" s="170"/>
      <c r="O704" s="170"/>
      <c r="P704" s="170"/>
      <c r="Q704" s="170"/>
      <c r="R704" s="170"/>
      <c r="S704" s="170"/>
      <c r="T704" s="171"/>
      <c r="AT704" s="165" t="s">
        <v>206</v>
      </c>
      <c r="AU704" s="165" t="s">
        <v>81</v>
      </c>
      <c r="AV704" s="13" t="s">
        <v>81</v>
      </c>
      <c r="AW704" s="13" t="s">
        <v>34</v>
      </c>
      <c r="AX704" s="13" t="s">
        <v>72</v>
      </c>
      <c r="AY704" s="165" t="s">
        <v>195</v>
      </c>
    </row>
    <row r="705" spans="1:65" s="13" customFormat="1">
      <c r="B705" s="164"/>
      <c r="D705" s="159" t="s">
        <v>206</v>
      </c>
      <c r="E705" s="165" t="s">
        <v>3</v>
      </c>
      <c r="F705" s="166" t="s">
        <v>894</v>
      </c>
      <c r="H705" s="167">
        <v>-1.6</v>
      </c>
      <c r="I705" s="168"/>
      <c r="L705" s="164"/>
      <c r="M705" s="169"/>
      <c r="N705" s="170"/>
      <c r="O705" s="170"/>
      <c r="P705" s="170"/>
      <c r="Q705" s="170"/>
      <c r="R705" s="170"/>
      <c r="S705" s="170"/>
      <c r="T705" s="171"/>
      <c r="AT705" s="165" t="s">
        <v>206</v>
      </c>
      <c r="AU705" s="165" t="s">
        <v>81</v>
      </c>
      <c r="AV705" s="13" t="s">
        <v>81</v>
      </c>
      <c r="AW705" s="13" t="s">
        <v>34</v>
      </c>
      <c r="AX705" s="13" t="s">
        <v>72</v>
      </c>
      <c r="AY705" s="165" t="s">
        <v>195</v>
      </c>
    </row>
    <row r="706" spans="1:65" s="13" customFormat="1">
      <c r="B706" s="164"/>
      <c r="D706" s="159" t="s">
        <v>206</v>
      </c>
      <c r="E706" s="165" t="s">
        <v>3</v>
      </c>
      <c r="F706" s="166" t="s">
        <v>890</v>
      </c>
      <c r="H706" s="167">
        <v>-1.4</v>
      </c>
      <c r="I706" s="168"/>
      <c r="L706" s="164"/>
      <c r="M706" s="169"/>
      <c r="N706" s="170"/>
      <c r="O706" s="170"/>
      <c r="P706" s="170"/>
      <c r="Q706" s="170"/>
      <c r="R706" s="170"/>
      <c r="S706" s="170"/>
      <c r="T706" s="171"/>
      <c r="AT706" s="165" t="s">
        <v>206</v>
      </c>
      <c r="AU706" s="165" t="s">
        <v>81</v>
      </c>
      <c r="AV706" s="13" t="s">
        <v>81</v>
      </c>
      <c r="AW706" s="13" t="s">
        <v>34</v>
      </c>
      <c r="AX706" s="13" t="s">
        <v>72</v>
      </c>
      <c r="AY706" s="165" t="s">
        <v>195</v>
      </c>
    </row>
    <row r="707" spans="1:65" s="13" customFormat="1">
      <c r="B707" s="164"/>
      <c r="D707" s="159" t="s">
        <v>206</v>
      </c>
      <c r="E707" s="165" t="s">
        <v>3</v>
      </c>
      <c r="F707" s="166" t="s">
        <v>895</v>
      </c>
      <c r="H707" s="167">
        <v>20.646999999999998</v>
      </c>
      <c r="I707" s="168"/>
      <c r="L707" s="164"/>
      <c r="M707" s="169"/>
      <c r="N707" s="170"/>
      <c r="O707" s="170"/>
      <c r="P707" s="170"/>
      <c r="Q707" s="170"/>
      <c r="R707" s="170"/>
      <c r="S707" s="170"/>
      <c r="T707" s="171"/>
      <c r="AT707" s="165" t="s">
        <v>206</v>
      </c>
      <c r="AU707" s="165" t="s">
        <v>81</v>
      </c>
      <c r="AV707" s="13" t="s">
        <v>81</v>
      </c>
      <c r="AW707" s="13" t="s">
        <v>34</v>
      </c>
      <c r="AX707" s="13" t="s">
        <v>72</v>
      </c>
      <c r="AY707" s="165" t="s">
        <v>195</v>
      </c>
    </row>
    <row r="708" spans="1:65" s="13" customFormat="1">
      <c r="B708" s="164"/>
      <c r="D708" s="159" t="s">
        <v>206</v>
      </c>
      <c r="E708" s="165" t="s">
        <v>3</v>
      </c>
      <c r="F708" s="166" t="s">
        <v>894</v>
      </c>
      <c r="H708" s="167">
        <v>-1.6</v>
      </c>
      <c r="I708" s="168"/>
      <c r="L708" s="164"/>
      <c r="M708" s="169"/>
      <c r="N708" s="170"/>
      <c r="O708" s="170"/>
      <c r="P708" s="170"/>
      <c r="Q708" s="170"/>
      <c r="R708" s="170"/>
      <c r="S708" s="170"/>
      <c r="T708" s="171"/>
      <c r="AT708" s="165" t="s">
        <v>206</v>
      </c>
      <c r="AU708" s="165" t="s">
        <v>81</v>
      </c>
      <c r="AV708" s="13" t="s">
        <v>81</v>
      </c>
      <c r="AW708" s="13" t="s">
        <v>34</v>
      </c>
      <c r="AX708" s="13" t="s">
        <v>72</v>
      </c>
      <c r="AY708" s="165" t="s">
        <v>195</v>
      </c>
    </row>
    <row r="709" spans="1:65" s="13" customFormat="1">
      <c r="B709" s="164"/>
      <c r="D709" s="159" t="s">
        <v>206</v>
      </c>
      <c r="E709" s="165" t="s">
        <v>3</v>
      </c>
      <c r="F709" s="166" t="s">
        <v>890</v>
      </c>
      <c r="H709" s="167">
        <v>-1.4</v>
      </c>
      <c r="I709" s="168"/>
      <c r="L709" s="164"/>
      <c r="M709" s="169"/>
      <c r="N709" s="170"/>
      <c r="O709" s="170"/>
      <c r="P709" s="170"/>
      <c r="Q709" s="170"/>
      <c r="R709" s="170"/>
      <c r="S709" s="170"/>
      <c r="T709" s="171"/>
      <c r="AT709" s="165" t="s">
        <v>206</v>
      </c>
      <c r="AU709" s="165" t="s">
        <v>81</v>
      </c>
      <c r="AV709" s="13" t="s">
        <v>81</v>
      </c>
      <c r="AW709" s="13" t="s">
        <v>34</v>
      </c>
      <c r="AX709" s="13" t="s">
        <v>72</v>
      </c>
      <c r="AY709" s="165" t="s">
        <v>195</v>
      </c>
    </row>
    <row r="710" spans="1:65" s="13" customFormat="1">
      <c r="B710" s="164"/>
      <c r="D710" s="159" t="s">
        <v>206</v>
      </c>
      <c r="E710" s="165" t="s">
        <v>3</v>
      </c>
      <c r="F710" s="166" t="s">
        <v>896</v>
      </c>
      <c r="H710" s="167">
        <v>9.2430000000000003</v>
      </c>
      <c r="I710" s="168"/>
      <c r="L710" s="164"/>
      <c r="M710" s="169"/>
      <c r="N710" s="170"/>
      <c r="O710" s="170"/>
      <c r="P710" s="170"/>
      <c r="Q710" s="170"/>
      <c r="R710" s="170"/>
      <c r="S710" s="170"/>
      <c r="T710" s="171"/>
      <c r="AT710" s="165" t="s">
        <v>206</v>
      </c>
      <c r="AU710" s="165" t="s">
        <v>81</v>
      </c>
      <c r="AV710" s="13" t="s">
        <v>81</v>
      </c>
      <c r="AW710" s="13" t="s">
        <v>34</v>
      </c>
      <c r="AX710" s="13" t="s">
        <v>72</v>
      </c>
      <c r="AY710" s="165" t="s">
        <v>195</v>
      </c>
    </row>
    <row r="711" spans="1:65" s="13" customFormat="1">
      <c r="B711" s="164"/>
      <c r="D711" s="159" t="s">
        <v>206</v>
      </c>
      <c r="E711" s="165" t="s">
        <v>3</v>
      </c>
      <c r="F711" s="166" t="s">
        <v>897</v>
      </c>
      <c r="H711" s="167">
        <v>4.29</v>
      </c>
      <c r="I711" s="168"/>
      <c r="L711" s="164"/>
      <c r="M711" s="169"/>
      <c r="N711" s="170"/>
      <c r="O711" s="170"/>
      <c r="P711" s="170"/>
      <c r="Q711" s="170"/>
      <c r="R711" s="170"/>
      <c r="S711" s="170"/>
      <c r="T711" s="171"/>
      <c r="AT711" s="165" t="s">
        <v>206</v>
      </c>
      <c r="AU711" s="165" t="s">
        <v>81</v>
      </c>
      <c r="AV711" s="13" t="s">
        <v>81</v>
      </c>
      <c r="AW711" s="13" t="s">
        <v>34</v>
      </c>
      <c r="AX711" s="13" t="s">
        <v>72</v>
      </c>
      <c r="AY711" s="165" t="s">
        <v>195</v>
      </c>
    </row>
    <row r="712" spans="1:65" s="14" customFormat="1">
      <c r="B712" s="172"/>
      <c r="D712" s="159" t="s">
        <v>206</v>
      </c>
      <c r="E712" s="173" t="s">
        <v>3</v>
      </c>
      <c r="F712" s="174" t="s">
        <v>516</v>
      </c>
      <c r="H712" s="175">
        <v>234.15599999999998</v>
      </c>
      <c r="I712" s="176"/>
      <c r="L712" s="172"/>
      <c r="M712" s="177"/>
      <c r="N712" s="178"/>
      <c r="O712" s="178"/>
      <c r="P712" s="178"/>
      <c r="Q712" s="178"/>
      <c r="R712" s="178"/>
      <c r="S712" s="178"/>
      <c r="T712" s="179"/>
      <c r="AT712" s="173" t="s">
        <v>206</v>
      </c>
      <c r="AU712" s="173" t="s">
        <v>81</v>
      </c>
      <c r="AV712" s="14" t="s">
        <v>109</v>
      </c>
      <c r="AW712" s="14" t="s">
        <v>34</v>
      </c>
      <c r="AX712" s="14" t="s">
        <v>72</v>
      </c>
      <c r="AY712" s="173" t="s">
        <v>195</v>
      </c>
    </row>
    <row r="713" spans="1:65" s="13" customFormat="1">
      <c r="B713" s="164"/>
      <c r="D713" s="159" t="s">
        <v>206</v>
      </c>
      <c r="E713" s="165" t="s">
        <v>3</v>
      </c>
      <c r="F713" s="166" t="s">
        <v>898</v>
      </c>
      <c r="H713" s="167">
        <v>351</v>
      </c>
      <c r="I713" s="168"/>
      <c r="L713" s="164"/>
      <c r="M713" s="169"/>
      <c r="N713" s="170"/>
      <c r="O713" s="170"/>
      <c r="P713" s="170"/>
      <c r="Q713" s="170"/>
      <c r="R713" s="170"/>
      <c r="S713" s="170"/>
      <c r="T713" s="171"/>
      <c r="AT713" s="165" t="s">
        <v>206</v>
      </c>
      <c r="AU713" s="165" t="s">
        <v>81</v>
      </c>
      <c r="AV713" s="13" t="s">
        <v>81</v>
      </c>
      <c r="AW713" s="13" t="s">
        <v>34</v>
      </c>
      <c r="AX713" s="13" t="s">
        <v>72</v>
      </c>
      <c r="AY713" s="165" t="s">
        <v>195</v>
      </c>
    </row>
    <row r="714" spans="1:65" s="14" customFormat="1">
      <c r="B714" s="172"/>
      <c r="D714" s="159" t="s">
        <v>206</v>
      </c>
      <c r="E714" s="173" t="s">
        <v>3</v>
      </c>
      <c r="F714" s="174" t="s">
        <v>899</v>
      </c>
      <c r="H714" s="175">
        <v>351</v>
      </c>
      <c r="I714" s="176"/>
      <c r="L714" s="172"/>
      <c r="M714" s="177"/>
      <c r="N714" s="178"/>
      <c r="O714" s="178"/>
      <c r="P714" s="178"/>
      <c r="Q714" s="178"/>
      <c r="R714" s="178"/>
      <c r="S714" s="178"/>
      <c r="T714" s="179"/>
      <c r="AT714" s="173" t="s">
        <v>206</v>
      </c>
      <c r="AU714" s="173" t="s">
        <v>81</v>
      </c>
      <c r="AV714" s="14" t="s">
        <v>109</v>
      </c>
      <c r="AW714" s="14" t="s">
        <v>34</v>
      </c>
      <c r="AX714" s="14" t="s">
        <v>72</v>
      </c>
      <c r="AY714" s="173" t="s">
        <v>195</v>
      </c>
    </row>
    <row r="715" spans="1:65" s="15" customFormat="1">
      <c r="B715" s="180"/>
      <c r="D715" s="159" t="s">
        <v>206</v>
      </c>
      <c r="E715" s="181" t="s">
        <v>3</v>
      </c>
      <c r="F715" s="182" t="s">
        <v>212</v>
      </c>
      <c r="H715" s="183">
        <v>843.3309999999999</v>
      </c>
      <c r="I715" s="184"/>
      <c r="L715" s="180"/>
      <c r="M715" s="185"/>
      <c r="N715" s="186"/>
      <c r="O715" s="186"/>
      <c r="P715" s="186"/>
      <c r="Q715" s="186"/>
      <c r="R715" s="186"/>
      <c r="S715" s="186"/>
      <c r="T715" s="187"/>
      <c r="AT715" s="181" t="s">
        <v>206</v>
      </c>
      <c r="AU715" s="181" t="s">
        <v>81</v>
      </c>
      <c r="AV715" s="15" t="s">
        <v>202</v>
      </c>
      <c r="AW715" s="15" t="s">
        <v>34</v>
      </c>
      <c r="AX715" s="15" t="s">
        <v>79</v>
      </c>
      <c r="AY715" s="181" t="s">
        <v>195</v>
      </c>
    </row>
    <row r="716" spans="1:65" s="2" customFormat="1" ht="37.9" customHeight="1">
      <c r="A716" s="35"/>
      <c r="B716" s="145"/>
      <c r="C716" s="146" t="s">
        <v>900</v>
      </c>
      <c r="D716" s="146" t="s">
        <v>197</v>
      </c>
      <c r="E716" s="147" t="s">
        <v>901</v>
      </c>
      <c r="F716" s="148" t="s">
        <v>902</v>
      </c>
      <c r="G716" s="149" t="s">
        <v>300</v>
      </c>
      <c r="H716" s="150">
        <v>150.53899999999999</v>
      </c>
      <c r="I716" s="151"/>
      <c r="J716" s="152">
        <f>ROUND(I716*H716,2)</f>
        <v>0</v>
      </c>
      <c r="K716" s="148" t="s">
        <v>201</v>
      </c>
      <c r="L716" s="36"/>
      <c r="M716" s="153" t="s">
        <v>3</v>
      </c>
      <c r="N716" s="154" t="s">
        <v>43</v>
      </c>
      <c r="O716" s="56"/>
      <c r="P716" s="155">
        <f>O716*H716</f>
        <v>0</v>
      </c>
      <c r="Q716" s="155">
        <v>6.6879999999999995E-2</v>
      </c>
      <c r="R716" s="155">
        <f>Q716*H716</f>
        <v>10.068048319999999</v>
      </c>
      <c r="S716" s="155">
        <v>0</v>
      </c>
      <c r="T716" s="156">
        <f>S716*H716</f>
        <v>0</v>
      </c>
      <c r="U716" s="35"/>
      <c r="V716" s="35"/>
      <c r="W716" s="35"/>
      <c r="X716" s="35"/>
      <c r="Y716" s="35"/>
      <c r="Z716" s="35"/>
      <c r="AA716" s="35"/>
      <c r="AB716" s="35"/>
      <c r="AC716" s="35"/>
      <c r="AD716" s="35"/>
      <c r="AE716" s="35"/>
      <c r="AR716" s="157" t="s">
        <v>202</v>
      </c>
      <c r="AT716" s="157" t="s">
        <v>197</v>
      </c>
      <c r="AU716" s="157" t="s">
        <v>81</v>
      </c>
      <c r="AY716" s="20" t="s">
        <v>195</v>
      </c>
      <c r="BE716" s="158">
        <f>IF(N716="základní",J716,0)</f>
        <v>0</v>
      </c>
      <c r="BF716" s="158">
        <f>IF(N716="snížená",J716,0)</f>
        <v>0</v>
      </c>
      <c r="BG716" s="158">
        <f>IF(N716="zákl. přenesená",J716,0)</f>
        <v>0</v>
      </c>
      <c r="BH716" s="158">
        <f>IF(N716="sníž. přenesená",J716,0)</f>
        <v>0</v>
      </c>
      <c r="BI716" s="158">
        <f>IF(N716="nulová",J716,0)</f>
        <v>0</v>
      </c>
      <c r="BJ716" s="20" t="s">
        <v>79</v>
      </c>
      <c r="BK716" s="158">
        <f>ROUND(I716*H716,2)</f>
        <v>0</v>
      </c>
      <c r="BL716" s="20" t="s">
        <v>202</v>
      </c>
      <c r="BM716" s="157" t="s">
        <v>903</v>
      </c>
    </row>
    <row r="717" spans="1:65" s="13" customFormat="1">
      <c r="B717" s="164"/>
      <c r="D717" s="159" t="s">
        <v>206</v>
      </c>
      <c r="E717" s="165" t="s">
        <v>3</v>
      </c>
      <c r="F717" s="166" t="s">
        <v>904</v>
      </c>
      <c r="H717" s="167">
        <v>120.389</v>
      </c>
      <c r="I717" s="168"/>
      <c r="L717" s="164"/>
      <c r="M717" s="169"/>
      <c r="N717" s="170"/>
      <c r="O717" s="170"/>
      <c r="P717" s="170"/>
      <c r="Q717" s="170"/>
      <c r="R717" s="170"/>
      <c r="S717" s="170"/>
      <c r="T717" s="171"/>
      <c r="AT717" s="165" t="s">
        <v>206</v>
      </c>
      <c r="AU717" s="165" t="s">
        <v>81</v>
      </c>
      <c r="AV717" s="13" t="s">
        <v>81</v>
      </c>
      <c r="AW717" s="13" t="s">
        <v>34</v>
      </c>
      <c r="AX717" s="13" t="s">
        <v>72</v>
      </c>
      <c r="AY717" s="165" t="s">
        <v>195</v>
      </c>
    </row>
    <row r="718" spans="1:65" s="13" customFormat="1">
      <c r="B718" s="164"/>
      <c r="D718" s="159" t="s">
        <v>206</v>
      </c>
      <c r="E718" s="165" t="s">
        <v>3</v>
      </c>
      <c r="F718" s="166" t="s">
        <v>905</v>
      </c>
      <c r="H718" s="167">
        <v>-12</v>
      </c>
      <c r="I718" s="168"/>
      <c r="L718" s="164"/>
      <c r="M718" s="169"/>
      <c r="N718" s="170"/>
      <c r="O718" s="170"/>
      <c r="P718" s="170"/>
      <c r="Q718" s="170"/>
      <c r="R718" s="170"/>
      <c r="S718" s="170"/>
      <c r="T718" s="171"/>
      <c r="AT718" s="165" t="s">
        <v>206</v>
      </c>
      <c r="AU718" s="165" t="s">
        <v>81</v>
      </c>
      <c r="AV718" s="13" t="s">
        <v>81</v>
      </c>
      <c r="AW718" s="13" t="s">
        <v>34</v>
      </c>
      <c r="AX718" s="13" t="s">
        <v>72</v>
      </c>
      <c r="AY718" s="165" t="s">
        <v>195</v>
      </c>
    </row>
    <row r="719" spans="1:65" s="13" customFormat="1">
      <c r="B719" s="164"/>
      <c r="D719" s="159" t="s">
        <v>206</v>
      </c>
      <c r="E719" s="165" t="s">
        <v>3</v>
      </c>
      <c r="F719" s="166" t="s">
        <v>906</v>
      </c>
      <c r="H719" s="167">
        <v>23.27</v>
      </c>
      <c r="I719" s="168"/>
      <c r="L719" s="164"/>
      <c r="M719" s="169"/>
      <c r="N719" s="170"/>
      <c r="O719" s="170"/>
      <c r="P719" s="170"/>
      <c r="Q719" s="170"/>
      <c r="R719" s="170"/>
      <c r="S719" s="170"/>
      <c r="T719" s="171"/>
      <c r="AT719" s="165" t="s">
        <v>206</v>
      </c>
      <c r="AU719" s="165" t="s">
        <v>81</v>
      </c>
      <c r="AV719" s="13" t="s">
        <v>81</v>
      </c>
      <c r="AW719" s="13" t="s">
        <v>34</v>
      </c>
      <c r="AX719" s="13" t="s">
        <v>72</v>
      </c>
      <c r="AY719" s="165" t="s">
        <v>195</v>
      </c>
    </row>
    <row r="720" spans="1:65" s="13" customFormat="1">
      <c r="B720" s="164"/>
      <c r="D720" s="159" t="s">
        <v>206</v>
      </c>
      <c r="E720" s="165" t="s">
        <v>3</v>
      </c>
      <c r="F720" s="166" t="s">
        <v>907</v>
      </c>
      <c r="H720" s="167">
        <v>6.0060000000000002</v>
      </c>
      <c r="I720" s="168"/>
      <c r="L720" s="164"/>
      <c r="M720" s="169"/>
      <c r="N720" s="170"/>
      <c r="O720" s="170"/>
      <c r="P720" s="170"/>
      <c r="Q720" s="170"/>
      <c r="R720" s="170"/>
      <c r="S720" s="170"/>
      <c r="T720" s="171"/>
      <c r="AT720" s="165" t="s">
        <v>206</v>
      </c>
      <c r="AU720" s="165" t="s">
        <v>81</v>
      </c>
      <c r="AV720" s="13" t="s">
        <v>81</v>
      </c>
      <c r="AW720" s="13" t="s">
        <v>34</v>
      </c>
      <c r="AX720" s="13" t="s">
        <v>72</v>
      </c>
      <c r="AY720" s="165" t="s">
        <v>195</v>
      </c>
    </row>
    <row r="721" spans="1:65" s="14" customFormat="1">
      <c r="B721" s="172"/>
      <c r="D721" s="159" t="s">
        <v>206</v>
      </c>
      <c r="E721" s="173" t="s">
        <v>3</v>
      </c>
      <c r="F721" s="174" t="s">
        <v>514</v>
      </c>
      <c r="H721" s="175">
        <v>137.66499999999999</v>
      </c>
      <c r="I721" s="176"/>
      <c r="L721" s="172"/>
      <c r="M721" s="177"/>
      <c r="N721" s="178"/>
      <c r="O721" s="178"/>
      <c r="P721" s="178"/>
      <c r="Q721" s="178"/>
      <c r="R721" s="178"/>
      <c r="S721" s="178"/>
      <c r="T721" s="179"/>
      <c r="AT721" s="173" t="s">
        <v>206</v>
      </c>
      <c r="AU721" s="173" t="s">
        <v>81</v>
      </c>
      <c r="AV721" s="14" t="s">
        <v>109</v>
      </c>
      <c r="AW721" s="14" t="s">
        <v>34</v>
      </c>
      <c r="AX721" s="14" t="s">
        <v>72</v>
      </c>
      <c r="AY721" s="173" t="s">
        <v>195</v>
      </c>
    </row>
    <row r="722" spans="1:65" s="13" customFormat="1">
      <c r="B722" s="164"/>
      <c r="D722" s="159" t="s">
        <v>206</v>
      </c>
      <c r="E722" s="165" t="s">
        <v>3</v>
      </c>
      <c r="F722" s="166" t="s">
        <v>908</v>
      </c>
      <c r="H722" s="167">
        <v>1.448</v>
      </c>
      <c r="I722" s="168"/>
      <c r="L722" s="164"/>
      <c r="M722" s="169"/>
      <c r="N722" s="170"/>
      <c r="O722" s="170"/>
      <c r="P722" s="170"/>
      <c r="Q722" s="170"/>
      <c r="R722" s="170"/>
      <c r="S722" s="170"/>
      <c r="T722" s="171"/>
      <c r="AT722" s="165" t="s">
        <v>206</v>
      </c>
      <c r="AU722" s="165" t="s">
        <v>81</v>
      </c>
      <c r="AV722" s="13" t="s">
        <v>81</v>
      </c>
      <c r="AW722" s="13" t="s">
        <v>34</v>
      </c>
      <c r="AX722" s="13" t="s">
        <v>72</v>
      </c>
      <c r="AY722" s="165" t="s">
        <v>195</v>
      </c>
    </row>
    <row r="723" spans="1:65" s="13" customFormat="1">
      <c r="B723" s="164"/>
      <c r="D723" s="159" t="s">
        <v>206</v>
      </c>
      <c r="E723" s="165" t="s">
        <v>3</v>
      </c>
      <c r="F723" s="166" t="s">
        <v>909</v>
      </c>
      <c r="H723" s="167">
        <v>1.1279999999999999</v>
      </c>
      <c r="I723" s="168"/>
      <c r="L723" s="164"/>
      <c r="M723" s="169"/>
      <c r="N723" s="170"/>
      <c r="O723" s="170"/>
      <c r="P723" s="170"/>
      <c r="Q723" s="170"/>
      <c r="R723" s="170"/>
      <c r="S723" s="170"/>
      <c r="T723" s="171"/>
      <c r="AT723" s="165" t="s">
        <v>206</v>
      </c>
      <c r="AU723" s="165" t="s">
        <v>81</v>
      </c>
      <c r="AV723" s="13" t="s">
        <v>81</v>
      </c>
      <c r="AW723" s="13" t="s">
        <v>34</v>
      </c>
      <c r="AX723" s="13" t="s">
        <v>72</v>
      </c>
      <c r="AY723" s="165" t="s">
        <v>195</v>
      </c>
    </row>
    <row r="724" spans="1:65" s="13" customFormat="1">
      <c r="B724" s="164"/>
      <c r="D724" s="159" t="s">
        <v>206</v>
      </c>
      <c r="E724" s="165" t="s">
        <v>3</v>
      </c>
      <c r="F724" s="166" t="s">
        <v>910</v>
      </c>
      <c r="H724" s="167">
        <v>1.087</v>
      </c>
      <c r="I724" s="168"/>
      <c r="L724" s="164"/>
      <c r="M724" s="169"/>
      <c r="N724" s="170"/>
      <c r="O724" s="170"/>
      <c r="P724" s="170"/>
      <c r="Q724" s="170"/>
      <c r="R724" s="170"/>
      <c r="S724" s="170"/>
      <c r="T724" s="171"/>
      <c r="AT724" s="165" t="s">
        <v>206</v>
      </c>
      <c r="AU724" s="165" t="s">
        <v>81</v>
      </c>
      <c r="AV724" s="13" t="s">
        <v>81</v>
      </c>
      <c r="AW724" s="13" t="s">
        <v>34</v>
      </c>
      <c r="AX724" s="13" t="s">
        <v>72</v>
      </c>
      <c r="AY724" s="165" t="s">
        <v>195</v>
      </c>
    </row>
    <row r="725" spans="1:65" s="13" customFormat="1">
      <c r="B725" s="164"/>
      <c r="D725" s="159" t="s">
        <v>206</v>
      </c>
      <c r="E725" s="165" t="s">
        <v>3</v>
      </c>
      <c r="F725" s="166" t="s">
        <v>911</v>
      </c>
      <c r="H725" s="167">
        <v>1.08</v>
      </c>
      <c r="I725" s="168"/>
      <c r="L725" s="164"/>
      <c r="M725" s="169"/>
      <c r="N725" s="170"/>
      <c r="O725" s="170"/>
      <c r="P725" s="170"/>
      <c r="Q725" s="170"/>
      <c r="R725" s="170"/>
      <c r="S725" s="170"/>
      <c r="T725" s="171"/>
      <c r="AT725" s="165" t="s">
        <v>206</v>
      </c>
      <c r="AU725" s="165" t="s">
        <v>81</v>
      </c>
      <c r="AV725" s="13" t="s">
        <v>81</v>
      </c>
      <c r="AW725" s="13" t="s">
        <v>34</v>
      </c>
      <c r="AX725" s="13" t="s">
        <v>72</v>
      </c>
      <c r="AY725" s="165" t="s">
        <v>195</v>
      </c>
    </row>
    <row r="726" spans="1:65" s="13" customFormat="1">
      <c r="B726" s="164"/>
      <c r="D726" s="159" t="s">
        <v>206</v>
      </c>
      <c r="E726" s="165" t="s">
        <v>3</v>
      </c>
      <c r="F726" s="166" t="s">
        <v>912</v>
      </c>
      <c r="H726" s="167">
        <v>8.1310000000000002</v>
      </c>
      <c r="I726" s="168"/>
      <c r="L726" s="164"/>
      <c r="M726" s="169"/>
      <c r="N726" s="170"/>
      <c r="O726" s="170"/>
      <c r="P726" s="170"/>
      <c r="Q726" s="170"/>
      <c r="R726" s="170"/>
      <c r="S726" s="170"/>
      <c r="T726" s="171"/>
      <c r="AT726" s="165" t="s">
        <v>206</v>
      </c>
      <c r="AU726" s="165" t="s">
        <v>81</v>
      </c>
      <c r="AV726" s="13" t="s">
        <v>81</v>
      </c>
      <c r="AW726" s="13" t="s">
        <v>34</v>
      </c>
      <c r="AX726" s="13" t="s">
        <v>72</v>
      </c>
      <c r="AY726" s="165" t="s">
        <v>195</v>
      </c>
    </row>
    <row r="727" spans="1:65" s="14" customFormat="1">
      <c r="B727" s="172"/>
      <c r="D727" s="159" t="s">
        <v>206</v>
      </c>
      <c r="E727" s="173" t="s">
        <v>3</v>
      </c>
      <c r="F727" s="174" t="s">
        <v>516</v>
      </c>
      <c r="H727" s="175">
        <v>12.874000000000001</v>
      </c>
      <c r="I727" s="176"/>
      <c r="L727" s="172"/>
      <c r="M727" s="177"/>
      <c r="N727" s="178"/>
      <c r="O727" s="178"/>
      <c r="P727" s="178"/>
      <c r="Q727" s="178"/>
      <c r="R727" s="178"/>
      <c r="S727" s="178"/>
      <c r="T727" s="179"/>
      <c r="AT727" s="173" t="s">
        <v>206</v>
      </c>
      <c r="AU727" s="173" t="s">
        <v>81</v>
      </c>
      <c r="AV727" s="14" t="s">
        <v>109</v>
      </c>
      <c r="AW727" s="14" t="s">
        <v>34</v>
      </c>
      <c r="AX727" s="14" t="s">
        <v>72</v>
      </c>
      <c r="AY727" s="173" t="s">
        <v>195</v>
      </c>
    </row>
    <row r="728" spans="1:65" s="15" customFormat="1">
      <c r="B728" s="180"/>
      <c r="D728" s="159" t="s">
        <v>206</v>
      </c>
      <c r="E728" s="181" t="s">
        <v>3</v>
      </c>
      <c r="F728" s="182" t="s">
        <v>212</v>
      </c>
      <c r="H728" s="183">
        <v>150.53899999999999</v>
      </c>
      <c r="I728" s="184"/>
      <c r="L728" s="180"/>
      <c r="M728" s="185"/>
      <c r="N728" s="186"/>
      <c r="O728" s="186"/>
      <c r="P728" s="186"/>
      <c r="Q728" s="186"/>
      <c r="R728" s="186"/>
      <c r="S728" s="186"/>
      <c r="T728" s="187"/>
      <c r="AT728" s="181" t="s">
        <v>206</v>
      </c>
      <c r="AU728" s="181" t="s">
        <v>81</v>
      </c>
      <c r="AV728" s="15" t="s">
        <v>202</v>
      </c>
      <c r="AW728" s="15" t="s">
        <v>34</v>
      </c>
      <c r="AX728" s="15" t="s">
        <v>79</v>
      </c>
      <c r="AY728" s="181" t="s">
        <v>195</v>
      </c>
    </row>
    <row r="729" spans="1:65" s="2" customFormat="1" ht="37.9" customHeight="1">
      <c r="A729" s="35"/>
      <c r="B729" s="145"/>
      <c r="C729" s="146" t="s">
        <v>913</v>
      </c>
      <c r="D729" s="146" t="s">
        <v>197</v>
      </c>
      <c r="E729" s="147" t="s">
        <v>914</v>
      </c>
      <c r="F729" s="148" t="s">
        <v>915</v>
      </c>
      <c r="G729" s="149" t="s">
        <v>300</v>
      </c>
      <c r="H729" s="150">
        <v>2357.5039999999999</v>
      </c>
      <c r="I729" s="151"/>
      <c r="J729" s="152">
        <f>ROUND(I729*H729,2)</f>
        <v>0</v>
      </c>
      <c r="K729" s="148" t="s">
        <v>201</v>
      </c>
      <c r="L729" s="36"/>
      <c r="M729" s="153" t="s">
        <v>3</v>
      </c>
      <c r="N729" s="154" t="s">
        <v>43</v>
      </c>
      <c r="O729" s="56"/>
      <c r="P729" s="155">
        <f>O729*H729</f>
        <v>0</v>
      </c>
      <c r="Q729" s="155">
        <v>7.571E-2</v>
      </c>
      <c r="R729" s="155">
        <f>Q729*H729</f>
        <v>178.48662783999998</v>
      </c>
      <c r="S729" s="155">
        <v>0</v>
      </c>
      <c r="T729" s="156">
        <f>S729*H729</f>
        <v>0</v>
      </c>
      <c r="U729" s="35"/>
      <c r="V729" s="35"/>
      <c r="W729" s="35"/>
      <c r="X729" s="35"/>
      <c r="Y729" s="35"/>
      <c r="Z729" s="35"/>
      <c r="AA729" s="35"/>
      <c r="AB729" s="35"/>
      <c r="AC729" s="35"/>
      <c r="AD729" s="35"/>
      <c r="AE729" s="35"/>
      <c r="AR729" s="157" t="s">
        <v>202</v>
      </c>
      <c r="AT729" s="157" t="s">
        <v>197</v>
      </c>
      <c r="AU729" s="157" t="s">
        <v>81</v>
      </c>
      <c r="AY729" s="20" t="s">
        <v>195</v>
      </c>
      <c r="BE729" s="158">
        <f>IF(N729="základní",J729,0)</f>
        <v>0</v>
      </c>
      <c r="BF729" s="158">
        <f>IF(N729="snížená",J729,0)</f>
        <v>0</v>
      </c>
      <c r="BG729" s="158">
        <f>IF(N729="zákl. přenesená",J729,0)</f>
        <v>0</v>
      </c>
      <c r="BH729" s="158">
        <f>IF(N729="sníž. přenesená",J729,0)</f>
        <v>0</v>
      </c>
      <c r="BI729" s="158">
        <f>IF(N729="nulová",J729,0)</f>
        <v>0</v>
      </c>
      <c r="BJ729" s="20" t="s">
        <v>79</v>
      </c>
      <c r="BK729" s="158">
        <f>ROUND(I729*H729,2)</f>
        <v>0</v>
      </c>
      <c r="BL729" s="20" t="s">
        <v>202</v>
      </c>
      <c r="BM729" s="157" t="s">
        <v>916</v>
      </c>
    </row>
    <row r="730" spans="1:65" s="13" customFormat="1">
      <c r="B730" s="164"/>
      <c r="D730" s="159" t="s">
        <v>206</v>
      </c>
      <c r="E730" s="165" t="s">
        <v>3</v>
      </c>
      <c r="F730" s="166" t="s">
        <v>917</v>
      </c>
      <c r="H730" s="167">
        <v>12.654999999999999</v>
      </c>
      <c r="I730" s="168"/>
      <c r="L730" s="164"/>
      <c r="M730" s="169"/>
      <c r="N730" s="170"/>
      <c r="O730" s="170"/>
      <c r="P730" s="170"/>
      <c r="Q730" s="170"/>
      <c r="R730" s="170"/>
      <c r="S730" s="170"/>
      <c r="T730" s="171"/>
      <c r="AT730" s="165" t="s">
        <v>206</v>
      </c>
      <c r="AU730" s="165" t="s">
        <v>81</v>
      </c>
      <c r="AV730" s="13" t="s">
        <v>81</v>
      </c>
      <c r="AW730" s="13" t="s">
        <v>34</v>
      </c>
      <c r="AX730" s="13" t="s">
        <v>72</v>
      </c>
      <c r="AY730" s="165" t="s">
        <v>195</v>
      </c>
    </row>
    <row r="731" spans="1:65" s="13" customFormat="1">
      <c r="B731" s="164"/>
      <c r="D731" s="159" t="s">
        <v>206</v>
      </c>
      <c r="E731" s="165" t="s">
        <v>3</v>
      </c>
      <c r="F731" s="166" t="s">
        <v>918</v>
      </c>
      <c r="H731" s="167">
        <v>-1.8</v>
      </c>
      <c r="I731" s="168"/>
      <c r="L731" s="164"/>
      <c r="M731" s="169"/>
      <c r="N731" s="170"/>
      <c r="O731" s="170"/>
      <c r="P731" s="170"/>
      <c r="Q731" s="170"/>
      <c r="R731" s="170"/>
      <c r="S731" s="170"/>
      <c r="T731" s="171"/>
      <c r="AT731" s="165" t="s">
        <v>206</v>
      </c>
      <c r="AU731" s="165" t="s">
        <v>81</v>
      </c>
      <c r="AV731" s="13" t="s">
        <v>81</v>
      </c>
      <c r="AW731" s="13" t="s">
        <v>34</v>
      </c>
      <c r="AX731" s="13" t="s">
        <v>72</v>
      </c>
      <c r="AY731" s="165" t="s">
        <v>195</v>
      </c>
    </row>
    <row r="732" spans="1:65" s="14" customFormat="1">
      <c r="B732" s="172"/>
      <c r="D732" s="159" t="s">
        <v>206</v>
      </c>
      <c r="E732" s="173" t="s">
        <v>3</v>
      </c>
      <c r="F732" s="174" t="s">
        <v>218</v>
      </c>
      <c r="H732" s="175">
        <v>10.855</v>
      </c>
      <c r="I732" s="176"/>
      <c r="L732" s="172"/>
      <c r="M732" s="177"/>
      <c r="N732" s="178"/>
      <c r="O732" s="178"/>
      <c r="P732" s="178"/>
      <c r="Q732" s="178"/>
      <c r="R732" s="178"/>
      <c r="S732" s="178"/>
      <c r="T732" s="179"/>
      <c r="AT732" s="173" t="s">
        <v>206</v>
      </c>
      <c r="AU732" s="173" t="s">
        <v>81</v>
      </c>
      <c r="AV732" s="14" t="s">
        <v>109</v>
      </c>
      <c r="AW732" s="14" t="s">
        <v>34</v>
      </c>
      <c r="AX732" s="14" t="s">
        <v>72</v>
      </c>
      <c r="AY732" s="173" t="s">
        <v>195</v>
      </c>
    </row>
    <row r="733" spans="1:65" s="13" customFormat="1" ht="22.5">
      <c r="B733" s="164"/>
      <c r="D733" s="159" t="s">
        <v>206</v>
      </c>
      <c r="E733" s="165" t="s">
        <v>3</v>
      </c>
      <c r="F733" s="166" t="s">
        <v>919</v>
      </c>
      <c r="H733" s="167">
        <v>173.05699999999999</v>
      </c>
      <c r="I733" s="168"/>
      <c r="L733" s="164"/>
      <c r="M733" s="169"/>
      <c r="N733" s="170"/>
      <c r="O733" s="170"/>
      <c r="P733" s="170"/>
      <c r="Q733" s="170"/>
      <c r="R733" s="170"/>
      <c r="S733" s="170"/>
      <c r="T733" s="171"/>
      <c r="AT733" s="165" t="s">
        <v>206</v>
      </c>
      <c r="AU733" s="165" t="s">
        <v>81</v>
      </c>
      <c r="AV733" s="13" t="s">
        <v>81</v>
      </c>
      <c r="AW733" s="13" t="s">
        <v>34</v>
      </c>
      <c r="AX733" s="13" t="s">
        <v>72</v>
      </c>
      <c r="AY733" s="165" t="s">
        <v>195</v>
      </c>
    </row>
    <row r="734" spans="1:65" s="13" customFormat="1">
      <c r="B734" s="164"/>
      <c r="D734" s="159" t="s">
        <v>206</v>
      </c>
      <c r="E734" s="165" t="s">
        <v>3</v>
      </c>
      <c r="F734" s="166" t="s">
        <v>920</v>
      </c>
      <c r="H734" s="167">
        <v>-5.4</v>
      </c>
      <c r="I734" s="168"/>
      <c r="L734" s="164"/>
      <c r="M734" s="169"/>
      <c r="N734" s="170"/>
      <c r="O734" s="170"/>
      <c r="P734" s="170"/>
      <c r="Q734" s="170"/>
      <c r="R734" s="170"/>
      <c r="S734" s="170"/>
      <c r="T734" s="171"/>
      <c r="AT734" s="165" t="s">
        <v>206</v>
      </c>
      <c r="AU734" s="165" t="s">
        <v>81</v>
      </c>
      <c r="AV734" s="13" t="s">
        <v>81</v>
      </c>
      <c r="AW734" s="13" t="s">
        <v>34</v>
      </c>
      <c r="AX734" s="13" t="s">
        <v>72</v>
      </c>
      <c r="AY734" s="165" t="s">
        <v>195</v>
      </c>
    </row>
    <row r="735" spans="1:65" s="13" customFormat="1">
      <c r="B735" s="164"/>
      <c r="D735" s="159" t="s">
        <v>206</v>
      </c>
      <c r="E735" s="165" t="s">
        <v>3</v>
      </c>
      <c r="F735" s="166" t="s">
        <v>921</v>
      </c>
      <c r="H735" s="167">
        <v>194.84399999999999</v>
      </c>
      <c r="I735" s="168"/>
      <c r="L735" s="164"/>
      <c r="M735" s="169"/>
      <c r="N735" s="170"/>
      <c r="O735" s="170"/>
      <c r="P735" s="170"/>
      <c r="Q735" s="170"/>
      <c r="R735" s="170"/>
      <c r="S735" s="170"/>
      <c r="T735" s="171"/>
      <c r="AT735" s="165" t="s">
        <v>206</v>
      </c>
      <c r="AU735" s="165" t="s">
        <v>81</v>
      </c>
      <c r="AV735" s="13" t="s">
        <v>81</v>
      </c>
      <c r="AW735" s="13" t="s">
        <v>34</v>
      </c>
      <c r="AX735" s="13" t="s">
        <v>72</v>
      </c>
      <c r="AY735" s="165" t="s">
        <v>195</v>
      </c>
    </row>
    <row r="736" spans="1:65" s="13" customFormat="1">
      <c r="B736" s="164"/>
      <c r="D736" s="159" t="s">
        <v>206</v>
      </c>
      <c r="E736" s="165" t="s">
        <v>3</v>
      </c>
      <c r="F736" s="166" t="s">
        <v>922</v>
      </c>
      <c r="H736" s="167">
        <v>-6.6</v>
      </c>
      <c r="I736" s="168"/>
      <c r="L736" s="164"/>
      <c r="M736" s="169"/>
      <c r="N736" s="170"/>
      <c r="O736" s="170"/>
      <c r="P736" s="170"/>
      <c r="Q736" s="170"/>
      <c r="R736" s="170"/>
      <c r="S736" s="170"/>
      <c r="T736" s="171"/>
      <c r="AT736" s="165" t="s">
        <v>206</v>
      </c>
      <c r="AU736" s="165" t="s">
        <v>81</v>
      </c>
      <c r="AV736" s="13" t="s">
        <v>81</v>
      </c>
      <c r="AW736" s="13" t="s">
        <v>34</v>
      </c>
      <c r="AX736" s="13" t="s">
        <v>72</v>
      </c>
      <c r="AY736" s="165" t="s">
        <v>195</v>
      </c>
    </row>
    <row r="737" spans="2:51" s="13" customFormat="1">
      <c r="B737" s="164"/>
      <c r="D737" s="159" t="s">
        <v>206</v>
      </c>
      <c r="E737" s="165" t="s">
        <v>3</v>
      </c>
      <c r="F737" s="166" t="s">
        <v>894</v>
      </c>
      <c r="H737" s="167">
        <v>-1.6</v>
      </c>
      <c r="I737" s="168"/>
      <c r="L737" s="164"/>
      <c r="M737" s="169"/>
      <c r="N737" s="170"/>
      <c r="O737" s="170"/>
      <c r="P737" s="170"/>
      <c r="Q737" s="170"/>
      <c r="R737" s="170"/>
      <c r="S737" s="170"/>
      <c r="T737" s="171"/>
      <c r="AT737" s="165" t="s">
        <v>206</v>
      </c>
      <c r="AU737" s="165" t="s">
        <v>81</v>
      </c>
      <c r="AV737" s="13" t="s">
        <v>81</v>
      </c>
      <c r="AW737" s="13" t="s">
        <v>34</v>
      </c>
      <c r="AX737" s="13" t="s">
        <v>72</v>
      </c>
      <c r="AY737" s="165" t="s">
        <v>195</v>
      </c>
    </row>
    <row r="738" spans="2:51" s="13" customFormat="1">
      <c r="B738" s="164"/>
      <c r="D738" s="159" t="s">
        <v>206</v>
      </c>
      <c r="E738" s="165" t="s">
        <v>3</v>
      </c>
      <c r="F738" s="166" t="s">
        <v>886</v>
      </c>
      <c r="H738" s="167">
        <v>-2.8</v>
      </c>
      <c r="I738" s="168"/>
      <c r="L738" s="164"/>
      <c r="M738" s="169"/>
      <c r="N738" s="170"/>
      <c r="O738" s="170"/>
      <c r="P738" s="170"/>
      <c r="Q738" s="170"/>
      <c r="R738" s="170"/>
      <c r="S738" s="170"/>
      <c r="T738" s="171"/>
      <c r="AT738" s="165" t="s">
        <v>206</v>
      </c>
      <c r="AU738" s="165" t="s">
        <v>81</v>
      </c>
      <c r="AV738" s="13" t="s">
        <v>81</v>
      </c>
      <c r="AW738" s="13" t="s">
        <v>34</v>
      </c>
      <c r="AX738" s="13" t="s">
        <v>72</v>
      </c>
      <c r="AY738" s="165" t="s">
        <v>195</v>
      </c>
    </row>
    <row r="739" spans="2:51" s="13" customFormat="1">
      <c r="B739" s="164"/>
      <c r="D739" s="159" t="s">
        <v>206</v>
      </c>
      <c r="E739" s="165" t="s">
        <v>3</v>
      </c>
      <c r="F739" s="166" t="s">
        <v>923</v>
      </c>
      <c r="H739" s="167">
        <v>27.754000000000001</v>
      </c>
      <c r="I739" s="168"/>
      <c r="L739" s="164"/>
      <c r="M739" s="169"/>
      <c r="N739" s="170"/>
      <c r="O739" s="170"/>
      <c r="P739" s="170"/>
      <c r="Q739" s="170"/>
      <c r="R739" s="170"/>
      <c r="S739" s="170"/>
      <c r="T739" s="171"/>
      <c r="AT739" s="165" t="s">
        <v>206</v>
      </c>
      <c r="AU739" s="165" t="s">
        <v>81</v>
      </c>
      <c r="AV739" s="13" t="s">
        <v>81</v>
      </c>
      <c r="AW739" s="13" t="s">
        <v>34</v>
      </c>
      <c r="AX739" s="13" t="s">
        <v>72</v>
      </c>
      <c r="AY739" s="165" t="s">
        <v>195</v>
      </c>
    </row>
    <row r="740" spans="2:51" s="13" customFormat="1">
      <c r="B740" s="164"/>
      <c r="D740" s="159" t="s">
        <v>206</v>
      </c>
      <c r="E740" s="165" t="s">
        <v>3</v>
      </c>
      <c r="F740" s="166" t="s">
        <v>924</v>
      </c>
      <c r="H740" s="167">
        <v>-1.68</v>
      </c>
      <c r="I740" s="168"/>
      <c r="L740" s="164"/>
      <c r="M740" s="169"/>
      <c r="N740" s="170"/>
      <c r="O740" s="170"/>
      <c r="P740" s="170"/>
      <c r="Q740" s="170"/>
      <c r="R740" s="170"/>
      <c r="S740" s="170"/>
      <c r="T740" s="171"/>
      <c r="AT740" s="165" t="s">
        <v>206</v>
      </c>
      <c r="AU740" s="165" t="s">
        <v>81</v>
      </c>
      <c r="AV740" s="13" t="s">
        <v>81</v>
      </c>
      <c r="AW740" s="13" t="s">
        <v>34</v>
      </c>
      <c r="AX740" s="13" t="s">
        <v>72</v>
      </c>
      <c r="AY740" s="165" t="s">
        <v>195</v>
      </c>
    </row>
    <row r="741" spans="2:51" s="13" customFormat="1">
      <c r="B741" s="164"/>
      <c r="D741" s="159" t="s">
        <v>206</v>
      </c>
      <c r="E741" s="165" t="s">
        <v>3</v>
      </c>
      <c r="F741" s="166" t="s">
        <v>925</v>
      </c>
      <c r="H741" s="167">
        <v>-2.4</v>
      </c>
      <c r="I741" s="168"/>
      <c r="L741" s="164"/>
      <c r="M741" s="169"/>
      <c r="N741" s="170"/>
      <c r="O741" s="170"/>
      <c r="P741" s="170"/>
      <c r="Q741" s="170"/>
      <c r="R741" s="170"/>
      <c r="S741" s="170"/>
      <c r="T741" s="171"/>
      <c r="AT741" s="165" t="s">
        <v>206</v>
      </c>
      <c r="AU741" s="165" t="s">
        <v>81</v>
      </c>
      <c r="AV741" s="13" t="s">
        <v>81</v>
      </c>
      <c r="AW741" s="13" t="s">
        <v>34</v>
      </c>
      <c r="AX741" s="13" t="s">
        <v>72</v>
      </c>
      <c r="AY741" s="165" t="s">
        <v>195</v>
      </c>
    </row>
    <row r="742" spans="2:51" s="13" customFormat="1" ht="22.5">
      <c r="B742" s="164"/>
      <c r="D742" s="159" t="s">
        <v>206</v>
      </c>
      <c r="E742" s="165" t="s">
        <v>3</v>
      </c>
      <c r="F742" s="166" t="s">
        <v>926</v>
      </c>
      <c r="H742" s="167">
        <v>321.05500000000001</v>
      </c>
      <c r="I742" s="168"/>
      <c r="L742" s="164"/>
      <c r="M742" s="169"/>
      <c r="N742" s="170"/>
      <c r="O742" s="170"/>
      <c r="P742" s="170"/>
      <c r="Q742" s="170"/>
      <c r="R742" s="170"/>
      <c r="S742" s="170"/>
      <c r="T742" s="171"/>
      <c r="AT742" s="165" t="s">
        <v>206</v>
      </c>
      <c r="AU742" s="165" t="s">
        <v>81</v>
      </c>
      <c r="AV742" s="13" t="s">
        <v>81</v>
      </c>
      <c r="AW742" s="13" t="s">
        <v>34</v>
      </c>
      <c r="AX742" s="13" t="s">
        <v>72</v>
      </c>
      <c r="AY742" s="165" t="s">
        <v>195</v>
      </c>
    </row>
    <row r="743" spans="2:51" s="13" customFormat="1">
      <c r="B743" s="164"/>
      <c r="D743" s="159" t="s">
        <v>206</v>
      </c>
      <c r="E743" s="165" t="s">
        <v>3</v>
      </c>
      <c r="F743" s="166" t="s">
        <v>927</v>
      </c>
      <c r="H743" s="167">
        <v>-8.4</v>
      </c>
      <c r="I743" s="168"/>
      <c r="L743" s="164"/>
      <c r="M743" s="169"/>
      <c r="N743" s="170"/>
      <c r="O743" s="170"/>
      <c r="P743" s="170"/>
      <c r="Q743" s="170"/>
      <c r="R743" s="170"/>
      <c r="S743" s="170"/>
      <c r="T743" s="171"/>
      <c r="AT743" s="165" t="s">
        <v>206</v>
      </c>
      <c r="AU743" s="165" t="s">
        <v>81</v>
      </c>
      <c r="AV743" s="13" t="s">
        <v>81</v>
      </c>
      <c r="AW743" s="13" t="s">
        <v>34</v>
      </c>
      <c r="AX743" s="13" t="s">
        <v>72</v>
      </c>
      <c r="AY743" s="165" t="s">
        <v>195</v>
      </c>
    </row>
    <row r="744" spans="2:51" s="13" customFormat="1">
      <c r="B744" s="164"/>
      <c r="D744" s="159" t="s">
        <v>206</v>
      </c>
      <c r="E744" s="165" t="s">
        <v>3</v>
      </c>
      <c r="F744" s="166" t="s">
        <v>928</v>
      </c>
      <c r="H744" s="167">
        <v>-9.6</v>
      </c>
      <c r="I744" s="168"/>
      <c r="L744" s="164"/>
      <c r="M744" s="169"/>
      <c r="N744" s="170"/>
      <c r="O744" s="170"/>
      <c r="P744" s="170"/>
      <c r="Q744" s="170"/>
      <c r="R744" s="170"/>
      <c r="S744" s="170"/>
      <c r="T744" s="171"/>
      <c r="AT744" s="165" t="s">
        <v>206</v>
      </c>
      <c r="AU744" s="165" t="s">
        <v>81</v>
      </c>
      <c r="AV744" s="13" t="s">
        <v>81</v>
      </c>
      <c r="AW744" s="13" t="s">
        <v>34</v>
      </c>
      <c r="AX744" s="13" t="s">
        <v>72</v>
      </c>
      <c r="AY744" s="165" t="s">
        <v>195</v>
      </c>
    </row>
    <row r="745" spans="2:51" s="13" customFormat="1">
      <c r="B745" s="164"/>
      <c r="D745" s="159" t="s">
        <v>206</v>
      </c>
      <c r="E745" s="165" t="s">
        <v>3</v>
      </c>
      <c r="F745" s="166" t="s">
        <v>929</v>
      </c>
      <c r="H745" s="167">
        <v>54.237000000000002</v>
      </c>
      <c r="I745" s="168"/>
      <c r="L745" s="164"/>
      <c r="M745" s="169"/>
      <c r="N745" s="170"/>
      <c r="O745" s="170"/>
      <c r="P745" s="170"/>
      <c r="Q745" s="170"/>
      <c r="R745" s="170"/>
      <c r="S745" s="170"/>
      <c r="T745" s="171"/>
      <c r="AT745" s="165" t="s">
        <v>206</v>
      </c>
      <c r="AU745" s="165" t="s">
        <v>81</v>
      </c>
      <c r="AV745" s="13" t="s">
        <v>81</v>
      </c>
      <c r="AW745" s="13" t="s">
        <v>34</v>
      </c>
      <c r="AX745" s="13" t="s">
        <v>72</v>
      </c>
      <c r="AY745" s="165" t="s">
        <v>195</v>
      </c>
    </row>
    <row r="746" spans="2:51" s="13" customFormat="1">
      <c r="B746" s="164"/>
      <c r="D746" s="159" t="s">
        <v>206</v>
      </c>
      <c r="E746" s="165" t="s">
        <v>3</v>
      </c>
      <c r="F746" s="166" t="s">
        <v>930</v>
      </c>
      <c r="H746" s="167">
        <v>-2.64</v>
      </c>
      <c r="I746" s="168"/>
      <c r="L746" s="164"/>
      <c r="M746" s="169"/>
      <c r="N746" s="170"/>
      <c r="O746" s="170"/>
      <c r="P746" s="170"/>
      <c r="Q746" s="170"/>
      <c r="R746" s="170"/>
      <c r="S746" s="170"/>
      <c r="T746" s="171"/>
      <c r="AT746" s="165" t="s">
        <v>206</v>
      </c>
      <c r="AU746" s="165" t="s">
        <v>81</v>
      </c>
      <c r="AV746" s="13" t="s">
        <v>81</v>
      </c>
      <c r="AW746" s="13" t="s">
        <v>34</v>
      </c>
      <c r="AX746" s="13" t="s">
        <v>72</v>
      </c>
      <c r="AY746" s="165" t="s">
        <v>195</v>
      </c>
    </row>
    <row r="747" spans="2:51" s="13" customFormat="1">
      <c r="B747" s="164"/>
      <c r="D747" s="159" t="s">
        <v>206</v>
      </c>
      <c r="E747" s="165" t="s">
        <v>3</v>
      </c>
      <c r="F747" s="166" t="s">
        <v>886</v>
      </c>
      <c r="H747" s="167">
        <v>-2.8</v>
      </c>
      <c r="I747" s="168"/>
      <c r="L747" s="164"/>
      <c r="M747" s="169"/>
      <c r="N747" s="170"/>
      <c r="O747" s="170"/>
      <c r="P747" s="170"/>
      <c r="Q747" s="170"/>
      <c r="R747" s="170"/>
      <c r="S747" s="170"/>
      <c r="T747" s="171"/>
      <c r="AT747" s="165" t="s">
        <v>206</v>
      </c>
      <c r="AU747" s="165" t="s">
        <v>81</v>
      </c>
      <c r="AV747" s="13" t="s">
        <v>81</v>
      </c>
      <c r="AW747" s="13" t="s">
        <v>34</v>
      </c>
      <c r="AX747" s="13" t="s">
        <v>72</v>
      </c>
      <c r="AY747" s="165" t="s">
        <v>195</v>
      </c>
    </row>
    <row r="748" spans="2:51" s="13" customFormat="1">
      <c r="B748" s="164"/>
      <c r="D748" s="159" t="s">
        <v>206</v>
      </c>
      <c r="E748" s="165" t="s">
        <v>3</v>
      </c>
      <c r="F748" s="166" t="s">
        <v>894</v>
      </c>
      <c r="H748" s="167">
        <v>-1.6</v>
      </c>
      <c r="I748" s="168"/>
      <c r="L748" s="164"/>
      <c r="M748" s="169"/>
      <c r="N748" s="170"/>
      <c r="O748" s="170"/>
      <c r="P748" s="170"/>
      <c r="Q748" s="170"/>
      <c r="R748" s="170"/>
      <c r="S748" s="170"/>
      <c r="T748" s="171"/>
      <c r="AT748" s="165" t="s">
        <v>206</v>
      </c>
      <c r="AU748" s="165" t="s">
        <v>81</v>
      </c>
      <c r="AV748" s="13" t="s">
        <v>81</v>
      </c>
      <c r="AW748" s="13" t="s">
        <v>34</v>
      </c>
      <c r="AX748" s="13" t="s">
        <v>72</v>
      </c>
      <c r="AY748" s="165" t="s">
        <v>195</v>
      </c>
    </row>
    <row r="749" spans="2:51" s="13" customFormat="1">
      <c r="B749" s="164"/>
      <c r="D749" s="159" t="s">
        <v>206</v>
      </c>
      <c r="E749" s="165" t="s">
        <v>3</v>
      </c>
      <c r="F749" s="166" t="s">
        <v>931</v>
      </c>
      <c r="H749" s="167">
        <v>3.1960000000000002</v>
      </c>
      <c r="I749" s="168"/>
      <c r="L749" s="164"/>
      <c r="M749" s="169"/>
      <c r="N749" s="170"/>
      <c r="O749" s="170"/>
      <c r="P749" s="170"/>
      <c r="Q749" s="170"/>
      <c r="R749" s="170"/>
      <c r="S749" s="170"/>
      <c r="T749" s="171"/>
      <c r="AT749" s="165" t="s">
        <v>206</v>
      </c>
      <c r="AU749" s="165" t="s">
        <v>81</v>
      </c>
      <c r="AV749" s="13" t="s">
        <v>81</v>
      </c>
      <c r="AW749" s="13" t="s">
        <v>34</v>
      </c>
      <c r="AX749" s="13" t="s">
        <v>72</v>
      </c>
      <c r="AY749" s="165" t="s">
        <v>195</v>
      </c>
    </row>
    <row r="750" spans="2:51" s="14" customFormat="1">
      <c r="B750" s="172"/>
      <c r="D750" s="159" t="s">
        <v>206</v>
      </c>
      <c r="E750" s="173" t="s">
        <v>3</v>
      </c>
      <c r="F750" s="174" t="s">
        <v>532</v>
      </c>
      <c r="H750" s="175">
        <v>728.62300000000005</v>
      </c>
      <c r="I750" s="176"/>
      <c r="L750" s="172"/>
      <c r="M750" s="177"/>
      <c r="N750" s="178"/>
      <c r="O750" s="178"/>
      <c r="P750" s="178"/>
      <c r="Q750" s="178"/>
      <c r="R750" s="178"/>
      <c r="S750" s="178"/>
      <c r="T750" s="179"/>
      <c r="AT750" s="173" t="s">
        <v>206</v>
      </c>
      <c r="AU750" s="173" t="s">
        <v>81</v>
      </c>
      <c r="AV750" s="14" t="s">
        <v>109</v>
      </c>
      <c r="AW750" s="14" t="s">
        <v>34</v>
      </c>
      <c r="AX750" s="14" t="s">
        <v>72</v>
      </c>
      <c r="AY750" s="173" t="s">
        <v>195</v>
      </c>
    </row>
    <row r="751" spans="2:51" s="13" customFormat="1">
      <c r="B751" s="164"/>
      <c r="D751" s="159" t="s">
        <v>206</v>
      </c>
      <c r="E751" s="165" t="s">
        <v>3</v>
      </c>
      <c r="F751" s="166" t="s">
        <v>932</v>
      </c>
      <c r="H751" s="167">
        <v>74.025999999999996</v>
      </c>
      <c r="I751" s="168"/>
      <c r="L751" s="164"/>
      <c r="M751" s="169"/>
      <c r="N751" s="170"/>
      <c r="O751" s="170"/>
      <c r="P751" s="170"/>
      <c r="Q751" s="170"/>
      <c r="R751" s="170"/>
      <c r="S751" s="170"/>
      <c r="T751" s="171"/>
      <c r="AT751" s="165" t="s">
        <v>206</v>
      </c>
      <c r="AU751" s="165" t="s">
        <v>81</v>
      </c>
      <c r="AV751" s="13" t="s">
        <v>81</v>
      </c>
      <c r="AW751" s="13" t="s">
        <v>34</v>
      </c>
      <c r="AX751" s="13" t="s">
        <v>72</v>
      </c>
      <c r="AY751" s="165" t="s">
        <v>195</v>
      </c>
    </row>
    <row r="752" spans="2:51" s="13" customFormat="1">
      <c r="B752" s="164"/>
      <c r="D752" s="159" t="s">
        <v>206</v>
      </c>
      <c r="E752" s="165" t="s">
        <v>3</v>
      </c>
      <c r="F752" s="166" t="s">
        <v>933</v>
      </c>
      <c r="H752" s="167">
        <v>-3.2</v>
      </c>
      <c r="I752" s="168"/>
      <c r="L752" s="164"/>
      <c r="M752" s="169"/>
      <c r="N752" s="170"/>
      <c r="O752" s="170"/>
      <c r="P752" s="170"/>
      <c r="Q752" s="170"/>
      <c r="R752" s="170"/>
      <c r="S752" s="170"/>
      <c r="T752" s="171"/>
      <c r="AT752" s="165" t="s">
        <v>206</v>
      </c>
      <c r="AU752" s="165" t="s">
        <v>81</v>
      </c>
      <c r="AV752" s="13" t="s">
        <v>81</v>
      </c>
      <c r="AW752" s="13" t="s">
        <v>34</v>
      </c>
      <c r="AX752" s="13" t="s">
        <v>72</v>
      </c>
      <c r="AY752" s="165" t="s">
        <v>195</v>
      </c>
    </row>
    <row r="753" spans="2:51" s="13" customFormat="1">
      <c r="B753" s="164"/>
      <c r="D753" s="159" t="s">
        <v>206</v>
      </c>
      <c r="E753" s="165" t="s">
        <v>3</v>
      </c>
      <c r="F753" s="166" t="s">
        <v>886</v>
      </c>
      <c r="H753" s="167">
        <v>-2.8</v>
      </c>
      <c r="I753" s="168"/>
      <c r="L753" s="164"/>
      <c r="M753" s="169"/>
      <c r="N753" s="170"/>
      <c r="O753" s="170"/>
      <c r="P753" s="170"/>
      <c r="Q753" s="170"/>
      <c r="R753" s="170"/>
      <c r="S753" s="170"/>
      <c r="T753" s="171"/>
      <c r="AT753" s="165" t="s">
        <v>206</v>
      </c>
      <c r="AU753" s="165" t="s">
        <v>81</v>
      </c>
      <c r="AV753" s="13" t="s">
        <v>81</v>
      </c>
      <c r="AW753" s="13" t="s">
        <v>34</v>
      </c>
      <c r="AX753" s="13" t="s">
        <v>72</v>
      </c>
      <c r="AY753" s="165" t="s">
        <v>195</v>
      </c>
    </row>
    <row r="754" spans="2:51" s="13" customFormat="1" ht="33.75">
      <c r="B754" s="164"/>
      <c r="D754" s="159" t="s">
        <v>206</v>
      </c>
      <c r="E754" s="165" t="s">
        <v>3</v>
      </c>
      <c r="F754" s="166" t="s">
        <v>934</v>
      </c>
      <c r="H754" s="167">
        <v>261.52999999999997</v>
      </c>
      <c r="I754" s="168"/>
      <c r="L754" s="164"/>
      <c r="M754" s="169"/>
      <c r="N754" s="170"/>
      <c r="O754" s="170"/>
      <c r="P754" s="170"/>
      <c r="Q754" s="170"/>
      <c r="R754" s="170"/>
      <c r="S754" s="170"/>
      <c r="T754" s="171"/>
      <c r="AT754" s="165" t="s">
        <v>206</v>
      </c>
      <c r="AU754" s="165" t="s">
        <v>81</v>
      </c>
      <c r="AV754" s="13" t="s">
        <v>81</v>
      </c>
      <c r="AW754" s="13" t="s">
        <v>34</v>
      </c>
      <c r="AX754" s="13" t="s">
        <v>72</v>
      </c>
      <c r="AY754" s="165" t="s">
        <v>195</v>
      </c>
    </row>
    <row r="755" spans="2:51" s="13" customFormat="1">
      <c r="B755" s="164"/>
      <c r="D755" s="159" t="s">
        <v>206</v>
      </c>
      <c r="E755" s="165" t="s">
        <v>3</v>
      </c>
      <c r="F755" s="166" t="s">
        <v>935</v>
      </c>
      <c r="H755" s="167">
        <v>-9</v>
      </c>
      <c r="I755" s="168"/>
      <c r="L755" s="164"/>
      <c r="M755" s="169"/>
      <c r="N755" s="170"/>
      <c r="O755" s="170"/>
      <c r="P755" s="170"/>
      <c r="Q755" s="170"/>
      <c r="R755" s="170"/>
      <c r="S755" s="170"/>
      <c r="T755" s="171"/>
      <c r="AT755" s="165" t="s">
        <v>206</v>
      </c>
      <c r="AU755" s="165" t="s">
        <v>81</v>
      </c>
      <c r="AV755" s="13" t="s">
        <v>81</v>
      </c>
      <c r="AW755" s="13" t="s">
        <v>34</v>
      </c>
      <c r="AX755" s="13" t="s">
        <v>72</v>
      </c>
      <c r="AY755" s="165" t="s">
        <v>195</v>
      </c>
    </row>
    <row r="756" spans="2:51" s="13" customFormat="1">
      <c r="B756" s="164"/>
      <c r="D756" s="159" t="s">
        <v>206</v>
      </c>
      <c r="E756" s="165" t="s">
        <v>3</v>
      </c>
      <c r="F756" s="166" t="s">
        <v>936</v>
      </c>
      <c r="H756" s="167">
        <v>-4.4000000000000004</v>
      </c>
      <c r="I756" s="168"/>
      <c r="L756" s="164"/>
      <c r="M756" s="169"/>
      <c r="N756" s="170"/>
      <c r="O756" s="170"/>
      <c r="P756" s="170"/>
      <c r="Q756" s="170"/>
      <c r="R756" s="170"/>
      <c r="S756" s="170"/>
      <c r="T756" s="171"/>
      <c r="AT756" s="165" t="s">
        <v>206</v>
      </c>
      <c r="AU756" s="165" t="s">
        <v>81</v>
      </c>
      <c r="AV756" s="13" t="s">
        <v>81</v>
      </c>
      <c r="AW756" s="13" t="s">
        <v>34</v>
      </c>
      <c r="AX756" s="13" t="s">
        <v>72</v>
      </c>
      <c r="AY756" s="165" t="s">
        <v>195</v>
      </c>
    </row>
    <row r="757" spans="2:51" s="13" customFormat="1">
      <c r="B757" s="164"/>
      <c r="D757" s="159" t="s">
        <v>206</v>
      </c>
      <c r="E757" s="165" t="s">
        <v>3</v>
      </c>
      <c r="F757" s="166" t="s">
        <v>886</v>
      </c>
      <c r="H757" s="167">
        <v>-2.8</v>
      </c>
      <c r="I757" s="168"/>
      <c r="L757" s="164"/>
      <c r="M757" s="169"/>
      <c r="N757" s="170"/>
      <c r="O757" s="170"/>
      <c r="P757" s="170"/>
      <c r="Q757" s="170"/>
      <c r="R757" s="170"/>
      <c r="S757" s="170"/>
      <c r="T757" s="171"/>
      <c r="AT757" s="165" t="s">
        <v>206</v>
      </c>
      <c r="AU757" s="165" t="s">
        <v>81</v>
      </c>
      <c r="AV757" s="13" t="s">
        <v>81</v>
      </c>
      <c r="AW757" s="13" t="s">
        <v>34</v>
      </c>
      <c r="AX757" s="13" t="s">
        <v>72</v>
      </c>
      <c r="AY757" s="165" t="s">
        <v>195</v>
      </c>
    </row>
    <row r="758" spans="2:51" s="13" customFormat="1">
      <c r="B758" s="164"/>
      <c r="D758" s="159" t="s">
        <v>206</v>
      </c>
      <c r="E758" s="165" t="s">
        <v>3</v>
      </c>
      <c r="F758" s="166" t="s">
        <v>933</v>
      </c>
      <c r="H758" s="167">
        <v>-3.2</v>
      </c>
      <c r="I758" s="168"/>
      <c r="L758" s="164"/>
      <c r="M758" s="169"/>
      <c r="N758" s="170"/>
      <c r="O758" s="170"/>
      <c r="P758" s="170"/>
      <c r="Q758" s="170"/>
      <c r="R758" s="170"/>
      <c r="S758" s="170"/>
      <c r="T758" s="171"/>
      <c r="AT758" s="165" t="s">
        <v>206</v>
      </c>
      <c r="AU758" s="165" t="s">
        <v>81</v>
      </c>
      <c r="AV758" s="13" t="s">
        <v>81</v>
      </c>
      <c r="AW758" s="13" t="s">
        <v>34</v>
      </c>
      <c r="AX758" s="13" t="s">
        <v>72</v>
      </c>
      <c r="AY758" s="165" t="s">
        <v>195</v>
      </c>
    </row>
    <row r="759" spans="2:51" s="13" customFormat="1">
      <c r="B759" s="164"/>
      <c r="D759" s="159" t="s">
        <v>206</v>
      </c>
      <c r="E759" s="165" t="s">
        <v>3</v>
      </c>
      <c r="F759" s="166" t="s">
        <v>937</v>
      </c>
      <c r="H759" s="167">
        <v>7.8</v>
      </c>
      <c r="I759" s="168"/>
      <c r="L759" s="164"/>
      <c r="M759" s="169"/>
      <c r="N759" s="170"/>
      <c r="O759" s="170"/>
      <c r="P759" s="170"/>
      <c r="Q759" s="170"/>
      <c r="R759" s="170"/>
      <c r="S759" s="170"/>
      <c r="T759" s="171"/>
      <c r="AT759" s="165" t="s">
        <v>206</v>
      </c>
      <c r="AU759" s="165" t="s">
        <v>81</v>
      </c>
      <c r="AV759" s="13" t="s">
        <v>81</v>
      </c>
      <c r="AW759" s="13" t="s">
        <v>34</v>
      </c>
      <c r="AX759" s="13" t="s">
        <v>72</v>
      </c>
      <c r="AY759" s="165" t="s">
        <v>195</v>
      </c>
    </row>
    <row r="760" spans="2:51" s="13" customFormat="1">
      <c r="B760" s="164"/>
      <c r="D760" s="159" t="s">
        <v>206</v>
      </c>
      <c r="E760" s="165" t="s">
        <v>3</v>
      </c>
      <c r="F760" s="166" t="s">
        <v>930</v>
      </c>
      <c r="H760" s="167">
        <v>-2.64</v>
      </c>
      <c r="I760" s="168"/>
      <c r="L760" s="164"/>
      <c r="M760" s="169"/>
      <c r="N760" s="170"/>
      <c r="O760" s="170"/>
      <c r="P760" s="170"/>
      <c r="Q760" s="170"/>
      <c r="R760" s="170"/>
      <c r="S760" s="170"/>
      <c r="T760" s="171"/>
      <c r="AT760" s="165" t="s">
        <v>206</v>
      </c>
      <c r="AU760" s="165" t="s">
        <v>81</v>
      </c>
      <c r="AV760" s="13" t="s">
        <v>81</v>
      </c>
      <c r="AW760" s="13" t="s">
        <v>34</v>
      </c>
      <c r="AX760" s="13" t="s">
        <v>72</v>
      </c>
      <c r="AY760" s="165" t="s">
        <v>195</v>
      </c>
    </row>
    <row r="761" spans="2:51" s="13" customFormat="1" ht="22.5">
      <c r="B761" s="164"/>
      <c r="D761" s="159" t="s">
        <v>206</v>
      </c>
      <c r="E761" s="165" t="s">
        <v>3</v>
      </c>
      <c r="F761" s="166" t="s">
        <v>938</v>
      </c>
      <c r="H761" s="167">
        <v>141.22300000000001</v>
      </c>
      <c r="I761" s="168"/>
      <c r="L761" s="164"/>
      <c r="M761" s="169"/>
      <c r="N761" s="170"/>
      <c r="O761" s="170"/>
      <c r="P761" s="170"/>
      <c r="Q761" s="170"/>
      <c r="R761" s="170"/>
      <c r="S761" s="170"/>
      <c r="T761" s="171"/>
      <c r="AT761" s="165" t="s">
        <v>206</v>
      </c>
      <c r="AU761" s="165" t="s">
        <v>81</v>
      </c>
      <c r="AV761" s="13" t="s">
        <v>81</v>
      </c>
      <c r="AW761" s="13" t="s">
        <v>34</v>
      </c>
      <c r="AX761" s="13" t="s">
        <v>72</v>
      </c>
      <c r="AY761" s="165" t="s">
        <v>195</v>
      </c>
    </row>
    <row r="762" spans="2:51" s="13" customFormat="1">
      <c r="B762" s="164"/>
      <c r="D762" s="159" t="s">
        <v>206</v>
      </c>
      <c r="E762" s="165" t="s">
        <v>3</v>
      </c>
      <c r="F762" s="166" t="s">
        <v>905</v>
      </c>
      <c r="H762" s="167">
        <v>-12</v>
      </c>
      <c r="I762" s="168"/>
      <c r="L762" s="164"/>
      <c r="M762" s="169"/>
      <c r="N762" s="170"/>
      <c r="O762" s="170"/>
      <c r="P762" s="170"/>
      <c r="Q762" s="170"/>
      <c r="R762" s="170"/>
      <c r="S762" s="170"/>
      <c r="T762" s="171"/>
      <c r="AT762" s="165" t="s">
        <v>206</v>
      </c>
      <c r="AU762" s="165" t="s">
        <v>81</v>
      </c>
      <c r="AV762" s="13" t="s">
        <v>81</v>
      </c>
      <c r="AW762" s="13" t="s">
        <v>34</v>
      </c>
      <c r="AX762" s="13" t="s">
        <v>72</v>
      </c>
      <c r="AY762" s="165" t="s">
        <v>195</v>
      </c>
    </row>
    <row r="763" spans="2:51" s="13" customFormat="1">
      <c r="B763" s="164"/>
      <c r="D763" s="159" t="s">
        <v>206</v>
      </c>
      <c r="E763" s="165" t="s">
        <v>3</v>
      </c>
      <c r="F763" s="166" t="s">
        <v>894</v>
      </c>
      <c r="H763" s="167">
        <v>-1.6</v>
      </c>
      <c r="I763" s="168"/>
      <c r="L763" s="164"/>
      <c r="M763" s="169"/>
      <c r="N763" s="170"/>
      <c r="O763" s="170"/>
      <c r="P763" s="170"/>
      <c r="Q763" s="170"/>
      <c r="R763" s="170"/>
      <c r="S763" s="170"/>
      <c r="T763" s="171"/>
      <c r="AT763" s="165" t="s">
        <v>206</v>
      </c>
      <c r="AU763" s="165" t="s">
        <v>81</v>
      </c>
      <c r="AV763" s="13" t="s">
        <v>81</v>
      </c>
      <c r="AW763" s="13" t="s">
        <v>34</v>
      </c>
      <c r="AX763" s="13" t="s">
        <v>72</v>
      </c>
      <c r="AY763" s="165" t="s">
        <v>195</v>
      </c>
    </row>
    <row r="764" spans="2:51" s="13" customFormat="1">
      <c r="B764" s="164"/>
      <c r="D764" s="159" t="s">
        <v>206</v>
      </c>
      <c r="E764" s="165" t="s">
        <v>3</v>
      </c>
      <c r="F764" s="166" t="s">
        <v>918</v>
      </c>
      <c r="H764" s="167">
        <v>-1.8</v>
      </c>
      <c r="I764" s="168"/>
      <c r="L764" s="164"/>
      <c r="M764" s="169"/>
      <c r="N764" s="170"/>
      <c r="O764" s="170"/>
      <c r="P764" s="170"/>
      <c r="Q764" s="170"/>
      <c r="R764" s="170"/>
      <c r="S764" s="170"/>
      <c r="T764" s="171"/>
      <c r="AT764" s="165" t="s">
        <v>206</v>
      </c>
      <c r="AU764" s="165" t="s">
        <v>81</v>
      </c>
      <c r="AV764" s="13" t="s">
        <v>81</v>
      </c>
      <c r="AW764" s="13" t="s">
        <v>34</v>
      </c>
      <c r="AX764" s="13" t="s">
        <v>72</v>
      </c>
      <c r="AY764" s="165" t="s">
        <v>195</v>
      </c>
    </row>
    <row r="765" spans="2:51" s="13" customFormat="1">
      <c r="B765" s="164"/>
      <c r="D765" s="159" t="s">
        <v>206</v>
      </c>
      <c r="E765" s="165" t="s">
        <v>3</v>
      </c>
      <c r="F765" s="166" t="s">
        <v>939</v>
      </c>
      <c r="H765" s="167">
        <v>-3.08</v>
      </c>
      <c r="I765" s="168"/>
      <c r="L765" s="164"/>
      <c r="M765" s="169"/>
      <c r="N765" s="170"/>
      <c r="O765" s="170"/>
      <c r="P765" s="170"/>
      <c r="Q765" s="170"/>
      <c r="R765" s="170"/>
      <c r="S765" s="170"/>
      <c r="T765" s="171"/>
      <c r="AT765" s="165" t="s">
        <v>206</v>
      </c>
      <c r="AU765" s="165" t="s">
        <v>81</v>
      </c>
      <c r="AV765" s="13" t="s">
        <v>81</v>
      </c>
      <c r="AW765" s="13" t="s">
        <v>34</v>
      </c>
      <c r="AX765" s="13" t="s">
        <v>72</v>
      </c>
      <c r="AY765" s="165" t="s">
        <v>195</v>
      </c>
    </row>
    <row r="766" spans="2:51" s="13" customFormat="1">
      <c r="B766" s="164"/>
      <c r="D766" s="159" t="s">
        <v>206</v>
      </c>
      <c r="E766" s="165" t="s">
        <v>3</v>
      </c>
      <c r="F766" s="166" t="s">
        <v>940</v>
      </c>
      <c r="H766" s="167">
        <v>-2.2000000000000002</v>
      </c>
      <c r="I766" s="168"/>
      <c r="L766" s="164"/>
      <c r="M766" s="169"/>
      <c r="N766" s="170"/>
      <c r="O766" s="170"/>
      <c r="P766" s="170"/>
      <c r="Q766" s="170"/>
      <c r="R766" s="170"/>
      <c r="S766" s="170"/>
      <c r="T766" s="171"/>
      <c r="AT766" s="165" t="s">
        <v>206</v>
      </c>
      <c r="AU766" s="165" t="s">
        <v>81</v>
      </c>
      <c r="AV766" s="13" t="s">
        <v>81</v>
      </c>
      <c r="AW766" s="13" t="s">
        <v>34</v>
      </c>
      <c r="AX766" s="13" t="s">
        <v>72</v>
      </c>
      <c r="AY766" s="165" t="s">
        <v>195</v>
      </c>
    </row>
    <row r="767" spans="2:51" s="13" customFormat="1">
      <c r="B767" s="164"/>
      <c r="D767" s="159" t="s">
        <v>206</v>
      </c>
      <c r="E767" s="165" t="s">
        <v>3</v>
      </c>
      <c r="F767" s="166" t="s">
        <v>941</v>
      </c>
      <c r="H767" s="167">
        <v>60.293999999999997</v>
      </c>
      <c r="I767" s="168"/>
      <c r="L767" s="164"/>
      <c r="M767" s="169"/>
      <c r="N767" s="170"/>
      <c r="O767" s="170"/>
      <c r="P767" s="170"/>
      <c r="Q767" s="170"/>
      <c r="R767" s="170"/>
      <c r="S767" s="170"/>
      <c r="T767" s="171"/>
      <c r="AT767" s="165" t="s">
        <v>206</v>
      </c>
      <c r="AU767" s="165" t="s">
        <v>81</v>
      </c>
      <c r="AV767" s="13" t="s">
        <v>81</v>
      </c>
      <c r="AW767" s="13" t="s">
        <v>34</v>
      </c>
      <c r="AX767" s="13" t="s">
        <v>72</v>
      </c>
      <c r="AY767" s="165" t="s">
        <v>195</v>
      </c>
    </row>
    <row r="768" spans="2:51" s="13" customFormat="1">
      <c r="B768" s="164"/>
      <c r="D768" s="159" t="s">
        <v>206</v>
      </c>
      <c r="E768" s="165" t="s">
        <v>3</v>
      </c>
      <c r="F768" s="166" t="s">
        <v>942</v>
      </c>
      <c r="H768" s="167">
        <v>-5.6</v>
      </c>
      <c r="I768" s="168"/>
      <c r="L768" s="164"/>
      <c r="M768" s="169"/>
      <c r="N768" s="170"/>
      <c r="O768" s="170"/>
      <c r="P768" s="170"/>
      <c r="Q768" s="170"/>
      <c r="R768" s="170"/>
      <c r="S768" s="170"/>
      <c r="T768" s="171"/>
      <c r="AT768" s="165" t="s">
        <v>206</v>
      </c>
      <c r="AU768" s="165" t="s">
        <v>81</v>
      </c>
      <c r="AV768" s="13" t="s">
        <v>81</v>
      </c>
      <c r="AW768" s="13" t="s">
        <v>34</v>
      </c>
      <c r="AX768" s="13" t="s">
        <v>72</v>
      </c>
      <c r="AY768" s="165" t="s">
        <v>195</v>
      </c>
    </row>
    <row r="769" spans="2:51" s="13" customFormat="1">
      <c r="B769" s="164"/>
      <c r="D769" s="159" t="s">
        <v>206</v>
      </c>
      <c r="E769" s="165" t="s">
        <v>3</v>
      </c>
      <c r="F769" s="166" t="s">
        <v>918</v>
      </c>
      <c r="H769" s="167">
        <v>-1.8</v>
      </c>
      <c r="I769" s="168"/>
      <c r="L769" s="164"/>
      <c r="M769" s="169"/>
      <c r="N769" s="170"/>
      <c r="O769" s="170"/>
      <c r="P769" s="170"/>
      <c r="Q769" s="170"/>
      <c r="R769" s="170"/>
      <c r="S769" s="170"/>
      <c r="T769" s="171"/>
      <c r="AT769" s="165" t="s">
        <v>206</v>
      </c>
      <c r="AU769" s="165" t="s">
        <v>81</v>
      </c>
      <c r="AV769" s="13" t="s">
        <v>81</v>
      </c>
      <c r="AW769" s="13" t="s">
        <v>34</v>
      </c>
      <c r="AX769" s="13" t="s">
        <v>72</v>
      </c>
      <c r="AY769" s="165" t="s">
        <v>195</v>
      </c>
    </row>
    <row r="770" spans="2:51" s="13" customFormat="1">
      <c r="B770" s="164"/>
      <c r="D770" s="159" t="s">
        <v>206</v>
      </c>
      <c r="E770" s="165" t="s">
        <v>3</v>
      </c>
      <c r="F770" s="166" t="s">
        <v>943</v>
      </c>
      <c r="H770" s="167">
        <v>9.0760000000000005</v>
      </c>
      <c r="I770" s="168"/>
      <c r="L770" s="164"/>
      <c r="M770" s="169"/>
      <c r="N770" s="170"/>
      <c r="O770" s="170"/>
      <c r="P770" s="170"/>
      <c r="Q770" s="170"/>
      <c r="R770" s="170"/>
      <c r="S770" s="170"/>
      <c r="T770" s="171"/>
      <c r="AT770" s="165" t="s">
        <v>206</v>
      </c>
      <c r="AU770" s="165" t="s">
        <v>81</v>
      </c>
      <c r="AV770" s="13" t="s">
        <v>81</v>
      </c>
      <c r="AW770" s="13" t="s">
        <v>34</v>
      </c>
      <c r="AX770" s="13" t="s">
        <v>72</v>
      </c>
      <c r="AY770" s="165" t="s">
        <v>195</v>
      </c>
    </row>
    <row r="771" spans="2:51" s="13" customFormat="1">
      <c r="B771" s="164"/>
      <c r="D771" s="159" t="s">
        <v>206</v>
      </c>
      <c r="E771" s="165" t="s">
        <v>3</v>
      </c>
      <c r="F771" s="166" t="s">
        <v>944</v>
      </c>
      <c r="H771" s="167">
        <v>10.301</v>
      </c>
      <c r="I771" s="168"/>
      <c r="L771" s="164"/>
      <c r="M771" s="169"/>
      <c r="N771" s="170"/>
      <c r="O771" s="170"/>
      <c r="P771" s="170"/>
      <c r="Q771" s="170"/>
      <c r="R771" s="170"/>
      <c r="S771" s="170"/>
      <c r="T771" s="171"/>
      <c r="AT771" s="165" t="s">
        <v>206</v>
      </c>
      <c r="AU771" s="165" t="s">
        <v>81</v>
      </c>
      <c r="AV771" s="13" t="s">
        <v>81</v>
      </c>
      <c r="AW771" s="13" t="s">
        <v>34</v>
      </c>
      <c r="AX771" s="13" t="s">
        <v>72</v>
      </c>
      <c r="AY771" s="165" t="s">
        <v>195</v>
      </c>
    </row>
    <row r="772" spans="2:51" s="13" customFormat="1">
      <c r="B772" s="164"/>
      <c r="D772" s="159" t="s">
        <v>206</v>
      </c>
      <c r="E772" s="165" t="s">
        <v>3</v>
      </c>
      <c r="F772" s="166" t="s">
        <v>945</v>
      </c>
      <c r="H772" s="167">
        <v>20.12</v>
      </c>
      <c r="I772" s="168"/>
      <c r="L772" s="164"/>
      <c r="M772" s="169"/>
      <c r="N772" s="170"/>
      <c r="O772" s="170"/>
      <c r="P772" s="170"/>
      <c r="Q772" s="170"/>
      <c r="R772" s="170"/>
      <c r="S772" s="170"/>
      <c r="T772" s="171"/>
      <c r="AT772" s="165" t="s">
        <v>206</v>
      </c>
      <c r="AU772" s="165" t="s">
        <v>81</v>
      </c>
      <c r="AV772" s="13" t="s">
        <v>81</v>
      </c>
      <c r="AW772" s="13" t="s">
        <v>34</v>
      </c>
      <c r="AX772" s="13" t="s">
        <v>72</v>
      </c>
      <c r="AY772" s="165" t="s">
        <v>195</v>
      </c>
    </row>
    <row r="773" spans="2:51" s="13" customFormat="1">
      <c r="B773" s="164"/>
      <c r="D773" s="159" t="s">
        <v>206</v>
      </c>
      <c r="E773" s="165" t="s">
        <v>3</v>
      </c>
      <c r="F773" s="166" t="s">
        <v>946</v>
      </c>
      <c r="H773" s="167">
        <v>9.625</v>
      </c>
      <c r="I773" s="168"/>
      <c r="L773" s="164"/>
      <c r="M773" s="169"/>
      <c r="N773" s="170"/>
      <c r="O773" s="170"/>
      <c r="P773" s="170"/>
      <c r="Q773" s="170"/>
      <c r="R773" s="170"/>
      <c r="S773" s="170"/>
      <c r="T773" s="171"/>
      <c r="AT773" s="165" t="s">
        <v>206</v>
      </c>
      <c r="AU773" s="165" t="s">
        <v>81</v>
      </c>
      <c r="AV773" s="13" t="s">
        <v>81</v>
      </c>
      <c r="AW773" s="13" t="s">
        <v>34</v>
      </c>
      <c r="AX773" s="13" t="s">
        <v>72</v>
      </c>
      <c r="AY773" s="165" t="s">
        <v>195</v>
      </c>
    </row>
    <row r="774" spans="2:51" s="14" customFormat="1">
      <c r="B774" s="172"/>
      <c r="D774" s="159" t="s">
        <v>206</v>
      </c>
      <c r="E774" s="173" t="s">
        <v>3</v>
      </c>
      <c r="F774" s="174" t="s">
        <v>514</v>
      </c>
      <c r="H774" s="175">
        <v>537.875</v>
      </c>
      <c r="I774" s="176"/>
      <c r="L774" s="172"/>
      <c r="M774" s="177"/>
      <c r="N774" s="178"/>
      <c r="O774" s="178"/>
      <c r="P774" s="178"/>
      <c r="Q774" s="178"/>
      <c r="R774" s="178"/>
      <c r="S774" s="178"/>
      <c r="T774" s="179"/>
      <c r="AT774" s="173" t="s">
        <v>206</v>
      </c>
      <c r="AU774" s="173" t="s">
        <v>81</v>
      </c>
      <c r="AV774" s="14" t="s">
        <v>109</v>
      </c>
      <c r="AW774" s="14" t="s">
        <v>34</v>
      </c>
      <c r="AX774" s="14" t="s">
        <v>72</v>
      </c>
      <c r="AY774" s="173" t="s">
        <v>195</v>
      </c>
    </row>
    <row r="775" spans="2:51" s="13" customFormat="1">
      <c r="B775" s="164"/>
      <c r="D775" s="159" t="s">
        <v>206</v>
      </c>
      <c r="E775" s="165" t="s">
        <v>3</v>
      </c>
      <c r="F775" s="166" t="s">
        <v>947</v>
      </c>
      <c r="H775" s="167">
        <v>161.69399999999999</v>
      </c>
      <c r="I775" s="168"/>
      <c r="L775" s="164"/>
      <c r="M775" s="169"/>
      <c r="N775" s="170"/>
      <c r="O775" s="170"/>
      <c r="P775" s="170"/>
      <c r="Q775" s="170"/>
      <c r="R775" s="170"/>
      <c r="S775" s="170"/>
      <c r="T775" s="171"/>
      <c r="AT775" s="165" t="s">
        <v>206</v>
      </c>
      <c r="AU775" s="165" t="s">
        <v>81</v>
      </c>
      <c r="AV775" s="13" t="s">
        <v>81</v>
      </c>
      <c r="AW775" s="13" t="s">
        <v>34</v>
      </c>
      <c r="AX775" s="13" t="s">
        <v>72</v>
      </c>
      <c r="AY775" s="165" t="s">
        <v>195</v>
      </c>
    </row>
    <row r="776" spans="2:51" s="13" customFormat="1">
      <c r="B776" s="164"/>
      <c r="D776" s="159" t="s">
        <v>206</v>
      </c>
      <c r="E776" s="165" t="s">
        <v>3</v>
      </c>
      <c r="F776" s="166" t="s">
        <v>948</v>
      </c>
      <c r="H776" s="167">
        <v>-7.2</v>
      </c>
      <c r="I776" s="168"/>
      <c r="L776" s="164"/>
      <c r="M776" s="169"/>
      <c r="N776" s="170"/>
      <c r="O776" s="170"/>
      <c r="P776" s="170"/>
      <c r="Q776" s="170"/>
      <c r="R776" s="170"/>
      <c r="S776" s="170"/>
      <c r="T776" s="171"/>
      <c r="AT776" s="165" t="s">
        <v>206</v>
      </c>
      <c r="AU776" s="165" t="s">
        <v>81</v>
      </c>
      <c r="AV776" s="13" t="s">
        <v>81</v>
      </c>
      <c r="AW776" s="13" t="s">
        <v>34</v>
      </c>
      <c r="AX776" s="13" t="s">
        <v>72</v>
      </c>
      <c r="AY776" s="165" t="s">
        <v>195</v>
      </c>
    </row>
    <row r="777" spans="2:51" s="13" customFormat="1">
      <c r="B777" s="164"/>
      <c r="D777" s="159" t="s">
        <v>206</v>
      </c>
      <c r="E777" s="165" t="s">
        <v>3</v>
      </c>
      <c r="F777" s="166" t="s">
        <v>918</v>
      </c>
      <c r="H777" s="167">
        <v>-1.8</v>
      </c>
      <c r="I777" s="168"/>
      <c r="L777" s="164"/>
      <c r="M777" s="169"/>
      <c r="N777" s="170"/>
      <c r="O777" s="170"/>
      <c r="P777" s="170"/>
      <c r="Q777" s="170"/>
      <c r="R777" s="170"/>
      <c r="S777" s="170"/>
      <c r="T777" s="171"/>
      <c r="AT777" s="165" t="s">
        <v>206</v>
      </c>
      <c r="AU777" s="165" t="s">
        <v>81</v>
      </c>
      <c r="AV777" s="13" t="s">
        <v>81</v>
      </c>
      <c r="AW777" s="13" t="s">
        <v>34</v>
      </c>
      <c r="AX777" s="13" t="s">
        <v>72</v>
      </c>
      <c r="AY777" s="165" t="s">
        <v>195</v>
      </c>
    </row>
    <row r="778" spans="2:51" s="13" customFormat="1">
      <c r="B778" s="164"/>
      <c r="D778" s="159" t="s">
        <v>206</v>
      </c>
      <c r="E778" s="165" t="s">
        <v>3</v>
      </c>
      <c r="F778" s="166" t="s">
        <v>949</v>
      </c>
      <c r="H778" s="167">
        <v>-2</v>
      </c>
      <c r="I778" s="168"/>
      <c r="L778" s="164"/>
      <c r="M778" s="169"/>
      <c r="N778" s="170"/>
      <c r="O778" s="170"/>
      <c r="P778" s="170"/>
      <c r="Q778" s="170"/>
      <c r="R778" s="170"/>
      <c r="S778" s="170"/>
      <c r="T778" s="171"/>
      <c r="AT778" s="165" t="s">
        <v>206</v>
      </c>
      <c r="AU778" s="165" t="s">
        <v>81</v>
      </c>
      <c r="AV778" s="13" t="s">
        <v>81</v>
      </c>
      <c r="AW778" s="13" t="s">
        <v>34</v>
      </c>
      <c r="AX778" s="13" t="s">
        <v>72</v>
      </c>
      <c r="AY778" s="165" t="s">
        <v>195</v>
      </c>
    </row>
    <row r="779" spans="2:51" s="13" customFormat="1">
      <c r="B779" s="164"/>
      <c r="D779" s="159" t="s">
        <v>206</v>
      </c>
      <c r="E779" s="165" t="s">
        <v>3</v>
      </c>
      <c r="F779" s="166" t="s">
        <v>950</v>
      </c>
      <c r="H779" s="167">
        <v>37.049999999999997</v>
      </c>
      <c r="I779" s="168"/>
      <c r="L779" s="164"/>
      <c r="M779" s="169"/>
      <c r="N779" s="170"/>
      <c r="O779" s="170"/>
      <c r="P779" s="170"/>
      <c r="Q779" s="170"/>
      <c r="R779" s="170"/>
      <c r="S779" s="170"/>
      <c r="T779" s="171"/>
      <c r="AT779" s="165" t="s">
        <v>206</v>
      </c>
      <c r="AU779" s="165" t="s">
        <v>81</v>
      </c>
      <c r="AV779" s="13" t="s">
        <v>81</v>
      </c>
      <c r="AW779" s="13" t="s">
        <v>34</v>
      </c>
      <c r="AX779" s="13" t="s">
        <v>72</v>
      </c>
      <c r="AY779" s="165" t="s">
        <v>195</v>
      </c>
    </row>
    <row r="780" spans="2:51" s="13" customFormat="1">
      <c r="B780" s="164"/>
      <c r="D780" s="159" t="s">
        <v>206</v>
      </c>
      <c r="E780" s="165" t="s">
        <v>3</v>
      </c>
      <c r="F780" s="166" t="s">
        <v>918</v>
      </c>
      <c r="H780" s="167">
        <v>-1.8</v>
      </c>
      <c r="I780" s="168"/>
      <c r="L780" s="164"/>
      <c r="M780" s="169"/>
      <c r="N780" s="170"/>
      <c r="O780" s="170"/>
      <c r="P780" s="170"/>
      <c r="Q780" s="170"/>
      <c r="R780" s="170"/>
      <c r="S780" s="170"/>
      <c r="T780" s="171"/>
      <c r="AT780" s="165" t="s">
        <v>206</v>
      </c>
      <c r="AU780" s="165" t="s">
        <v>81</v>
      </c>
      <c r="AV780" s="13" t="s">
        <v>81</v>
      </c>
      <c r="AW780" s="13" t="s">
        <v>34</v>
      </c>
      <c r="AX780" s="13" t="s">
        <v>72</v>
      </c>
      <c r="AY780" s="165" t="s">
        <v>195</v>
      </c>
    </row>
    <row r="781" spans="2:51" s="13" customFormat="1" ht="22.5">
      <c r="B781" s="164"/>
      <c r="D781" s="159" t="s">
        <v>206</v>
      </c>
      <c r="E781" s="165" t="s">
        <v>3</v>
      </c>
      <c r="F781" s="166" t="s">
        <v>951</v>
      </c>
      <c r="H781" s="167">
        <v>297.44499999999999</v>
      </c>
      <c r="I781" s="168"/>
      <c r="L781" s="164"/>
      <c r="M781" s="169"/>
      <c r="N781" s="170"/>
      <c r="O781" s="170"/>
      <c r="P781" s="170"/>
      <c r="Q781" s="170"/>
      <c r="R781" s="170"/>
      <c r="S781" s="170"/>
      <c r="T781" s="171"/>
      <c r="AT781" s="165" t="s">
        <v>206</v>
      </c>
      <c r="AU781" s="165" t="s">
        <v>81</v>
      </c>
      <c r="AV781" s="13" t="s">
        <v>81</v>
      </c>
      <c r="AW781" s="13" t="s">
        <v>34</v>
      </c>
      <c r="AX781" s="13" t="s">
        <v>72</v>
      </c>
      <c r="AY781" s="165" t="s">
        <v>195</v>
      </c>
    </row>
    <row r="782" spans="2:51" s="13" customFormat="1">
      <c r="B782" s="164"/>
      <c r="D782" s="159" t="s">
        <v>206</v>
      </c>
      <c r="E782" s="165" t="s">
        <v>3</v>
      </c>
      <c r="F782" s="166" t="s">
        <v>952</v>
      </c>
      <c r="H782" s="167">
        <v>-2.86</v>
      </c>
      <c r="I782" s="168"/>
      <c r="L782" s="164"/>
      <c r="M782" s="169"/>
      <c r="N782" s="170"/>
      <c r="O782" s="170"/>
      <c r="P782" s="170"/>
      <c r="Q782" s="170"/>
      <c r="R782" s="170"/>
      <c r="S782" s="170"/>
      <c r="T782" s="171"/>
      <c r="AT782" s="165" t="s">
        <v>206</v>
      </c>
      <c r="AU782" s="165" t="s">
        <v>81</v>
      </c>
      <c r="AV782" s="13" t="s">
        <v>81</v>
      </c>
      <c r="AW782" s="13" t="s">
        <v>34</v>
      </c>
      <c r="AX782" s="13" t="s">
        <v>72</v>
      </c>
      <c r="AY782" s="165" t="s">
        <v>195</v>
      </c>
    </row>
    <row r="783" spans="2:51" s="13" customFormat="1">
      <c r="B783" s="164"/>
      <c r="D783" s="159" t="s">
        <v>206</v>
      </c>
      <c r="E783" s="165" t="s">
        <v>3</v>
      </c>
      <c r="F783" s="166" t="s">
        <v>886</v>
      </c>
      <c r="H783" s="167">
        <v>-2.8</v>
      </c>
      <c r="I783" s="168"/>
      <c r="L783" s="164"/>
      <c r="M783" s="169"/>
      <c r="N783" s="170"/>
      <c r="O783" s="170"/>
      <c r="P783" s="170"/>
      <c r="Q783" s="170"/>
      <c r="R783" s="170"/>
      <c r="S783" s="170"/>
      <c r="T783" s="171"/>
      <c r="AT783" s="165" t="s">
        <v>206</v>
      </c>
      <c r="AU783" s="165" t="s">
        <v>81</v>
      </c>
      <c r="AV783" s="13" t="s">
        <v>81</v>
      </c>
      <c r="AW783" s="13" t="s">
        <v>34</v>
      </c>
      <c r="AX783" s="13" t="s">
        <v>72</v>
      </c>
      <c r="AY783" s="165" t="s">
        <v>195</v>
      </c>
    </row>
    <row r="784" spans="2:51" s="13" customFormat="1">
      <c r="B784" s="164"/>
      <c r="D784" s="159" t="s">
        <v>206</v>
      </c>
      <c r="E784" s="165" t="s">
        <v>3</v>
      </c>
      <c r="F784" s="166" t="s">
        <v>953</v>
      </c>
      <c r="H784" s="167">
        <v>-3.6</v>
      </c>
      <c r="I784" s="168"/>
      <c r="L784" s="164"/>
      <c r="M784" s="169"/>
      <c r="N784" s="170"/>
      <c r="O784" s="170"/>
      <c r="P784" s="170"/>
      <c r="Q784" s="170"/>
      <c r="R784" s="170"/>
      <c r="S784" s="170"/>
      <c r="T784" s="171"/>
      <c r="AT784" s="165" t="s">
        <v>206</v>
      </c>
      <c r="AU784" s="165" t="s">
        <v>81</v>
      </c>
      <c r="AV784" s="13" t="s">
        <v>81</v>
      </c>
      <c r="AW784" s="13" t="s">
        <v>34</v>
      </c>
      <c r="AX784" s="13" t="s">
        <v>72</v>
      </c>
      <c r="AY784" s="165" t="s">
        <v>195</v>
      </c>
    </row>
    <row r="785" spans="2:51" s="13" customFormat="1">
      <c r="B785" s="164"/>
      <c r="D785" s="159" t="s">
        <v>206</v>
      </c>
      <c r="E785" s="165" t="s">
        <v>3</v>
      </c>
      <c r="F785" s="166" t="s">
        <v>905</v>
      </c>
      <c r="H785" s="167">
        <v>-12</v>
      </c>
      <c r="I785" s="168"/>
      <c r="L785" s="164"/>
      <c r="M785" s="169"/>
      <c r="N785" s="170"/>
      <c r="O785" s="170"/>
      <c r="P785" s="170"/>
      <c r="Q785" s="170"/>
      <c r="R785" s="170"/>
      <c r="S785" s="170"/>
      <c r="T785" s="171"/>
      <c r="AT785" s="165" t="s">
        <v>206</v>
      </c>
      <c r="AU785" s="165" t="s">
        <v>81</v>
      </c>
      <c r="AV785" s="13" t="s">
        <v>81</v>
      </c>
      <c r="AW785" s="13" t="s">
        <v>34</v>
      </c>
      <c r="AX785" s="13" t="s">
        <v>72</v>
      </c>
      <c r="AY785" s="165" t="s">
        <v>195</v>
      </c>
    </row>
    <row r="786" spans="2:51" s="13" customFormat="1">
      <c r="B786" s="164"/>
      <c r="D786" s="159" t="s">
        <v>206</v>
      </c>
      <c r="E786" s="165" t="s">
        <v>3</v>
      </c>
      <c r="F786" s="166" t="s">
        <v>954</v>
      </c>
      <c r="H786" s="167">
        <v>245.90299999999999</v>
      </c>
      <c r="I786" s="168"/>
      <c r="L786" s="164"/>
      <c r="M786" s="169"/>
      <c r="N786" s="170"/>
      <c r="O786" s="170"/>
      <c r="P786" s="170"/>
      <c r="Q786" s="170"/>
      <c r="R786" s="170"/>
      <c r="S786" s="170"/>
      <c r="T786" s="171"/>
      <c r="AT786" s="165" t="s">
        <v>206</v>
      </c>
      <c r="AU786" s="165" t="s">
        <v>81</v>
      </c>
      <c r="AV786" s="13" t="s">
        <v>81</v>
      </c>
      <c r="AW786" s="13" t="s">
        <v>34</v>
      </c>
      <c r="AX786" s="13" t="s">
        <v>72</v>
      </c>
      <c r="AY786" s="165" t="s">
        <v>195</v>
      </c>
    </row>
    <row r="787" spans="2:51" s="13" customFormat="1">
      <c r="B787" s="164"/>
      <c r="D787" s="159" t="s">
        <v>206</v>
      </c>
      <c r="E787" s="165" t="s">
        <v>3</v>
      </c>
      <c r="F787" s="166" t="s">
        <v>955</v>
      </c>
      <c r="H787" s="167">
        <v>-5.28</v>
      </c>
      <c r="I787" s="168"/>
      <c r="L787" s="164"/>
      <c r="M787" s="169"/>
      <c r="N787" s="170"/>
      <c r="O787" s="170"/>
      <c r="P787" s="170"/>
      <c r="Q787" s="170"/>
      <c r="R787" s="170"/>
      <c r="S787" s="170"/>
      <c r="T787" s="171"/>
      <c r="AT787" s="165" t="s">
        <v>206</v>
      </c>
      <c r="AU787" s="165" t="s">
        <v>81</v>
      </c>
      <c r="AV787" s="13" t="s">
        <v>81</v>
      </c>
      <c r="AW787" s="13" t="s">
        <v>34</v>
      </c>
      <c r="AX787" s="13" t="s">
        <v>72</v>
      </c>
      <c r="AY787" s="165" t="s">
        <v>195</v>
      </c>
    </row>
    <row r="788" spans="2:51" s="13" customFormat="1">
      <c r="B788" s="164"/>
      <c r="D788" s="159" t="s">
        <v>206</v>
      </c>
      <c r="E788" s="165" t="s">
        <v>3</v>
      </c>
      <c r="F788" s="166" t="s">
        <v>956</v>
      </c>
      <c r="H788" s="167">
        <v>-19.2</v>
      </c>
      <c r="I788" s="168"/>
      <c r="L788" s="164"/>
      <c r="M788" s="169"/>
      <c r="N788" s="170"/>
      <c r="O788" s="170"/>
      <c r="P788" s="170"/>
      <c r="Q788" s="170"/>
      <c r="R788" s="170"/>
      <c r="S788" s="170"/>
      <c r="T788" s="171"/>
      <c r="AT788" s="165" t="s">
        <v>206</v>
      </c>
      <c r="AU788" s="165" t="s">
        <v>81</v>
      </c>
      <c r="AV788" s="13" t="s">
        <v>81</v>
      </c>
      <c r="AW788" s="13" t="s">
        <v>34</v>
      </c>
      <c r="AX788" s="13" t="s">
        <v>72</v>
      </c>
      <c r="AY788" s="165" t="s">
        <v>195</v>
      </c>
    </row>
    <row r="789" spans="2:51" s="13" customFormat="1" ht="22.5">
      <c r="B789" s="164"/>
      <c r="D789" s="159" t="s">
        <v>206</v>
      </c>
      <c r="E789" s="165" t="s">
        <v>3</v>
      </c>
      <c r="F789" s="166" t="s">
        <v>957</v>
      </c>
      <c r="H789" s="167">
        <v>159.81</v>
      </c>
      <c r="I789" s="168"/>
      <c r="L789" s="164"/>
      <c r="M789" s="169"/>
      <c r="N789" s="170"/>
      <c r="O789" s="170"/>
      <c r="P789" s="170"/>
      <c r="Q789" s="170"/>
      <c r="R789" s="170"/>
      <c r="S789" s="170"/>
      <c r="T789" s="171"/>
      <c r="AT789" s="165" t="s">
        <v>206</v>
      </c>
      <c r="AU789" s="165" t="s">
        <v>81</v>
      </c>
      <c r="AV789" s="13" t="s">
        <v>81</v>
      </c>
      <c r="AW789" s="13" t="s">
        <v>34</v>
      </c>
      <c r="AX789" s="13" t="s">
        <v>72</v>
      </c>
      <c r="AY789" s="165" t="s">
        <v>195</v>
      </c>
    </row>
    <row r="790" spans="2:51" s="13" customFormat="1">
      <c r="B790" s="164"/>
      <c r="D790" s="159" t="s">
        <v>206</v>
      </c>
      <c r="E790" s="165" t="s">
        <v>3</v>
      </c>
      <c r="F790" s="166" t="s">
        <v>890</v>
      </c>
      <c r="H790" s="167">
        <v>-1.4</v>
      </c>
      <c r="I790" s="168"/>
      <c r="L790" s="164"/>
      <c r="M790" s="169"/>
      <c r="N790" s="170"/>
      <c r="O790" s="170"/>
      <c r="P790" s="170"/>
      <c r="Q790" s="170"/>
      <c r="R790" s="170"/>
      <c r="S790" s="170"/>
      <c r="T790" s="171"/>
      <c r="AT790" s="165" t="s">
        <v>206</v>
      </c>
      <c r="AU790" s="165" t="s">
        <v>81</v>
      </c>
      <c r="AV790" s="13" t="s">
        <v>81</v>
      </c>
      <c r="AW790" s="13" t="s">
        <v>34</v>
      </c>
      <c r="AX790" s="13" t="s">
        <v>72</v>
      </c>
      <c r="AY790" s="165" t="s">
        <v>195</v>
      </c>
    </row>
    <row r="791" spans="2:51" s="13" customFormat="1">
      <c r="B791" s="164"/>
      <c r="D791" s="159" t="s">
        <v>206</v>
      </c>
      <c r="E791" s="165" t="s">
        <v>3</v>
      </c>
      <c r="F791" s="166" t="s">
        <v>958</v>
      </c>
      <c r="H791" s="167">
        <v>-8</v>
      </c>
      <c r="I791" s="168"/>
      <c r="L791" s="164"/>
      <c r="M791" s="169"/>
      <c r="N791" s="170"/>
      <c r="O791" s="170"/>
      <c r="P791" s="170"/>
      <c r="Q791" s="170"/>
      <c r="R791" s="170"/>
      <c r="S791" s="170"/>
      <c r="T791" s="171"/>
      <c r="AT791" s="165" t="s">
        <v>206</v>
      </c>
      <c r="AU791" s="165" t="s">
        <v>81</v>
      </c>
      <c r="AV791" s="13" t="s">
        <v>81</v>
      </c>
      <c r="AW791" s="13" t="s">
        <v>34</v>
      </c>
      <c r="AX791" s="13" t="s">
        <v>72</v>
      </c>
      <c r="AY791" s="165" t="s">
        <v>195</v>
      </c>
    </row>
    <row r="792" spans="2:51" s="13" customFormat="1" ht="22.5">
      <c r="B792" s="164"/>
      <c r="D792" s="159" t="s">
        <v>206</v>
      </c>
      <c r="E792" s="165" t="s">
        <v>3</v>
      </c>
      <c r="F792" s="166" t="s">
        <v>959</v>
      </c>
      <c r="H792" s="167">
        <v>256.31599999999997</v>
      </c>
      <c r="I792" s="168"/>
      <c r="L792" s="164"/>
      <c r="M792" s="169"/>
      <c r="N792" s="170"/>
      <c r="O792" s="170"/>
      <c r="P792" s="170"/>
      <c r="Q792" s="170"/>
      <c r="R792" s="170"/>
      <c r="S792" s="170"/>
      <c r="T792" s="171"/>
      <c r="AT792" s="165" t="s">
        <v>206</v>
      </c>
      <c r="AU792" s="165" t="s">
        <v>81</v>
      </c>
      <c r="AV792" s="13" t="s">
        <v>81</v>
      </c>
      <c r="AW792" s="13" t="s">
        <v>34</v>
      </c>
      <c r="AX792" s="13" t="s">
        <v>72</v>
      </c>
      <c r="AY792" s="165" t="s">
        <v>195</v>
      </c>
    </row>
    <row r="793" spans="2:51" s="13" customFormat="1">
      <c r="B793" s="164"/>
      <c r="D793" s="159" t="s">
        <v>206</v>
      </c>
      <c r="E793" s="165" t="s">
        <v>3</v>
      </c>
      <c r="F793" s="166" t="s">
        <v>958</v>
      </c>
      <c r="H793" s="167">
        <v>-8</v>
      </c>
      <c r="I793" s="168"/>
      <c r="L793" s="164"/>
      <c r="M793" s="169"/>
      <c r="N793" s="170"/>
      <c r="O793" s="170"/>
      <c r="P793" s="170"/>
      <c r="Q793" s="170"/>
      <c r="R793" s="170"/>
      <c r="S793" s="170"/>
      <c r="T793" s="171"/>
      <c r="AT793" s="165" t="s">
        <v>206</v>
      </c>
      <c r="AU793" s="165" t="s">
        <v>81</v>
      </c>
      <c r="AV793" s="13" t="s">
        <v>81</v>
      </c>
      <c r="AW793" s="13" t="s">
        <v>34</v>
      </c>
      <c r="AX793" s="13" t="s">
        <v>72</v>
      </c>
      <c r="AY793" s="165" t="s">
        <v>195</v>
      </c>
    </row>
    <row r="794" spans="2:51" s="13" customFormat="1">
      <c r="B794" s="164"/>
      <c r="D794" s="159" t="s">
        <v>206</v>
      </c>
      <c r="E794" s="165" t="s">
        <v>3</v>
      </c>
      <c r="F794" s="166" t="s">
        <v>953</v>
      </c>
      <c r="H794" s="167">
        <v>-3.6</v>
      </c>
      <c r="I794" s="168"/>
      <c r="L794" s="164"/>
      <c r="M794" s="169"/>
      <c r="N794" s="170"/>
      <c r="O794" s="170"/>
      <c r="P794" s="170"/>
      <c r="Q794" s="170"/>
      <c r="R794" s="170"/>
      <c r="S794" s="170"/>
      <c r="T794" s="171"/>
      <c r="AT794" s="165" t="s">
        <v>206</v>
      </c>
      <c r="AU794" s="165" t="s">
        <v>81</v>
      </c>
      <c r="AV794" s="13" t="s">
        <v>81</v>
      </c>
      <c r="AW794" s="13" t="s">
        <v>34</v>
      </c>
      <c r="AX794" s="13" t="s">
        <v>72</v>
      </c>
      <c r="AY794" s="165" t="s">
        <v>195</v>
      </c>
    </row>
    <row r="795" spans="2:51" s="13" customFormat="1">
      <c r="B795" s="164"/>
      <c r="D795" s="159" t="s">
        <v>206</v>
      </c>
      <c r="E795" s="165" t="s">
        <v>3</v>
      </c>
      <c r="F795" s="166" t="s">
        <v>925</v>
      </c>
      <c r="H795" s="167">
        <v>-2.4</v>
      </c>
      <c r="I795" s="168"/>
      <c r="L795" s="164"/>
      <c r="M795" s="169"/>
      <c r="N795" s="170"/>
      <c r="O795" s="170"/>
      <c r="P795" s="170"/>
      <c r="Q795" s="170"/>
      <c r="R795" s="170"/>
      <c r="S795" s="170"/>
      <c r="T795" s="171"/>
      <c r="AT795" s="165" t="s">
        <v>206</v>
      </c>
      <c r="AU795" s="165" t="s">
        <v>81</v>
      </c>
      <c r="AV795" s="13" t="s">
        <v>81</v>
      </c>
      <c r="AW795" s="13" t="s">
        <v>34</v>
      </c>
      <c r="AX795" s="13" t="s">
        <v>72</v>
      </c>
      <c r="AY795" s="165" t="s">
        <v>195</v>
      </c>
    </row>
    <row r="796" spans="2:51" s="13" customFormat="1">
      <c r="B796" s="164"/>
      <c r="D796" s="159" t="s">
        <v>206</v>
      </c>
      <c r="E796" s="165" t="s">
        <v>3</v>
      </c>
      <c r="F796" s="166" t="s">
        <v>940</v>
      </c>
      <c r="H796" s="167">
        <v>-2.2000000000000002</v>
      </c>
      <c r="I796" s="168"/>
      <c r="L796" s="164"/>
      <c r="M796" s="169"/>
      <c r="N796" s="170"/>
      <c r="O796" s="170"/>
      <c r="P796" s="170"/>
      <c r="Q796" s="170"/>
      <c r="R796" s="170"/>
      <c r="S796" s="170"/>
      <c r="T796" s="171"/>
      <c r="AT796" s="165" t="s">
        <v>206</v>
      </c>
      <c r="AU796" s="165" t="s">
        <v>81</v>
      </c>
      <c r="AV796" s="13" t="s">
        <v>81</v>
      </c>
      <c r="AW796" s="13" t="s">
        <v>34</v>
      </c>
      <c r="AX796" s="13" t="s">
        <v>72</v>
      </c>
      <c r="AY796" s="165" t="s">
        <v>195</v>
      </c>
    </row>
    <row r="797" spans="2:51" s="14" customFormat="1">
      <c r="B797" s="172"/>
      <c r="D797" s="159" t="s">
        <v>206</v>
      </c>
      <c r="E797" s="173" t="s">
        <v>3</v>
      </c>
      <c r="F797" s="174" t="s">
        <v>516</v>
      </c>
      <c r="H797" s="175">
        <v>1074.078</v>
      </c>
      <c r="I797" s="176"/>
      <c r="L797" s="172"/>
      <c r="M797" s="177"/>
      <c r="N797" s="178"/>
      <c r="O797" s="178"/>
      <c r="P797" s="178"/>
      <c r="Q797" s="178"/>
      <c r="R797" s="178"/>
      <c r="S797" s="178"/>
      <c r="T797" s="179"/>
      <c r="AT797" s="173" t="s">
        <v>206</v>
      </c>
      <c r="AU797" s="173" t="s">
        <v>81</v>
      </c>
      <c r="AV797" s="14" t="s">
        <v>109</v>
      </c>
      <c r="AW797" s="14" t="s">
        <v>34</v>
      </c>
      <c r="AX797" s="14" t="s">
        <v>72</v>
      </c>
      <c r="AY797" s="173" t="s">
        <v>195</v>
      </c>
    </row>
    <row r="798" spans="2:51" s="13" customFormat="1">
      <c r="B798" s="164"/>
      <c r="D798" s="159" t="s">
        <v>206</v>
      </c>
      <c r="E798" s="165" t="s">
        <v>3</v>
      </c>
      <c r="F798" s="166" t="s">
        <v>960</v>
      </c>
      <c r="H798" s="167">
        <v>6.0730000000000004</v>
      </c>
      <c r="I798" s="168"/>
      <c r="L798" s="164"/>
      <c r="M798" s="169"/>
      <c r="N798" s="170"/>
      <c r="O798" s="170"/>
      <c r="P798" s="170"/>
      <c r="Q798" s="170"/>
      <c r="R798" s="170"/>
      <c r="S798" s="170"/>
      <c r="T798" s="171"/>
      <c r="AT798" s="165" t="s">
        <v>206</v>
      </c>
      <c r="AU798" s="165" t="s">
        <v>81</v>
      </c>
      <c r="AV798" s="13" t="s">
        <v>81</v>
      </c>
      <c r="AW798" s="13" t="s">
        <v>34</v>
      </c>
      <c r="AX798" s="13" t="s">
        <v>72</v>
      </c>
      <c r="AY798" s="165" t="s">
        <v>195</v>
      </c>
    </row>
    <row r="799" spans="2:51" s="14" customFormat="1">
      <c r="B799" s="172"/>
      <c r="D799" s="159" t="s">
        <v>206</v>
      </c>
      <c r="E799" s="173" t="s">
        <v>3</v>
      </c>
      <c r="F799" s="174" t="s">
        <v>961</v>
      </c>
      <c r="H799" s="175">
        <v>6.0730000000000004</v>
      </c>
      <c r="I799" s="176"/>
      <c r="L799" s="172"/>
      <c r="M799" s="177"/>
      <c r="N799" s="178"/>
      <c r="O799" s="178"/>
      <c r="P799" s="178"/>
      <c r="Q799" s="178"/>
      <c r="R799" s="178"/>
      <c r="S799" s="178"/>
      <c r="T799" s="179"/>
      <c r="AT799" s="173" t="s">
        <v>206</v>
      </c>
      <c r="AU799" s="173" t="s">
        <v>81</v>
      </c>
      <c r="AV799" s="14" t="s">
        <v>109</v>
      </c>
      <c r="AW799" s="14" t="s">
        <v>34</v>
      </c>
      <c r="AX799" s="14" t="s">
        <v>72</v>
      </c>
      <c r="AY799" s="173" t="s">
        <v>195</v>
      </c>
    </row>
    <row r="800" spans="2:51" s="15" customFormat="1">
      <c r="B800" s="180"/>
      <c r="D800" s="159" t="s">
        <v>206</v>
      </c>
      <c r="E800" s="181" t="s">
        <v>3</v>
      </c>
      <c r="F800" s="182" t="s">
        <v>212</v>
      </c>
      <c r="H800" s="183">
        <v>2357.5039999999999</v>
      </c>
      <c r="I800" s="184"/>
      <c r="L800" s="180"/>
      <c r="M800" s="185"/>
      <c r="N800" s="186"/>
      <c r="O800" s="186"/>
      <c r="P800" s="186"/>
      <c r="Q800" s="186"/>
      <c r="R800" s="186"/>
      <c r="S800" s="186"/>
      <c r="T800" s="187"/>
      <c r="AT800" s="181" t="s">
        <v>206</v>
      </c>
      <c r="AU800" s="181" t="s">
        <v>81</v>
      </c>
      <c r="AV800" s="15" t="s">
        <v>202</v>
      </c>
      <c r="AW800" s="15" t="s">
        <v>34</v>
      </c>
      <c r="AX800" s="15" t="s">
        <v>79</v>
      </c>
      <c r="AY800" s="181" t="s">
        <v>195</v>
      </c>
    </row>
    <row r="801" spans="1:65" s="2" customFormat="1" ht="37.9" customHeight="1">
      <c r="A801" s="35"/>
      <c r="B801" s="145"/>
      <c r="C801" s="146" t="s">
        <v>962</v>
      </c>
      <c r="D801" s="146" t="s">
        <v>197</v>
      </c>
      <c r="E801" s="147" t="s">
        <v>963</v>
      </c>
      <c r="F801" s="148" t="s">
        <v>964</v>
      </c>
      <c r="G801" s="149" t="s">
        <v>300</v>
      </c>
      <c r="H801" s="150">
        <v>18.047999999999998</v>
      </c>
      <c r="I801" s="151"/>
      <c r="J801" s="152">
        <f>ROUND(I801*H801,2)</f>
        <v>0</v>
      </c>
      <c r="K801" s="148" t="s">
        <v>201</v>
      </c>
      <c r="L801" s="36"/>
      <c r="M801" s="153" t="s">
        <v>3</v>
      </c>
      <c r="N801" s="154" t="s">
        <v>43</v>
      </c>
      <c r="O801" s="56"/>
      <c r="P801" s="155">
        <f>O801*H801</f>
        <v>0</v>
      </c>
      <c r="Q801" s="155">
        <v>0.17818000000000001</v>
      </c>
      <c r="R801" s="155">
        <f>Q801*H801</f>
        <v>3.2157926399999996</v>
      </c>
      <c r="S801" s="155">
        <v>0</v>
      </c>
      <c r="T801" s="156">
        <f>S801*H801</f>
        <v>0</v>
      </c>
      <c r="U801" s="35"/>
      <c r="V801" s="35"/>
      <c r="W801" s="35"/>
      <c r="X801" s="35"/>
      <c r="Y801" s="35"/>
      <c r="Z801" s="35"/>
      <c r="AA801" s="35"/>
      <c r="AB801" s="35"/>
      <c r="AC801" s="35"/>
      <c r="AD801" s="35"/>
      <c r="AE801" s="35"/>
      <c r="AR801" s="157" t="s">
        <v>202</v>
      </c>
      <c r="AT801" s="157" t="s">
        <v>197</v>
      </c>
      <c r="AU801" s="157" t="s">
        <v>81</v>
      </c>
      <c r="AY801" s="20" t="s">
        <v>195</v>
      </c>
      <c r="BE801" s="158">
        <f>IF(N801="základní",J801,0)</f>
        <v>0</v>
      </c>
      <c r="BF801" s="158">
        <f>IF(N801="snížená",J801,0)</f>
        <v>0</v>
      </c>
      <c r="BG801" s="158">
        <f>IF(N801="zákl. přenesená",J801,0)</f>
        <v>0</v>
      </c>
      <c r="BH801" s="158">
        <f>IF(N801="sníž. přenesená",J801,0)</f>
        <v>0</v>
      </c>
      <c r="BI801" s="158">
        <f>IF(N801="nulová",J801,0)</f>
        <v>0</v>
      </c>
      <c r="BJ801" s="20" t="s">
        <v>79</v>
      </c>
      <c r="BK801" s="158">
        <f>ROUND(I801*H801,2)</f>
        <v>0</v>
      </c>
      <c r="BL801" s="20" t="s">
        <v>202</v>
      </c>
      <c r="BM801" s="157" t="s">
        <v>965</v>
      </c>
    </row>
    <row r="802" spans="1:65" s="13" customFormat="1" ht="22.5">
      <c r="B802" s="164"/>
      <c r="D802" s="159" t="s">
        <v>206</v>
      </c>
      <c r="E802" s="165" t="s">
        <v>3</v>
      </c>
      <c r="F802" s="166" t="s">
        <v>966</v>
      </c>
      <c r="H802" s="167">
        <v>18.047999999999998</v>
      </c>
      <c r="I802" s="168"/>
      <c r="L802" s="164"/>
      <c r="M802" s="169"/>
      <c r="N802" s="170"/>
      <c r="O802" s="170"/>
      <c r="P802" s="170"/>
      <c r="Q802" s="170"/>
      <c r="R802" s="170"/>
      <c r="S802" s="170"/>
      <c r="T802" s="171"/>
      <c r="AT802" s="165" t="s">
        <v>206</v>
      </c>
      <c r="AU802" s="165" t="s">
        <v>81</v>
      </c>
      <c r="AV802" s="13" t="s">
        <v>81</v>
      </c>
      <c r="AW802" s="13" t="s">
        <v>34</v>
      </c>
      <c r="AX802" s="13" t="s">
        <v>79</v>
      </c>
      <c r="AY802" s="165" t="s">
        <v>195</v>
      </c>
    </row>
    <row r="803" spans="1:65" s="2" customFormat="1" ht="24.2" customHeight="1">
      <c r="A803" s="35"/>
      <c r="B803" s="145"/>
      <c r="C803" s="146" t="s">
        <v>967</v>
      </c>
      <c r="D803" s="146" t="s">
        <v>197</v>
      </c>
      <c r="E803" s="147" t="s">
        <v>968</v>
      </c>
      <c r="F803" s="148" t="s">
        <v>969</v>
      </c>
      <c r="G803" s="149" t="s">
        <v>467</v>
      </c>
      <c r="H803" s="150">
        <v>10</v>
      </c>
      <c r="I803" s="151"/>
      <c r="J803" s="152">
        <f>ROUND(I803*H803,2)</f>
        <v>0</v>
      </c>
      <c r="K803" s="148" t="s">
        <v>3</v>
      </c>
      <c r="L803" s="36"/>
      <c r="M803" s="153" t="s">
        <v>3</v>
      </c>
      <c r="N803" s="154" t="s">
        <v>43</v>
      </c>
      <c r="O803" s="56"/>
      <c r="P803" s="155">
        <f>O803*H803</f>
        <v>0</v>
      </c>
      <c r="Q803" s="155">
        <v>0</v>
      </c>
      <c r="R803" s="155">
        <f>Q803*H803</f>
        <v>0</v>
      </c>
      <c r="S803" s="155">
        <v>0</v>
      </c>
      <c r="T803" s="156">
        <f>S803*H803</f>
        <v>0</v>
      </c>
      <c r="U803" s="35"/>
      <c r="V803" s="35"/>
      <c r="W803" s="35"/>
      <c r="X803" s="35"/>
      <c r="Y803" s="35"/>
      <c r="Z803" s="35"/>
      <c r="AA803" s="35"/>
      <c r="AB803" s="35"/>
      <c r="AC803" s="35"/>
      <c r="AD803" s="35"/>
      <c r="AE803" s="35"/>
      <c r="AR803" s="157" t="s">
        <v>202</v>
      </c>
      <c r="AT803" s="157" t="s">
        <v>197</v>
      </c>
      <c r="AU803" s="157" t="s">
        <v>81</v>
      </c>
      <c r="AY803" s="20" t="s">
        <v>195</v>
      </c>
      <c r="BE803" s="158">
        <f>IF(N803="základní",J803,0)</f>
        <v>0</v>
      </c>
      <c r="BF803" s="158">
        <f>IF(N803="snížená",J803,0)</f>
        <v>0</v>
      </c>
      <c r="BG803" s="158">
        <f>IF(N803="zákl. přenesená",J803,0)</f>
        <v>0</v>
      </c>
      <c r="BH803" s="158">
        <f>IF(N803="sníž. přenesená",J803,0)</f>
        <v>0</v>
      </c>
      <c r="BI803" s="158">
        <f>IF(N803="nulová",J803,0)</f>
        <v>0</v>
      </c>
      <c r="BJ803" s="20" t="s">
        <v>79</v>
      </c>
      <c r="BK803" s="158">
        <f>ROUND(I803*H803,2)</f>
        <v>0</v>
      </c>
      <c r="BL803" s="20" t="s">
        <v>202</v>
      </c>
      <c r="BM803" s="157" t="s">
        <v>970</v>
      </c>
    </row>
    <row r="804" spans="1:65" s="13" customFormat="1">
      <c r="B804" s="164"/>
      <c r="D804" s="159" t="s">
        <v>206</v>
      </c>
      <c r="E804" s="165" t="s">
        <v>3</v>
      </c>
      <c r="F804" s="166" t="s">
        <v>469</v>
      </c>
      <c r="H804" s="167">
        <v>10</v>
      </c>
      <c r="I804" s="168"/>
      <c r="L804" s="164"/>
      <c r="M804" s="169"/>
      <c r="N804" s="170"/>
      <c r="O804" s="170"/>
      <c r="P804" s="170"/>
      <c r="Q804" s="170"/>
      <c r="R804" s="170"/>
      <c r="S804" s="170"/>
      <c r="T804" s="171"/>
      <c r="AT804" s="165" t="s">
        <v>206</v>
      </c>
      <c r="AU804" s="165" t="s">
        <v>81</v>
      </c>
      <c r="AV804" s="13" t="s">
        <v>81</v>
      </c>
      <c r="AW804" s="13" t="s">
        <v>34</v>
      </c>
      <c r="AX804" s="13" t="s">
        <v>79</v>
      </c>
      <c r="AY804" s="165" t="s">
        <v>195</v>
      </c>
    </row>
    <row r="805" spans="1:65" s="2" customFormat="1" ht="14.45" customHeight="1">
      <c r="A805" s="35"/>
      <c r="B805" s="145"/>
      <c r="C805" s="146" t="s">
        <v>971</v>
      </c>
      <c r="D805" s="146" t="s">
        <v>197</v>
      </c>
      <c r="E805" s="147" t="s">
        <v>972</v>
      </c>
      <c r="F805" s="148" t="s">
        <v>973</v>
      </c>
      <c r="G805" s="149" t="s">
        <v>467</v>
      </c>
      <c r="H805" s="150">
        <v>8</v>
      </c>
      <c r="I805" s="151"/>
      <c r="J805" s="152">
        <f>ROUND(I805*H805,2)</f>
        <v>0</v>
      </c>
      <c r="K805" s="148" t="s">
        <v>3</v>
      </c>
      <c r="L805" s="36"/>
      <c r="M805" s="153" t="s">
        <v>3</v>
      </c>
      <c r="N805" s="154" t="s">
        <v>43</v>
      </c>
      <c r="O805" s="56"/>
      <c r="P805" s="155">
        <f>O805*H805</f>
        <v>0</v>
      </c>
      <c r="Q805" s="155">
        <v>0</v>
      </c>
      <c r="R805" s="155">
        <f>Q805*H805</f>
        <v>0</v>
      </c>
      <c r="S805" s="155">
        <v>0</v>
      </c>
      <c r="T805" s="156">
        <f>S805*H805</f>
        <v>0</v>
      </c>
      <c r="U805" s="35"/>
      <c r="V805" s="35"/>
      <c r="W805" s="35"/>
      <c r="X805" s="35"/>
      <c r="Y805" s="35"/>
      <c r="Z805" s="35"/>
      <c r="AA805" s="35"/>
      <c r="AB805" s="35"/>
      <c r="AC805" s="35"/>
      <c r="AD805" s="35"/>
      <c r="AE805" s="35"/>
      <c r="AR805" s="157" t="s">
        <v>202</v>
      </c>
      <c r="AT805" s="157" t="s">
        <v>197</v>
      </c>
      <c r="AU805" s="157" t="s">
        <v>81</v>
      </c>
      <c r="AY805" s="20" t="s">
        <v>195</v>
      </c>
      <c r="BE805" s="158">
        <f>IF(N805="základní",J805,0)</f>
        <v>0</v>
      </c>
      <c r="BF805" s="158">
        <f>IF(N805="snížená",J805,0)</f>
        <v>0</v>
      </c>
      <c r="BG805" s="158">
        <f>IF(N805="zákl. přenesená",J805,0)</f>
        <v>0</v>
      </c>
      <c r="BH805" s="158">
        <f>IF(N805="sníž. přenesená",J805,0)</f>
        <v>0</v>
      </c>
      <c r="BI805" s="158">
        <f>IF(N805="nulová",J805,0)</f>
        <v>0</v>
      </c>
      <c r="BJ805" s="20" t="s">
        <v>79</v>
      </c>
      <c r="BK805" s="158">
        <f>ROUND(I805*H805,2)</f>
        <v>0</v>
      </c>
      <c r="BL805" s="20" t="s">
        <v>202</v>
      </c>
      <c r="BM805" s="157" t="s">
        <v>974</v>
      </c>
    </row>
    <row r="806" spans="1:65" s="13" customFormat="1">
      <c r="B806" s="164"/>
      <c r="D806" s="159" t="s">
        <v>206</v>
      </c>
      <c r="E806" s="165" t="s">
        <v>3</v>
      </c>
      <c r="F806" s="166" t="s">
        <v>975</v>
      </c>
      <c r="H806" s="167">
        <v>6</v>
      </c>
      <c r="I806" s="168"/>
      <c r="L806" s="164"/>
      <c r="M806" s="169"/>
      <c r="N806" s="170"/>
      <c r="O806" s="170"/>
      <c r="P806" s="170"/>
      <c r="Q806" s="170"/>
      <c r="R806" s="170"/>
      <c r="S806" s="170"/>
      <c r="T806" s="171"/>
      <c r="AT806" s="165" t="s">
        <v>206</v>
      </c>
      <c r="AU806" s="165" t="s">
        <v>81</v>
      </c>
      <c r="AV806" s="13" t="s">
        <v>81</v>
      </c>
      <c r="AW806" s="13" t="s">
        <v>34</v>
      </c>
      <c r="AX806" s="13" t="s">
        <v>72</v>
      </c>
      <c r="AY806" s="165" t="s">
        <v>195</v>
      </c>
    </row>
    <row r="807" spans="1:65" s="13" customFormat="1">
      <c r="B807" s="164"/>
      <c r="D807" s="159" t="s">
        <v>206</v>
      </c>
      <c r="E807" s="165" t="s">
        <v>3</v>
      </c>
      <c r="F807" s="166" t="s">
        <v>976</v>
      </c>
      <c r="H807" s="167">
        <v>2</v>
      </c>
      <c r="I807" s="168"/>
      <c r="L807" s="164"/>
      <c r="M807" s="169"/>
      <c r="N807" s="170"/>
      <c r="O807" s="170"/>
      <c r="P807" s="170"/>
      <c r="Q807" s="170"/>
      <c r="R807" s="170"/>
      <c r="S807" s="170"/>
      <c r="T807" s="171"/>
      <c r="AT807" s="165" t="s">
        <v>206</v>
      </c>
      <c r="AU807" s="165" t="s">
        <v>81</v>
      </c>
      <c r="AV807" s="13" t="s">
        <v>81</v>
      </c>
      <c r="AW807" s="13" t="s">
        <v>34</v>
      </c>
      <c r="AX807" s="13" t="s">
        <v>72</v>
      </c>
      <c r="AY807" s="165" t="s">
        <v>195</v>
      </c>
    </row>
    <row r="808" spans="1:65" s="15" customFormat="1">
      <c r="B808" s="180"/>
      <c r="D808" s="159" t="s">
        <v>206</v>
      </c>
      <c r="E808" s="181" t="s">
        <v>3</v>
      </c>
      <c r="F808" s="182" t="s">
        <v>212</v>
      </c>
      <c r="H808" s="183">
        <v>8</v>
      </c>
      <c r="I808" s="184"/>
      <c r="L808" s="180"/>
      <c r="M808" s="185"/>
      <c r="N808" s="186"/>
      <c r="O808" s="186"/>
      <c r="P808" s="186"/>
      <c r="Q808" s="186"/>
      <c r="R808" s="186"/>
      <c r="S808" s="186"/>
      <c r="T808" s="187"/>
      <c r="AT808" s="181" t="s">
        <v>206</v>
      </c>
      <c r="AU808" s="181" t="s">
        <v>81</v>
      </c>
      <c r="AV808" s="15" t="s">
        <v>202</v>
      </c>
      <c r="AW808" s="15" t="s">
        <v>34</v>
      </c>
      <c r="AX808" s="15" t="s">
        <v>79</v>
      </c>
      <c r="AY808" s="181" t="s">
        <v>195</v>
      </c>
    </row>
    <row r="809" spans="1:65" s="2" customFormat="1" ht="14.45" customHeight="1">
      <c r="A809" s="35"/>
      <c r="B809" s="145"/>
      <c r="C809" s="146" t="s">
        <v>977</v>
      </c>
      <c r="D809" s="146" t="s">
        <v>197</v>
      </c>
      <c r="E809" s="147" t="s">
        <v>978</v>
      </c>
      <c r="F809" s="148" t="s">
        <v>979</v>
      </c>
      <c r="G809" s="149" t="s">
        <v>467</v>
      </c>
      <c r="H809" s="150">
        <v>28</v>
      </c>
      <c r="I809" s="151"/>
      <c r="J809" s="152">
        <f>ROUND(I809*H809,2)</f>
        <v>0</v>
      </c>
      <c r="K809" s="148" t="s">
        <v>3</v>
      </c>
      <c r="L809" s="36"/>
      <c r="M809" s="153" t="s">
        <v>3</v>
      </c>
      <c r="N809" s="154" t="s">
        <v>43</v>
      </c>
      <c r="O809" s="56"/>
      <c r="P809" s="155">
        <f>O809*H809</f>
        <v>0</v>
      </c>
      <c r="Q809" s="155">
        <v>0</v>
      </c>
      <c r="R809" s="155">
        <f>Q809*H809</f>
        <v>0</v>
      </c>
      <c r="S809" s="155">
        <v>0</v>
      </c>
      <c r="T809" s="156">
        <f>S809*H809</f>
        <v>0</v>
      </c>
      <c r="U809" s="35"/>
      <c r="V809" s="35"/>
      <c r="W809" s="35"/>
      <c r="X809" s="35"/>
      <c r="Y809" s="35"/>
      <c r="Z809" s="35"/>
      <c r="AA809" s="35"/>
      <c r="AB809" s="35"/>
      <c r="AC809" s="35"/>
      <c r="AD809" s="35"/>
      <c r="AE809" s="35"/>
      <c r="AR809" s="157" t="s">
        <v>202</v>
      </c>
      <c r="AT809" s="157" t="s">
        <v>197</v>
      </c>
      <c r="AU809" s="157" t="s">
        <v>81</v>
      </c>
      <c r="AY809" s="20" t="s">
        <v>195</v>
      </c>
      <c r="BE809" s="158">
        <f>IF(N809="základní",J809,0)</f>
        <v>0</v>
      </c>
      <c r="BF809" s="158">
        <f>IF(N809="snížená",J809,0)</f>
        <v>0</v>
      </c>
      <c r="BG809" s="158">
        <f>IF(N809="zákl. přenesená",J809,0)</f>
        <v>0</v>
      </c>
      <c r="BH809" s="158">
        <f>IF(N809="sníž. přenesená",J809,0)</f>
        <v>0</v>
      </c>
      <c r="BI809" s="158">
        <f>IF(N809="nulová",J809,0)</f>
        <v>0</v>
      </c>
      <c r="BJ809" s="20" t="s">
        <v>79</v>
      </c>
      <c r="BK809" s="158">
        <f>ROUND(I809*H809,2)</f>
        <v>0</v>
      </c>
      <c r="BL809" s="20" t="s">
        <v>202</v>
      </c>
      <c r="BM809" s="157" t="s">
        <v>980</v>
      </c>
    </row>
    <row r="810" spans="1:65" s="13" customFormat="1">
      <c r="B810" s="164"/>
      <c r="D810" s="159" t="s">
        <v>206</v>
      </c>
      <c r="E810" s="165" t="s">
        <v>3</v>
      </c>
      <c r="F810" s="166" t="s">
        <v>981</v>
      </c>
      <c r="H810" s="167">
        <v>8</v>
      </c>
      <c r="I810" s="168"/>
      <c r="L810" s="164"/>
      <c r="M810" s="169"/>
      <c r="N810" s="170"/>
      <c r="O810" s="170"/>
      <c r="P810" s="170"/>
      <c r="Q810" s="170"/>
      <c r="R810" s="170"/>
      <c r="S810" s="170"/>
      <c r="T810" s="171"/>
      <c r="AT810" s="165" t="s">
        <v>206</v>
      </c>
      <c r="AU810" s="165" t="s">
        <v>81</v>
      </c>
      <c r="AV810" s="13" t="s">
        <v>81</v>
      </c>
      <c r="AW810" s="13" t="s">
        <v>34</v>
      </c>
      <c r="AX810" s="13" t="s">
        <v>72</v>
      </c>
      <c r="AY810" s="165" t="s">
        <v>195</v>
      </c>
    </row>
    <row r="811" spans="1:65" s="13" customFormat="1">
      <c r="B811" s="164"/>
      <c r="D811" s="159" t="s">
        <v>206</v>
      </c>
      <c r="E811" s="165" t="s">
        <v>3</v>
      </c>
      <c r="F811" s="166" t="s">
        <v>982</v>
      </c>
      <c r="H811" s="167">
        <v>9</v>
      </c>
      <c r="I811" s="168"/>
      <c r="L811" s="164"/>
      <c r="M811" s="169"/>
      <c r="N811" s="170"/>
      <c r="O811" s="170"/>
      <c r="P811" s="170"/>
      <c r="Q811" s="170"/>
      <c r="R811" s="170"/>
      <c r="S811" s="170"/>
      <c r="T811" s="171"/>
      <c r="AT811" s="165" t="s">
        <v>206</v>
      </c>
      <c r="AU811" s="165" t="s">
        <v>81</v>
      </c>
      <c r="AV811" s="13" t="s">
        <v>81</v>
      </c>
      <c r="AW811" s="13" t="s">
        <v>34</v>
      </c>
      <c r="AX811" s="13" t="s">
        <v>72</v>
      </c>
      <c r="AY811" s="165" t="s">
        <v>195</v>
      </c>
    </row>
    <row r="812" spans="1:65" s="13" customFormat="1">
      <c r="B812" s="164"/>
      <c r="D812" s="159" t="s">
        <v>206</v>
      </c>
      <c r="E812" s="165" t="s">
        <v>3</v>
      </c>
      <c r="F812" s="166" t="s">
        <v>983</v>
      </c>
      <c r="H812" s="167">
        <v>11</v>
      </c>
      <c r="I812" s="168"/>
      <c r="L812" s="164"/>
      <c r="M812" s="169"/>
      <c r="N812" s="170"/>
      <c r="O812" s="170"/>
      <c r="P812" s="170"/>
      <c r="Q812" s="170"/>
      <c r="R812" s="170"/>
      <c r="S812" s="170"/>
      <c r="T812" s="171"/>
      <c r="AT812" s="165" t="s">
        <v>206</v>
      </c>
      <c r="AU812" s="165" t="s">
        <v>81</v>
      </c>
      <c r="AV812" s="13" t="s">
        <v>81</v>
      </c>
      <c r="AW812" s="13" t="s">
        <v>34</v>
      </c>
      <c r="AX812" s="13" t="s">
        <v>72</v>
      </c>
      <c r="AY812" s="165" t="s">
        <v>195</v>
      </c>
    </row>
    <row r="813" spans="1:65" s="15" customFormat="1">
      <c r="B813" s="180"/>
      <c r="D813" s="159" t="s">
        <v>206</v>
      </c>
      <c r="E813" s="181" t="s">
        <v>3</v>
      </c>
      <c r="F813" s="182" t="s">
        <v>212</v>
      </c>
      <c r="H813" s="183">
        <v>28</v>
      </c>
      <c r="I813" s="184"/>
      <c r="L813" s="180"/>
      <c r="M813" s="185"/>
      <c r="N813" s="186"/>
      <c r="O813" s="186"/>
      <c r="P813" s="186"/>
      <c r="Q813" s="186"/>
      <c r="R813" s="186"/>
      <c r="S813" s="186"/>
      <c r="T813" s="187"/>
      <c r="AT813" s="181" t="s">
        <v>206</v>
      </c>
      <c r="AU813" s="181" t="s">
        <v>81</v>
      </c>
      <c r="AV813" s="15" t="s">
        <v>202</v>
      </c>
      <c r="AW813" s="15" t="s">
        <v>34</v>
      </c>
      <c r="AX813" s="15" t="s">
        <v>79</v>
      </c>
      <c r="AY813" s="181" t="s">
        <v>195</v>
      </c>
    </row>
    <row r="814" spans="1:65" s="2" customFormat="1" ht="24.2" customHeight="1">
      <c r="A814" s="35"/>
      <c r="B814" s="145"/>
      <c r="C814" s="146" t="s">
        <v>984</v>
      </c>
      <c r="D814" s="146" t="s">
        <v>197</v>
      </c>
      <c r="E814" s="147" t="s">
        <v>985</v>
      </c>
      <c r="F814" s="148" t="s">
        <v>986</v>
      </c>
      <c r="G814" s="149" t="s">
        <v>467</v>
      </c>
      <c r="H814" s="150">
        <v>875.64</v>
      </c>
      <c r="I814" s="151"/>
      <c r="J814" s="152">
        <f>ROUND(I814*H814,2)</f>
        <v>0</v>
      </c>
      <c r="K814" s="148" t="s">
        <v>3</v>
      </c>
      <c r="L814" s="36"/>
      <c r="M814" s="153" t="s">
        <v>3</v>
      </c>
      <c r="N814" s="154" t="s">
        <v>43</v>
      </c>
      <c r="O814" s="56"/>
      <c r="P814" s="155">
        <f>O814*H814</f>
        <v>0</v>
      </c>
      <c r="Q814" s="155">
        <v>0</v>
      </c>
      <c r="R814" s="155">
        <f>Q814*H814</f>
        <v>0</v>
      </c>
      <c r="S814" s="155">
        <v>0</v>
      </c>
      <c r="T814" s="156">
        <f>S814*H814</f>
        <v>0</v>
      </c>
      <c r="U814" s="35"/>
      <c r="V814" s="35"/>
      <c r="W814" s="35"/>
      <c r="X814" s="35"/>
      <c r="Y814" s="35"/>
      <c r="Z814" s="35"/>
      <c r="AA814" s="35"/>
      <c r="AB814" s="35"/>
      <c r="AC814" s="35"/>
      <c r="AD814" s="35"/>
      <c r="AE814" s="35"/>
      <c r="AR814" s="157" t="s">
        <v>202</v>
      </c>
      <c r="AT814" s="157" t="s">
        <v>197</v>
      </c>
      <c r="AU814" s="157" t="s">
        <v>81</v>
      </c>
      <c r="AY814" s="20" t="s">
        <v>195</v>
      </c>
      <c r="BE814" s="158">
        <f>IF(N814="základní",J814,0)</f>
        <v>0</v>
      </c>
      <c r="BF814" s="158">
        <f>IF(N814="snížená",J814,0)</f>
        <v>0</v>
      </c>
      <c r="BG814" s="158">
        <f>IF(N814="zákl. přenesená",J814,0)</f>
        <v>0</v>
      </c>
      <c r="BH814" s="158">
        <f>IF(N814="sníž. přenesená",J814,0)</f>
        <v>0</v>
      </c>
      <c r="BI814" s="158">
        <f>IF(N814="nulová",J814,0)</f>
        <v>0</v>
      </c>
      <c r="BJ814" s="20" t="s">
        <v>79</v>
      </c>
      <c r="BK814" s="158">
        <f>ROUND(I814*H814,2)</f>
        <v>0</v>
      </c>
      <c r="BL814" s="20" t="s">
        <v>202</v>
      </c>
      <c r="BM814" s="157" t="s">
        <v>987</v>
      </c>
    </row>
    <row r="815" spans="1:65" s="13" customFormat="1" ht="33.75">
      <c r="B815" s="164"/>
      <c r="D815" s="159" t="s">
        <v>206</v>
      </c>
      <c r="E815" s="165" t="s">
        <v>3</v>
      </c>
      <c r="F815" s="166" t="s">
        <v>988</v>
      </c>
      <c r="H815" s="167">
        <v>19.611999999999998</v>
      </c>
      <c r="I815" s="168"/>
      <c r="L815" s="164"/>
      <c r="M815" s="169"/>
      <c r="N815" s="170"/>
      <c r="O815" s="170"/>
      <c r="P815" s="170"/>
      <c r="Q815" s="170"/>
      <c r="R815" s="170"/>
      <c r="S815" s="170"/>
      <c r="T815" s="171"/>
      <c r="AT815" s="165" t="s">
        <v>206</v>
      </c>
      <c r="AU815" s="165" t="s">
        <v>81</v>
      </c>
      <c r="AV815" s="13" t="s">
        <v>81</v>
      </c>
      <c r="AW815" s="13" t="s">
        <v>34</v>
      </c>
      <c r="AX815" s="13" t="s">
        <v>72</v>
      </c>
      <c r="AY815" s="165" t="s">
        <v>195</v>
      </c>
    </row>
    <row r="816" spans="1:65" s="13" customFormat="1" ht="22.5">
      <c r="B816" s="164"/>
      <c r="D816" s="159" t="s">
        <v>206</v>
      </c>
      <c r="E816" s="165" t="s">
        <v>3</v>
      </c>
      <c r="F816" s="166" t="s">
        <v>989</v>
      </c>
      <c r="H816" s="167">
        <v>7.9169999999999998</v>
      </c>
      <c r="I816" s="168"/>
      <c r="L816" s="164"/>
      <c r="M816" s="169"/>
      <c r="N816" s="170"/>
      <c r="O816" s="170"/>
      <c r="P816" s="170"/>
      <c r="Q816" s="170"/>
      <c r="R816" s="170"/>
      <c r="S816" s="170"/>
      <c r="T816" s="171"/>
      <c r="AT816" s="165" t="s">
        <v>206</v>
      </c>
      <c r="AU816" s="165" t="s">
        <v>81</v>
      </c>
      <c r="AV816" s="13" t="s">
        <v>81</v>
      </c>
      <c r="AW816" s="13" t="s">
        <v>34</v>
      </c>
      <c r="AX816" s="13" t="s">
        <v>72</v>
      </c>
      <c r="AY816" s="165" t="s">
        <v>195</v>
      </c>
    </row>
    <row r="817" spans="2:51" s="14" customFormat="1">
      <c r="B817" s="172"/>
      <c r="D817" s="159" t="s">
        <v>206</v>
      </c>
      <c r="E817" s="173" t="s">
        <v>3</v>
      </c>
      <c r="F817" s="174" t="s">
        <v>532</v>
      </c>
      <c r="H817" s="175">
        <v>27.529</v>
      </c>
      <c r="I817" s="176"/>
      <c r="L817" s="172"/>
      <c r="M817" s="177"/>
      <c r="N817" s="178"/>
      <c r="O817" s="178"/>
      <c r="P817" s="178"/>
      <c r="Q817" s="178"/>
      <c r="R817" s="178"/>
      <c r="S817" s="178"/>
      <c r="T817" s="179"/>
      <c r="AT817" s="173" t="s">
        <v>206</v>
      </c>
      <c r="AU817" s="173" t="s">
        <v>81</v>
      </c>
      <c r="AV817" s="14" t="s">
        <v>109</v>
      </c>
      <c r="AW817" s="14" t="s">
        <v>34</v>
      </c>
      <c r="AX817" s="14" t="s">
        <v>72</v>
      </c>
      <c r="AY817" s="173" t="s">
        <v>195</v>
      </c>
    </row>
    <row r="818" spans="2:51" s="13" customFormat="1" ht="33.75">
      <c r="B818" s="164"/>
      <c r="D818" s="159" t="s">
        <v>206</v>
      </c>
      <c r="E818" s="165" t="s">
        <v>3</v>
      </c>
      <c r="F818" s="166" t="s">
        <v>990</v>
      </c>
      <c r="H818" s="167">
        <v>39.216999999999999</v>
      </c>
      <c r="I818" s="168"/>
      <c r="L818" s="164"/>
      <c r="M818" s="169"/>
      <c r="N818" s="170"/>
      <c r="O818" s="170"/>
      <c r="P818" s="170"/>
      <c r="Q818" s="170"/>
      <c r="R818" s="170"/>
      <c r="S818" s="170"/>
      <c r="T818" s="171"/>
      <c r="AT818" s="165" t="s">
        <v>206</v>
      </c>
      <c r="AU818" s="165" t="s">
        <v>81</v>
      </c>
      <c r="AV818" s="13" t="s">
        <v>81</v>
      </c>
      <c r="AW818" s="13" t="s">
        <v>34</v>
      </c>
      <c r="AX818" s="13" t="s">
        <v>72</v>
      </c>
      <c r="AY818" s="165" t="s">
        <v>195</v>
      </c>
    </row>
    <row r="819" spans="2:51" s="13" customFormat="1">
      <c r="B819" s="164"/>
      <c r="D819" s="159" t="s">
        <v>206</v>
      </c>
      <c r="E819" s="165" t="s">
        <v>3</v>
      </c>
      <c r="F819" s="166" t="s">
        <v>991</v>
      </c>
      <c r="H819" s="167">
        <v>3.7</v>
      </c>
      <c r="I819" s="168"/>
      <c r="L819" s="164"/>
      <c r="M819" s="169"/>
      <c r="N819" s="170"/>
      <c r="O819" s="170"/>
      <c r="P819" s="170"/>
      <c r="Q819" s="170"/>
      <c r="R819" s="170"/>
      <c r="S819" s="170"/>
      <c r="T819" s="171"/>
      <c r="AT819" s="165" t="s">
        <v>206</v>
      </c>
      <c r="AU819" s="165" t="s">
        <v>81</v>
      </c>
      <c r="AV819" s="13" t="s">
        <v>81</v>
      </c>
      <c r="AW819" s="13" t="s">
        <v>34</v>
      </c>
      <c r="AX819" s="13" t="s">
        <v>72</v>
      </c>
      <c r="AY819" s="165" t="s">
        <v>195</v>
      </c>
    </row>
    <row r="820" spans="2:51" s="14" customFormat="1">
      <c r="B820" s="172"/>
      <c r="D820" s="159" t="s">
        <v>206</v>
      </c>
      <c r="E820" s="173" t="s">
        <v>3</v>
      </c>
      <c r="F820" s="174" t="s">
        <v>514</v>
      </c>
      <c r="H820" s="175">
        <v>42.917000000000002</v>
      </c>
      <c r="I820" s="176"/>
      <c r="L820" s="172"/>
      <c r="M820" s="177"/>
      <c r="N820" s="178"/>
      <c r="O820" s="178"/>
      <c r="P820" s="178"/>
      <c r="Q820" s="178"/>
      <c r="R820" s="178"/>
      <c r="S820" s="178"/>
      <c r="T820" s="179"/>
      <c r="AT820" s="173" t="s">
        <v>206</v>
      </c>
      <c r="AU820" s="173" t="s">
        <v>81</v>
      </c>
      <c r="AV820" s="14" t="s">
        <v>109</v>
      </c>
      <c r="AW820" s="14" t="s">
        <v>34</v>
      </c>
      <c r="AX820" s="14" t="s">
        <v>72</v>
      </c>
      <c r="AY820" s="173" t="s">
        <v>195</v>
      </c>
    </row>
    <row r="821" spans="2:51" s="13" customFormat="1" ht="22.5">
      <c r="B821" s="164"/>
      <c r="D821" s="159" t="s">
        <v>206</v>
      </c>
      <c r="E821" s="165" t="s">
        <v>3</v>
      </c>
      <c r="F821" s="166" t="s">
        <v>992</v>
      </c>
      <c r="H821" s="167">
        <v>25.9</v>
      </c>
      <c r="I821" s="168"/>
      <c r="L821" s="164"/>
      <c r="M821" s="169"/>
      <c r="N821" s="170"/>
      <c r="O821" s="170"/>
      <c r="P821" s="170"/>
      <c r="Q821" s="170"/>
      <c r="R821" s="170"/>
      <c r="S821" s="170"/>
      <c r="T821" s="171"/>
      <c r="AT821" s="165" t="s">
        <v>206</v>
      </c>
      <c r="AU821" s="165" t="s">
        <v>81</v>
      </c>
      <c r="AV821" s="13" t="s">
        <v>81</v>
      </c>
      <c r="AW821" s="13" t="s">
        <v>34</v>
      </c>
      <c r="AX821" s="13" t="s">
        <v>72</v>
      </c>
      <c r="AY821" s="165" t="s">
        <v>195</v>
      </c>
    </row>
    <row r="822" spans="2:51" s="13" customFormat="1">
      <c r="B822" s="164"/>
      <c r="D822" s="159" t="s">
        <v>206</v>
      </c>
      <c r="E822" s="165" t="s">
        <v>3</v>
      </c>
      <c r="F822" s="166" t="s">
        <v>993</v>
      </c>
      <c r="H822" s="167">
        <v>3.1</v>
      </c>
      <c r="I822" s="168"/>
      <c r="L822" s="164"/>
      <c r="M822" s="169"/>
      <c r="N822" s="170"/>
      <c r="O822" s="170"/>
      <c r="P822" s="170"/>
      <c r="Q822" s="170"/>
      <c r="R822" s="170"/>
      <c r="S822" s="170"/>
      <c r="T822" s="171"/>
      <c r="AT822" s="165" t="s">
        <v>206</v>
      </c>
      <c r="AU822" s="165" t="s">
        <v>81</v>
      </c>
      <c r="AV822" s="13" t="s">
        <v>81</v>
      </c>
      <c r="AW822" s="13" t="s">
        <v>34</v>
      </c>
      <c r="AX822" s="13" t="s">
        <v>72</v>
      </c>
      <c r="AY822" s="165" t="s">
        <v>195</v>
      </c>
    </row>
    <row r="823" spans="2:51" s="13" customFormat="1">
      <c r="B823" s="164"/>
      <c r="D823" s="159" t="s">
        <v>206</v>
      </c>
      <c r="E823" s="165" t="s">
        <v>3</v>
      </c>
      <c r="F823" s="166" t="s">
        <v>994</v>
      </c>
      <c r="H823" s="167">
        <v>1.7</v>
      </c>
      <c r="I823" s="168"/>
      <c r="L823" s="164"/>
      <c r="M823" s="169"/>
      <c r="N823" s="170"/>
      <c r="O823" s="170"/>
      <c r="P823" s="170"/>
      <c r="Q823" s="170"/>
      <c r="R823" s="170"/>
      <c r="S823" s="170"/>
      <c r="T823" s="171"/>
      <c r="AT823" s="165" t="s">
        <v>206</v>
      </c>
      <c r="AU823" s="165" t="s">
        <v>81</v>
      </c>
      <c r="AV823" s="13" t="s">
        <v>81</v>
      </c>
      <c r="AW823" s="13" t="s">
        <v>34</v>
      </c>
      <c r="AX823" s="13" t="s">
        <v>72</v>
      </c>
      <c r="AY823" s="165" t="s">
        <v>195</v>
      </c>
    </row>
    <row r="824" spans="2:51" s="13" customFormat="1" ht="22.5">
      <c r="B824" s="164"/>
      <c r="D824" s="159" t="s">
        <v>206</v>
      </c>
      <c r="E824" s="165" t="s">
        <v>3</v>
      </c>
      <c r="F824" s="166" t="s">
        <v>995</v>
      </c>
      <c r="H824" s="167">
        <v>13.455</v>
      </c>
      <c r="I824" s="168"/>
      <c r="L824" s="164"/>
      <c r="M824" s="169"/>
      <c r="N824" s="170"/>
      <c r="O824" s="170"/>
      <c r="P824" s="170"/>
      <c r="Q824" s="170"/>
      <c r="R824" s="170"/>
      <c r="S824" s="170"/>
      <c r="T824" s="171"/>
      <c r="AT824" s="165" t="s">
        <v>206</v>
      </c>
      <c r="AU824" s="165" t="s">
        <v>81</v>
      </c>
      <c r="AV824" s="13" t="s">
        <v>81</v>
      </c>
      <c r="AW824" s="13" t="s">
        <v>34</v>
      </c>
      <c r="AX824" s="13" t="s">
        <v>72</v>
      </c>
      <c r="AY824" s="165" t="s">
        <v>195</v>
      </c>
    </row>
    <row r="825" spans="2:51" s="13" customFormat="1">
      <c r="B825" s="164"/>
      <c r="D825" s="159" t="s">
        <v>206</v>
      </c>
      <c r="E825" s="165" t="s">
        <v>3</v>
      </c>
      <c r="F825" s="166" t="s">
        <v>996</v>
      </c>
      <c r="H825" s="167">
        <v>1.7949999999999999</v>
      </c>
      <c r="I825" s="168"/>
      <c r="L825" s="164"/>
      <c r="M825" s="169"/>
      <c r="N825" s="170"/>
      <c r="O825" s="170"/>
      <c r="P825" s="170"/>
      <c r="Q825" s="170"/>
      <c r="R825" s="170"/>
      <c r="S825" s="170"/>
      <c r="T825" s="171"/>
      <c r="AT825" s="165" t="s">
        <v>206</v>
      </c>
      <c r="AU825" s="165" t="s">
        <v>81</v>
      </c>
      <c r="AV825" s="13" t="s">
        <v>81</v>
      </c>
      <c r="AW825" s="13" t="s">
        <v>34</v>
      </c>
      <c r="AX825" s="13" t="s">
        <v>72</v>
      </c>
      <c r="AY825" s="165" t="s">
        <v>195</v>
      </c>
    </row>
    <row r="826" spans="2:51" s="13" customFormat="1">
      <c r="B826" s="164"/>
      <c r="D826" s="159" t="s">
        <v>206</v>
      </c>
      <c r="E826" s="165" t="s">
        <v>3</v>
      </c>
      <c r="F826" s="166" t="s">
        <v>997</v>
      </c>
      <c r="H826" s="167">
        <v>8.3000000000000007</v>
      </c>
      <c r="I826" s="168"/>
      <c r="L826" s="164"/>
      <c r="M826" s="169"/>
      <c r="N826" s="170"/>
      <c r="O826" s="170"/>
      <c r="P826" s="170"/>
      <c r="Q826" s="170"/>
      <c r="R826" s="170"/>
      <c r="S826" s="170"/>
      <c r="T826" s="171"/>
      <c r="AT826" s="165" t="s">
        <v>206</v>
      </c>
      <c r="AU826" s="165" t="s">
        <v>81</v>
      </c>
      <c r="AV826" s="13" t="s">
        <v>81</v>
      </c>
      <c r="AW826" s="13" t="s">
        <v>34</v>
      </c>
      <c r="AX826" s="13" t="s">
        <v>72</v>
      </c>
      <c r="AY826" s="165" t="s">
        <v>195</v>
      </c>
    </row>
    <row r="827" spans="2:51" s="13" customFormat="1">
      <c r="B827" s="164"/>
      <c r="D827" s="159" t="s">
        <v>206</v>
      </c>
      <c r="E827" s="165" t="s">
        <v>3</v>
      </c>
      <c r="F827" s="166" t="s">
        <v>998</v>
      </c>
      <c r="H827" s="167">
        <v>5.2939999999999996</v>
      </c>
      <c r="I827" s="168"/>
      <c r="L827" s="164"/>
      <c r="M827" s="169"/>
      <c r="N827" s="170"/>
      <c r="O827" s="170"/>
      <c r="P827" s="170"/>
      <c r="Q827" s="170"/>
      <c r="R827" s="170"/>
      <c r="S827" s="170"/>
      <c r="T827" s="171"/>
      <c r="AT827" s="165" t="s">
        <v>206</v>
      </c>
      <c r="AU827" s="165" t="s">
        <v>81</v>
      </c>
      <c r="AV827" s="13" t="s">
        <v>81</v>
      </c>
      <c r="AW827" s="13" t="s">
        <v>34</v>
      </c>
      <c r="AX827" s="13" t="s">
        <v>72</v>
      </c>
      <c r="AY827" s="165" t="s">
        <v>195</v>
      </c>
    </row>
    <row r="828" spans="2:51" s="13" customFormat="1">
      <c r="B828" s="164"/>
      <c r="D828" s="159" t="s">
        <v>206</v>
      </c>
      <c r="E828" s="165" t="s">
        <v>3</v>
      </c>
      <c r="F828" s="166" t="s">
        <v>999</v>
      </c>
      <c r="H828" s="167">
        <v>2.37</v>
      </c>
      <c r="I828" s="168"/>
      <c r="L828" s="164"/>
      <c r="M828" s="169"/>
      <c r="N828" s="170"/>
      <c r="O828" s="170"/>
      <c r="P828" s="170"/>
      <c r="Q828" s="170"/>
      <c r="R828" s="170"/>
      <c r="S828" s="170"/>
      <c r="T828" s="171"/>
      <c r="AT828" s="165" t="s">
        <v>206</v>
      </c>
      <c r="AU828" s="165" t="s">
        <v>81</v>
      </c>
      <c r="AV828" s="13" t="s">
        <v>81</v>
      </c>
      <c r="AW828" s="13" t="s">
        <v>34</v>
      </c>
      <c r="AX828" s="13" t="s">
        <v>72</v>
      </c>
      <c r="AY828" s="165" t="s">
        <v>195</v>
      </c>
    </row>
    <row r="829" spans="2:51" s="13" customFormat="1">
      <c r="B829" s="164"/>
      <c r="D829" s="159" t="s">
        <v>206</v>
      </c>
      <c r="E829" s="165" t="s">
        <v>3</v>
      </c>
      <c r="F829" s="166" t="s">
        <v>1000</v>
      </c>
      <c r="H829" s="167">
        <v>1.1000000000000001</v>
      </c>
      <c r="I829" s="168"/>
      <c r="L829" s="164"/>
      <c r="M829" s="169"/>
      <c r="N829" s="170"/>
      <c r="O829" s="170"/>
      <c r="P829" s="170"/>
      <c r="Q829" s="170"/>
      <c r="R829" s="170"/>
      <c r="S829" s="170"/>
      <c r="T829" s="171"/>
      <c r="AT829" s="165" t="s">
        <v>206</v>
      </c>
      <c r="AU829" s="165" t="s">
        <v>81</v>
      </c>
      <c r="AV829" s="13" t="s">
        <v>81</v>
      </c>
      <c r="AW829" s="13" t="s">
        <v>34</v>
      </c>
      <c r="AX829" s="13" t="s">
        <v>72</v>
      </c>
      <c r="AY829" s="165" t="s">
        <v>195</v>
      </c>
    </row>
    <row r="830" spans="2:51" s="14" customFormat="1">
      <c r="B830" s="172"/>
      <c r="D830" s="159" t="s">
        <v>206</v>
      </c>
      <c r="E830" s="173" t="s">
        <v>3</v>
      </c>
      <c r="F830" s="174" t="s">
        <v>516</v>
      </c>
      <c r="H830" s="175">
        <v>63.014000000000003</v>
      </c>
      <c r="I830" s="176"/>
      <c r="L830" s="172"/>
      <c r="M830" s="177"/>
      <c r="N830" s="178"/>
      <c r="O830" s="178"/>
      <c r="P830" s="178"/>
      <c r="Q830" s="178"/>
      <c r="R830" s="178"/>
      <c r="S830" s="178"/>
      <c r="T830" s="179"/>
      <c r="AT830" s="173" t="s">
        <v>206</v>
      </c>
      <c r="AU830" s="173" t="s">
        <v>81</v>
      </c>
      <c r="AV830" s="14" t="s">
        <v>109</v>
      </c>
      <c r="AW830" s="14" t="s">
        <v>34</v>
      </c>
      <c r="AX830" s="14" t="s">
        <v>72</v>
      </c>
      <c r="AY830" s="173" t="s">
        <v>195</v>
      </c>
    </row>
    <row r="831" spans="2:51" s="13" customFormat="1">
      <c r="B831" s="164"/>
      <c r="D831" s="159" t="s">
        <v>206</v>
      </c>
      <c r="E831" s="165" t="s">
        <v>3</v>
      </c>
      <c r="F831" s="166" t="s">
        <v>1001</v>
      </c>
      <c r="H831" s="167">
        <v>30.981999999999999</v>
      </c>
      <c r="I831" s="168"/>
      <c r="L831" s="164"/>
      <c r="M831" s="169"/>
      <c r="N831" s="170"/>
      <c r="O831" s="170"/>
      <c r="P831" s="170"/>
      <c r="Q831" s="170"/>
      <c r="R831" s="170"/>
      <c r="S831" s="170"/>
      <c r="T831" s="171"/>
      <c r="AT831" s="165" t="s">
        <v>206</v>
      </c>
      <c r="AU831" s="165" t="s">
        <v>81</v>
      </c>
      <c r="AV831" s="13" t="s">
        <v>81</v>
      </c>
      <c r="AW831" s="13" t="s">
        <v>34</v>
      </c>
      <c r="AX831" s="13" t="s">
        <v>72</v>
      </c>
      <c r="AY831" s="165" t="s">
        <v>195</v>
      </c>
    </row>
    <row r="832" spans="2:51" s="14" customFormat="1">
      <c r="B832" s="172"/>
      <c r="D832" s="159" t="s">
        <v>206</v>
      </c>
      <c r="E832" s="173" t="s">
        <v>3</v>
      </c>
      <c r="F832" s="174" t="s">
        <v>514</v>
      </c>
      <c r="H832" s="175">
        <v>30.981999999999999</v>
      </c>
      <c r="I832" s="176"/>
      <c r="L832" s="172"/>
      <c r="M832" s="177"/>
      <c r="N832" s="178"/>
      <c r="O832" s="178"/>
      <c r="P832" s="178"/>
      <c r="Q832" s="178"/>
      <c r="R832" s="178"/>
      <c r="S832" s="178"/>
      <c r="T832" s="179"/>
      <c r="AT832" s="173" t="s">
        <v>206</v>
      </c>
      <c r="AU832" s="173" t="s">
        <v>81</v>
      </c>
      <c r="AV832" s="14" t="s">
        <v>109</v>
      </c>
      <c r="AW832" s="14" t="s">
        <v>34</v>
      </c>
      <c r="AX832" s="14" t="s">
        <v>72</v>
      </c>
      <c r="AY832" s="173" t="s">
        <v>195</v>
      </c>
    </row>
    <row r="833" spans="2:51" s="13" customFormat="1">
      <c r="B833" s="164"/>
      <c r="D833" s="159" t="s">
        <v>206</v>
      </c>
      <c r="E833" s="165" t="s">
        <v>3</v>
      </c>
      <c r="F833" s="166" t="s">
        <v>1002</v>
      </c>
      <c r="H833" s="167">
        <v>7.9</v>
      </c>
      <c r="I833" s="168"/>
      <c r="L833" s="164"/>
      <c r="M833" s="169"/>
      <c r="N833" s="170"/>
      <c r="O833" s="170"/>
      <c r="P833" s="170"/>
      <c r="Q833" s="170"/>
      <c r="R833" s="170"/>
      <c r="S833" s="170"/>
      <c r="T833" s="171"/>
      <c r="AT833" s="165" t="s">
        <v>206</v>
      </c>
      <c r="AU833" s="165" t="s">
        <v>81</v>
      </c>
      <c r="AV833" s="13" t="s">
        <v>81</v>
      </c>
      <c r="AW833" s="13" t="s">
        <v>34</v>
      </c>
      <c r="AX833" s="13" t="s">
        <v>72</v>
      </c>
      <c r="AY833" s="165" t="s">
        <v>195</v>
      </c>
    </row>
    <row r="834" spans="2:51" s="14" customFormat="1">
      <c r="B834" s="172"/>
      <c r="D834" s="159" t="s">
        <v>206</v>
      </c>
      <c r="E834" s="173" t="s">
        <v>3</v>
      </c>
      <c r="F834" s="174" t="s">
        <v>516</v>
      </c>
      <c r="H834" s="175">
        <v>7.9</v>
      </c>
      <c r="I834" s="176"/>
      <c r="L834" s="172"/>
      <c r="M834" s="177"/>
      <c r="N834" s="178"/>
      <c r="O834" s="178"/>
      <c r="P834" s="178"/>
      <c r="Q834" s="178"/>
      <c r="R834" s="178"/>
      <c r="S834" s="178"/>
      <c r="T834" s="179"/>
      <c r="AT834" s="173" t="s">
        <v>206</v>
      </c>
      <c r="AU834" s="173" t="s">
        <v>81</v>
      </c>
      <c r="AV834" s="14" t="s">
        <v>109</v>
      </c>
      <c r="AW834" s="14" t="s">
        <v>34</v>
      </c>
      <c r="AX834" s="14" t="s">
        <v>72</v>
      </c>
      <c r="AY834" s="173" t="s">
        <v>195</v>
      </c>
    </row>
    <row r="835" spans="2:51" s="13" customFormat="1">
      <c r="B835" s="164"/>
      <c r="D835" s="159" t="s">
        <v>206</v>
      </c>
      <c r="E835" s="165" t="s">
        <v>3</v>
      </c>
      <c r="F835" s="166" t="s">
        <v>1003</v>
      </c>
      <c r="H835" s="167">
        <v>30.869</v>
      </c>
      <c r="I835" s="168"/>
      <c r="L835" s="164"/>
      <c r="M835" s="169"/>
      <c r="N835" s="170"/>
      <c r="O835" s="170"/>
      <c r="P835" s="170"/>
      <c r="Q835" s="170"/>
      <c r="R835" s="170"/>
      <c r="S835" s="170"/>
      <c r="T835" s="171"/>
      <c r="AT835" s="165" t="s">
        <v>206</v>
      </c>
      <c r="AU835" s="165" t="s">
        <v>81</v>
      </c>
      <c r="AV835" s="13" t="s">
        <v>81</v>
      </c>
      <c r="AW835" s="13" t="s">
        <v>34</v>
      </c>
      <c r="AX835" s="13" t="s">
        <v>72</v>
      </c>
      <c r="AY835" s="165" t="s">
        <v>195</v>
      </c>
    </row>
    <row r="836" spans="2:51" s="14" customFormat="1">
      <c r="B836" s="172"/>
      <c r="D836" s="159" t="s">
        <v>206</v>
      </c>
      <c r="E836" s="173" t="s">
        <v>3</v>
      </c>
      <c r="F836" s="174" t="s">
        <v>514</v>
      </c>
      <c r="H836" s="175">
        <v>30.869</v>
      </c>
      <c r="I836" s="176"/>
      <c r="L836" s="172"/>
      <c r="M836" s="177"/>
      <c r="N836" s="178"/>
      <c r="O836" s="178"/>
      <c r="P836" s="178"/>
      <c r="Q836" s="178"/>
      <c r="R836" s="178"/>
      <c r="S836" s="178"/>
      <c r="T836" s="179"/>
      <c r="AT836" s="173" t="s">
        <v>206</v>
      </c>
      <c r="AU836" s="173" t="s">
        <v>81</v>
      </c>
      <c r="AV836" s="14" t="s">
        <v>109</v>
      </c>
      <c r="AW836" s="14" t="s">
        <v>34</v>
      </c>
      <c r="AX836" s="14" t="s">
        <v>72</v>
      </c>
      <c r="AY836" s="173" t="s">
        <v>195</v>
      </c>
    </row>
    <row r="837" spans="2:51" s="13" customFormat="1">
      <c r="B837" s="164"/>
      <c r="D837" s="159" t="s">
        <v>206</v>
      </c>
      <c r="E837" s="165" t="s">
        <v>3</v>
      </c>
      <c r="F837" s="166" t="s">
        <v>1004</v>
      </c>
      <c r="H837" s="167">
        <v>2.5310000000000001</v>
      </c>
      <c r="I837" s="168"/>
      <c r="L837" s="164"/>
      <c r="M837" s="169"/>
      <c r="N837" s="170"/>
      <c r="O837" s="170"/>
      <c r="P837" s="170"/>
      <c r="Q837" s="170"/>
      <c r="R837" s="170"/>
      <c r="S837" s="170"/>
      <c r="T837" s="171"/>
      <c r="AT837" s="165" t="s">
        <v>206</v>
      </c>
      <c r="AU837" s="165" t="s">
        <v>81</v>
      </c>
      <c r="AV837" s="13" t="s">
        <v>81</v>
      </c>
      <c r="AW837" s="13" t="s">
        <v>34</v>
      </c>
      <c r="AX837" s="13" t="s">
        <v>72</v>
      </c>
      <c r="AY837" s="165" t="s">
        <v>195</v>
      </c>
    </row>
    <row r="838" spans="2:51" s="14" customFormat="1">
      <c r="B838" s="172"/>
      <c r="D838" s="159" t="s">
        <v>206</v>
      </c>
      <c r="E838" s="173" t="s">
        <v>3</v>
      </c>
      <c r="F838" s="174" t="s">
        <v>218</v>
      </c>
      <c r="H838" s="175">
        <v>2.5310000000000001</v>
      </c>
      <c r="I838" s="176"/>
      <c r="L838" s="172"/>
      <c r="M838" s="177"/>
      <c r="N838" s="178"/>
      <c r="O838" s="178"/>
      <c r="P838" s="178"/>
      <c r="Q838" s="178"/>
      <c r="R838" s="178"/>
      <c r="S838" s="178"/>
      <c r="T838" s="179"/>
      <c r="AT838" s="173" t="s">
        <v>206</v>
      </c>
      <c r="AU838" s="173" t="s">
        <v>81</v>
      </c>
      <c r="AV838" s="14" t="s">
        <v>109</v>
      </c>
      <c r="AW838" s="14" t="s">
        <v>34</v>
      </c>
      <c r="AX838" s="14" t="s">
        <v>72</v>
      </c>
      <c r="AY838" s="173" t="s">
        <v>195</v>
      </c>
    </row>
    <row r="839" spans="2:51" s="13" customFormat="1" ht="22.5">
      <c r="B839" s="164"/>
      <c r="D839" s="159" t="s">
        <v>206</v>
      </c>
      <c r="E839" s="165" t="s">
        <v>3</v>
      </c>
      <c r="F839" s="166" t="s">
        <v>1005</v>
      </c>
      <c r="H839" s="167">
        <v>50.899000000000001</v>
      </c>
      <c r="I839" s="168"/>
      <c r="L839" s="164"/>
      <c r="M839" s="169"/>
      <c r="N839" s="170"/>
      <c r="O839" s="170"/>
      <c r="P839" s="170"/>
      <c r="Q839" s="170"/>
      <c r="R839" s="170"/>
      <c r="S839" s="170"/>
      <c r="T839" s="171"/>
      <c r="AT839" s="165" t="s">
        <v>206</v>
      </c>
      <c r="AU839" s="165" t="s">
        <v>81</v>
      </c>
      <c r="AV839" s="13" t="s">
        <v>81</v>
      </c>
      <c r="AW839" s="13" t="s">
        <v>34</v>
      </c>
      <c r="AX839" s="13" t="s">
        <v>72</v>
      </c>
      <c r="AY839" s="165" t="s">
        <v>195</v>
      </c>
    </row>
    <row r="840" spans="2:51" s="13" customFormat="1">
      <c r="B840" s="164"/>
      <c r="D840" s="159" t="s">
        <v>206</v>
      </c>
      <c r="E840" s="165" t="s">
        <v>3</v>
      </c>
      <c r="F840" s="166" t="s">
        <v>1006</v>
      </c>
      <c r="H840" s="167">
        <v>57.307000000000002</v>
      </c>
      <c r="I840" s="168"/>
      <c r="L840" s="164"/>
      <c r="M840" s="169"/>
      <c r="N840" s="170"/>
      <c r="O840" s="170"/>
      <c r="P840" s="170"/>
      <c r="Q840" s="170"/>
      <c r="R840" s="170"/>
      <c r="S840" s="170"/>
      <c r="T840" s="171"/>
      <c r="AT840" s="165" t="s">
        <v>206</v>
      </c>
      <c r="AU840" s="165" t="s">
        <v>81</v>
      </c>
      <c r="AV840" s="13" t="s">
        <v>81</v>
      </c>
      <c r="AW840" s="13" t="s">
        <v>34</v>
      </c>
      <c r="AX840" s="13" t="s">
        <v>72</v>
      </c>
      <c r="AY840" s="165" t="s">
        <v>195</v>
      </c>
    </row>
    <row r="841" spans="2:51" s="13" customFormat="1">
      <c r="B841" s="164"/>
      <c r="D841" s="159" t="s">
        <v>206</v>
      </c>
      <c r="E841" s="165" t="s">
        <v>3</v>
      </c>
      <c r="F841" s="166" t="s">
        <v>1007</v>
      </c>
      <c r="H841" s="167">
        <v>8.1630000000000003</v>
      </c>
      <c r="I841" s="168"/>
      <c r="L841" s="164"/>
      <c r="M841" s="169"/>
      <c r="N841" s="170"/>
      <c r="O841" s="170"/>
      <c r="P841" s="170"/>
      <c r="Q841" s="170"/>
      <c r="R841" s="170"/>
      <c r="S841" s="170"/>
      <c r="T841" s="171"/>
      <c r="AT841" s="165" t="s">
        <v>206</v>
      </c>
      <c r="AU841" s="165" t="s">
        <v>81</v>
      </c>
      <c r="AV841" s="13" t="s">
        <v>81</v>
      </c>
      <c r="AW841" s="13" t="s">
        <v>34</v>
      </c>
      <c r="AX841" s="13" t="s">
        <v>72</v>
      </c>
      <c r="AY841" s="165" t="s">
        <v>195</v>
      </c>
    </row>
    <row r="842" spans="2:51" s="13" customFormat="1" ht="22.5">
      <c r="B842" s="164"/>
      <c r="D842" s="159" t="s">
        <v>206</v>
      </c>
      <c r="E842" s="165" t="s">
        <v>3</v>
      </c>
      <c r="F842" s="166" t="s">
        <v>1008</v>
      </c>
      <c r="H842" s="167">
        <v>94.427999999999997</v>
      </c>
      <c r="I842" s="168"/>
      <c r="L842" s="164"/>
      <c r="M842" s="169"/>
      <c r="N842" s="170"/>
      <c r="O842" s="170"/>
      <c r="P842" s="170"/>
      <c r="Q842" s="170"/>
      <c r="R842" s="170"/>
      <c r="S842" s="170"/>
      <c r="T842" s="171"/>
      <c r="AT842" s="165" t="s">
        <v>206</v>
      </c>
      <c r="AU842" s="165" t="s">
        <v>81</v>
      </c>
      <c r="AV842" s="13" t="s">
        <v>81</v>
      </c>
      <c r="AW842" s="13" t="s">
        <v>34</v>
      </c>
      <c r="AX842" s="13" t="s">
        <v>72</v>
      </c>
      <c r="AY842" s="165" t="s">
        <v>195</v>
      </c>
    </row>
    <row r="843" spans="2:51" s="13" customFormat="1">
      <c r="B843" s="164"/>
      <c r="D843" s="159" t="s">
        <v>206</v>
      </c>
      <c r="E843" s="165" t="s">
        <v>3</v>
      </c>
      <c r="F843" s="166" t="s">
        <v>1009</v>
      </c>
      <c r="H843" s="167">
        <v>15.952</v>
      </c>
      <c r="I843" s="168"/>
      <c r="L843" s="164"/>
      <c r="M843" s="169"/>
      <c r="N843" s="170"/>
      <c r="O843" s="170"/>
      <c r="P843" s="170"/>
      <c r="Q843" s="170"/>
      <c r="R843" s="170"/>
      <c r="S843" s="170"/>
      <c r="T843" s="171"/>
      <c r="AT843" s="165" t="s">
        <v>206</v>
      </c>
      <c r="AU843" s="165" t="s">
        <v>81</v>
      </c>
      <c r="AV843" s="13" t="s">
        <v>81</v>
      </c>
      <c r="AW843" s="13" t="s">
        <v>34</v>
      </c>
      <c r="AX843" s="13" t="s">
        <v>72</v>
      </c>
      <c r="AY843" s="165" t="s">
        <v>195</v>
      </c>
    </row>
    <row r="844" spans="2:51" s="13" customFormat="1">
      <c r="B844" s="164"/>
      <c r="D844" s="159" t="s">
        <v>206</v>
      </c>
      <c r="E844" s="165" t="s">
        <v>3</v>
      </c>
      <c r="F844" s="166" t="s">
        <v>1010</v>
      </c>
      <c r="H844" s="167">
        <v>0.94</v>
      </c>
      <c r="I844" s="168"/>
      <c r="L844" s="164"/>
      <c r="M844" s="169"/>
      <c r="N844" s="170"/>
      <c r="O844" s="170"/>
      <c r="P844" s="170"/>
      <c r="Q844" s="170"/>
      <c r="R844" s="170"/>
      <c r="S844" s="170"/>
      <c r="T844" s="171"/>
      <c r="AT844" s="165" t="s">
        <v>206</v>
      </c>
      <c r="AU844" s="165" t="s">
        <v>81</v>
      </c>
      <c r="AV844" s="13" t="s">
        <v>81</v>
      </c>
      <c r="AW844" s="13" t="s">
        <v>34</v>
      </c>
      <c r="AX844" s="13" t="s">
        <v>72</v>
      </c>
      <c r="AY844" s="165" t="s">
        <v>195</v>
      </c>
    </row>
    <row r="845" spans="2:51" s="14" customFormat="1">
      <c r="B845" s="172"/>
      <c r="D845" s="159" t="s">
        <v>206</v>
      </c>
      <c r="E845" s="173" t="s">
        <v>3</v>
      </c>
      <c r="F845" s="174" t="s">
        <v>532</v>
      </c>
      <c r="H845" s="175">
        <v>227.68899999999999</v>
      </c>
      <c r="I845" s="176"/>
      <c r="L845" s="172"/>
      <c r="M845" s="177"/>
      <c r="N845" s="178"/>
      <c r="O845" s="178"/>
      <c r="P845" s="178"/>
      <c r="Q845" s="178"/>
      <c r="R845" s="178"/>
      <c r="S845" s="178"/>
      <c r="T845" s="179"/>
      <c r="AT845" s="173" t="s">
        <v>206</v>
      </c>
      <c r="AU845" s="173" t="s">
        <v>81</v>
      </c>
      <c r="AV845" s="14" t="s">
        <v>109</v>
      </c>
      <c r="AW845" s="14" t="s">
        <v>34</v>
      </c>
      <c r="AX845" s="14" t="s">
        <v>72</v>
      </c>
      <c r="AY845" s="173" t="s">
        <v>195</v>
      </c>
    </row>
    <row r="846" spans="2:51" s="13" customFormat="1">
      <c r="B846" s="164"/>
      <c r="D846" s="159" t="s">
        <v>206</v>
      </c>
      <c r="E846" s="165" t="s">
        <v>3</v>
      </c>
      <c r="F846" s="166" t="s">
        <v>1011</v>
      </c>
      <c r="H846" s="167">
        <v>18.981000000000002</v>
      </c>
      <c r="I846" s="168"/>
      <c r="L846" s="164"/>
      <c r="M846" s="169"/>
      <c r="N846" s="170"/>
      <c r="O846" s="170"/>
      <c r="P846" s="170"/>
      <c r="Q846" s="170"/>
      <c r="R846" s="170"/>
      <c r="S846" s="170"/>
      <c r="T846" s="171"/>
      <c r="AT846" s="165" t="s">
        <v>206</v>
      </c>
      <c r="AU846" s="165" t="s">
        <v>81</v>
      </c>
      <c r="AV846" s="13" t="s">
        <v>81</v>
      </c>
      <c r="AW846" s="13" t="s">
        <v>34</v>
      </c>
      <c r="AX846" s="13" t="s">
        <v>72</v>
      </c>
      <c r="AY846" s="165" t="s">
        <v>195</v>
      </c>
    </row>
    <row r="847" spans="2:51" s="13" customFormat="1" ht="33.75">
      <c r="B847" s="164"/>
      <c r="D847" s="159" t="s">
        <v>206</v>
      </c>
      <c r="E847" s="165" t="s">
        <v>3</v>
      </c>
      <c r="F847" s="166" t="s">
        <v>1012</v>
      </c>
      <c r="H847" s="167">
        <v>67.058999999999997</v>
      </c>
      <c r="I847" s="168"/>
      <c r="L847" s="164"/>
      <c r="M847" s="169"/>
      <c r="N847" s="170"/>
      <c r="O847" s="170"/>
      <c r="P847" s="170"/>
      <c r="Q847" s="170"/>
      <c r="R847" s="170"/>
      <c r="S847" s="170"/>
      <c r="T847" s="171"/>
      <c r="AT847" s="165" t="s">
        <v>206</v>
      </c>
      <c r="AU847" s="165" t="s">
        <v>81</v>
      </c>
      <c r="AV847" s="13" t="s">
        <v>81</v>
      </c>
      <c r="AW847" s="13" t="s">
        <v>34</v>
      </c>
      <c r="AX847" s="13" t="s">
        <v>72</v>
      </c>
      <c r="AY847" s="165" t="s">
        <v>195</v>
      </c>
    </row>
    <row r="848" spans="2:51" s="13" customFormat="1">
      <c r="B848" s="164"/>
      <c r="D848" s="159" t="s">
        <v>206</v>
      </c>
      <c r="E848" s="165" t="s">
        <v>3</v>
      </c>
      <c r="F848" s="166" t="s">
        <v>81</v>
      </c>
      <c r="H848" s="167">
        <v>2</v>
      </c>
      <c r="I848" s="168"/>
      <c r="L848" s="164"/>
      <c r="M848" s="169"/>
      <c r="N848" s="170"/>
      <c r="O848" s="170"/>
      <c r="P848" s="170"/>
      <c r="Q848" s="170"/>
      <c r="R848" s="170"/>
      <c r="S848" s="170"/>
      <c r="T848" s="171"/>
      <c r="AT848" s="165" t="s">
        <v>206</v>
      </c>
      <c r="AU848" s="165" t="s">
        <v>81</v>
      </c>
      <c r="AV848" s="13" t="s">
        <v>81</v>
      </c>
      <c r="AW848" s="13" t="s">
        <v>34</v>
      </c>
      <c r="AX848" s="13" t="s">
        <v>72</v>
      </c>
      <c r="AY848" s="165" t="s">
        <v>195</v>
      </c>
    </row>
    <row r="849" spans="1:65" s="13" customFormat="1" ht="22.5">
      <c r="B849" s="164"/>
      <c r="D849" s="159" t="s">
        <v>206</v>
      </c>
      <c r="E849" s="165" t="s">
        <v>3</v>
      </c>
      <c r="F849" s="166" t="s">
        <v>1013</v>
      </c>
      <c r="H849" s="167">
        <v>36.210999999999999</v>
      </c>
      <c r="I849" s="168"/>
      <c r="L849" s="164"/>
      <c r="M849" s="169"/>
      <c r="N849" s="170"/>
      <c r="O849" s="170"/>
      <c r="P849" s="170"/>
      <c r="Q849" s="170"/>
      <c r="R849" s="170"/>
      <c r="S849" s="170"/>
      <c r="T849" s="171"/>
      <c r="AT849" s="165" t="s">
        <v>206</v>
      </c>
      <c r="AU849" s="165" t="s">
        <v>81</v>
      </c>
      <c r="AV849" s="13" t="s">
        <v>81</v>
      </c>
      <c r="AW849" s="13" t="s">
        <v>34</v>
      </c>
      <c r="AX849" s="13" t="s">
        <v>72</v>
      </c>
      <c r="AY849" s="165" t="s">
        <v>195</v>
      </c>
    </row>
    <row r="850" spans="1:65" s="13" customFormat="1">
      <c r="B850" s="164"/>
      <c r="D850" s="159" t="s">
        <v>206</v>
      </c>
      <c r="E850" s="165" t="s">
        <v>3</v>
      </c>
      <c r="F850" s="166" t="s">
        <v>1014</v>
      </c>
      <c r="H850" s="167">
        <v>15.46</v>
      </c>
      <c r="I850" s="168"/>
      <c r="L850" s="164"/>
      <c r="M850" s="169"/>
      <c r="N850" s="170"/>
      <c r="O850" s="170"/>
      <c r="P850" s="170"/>
      <c r="Q850" s="170"/>
      <c r="R850" s="170"/>
      <c r="S850" s="170"/>
      <c r="T850" s="171"/>
      <c r="AT850" s="165" t="s">
        <v>206</v>
      </c>
      <c r="AU850" s="165" t="s">
        <v>81</v>
      </c>
      <c r="AV850" s="13" t="s">
        <v>81</v>
      </c>
      <c r="AW850" s="13" t="s">
        <v>34</v>
      </c>
      <c r="AX850" s="13" t="s">
        <v>72</v>
      </c>
      <c r="AY850" s="165" t="s">
        <v>195</v>
      </c>
    </row>
    <row r="851" spans="1:65" s="13" customFormat="1">
      <c r="B851" s="164"/>
      <c r="D851" s="159" t="s">
        <v>206</v>
      </c>
      <c r="E851" s="165" t="s">
        <v>3</v>
      </c>
      <c r="F851" s="166" t="s">
        <v>1015</v>
      </c>
      <c r="H851" s="167">
        <v>2.468</v>
      </c>
      <c r="I851" s="168"/>
      <c r="L851" s="164"/>
      <c r="M851" s="169"/>
      <c r="N851" s="170"/>
      <c r="O851" s="170"/>
      <c r="P851" s="170"/>
      <c r="Q851" s="170"/>
      <c r="R851" s="170"/>
      <c r="S851" s="170"/>
      <c r="T851" s="171"/>
      <c r="AT851" s="165" t="s">
        <v>206</v>
      </c>
      <c r="AU851" s="165" t="s">
        <v>81</v>
      </c>
      <c r="AV851" s="13" t="s">
        <v>81</v>
      </c>
      <c r="AW851" s="13" t="s">
        <v>34</v>
      </c>
      <c r="AX851" s="13" t="s">
        <v>72</v>
      </c>
      <c r="AY851" s="165" t="s">
        <v>195</v>
      </c>
    </row>
    <row r="852" spans="1:65" s="14" customFormat="1">
      <c r="B852" s="172"/>
      <c r="D852" s="159" t="s">
        <v>206</v>
      </c>
      <c r="E852" s="173" t="s">
        <v>3</v>
      </c>
      <c r="F852" s="174" t="s">
        <v>514</v>
      </c>
      <c r="H852" s="175">
        <v>142.179</v>
      </c>
      <c r="I852" s="176"/>
      <c r="L852" s="172"/>
      <c r="M852" s="177"/>
      <c r="N852" s="178"/>
      <c r="O852" s="178"/>
      <c r="P852" s="178"/>
      <c r="Q852" s="178"/>
      <c r="R852" s="178"/>
      <c r="S852" s="178"/>
      <c r="T852" s="179"/>
      <c r="AT852" s="173" t="s">
        <v>206</v>
      </c>
      <c r="AU852" s="173" t="s">
        <v>81</v>
      </c>
      <c r="AV852" s="14" t="s">
        <v>109</v>
      </c>
      <c r="AW852" s="14" t="s">
        <v>34</v>
      </c>
      <c r="AX852" s="14" t="s">
        <v>72</v>
      </c>
      <c r="AY852" s="173" t="s">
        <v>195</v>
      </c>
    </row>
    <row r="853" spans="1:65" s="13" customFormat="1">
      <c r="B853" s="164"/>
      <c r="D853" s="159" t="s">
        <v>206</v>
      </c>
      <c r="E853" s="165" t="s">
        <v>3</v>
      </c>
      <c r="F853" s="166" t="s">
        <v>1016</v>
      </c>
      <c r="H853" s="167">
        <v>41.46</v>
      </c>
      <c r="I853" s="168"/>
      <c r="L853" s="164"/>
      <c r="M853" s="169"/>
      <c r="N853" s="170"/>
      <c r="O853" s="170"/>
      <c r="P853" s="170"/>
      <c r="Q853" s="170"/>
      <c r="R853" s="170"/>
      <c r="S853" s="170"/>
      <c r="T853" s="171"/>
      <c r="AT853" s="165" t="s">
        <v>206</v>
      </c>
      <c r="AU853" s="165" t="s">
        <v>81</v>
      </c>
      <c r="AV853" s="13" t="s">
        <v>81</v>
      </c>
      <c r="AW853" s="13" t="s">
        <v>34</v>
      </c>
      <c r="AX853" s="13" t="s">
        <v>72</v>
      </c>
      <c r="AY853" s="165" t="s">
        <v>195</v>
      </c>
    </row>
    <row r="854" spans="1:65" s="13" customFormat="1">
      <c r="B854" s="164"/>
      <c r="D854" s="159" t="s">
        <v>206</v>
      </c>
      <c r="E854" s="165" t="s">
        <v>3</v>
      </c>
      <c r="F854" s="166" t="s">
        <v>1017</v>
      </c>
      <c r="H854" s="167">
        <v>9.5</v>
      </c>
      <c r="I854" s="168"/>
      <c r="L854" s="164"/>
      <c r="M854" s="169"/>
      <c r="N854" s="170"/>
      <c r="O854" s="170"/>
      <c r="P854" s="170"/>
      <c r="Q854" s="170"/>
      <c r="R854" s="170"/>
      <c r="S854" s="170"/>
      <c r="T854" s="171"/>
      <c r="AT854" s="165" t="s">
        <v>206</v>
      </c>
      <c r="AU854" s="165" t="s">
        <v>81</v>
      </c>
      <c r="AV854" s="13" t="s">
        <v>81</v>
      </c>
      <c r="AW854" s="13" t="s">
        <v>34</v>
      </c>
      <c r="AX854" s="13" t="s">
        <v>72</v>
      </c>
      <c r="AY854" s="165" t="s">
        <v>195</v>
      </c>
    </row>
    <row r="855" spans="1:65" s="13" customFormat="1" ht="22.5">
      <c r="B855" s="164"/>
      <c r="D855" s="159" t="s">
        <v>206</v>
      </c>
      <c r="E855" s="165" t="s">
        <v>3</v>
      </c>
      <c r="F855" s="166" t="s">
        <v>1018</v>
      </c>
      <c r="H855" s="167">
        <v>76.268000000000001</v>
      </c>
      <c r="I855" s="168"/>
      <c r="L855" s="164"/>
      <c r="M855" s="169"/>
      <c r="N855" s="170"/>
      <c r="O855" s="170"/>
      <c r="P855" s="170"/>
      <c r="Q855" s="170"/>
      <c r="R855" s="170"/>
      <c r="S855" s="170"/>
      <c r="T855" s="171"/>
      <c r="AT855" s="165" t="s">
        <v>206</v>
      </c>
      <c r="AU855" s="165" t="s">
        <v>81</v>
      </c>
      <c r="AV855" s="13" t="s">
        <v>81</v>
      </c>
      <c r="AW855" s="13" t="s">
        <v>34</v>
      </c>
      <c r="AX855" s="13" t="s">
        <v>72</v>
      </c>
      <c r="AY855" s="165" t="s">
        <v>195</v>
      </c>
    </row>
    <row r="856" spans="1:65" s="13" customFormat="1">
      <c r="B856" s="164"/>
      <c r="D856" s="159" t="s">
        <v>206</v>
      </c>
      <c r="E856" s="165" t="s">
        <v>3</v>
      </c>
      <c r="F856" s="166" t="s">
        <v>1019</v>
      </c>
      <c r="H856" s="167">
        <v>63.052</v>
      </c>
      <c r="I856" s="168"/>
      <c r="L856" s="164"/>
      <c r="M856" s="169"/>
      <c r="N856" s="170"/>
      <c r="O856" s="170"/>
      <c r="P856" s="170"/>
      <c r="Q856" s="170"/>
      <c r="R856" s="170"/>
      <c r="S856" s="170"/>
      <c r="T856" s="171"/>
      <c r="AT856" s="165" t="s">
        <v>206</v>
      </c>
      <c r="AU856" s="165" t="s">
        <v>81</v>
      </c>
      <c r="AV856" s="13" t="s">
        <v>81</v>
      </c>
      <c r="AW856" s="13" t="s">
        <v>34</v>
      </c>
      <c r="AX856" s="13" t="s">
        <v>72</v>
      </c>
      <c r="AY856" s="165" t="s">
        <v>195</v>
      </c>
    </row>
    <row r="857" spans="1:65" s="13" customFormat="1" ht="22.5">
      <c r="B857" s="164"/>
      <c r="D857" s="159" t="s">
        <v>206</v>
      </c>
      <c r="E857" s="165" t="s">
        <v>3</v>
      </c>
      <c r="F857" s="166" t="s">
        <v>1020</v>
      </c>
      <c r="H857" s="167">
        <v>40.976999999999997</v>
      </c>
      <c r="I857" s="168"/>
      <c r="L857" s="164"/>
      <c r="M857" s="169"/>
      <c r="N857" s="170"/>
      <c r="O857" s="170"/>
      <c r="P857" s="170"/>
      <c r="Q857" s="170"/>
      <c r="R857" s="170"/>
      <c r="S857" s="170"/>
      <c r="T857" s="171"/>
      <c r="AT857" s="165" t="s">
        <v>206</v>
      </c>
      <c r="AU857" s="165" t="s">
        <v>81</v>
      </c>
      <c r="AV857" s="13" t="s">
        <v>81</v>
      </c>
      <c r="AW857" s="13" t="s">
        <v>34</v>
      </c>
      <c r="AX857" s="13" t="s">
        <v>72</v>
      </c>
      <c r="AY857" s="165" t="s">
        <v>195</v>
      </c>
    </row>
    <row r="858" spans="1:65" s="13" customFormat="1" ht="22.5">
      <c r="B858" s="164"/>
      <c r="D858" s="159" t="s">
        <v>206</v>
      </c>
      <c r="E858" s="165" t="s">
        <v>3</v>
      </c>
      <c r="F858" s="166" t="s">
        <v>1021</v>
      </c>
      <c r="H858" s="167">
        <v>65.721999999999994</v>
      </c>
      <c r="I858" s="168"/>
      <c r="L858" s="164"/>
      <c r="M858" s="169"/>
      <c r="N858" s="170"/>
      <c r="O858" s="170"/>
      <c r="P858" s="170"/>
      <c r="Q858" s="170"/>
      <c r="R858" s="170"/>
      <c r="S858" s="170"/>
      <c r="T858" s="171"/>
      <c r="AT858" s="165" t="s">
        <v>206</v>
      </c>
      <c r="AU858" s="165" t="s">
        <v>81</v>
      </c>
      <c r="AV858" s="13" t="s">
        <v>81</v>
      </c>
      <c r="AW858" s="13" t="s">
        <v>34</v>
      </c>
      <c r="AX858" s="13" t="s">
        <v>72</v>
      </c>
      <c r="AY858" s="165" t="s">
        <v>195</v>
      </c>
    </row>
    <row r="859" spans="1:65" s="14" customFormat="1">
      <c r="B859" s="172"/>
      <c r="D859" s="159" t="s">
        <v>206</v>
      </c>
      <c r="E859" s="173" t="s">
        <v>3</v>
      </c>
      <c r="F859" s="174" t="s">
        <v>516</v>
      </c>
      <c r="H859" s="175">
        <v>296.97899999999998</v>
      </c>
      <c r="I859" s="176"/>
      <c r="L859" s="172"/>
      <c r="M859" s="177"/>
      <c r="N859" s="178"/>
      <c r="O859" s="178"/>
      <c r="P859" s="178"/>
      <c r="Q859" s="178"/>
      <c r="R859" s="178"/>
      <c r="S859" s="178"/>
      <c r="T859" s="179"/>
      <c r="AT859" s="173" t="s">
        <v>206</v>
      </c>
      <c r="AU859" s="173" t="s">
        <v>81</v>
      </c>
      <c r="AV859" s="14" t="s">
        <v>109</v>
      </c>
      <c r="AW859" s="14" t="s">
        <v>34</v>
      </c>
      <c r="AX859" s="14" t="s">
        <v>72</v>
      </c>
      <c r="AY859" s="173" t="s">
        <v>195</v>
      </c>
    </row>
    <row r="860" spans="1:65" s="13" customFormat="1">
      <c r="B860" s="164"/>
      <c r="D860" s="159" t="s">
        <v>206</v>
      </c>
      <c r="E860" s="165" t="s">
        <v>3</v>
      </c>
      <c r="F860" s="166" t="s">
        <v>1022</v>
      </c>
      <c r="H860" s="167">
        <v>3.0510000000000002</v>
      </c>
      <c r="I860" s="168"/>
      <c r="L860" s="164"/>
      <c r="M860" s="169"/>
      <c r="N860" s="170"/>
      <c r="O860" s="170"/>
      <c r="P860" s="170"/>
      <c r="Q860" s="170"/>
      <c r="R860" s="170"/>
      <c r="S860" s="170"/>
      <c r="T860" s="171"/>
      <c r="AT860" s="165" t="s">
        <v>206</v>
      </c>
      <c r="AU860" s="165" t="s">
        <v>81</v>
      </c>
      <c r="AV860" s="13" t="s">
        <v>81</v>
      </c>
      <c r="AW860" s="13" t="s">
        <v>34</v>
      </c>
      <c r="AX860" s="13" t="s">
        <v>72</v>
      </c>
      <c r="AY860" s="165" t="s">
        <v>195</v>
      </c>
    </row>
    <row r="861" spans="1:65" s="14" customFormat="1">
      <c r="B861" s="172"/>
      <c r="D861" s="159" t="s">
        <v>206</v>
      </c>
      <c r="E861" s="173" t="s">
        <v>3</v>
      </c>
      <c r="F861" s="174" t="s">
        <v>961</v>
      </c>
      <c r="H861" s="175">
        <v>3.0510000000000002</v>
      </c>
      <c r="I861" s="176"/>
      <c r="L861" s="172"/>
      <c r="M861" s="177"/>
      <c r="N861" s="178"/>
      <c r="O861" s="178"/>
      <c r="P861" s="178"/>
      <c r="Q861" s="178"/>
      <c r="R861" s="178"/>
      <c r="S861" s="178"/>
      <c r="T861" s="179"/>
      <c r="AT861" s="173" t="s">
        <v>206</v>
      </c>
      <c r="AU861" s="173" t="s">
        <v>81</v>
      </c>
      <c r="AV861" s="14" t="s">
        <v>109</v>
      </c>
      <c r="AW861" s="14" t="s">
        <v>34</v>
      </c>
      <c r="AX861" s="14" t="s">
        <v>72</v>
      </c>
      <c r="AY861" s="173" t="s">
        <v>195</v>
      </c>
    </row>
    <row r="862" spans="1:65" s="15" customFormat="1">
      <c r="B862" s="180"/>
      <c r="D862" s="159" t="s">
        <v>206</v>
      </c>
      <c r="E862" s="181" t="s">
        <v>3</v>
      </c>
      <c r="F862" s="182" t="s">
        <v>212</v>
      </c>
      <c r="H862" s="183">
        <v>875.64</v>
      </c>
      <c r="I862" s="184"/>
      <c r="L862" s="180"/>
      <c r="M862" s="185"/>
      <c r="N862" s="186"/>
      <c r="O862" s="186"/>
      <c r="P862" s="186"/>
      <c r="Q862" s="186"/>
      <c r="R862" s="186"/>
      <c r="S862" s="186"/>
      <c r="T862" s="187"/>
      <c r="AT862" s="181" t="s">
        <v>206</v>
      </c>
      <c r="AU862" s="181" t="s">
        <v>81</v>
      </c>
      <c r="AV862" s="15" t="s">
        <v>202</v>
      </c>
      <c r="AW862" s="15" t="s">
        <v>34</v>
      </c>
      <c r="AX862" s="15" t="s">
        <v>79</v>
      </c>
      <c r="AY862" s="181" t="s">
        <v>195</v>
      </c>
    </row>
    <row r="863" spans="1:65" s="2" customFormat="1" ht="24.2" customHeight="1">
      <c r="A863" s="35"/>
      <c r="B863" s="145"/>
      <c r="C863" s="146" t="s">
        <v>1023</v>
      </c>
      <c r="D863" s="146" t="s">
        <v>197</v>
      </c>
      <c r="E863" s="147" t="s">
        <v>1024</v>
      </c>
      <c r="F863" s="148" t="s">
        <v>1025</v>
      </c>
      <c r="G863" s="149" t="s">
        <v>262</v>
      </c>
      <c r="H863" s="150">
        <v>6.827</v>
      </c>
      <c r="I863" s="151"/>
      <c r="J863" s="152">
        <f>ROUND(I863*H863,2)</f>
        <v>0</v>
      </c>
      <c r="K863" s="148" t="s">
        <v>201</v>
      </c>
      <c r="L863" s="36"/>
      <c r="M863" s="153" t="s">
        <v>3</v>
      </c>
      <c r="N863" s="154" t="s">
        <v>43</v>
      </c>
      <c r="O863" s="56"/>
      <c r="P863" s="155">
        <f>O863*H863</f>
        <v>0</v>
      </c>
      <c r="Q863" s="155">
        <v>1.0380199999999999</v>
      </c>
      <c r="R863" s="155">
        <f>Q863*H863</f>
        <v>7.0865625399999992</v>
      </c>
      <c r="S863" s="155">
        <v>0</v>
      </c>
      <c r="T863" s="156">
        <f>S863*H863</f>
        <v>0</v>
      </c>
      <c r="U863" s="35"/>
      <c r="V863" s="35"/>
      <c r="W863" s="35"/>
      <c r="X863" s="35"/>
      <c r="Y863" s="35"/>
      <c r="Z863" s="35"/>
      <c r="AA863" s="35"/>
      <c r="AB863" s="35"/>
      <c r="AC863" s="35"/>
      <c r="AD863" s="35"/>
      <c r="AE863" s="35"/>
      <c r="AR863" s="157" t="s">
        <v>202</v>
      </c>
      <c r="AT863" s="157" t="s">
        <v>197</v>
      </c>
      <c r="AU863" s="157" t="s">
        <v>81</v>
      </c>
      <c r="AY863" s="20" t="s">
        <v>195</v>
      </c>
      <c r="BE863" s="158">
        <f>IF(N863="základní",J863,0)</f>
        <v>0</v>
      </c>
      <c r="BF863" s="158">
        <f>IF(N863="snížená",J863,0)</f>
        <v>0</v>
      </c>
      <c r="BG863" s="158">
        <f>IF(N863="zákl. přenesená",J863,0)</f>
        <v>0</v>
      </c>
      <c r="BH863" s="158">
        <f>IF(N863="sníž. přenesená",J863,0)</f>
        <v>0</v>
      </c>
      <c r="BI863" s="158">
        <f>IF(N863="nulová",J863,0)</f>
        <v>0</v>
      </c>
      <c r="BJ863" s="20" t="s">
        <v>79</v>
      </c>
      <c r="BK863" s="158">
        <f>ROUND(I863*H863,2)</f>
        <v>0</v>
      </c>
      <c r="BL863" s="20" t="s">
        <v>202</v>
      </c>
      <c r="BM863" s="157" t="s">
        <v>1026</v>
      </c>
    </row>
    <row r="864" spans="1:65" s="13" customFormat="1">
      <c r="B864" s="164"/>
      <c r="D864" s="159" t="s">
        <v>206</v>
      </c>
      <c r="E864" s="165" t="s">
        <v>3</v>
      </c>
      <c r="F864" s="166" t="s">
        <v>1027</v>
      </c>
      <c r="H864" s="167">
        <v>6.827</v>
      </c>
      <c r="I864" s="168"/>
      <c r="L864" s="164"/>
      <c r="M864" s="169"/>
      <c r="N864" s="170"/>
      <c r="O864" s="170"/>
      <c r="P864" s="170"/>
      <c r="Q864" s="170"/>
      <c r="R864" s="170"/>
      <c r="S864" s="170"/>
      <c r="T864" s="171"/>
      <c r="AT864" s="165" t="s">
        <v>206</v>
      </c>
      <c r="AU864" s="165" t="s">
        <v>81</v>
      </c>
      <c r="AV864" s="13" t="s">
        <v>81</v>
      </c>
      <c r="AW864" s="13" t="s">
        <v>34</v>
      </c>
      <c r="AX864" s="13" t="s">
        <v>79</v>
      </c>
      <c r="AY864" s="165" t="s">
        <v>195</v>
      </c>
    </row>
    <row r="865" spans="1:65" s="2" customFormat="1" ht="14.45" customHeight="1">
      <c r="A865" s="35"/>
      <c r="B865" s="145"/>
      <c r="C865" s="146" t="s">
        <v>1028</v>
      </c>
      <c r="D865" s="146" t="s">
        <v>197</v>
      </c>
      <c r="E865" s="147" t="s">
        <v>1029</v>
      </c>
      <c r="F865" s="148" t="s">
        <v>1030</v>
      </c>
      <c r="G865" s="149" t="s">
        <v>200</v>
      </c>
      <c r="H865" s="150">
        <v>136.54300000000001</v>
      </c>
      <c r="I865" s="151"/>
      <c r="J865" s="152">
        <f>ROUND(I865*H865,2)</f>
        <v>0</v>
      </c>
      <c r="K865" s="148" t="s">
        <v>201</v>
      </c>
      <c r="L865" s="36"/>
      <c r="M865" s="153" t="s">
        <v>3</v>
      </c>
      <c r="N865" s="154" t="s">
        <v>43</v>
      </c>
      <c r="O865" s="56"/>
      <c r="P865" s="155">
        <f>O865*H865</f>
        <v>0</v>
      </c>
      <c r="Q865" s="155">
        <v>2.5960999999999999</v>
      </c>
      <c r="R865" s="155">
        <f>Q865*H865</f>
        <v>354.47928230000002</v>
      </c>
      <c r="S865" s="155">
        <v>0</v>
      </c>
      <c r="T865" s="156">
        <f>S865*H865</f>
        <v>0</v>
      </c>
      <c r="U865" s="35"/>
      <c r="V865" s="35"/>
      <c r="W865" s="35"/>
      <c r="X865" s="35"/>
      <c r="Y865" s="35"/>
      <c r="Z865" s="35"/>
      <c r="AA865" s="35"/>
      <c r="AB865" s="35"/>
      <c r="AC865" s="35"/>
      <c r="AD865" s="35"/>
      <c r="AE865" s="35"/>
      <c r="AR865" s="157" t="s">
        <v>202</v>
      </c>
      <c r="AT865" s="157" t="s">
        <v>197</v>
      </c>
      <c r="AU865" s="157" t="s">
        <v>81</v>
      </c>
      <c r="AY865" s="20" t="s">
        <v>195</v>
      </c>
      <c r="BE865" s="158">
        <f>IF(N865="základní",J865,0)</f>
        <v>0</v>
      </c>
      <c r="BF865" s="158">
        <f>IF(N865="snížená",J865,0)</f>
        <v>0</v>
      </c>
      <c r="BG865" s="158">
        <f>IF(N865="zákl. přenesená",J865,0)</f>
        <v>0</v>
      </c>
      <c r="BH865" s="158">
        <f>IF(N865="sníž. přenesená",J865,0)</f>
        <v>0</v>
      </c>
      <c r="BI865" s="158">
        <f>IF(N865="nulová",J865,0)</f>
        <v>0</v>
      </c>
      <c r="BJ865" s="20" t="s">
        <v>79</v>
      </c>
      <c r="BK865" s="158">
        <f>ROUND(I865*H865,2)</f>
        <v>0</v>
      </c>
      <c r="BL865" s="20" t="s">
        <v>202</v>
      </c>
      <c r="BM865" s="157" t="s">
        <v>1031</v>
      </c>
    </row>
    <row r="866" spans="1:65" s="2" customFormat="1" ht="48.75">
      <c r="A866" s="35"/>
      <c r="B866" s="36"/>
      <c r="C866" s="35"/>
      <c r="D866" s="159" t="s">
        <v>204</v>
      </c>
      <c r="E866" s="35"/>
      <c r="F866" s="160" t="s">
        <v>1032</v>
      </c>
      <c r="G866" s="35"/>
      <c r="H866" s="35"/>
      <c r="I866" s="161"/>
      <c r="J866" s="35"/>
      <c r="K866" s="35"/>
      <c r="L866" s="36"/>
      <c r="M866" s="162"/>
      <c r="N866" s="163"/>
      <c r="O866" s="56"/>
      <c r="P866" s="56"/>
      <c r="Q866" s="56"/>
      <c r="R866" s="56"/>
      <c r="S866" s="56"/>
      <c r="T866" s="57"/>
      <c r="U866" s="35"/>
      <c r="V866" s="35"/>
      <c r="W866" s="35"/>
      <c r="X866" s="35"/>
      <c r="Y866" s="35"/>
      <c r="Z866" s="35"/>
      <c r="AA866" s="35"/>
      <c r="AB866" s="35"/>
      <c r="AC866" s="35"/>
      <c r="AD866" s="35"/>
      <c r="AE866" s="35"/>
      <c r="AT866" s="20" t="s">
        <v>204</v>
      </c>
      <c r="AU866" s="20" t="s">
        <v>81</v>
      </c>
    </row>
    <row r="867" spans="1:65" s="13" customFormat="1">
      <c r="B867" s="164"/>
      <c r="D867" s="159" t="s">
        <v>206</v>
      </c>
      <c r="E867" s="165" t="s">
        <v>3</v>
      </c>
      <c r="F867" s="166" t="s">
        <v>1033</v>
      </c>
      <c r="H867" s="167">
        <v>1.6739999999999999</v>
      </c>
      <c r="I867" s="168"/>
      <c r="L867" s="164"/>
      <c r="M867" s="169"/>
      <c r="N867" s="170"/>
      <c r="O867" s="170"/>
      <c r="P867" s="170"/>
      <c r="Q867" s="170"/>
      <c r="R867" s="170"/>
      <c r="S867" s="170"/>
      <c r="T867" s="171"/>
      <c r="AT867" s="165" t="s">
        <v>206</v>
      </c>
      <c r="AU867" s="165" t="s">
        <v>81</v>
      </c>
      <c r="AV867" s="13" t="s">
        <v>81</v>
      </c>
      <c r="AW867" s="13" t="s">
        <v>34</v>
      </c>
      <c r="AX867" s="13" t="s">
        <v>72</v>
      </c>
      <c r="AY867" s="165" t="s">
        <v>195</v>
      </c>
    </row>
    <row r="868" spans="1:65" s="13" customFormat="1">
      <c r="B868" s="164"/>
      <c r="D868" s="159" t="s">
        <v>206</v>
      </c>
      <c r="E868" s="165" t="s">
        <v>3</v>
      </c>
      <c r="F868" s="166" t="s">
        <v>1034</v>
      </c>
      <c r="H868" s="167">
        <v>1.6739999999999999</v>
      </c>
      <c r="I868" s="168"/>
      <c r="L868" s="164"/>
      <c r="M868" s="169"/>
      <c r="N868" s="170"/>
      <c r="O868" s="170"/>
      <c r="P868" s="170"/>
      <c r="Q868" s="170"/>
      <c r="R868" s="170"/>
      <c r="S868" s="170"/>
      <c r="T868" s="171"/>
      <c r="AT868" s="165" t="s">
        <v>206</v>
      </c>
      <c r="AU868" s="165" t="s">
        <v>81</v>
      </c>
      <c r="AV868" s="13" t="s">
        <v>81</v>
      </c>
      <c r="AW868" s="13" t="s">
        <v>34</v>
      </c>
      <c r="AX868" s="13" t="s">
        <v>72</v>
      </c>
      <c r="AY868" s="165" t="s">
        <v>195</v>
      </c>
    </row>
    <row r="869" spans="1:65" s="13" customFormat="1">
      <c r="B869" s="164"/>
      <c r="D869" s="159" t="s">
        <v>206</v>
      </c>
      <c r="E869" s="165" t="s">
        <v>3</v>
      </c>
      <c r="F869" s="166" t="s">
        <v>1035</v>
      </c>
      <c r="H869" s="167">
        <v>1.6739999999999999</v>
      </c>
      <c r="I869" s="168"/>
      <c r="L869" s="164"/>
      <c r="M869" s="169"/>
      <c r="N869" s="170"/>
      <c r="O869" s="170"/>
      <c r="P869" s="170"/>
      <c r="Q869" s="170"/>
      <c r="R869" s="170"/>
      <c r="S869" s="170"/>
      <c r="T869" s="171"/>
      <c r="AT869" s="165" t="s">
        <v>206</v>
      </c>
      <c r="AU869" s="165" t="s">
        <v>81</v>
      </c>
      <c r="AV869" s="13" t="s">
        <v>81</v>
      </c>
      <c r="AW869" s="13" t="s">
        <v>34</v>
      </c>
      <c r="AX869" s="13" t="s">
        <v>72</v>
      </c>
      <c r="AY869" s="165" t="s">
        <v>195</v>
      </c>
    </row>
    <row r="870" spans="1:65" s="14" customFormat="1">
      <c r="B870" s="172"/>
      <c r="D870" s="159" t="s">
        <v>206</v>
      </c>
      <c r="E870" s="173" t="s">
        <v>3</v>
      </c>
      <c r="F870" s="174" t="s">
        <v>275</v>
      </c>
      <c r="H870" s="175">
        <v>5.0220000000000002</v>
      </c>
      <c r="I870" s="176"/>
      <c r="L870" s="172"/>
      <c r="M870" s="177"/>
      <c r="N870" s="178"/>
      <c r="O870" s="178"/>
      <c r="P870" s="178"/>
      <c r="Q870" s="178"/>
      <c r="R870" s="178"/>
      <c r="S870" s="178"/>
      <c r="T870" s="179"/>
      <c r="AT870" s="173" t="s">
        <v>206</v>
      </c>
      <c r="AU870" s="173" t="s">
        <v>81</v>
      </c>
      <c r="AV870" s="14" t="s">
        <v>109</v>
      </c>
      <c r="AW870" s="14" t="s">
        <v>34</v>
      </c>
      <c r="AX870" s="14" t="s">
        <v>72</v>
      </c>
      <c r="AY870" s="173" t="s">
        <v>195</v>
      </c>
    </row>
    <row r="871" spans="1:65" s="13" customFormat="1">
      <c r="B871" s="164"/>
      <c r="D871" s="159" t="s">
        <v>206</v>
      </c>
      <c r="E871" s="165" t="s">
        <v>3</v>
      </c>
      <c r="F871" s="166" t="s">
        <v>1036</v>
      </c>
      <c r="H871" s="167">
        <v>242.4</v>
      </c>
      <c r="I871" s="168"/>
      <c r="L871" s="164"/>
      <c r="M871" s="169"/>
      <c r="N871" s="170"/>
      <c r="O871" s="170"/>
      <c r="P871" s="170"/>
      <c r="Q871" s="170"/>
      <c r="R871" s="170"/>
      <c r="S871" s="170"/>
      <c r="T871" s="171"/>
      <c r="AT871" s="165" t="s">
        <v>206</v>
      </c>
      <c r="AU871" s="165" t="s">
        <v>81</v>
      </c>
      <c r="AV871" s="13" t="s">
        <v>81</v>
      </c>
      <c r="AW871" s="13" t="s">
        <v>34</v>
      </c>
      <c r="AX871" s="13" t="s">
        <v>72</v>
      </c>
      <c r="AY871" s="165" t="s">
        <v>195</v>
      </c>
    </row>
    <row r="872" spans="1:65" s="13" customFormat="1" ht="22.5">
      <c r="B872" s="164"/>
      <c r="D872" s="159" t="s">
        <v>206</v>
      </c>
      <c r="E872" s="165" t="s">
        <v>3</v>
      </c>
      <c r="F872" s="166" t="s">
        <v>1037</v>
      </c>
      <c r="H872" s="167">
        <v>761.28</v>
      </c>
      <c r="I872" s="168"/>
      <c r="L872" s="164"/>
      <c r="M872" s="169"/>
      <c r="N872" s="170"/>
      <c r="O872" s="170"/>
      <c r="P872" s="170"/>
      <c r="Q872" s="170"/>
      <c r="R872" s="170"/>
      <c r="S872" s="170"/>
      <c r="T872" s="171"/>
      <c r="AT872" s="165" t="s">
        <v>206</v>
      </c>
      <c r="AU872" s="165" t="s">
        <v>81</v>
      </c>
      <c r="AV872" s="13" t="s">
        <v>81</v>
      </c>
      <c r="AW872" s="13" t="s">
        <v>34</v>
      </c>
      <c r="AX872" s="13" t="s">
        <v>72</v>
      </c>
      <c r="AY872" s="165" t="s">
        <v>195</v>
      </c>
    </row>
    <row r="873" spans="1:65" s="13" customFormat="1" ht="22.5">
      <c r="B873" s="164"/>
      <c r="D873" s="159" t="s">
        <v>206</v>
      </c>
      <c r="E873" s="165" t="s">
        <v>3</v>
      </c>
      <c r="F873" s="166" t="s">
        <v>1038</v>
      </c>
      <c r="H873" s="167">
        <v>761.28</v>
      </c>
      <c r="I873" s="168"/>
      <c r="L873" s="164"/>
      <c r="M873" s="169"/>
      <c r="N873" s="170"/>
      <c r="O873" s="170"/>
      <c r="P873" s="170"/>
      <c r="Q873" s="170"/>
      <c r="R873" s="170"/>
      <c r="S873" s="170"/>
      <c r="T873" s="171"/>
      <c r="AT873" s="165" t="s">
        <v>206</v>
      </c>
      <c r="AU873" s="165" t="s">
        <v>81</v>
      </c>
      <c r="AV873" s="13" t="s">
        <v>81</v>
      </c>
      <c r="AW873" s="13" t="s">
        <v>34</v>
      </c>
      <c r="AX873" s="13" t="s">
        <v>72</v>
      </c>
      <c r="AY873" s="165" t="s">
        <v>195</v>
      </c>
    </row>
    <row r="874" spans="1:65" s="13" customFormat="1" ht="22.5">
      <c r="B874" s="164"/>
      <c r="D874" s="159" t="s">
        <v>206</v>
      </c>
      <c r="E874" s="165" t="s">
        <v>3</v>
      </c>
      <c r="F874" s="166" t="s">
        <v>1039</v>
      </c>
      <c r="H874" s="167">
        <v>761.28</v>
      </c>
      <c r="I874" s="168"/>
      <c r="L874" s="164"/>
      <c r="M874" s="169"/>
      <c r="N874" s="170"/>
      <c r="O874" s="170"/>
      <c r="P874" s="170"/>
      <c r="Q874" s="170"/>
      <c r="R874" s="170"/>
      <c r="S874" s="170"/>
      <c r="T874" s="171"/>
      <c r="AT874" s="165" t="s">
        <v>206</v>
      </c>
      <c r="AU874" s="165" t="s">
        <v>81</v>
      </c>
      <c r="AV874" s="13" t="s">
        <v>81</v>
      </c>
      <c r="AW874" s="13" t="s">
        <v>34</v>
      </c>
      <c r="AX874" s="13" t="s">
        <v>72</v>
      </c>
      <c r="AY874" s="165" t="s">
        <v>195</v>
      </c>
    </row>
    <row r="875" spans="1:65" s="13" customFormat="1">
      <c r="B875" s="164"/>
      <c r="D875" s="159" t="s">
        <v>206</v>
      </c>
      <c r="E875" s="165" t="s">
        <v>3</v>
      </c>
      <c r="F875" s="166" t="s">
        <v>1040</v>
      </c>
      <c r="H875" s="167">
        <v>104.18</v>
      </c>
      <c r="I875" s="168"/>
      <c r="L875" s="164"/>
      <c r="M875" s="169"/>
      <c r="N875" s="170"/>
      <c r="O875" s="170"/>
      <c r="P875" s="170"/>
      <c r="Q875" s="170"/>
      <c r="R875" s="170"/>
      <c r="S875" s="170"/>
      <c r="T875" s="171"/>
      <c r="AT875" s="165" t="s">
        <v>206</v>
      </c>
      <c r="AU875" s="165" t="s">
        <v>81</v>
      </c>
      <c r="AV875" s="13" t="s">
        <v>81</v>
      </c>
      <c r="AW875" s="13" t="s">
        <v>34</v>
      </c>
      <c r="AX875" s="13" t="s">
        <v>72</v>
      </c>
      <c r="AY875" s="165" t="s">
        <v>195</v>
      </c>
    </row>
    <row r="876" spans="1:65" s="14" customFormat="1">
      <c r="B876" s="172"/>
      <c r="D876" s="159" t="s">
        <v>206</v>
      </c>
      <c r="E876" s="173" t="s">
        <v>3</v>
      </c>
      <c r="F876" s="174" t="s">
        <v>275</v>
      </c>
      <c r="H876" s="175">
        <v>2630.42</v>
      </c>
      <c r="I876" s="176"/>
      <c r="L876" s="172"/>
      <c r="M876" s="177"/>
      <c r="N876" s="178"/>
      <c r="O876" s="178"/>
      <c r="P876" s="178"/>
      <c r="Q876" s="178"/>
      <c r="R876" s="178"/>
      <c r="S876" s="178"/>
      <c r="T876" s="179"/>
      <c r="AT876" s="173" t="s">
        <v>206</v>
      </c>
      <c r="AU876" s="173" t="s">
        <v>81</v>
      </c>
      <c r="AV876" s="14" t="s">
        <v>109</v>
      </c>
      <c r="AW876" s="14" t="s">
        <v>34</v>
      </c>
      <c r="AX876" s="14" t="s">
        <v>72</v>
      </c>
      <c r="AY876" s="173" t="s">
        <v>195</v>
      </c>
    </row>
    <row r="877" spans="1:65" s="13" customFormat="1">
      <c r="B877" s="164"/>
      <c r="D877" s="159" t="s">
        <v>206</v>
      </c>
      <c r="E877" s="165" t="s">
        <v>3</v>
      </c>
      <c r="F877" s="166" t="s">
        <v>1041</v>
      </c>
      <c r="H877" s="167">
        <v>136.54300000000001</v>
      </c>
      <c r="I877" s="168"/>
      <c r="L877" s="164"/>
      <c r="M877" s="169"/>
      <c r="N877" s="170"/>
      <c r="O877" s="170"/>
      <c r="P877" s="170"/>
      <c r="Q877" s="170"/>
      <c r="R877" s="170"/>
      <c r="S877" s="170"/>
      <c r="T877" s="171"/>
      <c r="AT877" s="165" t="s">
        <v>206</v>
      </c>
      <c r="AU877" s="165" t="s">
        <v>81</v>
      </c>
      <c r="AV877" s="13" t="s">
        <v>81</v>
      </c>
      <c r="AW877" s="13" t="s">
        <v>34</v>
      </c>
      <c r="AX877" s="13" t="s">
        <v>79</v>
      </c>
      <c r="AY877" s="165" t="s">
        <v>195</v>
      </c>
    </row>
    <row r="878" spans="1:65" s="2" customFormat="1" ht="24.2" customHeight="1">
      <c r="A878" s="35"/>
      <c r="B878" s="145"/>
      <c r="C878" s="146" t="s">
        <v>1042</v>
      </c>
      <c r="D878" s="146" t="s">
        <v>197</v>
      </c>
      <c r="E878" s="147" t="s">
        <v>1043</v>
      </c>
      <c r="F878" s="148" t="s">
        <v>1044</v>
      </c>
      <c r="G878" s="149" t="s">
        <v>467</v>
      </c>
      <c r="H878" s="150">
        <v>1</v>
      </c>
      <c r="I878" s="151"/>
      <c r="J878" s="152">
        <f>ROUND(I878*H878,2)</f>
        <v>0</v>
      </c>
      <c r="K878" s="148" t="s">
        <v>3</v>
      </c>
      <c r="L878" s="36"/>
      <c r="M878" s="153" t="s">
        <v>3</v>
      </c>
      <c r="N878" s="154" t="s">
        <v>43</v>
      </c>
      <c r="O878" s="56"/>
      <c r="P878" s="155">
        <f>O878*H878</f>
        <v>0</v>
      </c>
      <c r="Q878" s="155">
        <v>0</v>
      </c>
      <c r="R878" s="155">
        <f>Q878*H878</f>
        <v>0</v>
      </c>
      <c r="S878" s="155">
        <v>0</v>
      </c>
      <c r="T878" s="156">
        <f>S878*H878</f>
        <v>0</v>
      </c>
      <c r="U878" s="35"/>
      <c r="V878" s="35"/>
      <c r="W878" s="35"/>
      <c r="X878" s="35"/>
      <c r="Y878" s="35"/>
      <c r="Z878" s="35"/>
      <c r="AA878" s="35"/>
      <c r="AB878" s="35"/>
      <c r="AC878" s="35"/>
      <c r="AD878" s="35"/>
      <c r="AE878" s="35"/>
      <c r="AR878" s="157" t="s">
        <v>202</v>
      </c>
      <c r="AT878" s="157" t="s">
        <v>197</v>
      </c>
      <c r="AU878" s="157" t="s">
        <v>81</v>
      </c>
      <c r="AY878" s="20" t="s">
        <v>195</v>
      </c>
      <c r="BE878" s="158">
        <f>IF(N878="základní",J878,0)</f>
        <v>0</v>
      </c>
      <c r="BF878" s="158">
        <f>IF(N878="snížená",J878,0)</f>
        <v>0</v>
      </c>
      <c r="BG878" s="158">
        <f>IF(N878="zákl. přenesená",J878,0)</f>
        <v>0</v>
      </c>
      <c r="BH878" s="158">
        <f>IF(N878="sníž. přenesená",J878,0)</f>
        <v>0</v>
      </c>
      <c r="BI878" s="158">
        <f>IF(N878="nulová",J878,0)</f>
        <v>0</v>
      </c>
      <c r="BJ878" s="20" t="s">
        <v>79</v>
      </c>
      <c r="BK878" s="158">
        <f>ROUND(I878*H878,2)</f>
        <v>0</v>
      </c>
      <c r="BL878" s="20" t="s">
        <v>202</v>
      </c>
      <c r="BM878" s="157" t="s">
        <v>1045</v>
      </c>
    </row>
    <row r="879" spans="1:65" s="12" customFormat="1" ht="22.9" customHeight="1">
      <c r="B879" s="132"/>
      <c r="D879" s="133" t="s">
        <v>71</v>
      </c>
      <c r="E879" s="143" t="s">
        <v>202</v>
      </c>
      <c r="F879" s="143" t="s">
        <v>1046</v>
      </c>
      <c r="I879" s="135"/>
      <c r="J879" s="144">
        <f>BK879</f>
        <v>0</v>
      </c>
      <c r="L879" s="132"/>
      <c r="M879" s="137"/>
      <c r="N879" s="138"/>
      <c r="O879" s="138"/>
      <c r="P879" s="139">
        <f>SUM(P880:P1036)</f>
        <v>0</v>
      </c>
      <c r="Q879" s="138"/>
      <c r="R879" s="139">
        <f>SUM(R880:R1036)</f>
        <v>1307.81500854</v>
      </c>
      <c r="S879" s="138"/>
      <c r="T879" s="140">
        <f>SUM(T880:T1036)</f>
        <v>0</v>
      </c>
      <c r="AR879" s="133" t="s">
        <v>79</v>
      </c>
      <c r="AT879" s="141" t="s">
        <v>71</v>
      </c>
      <c r="AU879" s="141" t="s">
        <v>79</v>
      </c>
      <c r="AY879" s="133" t="s">
        <v>195</v>
      </c>
      <c r="BK879" s="142">
        <f>SUM(BK880:BK1036)</f>
        <v>0</v>
      </c>
    </row>
    <row r="880" spans="1:65" s="2" customFormat="1" ht="49.15" customHeight="1">
      <c r="A880" s="35"/>
      <c r="B880" s="145"/>
      <c r="C880" s="146" t="s">
        <v>1047</v>
      </c>
      <c r="D880" s="146" t="s">
        <v>197</v>
      </c>
      <c r="E880" s="147" t="s">
        <v>1048</v>
      </c>
      <c r="F880" s="148" t="s">
        <v>1049</v>
      </c>
      <c r="G880" s="149" t="s">
        <v>467</v>
      </c>
      <c r="H880" s="150">
        <v>12</v>
      </c>
      <c r="I880" s="151"/>
      <c r="J880" s="152">
        <f>ROUND(I880*H880,2)</f>
        <v>0</v>
      </c>
      <c r="K880" s="148" t="s">
        <v>201</v>
      </c>
      <c r="L880" s="36"/>
      <c r="M880" s="153" t="s">
        <v>3</v>
      </c>
      <c r="N880" s="154" t="s">
        <v>43</v>
      </c>
      <c r="O880" s="56"/>
      <c r="P880" s="155">
        <f>O880*H880</f>
        <v>0</v>
      </c>
      <c r="Q880" s="155">
        <v>8.6419999999999997E-2</v>
      </c>
      <c r="R880" s="155">
        <f>Q880*H880</f>
        <v>1.03704</v>
      </c>
      <c r="S880" s="155">
        <v>0</v>
      </c>
      <c r="T880" s="156">
        <f>S880*H880</f>
        <v>0</v>
      </c>
      <c r="U880" s="35"/>
      <c r="V880" s="35"/>
      <c r="W880" s="35"/>
      <c r="X880" s="35"/>
      <c r="Y880" s="35"/>
      <c r="Z880" s="35"/>
      <c r="AA880" s="35"/>
      <c r="AB880" s="35"/>
      <c r="AC880" s="35"/>
      <c r="AD880" s="35"/>
      <c r="AE880" s="35"/>
      <c r="AR880" s="157" t="s">
        <v>202</v>
      </c>
      <c r="AT880" s="157" t="s">
        <v>197</v>
      </c>
      <c r="AU880" s="157" t="s">
        <v>81</v>
      </c>
      <c r="AY880" s="20" t="s">
        <v>195</v>
      </c>
      <c r="BE880" s="158">
        <f>IF(N880="základní",J880,0)</f>
        <v>0</v>
      </c>
      <c r="BF880" s="158">
        <f>IF(N880="snížená",J880,0)</f>
        <v>0</v>
      </c>
      <c r="BG880" s="158">
        <f>IF(N880="zákl. přenesená",J880,0)</f>
        <v>0</v>
      </c>
      <c r="BH880" s="158">
        <f>IF(N880="sníž. přenesená",J880,0)</f>
        <v>0</v>
      </c>
      <c r="BI880" s="158">
        <f>IF(N880="nulová",J880,0)</f>
        <v>0</v>
      </c>
      <c r="BJ880" s="20" t="s">
        <v>79</v>
      </c>
      <c r="BK880" s="158">
        <f>ROUND(I880*H880,2)</f>
        <v>0</v>
      </c>
      <c r="BL880" s="20" t="s">
        <v>202</v>
      </c>
      <c r="BM880" s="157" t="s">
        <v>1050</v>
      </c>
    </row>
    <row r="881" spans="1:65" s="2" customFormat="1" ht="87.75">
      <c r="A881" s="35"/>
      <c r="B881" s="36"/>
      <c r="C881" s="35"/>
      <c r="D881" s="159" t="s">
        <v>204</v>
      </c>
      <c r="E881" s="35"/>
      <c r="F881" s="160" t="s">
        <v>1051</v>
      </c>
      <c r="G881" s="35"/>
      <c r="H881" s="35"/>
      <c r="I881" s="161"/>
      <c r="J881" s="35"/>
      <c r="K881" s="35"/>
      <c r="L881" s="36"/>
      <c r="M881" s="162"/>
      <c r="N881" s="163"/>
      <c r="O881" s="56"/>
      <c r="P881" s="56"/>
      <c r="Q881" s="56"/>
      <c r="R881" s="56"/>
      <c r="S881" s="56"/>
      <c r="T881" s="57"/>
      <c r="U881" s="35"/>
      <c r="V881" s="35"/>
      <c r="W881" s="35"/>
      <c r="X881" s="35"/>
      <c r="Y881" s="35"/>
      <c r="Z881" s="35"/>
      <c r="AA881" s="35"/>
      <c r="AB881" s="35"/>
      <c r="AC881" s="35"/>
      <c r="AD881" s="35"/>
      <c r="AE881" s="35"/>
      <c r="AT881" s="20" t="s">
        <v>204</v>
      </c>
      <c r="AU881" s="20" t="s">
        <v>81</v>
      </c>
    </row>
    <row r="882" spans="1:65" s="13" customFormat="1">
      <c r="B882" s="164"/>
      <c r="D882" s="159" t="s">
        <v>206</v>
      </c>
      <c r="E882" s="165" t="s">
        <v>3</v>
      </c>
      <c r="F882" s="166" t="s">
        <v>1052</v>
      </c>
      <c r="H882" s="167">
        <v>12</v>
      </c>
      <c r="I882" s="168"/>
      <c r="L882" s="164"/>
      <c r="M882" s="169"/>
      <c r="N882" s="170"/>
      <c r="O882" s="170"/>
      <c r="P882" s="170"/>
      <c r="Q882" s="170"/>
      <c r="R882" s="170"/>
      <c r="S882" s="170"/>
      <c r="T882" s="171"/>
      <c r="AT882" s="165" t="s">
        <v>206</v>
      </c>
      <c r="AU882" s="165" t="s">
        <v>81</v>
      </c>
      <c r="AV882" s="13" t="s">
        <v>81</v>
      </c>
      <c r="AW882" s="13" t="s">
        <v>34</v>
      </c>
      <c r="AX882" s="13" t="s">
        <v>79</v>
      </c>
      <c r="AY882" s="165" t="s">
        <v>195</v>
      </c>
    </row>
    <row r="883" spans="1:65" s="2" customFormat="1" ht="49.15" customHeight="1">
      <c r="A883" s="35"/>
      <c r="B883" s="145"/>
      <c r="C883" s="146" t="s">
        <v>1053</v>
      </c>
      <c r="D883" s="146" t="s">
        <v>197</v>
      </c>
      <c r="E883" s="147" t="s">
        <v>1054</v>
      </c>
      <c r="F883" s="148" t="s">
        <v>1055</v>
      </c>
      <c r="G883" s="149" t="s">
        <v>467</v>
      </c>
      <c r="H883" s="150">
        <v>446</v>
      </c>
      <c r="I883" s="151"/>
      <c r="J883" s="152">
        <f>ROUND(I883*H883,2)</f>
        <v>0</v>
      </c>
      <c r="K883" s="148" t="s">
        <v>201</v>
      </c>
      <c r="L883" s="36"/>
      <c r="M883" s="153" t="s">
        <v>3</v>
      </c>
      <c r="N883" s="154" t="s">
        <v>43</v>
      </c>
      <c r="O883" s="56"/>
      <c r="P883" s="155">
        <f>O883*H883</f>
        <v>0</v>
      </c>
      <c r="Q883" s="155">
        <v>0.14954000000000001</v>
      </c>
      <c r="R883" s="155">
        <f>Q883*H883</f>
        <v>66.694839999999999</v>
      </c>
      <c r="S883" s="155">
        <v>0</v>
      </c>
      <c r="T883" s="156">
        <f>S883*H883</f>
        <v>0</v>
      </c>
      <c r="U883" s="35"/>
      <c r="V883" s="35"/>
      <c r="W883" s="35"/>
      <c r="X883" s="35"/>
      <c r="Y883" s="35"/>
      <c r="Z883" s="35"/>
      <c r="AA883" s="35"/>
      <c r="AB883" s="35"/>
      <c r="AC883" s="35"/>
      <c r="AD883" s="35"/>
      <c r="AE883" s="35"/>
      <c r="AR883" s="157" t="s">
        <v>202</v>
      </c>
      <c r="AT883" s="157" t="s">
        <v>197</v>
      </c>
      <c r="AU883" s="157" t="s">
        <v>81</v>
      </c>
      <c r="AY883" s="20" t="s">
        <v>195</v>
      </c>
      <c r="BE883" s="158">
        <f>IF(N883="základní",J883,0)</f>
        <v>0</v>
      </c>
      <c r="BF883" s="158">
        <f>IF(N883="snížená",J883,0)</f>
        <v>0</v>
      </c>
      <c r="BG883" s="158">
        <f>IF(N883="zákl. přenesená",J883,0)</f>
        <v>0</v>
      </c>
      <c r="BH883" s="158">
        <f>IF(N883="sníž. přenesená",J883,0)</f>
        <v>0</v>
      </c>
      <c r="BI883" s="158">
        <f>IF(N883="nulová",J883,0)</f>
        <v>0</v>
      </c>
      <c r="BJ883" s="20" t="s">
        <v>79</v>
      </c>
      <c r="BK883" s="158">
        <f>ROUND(I883*H883,2)</f>
        <v>0</v>
      </c>
      <c r="BL883" s="20" t="s">
        <v>202</v>
      </c>
      <c r="BM883" s="157" t="s">
        <v>1056</v>
      </c>
    </row>
    <row r="884" spans="1:65" s="2" customFormat="1" ht="87.75">
      <c r="A884" s="35"/>
      <c r="B884" s="36"/>
      <c r="C884" s="35"/>
      <c r="D884" s="159" t="s">
        <v>204</v>
      </c>
      <c r="E884" s="35"/>
      <c r="F884" s="160" t="s">
        <v>1051</v>
      </c>
      <c r="G884" s="35"/>
      <c r="H884" s="35"/>
      <c r="I884" s="161"/>
      <c r="J884" s="35"/>
      <c r="K884" s="35"/>
      <c r="L884" s="36"/>
      <c r="M884" s="162"/>
      <c r="N884" s="163"/>
      <c r="O884" s="56"/>
      <c r="P884" s="56"/>
      <c r="Q884" s="56"/>
      <c r="R884" s="56"/>
      <c r="S884" s="56"/>
      <c r="T884" s="57"/>
      <c r="U884" s="35"/>
      <c r="V884" s="35"/>
      <c r="W884" s="35"/>
      <c r="X884" s="35"/>
      <c r="Y884" s="35"/>
      <c r="Z884" s="35"/>
      <c r="AA884" s="35"/>
      <c r="AB884" s="35"/>
      <c r="AC884" s="35"/>
      <c r="AD884" s="35"/>
      <c r="AE884" s="35"/>
      <c r="AT884" s="20" t="s">
        <v>204</v>
      </c>
      <c r="AU884" s="20" t="s">
        <v>81</v>
      </c>
    </row>
    <row r="885" spans="1:65" s="13" customFormat="1">
      <c r="B885" s="164"/>
      <c r="D885" s="159" t="s">
        <v>206</v>
      </c>
      <c r="E885" s="165" t="s">
        <v>3</v>
      </c>
      <c r="F885" s="166" t="s">
        <v>1057</v>
      </c>
      <c r="H885" s="167">
        <v>50</v>
      </c>
      <c r="I885" s="168"/>
      <c r="L885" s="164"/>
      <c r="M885" s="169"/>
      <c r="N885" s="170"/>
      <c r="O885" s="170"/>
      <c r="P885" s="170"/>
      <c r="Q885" s="170"/>
      <c r="R885" s="170"/>
      <c r="S885" s="170"/>
      <c r="T885" s="171"/>
      <c r="AT885" s="165" t="s">
        <v>206</v>
      </c>
      <c r="AU885" s="165" t="s">
        <v>81</v>
      </c>
      <c r="AV885" s="13" t="s">
        <v>81</v>
      </c>
      <c r="AW885" s="13" t="s">
        <v>34</v>
      </c>
      <c r="AX885" s="13" t="s">
        <v>72</v>
      </c>
      <c r="AY885" s="165" t="s">
        <v>195</v>
      </c>
    </row>
    <row r="886" spans="1:65" s="13" customFormat="1">
      <c r="B886" s="164"/>
      <c r="D886" s="159" t="s">
        <v>206</v>
      </c>
      <c r="E886" s="165" t="s">
        <v>3</v>
      </c>
      <c r="F886" s="166" t="s">
        <v>1058</v>
      </c>
      <c r="H886" s="167">
        <v>132</v>
      </c>
      <c r="I886" s="168"/>
      <c r="L886" s="164"/>
      <c r="M886" s="169"/>
      <c r="N886" s="170"/>
      <c r="O886" s="170"/>
      <c r="P886" s="170"/>
      <c r="Q886" s="170"/>
      <c r="R886" s="170"/>
      <c r="S886" s="170"/>
      <c r="T886" s="171"/>
      <c r="AT886" s="165" t="s">
        <v>206</v>
      </c>
      <c r="AU886" s="165" t="s">
        <v>81</v>
      </c>
      <c r="AV886" s="13" t="s">
        <v>81</v>
      </c>
      <c r="AW886" s="13" t="s">
        <v>34</v>
      </c>
      <c r="AX886" s="13" t="s">
        <v>72</v>
      </c>
      <c r="AY886" s="165" t="s">
        <v>195</v>
      </c>
    </row>
    <row r="887" spans="1:65" s="13" customFormat="1">
      <c r="B887" s="164"/>
      <c r="D887" s="159" t="s">
        <v>206</v>
      </c>
      <c r="E887" s="165" t="s">
        <v>3</v>
      </c>
      <c r="F887" s="166" t="s">
        <v>1059</v>
      </c>
      <c r="H887" s="167">
        <v>132</v>
      </c>
      <c r="I887" s="168"/>
      <c r="L887" s="164"/>
      <c r="M887" s="169"/>
      <c r="N887" s="170"/>
      <c r="O887" s="170"/>
      <c r="P887" s="170"/>
      <c r="Q887" s="170"/>
      <c r="R887" s="170"/>
      <c r="S887" s="170"/>
      <c r="T887" s="171"/>
      <c r="AT887" s="165" t="s">
        <v>206</v>
      </c>
      <c r="AU887" s="165" t="s">
        <v>81</v>
      </c>
      <c r="AV887" s="13" t="s">
        <v>81</v>
      </c>
      <c r="AW887" s="13" t="s">
        <v>34</v>
      </c>
      <c r="AX887" s="13" t="s">
        <v>72</v>
      </c>
      <c r="AY887" s="165" t="s">
        <v>195</v>
      </c>
    </row>
    <row r="888" spans="1:65" s="13" customFormat="1">
      <c r="B888" s="164"/>
      <c r="D888" s="159" t="s">
        <v>206</v>
      </c>
      <c r="E888" s="165" t="s">
        <v>3</v>
      </c>
      <c r="F888" s="166" t="s">
        <v>1060</v>
      </c>
      <c r="H888" s="167">
        <v>132</v>
      </c>
      <c r="I888" s="168"/>
      <c r="L888" s="164"/>
      <c r="M888" s="169"/>
      <c r="N888" s="170"/>
      <c r="O888" s="170"/>
      <c r="P888" s="170"/>
      <c r="Q888" s="170"/>
      <c r="R888" s="170"/>
      <c r="S888" s="170"/>
      <c r="T888" s="171"/>
      <c r="AT888" s="165" t="s">
        <v>206</v>
      </c>
      <c r="AU888" s="165" t="s">
        <v>81</v>
      </c>
      <c r="AV888" s="13" t="s">
        <v>81</v>
      </c>
      <c r="AW888" s="13" t="s">
        <v>34</v>
      </c>
      <c r="AX888" s="13" t="s">
        <v>72</v>
      </c>
      <c r="AY888" s="165" t="s">
        <v>195</v>
      </c>
    </row>
    <row r="889" spans="1:65" s="15" customFormat="1">
      <c r="B889" s="180"/>
      <c r="D889" s="159" t="s">
        <v>206</v>
      </c>
      <c r="E889" s="181" t="s">
        <v>3</v>
      </c>
      <c r="F889" s="182" t="s">
        <v>212</v>
      </c>
      <c r="H889" s="183">
        <v>446</v>
      </c>
      <c r="I889" s="184"/>
      <c r="L889" s="180"/>
      <c r="M889" s="185"/>
      <c r="N889" s="186"/>
      <c r="O889" s="186"/>
      <c r="P889" s="186"/>
      <c r="Q889" s="186"/>
      <c r="R889" s="186"/>
      <c r="S889" s="186"/>
      <c r="T889" s="187"/>
      <c r="AT889" s="181" t="s">
        <v>206</v>
      </c>
      <c r="AU889" s="181" t="s">
        <v>81</v>
      </c>
      <c r="AV889" s="15" t="s">
        <v>202</v>
      </c>
      <c r="AW889" s="15" t="s">
        <v>34</v>
      </c>
      <c r="AX889" s="15" t="s">
        <v>79</v>
      </c>
      <c r="AY889" s="181" t="s">
        <v>195</v>
      </c>
    </row>
    <row r="890" spans="1:65" s="2" customFormat="1" ht="24.2" customHeight="1">
      <c r="A890" s="35"/>
      <c r="B890" s="145"/>
      <c r="C890" s="188" t="s">
        <v>1061</v>
      </c>
      <c r="D890" s="188" t="s">
        <v>282</v>
      </c>
      <c r="E890" s="189" t="s">
        <v>1062</v>
      </c>
      <c r="F890" s="190" t="s">
        <v>1063</v>
      </c>
      <c r="G890" s="191" t="s">
        <v>321</v>
      </c>
      <c r="H890" s="192">
        <v>2031.24</v>
      </c>
      <c r="I890" s="193"/>
      <c r="J890" s="194">
        <f>ROUND(I890*H890,2)</f>
        <v>0</v>
      </c>
      <c r="K890" s="190" t="s">
        <v>201</v>
      </c>
      <c r="L890" s="195"/>
      <c r="M890" s="196" t="s">
        <v>3</v>
      </c>
      <c r="N890" s="197" t="s">
        <v>43</v>
      </c>
      <c r="O890" s="56"/>
      <c r="P890" s="155">
        <f>O890*H890</f>
        <v>0</v>
      </c>
      <c r="Q890" s="155">
        <v>0.41299999999999998</v>
      </c>
      <c r="R890" s="155">
        <f>Q890*H890</f>
        <v>838.90211999999997</v>
      </c>
      <c r="S890" s="155">
        <v>0</v>
      </c>
      <c r="T890" s="156">
        <f>S890*H890</f>
        <v>0</v>
      </c>
      <c r="U890" s="35"/>
      <c r="V890" s="35"/>
      <c r="W890" s="35"/>
      <c r="X890" s="35"/>
      <c r="Y890" s="35"/>
      <c r="Z890" s="35"/>
      <c r="AA890" s="35"/>
      <c r="AB890" s="35"/>
      <c r="AC890" s="35"/>
      <c r="AD890" s="35"/>
      <c r="AE890" s="35"/>
      <c r="AR890" s="157" t="s">
        <v>249</v>
      </c>
      <c r="AT890" s="157" t="s">
        <v>282</v>
      </c>
      <c r="AU890" s="157" t="s">
        <v>81</v>
      </c>
      <c r="AY890" s="20" t="s">
        <v>195</v>
      </c>
      <c r="BE890" s="158">
        <f>IF(N890="základní",J890,0)</f>
        <v>0</v>
      </c>
      <c r="BF890" s="158">
        <f>IF(N890="snížená",J890,0)</f>
        <v>0</v>
      </c>
      <c r="BG890" s="158">
        <f>IF(N890="zákl. přenesená",J890,0)</f>
        <v>0</v>
      </c>
      <c r="BH890" s="158">
        <f>IF(N890="sníž. přenesená",J890,0)</f>
        <v>0</v>
      </c>
      <c r="BI890" s="158">
        <f>IF(N890="nulová",J890,0)</f>
        <v>0</v>
      </c>
      <c r="BJ890" s="20" t="s">
        <v>79</v>
      </c>
      <c r="BK890" s="158">
        <f>ROUND(I890*H890,2)</f>
        <v>0</v>
      </c>
      <c r="BL890" s="20" t="s">
        <v>202</v>
      </c>
      <c r="BM890" s="157" t="s">
        <v>1064</v>
      </c>
    </row>
    <row r="891" spans="1:65" s="13" customFormat="1">
      <c r="B891" s="164"/>
      <c r="D891" s="159" t="s">
        <v>206</v>
      </c>
      <c r="E891" s="165" t="s">
        <v>3</v>
      </c>
      <c r="F891" s="166" t="s">
        <v>1036</v>
      </c>
      <c r="H891" s="167">
        <v>242.4</v>
      </c>
      <c r="I891" s="168"/>
      <c r="L891" s="164"/>
      <c r="M891" s="169"/>
      <c r="N891" s="170"/>
      <c r="O891" s="170"/>
      <c r="P891" s="170"/>
      <c r="Q891" s="170"/>
      <c r="R891" s="170"/>
      <c r="S891" s="170"/>
      <c r="T891" s="171"/>
      <c r="AT891" s="165" t="s">
        <v>206</v>
      </c>
      <c r="AU891" s="165" t="s">
        <v>81</v>
      </c>
      <c r="AV891" s="13" t="s">
        <v>81</v>
      </c>
      <c r="AW891" s="13" t="s">
        <v>34</v>
      </c>
      <c r="AX891" s="13" t="s">
        <v>72</v>
      </c>
      <c r="AY891" s="165" t="s">
        <v>195</v>
      </c>
    </row>
    <row r="892" spans="1:65" s="13" customFormat="1">
      <c r="B892" s="164"/>
      <c r="D892" s="159" t="s">
        <v>206</v>
      </c>
      <c r="E892" s="165" t="s">
        <v>3</v>
      </c>
      <c r="F892" s="166" t="s">
        <v>1065</v>
      </c>
      <c r="H892" s="167">
        <v>596.28</v>
      </c>
      <c r="I892" s="168"/>
      <c r="L892" s="164"/>
      <c r="M892" s="169"/>
      <c r="N892" s="170"/>
      <c r="O892" s="170"/>
      <c r="P892" s="170"/>
      <c r="Q892" s="170"/>
      <c r="R892" s="170"/>
      <c r="S892" s="170"/>
      <c r="T892" s="171"/>
      <c r="AT892" s="165" t="s">
        <v>206</v>
      </c>
      <c r="AU892" s="165" t="s">
        <v>81</v>
      </c>
      <c r="AV892" s="13" t="s">
        <v>81</v>
      </c>
      <c r="AW892" s="13" t="s">
        <v>34</v>
      </c>
      <c r="AX892" s="13" t="s">
        <v>72</v>
      </c>
      <c r="AY892" s="165" t="s">
        <v>195</v>
      </c>
    </row>
    <row r="893" spans="1:65" s="13" customFormat="1">
      <c r="B893" s="164"/>
      <c r="D893" s="159" t="s">
        <v>206</v>
      </c>
      <c r="E893" s="165" t="s">
        <v>3</v>
      </c>
      <c r="F893" s="166" t="s">
        <v>1066</v>
      </c>
      <c r="H893" s="167">
        <v>596.28</v>
      </c>
      <c r="I893" s="168"/>
      <c r="L893" s="164"/>
      <c r="M893" s="169"/>
      <c r="N893" s="170"/>
      <c r="O893" s="170"/>
      <c r="P893" s="170"/>
      <c r="Q893" s="170"/>
      <c r="R893" s="170"/>
      <c r="S893" s="170"/>
      <c r="T893" s="171"/>
      <c r="AT893" s="165" t="s">
        <v>206</v>
      </c>
      <c r="AU893" s="165" t="s">
        <v>81</v>
      </c>
      <c r="AV893" s="13" t="s">
        <v>81</v>
      </c>
      <c r="AW893" s="13" t="s">
        <v>34</v>
      </c>
      <c r="AX893" s="13" t="s">
        <v>72</v>
      </c>
      <c r="AY893" s="165" t="s">
        <v>195</v>
      </c>
    </row>
    <row r="894" spans="1:65" s="13" customFormat="1">
      <c r="B894" s="164"/>
      <c r="D894" s="159" t="s">
        <v>206</v>
      </c>
      <c r="E894" s="165" t="s">
        <v>3</v>
      </c>
      <c r="F894" s="166" t="s">
        <v>1067</v>
      </c>
      <c r="H894" s="167">
        <v>596.28</v>
      </c>
      <c r="I894" s="168"/>
      <c r="L894" s="164"/>
      <c r="M894" s="169"/>
      <c r="N894" s="170"/>
      <c r="O894" s="170"/>
      <c r="P894" s="170"/>
      <c r="Q894" s="170"/>
      <c r="R894" s="170"/>
      <c r="S894" s="170"/>
      <c r="T894" s="171"/>
      <c r="AT894" s="165" t="s">
        <v>206</v>
      </c>
      <c r="AU894" s="165" t="s">
        <v>81</v>
      </c>
      <c r="AV894" s="13" t="s">
        <v>81</v>
      </c>
      <c r="AW894" s="13" t="s">
        <v>34</v>
      </c>
      <c r="AX894" s="13" t="s">
        <v>72</v>
      </c>
      <c r="AY894" s="165" t="s">
        <v>195</v>
      </c>
    </row>
    <row r="895" spans="1:65" s="15" customFormat="1">
      <c r="B895" s="180"/>
      <c r="D895" s="159" t="s">
        <v>206</v>
      </c>
      <c r="E895" s="181" t="s">
        <v>3</v>
      </c>
      <c r="F895" s="182" t="s">
        <v>212</v>
      </c>
      <c r="H895" s="183">
        <v>2031.24</v>
      </c>
      <c r="I895" s="184"/>
      <c r="L895" s="180"/>
      <c r="M895" s="185"/>
      <c r="N895" s="186"/>
      <c r="O895" s="186"/>
      <c r="P895" s="186"/>
      <c r="Q895" s="186"/>
      <c r="R895" s="186"/>
      <c r="S895" s="186"/>
      <c r="T895" s="187"/>
      <c r="AT895" s="181" t="s">
        <v>206</v>
      </c>
      <c r="AU895" s="181" t="s">
        <v>81</v>
      </c>
      <c r="AV895" s="15" t="s">
        <v>202</v>
      </c>
      <c r="AW895" s="15" t="s">
        <v>34</v>
      </c>
      <c r="AX895" s="15" t="s">
        <v>79</v>
      </c>
      <c r="AY895" s="181" t="s">
        <v>195</v>
      </c>
    </row>
    <row r="896" spans="1:65" s="2" customFormat="1" ht="14.45" customHeight="1">
      <c r="A896" s="35"/>
      <c r="B896" s="145"/>
      <c r="C896" s="146" t="s">
        <v>1068</v>
      </c>
      <c r="D896" s="146" t="s">
        <v>197</v>
      </c>
      <c r="E896" s="147" t="s">
        <v>1069</v>
      </c>
      <c r="F896" s="148" t="s">
        <v>1070</v>
      </c>
      <c r="G896" s="149" t="s">
        <v>1071</v>
      </c>
      <c r="H896" s="150">
        <v>1</v>
      </c>
      <c r="I896" s="151"/>
      <c r="J896" s="152">
        <f>ROUND(I896*H896,2)</f>
        <v>0</v>
      </c>
      <c r="K896" s="148" t="s">
        <v>3</v>
      </c>
      <c r="L896" s="36"/>
      <c r="M896" s="153" t="s">
        <v>3</v>
      </c>
      <c r="N896" s="154" t="s">
        <v>43</v>
      </c>
      <c r="O896" s="56"/>
      <c r="P896" s="155">
        <f>O896*H896</f>
        <v>0</v>
      </c>
      <c r="Q896" s="155">
        <v>0</v>
      </c>
      <c r="R896" s="155">
        <f>Q896*H896</f>
        <v>0</v>
      </c>
      <c r="S896" s="155">
        <v>0</v>
      </c>
      <c r="T896" s="156">
        <f>S896*H896</f>
        <v>0</v>
      </c>
      <c r="U896" s="35"/>
      <c r="V896" s="35"/>
      <c r="W896" s="35"/>
      <c r="X896" s="35"/>
      <c r="Y896" s="35"/>
      <c r="Z896" s="35"/>
      <c r="AA896" s="35"/>
      <c r="AB896" s="35"/>
      <c r="AC896" s="35"/>
      <c r="AD896" s="35"/>
      <c r="AE896" s="35"/>
      <c r="AR896" s="157" t="s">
        <v>202</v>
      </c>
      <c r="AT896" s="157" t="s">
        <v>197</v>
      </c>
      <c r="AU896" s="157" t="s">
        <v>81</v>
      </c>
      <c r="AY896" s="20" t="s">
        <v>195</v>
      </c>
      <c r="BE896" s="158">
        <f>IF(N896="základní",J896,0)</f>
        <v>0</v>
      </c>
      <c r="BF896" s="158">
        <f>IF(N896="snížená",J896,0)</f>
        <v>0</v>
      </c>
      <c r="BG896" s="158">
        <f>IF(N896="zákl. přenesená",J896,0)</f>
        <v>0</v>
      </c>
      <c r="BH896" s="158">
        <f>IF(N896="sníž. přenesená",J896,0)</f>
        <v>0</v>
      </c>
      <c r="BI896" s="158">
        <f>IF(N896="nulová",J896,0)</f>
        <v>0</v>
      </c>
      <c r="BJ896" s="20" t="s">
        <v>79</v>
      </c>
      <c r="BK896" s="158">
        <f>ROUND(I896*H896,2)</f>
        <v>0</v>
      </c>
      <c r="BL896" s="20" t="s">
        <v>202</v>
      </c>
      <c r="BM896" s="157" t="s">
        <v>1072</v>
      </c>
    </row>
    <row r="897" spans="1:65" s="2" customFormat="1" ht="49.15" customHeight="1">
      <c r="A897" s="35"/>
      <c r="B897" s="145"/>
      <c r="C897" s="146" t="s">
        <v>1073</v>
      </c>
      <c r="D897" s="146" t="s">
        <v>197</v>
      </c>
      <c r="E897" s="147" t="s">
        <v>1074</v>
      </c>
      <c r="F897" s="148" t="s">
        <v>1075</v>
      </c>
      <c r="G897" s="149" t="s">
        <v>200</v>
      </c>
      <c r="H897" s="150">
        <v>107.797</v>
      </c>
      <c r="I897" s="151"/>
      <c r="J897" s="152">
        <f>ROUND(I897*H897,2)</f>
        <v>0</v>
      </c>
      <c r="K897" s="148" t="s">
        <v>201</v>
      </c>
      <c r="L897" s="36"/>
      <c r="M897" s="153" t="s">
        <v>3</v>
      </c>
      <c r="N897" s="154" t="s">
        <v>43</v>
      </c>
      <c r="O897" s="56"/>
      <c r="P897" s="155">
        <f>O897*H897</f>
        <v>0</v>
      </c>
      <c r="Q897" s="155">
        <v>2.45343</v>
      </c>
      <c r="R897" s="155">
        <f>Q897*H897</f>
        <v>264.47239371000001</v>
      </c>
      <c r="S897" s="155">
        <v>0</v>
      </c>
      <c r="T897" s="156">
        <f>S897*H897</f>
        <v>0</v>
      </c>
      <c r="U897" s="35"/>
      <c r="V897" s="35"/>
      <c r="W897" s="35"/>
      <c r="X897" s="35"/>
      <c r="Y897" s="35"/>
      <c r="Z897" s="35"/>
      <c r="AA897" s="35"/>
      <c r="AB897" s="35"/>
      <c r="AC897" s="35"/>
      <c r="AD897" s="35"/>
      <c r="AE897" s="35"/>
      <c r="AR897" s="157" t="s">
        <v>202</v>
      </c>
      <c r="AT897" s="157" t="s">
        <v>197</v>
      </c>
      <c r="AU897" s="157" t="s">
        <v>81</v>
      </c>
      <c r="AY897" s="20" t="s">
        <v>195</v>
      </c>
      <c r="BE897" s="158">
        <f>IF(N897="základní",J897,0)</f>
        <v>0</v>
      </c>
      <c r="BF897" s="158">
        <f>IF(N897="snížená",J897,0)</f>
        <v>0</v>
      </c>
      <c r="BG897" s="158">
        <f>IF(N897="zákl. přenesená",J897,0)</f>
        <v>0</v>
      </c>
      <c r="BH897" s="158">
        <f>IF(N897="sníž. přenesená",J897,0)</f>
        <v>0</v>
      </c>
      <c r="BI897" s="158">
        <f>IF(N897="nulová",J897,0)</f>
        <v>0</v>
      </c>
      <c r="BJ897" s="20" t="s">
        <v>79</v>
      </c>
      <c r="BK897" s="158">
        <f>ROUND(I897*H897,2)</f>
        <v>0</v>
      </c>
      <c r="BL897" s="20" t="s">
        <v>202</v>
      </c>
      <c r="BM897" s="157" t="s">
        <v>1076</v>
      </c>
    </row>
    <row r="898" spans="1:65" s="2" customFormat="1" ht="48.75">
      <c r="A898" s="35"/>
      <c r="B898" s="36"/>
      <c r="C898" s="35"/>
      <c r="D898" s="159" t="s">
        <v>204</v>
      </c>
      <c r="E898" s="35"/>
      <c r="F898" s="160" t="s">
        <v>1077</v>
      </c>
      <c r="G898" s="35"/>
      <c r="H898" s="35"/>
      <c r="I898" s="161"/>
      <c r="J898" s="35"/>
      <c r="K898" s="35"/>
      <c r="L898" s="36"/>
      <c r="M898" s="162"/>
      <c r="N898" s="163"/>
      <c r="O898" s="56"/>
      <c r="P898" s="56"/>
      <c r="Q898" s="56"/>
      <c r="R898" s="56"/>
      <c r="S898" s="56"/>
      <c r="T898" s="57"/>
      <c r="U898" s="35"/>
      <c r="V898" s="35"/>
      <c r="W898" s="35"/>
      <c r="X898" s="35"/>
      <c r="Y898" s="35"/>
      <c r="Z898" s="35"/>
      <c r="AA898" s="35"/>
      <c r="AB898" s="35"/>
      <c r="AC898" s="35"/>
      <c r="AD898" s="35"/>
      <c r="AE898" s="35"/>
      <c r="AT898" s="20" t="s">
        <v>204</v>
      </c>
      <c r="AU898" s="20" t="s">
        <v>81</v>
      </c>
    </row>
    <row r="899" spans="1:65" s="13" customFormat="1">
      <c r="B899" s="164"/>
      <c r="D899" s="159" t="s">
        <v>206</v>
      </c>
      <c r="E899" s="165" t="s">
        <v>3</v>
      </c>
      <c r="F899" s="166" t="s">
        <v>1078</v>
      </c>
      <c r="H899" s="167">
        <v>3.605</v>
      </c>
      <c r="I899" s="168"/>
      <c r="L899" s="164"/>
      <c r="M899" s="169"/>
      <c r="N899" s="170"/>
      <c r="O899" s="170"/>
      <c r="P899" s="170"/>
      <c r="Q899" s="170"/>
      <c r="R899" s="170"/>
      <c r="S899" s="170"/>
      <c r="T899" s="171"/>
      <c r="AT899" s="165" t="s">
        <v>206</v>
      </c>
      <c r="AU899" s="165" t="s">
        <v>81</v>
      </c>
      <c r="AV899" s="13" t="s">
        <v>81</v>
      </c>
      <c r="AW899" s="13" t="s">
        <v>34</v>
      </c>
      <c r="AX899" s="13" t="s">
        <v>72</v>
      </c>
      <c r="AY899" s="165" t="s">
        <v>195</v>
      </c>
    </row>
    <row r="900" spans="1:65" s="13" customFormat="1">
      <c r="B900" s="164"/>
      <c r="D900" s="159" t="s">
        <v>206</v>
      </c>
      <c r="E900" s="165" t="s">
        <v>3</v>
      </c>
      <c r="F900" s="166" t="s">
        <v>1079</v>
      </c>
      <c r="H900" s="167">
        <v>7.0880000000000001</v>
      </c>
      <c r="I900" s="168"/>
      <c r="L900" s="164"/>
      <c r="M900" s="169"/>
      <c r="N900" s="170"/>
      <c r="O900" s="170"/>
      <c r="P900" s="170"/>
      <c r="Q900" s="170"/>
      <c r="R900" s="170"/>
      <c r="S900" s="170"/>
      <c r="T900" s="171"/>
      <c r="AT900" s="165" t="s">
        <v>206</v>
      </c>
      <c r="AU900" s="165" t="s">
        <v>81</v>
      </c>
      <c r="AV900" s="13" t="s">
        <v>81</v>
      </c>
      <c r="AW900" s="13" t="s">
        <v>34</v>
      </c>
      <c r="AX900" s="13" t="s">
        <v>72</v>
      </c>
      <c r="AY900" s="165" t="s">
        <v>195</v>
      </c>
    </row>
    <row r="901" spans="1:65" s="13" customFormat="1">
      <c r="B901" s="164"/>
      <c r="D901" s="159" t="s">
        <v>206</v>
      </c>
      <c r="E901" s="165" t="s">
        <v>3</v>
      </c>
      <c r="F901" s="166" t="s">
        <v>1080</v>
      </c>
      <c r="H901" s="167">
        <v>0.316</v>
      </c>
      <c r="I901" s="168"/>
      <c r="L901" s="164"/>
      <c r="M901" s="169"/>
      <c r="N901" s="170"/>
      <c r="O901" s="170"/>
      <c r="P901" s="170"/>
      <c r="Q901" s="170"/>
      <c r="R901" s="170"/>
      <c r="S901" s="170"/>
      <c r="T901" s="171"/>
      <c r="AT901" s="165" t="s">
        <v>206</v>
      </c>
      <c r="AU901" s="165" t="s">
        <v>81</v>
      </c>
      <c r="AV901" s="13" t="s">
        <v>81</v>
      </c>
      <c r="AW901" s="13" t="s">
        <v>34</v>
      </c>
      <c r="AX901" s="13" t="s">
        <v>72</v>
      </c>
      <c r="AY901" s="165" t="s">
        <v>195</v>
      </c>
    </row>
    <row r="902" spans="1:65" s="13" customFormat="1">
      <c r="B902" s="164"/>
      <c r="D902" s="159" t="s">
        <v>206</v>
      </c>
      <c r="E902" s="165" t="s">
        <v>3</v>
      </c>
      <c r="F902" s="166" t="s">
        <v>1081</v>
      </c>
      <c r="H902" s="167">
        <v>3.6539999999999999</v>
      </c>
      <c r="I902" s="168"/>
      <c r="L902" s="164"/>
      <c r="M902" s="169"/>
      <c r="N902" s="170"/>
      <c r="O902" s="170"/>
      <c r="P902" s="170"/>
      <c r="Q902" s="170"/>
      <c r="R902" s="170"/>
      <c r="S902" s="170"/>
      <c r="T902" s="171"/>
      <c r="AT902" s="165" t="s">
        <v>206</v>
      </c>
      <c r="AU902" s="165" t="s">
        <v>81</v>
      </c>
      <c r="AV902" s="13" t="s">
        <v>81</v>
      </c>
      <c r="AW902" s="13" t="s">
        <v>34</v>
      </c>
      <c r="AX902" s="13" t="s">
        <v>72</v>
      </c>
      <c r="AY902" s="165" t="s">
        <v>195</v>
      </c>
    </row>
    <row r="903" spans="1:65" s="13" customFormat="1">
      <c r="B903" s="164"/>
      <c r="D903" s="159" t="s">
        <v>206</v>
      </c>
      <c r="E903" s="165" t="s">
        <v>3</v>
      </c>
      <c r="F903" s="166" t="s">
        <v>1082</v>
      </c>
      <c r="H903" s="167">
        <v>1.825</v>
      </c>
      <c r="I903" s="168"/>
      <c r="L903" s="164"/>
      <c r="M903" s="169"/>
      <c r="N903" s="170"/>
      <c r="O903" s="170"/>
      <c r="P903" s="170"/>
      <c r="Q903" s="170"/>
      <c r="R903" s="170"/>
      <c r="S903" s="170"/>
      <c r="T903" s="171"/>
      <c r="AT903" s="165" t="s">
        <v>206</v>
      </c>
      <c r="AU903" s="165" t="s">
        <v>81</v>
      </c>
      <c r="AV903" s="13" t="s">
        <v>81</v>
      </c>
      <c r="AW903" s="13" t="s">
        <v>34</v>
      </c>
      <c r="AX903" s="13" t="s">
        <v>72</v>
      </c>
      <c r="AY903" s="165" t="s">
        <v>195</v>
      </c>
    </row>
    <row r="904" spans="1:65" s="14" customFormat="1">
      <c r="B904" s="172"/>
      <c r="D904" s="159" t="s">
        <v>206</v>
      </c>
      <c r="E904" s="173" t="s">
        <v>3</v>
      </c>
      <c r="F904" s="174" t="s">
        <v>1083</v>
      </c>
      <c r="H904" s="175">
        <v>16.488</v>
      </c>
      <c r="I904" s="176"/>
      <c r="L904" s="172"/>
      <c r="M904" s="177"/>
      <c r="N904" s="178"/>
      <c r="O904" s="178"/>
      <c r="P904" s="178"/>
      <c r="Q904" s="178"/>
      <c r="R904" s="178"/>
      <c r="S904" s="178"/>
      <c r="T904" s="179"/>
      <c r="AT904" s="173" t="s">
        <v>206</v>
      </c>
      <c r="AU904" s="173" t="s">
        <v>81</v>
      </c>
      <c r="AV904" s="14" t="s">
        <v>109</v>
      </c>
      <c r="AW904" s="14" t="s">
        <v>34</v>
      </c>
      <c r="AX904" s="14" t="s">
        <v>72</v>
      </c>
      <c r="AY904" s="173" t="s">
        <v>195</v>
      </c>
    </row>
    <row r="905" spans="1:65" s="13" customFormat="1">
      <c r="B905" s="164"/>
      <c r="D905" s="159" t="s">
        <v>206</v>
      </c>
      <c r="E905" s="165" t="s">
        <v>3</v>
      </c>
      <c r="F905" s="166" t="s">
        <v>1084</v>
      </c>
      <c r="H905" s="167">
        <v>5.569</v>
      </c>
      <c r="I905" s="168"/>
      <c r="L905" s="164"/>
      <c r="M905" s="169"/>
      <c r="N905" s="170"/>
      <c r="O905" s="170"/>
      <c r="P905" s="170"/>
      <c r="Q905" s="170"/>
      <c r="R905" s="170"/>
      <c r="S905" s="170"/>
      <c r="T905" s="171"/>
      <c r="AT905" s="165" t="s">
        <v>206</v>
      </c>
      <c r="AU905" s="165" t="s">
        <v>81</v>
      </c>
      <c r="AV905" s="13" t="s">
        <v>81</v>
      </c>
      <c r="AW905" s="13" t="s">
        <v>34</v>
      </c>
      <c r="AX905" s="13" t="s">
        <v>72</v>
      </c>
      <c r="AY905" s="165" t="s">
        <v>195</v>
      </c>
    </row>
    <row r="906" spans="1:65" s="13" customFormat="1">
      <c r="B906" s="164"/>
      <c r="D906" s="159" t="s">
        <v>206</v>
      </c>
      <c r="E906" s="165" t="s">
        <v>3</v>
      </c>
      <c r="F906" s="166" t="s">
        <v>1085</v>
      </c>
      <c r="H906" s="167">
        <v>4.3739999999999997</v>
      </c>
      <c r="I906" s="168"/>
      <c r="L906" s="164"/>
      <c r="M906" s="169"/>
      <c r="N906" s="170"/>
      <c r="O906" s="170"/>
      <c r="P906" s="170"/>
      <c r="Q906" s="170"/>
      <c r="R906" s="170"/>
      <c r="S906" s="170"/>
      <c r="T906" s="171"/>
      <c r="AT906" s="165" t="s">
        <v>206</v>
      </c>
      <c r="AU906" s="165" t="s">
        <v>81</v>
      </c>
      <c r="AV906" s="13" t="s">
        <v>81</v>
      </c>
      <c r="AW906" s="13" t="s">
        <v>34</v>
      </c>
      <c r="AX906" s="13" t="s">
        <v>72</v>
      </c>
      <c r="AY906" s="165" t="s">
        <v>195</v>
      </c>
    </row>
    <row r="907" spans="1:65" s="13" customFormat="1">
      <c r="B907" s="164"/>
      <c r="D907" s="159" t="s">
        <v>206</v>
      </c>
      <c r="E907" s="165" t="s">
        <v>3</v>
      </c>
      <c r="F907" s="166" t="s">
        <v>1086</v>
      </c>
      <c r="H907" s="167">
        <v>1.5</v>
      </c>
      <c r="I907" s="168"/>
      <c r="L907" s="164"/>
      <c r="M907" s="169"/>
      <c r="N907" s="170"/>
      <c r="O907" s="170"/>
      <c r="P907" s="170"/>
      <c r="Q907" s="170"/>
      <c r="R907" s="170"/>
      <c r="S907" s="170"/>
      <c r="T907" s="171"/>
      <c r="AT907" s="165" t="s">
        <v>206</v>
      </c>
      <c r="AU907" s="165" t="s">
        <v>81</v>
      </c>
      <c r="AV907" s="13" t="s">
        <v>81</v>
      </c>
      <c r="AW907" s="13" t="s">
        <v>34</v>
      </c>
      <c r="AX907" s="13" t="s">
        <v>72</v>
      </c>
      <c r="AY907" s="165" t="s">
        <v>195</v>
      </c>
    </row>
    <row r="908" spans="1:65" s="13" customFormat="1">
      <c r="B908" s="164"/>
      <c r="D908" s="159" t="s">
        <v>206</v>
      </c>
      <c r="E908" s="165" t="s">
        <v>3</v>
      </c>
      <c r="F908" s="166" t="s">
        <v>1087</v>
      </c>
      <c r="H908" s="167">
        <v>4.9210000000000003</v>
      </c>
      <c r="I908" s="168"/>
      <c r="L908" s="164"/>
      <c r="M908" s="169"/>
      <c r="N908" s="170"/>
      <c r="O908" s="170"/>
      <c r="P908" s="170"/>
      <c r="Q908" s="170"/>
      <c r="R908" s="170"/>
      <c r="S908" s="170"/>
      <c r="T908" s="171"/>
      <c r="AT908" s="165" t="s">
        <v>206</v>
      </c>
      <c r="AU908" s="165" t="s">
        <v>81</v>
      </c>
      <c r="AV908" s="13" t="s">
        <v>81</v>
      </c>
      <c r="AW908" s="13" t="s">
        <v>34</v>
      </c>
      <c r="AX908" s="13" t="s">
        <v>72</v>
      </c>
      <c r="AY908" s="165" t="s">
        <v>195</v>
      </c>
    </row>
    <row r="909" spans="1:65" s="13" customFormat="1">
      <c r="B909" s="164"/>
      <c r="D909" s="159" t="s">
        <v>206</v>
      </c>
      <c r="E909" s="165" t="s">
        <v>3</v>
      </c>
      <c r="F909" s="166" t="s">
        <v>1088</v>
      </c>
      <c r="H909" s="167">
        <v>4.625</v>
      </c>
      <c r="I909" s="168"/>
      <c r="L909" s="164"/>
      <c r="M909" s="169"/>
      <c r="N909" s="170"/>
      <c r="O909" s="170"/>
      <c r="P909" s="170"/>
      <c r="Q909" s="170"/>
      <c r="R909" s="170"/>
      <c r="S909" s="170"/>
      <c r="T909" s="171"/>
      <c r="AT909" s="165" t="s">
        <v>206</v>
      </c>
      <c r="AU909" s="165" t="s">
        <v>81</v>
      </c>
      <c r="AV909" s="13" t="s">
        <v>81</v>
      </c>
      <c r="AW909" s="13" t="s">
        <v>34</v>
      </c>
      <c r="AX909" s="13" t="s">
        <v>72</v>
      </c>
      <c r="AY909" s="165" t="s">
        <v>195</v>
      </c>
    </row>
    <row r="910" spans="1:65" s="14" customFormat="1">
      <c r="B910" s="172"/>
      <c r="D910" s="159" t="s">
        <v>206</v>
      </c>
      <c r="E910" s="173" t="s">
        <v>3</v>
      </c>
      <c r="F910" s="174" t="s">
        <v>1089</v>
      </c>
      <c r="H910" s="175">
        <v>20.989000000000001</v>
      </c>
      <c r="I910" s="176"/>
      <c r="L910" s="172"/>
      <c r="M910" s="177"/>
      <c r="N910" s="178"/>
      <c r="O910" s="178"/>
      <c r="P910" s="178"/>
      <c r="Q910" s="178"/>
      <c r="R910" s="178"/>
      <c r="S910" s="178"/>
      <c r="T910" s="179"/>
      <c r="AT910" s="173" t="s">
        <v>206</v>
      </c>
      <c r="AU910" s="173" t="s">
        <v>81</v>
      </c>
      <c r="AV910" s="14" t="s">
        <v>109</v>
      </c>
      <c r="AW910" s="14" t="s">
        <v>34</v>
      </c>
      <c r="AX910" s="14" t="s">
        <v>72</v>
      </c>
      <c r="AY910" s="173" t="s">
        <v>195</v>
      </c>
    </row>
    <row r="911" spans="1:65" s="13" customFormat="1">
      <c r="B911" s="164"/>
      <c r="D911" s="159" t="s">
        <v>206</v>
      </c>
      <c r="E911" s="165" t="s">
        <v>3</v>
      </c>
      <c r="F911" s="166" t="s">
        <v>1084</v>
      </c>
      <c r="H911" s="167">
        <v>5.569</v>
      </c>
      <c r="I911" s="168"/>
      <c r="L911" s="164"/>
      <c r="M911" s="169"/>
      <c r="N911" s="170"/>
      <c r="O911" s="170"/>
      <c r="P911" s="170"/>
      <c r="Q911" s="170"/>
      <c r="R911" s="170"/>
      <c r="S911" s="170"/>
      <c r="T911" s="171"/>
      <c r="AT911" s="165" t="s">
        <v>206</v>
      </c>
      <c r="AU911" s="165" t="s">
        <v>81</v>
      </c>
      <c r="AV911" s="13" t="s">
        <v>81</v>
      </c>
      <c r="AW911" s="13" t="s">
        <v>34</v>
      </c>
      <c r="AX911" s="13" t="s">
        <v>72</v>
      </c>
      <c r="AY911" s="165" t="s">
        <v>195</v>
      </c>
    </row>
    <row r="912" spans="1:65" s="13" customFormat="1">
      <c r="B912" s="164"/>
      <c r="D912" s="159" t="s">
        <v>206</v>
      </c>
      <c r="E912" s="165" t="s">
        <v>3</v>
      </c>
      <c r="F912" s="166" t="s">
        <v>1085</v>
      </c>
      <c r="H912" s="167">
        <v>4.3739999999999997</v>
      </c>
      <c r="I912" s="168"/>
      <c r="L912" s="164"/>
      <c r="M912" s="169"/>
      <c r="N912" s="170"/>
      <c r="O912" s="170"/>
      <c r="P912" s="170"/>
      <c r="Q912" s="170"/>
      <c r="R912" s="170"/>
      <c r="S912" s="170"/>
      <c r="T912" s="171"/>
      <c r="AT912" s="165" t="s">
        <v>206</v>
      </c>
      <c r="AU912" s="165" t="s">
        <v>81</v>
      </c>
      <c r="AV912" s="13" t="s">
        <v>81</v>
      </c>
      <c r="AW912" s="13" t="s">
        <v>34</v>
      </c>
      <c r="AX912" s="13" t="s">
        <v>72</v>
      </c>
      <c r="AY912" s="165" t="s">
        <v>195</v>
      </c>
    </row>
    <row r="913" spans="1:65" s="13" customFormat="1">
      <c r="B913" s="164"/>
      <c r="D913" s="159" t="s">
        <v>206</v>
      </c>
      <c r="E913" s="165" t="s">
        <v>3</v>
      </c>
      <c r="F913" s="166" t="s">
        <v>1086</v>
      </c>
      <c r="H913" s="167">
        <v>1.5</v>
      </c>
      <c r="I913" s="168"/>
      <c r="L913" s="164"/>
      <c r="M913" s="169"/>
      <c r="N913" s="170"/>
      <c r="O913" s="170"/>
      <c r="P913" s="170"/>
      <c r="Q913" s="170"/>
      <c r="R913" s="170"/>
      <c r="S913" s="170"/>
      <c r="T913" s="171"/>
      <c r="AT913" s="165" t="s">
        <v>206</v>
      </c>
      <c r="AU913" s="165" t="s">
        <v>81</v>
      </c>
      <c r="AV913" s="13" t="s">
        <v>81</v>
      </c>
      <c r="AW913" s="13" t="s">
        <v>34</v>
      </c>
      <c r="AX913" s="13" t="s">
        <v>72</v>
      </c>
      <c r="AY913" s="165" t="s">
        <v>195</v>
      </c>
    </row>
    <row r="914" spans="1:65" s="13" customFormat="1">
      <c r="B914" s="164"/>
      <c r="D914" s="159" t="s">
        <v>206</v>
      </c>
      <c r="E914" s="165" t="s">
        <v>3</v>
      </c>
      <c r="F914" s="166" t="s">
        <v>1087</v>
      </c>
      <c r="H914" s="167">
        <v>4.9210000000000003</v>
      </c>
      <c r="I914" s="168"/>
      <c r="L914" s="164"/>
      <c r="M914" s="169"/>
      <c r="N914" s="170"/>
      <c r="O914" s="170"/>
      <c r="P914" s="170"/>
      <c r="Q914" s="170"/>
      <c r="R914" s="170"/>
      <c r="S914" s="170"/>
      <c r="T914" s="171"/>
      <c r="AT914" s="165" t="s">
        <v>206</v>
      </c>
      <c r="AU914" s="165" t="s">
        <v>81</v>
      </c>
      <c r="AV914" s="13" t="s">
        <v>81</v>
      </c>
      <c r="AW914" s="13" t="s">
        <v>34</v>
      </c>
      <c r="AX914" s="13" t="s">
        <v>72</v>
      </c>
      <c r="AY914" s="165" t="s">
        <v>195</v>
      </c>
    </row>
    <row r="915" spans="1:65" s="13" customFormat="1">
      <c r="B915" s="164"/>
      <c r="D915" s="159" t="s">
        <v>206</v>
      </c>
      <c r="E915" s="165" t="s">
        <v>3</v>
      </c>
      <c r="F915" s="166" t="s">
        <v>1088</v>
      </c>
      <c r="H915" s="167">
        <v>4.625</v>
      </c>
      <c r="I915" s="168"/>
      <c r="L915" s="164"/>
      <c r="M915" s="169"/>
      <c r="N915" s="170"/>
      <c r="O915" s="170"/>
      <c r="P915" s="170"/>
      <c r="Q915" s="170"/>
      <c r="R915" s="170"/>
      <c r="S915" s="170"/>
      <c r="T915" s="171"/>
      <c r="AT915" s="165" t="s">
        <v>206</v>
      </c>
      <c r="AU915" s="165" t="s">
        <v>81</v>
      </c>
      <c r="AV915" s="13" t="s">
        <v>81</v>
      </c>
      <c r="AW915" s="13" t="s">
        <v>34</v>
      </c>
      <c r="AX915" s="13" t="s">
        <v>72</v>
      </c>
      <c r="AY915" s="165" t="s">
        <v>195</v>
      </c>
    </row>
    <row r="916" spans="1:65" s="14" customFormat="1">
      <c r="B916" s="172"/>
      <c r="D916" s="159" t="s">
        <v>206</v>
      </c>
      <c r="E916" s="173" t="s">
        <v>3</v>
      </c>
      <c r="F916" s="174" t="s">
        <v>1090</v>
      </c>
      <c r="H916" s="175">
        <v>20.989000000000001</v>
      </c>
      <c r="I916" s="176"/>
      <c r="L916" s="172"/>
      <c r="M916" s="177"/>
      <c r="N916" s="178"/>
      <c r="O916" s="178"/>
      <c r="P916" s="178"/>
      <c r="Q916" s="178"/>
      <c r="R916" s="178"/>
      <c r="S916" s="178"/>
      <c r="T916" s="179"/>
      <c r="AT916" s="173" t="s">
        <v>206</v>
      </c>
      <c r="AU916" s="173" t="s">
        <v>81</v>
      </c>
      <c r="AV916" s="14" t="s">
        <v>109</v>
      </c>
      <c r="AW916" s="14" t="s">
        <v>34</v>
      </c>
      <c r="AX916" s="14" t="s">
        <v>72</v>
      </c>
      <c r="AY916" s="173" t="s">
        <v>195</v>
      </c>
    </row>
    <row r="917" spans="1:65" s="13" customFormat="1">
      <c r="B917" s="164"/>
      <c r="D917" s="159" t="s">
        <v>206</v>
      </c>
      <c r="E917" s="165" t="s">
        <v>3</v>
      </c>
      <c r="F917" s="166" t="s">
        <v>1091</v>
      </c>
      <c r="H917" s="167">
        <v>23.952999999999999</v>
      </c>
      <c r="I917" s="168"/>
      <c r="L917" s="164"/>
      <c r="M917" s="169"/>
      <c r="N917" s="170"/>
      <c r="O917" s="170"/>
      <c r="P917" s="170"/>
      <c r="Q917" s="170"/>
      <c r="R917" s="170"/>
      <c r="S917" s="170"/>
      <c r="T917" s="171"/>
      <c r="AT917" s="165" t="s">
        <v>206</v>
      </c>
      <c r="AU917" s="165" t="s">
        <v>81</v>
      </c>
      <c r="AV917" s="13" t="s">
        <v>81</v>
      </c>
      <c r="AW917" s="13" t="s">
        <v>34</v>
      </c>
      <c r="AX917" s="13" t="s">
        <v>72</v>
      </c>
      <c r="AY917" s="165" t="s">
        <v>195</v>
      </c>
    </row>
    <row r="918" spans="1:65" s="13" customFormat="1">
      <c r="B918" s="164"/>
      <c r="D918" s="159" t="s">
        <v>206</v>
      </c>
      <c r="E918" s="165" t="s">
        <v>3</v>
      </c>
      <c r="F918" s="166" t="s">
        <v>1092</v>
      </c>
      <c r="H918" s="167">
        <v>11.363</v>
      </c>
      <c r="I918" s="168"/>
      <c r="L918" s="164"/>
      <c r="M918" s="169"/>
      <c r="N918" s="170"/>
      <c r="O918" s="170"/>
      <c r="P918" s="170"/>
      <c r="Q918" s="170"/>
      <c r="R918" s="170"/>
      <c r="S918" s="170"/>
      <c r="T918" s="171"/>
      <c r="AT918" s="165" t="s">
        <v>206</v>
      </c>
      <c r="AU918" s="165" t="s">
        <v>81</v>
      </c>
      <c r="AV918" s="13" t="s">
        <v>81</v>
      </c>
      <c r="AW918" s="13" t="s">
        <v>34</v>
      </c>
      <c r="AX918" s="13" t="s">
        <v>72</v>
      </c>
      <c r="AY918" s="165" t="s">
        <v>195</v>
      </c>
    </row>
    <row r="919" spans="1:65" s="13" customFormat="1">
      <c r="B919" s="164"/>
      <c r="D919" s="159" t="s">
        <v>206</v>
      </c>
      <c r="E919" s="165" t="s">
        <v>3</v>
      </c>
      <c r="F919" s="166" t="s">
        <v>1093</v>
      </c>
      <c r="H919" s="167">
        <v>8.0749999999999993</v>
      </c>
      <c r="I919" s="168"/>
      <c r="L919" s="164"/>
      <c r="M919" s="169"/>
      <c r="N919" s="170"/>
      <c r="O919" s="170"/>
      <c r="P919" s="170"/>
      <c r="Q919" s="170"/>
      <c r="R919" s="170"/>
      <c r="S919" s="170"/>
      <c r="T919" s="171"/>
      <c r="AT919" s="165" t="s">
        <v>206</v>
      </c>
      <c r="AU919" s="165" t="s">
        <v>81</v>
      </c>
      <c r="AV919" s="13" t="s">
        <v>81</v>
      </c>
      <c r="AW919" s="13" t="s">
        <v>34</v>
      </c>
      <c r="AX919" s="13" t="s">
        <v>72</v>
      </c>
      <c r="AY919" s="165" t="s">
        <v>195</v>
      </c>
    </row>
    <row r="920" spans="1:65" s="14" customFormat="1">
      <c r="B920" s="172"/>
      <c r="D920" s="159" t="s">
        <v>206</v>
      </c>
      <c r="E920" s="173" t="s">
        <v>3</v>
      </c>
      <c r="F920" s="174" t="s">
        <v>1094</v>
      </c>
      <c r="H920" s="175">
        <v>43.390999999999998</v>
      </c>
      <c r="I920" s="176"/>
      <c r="L920" s="172"/>
      <c r="M920" s="177"/>
      <c r="N920" s="178"/>
      <c r="O920" s="178"/>
      <c r="P920" s="178"/>
      <c r="Q920" s="178"/>
      <c r="R920" s="178"/>
      <c r="S920" s="178"/>
      <c r="T920" s="179"/>
      <c r="AT920" s="173" t="s">
        <v>206</v>
      </c>
      <c r="AU920" s="173" t="s">
        <v>81</v>
      </c>
      <c r="AV920" s="14" t="s">
        <v>109</v>
      </c>
      <c r="AW920" s="14" t="s">
        <v>34</v>
      </c>
      <c r="AX920" s="14" t="s">
        <v>72</v>
      </c>
      <c r="AY920" s="173" t="s">
        <v>195</v>
      </c>
    </row>
    <row r="921" spans="1:65" s="13" customFormat="1">
      <c r="B921" s="164"/>
      <c r="D921" s="159" t="s">
        <v>206</v>
      </c>
      <c r="E921" s="165" t="s">
        <v>3</v>
      </c>
      <c r="F921" s="166" t="s">
        <v>1095</v>
      </c>
      <c r="H921" s="167">
        <v>5.94</v>
      </c>
      <c r="I921" s="168"/>
      <c r="L921" s="164"/>
      <c r="M921" s="169"/>
      <c r="N921" s="170"/>
      <c r="O921" s="170"/>
      <c r="P921" s="170"/>
      <c r="Q921" s="170"/>
      <c r="R921" s="170"/>
      <c r="S921" s="170"/>
      <c r="T921" s="171"/>
      <c r="AT921" s="165" t="s">
        <v>206</v>
      </c>
      <c r="AU921" s="165" t="s">
        <v>81</v>
      </c>
      <c r="AV921" s="13" t="s">
        <v>81</v>
      </c>
      <c r="AW921" s="13" t="s">
        <v>34</v>
      </c>
      <c r="AX921" s="13" t="s">
        <v>72</v>
      </c>
      <c r="AY921" s="165" t="s">
        <v>195</v>
      </c>
    </row>
    <row r="922" spans="1:65" s="14" customFormat="1">
      <c r="B922" s="172"/>
      <c r="D922" s="159" t="s">
        <v>206</v>
      </c>
      <c r="E922" s="173" t="s">
        <v>3</v>
      </c>
      <c r="F922" s="174" t="s">
        <v>1096</v>
      </c>
      <c r="H922" s="175">
        <v>5.94</v>
      </c>
      <c r="I922" s="176"/>
      <c r="L922" s="172"/>
      <c r="M922" s="177"/>
      <c r="N922" s="178"/>
      <c r="O922" s="178"/>
      <c r="P922" s="178"/>
      <c r="Q922" s="178"/>
      <c r="R922" s="178"/>
      <c r="S922" s="178"/>
      <c r="T922" s="179"/>
      <c r="AT922" s="173" t="s">
        <v>206</v>
      </c>
      <c r="AU922" s="173" t="s">
        <v>81</v>
      </c>
      <c r="AV922" s="14" t="s">
        <v>109</v>
      </c>
      <c r="AW922" s="14" t="s">
        <v>34</v>
      </c>
      <c r="AX922" s="14" t="s">
        <v>72</v>
      </c>
      <c r="AY922" s="173" t="s">
        <v>195</v>
      </c>
    </row>
    <row r="923" spans="1:65" s="15" customFormat="1">
      <c r="B923" s="180"/>
      <c r="D923" s="159" t="s">
        <v>206</v>
      </c>
      <c r="E923" s="181" t="s">
        <v>3</v>
      </c>
      <c r="F923" s="182" t="s">
        <v>212</v>
      </c>
      <c r="H923" s="183">
        <v>107.797</v>
      </c>
      <c r="I923" s="184"/>
      <c r="L923" s="180"/>
      <c r="M923" s="185"/>
      <c r="N923" s="186"/>
      <c r="O923" s="186"/>
      <c r="P923" s="186"/>
      <c r="Q923" s="186"/>
      <c r="R923" s="186"/>
      <c r="S923" s="186"/>
      <c r="T923" s="187"/>
      <c r="AT923" s="181" t="s">
        <v>206</v>
      </c>
      <c r="AU923" s="181" t="s">
        <v>81</v>
      </c>
      <c r="AV923" s="15" t="s">
        <v>202</v>
      </c>
      <c r="AW923" s="15" t="s">
        <v>34</v>
      </c>
      <c r="AX923" s="15" t="s">
        <v>79</v>
      </c>
      <c r="AY923" s="181" t="s">
        <v>195</v>
      </c>
    </row>
    <row r="924" spans="1:65" s="2" customFormat="1" ht="37.9" customHeight="1">
      <c r="A924" s="35"/>
      <c r="B924" s="145"/>
      <c r="C924" s="146" t="s">
        <v>1097</v>
      </c>
      <c r="D924" s="146" t="s">
        <v>197</v>
      </c>
      <c r="E924" s="147" t="s">
        <v>1098</v>
      </c>
      <c r="F924" s="148" t="s">
        <v>1099</v>
      </c>
      <c r="G924" s="149" t="s">
        <v>300</v>
      </c>
      <c r="H924" s="150">
        <v>431.50099999999998</v>
      </c>
      <c r="I924" s="151"/>
      <c r="J924" s="152">
        <f>ROUND(I924*H924,2)</f>
        <v>0</v>
      </c>
      <c r="K924" s="148" t="s">
        <v>201</v>
      </c>
      <c r="L924" s="36"/>
      <c r="M924" s="153" t="s">
        <v>3</v>
      </c>
      <c r="N924" s="154" t="s">
        <v>43</v>
      </c>
      <c r="O924" s="56"/>
      <c r="P924" s="155">
        <f>O924*H924</f>
        <v>0</v>
      </c>
      <c r="Q924" s="155">
        <v>5.3299999999999997E-3</v>
      </c>
      <c r="R924" s="155">
        <f>Q924*H924</f>
        <v>2.2999003299999998</v>
      </c>
      <c r="S924" s="155">
        <v>0</v>
      </c>
      <c r="T924" s="156">
        <f>S924*H924</f>
        <v>0</v>
      </c>
      <c r="U924" s="35"/>
      <c r="V924" s="35"/>
      <c r="W924" s="35"/>
      <c r="X924" s="35"/>
      <c r="Y924" s="35"/>
      <c r="Z924" s="35"/>
      <c r="AA924" s="35"/>
      <c r="AB924" s="35"/>
      <c r="AC924" s="35"/>
      <c r="AD924" s="35"/>
      <c r="AE924" s="35"/>
      <c r="AR924" s="157" t="s">
        <v>202</v>
      </c>
      <c r="AT924" s="157" t="s">
        <v>197</v>
      </c>
      <c r="AU924" s="157" t="s">
        <v>81</v>
      </c>
      <c r="AY924" s="20" t="s">
        <v>195</v>
      </c>
      <c r="BE924" s="158">
        <f>IF(N924="základní",J924,0)</f>
        <v>0</v>
      </c>
      <c r="BF924" s="158">
        <f>IF(N924="snížená",J924,0)</f>
        <v>0</v>
      </c>
      <c r="BG924" s="158">
        <f>IF(N924="zákl. přenesená",J924,0)</f>
        <v>0</v>
      </c>
      <c r="BH924" s="158">
        <f>IF(N924="sníž. přenesená",J924,0)</f>
        <v>0</v>
      </c>
      <c r="BI924" s="158">
        <f>IF(N924="nulová",J924,0)</f>
        <v>0</v>
      </c>
      <c r="BJ924" s="20" t="s">
        <v>79</v>
      </c>
      <c r="BK924" s="158">
        <f>ROUND(I924*H924,2)</f>
        <v>0</v>
      </c>
      <c r="BL924" s="20" t="s">
        <v>202</v>
      </c>
      <c r="BM924" s="157" t="s">
        <v>1100</v>
      </c>
    </row>
    <row r="925" spans="1:65" s="2" customFormat="1" ht="243.75">
      <c r="A925" s="35"/>
      <c r="B925" s="36"/>
      <c r="C925" s="35"/>
      <c r="D925" s="159" t="s">
        <v>204</v>
      </c>
      <c r="E925" s="35"/>
      <c r="F925" s="160" t="s">
        <v>1101</v>
      </c>
      <c r="G925" s="35"/>
      <c r="H925" s="35"/>
      <c r="I925" s="161"/>
      <c r="J925" s="35"/>
      <c r="K925" s="35"/>
      <c r="L925" s="36"/>
      <c r="M925" s="162"/>
      <c r="N925" s="163"/>
      <c r="O925" s="56"/>
      <c r="P925" s="56"/>
      <c r="Q925" s="56"/>
      <c r="R925" s="56"/>
      <c r="S925" s="56"/>
      <c r="T925" s="57"/>
      <c r="U925" s="35"/>
      <c r="V925" s="35"/>
      <c r="W925" s="35"/>
      <c r="X925" s="35"/>
      <c r="Y925" s="35"/>
      <c r="Z925" s="35"/>
      <c r="AA925" s="35"/>
      <c r="AB925" s="35"/>
      <c r="AC925" s="35"/>
      <c r="AD925" s="35"/>
      <c r="AE925" s="35"/>
      <c r="AT925" s="20" t="s">
        <v>204</v>
      </c>
      <c r="AU925" s="20" t="s">
        <v>81</v>
      </c>
    </row>
    <row r="926" spans="1:65" s="13" customFormat="1">
      <c r="B926" s="164"/>
      <c r="D926" s="159" t="s">
        <v>206</v>
      </c>
      <c r="E926" s="165" t="s">
        <v>3</v>
      </c>
      <c r="F926" s="166" t="s">
        <v>1102</v>
      </c>
      <c r="H926" s="167">
        <v>14.42</v>
      </c>
      <c r="I926" s="168"/>
      <c r="L926" s="164"/>
      <c r="M926" s="169"/>
      <c r="N926" s="170"/>
      <c r="O926" s="170"/>
      <c r="P926" s="170"/>
      <c r="Q926" s="170"/>
      <c r="R926" s="170"/>
      <c r="S926" s="170"/>
      <c r="T926" s="171"/>
      <c r="AT926" s="165" t="s">
        <v>206</v>
      </c>
      <c r="AU926" s="165" t="s">
        <v>81</v>
      </c>
      <c r="AV926" s="13" t="s">
        <v>81</v>
      </c>
      <c r="AW926" s="13" t="s">
        <v>34</v>
      </c>
      <c r="AX926" s="13" t="s">
        <v>72</v>
      </c>
      <c r="AY926" s="165" t="s">
        <v>195</v>
      </c>
    </row>
    <row r="927" spans="1:65" s="13" customFormat="1">
      <c r="B927" s="164"/>
      <c r="D927" s="159" t="s">
        <v>206</v>
      </c>
      <c r="E927" s="165" t="s">
        <v>3</v>
      </c>
      <c r="F927" s="166" t="s">
        <v>1103</v>
      </c>
      <c r="H927" s="167">
        <v>28.35</v>
      </c>
      <c r="I927" s="168"/>
      <c r="L927" s="164"/>
      <c r="M927" s="169"/>
      <c r="N927" s="170"/>
      <c r="O927" s="170"/>
      <c r="P927" s="170"/>
      <c r="Q927" s="170"/>
      <c r="R927" s="170"/>
      <c r="S927" s="170"/>
      <c r="T927" s="171"/>
      <c r="AT927" s="165" t="s">
        <v>206</v>
      </c>
      <c r="AU927" s="165" t="s">
        <v>81</v>
      </c>
      <c r="AV927" s="13" t="s">
        <v>81</v>
      </c>
      <c r="AW927" s="13" t="s">
        <v>34</v>
      </c>
      <c r="AX927" s="13" t="s">
        <v>72</v>
      </c>
      <c r="AY927" s="165" t="s">
        <v>195</v>
      </c>
    </row>
    <row r="928" spans="1:65" s="13" customFormat="1">
      <c r="B928" s="164"/>
      <c r="D928" s="159" t="s">
        <v>206</v>
      </c>
      <c r="E928" s="165" t="s">
        <v>3</v>
      </c>
      <c r="F928" s="166" t="s">
        <v>1104</v>
      </c>
      <c r="H928" s="167">
        <v>1.5820000000000001</v>
      </c>
      <c r="I928" s="168"/>
      <c r="L928" s="164"/>
      <c r="M928" s="169"/>
      <c r="N928" s="170"/>
      <c r="O928" s="170"/>
      <c r="P928" s="170"/>
      <c r="Q928" s="170"/>
      <c r="R928" s="170"/>
      <c r="S928" s="170"/>
      <c r="T928" s="171"/>
      <c r="AT928" s="165" t="s">
        <v>206</v>
      </c>
      <c r="AU928" s="165" t="s">
        <v>81</v>
      </c>
      <c r="AV928" s="13" t="s">
        <v>81</v>
      </c>
      <c r="AW928" s="13" t="s">
        <v>34</v>
      </c>
      <c r="AX928" s="13" t="s">
        <v>72</v>
      </c>
      <c r="AY928" s="165" t="s">
        <v>195</v>
      </c>
    </row>
    <row r="929" spans="2:51" s="13" customFormat="1">
      <c r="B929" s="164"/>
      <c r="D929" s="159" t="s">
        <v>206</v>
      </c>
      <c r="E929" s="165" t="s">
        <v>3</v>
      </c>
      <c r="F929" s="166" t="s">
        <v>1105</v>
      </c>
      <c r="H929" s="167">
        <v>14.616</v>
      </c>
      <c r="I929" s="168"/>
      <c r="L929" s="164"/>
      <c r="M929" s="169"/>
      <c r="N929" s="170"/>
      <c r="O929" s="170"/>
      <c r="P929" s="170"/>
      <c r="Q929" s="170"/>
      <c r="R929" s="170"/>
      <c r="S929" s="170"/>
      <c r="T929" s="171"/>
      <c r="AT929" s="165" t="s">
        <v>206</v>
      </c>
      <c r="AU929" s="165" t="s">
        <v>81</v>
      </c>
      <c r="AV929" s="13" t="s">
        <v>81</v>
      </c>
      <c r="AW929" s="13" t="s">
        <v>34</v>
      </c>
      <c r="AX929" s="13" t="s">
        <v>72</v>
      </c>
      <c r="AY929" s="165" t="s">
        <v>195</v>
      </c>
    </row>
    <row r="930" spans="2:51" s="13" customFormat="1">
      <c r="B930" s="164"/>
      <c r="D930" s="159" t="s">
        <v>206</v>
      </c>
      <c r="E930" s="165" t="s">
        <v>3</v>
      </c>
      <c r="F930" s="166" t="s">
        <v>1106</v>
      </c>
      <c r="H930" s="167">
        <v>7.3</v>
      </c>
      <c r="I930" s="168"/>
      <c r="L930" s="164"/>
      <c r="M930" s="169"/>
      <c r="N930" s="170"/>
      <c r="O930" s="170"/>
      <c r="P930" s="170"/>
      <c r="Q930" s="170"/>
      <c r="R930" s="170"/>
      <c r="S930" s="170"/>
      <c r="T930" s="171"/>
      <c r="AT930" s="165" t="s">
        <v>206</v>
      </c>
      <c r="AU930" s="165" t="s">
        <v>81</v>
      </c>
      <c r="AV930" s="13" t="s">
        <v>81</v>
      </c>
      <c r="AW930" s="13" t="s">
        <v>34</v>
      </c>
      <c r="AX930" s="13" t="s">
        <v>72</v>
      </c>
      <c r="AY930" s="165" t="s">
        <v>195</v>
      </c>
    </row>
    <row r="931" spans="2:51" s="14" customFormat="1">
      <c r="B931" s="172"/>
      <c r="D931" s="159" t="s">
        <v>206</v>
      </c>
      <c r="E931" s="173" t="s">
        <v>3</v>
      </c>
      <c r="F931" s="174" t="s">
        <v>1083</v>
      </c>
      <c r="H931" s="175">
        <v>66.268000000000001</v>
      </c>
      <c r="I931" s="176"/>
      <c r="L931" s="172"/>
      <c r="M931" s="177"/>
      <c r="N931" s="178"/>
      <c r="O931" s="178"/>
      <c r="P931" s="178"/>
      <c r="Q931" s="178"/>
      <c r="R931" s="178"/>
      <c r="S931" s="178"/>
      <c r="T931" s="179"/>
      <c r="AT931" s="173" t="s">
        <v>206</v>
      </c>
      <c r="AU931" s="173" t="s">
        <v>81</v>
      </c>
      <c r="AV931" s="14" t="s">
        <v>109</v>
      </c>
      <c r="AW931" s="14" t="s">
        <v>34</v>
      </c>
      <c r="AX931" s="14" t="s">
        <v>72</v>
      </c>
      <c r="AY931" s="173" t="s">
        <v>195</v>
      </c>
    </row>
    <row r="932" spans="2:51" s="13" customFormat="1">
      <c r="B932" s="164"/>
      <c r="D932" s="159" t="s">
        <v>206</v>
      </c>
      <c r="E932" s="165" t="s">
        <v>3</v>
      </c>
      <c r="F932" s="166" t="s">
        <v>1107</v>
      </c>
      <c r="H932" s="167">
        <v>22.274999999999999</v>
      </c>
      <c r="I932" s="168"/>
      <c r="L932" s="164"/>
      <c r="M932" s="169"/>
      <c r="N932" s="170"/>
      <c r="O932" s="170"/>
      <c r="P932" s="170"/>
      <c r="Q932" s="170"/>
      <c r="R932" s="170"/>
      <c r="S932" s="170"/>
      <c r="T932" s="171"/>
      <c r="AT932" s="165" t="s">
        <v>206</v>
      </c>
      <c r="AU932" s="165" t="s">
        <v>81</v>
      </c>
      <c r="AV932" s="13" t="s">
        <v>81</v>
      </c>
      <c r="AW932" s="13" t="s">
        <v>34</v>
      </c>
      <c r="AX932" s="13" t="s">
        <v>72</v>
      </c>
      <c r="AY932" s="165" t="s">
        <v>195</v>
      </c>
    </row>
    <row r="933" spans="2:51" s="13" customFormat="1">
      <c r="B933" s="164"/>
      <c r="D933" s="159" t="s">
        <v>206</v>
      </c>
      <c r="E933" s="165" t="s">
        <v>3</v>
      </c>
      <c r="F933" s="166" t="s">
        <v>1108</v>
      </c>
      <c r="H933" s="167">
        <v>17.495999999999999</v>
      </c>
      <c r="I933" s="168"/>
      <c r="L933" s="164"/>
      <c r="M933" s="169"/>
      <c r="N933" s="170"/>
      <c r="O933" s="170"/>
      <c r="P933" s="170"/>
      <c r="Q933" s="170"/>
      <c r="R933" s="170"/>
      <c r="S933" s="170"/>
      <c r="T933" s="171"/>
      <c r="AT933" s="165" t="s">
        <v>206</v>
      </c>
      <c r="AU933" s="165" t="s">
        <v>81</v>
      </c>
      <c r="AV933" s="13" t="s">
        <v>81</v>
      </c>
      <c r="AW933" s="13" t="s">
        <v>34</v>
      </c>
      <c r="AX933" s="13" t="s">
        <v>72</v>
      </c>
      <c r="AY933" s="165" t="s">
        <v>195</v>
      </c>
    </row>
    <row r="934" spans="2:51" s="13" customFormat="1">
      <c r="B934" s="164"/>
      <c r="D934" s="159" t="s">
        <v>206</v>
      </c>
      <c r="E934" s="165" t="s">
        <v>3</v>
      </c>
      <c r="F934" s="166" t="s">
        <v>1109</v>
      </c>
      <c r="H934" s="167">
        <v>6</v>
      </c>
      <c r="I934" s="168"/>
      <c r="L934" s="164"/>
      <c r="M934" s="169"/>
      <c r="N934" s="170"/>
      <c r="O934" s="170"/>
      <c r="P934" s="170"/>
      <c r="Q934" s="170"/>
      <c r="R934" s="170"/>
      <c r="S934" s="170"/>
      <c r="T934" s="171"/>
      <c r="AT934" s="165" t="s">
        <v>206</v>
      </c>
      <c r="AU934" s="165" t="s">
        <v>81</v>
      </c>
      <c r="AV934" s="13" t="s">
        <v>81</v>
      </c>
      <c r="AW934" s="13" t="s">
        <v>34</v>
      </c>
      <c r="AX934" s="13" t="s">
        <v>72</v>
      </c>
      <c r="AY934" s="165" t="s">
        <v>195</v>
      </c>
    </row>
    <row r="935" spans="2:51" s="13" customFormat="1">
      <c r="B935" s="164"/>
      <c r="D935" s="159" t="s">
        <v>206</v>
      </c>
      <c r="E935" s="165" t="s">
        <v>3</v>
      </c>
      <c r="F935" s="166" t="s">
        <v>1110</v>
      </c>
      <c r="H935" s="167">
        <v>19.684999999999999</v>
      </c>
      <c r="I935" s="168"/>
      <c r="L935" s="164"/>
      <c r="M935" s="169"/>
      <c r="N935" s="170"/>
      <c r="O935" s="170"/>
      <c r="P935" s="170"/>
      <c r="Q935" s="170"/>
      <c r="R935" s="170"/>
      <c r="S935" s="170"/>
      <c r="T935" s="171"/>
      <c r="AT935" s="165" t="s">
        <v>206</v>
      </c>
      <c r="AU935" s="165" t="s">
        <v>81</v>
      </c>
      <c r="AV935" s="13" t="s">
        <v>81</v>
      </c>
      <c r="AW935" s="13" t="s">
        <v>34</v>
      </c>
      <c r="AX935" s="13" t="s">
        <v>72</v>
      </c>
      <c r="AY935" s="165" t="s">
        <v>195</v>
      </c>
    </row>
    <row r="936" spans="2:51" s="13" customFormat="1">
      <c r="B936" s="164"/>
      <c r="D936" s="159" t="s">
        <v>206</v>
      </c>
      <c r="E936" s="165" t="s">
        <v>3</v>
      </c>
      <c r="F936" s="166" t="s">
        <v>1111</v>
      </c>
      <c r="H936" s="167">
        <v>18.5</v>
      </c>
      <c r="I936" s="168"/>
      <c r="L936" s="164"/>
      <c r="M936" s="169"/>
      <c r="N936" s="170"/>
      <c r="O936" s="170"/>
      <c r="P936" s="170"/>
      <c r="Q936" s="170"/>
      <c r="R936" s="170"/>
      <c r="S936" s="170"/>
      <c r="T936" s="171"/>
      <c r="AT936" s="165" t="s">
        <v>206</v>
      </c>
      <c r="AU936" s="165" t="s">
        <v>81</v>
      </c>
      <c r="AV936" s="13" t="s">
        <v>81</v>
      </c>
      <c r="AW936" s="13" t="s">
        <v>34</v>
      </c>
      <c r="AX936" s="13" t="s">
        <v>72</v>
      </c>
      <c r="AY936" s="165" t="s">
        <v>195</v>
      </c>
    </row>
    <row r="937" spans="2:51" s="14" customFormat="1">
      <c r="B937" s="172"/>
      <c r="D937" s="159" t="s">
        <v>206</v>
      </c>
      <c r="E937" s="173" t="s">
        <v>3</v>
      </c>
      <c r="F937" s="174" t="s">
        <v>1089</v>
      </c>
      <c r="H937" s="175">
        <v>83.956000000000003</v>
      </c>
      <c r="I937" s="176"/>
      <c r="L937" s="172"/>
      <c r="M937" s="177"/>
      <c r="N937" s="178"/>
      <c r="O937" s="178"/>
      <c r="P937" s="178"/>
      <c r="Q937" s="178"/>
      <c r="R937" s="178"/>
      <c r="S937" s="178"/>
      <c r="T937" s="179"/>
      <c r="AT937" s="173" t="s">
        <v>206</v>
      </c>
      <c r="AU937" s="173" t="s">
        <v>81</v>
      </c>
      <c r="AV937" s="14" t="s">
        <v>109</v>
      </c>
      <c r="AW937" s="14" t="s">
        <v>34</v>
      </c>
      <c r="AX937" s="14" t="s">
        <v>72</v>
      </c>
      <c r="AY937" s="173" t="s">
        <v>195</v>
      </c>
    </row>
    <row r="938" spans="2:51" s="13" customFormat="1">
      <c r="B938" s="164"/>
      <c r="D938" s="159" t="s">
        <v>206</v>
      </c>
      <c r="E938" s="165" t="s">
        <v>3</v>
      </c>
      <c r="F938" s="166" t="s">
        <v>1107</v>
      </c>
      <c r="H938" s="167">
        <v>22.274999999999999</v>
      </c>
      <c r="I938" s="168"/>
      <c r="L938" s="164"/>
      <c r="M938" s="169"/>
      <c r="N938" s="170"/>
      <c r="O938" s="170"/>
      <c r="P938" s="170"/>
      <c r="Q938" s="170"/>
      <c r="R938" s="170"/>
      <c r="S938" s="170"/>
      <c r="T938" s="171"/>
      <c r="AT938" s="165" t="s">
        <v>206</v>
      </c>
      <c r="AU938" s="165" t="s">
        <v>81</v>
      </c>
      <c r="AV938" s="13" t="s">
        <v>81</v>
      </c>
      <c r="AW938" s="13" t="s">
        <v>34</v>
      </c>
      <c r="AX938" s="13" t="s">
        <v>72</v>
      </c>
      <c r="AY938" s="165" t="s">
        <v>195</v>
      </c>
    </row>
    <row r="939" spans="2:51" s="13" customFormat="1">
      <c r="B939" s="164"/>
      <c r="D939" s="159" t="s">
        <v>206</v>
      </c>
      <c r="E939" s="165" t="s">
        <v>3</v>
      </c>
      <c r="F939" s="166" t="s">
        <v>1108</v>
      </c>
      <c r="H939" s="167">
        <v>17.495999999999999</v>
      </c>
      <c r="I939" s="168"/>
      <c r="L939" s="164"/>
      <c r="M939" s="169"/>
      <c r="N939" s="170"/>
      <c r="O939" s="170"/>
      <c r="P939" s="170"/>
      <c r="Q939" s="170"/>
      <c r="R939" s="170"/>
      <c r="S939" s="170"/>
      <c r="T939" s="171"/>
      <c r="AT939" s="165" t="s">
        <v>206</v>
      </c>
      <c r="AU939" s="165" t="s">
        <v>81</v>
      </c>
      <c r="AV939" s="13" t="s">
        <v>81</v>
      </c>
      <c r="AW939" s="13" t="s">
        <v>34</v>
      </c>
      <c r="AX939" s="13" t="s">
        <v>72</v>
      </c>
      <c r="AY939" s="165" t="s">
        <v>195</v>
      </c>
    </row>
    <row r="940" spans="2:51" s="13" customFormat="1">
      <c r="B940" s="164"/>
      <c r="D940" s="159" t="s">
        <v>206</v>
      </c>
      <c r="E940" s="165" t="s">
        <v>3</v>
      </c>
      <c r="F940" s="166" t="s">
        <v>1109</v>
      </c>
      <c r="H940" s="167">
        <v>6</v>
      </c>
      <c r="I940" s="168"/>
      <c r="L940" s="164"/>
      <c r="M940" s="169"/>
      <c r="N940" s="170"/>
      <c r="O940" s="170"/>
      <c r="P940" s="170"/>
      <c r="Q940" s="170"/>
      <c r="R940" s="170"/>
      <c r="S940" s="170"/>
      <c r="T940" s="171"/>
      <c r="AT940" s="165" t="s">
        <v>206</v>
      </c>
      <c r="AU940" s="165" t="s">
        <v>81</v>
      </c>
      <c r="AV940" s="13" t="s">
        <v>81</v>
      </c>
      <c r="AW940" s="13" t="s">
        <v>34</v>
      </c>
      <c r="AX940" s="13" t="s">
        <v>72</v>
      </c>
      <c r="AY940" s="165" t="s">
        <v>195</v>
      </c>
    </row>
    <row r="941" spans="2:51" s="13" customFormat="1">
      <c r="B941" s="164"/>
      <c r="D941" s="159" t="s">
        <v>206</v>
      </c>
      <c r="E941" s="165" t="s">
        <v>3</v>
      </c>
      <c r="F941" s="166" t="s">
        <v>1110</v>
      </c>
      <c r="H941" s="167">
        <v>19.684999999999999</v>
      </c>
      <c r="I941" s="168"/>
      <c r="L941" s="164"/>
      <c r="M941" s="169"/>
      <c r="N941" s="170"/>
      <c r="O941" s="170"/>
      <c r="P941" s="170"/>
      <c r="Q941" s="170"/>
      <c r="R941" s="170"/>
      <c r="S941" s="170"/>
      <c r="T941" s="171"/>
      <c r="AT941" s="165" t="s">
        <v>206</v>
      </c>
      <c r="AU941" s="165" t="s">
        <v>81</v>
      </c>
      <c r="AV941" s="13" t="s">
        <v>81</v>
      </c>
      <c r="AW941" s="13" t="s">
        <v>34</v>
      </c>
      <c r="AX941" s="13" t="s">
        <v>72</v>
      </c>
      <c r="AY941" s="165" t="s">
        <v>195</v>
      </c>
    </row>
    <row r="942" spans="2:51" s="13" customFormat="1">
      <c r="B942" s="164"/>
      <c r="D942" s="159" t="s">
        <v>206</v>
      </c>
      <c r="E942" s="165" t="s">
        <v>3</v>
      </c>
      <c r="F942" s="166" t="s">
        <v>1111</v>
      </c>
      <c r="H942" s="167">
        <v>18.5</v>
      </c>
      <c r="I942" s="168"/>
      <c r="L942" s="164"/>
      <c r="M942" s="169"/>
      <c r="N942" s="170"/>
      <c r="O942" s="170"/>
      <c r="P942" s="170"/>
      <c r="Q942" s="170"/>
      <c r="R942" s="170"/>
      <c r="S942" s="170"/>
      <c r="T942" s="171"/>
      <c r="AT942" s="165" t="s">
        <v>206</v>
      </c>
      <c r="AU942" s="165" t="s">
        <v>81</v>
      </c>
      <c r="AV942" s="13" t="s">
        <v>81</v>
      </c>
      <c r="AW942" s="13" t="s">
        <v>34</v>
      </c>
      <c r="AX942" s="13" t="s">
        <v>72</v>
      </c>
      <c r="AY942" s="165" t="s">
        <v>195</v>
      </c>
    </row>
    <row r="943" spans="2:51" s="14" customFormat="1">
      <c r="B943" s="172"/>
      <c r="D943" s="159" t="s">
        <v>206</v>
      </c>
      <c r="E943" s="173" t="s">
        <v>3</v>
      </c>
      <c r="F943" s="174" t="s">
        <v>1090</v>
      </c>
      <c r="H943" s="175">
        <v>83.956000000000003</v>
      </c>
      <c r="I943" s="176"/>
      <c r="L943" s="172"/>
      <c r="M943" s="177"/>
      <c r="N943" s="178"/>
      <c r="O943" s="178"/>
      <c r="P943" s="178"/>
      <c r="Q943" s="178"/>
      <c r="R943" s="178"/>
      <c r="S943" s="178"/>
      <c r="T943" s="179"/>
      <c r="AT943" s="173" t="s">
        <v>206</v>
      </c>
      <c r="AU943" s="173" t="s">
        <v>81</v>
      </c>
      <c r="AV943" s="14" t="s">
        <v>109</v>
      </c>
      <c r="AW943" s="14" t="s">
        <v>34</v>
      </c>
      <c r="AX943" s="14" t="s">
        <v>72</v>
      </c>
      <c r="AY943" s="173" t="s">
        <v>195</v>
      </c>
    </row>
    <row r="944" spans="2:51" s="13" customFormat="1">
      <c r="B944" s="164"/>
      <c r="D944" s="159" t="s">
        <v>206</v>
      </c>
      <c r="E944" s="165" t="s">
        <v>3</v>
      </c>
      <c r="F944" s="166" t="s">
        <v>1112</v>
      </c>
      <c r="H944" s="167">
        <v>95.811000000000007</v>
      </c>
      <c r="I944" s="168"/>
      <c r="L944" s="164"/>
      <c r="M944" s="169"/>
      <c r="N944" s="170"/>
      <c r="O944" s="170"/>
      <c r="P944" s="170"/>
      <c r="Q944" s="170"/>
      <c r="R944" s="170"/>
      <c r="S944" s="170"/>
      <c r="T944" s="171"/>
      <c r="AT944" s="165" t="s">
        <v>206</v>
      </c>
      <c r="AU944" s="165" t="s">
        <v>81</v>
      </c>
      <c r="AV944" s="13" t="s">
        <v>81</v>
      </c>
      <c r="AW944" s="13" t="s">
        <v>34</v>
      </c>
      <c r="AX944" s="13" t="s">
        <v>72</v>
      </c>
      <c r="AY944" s="165" t="s">
        <v>195</v>
      </c>
    </row>
    <row r="945" spans="1:65" s="13" customFormat="1">
      <c r="B945" s="164"/>
      <c r="D945" s="159" t="s">
        <v>206</v>
      </c>
      <c r="E945" s="165" t="s">
        <v>3</v>
      </c>
      <c r="F945" s="166" t="s">
        <v>1113</v>
      </c>
      <c r="H945" s="167">
        <v>45.45</v>
      </c>
      <c r="I945" s="168"/>
      <c r="L945" s="164"/>
      <c r="M945" s="169"/>
      <c r="N945" s="170"/>
      <c r="O945" s="170"/>
      <c r="P945" s="170"/>
      <c r="Q945" s="170"/>
      <c r="R945" s="170"/>
      <c r="S945" s="170"/>
      <c r="T945" s="171"/>
      <c r="AT945" s="165" t="s">
        <v>206</v>
      </c>
      <c r="AU945" s="165" t="s">
        <v>81</v>
      </c>
      <c r="AV945" s="13" t="s">
        <v>81</v>
      </c>
      <c r="AW945" s="13" t="s">
        <v>34</v>
      </c>
      <c r="AX945" s="13" t="s">
        <v>72</v>
      </c>
      <c r="AY945" s="165" t="s">
        <v>195</v>
      </c>
    </row>
    <row r="946" spans="1:65" s="13" customFormat="1">
      <c r="B946" s="164"/>
      <c r="D946" s="159" t="s">
        <v>206</v>
      </c>
      <c r="E946" s="165" t="s">
        <v>3</v>
      </c>
      <c r="F946" s="166" t="s">
        <v>1114</v>
      </c>
      <c r="H946" s="167">
        <v>32.299999999999997</v>
      </c>
      <c r="I946" s="168"/>
      <c r="L946" s="164"/>
      <c r="M946" s="169"/>
      <c r="N946" s="170"/>
      <c r="O946" s="170"/>
      <c r="P946" s="170"/>
      <c r="Q946" s="170"/>
      <c r="R946" s="170"/>
      <c r="S946" s="170"/>
      <c r="T946" s="171"/>
      <c r="AT946" s="165" t="s">
        <v>206</v>
      </c>
      <c r="AU946" s="165" t="s">
        <v>81</v>
      </c>
      <c r="AV946" s="13" t="s">
        <v>81</v>
      </c>
      <c r="AW946" s="13" t="s">
        <v>34</v>
      </c>
      <c r="AX946" s="13" t="s">
        <v>72</v>
      </c>
      <c r="AY946" s="165" t="s">
        <v>195</v>
      </c>
    </row>
    <row r="947" spans="1:65" s="14" customFormat="1">
      <c r="B947" s="172"/>
      <c r="D947" s="159" t="s">
        <v>206</v>
      </c>
      <c r="E947" s="173" t="s">
        <v>3</v>
      </c>
      <c r="F947" s="174" t="s">
        <v>1094</v>
      </c>
      <c r="H947" s="175">
        <v>173.56100000000001</v>
      </c>
      <c r="I947" s="176"/>
      <c r="L947" s="172"/>
      <c r="M947" s="177"/>
      <c r="N947" s="178"/>
      <c r="O947" s="178"/>
      <c r="P947" s="178"/>
      <c r="Q947" s="178"/>
      <c r="R947" s="178"/>
      <c r="S947" s="178"/>
      <c r="T947" s="179"/>
      <c r="AT947" s="173" t="s">
        <v>206</v>
      </c>
      <c r="AU947" s="173" t="s">
        <v>81</v>
      </c>
      <c r="AV947" s="14" t="s">
        <v>109</v>
      </c>
      <c r="AW947" s="14" t="s">
        <v>34</v>
      </c>
      <c r="AX947" s="14" t="s">
        <v>72</v>
      </c>
      <c r="AY947" s="173" t="s">
        <v>195</v>
      </c>
    </row>
    <row r="948" spans="1:65" s="13" customFormat="1">
      <c r="B948" s="164"/>
      <c r="D948" s="159" t="s">
        <v>206</v>
      </c>
      <c r="E948" s="165" t="s">
        <v>3</v>
      </c>
      <c r="F948" s="166" t="s">
        <v>1115</v>
      </c>
      <c r="H948" s="167">
        <v>23.76</v>
      </c>
      <c r="I948" s="168"/>
      <c r="L948" s="164"/>
      <c r="M948" s="169"/>
      <c r="N948" s="170"/>
      <c r="O948" s="170"/>
      <c r="P948" s="170"/>
      <c r="Q948" s="170"/>
      <c r="R948" s="170"/>
      <c r="S948" s="170"/>
      <c r="T948" s="171"/>
      <c r="AT948" s="165" t="s">
        <v>206</v>
      </c>
      <c r="AU948" s="165" t="s">
        <v>81</v>
      </c>
      <c r="AV948" s="13" t="s">
        <v>81</v>
      </c>
      <c r="AW948" s="13" t="s">
        <v>34</v>
      </c>
      <c r="AX948" s="13" t="s">
        <v>72</v>
      </c>
      <c r="AY948" s="165" t="s">
        <v>195</v>
      </c>
    </row>
    <row r="949" spans="1:65" s="14" customFormat="1">
      <c r="B949" s="172"/>
      <c r="D949" s="159" t="s">
        <v>206</v>
      </c>
      <c r="E949" s="173" t="s">
        <v>3</v>
      </c>
      <c r="F949" s="174" t="s">
        <v>1096</v>
      </c>
      <c r="H949" s="175">
        <v>23.76</v>
      </c>
      <c r="I949" s="176"/>
      <c r="L949" s="172"/>
      <c r="M949" s="177"/>
      <c r="N949" s="178"/>
      <c r="O949" s="178"/>
      <c r="P949" s="178"/>
      <c r="Q949" s="178"/>
      <c r="R949" s="178"/>
      <c r="S949" s="178"/>
      <c r="T949" s="179"/>
      <c r="AT949" s="173" t="s">
        <v>206</v>
      </c>
      <c r="AU949" s="173" t="s">
        <v>81</v>
      </c>
      <c r="AV949" s="14" t="s">
        <v>109</v>
      </c>
      <c r="AW949" s="14" t="s">
        <v>34</v>
      </c>
      <c r="AX949" s="14" t="s">
        <v>72</v>
      </c>
      <c r="AY949" s="173" t="s">
        <v>195</v>
      </c>
    </row>
    <row r="950" spans="1:65" s="15" customFormat="1">
      <c r="B950" s="180"/>
      <c r="D950" s="159" t="s">
        <v>206</v>
      </c>
      <c r="E950" s="181" t="s">
        <v>3</v>
      </c>
      <c r="F950" s="182" t="s">
        <v>212</v>
      </c>
      <c r="H950" s="183">
        <v>431.50099999999998</v>
      </c>
      <c r="I950" s="184"/>
      <c r="L950" s="180"/>
      <c r="M950" s="185"/>
      <c r="N950" s="186"/>
      <c r="O950" s="186"/>
      <c r="P950" s="186"/>
      <c r="Q950" s="186"/>
      <c r="R950" s="186"/>
      <c r="S950" s="186"/>
      <c r="T950" s="187"/>
      <c r="AT950" s="181" t="s">
        <v>206</v>
      </c>
      <c r="AU950" s="181" t="s">
        <v>81</v>
      </c>
      <c r="AV950" s="15" t="s">
        <v>202</v>
      </c>
      <c r="AW950" s="15" t="s">
        <v>34</v>
      </c>
      <c r="AX950" s="15" t="s">
        <v>79</v>
      </c>
      <c r="AY950" s="181" t="s">
        <v>195</v>
      </c>
    </row>
    <row r="951" spans="1:65" s="2" customFormat="1" ht="37.9" customHeight="1">
      <c r="A951" s="35"/>
      <c r="B951" s="145"/>
      <c r="C951" s="146" t="s">
        <v>1116</v>
      </c>
      <c r="D951" s="146" t="s">
        <v>197</v>
      </c>
      <c r="E951" s="147" t="s">
        <v>1117</v>
      </c>
      <c r="F951" s="148" t="s">
        <v>1118</v>
      </c>
      <c r="G951" s="149" t="s">
        <v>300</v>
      </c>
      <c r="H951" s="150">
        <v>431.50400000000002</v>
      </c>
      <c r="I951" s="151"/>
      <c r="J951" s="152">
        <f>ROUND(I951*H951,2)</f>
        <v>0</v>
      </c>
      <c r="K951" s="148" t="s">
        <v>201</v>
      </c>
      <c r="L951" s="36"/>
      <c r="M951" s="153" t="s">
        <v>3</v>
      </c>
      <c r="N951" s="154" t="s">
        <v>43</v>
      </c>
      <c r="O951" s="56"/>
      <c r="P951" s="155">
        <f>O951*H951</f>
        <v>0</v>
      </c>
      <c r="Q951" s="155">
        <v>0</v>
      </c>
      <c r="R951" s="155">
        <f>Q951*H951</f>
        <v>0</v>
      </c>
      <c r="S951" s="155">
        <v>0</v>
      </c>
      <c r="T951" s="156">
        <f>S951*H951</f>
        <v>0</v>
      </c>
      <c r="U951" s="35"/>
      <c r="V951" s="35"/>
      <c r="W951" s="35"/>
      <c r="X951" s="35"/>
      <c r="Y951" s="35"/>
      <c r="Z951" s="35"/>
      <c r="AA951" s="35"/>
      <c r="AB951" s="35"/>
      <c r="AC951" s="35"/>
      <c r="AD951" s="35"/>
      <c r="AE951" s="35"/>
      <c r="AR951" s="157" t="s">
        <v>202</v>
      </c>
      <c r="AT951" s="157" t="s">
        <v>197</v>
      </c>
      <c r="AU951" s="157" t="s">
        <v>81</v>
      </c>
      <c r="AY951" s="20" t="s">
        <v>195</v>
      </c>
      <c r="BE951" s="158">
        <f>IF(N951="základní",J951,0)</f>
        <v>0</v>
      </c>
      <c r="BF951" s="158">
        <f>IF(N951="snížená",J951,0)</f>
        <v>0</v>
      </c>
      <c r="BG951" s="158">
        <f>IF(N951="zákl. přenesená",J951,0)</f>
        <v>0</v>
      </c>
      <c r="BH951" s="158">
        <f>IF(N951="sníž. přenesená",J951,0)</f>
        <v>0</v>
      </c>
      <c r="BI951" s="158">
        <f>IF(N951="nulová",J951,0)</f>
        <v>0</v>
      </c>
      <c r="BJ951" s="20" t="s">
        <v>79</v>
      </c>
      <c r="BK951" s="158">
        <f>ROUND(I951*H951,2)</f>
        <v>0</v>
      </c>
      <c r="BL951" s="20" t="s">
        <v>202</v>
      </c>
      <c r="BM951" s="157" t="s">
        <v>1119</v>
      </c>
    </row>
    <row r="952" spans="1:65" s="2" customFormat="1" ht="243.75">
      <c r="A952" s="35"/>
      <c r="B952" s="36"/>
      <c r="C952" s="35"/>
      <c r="D952" s="159" t="s">
        <v>204</v>
      </c>
      <c r="E952" s="35"/>
      <c r="F952" s="160" t="s">
        <v>1101</v>
      </c>
      <c r="G952" s="35"/>
      <c r="H952" s="35"/>
      <c r="I952" s="161"/>
      <c r="J952" s="35"/>
      <c r="K952" s="35"/>
      <c r="L952" s="36"/>
      <c r="M952" s="162"/>
      <c r="N952" s="163"/>
      <c r="O952" s="56"/>
      <c r="P952" s="56"/>
      <c r="Q952" s="56"/>
      <c r="R952" s="56"/>
      <c r="S952" s="56"/>
      <c r="T952" s="57"/>
      <c r="U952" s="35"/>
      <c r="V952" s="35"/>
      <c r="W952" s="35"/>
      <c r="X952" s="35"/>
      <c r="Y952" s="35"/>
      <c r="Z952" s="35"/>
      <c r="AA952" s="35"/>
      <c r="AB952" s="35"/>
      <c r="AC952" s="35"/>
      <c r="AD952" s="35"/>
      <c r="AE952" s="35"/>
      <c r="AT952" s="20" t="s">
        <v>204</v>
      </c>
      <c r="AU952" s="20" t="s">
        <v>81</v>
      </c>
    </row>
    <row r="953" spans="1:65" s="2" customFormat="1" ht="37.9" customHeight="1">
      <c r="A953" s="35"/>
      <c r="B953" s="145"/>
      <c r="C953" s="146" t="s">
        <v>1120</v>
      </c>
      <c r="D953" s="146" t="s">
        <v>197</v>
      </c>
      <c r="E953" s="147" t="s">
        <v>1121</v>
      </c>
      <c r="F953" s="148" t="s">
        <v>1122</v>
      </c>
      <c r="G953" s="149" t="s">
        <v>300</v>
      </c>
      <c r="H953" s="150">
        <v>332.93299999999999</v>
      </c>
      <c r="I953" s="151"/>
      <c r="J953" s="152">
        <f>ROUND(I953*H953,2)</f>
        <v>0</v>
      </c>
      <c r="K953" s="148" t="s">
        <v>201</v>
      </c>
      <c r="L953" s="36"/>
      <c r="M953" s="153" t="s">
        <v>3</v>
      </c>
      <c r="N953" s="154" t="s">
        <v>43</v>
      </c>
      <c r="O953" s="56"/>
      <c r="P953" s="155">
        <f>O953*H953</f>
        <v>0</v>
      </c>
      <c r="Q953" s="155">
        <v>8.8000000000000003E-4</v>
      </c>
      <c r="R953" s="155">
        <f>Q953*H953</f>
        <v>0.29298104000000003</v>
      </c>
      <c r="S953" s="155">
        <v>0</v>
      </c>
      <c r="T953" s="156">
        <f>S953*H953</f>
        <v>0</v>
      </c>
      <c r="U953" s="35"/>
      <c r="V953" s="35"/>
      <c r="W953" s="35"/>
      <c r="X953" s="35"/>
      <c r="Y953" s="35"/>
      <c r="Z953" s="35"/>
      <c r="AA953" s="35"/>
      <c r="AB953" s="35"/>
      <c r="AC953" s="35"/>
      <c r="AD953" s="35"/>
      <c r="AE953" s="35"/>
      <c r="AR953" s="157" t="s">
        <v>202</v>
      </c>
      <c r="AT953" s="157" t="s">
        <v>197</v>
      </c>
      <c r="AU953" s="157" t="s">
        <v>81</v>
      </c>
      <c r="AY953" s="20" t="s">
        <v>195</v>
      </c>
      <c r="BE953" s="158">
        <f>IF(N953="základní",J953,0)</f>
        <v>0</v>
      </c>
      <c r="BF953" s="158">
        <f>IF(N953="snížená",J953,0)</f>
        <v>0</v>
      </c>
      <c r="BG953" s="158">
        <f>IF(N953="zákl. přenesená",J953,0)</f>
        <v>0</v>
      </c>
      <c r="BH953" s="158">
        <f>IF(N953="sníž. přenesená",J953,0)</f>
        <v>0</v>
      </c>
      <c r="BI953" s="158">
        <f>IF(N953="nulová",J953,0)</f>
        <v>0</v>
      </c>
      <c r="BJ953" s="20" t="s">
        <v>79</v>
      </c>
      <c r="BK953" s="158">
        <f>ROUND(I953*H953,2)</f>
        <v>0</v>
      </c>
      <c r="BL953" s="20" t="s">
        <v>202</v>
      </c>
      <c r="BM953" s="157" t="s">
        <v>1123</v>
      </c>
    </row>
    <row r="954" spans="1:65" s="2" customFormat="1" ht="29.25">
      <c r="A954" s="35"/>
      <c r="B954" s="36"/>
      <c r="C954" s="35"/>
      <c r="D954" s="159" t="s">
        <v>204</v>
      </c>
      <c r="E954" s="35"/>
      <c r="F954" s="160" t="s">
        <v>1124</v>
      </c>
      <c r="G954" s="35"/>
      <c r="H954" s="35"/>
      <c r="I954" s="161"/>
      <c r="J954" s="35"/>
      <c r="K954" s="35"/>
      <c r="L954" s="36"/>
      <c r="M954" s="162"/>
      <c r="N954" s="163"/>
      <c r="O954" s="56"/>
      <c r="P954" s="56"/>
      <c r="Q954" s="56"/>
      <c r="R954" s="56"/>
      <c r="S954" s="56"/>
      <c r="T954" s="57"/>
      <c r="U954" s="35"/>
      <c r="V954" s="35"/>
      <c r="W954" s="35"/>
      <c r="X954" s="35"/>
      <c r="Y954" s="35"/>
      <c r="Z954" s="35"/>
      <c r="AA954" s="35"/>
      <c r="AB954" s="35"/>
      <c r="AC954" s="35"/>
      <c r="AD954" s="35"/>
      <c r="AE954" s="35"/>
      <c r="AT954" s="20" t="s">
        <v>204</v>
      </c>
      <c r="AU954" s="20" t="s">
        <v>81</v>
      </c>
    </row>
    <row r="955" spans="1:65" s="2" customFormat="1" ht="37.9" customHeight="1">
      <c r="A955" s="35"/>
      <c r="B955" s="145"/>
      <c r="C955" s="146" t="s">
        <v>1125</v>
      </c>
      <c r="D955" s="146" t="s">
        <v>197</v>
      </c>
      <c r="E955" s="147" t="s">
        <v>1126</v>
      </c>
      <c r="F955" s="148" t="s">
        <v>1127</v>
      </c>
      <c r="G955" s="149" t="s">
        <v>300</v>
      </c>
      <c r="H955" s="150">
        <v>332.93299999999999</v>
      </c>
      <c r="I955" s="151"/>
      <c r="J955" s="152">
        <f>ROUND(I955*H955,2)</f>
        <v>0</v>
      </c>
      <c r="K955" s="148" t="s">
        <v>201</v>
      </c>
      <c r="L955" s="36"/>
      <c r="M955" s="153" t="s">
        <v>3</v>
      </c>
      <c r="N955" s="154" t="s">
        <v>43</v>
      </c>
      <c r="O955" s="56"/>
      <c r="P955" s="155">
        <f>O955*H955</f>
        <v>0</v>
      </c>
      <c r="Q955" s="155">
        <v>0</v>
      </c>
      <c r="R955" s="155">
        <f>Q955*H955</f>
        <v>0</v>
      </c>
      <c r="S955" s="155">
        <v>0</v>
      </c>
      <c r="T955" s="156">
        <f>S955*H955</f>
        <v>0</v>
      </c>
      <c r="U955" s="35"/>
      <c r="V955" s="35"/>
      <c r="W955" s="35"/>
      <c r="X955" s="35"/>
      <c r="Y955" s="35"/>
      <c r="Z955" s="35"/>
      <c r="AA955" s="35"/>
      <c r="AB955" s="35"/>
      <c r="AC955" s="35"/>
      <c r="AD955" s="35"/>
      <c r="AE955" s="35"/>
      <c r="AR955" s="157" t="s">
        <v>202</v>
      </c>
      <c r="AT955" s="157" t="s">
        <v>197</v>
      </c>
      <c r="AU955" s="157" t="s">
        <v>81</v>
      </c>
      <c r="AY955" s="20" t="s">
        <v>195</v>
      </c>
      <c r="BE955" s="158">
        <f>IF(N955="základní",J955,0)</f>
        <v>0</v>
      </c>
      <c r="BF955" s="158">
        <f>IF(N955="snížená",J955,0)</f>
        <v>0</v>
      </c>
      <c r="BG955" s="158">
        <f>IF(N955="zákl. přenesená",J955,0)</f>
        <v>0</v>
      </c>
      <c r="BH955" s="158">
        <f>IF(N955="sníž. přenesená",J955,0)</f>
        <v>0</v>
      </c>
      <c r="BI955" s="158">
        <f>IF(N955="nulová",J955,0)</f>
        <v>0</v>
      </c>
      <c r="BJ955" s="20" t="s">
        <v>79</v>
      </c>
      <c r="BK955" s="158">
        <f>ROUND(I955*H955,2)</f>
        <v>0</v>
      </c>
      <c r="BL955" s="20" t="s">
        <v>202</v>
      </c>
      <c r="BM955" s="157" t="s">
        <v>1128</v>
      </c>
    </row>
    <row r="956" spans="1:65" s="2" customFormat="1" ht="29.25">
      <c r="A956" s="35"/>
      <c r="B956" s="36"/>
      <c r="C956" s="35"/>
      <c r="D956" s="159" t="s">
        <v>204</v>
      </c>
      <c r="E956" s="35"/>
      <c r="F956" s="160" t="s">
        <v>1124</v>
      </c>
      <c r="G956" s="35"/>
      <c r="H956" s="35"/>
      <c r="I956" s="161"/>
      <c r="J956" s="35"/>
      <c r="K956" s="35"/>
      <c r="L956" s="36"/>
      <c r="M956" s="162"/>
      <c r="N956" s="163"/>
      <c r="O956" s="56"/>
      <c r="P956" s="56"/>
      <c r="Q956" s="56"/>
      <c r="R956" s="56"/>
      <c r="S956" s="56"/>
      <c r="T956" s="57"/>
      <c r="U956" s="35"/>
      <c r="V956" s="35"/>
      <c r="W956" s="35"/>
      <c r="X956" s="35"/>
      <c r="Y956" s="35"/>
      <c r="Z956" s="35"/>
      <c r="AA956" s="35"/>
      <c r="AB956" s="35"/>
      <c r="AC956" s="35"/>
      <c r="AD956" s="35"/>
      <c r="AE956" s="35"/>
      <c r="AT956" s="20" t="s">
        <v>204</v>
      </c>
      <c r="AU956" s="20" t="s">
        <v>81</v>
      </c>
    </row>
    <row r="957" spans="1:65" s="2" customFormat="1" ht="37.9" customHeight="1">
      <c r="A957" s="35"/>
      <c r="B957" s="145"/>
      <c r="C957" s="146" t="s">
        <v>1129</v>
      </c>
      <c r="D957" s="146" t="s">
        <v>197</v>
      </c>
      <c r="E957" s="147" t="s">
        <v>1130</v>
      </c>
      <c r="F957" s="148" t="s">
        <v>1131</v>
      </c>
      <c r="G957" s="149" t="s">
        <v>300</v>
      </c>
      <c r="H957" s="150">
        <v>98.567999999999998</v>
      </c>
      <c r="I957" s="151"/>
      <c r="J957" s="152">
        <f>ROUND(I957*H957,2)</f>
        <v>0</v>
      </c>
      <c r="K957" s="148" t="s">
        <v>201</v>
      </c>
      <c r="L957" s="36"/>
      <c r="M957" s="153" t="s">
        <v>3</v>
      </c>
      <c r="N957" s="154" t="s">
        <v>43</v>
      </c>
      <c r="O957" s="56"/>
      <c r="P957" s="155">
        <f>O957*H957</f>
        <v>0</v>
      </c>
      <c r="Q957" s="155">
        <v>9.2000000000000003E-4</v>
      </c>
      <c r="R957" s="155">
        <f>Q957*H957</f>
        <v>9.0682559999999995E-2</v>
      </c>
      <c r="S957" s="155">
        <v>0</v>
      </c>
      <c r="T957" s="156">
        <f>S957*H957</f>
        <v>0</v>
      </c>
      <c r="U957" s="35"/>
      <c r="V957" s="35"/>
      <c r="W957" s="35"/>
      <c r="X957" s="35"/>
      <c r="Y957" s="35"/>
      <c r="Z957" s="35"/>
      <c r="AA957" s="35"/>
      <c r="AB957" s="35"/>
      <c r="AC957" s="35"/>
      <c r="AD957" s="35"/>
      <c r="AE957" s="35"/>
      <c r="AR957" s="157" t="s">
        <v>202</v>
      </c>
      <c r="AT957" s="157" t="s">
        <v>197</v>
      </c>
      <c r="AU957" s="157" t="s">
        <v>81</v>
      </c>
      <c r="AY957" s="20" t="s">
        <v>195</v>
      </c>
      <c r="BE957" s="158">
        <f>IF(N957="základní",J957,0)</f>
        <v>0</v>
      </c>
      <c r="BF957" s="158">
        <f>IF(N957="snížená",J957,0)</f>
        <v>0</v>
      </c>
      <c r="BG957" s="158">
        <f>IF(N957="zákl. přenesená",J957,0)</f>
        <v>0</v>
      </c>
      <c r="BH957" s="158">
        <f>IF(N957="sníž. přenesená",J957,0)</f>
        <v>0</v>
      </c>
      <c r="BI957" s="158">
        <f>IF(N957="nulová",J957,0)</f>
        <v>0</v>
      </c>
      <c r="BJ957" s="20" t="s">
        <v>79</v>
      </c>
      <c r="BK957" s="158">
        <f>ROUND(I957*H957,2)</f>
        <v>0</v>
      </c>
      <c r="BL957" s="20" t="s">
        <v>202</v>
      </c>
      <c r="BM957" s="157" t="s">
        <v>1132</v>
      </c>
    </row>
    <row r="958" spans="1:65" s="2" customFormat="1" ht="29.25">
      <c r="A958" s="35"/>
      <c r="B958" s="36"/>
      <c r="C958" s="35"/>
      <c r="D958" s="159" t="s">
        <v>204</v>
      </c>
      <c r="E958" s="35"/>
      <c r="F958" s="160" t="s">
        <v>1124</v>
      </c>
      <c r="G958" s="35"/>
      <c r="H958" s="35"/>
      <c r="I958" s="161"/>
      <c r="J958" s="35"/>
      <c r="K958" s="35"/>
      <c r="L958" s="36"/>
      <c r="M958" s="162"/>
      <c r="N958" s="163"/>
      <c r="O958" s="56"/>
      <c r="P958" s="56"/>
      <c r="Q958" s="56"/>
      <c r="R958" s="56"/>
      <c r="S958" s="56"/>
      <c r="T958" s="57"/>
      <c r="U958" s="35"/>
      <c r="V958" s="35"/>
      <c r="W958" s="35"/>
      <c r="X958" s="35"/>
      <c r="Y958" s="35"/>
      <c r="Z958" s="35"/>
      <c r="AA958" s="35"/>
      <c r="AB958" s="35"/>
      <c r="AC958" s="35"/>
      <c r="AD958" s="35"/>
      <c r="AE958" s="35"/>
      <c r="AT958" s="20" t="s">
        <v>204</v>
      </c>
      <c r="AU958" s="20" t="s">
        <v>81</v>
      </c>
    </row>
    <row r="959" spans="1:65" s="13" customFormat="1">
      <c r="B959" s="164"/>
      <c r="D959" s="159" t="s">
        <v>206</v>
      </c>
      <c r="E959" s="165" t="s">
        <v>3</v>
      </c>
      <c r="F959" s="166" t="s">
        <v>1102</v>
      </c>
      <c r="H959" s="167">
        <v>14.42</v>
      </c>
      <c r="I959" s="168"/>
      <c r="L959" s="164"/>
      <c r="M959" s="169"/>
      <c r="N959" s="170"/>
      <c r="O959" s="170"/>
      <c r="P959" s="170"/>
      <c r="Q959" s="170"/>
      <c r="R959" s="170"/>
      <c r="S959" s="170"/>
      <c r="T959" s="171"/>
      <c r="AT959" s="165" t="s">
        <v>206</v>
      </c>
      <c r="AU959" s="165" t="s">
        <v>81</v>
      </c>
      <c r="AV959" s="13" t="s">
        <v>81</v>
      </c>
      <c r="AW959" s="13" t="s">
        <v>34</v>
      </c>
      <c r="AX959" s="13" t="s">
        <v>72</v>
      </c>
      <c r="AY959" s="165" t="s">
        <v>195</v>
      </c>
    </row>
    <row r="960" spans="1:65" s="13" customFormat="1">
      <c r="B960" s="164"/>
      <c r="D960" s="159" t="s">
        <v>206</v>
      </c>
      <c r="E960" s="165" t="s">
        <v>3</v>
      </c>
      <c r="F960" s="166" t="s">
        <v>1103</v>
      </c>
      <c r="H960" s="167">
        <v>28.35</v>
      </c>
      <c r="I960" s="168"/>
      <c r="L960" s="164"/>
      <c r="M960" s="169"/>
      <c r="N960" s="170"/>
      <c r="O960" s="170"/>
      <c r="P960" s="170"/>
      <c r="Q960" s="170"/>
      <c r="R960" s="170"/>
      <c r="S960" s="170"/>
      <c r="T960" s="171"/>
      <c r="AT960" s="165" t="s">
        <v>206</v>
      </c>
      <c r="AU960" s="165" t="s">
        <v>81</v>
      </c>
      <c r="AV960" s="13" t="s">
        <v>81</v>
      </c>
      <c r="AW960" s="13" t="s">
        <v>34</v>
      </c>
      <c r="AX960" s="13" t="s">
        <v>72</v>
      </c>
      <c r="AY960" s="165" t="s">
        <v>195</v>
      </c>
    </row>
    <row r="961" spans="1:65" s="13" customFormat="1">
      <c r="B961" s="164"/>
      <c r="D961" s="159" t="s">
        <v>206</v>
      </c>
      <c r="E961" s="165" t="s">
        <v>3</v>
      </c>
      <c r="F961" s="166" t="s">
        <v>1104</v>
      </c>
      <c r="H961" s="167">
        <v>1.5820000000000001</v>
      </c>
      <c r="I961" s="168"/>
      <c r="L961" s="164"/>
      <c r="M961" s="169"/>
      <c r="N961" s="170"/>
      <c r="O961" s="170"/>
      <c r="P961" s="170"/>
      <c r="Q961" s="170"/>
      <c r="R961" s="170"/>
      <c r="S961" s="170"/>
      <c r="T961" s="171"/>
      <c r="AT961" s="165" t="s">
        <v>206</v>
      </c>
      <c r="AU961" s="165" t="s">
        <v>81</v>
      </c>
      <c r="AV961" s="13" t="s">
        <v>81</v>
      </c>
      <c r="AW961" s="13" t="s">
        <v>34</v>
      </c>
      <c r="AX961" s="13" t="s">
        <v>72</v>
      </c>
      <c r="AY961" s="165" t="s">
        <v>195</v>
      </c>
    </row>
    <row r="962" spans="1:65" s="13" customFormat="1">
      <c r="B962" s="164"/>
      <c r="D962" s="159" t="s">
        <v>206</v>
      </c>
      <c r="E962" s="165" t="s">
        <v>3</v>
      </c>
      <c r="F962" s="166" t="s">
        <v>1105</v>
      </c>
      <c r="H962" s="167">
        <v>14.616</v>
      </c>
      <c r="I962" s="168"/>
      <c r="L962" s="164"/>
      <c r="M962" s="169"/>
      <c r="N962" s="170"/>
      <c r="O962" s="170"/>
      <c r="P962" s="170"/>
      <c r="Q962" s="170"/>
      <c r="R962" s="170"/>
      <c r="S962" s="170"/>
      <c r="T962" s="171"/>
      <c r="AT962" s="165" t="s">
        <v>206</v>
      </c>
      <c r="AU962" s="165" t="s">
        <v>81</v>
      </c>
      <c r="AV962" s="13" t="s">
        <v>81</v>
      </c>
      <c r="AW962" s="13" t="s">
        <v>34</v>
      </c>
      <c r="AX962" s="13" t="s">
        <v>72</v>
      </c>
      <c r="AY962" s="165" t="s">
        <v>195</v>
      </c>
    </row>
    <row r="963" spans="1:65" s="13" customFormat="1">
      <c r="B963" s="164"/>
      <c r="D963" s="159" t="s">
        <v>206</v>
      </c>
      <c r="E963" s="165" t="s">
        <v>3</v>
      </c>
      <c r="F963" s="166" t="s">
        <v>1106</v>
      </c>
      <c r="H963" s="167">
        <v>7.3</v>
      </c>
      <c r="I963" s="168"/>
      <c r="L963" s="164"/>
      <c r="M963" s="169"/>
      <c r="N963" s="170"/>
      <c r="O963" s="170"/>
      <c r="P963" s="170"/>
      <c r="Q963" s="170"/>
      <c r="R963" s="170"/>
      <c r="S963" s="170"/>
      <c r="T963" s="171"/>
      <c r="AT963" s="165" t="s">
        <v>206</v>
      </c>
      <c r="AU963" s="165" t="s">
        <v>81</v>
      </c>
      <c r="AV963" s="13" t="s">
        <v>81</v>
      </c>
      <c r="AW963" s="13" t="s">
        <v>34</v>
      </c>
      <c r="AX963" s="13" t="s">
        <v>72</v>
      </c>
      <c r="AY963" s="165" t="s">
        <v>195</v>
      </c>
    </row>
    <row r="964" spans="1:65" s="14" customFormat="1">
      <c r="B964" s="172"/>
      <c r="D964" s="159" t="s">
        <v>206</v>
      </c>
      <c r="E964" s="173" t="s">
        <v>3</v>
      </c>
      <c r="F964" s="174" t="s">
        <v>1083</v>
      </c>
      <c r="H964" s="175">
        <v>66.268000000000001</v>
      </c>
      <c r="I964" s="176"/>
      <c r="L964" s="172"/>
      <c r="M964" s="177"/>
      <c r="N964" s="178"/>
      <c r="O964" s="178"/>
      <c r="P964" s="178"/>
      <c r="Q964" s="178"/>
      <c r="R964" s="178"/>
      <c r="S964" s="178"/>
      <c r="T964" s="179"/>
      <c r="AT964" s="173" t="s">
        <v>206</v>
      </c>
      <c r="AU964" s="173" t="s">
        <v>81</v>
      </c>
      <c r="AV964" s="14" t="s">
        <v>109</v>
      </c>
      <c r="AW964" s="14" t="s">
        <v>34</v>
      </c>
      <c r="AX964" s="14" t="s">
        <v>72</v>
      </c>
      <c r="AY964" s="173" t="s">
        <v>195</v>
      </c>
    </row>
    <row r="965" spans="1:65" s="13" customFormat="1">
      <c r="B965" s="164"/>
      <c r="D965" s="159" t="s">
        <v>206</v>
      </c>
      <c r="E965" s="165" t="s">
        <v>3</v>
      </c>
      <c r="F965" s="166" t="s">
        <v>1114</v>
      </c>
      <c r="H965" s="167">
        <v>32.299999999999997</v>
      </c>
      <c r="I965" s="168"/>
      <c r="L965" s="164"/>
      <c r="M965" s="169"/>
      <c r="N965" s="170"/>
      <c r="O965" s="170"/>
      <c r="P965" s="170"/>
      <c r="Q965" s="170"/>
      <c r="R965" s="170"/>
      <c r="S965" s="170"/>
      <c r="T965" s="171"/>
      <c r="AT965" s="165" t="s">
        <v>206</v>
      </c>
      <c r="AU965" s="165" t="s">
        <v>81</v>
      </c>
      <c r="AV965" s="13" t="s">
        <v>81</v>
      </c>
      <c r="AW965" s="13" t="s">
        <v>34</v>
      </c>
      <c r="AX965" s="13" t="s">
        <v>72</v>
      </c>
      <c r="AY965" s="165" t="s">
        <v>195</v>
      </c>
    </row>
    <row r="966" spans="1:65" s="14" customFormat="1">
      <c r="B966" s="172"/>
      <c r="D966" s="159" t="s">
        <v>206</v>
      </c>
      <c r="E966" s="173" t="s">
        <v>3</v>
      </c>
      <c r="F966" s="174" t="s">
        <v>1094</v>
      </c>
      <c r="H966" s="175">
        <v>32.299999999999997</v>
      </c>
      <c r="I966" s="176"/>
      <c r="L966" s="172"/>
      <c r="M966" s="177"/>
      <c r="N966" s="178"/>
      <c r="O966" s="178"/>
      <c r="P966" s="178"/>
      <c r="Q966" s="178"/>
      <c r="R966" s="178"/>
      <c r="S966" s="178"/>
      <c r="T966" s="179"/>
      <c r="AT966" s="173" t="s">
        <v>206</v>
      </c>
      <c r="AU966" s="173" t="s">
        <v>81</v>
      </c>
      <c r="AV966" s="14" t="s">
        <v>109</v>
      </c>
      <c r="AW966" s="14" t="s">
        <v>34</v>
      </c>
      <c r="AX966" s="14" t="s">
        <v>72</v>
      </c>
      <c r="AY966" s="173" t="s">
        <v>195</v>
      </c>
    </row>
    <row r="967" spans="1:65" s="15" customFormat="1">
      <c r="B967" s="180"/>
      <c r="D967" s="159" t="s">
        <v>206</v>
      </c>
      <c r="E967" s="181" t="s">
        <v>3</v>
      </c>
      <c r="F967" s="182" t="s">
        <v>212</v>
      </c>
      <c r="H967" s="183">
        <v>98.567999999999998</v>
      </c>
      <c r="I967" s="184"/>
      <c r="L967" s="180"/>
      <c r="M967" s="185"/>
      <c r="N967" s="186"/>
      <c r="O967" s="186"/>
      <c r="P967" s="186"/>
      <c r="Q967" s="186"/>
      <c r="R967" s="186"/>
      <c r="S967" s="186"/>
      <c r="T967" s="187"/>
      <c r="AT967" s="181" t="s">
        <v>206</v>
      </c>
      <c r="AU967" s="181" t="s">
        <v>81</v>
      </c>
      <c r="AV967" s="15" t="s">
        <v>202</v>
      </c>
      <c r="AW967" s="15" t="s">
        <v>34</v>
      </c>
      <c r="AX967" s="15" t="s">
        <v>79</v>
      </c>
      <c r="AY967" s="181" t="s">
        <v>195</v>
      </c>
    </row>
    <row r="968" spans="1:65" s="2" customFormat="1" ht="37.9" customHeight="1">
      <c r="A968" s="35"/>
      <c r="B968" s="145"/>
      <c r="C968" s="146" t="s">
        <v>1133</v>
      </c>
      <c r="D968" s="146" t="s">
        <v>197</v>
      </c>
      <c r="E968" s="147" t="s">
        <v>1134</v>
      </c>
      <c r="F968" s="148" t="s">
        <v>1135</v>
      </c>
      <c r="G968" s="149" t="s">
        <v>300</v>
      </c>
      <c r="H968" s="150">
        <v>98.567999999999998</v>
      </c>
      <c r="I968" s="151"/>
      <c r="J968" s="152">
        <f>ROUND(I968*H968,2)</f>
        <v>0</v>
      </c>
      <c r="K968" s="148" t="s">
        <v>201</v>
      </c>
      <c r="L968" s="36"/>
      <c r="M968" s="153" t="s">
        <v>3</v>
      </c>
      <c r="N968" s="154" t="s">
        <v>43</v>
      </c>
      <c r="O968" s="56"/>
      <c r="P968" s="155">
        <f>O968*H968</f>
        <v>0</v>
      </c>
      <c r="Q968" s="155">
        <v>0</v>
      </c>
      <c r="R968" s="155">
        <f>Q968*H968</f>
        <v>0</v>
      </c>
      <c r="S968" s="155">
        <v>0</v>
      </c>
      <c r="T968" s="156">
        <f>S968*H968</f>
        <v>0</v>
      </c>
      <c r="U968" s="35"/>
      <c r="V968" s="35"/>
      <c r="W968" s="35"/>
      <c r="X968" s="35"/>
      <c r="Y968" s="35"/>
      <c r="Z968" s="35"/>
      <c r="AA968" s="35"/>
      <c r="AB968" s="35"/>
      <c r="AC968" s="35"/>
      <c r="AD968" s="35"/>
      <c r="AE968" s="35"/>
      <c r="AR968" s="157" t="s">
        <v>202</v>
      </c>
      <c r="AT968" s="157" t="s">
        <v>197</v>
      </c>
      <c r="AU968" s="157" t="s">
        <v>81</v>
      </c>
      <c r="AY968" s="20" t="s">
        <v>195</v>
      </c>
      <c r="BE968" s="158">
        <f>IF(N968="základní",J968,0)</f>
        <v>0</v>
      </c>
      <c r="BF968" s="158">
        <f>IF(N968="snížená",J968,0)</f>
        <v>0</v>
      </c>
      <c r="BG968" s="158">
        <f>IF(N968="zákl. přenesená",J968,0)</f>
        <v>0</v>
      </c>
      <c r="BH968" s="158">
        <f>IF(N968="sníž. přenesená",J968,0)</f>
        <v>0</v>
      </c>
      <c r="BI968" s="158">
        <f>IF(N968="nulová",J968,0)</f>
        <v>0</v>
      </c>
      <c r="BJ968" s="20" t="s">
        <v>79</v>
      </c>
      <c r="BK968" s="158">
        <f>ROUND(I968*H968,2)</f>
        <v>0</v>
      </c>
      <c r="BL968" s="20" t="s">
        <v>202</v>
      </c>
      <c r="BM968" s="157" t="s">
        <v>1136</v>
      </c>
    </row>
    <row r="969" spans="1:65" s="2" customFormat="1" ht="29.25">
      <c r="A969" s="35"/>
      <c r="B969" s="36"/>
      <c r="C969" s="35"/>
      <c r="D969" s="159" t="s">
        <v>204</v>
      </c>
      <c r="E969" s="35"/>
      <c r="F969" s="160" t="s">
        <v>1124</v>
      </c>
      <c r="G969" s="35"/>
      <c r="H969" s="35"/>
      <c r="I969" s="161"/>
      <c r="J969" s="35"/>
      <c r="K969" s="35"/>
      <c r="L969" s="36"/>
      <c r="M969" s="162"/>
      <c r="N969" s="163"/>
      <c r="O969" s="56"/>
      <c r="P969" s="56"/>
      <c r="Q969" s="56"/>
      <c r="R969" s="56"/>
      <c r="S969" s="56"/>
      <c r="T969" s="57"/>
      <c r="U969" s="35"/>
      <c r="V969" s="35"/>
      <c r="W969" s="35"/>
      <c r="X969" s="35"/>
      <c r="Y969" s="35"/>
      <c r="Z969" s="35"/>
      <c r="AA969" s="35"/>
      <c r="AB969" s="35"/>
      <c r="AC969" s="35"/>
      <c r="AD969" s="35"/>
      <c r="AE969" s="35"/>
      <c r="AT969" s="20" t="s">
        <v>204</v>
      </c>
      <c r="AU969" s="20" t="s">
        <v>81</v>
      </c>
    </row>
    <row r="970" spans="1:65" s="2" customFormat="1" ht="76.349999999999994" customHeight="1">
      <c r="A970" s="35"/>
      <c r="B970" s="145"/>
      <c r="C970" s="146" t="s">
        <v>1137</v>
      </c>
      <c r="D970" s="146" t="s">
        <v>197</v>
      </c>
      <c r="E970" s="147" t="s">
        <v>1138</v>
      </c>
      <c r="F970" s="148" t="s">
        <v>1139</v>
      </c>
      <c r="G970" s="149" t="s">
        <v>262</v>
      </c>
      <c r="H970" s="150">
        <v>12.936</v>
      </c>
      <c r="I970" s="151"/>
      <c r="J970" s="152">
        <f>ROUND(I970*H970,2)</f>
        <v>0</v>
      </c>
      <c r="K970" s="148" t="s">
        <v>201</v>
      </c>
      <c r="L970" s="36"/>
      <c r="M970" s="153" t="s">
        <v>3</v>
      </c>
      <c r="N970" s="154" t="s">
        <v>43</v>
      </c>
      <c r="O970" s="56"/>
      <c r="P970" s="155">
        <f>O970*H970</f>
        <v>0</v>
      </c>
      <c r="Q970" s="155">
        <v>1.0551600000000001</v>
      </c>
      <c r="R970" s="155">
        <f>Q970*H970</f>
        <v>13.649549760000001</v>
      </c>
      <c r="S970" s="155">
        <v>0</v>
      </c>
      <c r="T970" s="156">
        <f>S970*H970</f>
        <v>0</v>
      </c>
      <c r="U970" s="35"/>
      <c r="V970" s="35"/>
      <c r="W970" s="35"/>
      <c r="X970" s="35"/>
      <c r="Y970" s="35"/>
      <c r="Z970" s="35"/>
      <c r="AA970" s="35"/>
      <c r="AB970" s="35"/>
      <c r="AC970" s="35"/>
      <c r="AD970" s="35"/>
      <c r="AE970" s="35"/>
      <c r="AR970" s="157" t="s">
        <v>202</v>
      </c>
      <c r="AT970" s="157" t="s">
        <v>197</v>
      </c>
      <c r="AU970" s="157" t="s">
        <v>81</v>
      </c>
      <c r="AY970" s="20" t="s">
        <v>195</v>
      </c>
      <c r="BE970" s="158">
        <f>IF(N970="základní",J970,0)</f>
        <v>0</v>
      </c>
      <c r="BF970" s="158">
        <f>IF(N970="snížená",J970,0)</f>
        <v>0</v>
      </c>
      <c r="BG970" s="158">
        <f>IF(N970="zákl. přenesená",J970,0)</f>
        <v>0</v>
      </c>
      <c r="BH970" s="158">
        <f>IF(N970="sníž. přenesená",J970,0)</f>
        <v>0</v>
      </c>
      <c r="BI970" s="158">
        <f>IF(N970="nulová",J970,0)</f>
        <v>0</v>
      </c>
      <c r="BJ970" s="20" t="s">
        <v>79</v>
      </c>
      <c r="BK970" s="158">
        <f>ROUND(I970*H970,2)</f>
        <v>0</v>
      </c>
      <c r="BL970" s="20" t="s">
        <v>202</v>
      </c>
      <c r="BM970" s="157" t="s">
        <v>1140</v>
      </c>
    </row>
    <row r="971" spans="1:65" s="13" customFormat="1">
      <c r="B971" s="164"/>
      <c r="D971" s="159" t="s">
        <v>206</v>
      </c>
      <c r="E971" s="165" t="s">
        <v>3</v>
      </c>
      <c r="F971" s="166" t="s">
        <v>1141</v>
      </c>
      <c r="H971" s="167">
        <v>12.936</v>
      </c>
      <c r="I971" s="168"/>
      <c r="L971" s="164"/>
      <c r="M971" s="169"/>
      <c r="N971" s="170"/>
      <c r="O971" s="170"/>
      <c r="P971" s="170"/>
      <c r="Q971" s="170"/>
      <c r="R971" s="170"/>
      <c r="S971" s="170"/>
      <c r="T971" s="171"/>
      <c r="AT971" s="165" t="s">
        <v>206</v>
      </c>
      <c r="AU971" s="165" t="s">
        <v>81</v>
      </c>
      <c r="AV971" s="13" t="s">
        <v>81</v>
      </c>
      <c r="AW971" s="13" t="s">
        <v>34</v>
      </c>
      <c r="AX971" s="13" t="s">
        <v>79</v>
      </c>
      <c r="AY971" s="165" t="s">
        <v>195</v>
      </c>
    </row>
    <row r="972" spans="1:65" s="2" customFormat="1" ht="24.2" customHeight="1">
      <c r="A972" s="35"/>
      <c r="B972" s="145"/>
      <c r="C972" s="146" t="s">
        <v>1142</v>
      </c>
      <c r="D972" s="146" t="s">
        <v>197</v>
      </c>
      <c r="E972" s="147" t="s">
        <v>1143</v>
      </c>
      <c r="F972" s="148" t="s">
        <v>1144</v>
      </c>
      <c r="G972" s="149" t="s">
        <v>200</v>
      </c>
      <c r="H972" s="150">
        <v>31.969000000000001</v>
      </c>
      <c r="I972" s="151"/>
      <c r="J972" s="152">
        <f>ROUND(I972*H972,2)</f>
        <v>0</v>
      </c>
      <c r="K972" s="148" t="s">
        <v>201</v>
      </c>
      <c r="L972" s="36"/>
      <c r="M972" s="153" t="s">
        <v>3</v>
      </c>
      <c r="N972" s="154" t="s">
        <v>43</v>
      </c>
      <c r="O972" s="56"/>
      <c r="P972" s="155">
        <f>O972*H972</f>
        <v>0</v>
      </c>
      <c r="Q972" s="155">
        <v>2.4533999999999998</v>
      </c>
      <c r="R972" s="155">
        <f>Q972*H972</f>
        <v>78.432744599999992</v>
      </c>
      <c r="S972" s="155">
        <v>0</v>
      </c>
      <c r="T972" s="156">
        <f>S972*H972</f>
        <v>0</v>
      </c>
      <c r="U972" s="35"/>
      <c r="V972" s="35"/>
      <c r="W972" s="35"/>
      <c r="X972" s="35"/>
      <c r="Y972" s="35"/>
      <c r="Z972" s="35"/>
      <c r="AA972" s="35"/>
      <c r="AB972" s="35"/>
      <c r="AC972" s="35"/>
      <c r="AD972" s="35"/>
      <c r="AE972" s="35"/>
      <c r="AR972" s="157" t="s">
        <v>202</v>
      </c>
      <c r="AT972" s="157" t="s">
        <v>197</v>
      </c>
      <c r="AU972" s="157" t="s">
        <v>81</v>
      </c>
      <c r="AY972" s="20" t="s">
        <v>195</v>
      </c>
      <c r="BE972" s="158">
        <f>IF(N972="základní",J972,0)</f>
        <v>0</v>
      </c>
      <c r="BF972" s="158">
        <f>IF(N972="snížená",J972,0)</f>
        <v>0</v>
      </c>
      <c r="BG972" s="158">
        <f>IF(N972="zákl. přenesená",J972,0)</f>
        <v>0</v>
      </c>
      <c r="BH972" s="158">
        <f>IF(N972="sníž. přenesená",J972,0)</f>
        <v>0</v>
      </c>
      <c r="BI972" s="158">
        <f>IF(N972="nulová",J972,0)</f>
        <v>0</v>
      </c>
      <c r="BJ972" s="20" t="s">
        <v>79</v>
      </c>
      <c r="BK972" s="158">
        <f>ROUND(I972*H972,2)</f>
        <v>0</v>
      </c>
      <c r="BL972" s="20" t="s">
        <v>202</v>
      </c>
      <c r="BM972" s="157" t="s">
        <v>1145</v>
      </c>
    </row>
    <row r="973" spans="1:65" s="13" customFormat="1">
      <c r="B973" s="164"/>
      <c r="D973" s="159" t="s">
        <v>206</v>
      </c>
      <c r="E973" s="165" t="s">
        <v>3</v>
      </c>
      <c r="F973" s="166" t="s">
        <v>1146</v>
      </c>
      <c r="H973" s="167">
        <v>3.8530000000000002</v>
      </c>
      <c r="I973" s="168"/>
      <c r="L973" s="164"/>
      <c r="M973" s="169"/>
      <c r="N973" s="170"/>
      <c r="O973" s="170"/>
      <c r="P973" s="170"/>
      <c r="Q973" s="170"/>
      <c r="R973" s="170"/>
      <c r="S973" s="170"/>
      <c r="T973" s="171"/>
      <c r="AT973" s="165" t="s">
        <v>206</v>
      </c>
      <c r="AU973" s="165" t="s">
        <v>81</v>
      </c>
      <c r="AV973" s="13" t="s">
        <v>81</v>
      </c>
      <c r="AW973" s="13" t="s">
        <v>34</v>
      </c>
      <c r="AX973" s="13" t="s">
        <v>72</v>
      </c>
      <c r="AY973" s="165" t="s">
        <v>195</v>
      </c>
    </row>
    <row r="974" spans="1:65" s="13" customFormat="1">
      <c r="B974" s="164"/>
      <c r="D974" s="159" t="s">
        <v>206</v>
      </c>
      <c r="E974" s="165" t="s">
        <v>3</v>
      </c>
      <c r="F974" s="166" t="s">
        <v>1147</v>
      </c>
      <c r="H974" s="167">
        <v>4.8</v>
      </c>
      <c r="I974" s="168"/>
      <c r="L974" s="164"/>
      <c r="M974" s="169"/>
      <c r="N974" s="170"/>
      <c r="O974" s="170"/>
      <c r="P974" s="170"/>
      <c r="Q974" s="170"/>
      <c r="R974" s="170"/>
      <c r="S974" s="170"/>
      <c r="T974" s="171"/>
      <c r="AT974" s="165" t="s">
        <v>206</v>
      </c>
      <c r="AU974" s="165" t="s">
        <v>81</v>
      </c>
      <c r="AV974" s="13" t="s">
        <v>81</v>
      </c>
      <c r="AW974" s="13" t="s">
        <v>34</v>
      </c>
      <c r="AX974" s="13" t="s">
        <v>72</v>
      </c>
      <c r="AY974" s="165" t="s">
        <v>195</v>
      </c>
    </row>
    <row r="975" spans="1:65" s="14" customFormat="1">
      <c r="B975" s="172"/>
      <c r="D975" s="159" t="s">
        <v>206</v>
      </c>
      <c r="E975" s="173" t="s">
        <v>3</v>
      </c>
      <c r="F975" s="174" t="s">
        <v>1148</v>
      </c>
      <c r="H975" s="175">
        <v>8.6530000000000005</v>
      </c>
      <c r="I975" s="176"/>
      <c r="L975" s="172"/>
      <c r="M975" s="177"/>
      <c r="N975" s="178"/>
      <c r="O975" s="178"/>
      <c r="P975" s="178"/>
      <c r="Q975" s="178"/>
      <c r="R975" s="178"/>
      <c r="S975" s="178"/>
      <c r="T975" s="179"/>
      <c r="AT975" s="173" t="s">
        <v>206</v>
      </c>
      <c r="AU975" s="173" t="s">
        <v>81</v>
      </c>
      <c r="AV975" s="14" t="s">
        <v>109</v>
      </c>
      <c r="AW975" s="14" t="s">
        <v>34</v>
      </c>
      <c r="AX975" s="14" t="s">
        <v>72</v>
      </c>
      <c r="AY975" s="173" t="s">
        <v>195</v>
      </c>
    </row>
    <row r="976" spans="1:65" s="13" customFormat="1">
      <c r="B976" s="164"/>
      <c r="D976" s="159" t="s">
        <v>206</v>
      </c>
      <c r="E976" s="165" t="s">
        <v>3</v>
      </c>
      <c r="F976" s="166" t="s">
        <v>1146</v>
      </c>
      <c r="H976" s="167">
        <v>3.8530000000000002</v>
      </c>
      <c r="I976" s="168"/>
      <c r="L976" s="164"/>
      <c r="M976" s="169"/>
      <c r="N976" s="170"/>
      <c r="O976" s="170"/>
      <c r="P976" s="170"/>
      <c r="Q976" s="170"/>
      <c r="R976" s="170"/>
      <c r="S976" s="170"/>
      <c r="T976" s="171"/>
      <c r="AT976" s="165" t="s">
        <v>206</v>
      </c>
      <c r="AU976" s="165" t="s">
        <v>81</v>
      </c>
      <c r="AV976" s="13" t="s">
        <v>81</v>
      </c>
      <c r="AW976" s="13" t="s">
        <v>34</v>
      </c>
      <c r="AX976" s="13" t="s">
        <v>72</v>
      </c>
      <c r="AY976" s="165" t="s">
        <v>195</v>
      </c>
    </row>
    <row r="977" spans="1:65" s="13" customFormat="1">
      <c r="B977" s="164"/>
      <c r="D977" s="159" t="s">
        <v>206</v>
      </c>
      <c r="E977" s="165" t="s">
        <v>3</v>
      </c>
      <c r="F977" s="166" t="s">
        <v>1147</v>
      </c>
      <c r="H977" s="167">
        <v>4.8</v>
      </c>
      <c r="I977" s="168"/>
      <c r="L977" s="164"/>
      <c r="M977" s="169"/>
      <c r="N977" s="170"/>
      <c r="O977" s="170"/>
      <c r="P977" s="170"/>
      <c r="Q977" s="170"/>
      <c r="R977" s="170"/>
      <c r="S977" s="170"/>
      <c r="T977" s="171"/>
      <c r="AT977" s="165" t="s">
        <v>206</v>
      </c>
      <c r="AU977" s="165" t="s">
        <v>81</v>
      </c>
      <c r="AV977" s="13" t="s">
        <v>81</v>
      </c>
      <c r="AW977" s="13" t="s">
        <v>34</v>
      </c>
      <c r="AX977" s="13" t="s">
        <v>72</v>
      </c>
      <c r="AY977" s="165" t="s">
        <v>195</v>
      </c>
    </row>
    <row r="978" spans="1:65" s="14" customFormat="1">
      <c r="B978" s="172"/>
      <c r="D978" s="159" t="s">
        <v>206</v>
      </c>
      <c r="E978" s="173" t="s">
        <v>3</v>
      </c>
      <c r="F978" s="174" t="s">
        <v>1149</v>
      </c>
      <c r="H978" s="175">
        <v>8.6530000000000005</v>
      </c>
      <c r="I978" s="176"/>
      <c r="L978" s="172"/>
      <c r="M978" s="177"/>
      <c r="N978" s="178"/>
      <c r="O978" s="178"/>
      <c r="P978" s="178"/>
      <c r="Q978" s="178"/>
      <c r="R978" s="178"/>
      <c r="S978" s="178"/>
      <c r="T978" s="179"/>
      <c r="AT978" s="173" t="s">
        <v>206</v>
      </c>
      <c r="AU978" s="173" t="s">
        <v>81</v>
      </c>
      <c r="AV978" s="14" t="s">
        <v>109</v>
      </c>
      <c r="AW978" s="14" t="s">
        <v>34</v>
      </c>
      <c r="AX978" s="14" t="s">
        <v>72</v>
      </c>
      <c r="AY978" s="173" t="s">
        <v>195</v>
      </c>
    </row>
    <row r="979" spans="1:65" s="13" customFormat="1">
      <c r="B979" s="164"/>
      <c r="D979" s="159" t="s">
        <v>206</v>
      </c>
      <c r="E979" s="165" t="s">
        <v>3</v>
      </c>
      <c r="F979" s="166" t="s">
        <v>1146</v>
      </c>
      <c r="H979" s="167">
        <v>3.8530000000000002</v>
      </c>
      <c r="I979" s="168"/>
      <c r="L979" s="164"/>
      <c r="M979" s="169"/>
      <c r="N979" s="170"/>
      <c r="O979" s="170"/>
      <c r="P979" s="170"/>
      <c r="Q979" s="170"/>
      <c r="R979" s="170"/>
      <c r="S979" s="170"/>
      <c r="T979" s="171"/>
      <c r="AT979" s="165" t="s">
        <v>206</v>
      </c>
      <c r="AU979" s="165" t="s">
        <v>81</v>
      </c>
      <c r="AV979" s="13" t="s">
        <v>81</v>
      </c>
      <c r="AW979" s="13" t="s">
        <v>34</v>
      </c>
      <c r="AX979" s="13" t="s">
        <v>72</v>
      </c>
      <c r="AY979" s="165" t="s">
        <v>195</v>
      </c>
    </row>
    <row r="980" spans="1:65" s="13" customFormat="1">
      <c r="B980" s="164"/>
      <c r="D980" s="159" t="s">
        <v>206</v>
      </c>
      <c r="E980" s="165" t="s">
        <v>3</v>
      </c>
      <c r="F980" s="166" t="s">
        <v>1147</v>
      </c>
      <c r="H980" s="167">
        <v>4.8</v>
      </c>
      <c r="I980" s="168"/>
      <c r="L980" s="164"/>
      <c r="M980" s="169"/>
      <c r="N980" s="170"/>
      <c r="O980" s="170"/>
      <c r="P980" s="170"/>
      <c r="Q980" s="170"/>
      <c r="R980" s="170"/>
      <c r="S980" s="170"/>
      <c r="T980" s="171"/>
      <c r="AT980" s="165" t="s">
        <v>206</v>
      </c>
      <c r="AU980" s="165" t="s">
        <v>81</v>
      </c>
      <c r="AV980" s="13" t="s">
        <v>81</v>
      </c>
      <c r="AW980" s="13" t="s">
        <v>34</v>
      </c>
      <c r="AX980" s="13" t="s">
        <v>72</v>
      </c>
      <c r="AY980" s="165" t="s">
        <v>195</v>
      </c>
    </row>
    <row r="981" spans="1:65" s="14" customFormat="1">
      <c r="B981" s="172"/>
      <c r="D981" s="159" t="s">
        <v>206</v>
      </c>
      <c r="E981" s="173" t="s">
        <v>3</v>
      </c>
      <c r="F981" s="174" t="s">
        <v>1150</v>
      </c>
      <c r="H981" s="175">
        <v>8.6530000000000005</v>
      </c>
      <c r="I981" s="176"/>
      <c r="L981" s="172"/>
      <c r="M981" s="177"/>
      <c r="N981" s="178"/>
      <c r="O981" s="178"/>
      <c r="P981" s="178"/>
      <c r="Q981" s="178"/>
      <c r="R981" s="178"/>
      <c r="S981" s="178"/>
      <c r="T981" s="179"/>
      <c r="AT981" s="173" t="s">
        <v>206</v>
      </c>
      <c r="AU981" s="173" t="s">
        <v>81</v>
      </c>
      <c r="AV981" s="14" t="s">
        <v>109</v>
      </c>
      <c r="AW981" s="14" t="s">
        <v>34</v>
      </c>
      <c r="AX981" s="14" t="s">
        <v>72</v>
      </c>
      <c r="AY981" s="173" t="s">
        <v>195</v>
      </c>
    </row>
    <row r="982" spans="1:65" s="13" customFormat="1">
      <c r="B982" s="164"/>
      <c r="D982" s="159" t="s">
        <v>206</v>
      </c>
      <c r="E982" s="165" t="s">
        <v>3</v>
      </c>
      <c r="F982" s="166" t="s">
        <v>1151</v>
      </c>
      <c r="H982" s="167">
        <v>6.01</v>
      </c>
      <c r="I982" s="168"/>
      <c r="L982" s="164"/>
      <c r="M982" s="169"/>
      <c r="N982" s="170"/>
      <c r="O982" s="170"/>
      <c r="P982" s="170"/>
      <c r="Q982" s="170"/>
      <c r="R982" s="170"/>
      <c r="S982" s="170"/>
      <c r="T982" s="171"/>
      <c r="AT982" s="165" t="s">
        <v>206</v>
      </c>
      <c r="AU982" s="165" t="s">
        <v>81</v>
      </c>
      <c r="AV982" s="13" t="s">
        <v>81</v>
      </c>
      <c r="AW982" s="13" t="s">
        <v>34</v>
      </c>
      <c r="AX982" s="13" t="s">
        <v>72</v>
      </c>
      <c r="AY982" s="165" t="s">
        <v>195</v>
      </c>
    </row>
    <row r="983" spans="1:65" s="14" customFormat="1">
      <c r="B983" s="172"/>
      <c r="D983" s="159" t="s">
        <v>206</v>
      </c>
      <c r="E983" s="173" t="s">
        <v>3</v>
      </c>
      <c r="F983" s="174" t="s">
        <v>541</v>
      </c>
      <c r="H983" s="175">
        <v>6.01</v>
      </c>
      <c r="I983" s="176"/>
      <c r="L983" s="172"/>
      <c r="M983" s="177"/>
      <c r="N983" s="178"/>
      <c r="O983" s="178"/>
      <c r="P983" s="178"/>
      <c r="Q983" s="178"/>
      <c r="R983" s="178"/>
      <c r="S983" s="178"/>
      <c r="T983" s="179"/>
      <c r="AT983" s="173" t="s">
        <v>206</v>
      </c>
      <c r="AU983" s="173" t="s">
        <v>81</v>
      </c>
      <c r="AV983" s="14" t="s">
        <v>109</v>
      </c>
      <c r="AW983" s="14" t="s">
        <v>34</v>
      </c>
      <c r="AX983" s="14" t="s">
        <v>72</v>
      </c>
      <c r="AY983" s="173" t="s">
        <v>195</v>
      </c>
    </row>
    <row r="984" spans="1:65" s="15" customFormat="1">
      <c r="B984" s="180"/>
      <c r="D984" s="159" t="s">
        <v>206</v>
      </c>
      <c r="E984" s="181" t="s">
        <v>3</v>
      </c>
      <c r="F984" s="182" t="s">
        <v>212</v>
      </c>
      <c r="H984" s="183">
        <v>31.969000000000001</v>
      </c>
      <c r="I984" s="184"/>
      <c r="L984" s="180"/>
      <c r="M984" s="185"/>
      <c r="N984" s="186"/>
      <c r="O984" s="186"/>
      <c r="P984" s="186"/>
      <c r="Q984" s="186"/>
      <c r="R984" s="186"/>
      <c r="S984" s="186"/>
      <c r="T984" s="187"/>
      <c r="AT984" s="181" t="s">
        <v>206</v>
      </c>
      <c r="AU984" s="181" t="s">
        <v>81</v>
      </c>
      <c r="AV984" s="15" t="s">
        <v>202</v>
      </c>
      <c r="AW984" s="15" t="s">
        <v>34</v>
      </c>
      <c r="AX984" s="15" t="s">
        <v>79</v>
      </c>
      <c r="AY984" s="181" t="s">
        <v>195</v>
      </c>
    </row>
    <row r="985" spans="1:65" s="2" customFormat="1" ht="24.2" customHeight="1">
      <c r="A985" s="35"/>
      <c r="B985" s="145"/>
      <c r="C985" s="146" t="s">
        <v>1152</v>
      </c>
      <c r="D985" s="146" t="s">
        <v>197</v>
      </c>
      <c r="E985" s="147" t="s">
        <v>1153</v>
      </c>
      <c r="F985" s="148" t="s">
        <v>1154</v>
      </c>
      <c r="G985" s="149" t="s">
        <v>300</v>
      </c>
      <c r="H985" s="150">
        <v>212.56899999999999</v>
      </c>
      <c r="I985" s="151"/>
      <c r="J985" s="152">
        <f>ROUND(I985*H985,2)</f>
        <v>0</v>
      </c>
      <c r="K985" s="148" t="s">
        <v>201</v>
      </c>
      <c r="L985" s="36"/>
      <c r="M985" s="153" t="s">
        <v>3</v>
      </c>
      <c r="N985" s="154" t="s">
        <v>43</v>
      </c>
      <c r="O985" s="56"/>
      <c r="P985" s="155">
        <f>O985*H985</f>
        <v>0</v>
      </c>
      <c r="Q985" s="155">
        <v>5.7600000000000004E-3</v>
      </c>
      <c r="R985" s="155">
        <f>Q985*H985</f>
        <v>1.2243974399999999</v>
      </c>
      <c r="S985" s="155">
        <v>0</v>
      </c>
      <c r="T985" s="156">
        <f>S985*H985</f>
        <v>0</v>
      </c>
      <c r="U985" s="35"/>
      <c r="V985" s="35"/>
      <c r="W985" s="35"/>
      <c r="X985" s="35"/>
      <c r="Y985" s="35"/>
      <c r="Z985" s="35"/>
      <c r="AA985" s="35"/>
      <c r="AB985" s="35"/>
      <c r="AC985" s="35"/>
      <c r="AD985" s="35"/>
      <c r="AE985" s="35"/>
      <c r="AR985" s="157" t="s">
        <v>202</v>
      </c>
      <c r="AT985" s="157" t="s">
        <v>197</v>
      </c>
      <c r="AU985" s="157" t="s">
        <v>81</v>
      </c>
      <c r="AY985" s="20" t="s">
        <v>195</v>
      </c>
      <c r="BE985" s="158">
        <f>IF(N985="základní",J985,0)</f>
        <v>0</v>
      </c>
      <c r="BF985" s="158">
        <f>IF(N985="snížená",J985,0)</f>
        <v>0</v>
      </c>
      <c r="BG985" s="158">
        <f>IF(N985="zákl. přenesená",J985,0)</f>
        <v>0</v>
      </c>
      <c r="BH985" s="158">
        <f>IF(N985="sníž. přenesená",J985,0)</f>
        <v>0</v>
      </c>
      <c r="BI985" s="158">
        <f>IF(N985="nulová",J985,0)</f>
        <v>0</v>
      </c>
      <c r="BJ985" s="20" t="s">
        <v>79</v>
      </c>
      <c r="BK985" s="158">
        <f>ROUND(I985*H985,2)</f>
        <v>0</v>
      </c>
      <c r="BL985" s="20" t="s">
        <v>202</v>
      </c>
      <c r="BM985" s="157" t="s">
        <v>1155</v>
      </c>
    </row>
    <row r="986" spans="1:65" s="13" customFormat="1">
      <c r="B986" s="164"/>
      <c r="D986" s="159" t="s">
        <v>206</v>
      </c>
      <c r="E986" s="165" t="s">
        <v>3</v>
      </c>
      <c r="F986" s="166" t="s">
        <v>1156</v>
      </c>
      <c r="H986" s="167">
        <v>33.5</v>
      </c>
      <c r="I986" s="168"/>
      <c r="L986" s="164"/>
      <c r="M986" s="169"/>
      <c r="N986" s="170"/>
      <c r="O986" s="170"/>
      <c r="P986" s="170"/>
      <c r="Q986" s="170"/>
      <c r="R986" s="170"/>
      <c r="S986" s="170"/>
      <c r="T986" s="171"/>
      <c r="AT986" s="165" t="s">
        <v>206</v>
      </c>
      <c r="AU986" s="165" t="s">
        <v>81</v>
      </c>
      <c r="AV986" s="13" t="s">
        <v>81</v>
      </c>
      <c r="AW986" s="13" t="s">
        <v>34</v>
      </c>
      <c r="AX986" s="13" t="s">
        <v>72</v>
      </c>
      <c r="AY986" s="165" t="s">
        <v>195</v>
      </c>
    </row>
    <row r="987" spans="1:65" s="13" customFormat="1">
      <c r="B987" s="164"/>
      <c r="D987" s="159" t="s">
        <v>206</v>
      </c>
      <c r="E987" s="165" t="s">
        <v>3</v>
      </c>
      <c r="F987" s="166" t="s">
        <v>1157</v>
      </c>
      <c r="H987" s="167">
        <v>24</v>
      </c>
      <c r="I987" s="168"/>
      <c r="L987" s="164"/>
      <c r="M987" s="169"/>
      <c r="N987" s="170"/>
      <c r="O987" s="170"/>
      <c r="P987" s="170"/>
      <c r="Q987" s="170"/>
      <c r="R987" s="170"/>
      <c r="S987" s="170"/>
      <c r="T987" s="171"/>
      <c r="AT987" s="165" t="s">
        <v>206</v>
      </c>
      <c r="AU987" s="165" t="s">
        <v>81</v>
      </c>
      <c r="AV987" s="13" t="s">
        <v>81</v>
      </c>
      <c r="AW987" s="13" t="s">
        <v>34</v>
      </c>
      <c r="AX987" s="13" t="s">
        <v>72</v>
      </c>
      <c r="AY987" s="165" t="s">
        <v>195</v>
      </c>
    </row>
    <row r="988" spans="1:65" s="14" customFormat="1">
      <c r="B988" s="172"/>
      <c r="D988" s="159" t="s">
        <v>206</v>
      </c>
      <c r="E988" s="173" t="s">
        <v>3</v>
      </c>
      <c r="F988" s="174" t="s">
        <v>1148</v>
      </c>
      <c r="H988" s="175">
        <v>57.5</v>
      </c>
      <c r="I988" s="176"/>
      <c r="L988" s="172"/>
      <c r="M988" s="177"/>
      <c r="N988" s="178"/>
      <c r="O988" s="178"/>
      <c r="P988" s="178"/>
      <c r="Q988" s="178"/>
      <c r="R988" s="178"/>
      <c r="S988" s="178"/>
      <c r="T988" s="179"/>
      <c r="AT988" s="173" t="s">
        <v>206</v>
      </c>
      <c r="AU988" s="173" t="s">
        <v>81</v>
      </c>
      <c r="AV988" s="14" t="s">
        <v>109</v>
      </c>
      <c r="AW988" s="14" t="s">
        <v>34</v>
      </c>
      <c r="AX988" s="14" t="s">
        <v>72</v>
      </c>
      <c r="AY988" s="173" t="s">
        <v>195</v>
      </c>
    </row>
    <row r="989" spans="1:65" s="13" customFormat="1">
      <c r="B989" s="164"/>
      <c r="D989" s="159" t="s">
        <v>206</v>
      </c>
      <c r="E989" s="165" t="s">
        <v>3</v>
      </c>
      <c r="F989" s="166" t="s">
        <v>1156</v>
      </c>
      <c r="H989" s="167">
        <v>33.5</v>
      </c>
      <c r="I989" s="168"/>
      <c r="L989" s="164"/>
      <c r="M989" s="169"/>
      <c r="N989" s="170"/>
      <c r="O989" s="170"/>
      <c r="P989" s="170"/>
      <c r="Q989" s="170"/>
      <c r="R989" s="170"/>
      <c r="S989" s="170"/>
      <c r="T989" s="171"/>
      <c r="AT989" s="165" t="s">
        <v>206</v>
      </c>
      <c r="AU989" s="165" t="s">
        <v>81</v>
      </c>
      <c r="AV989" s="13" t="s">
        <v>81</v>
      </c>
      <c r="AW989" s="13" t="s">
        <v>34</v>
      </c>
      <c r="AX989" s="13" t="s">
        <v>72</v>
      </c>
      <c r="AY989" s="165" t="s">
        <v>195</v>
      </c>
    </row>
    <row r="990" spans="1:65" s="13" customFormat="1">
      <c r="B990" s="164"/>
      <c r="D990" s="159" t="s">
        <v>206</v>
      </c>
      <c r="E990" s="165" t="s">
        <v>3</v>
      </c>
      <c r="F990" s="166" t="s">
        <v>1157</v>
      </c>
      <c r="H990" s="167">
        <v>24</v>
      </c>
      <c r="I990" s="168"/>
      <c r="L990" s="164"/>
      <c r="M990" s="169"/>
      <c r="N990" s="170"/>
      <c r="O990" s="170"/>
      <c r="P990" s="170"/>
      <c r="Q990" s="170"/>
      <c r="R990" s="170"/>
      <c r="S990" s="170"/>
      <c r="T990" s="171"/>
      <c r="AT990" s="165" t="s">
        <v>206</v>
      </c>
      <c r="AU990" s="165" t="s">
        <v>81</v>
      </c>
      <c r="AV990" s="13" t="s">
        <v>81</v>
      </c>
      <c r="AW990" s="13" t="s">
        <v>34</v>
      </c>
      <c r="AX990" s="13" t="s">
        <v>72</v>
      </c>
      <c r="AY990" s="165" t="s">
        <v>195</v>
      </c>
    </row>
    <row r="991" spans="1:65" s="14" customFormat="1">
      <c r="B991" s="172"/>
      <c r="D991" s="159" t="s">
        <v>206</v>
      </c>
      <c r="E991" s="173" t="s">
        <v>3</v>
      </c>
      <c r="F991" s="174" t="s">
        <v>1149</v>
      </c>
      <c r="H991" s="175">
        <v>57.5</v>
      </c>
      <c r="I991" s="176"/>
      <c r="L991" s="172"/>
      <c r="M991" s="177"/>
      <c r="N991" s="178"/>
      <c r="O991" s="178"/>
      <c r="P991" s="178"/>
      <c r="Q991" s="178"/>
      <c r="R991" s="178"/>
      <c r="S991" s="178"/>
      <c r="T991" s="179"/>
      <c r="AT991" s="173" t="s">
        <v>206</v>
      </c>
      <c r="AU991" s="173" t="s">
        <v>81</v>
      </c>
      <c r="AV991" s="14" t="s">
        <v>109</v>
      </c>
      <c r="AW991" s="14" t="s">
        <v>34</v>
      </c>
      <c r="AX991" s="14" t="s">
        <v>72</v>
      </c>
      <c r="AY991" s="173" t="s">
        <v>195</v>
      </c>
    </row>
    <row r="992" spans="1:65" s="13" customFormat="1">
      <c r="B992" s="164"/>
      <c r="D992" s="159" t="s">
        <v>206</v>
      </c>
      <c r="E992" s="165" t="s">
        <v>3</v>
      </c>
      <c r="F992" s="166" t="s">
        <v>1156</v>
      </c>
      <c r="H992" s="167">
        <v>33.5</v>
      </c>
      <c r="I992" s="168"/>
      <c r="L992" s="164"/>
      <c r="M992" s="169"/>
      <c r="N992" s="170"/>
      <c r="O992" s="170"/>
      <c r="P992" s="170"/>
      <c r="Q992" s="170"/>
      <c r="R992" s="170"/>
      <c r="S992" s="170"/>
      <c r="T992" s="171"/>
      <c r="AT992" s="165" t="s">
        <v>206</v>
      </c>
      <c r="AU992" s="165" t="s">
        <v>81</v>
      </c>
      <c r="AV992" s="13" t="s">
        <v>81</v>
      </c>
      <c r="AW992" s="13" t="s">
        <v>34</v>
      </c>
      <c r="AX992" s="13" t="s">
        <v>72</v>
      </c>
      <c r="AY992" s="165" t="s">
        <v>195</v>
      </c>
    </row>
    <row r="993" spans="1:65" s="13" customFormat="1">
      <c r="B993" s="164"/>
      <c r="D993" s="159" t="s">
        <v>206</v>
      </c>
      <c r="E993" s="165" t="s">
        <v>3</v>
      </c>
      <c r="F993" s="166" t="s">
        <v>1157</v>
      </c>
      <c r="H993" s="167">
        <v>24</v>
      </c>
      <c r="I993" s="168"/>
      <c r="L993" s="164"/>
      <c r="M993" s="169"/>
      <c r="N993" s="170"/>
      <c r="O993" s="170"/>
      <c r="P993" s="170"/>
      <c r="Q993" s="170"/>
      <c r="R993" s="170"/>
      <c r="S993" s="170"/>
      <c r="T993" s="171"/>
      <c r="AT993" s="165" t="s">
        <v>206</v>
      </c>
      <c r="AU993" s="165" t="s">
        <v>81</v>
      </c>
      <c r="AV993" s="13" t="s">
        <v>81</v>
      </c>
      <c r="AW993" s="13" t="s">
        <v>34</v>
      </c>
      <c r="AX993" s="13" t="s">
        <v>72</v>
      </c>
      <c r="AY993" s="165" t="s">
        <v>195</v>
      </c>
    </row>
    <row r="994" spans="1:65" s="14" customFormat="1">
      <c r="B994" s="172"/>
      <c r="D994" s="159" t="s">
        <v>206</v>
      </c>
      <c r="E994" s="173" t="s">
        <v>3</v>
      </c>
      <c r="F994" s="174" t="s">
        <v>1150</v>
      </c>
      <c r="H994" s="175">
        <v>57.5</v>
      </c>
      <c r="I994" s="176"/>
      <c r="L994" s="172"/>
      <c r="M994" s="177"/>
      <c r="N994" s="178"/>
      <c r="O994" s="178"/>
      <c r="P994" s="178"/>
      <c r="Q994" s="178"/>
      <c r="R994" s="178"/>
      <c r="S994" s="178"/>
      <c r="T994" s="179"/>
      <c r="AT994" s="173" t="s">
        <v>206</v>
      </c>
      <c r="AU994" s="173" t="s">
        <v>81</v>
      </c>
      <c r="AV994" s="14" t="s">
        <v>109</v>
      </c>
      <c r="AW994" s="14" t="s">
        <v>34</v>
      </c>
      <c r="AX994" s="14" t="s">
        <v>72</v>
      </c>
      <c r="AY994" s="173" t="s">
        <v>195</v>
      </c>
    </row>
    <row r="995" spans="1:65" s="13" customFormat="1">
      <c r="B995" s="164"/>
      <c r="D995" s="159" t="s">
        <v>206</v>
      </c>
      <c r="E995" s="165" t="s">
        <v>3</v>
      </c>
      <c r="F995" s="166" t="s">
        <v>1158</v>
      </c>
      <c r="H995" s="167">
        <v>40.069000000000003</v>
      </c>
      <c r="I995" s="168"/>
      <c r="L995" s="164"/>
      <c r="M995" s="169"/>
      <c r="N995" s="170"/>
      <c r="O995" s="170"/>
      <c r="P995" s="170"/>
      <c r="Q995" s="170"/>
      <c r="R995" s="170"/>
      <c r="S995" s="170"/>
      <c r="T995" s="171"/>
      <c r="AT995" s="165" t="s">
        <v>206</v>
      </c>
      <c r="AU995" s="165" t="s">
        <v>81</v>
      </c>
      <c r="AV995" s="13" t="s">
        <v>81</v>
      </c>
      <c r="AW995" s="13" t="s">
        <v>34</v>
      </c>
      <c r="AX995" s="13" t="s">
        <v>72</v>
      </c>
      <c r="AY995" s="165" t="s">
        <v>195</v>
      </c>
    </row>
    <row r="996" spans="1:65" s="14" customFormat="1">
      <c r="B996" s="172"/>
      <c r="D996" s="159" t="s">
        <v>206</v>
      </c>
      <c r="E996" s="173" t="s">
        <v>3</v>
      </c>
      <c r="F996" s="174" t="s">
        <v>541</v>
      </c>
      <c r="H996" s="175">
        <v>40.069000000000003</v>
      </c>
      <c r="I996" s="176"/>
      <c r="L996" s="172"/>
      <c r="M996" s="177"/>
      <c r="N996" s="178"/>
      <c r="O996" s="178"/>
      <c r="P996" s="178"/>
      <c r="Q996" s="178"/>
      <c r="R996" s="178"/>
      <c r="S996" s="178"/>
      <c r="T996" s="179"/>
      <c r="AT996" s="173" t="s">
        <v>206</v>
      </c>
      <c r="AU996" s="173" t="s">
        <v>81</v>
      </c>
      <c r="AV996" s="14" t="s">
        <v>109</v>
      </c>
      <c r="AW996" s="14" t="s">
        <v>34</v>
      </c>
      <c r="AX996" s="14" t="s">
        <v>72</v>
      </c>
      <c r="AY996" s="173" t="s">
        <v>195</v>
      </c>
    </row>
    <row r="997" spans="1:65" s="15" customFormat="1">
      <c r="B997" s="180"/>
      <c r="D997" s="159" t="s">
        <v>206</v>
      </c>
      <c r="E997" s="181" t="s">
        <v>3</v>
      </c>
      <c r="F997" s="182" t="s">
        <v>212</v>
      </c>
      <c r="H997" s="183">
        <v>212.56899999999999</v>
      </c>
      <c r="I997" s="184"/>
      <c r="L997" s="180"/>
      <c r="M997" s="185"/>
      <c r="N997" s="186"/>
      <c r="O997" s="186"/>
      <c r="P997" s="186"/>
      <c r="Q997" s="186"/>
      <c r="R997" s="186"/>
      <c r="S997" s="186"/>
      <c r="T997" s="187"/>
      <c r="AT997" s="181" t="s">
        <v>206</v>
      </c>
      <c r="AU997" s="181" t="s">
        <v>81</v>
      </c>
      <c r="AV997" s="15" t="s">
        <v>202</v>
      </c>
      <c r="AW997" s="15" t="s">
        <v>34</v>
      </c>
      <c r="AX997" s="15" t="s">
        <v>79</v>
      </c>
      <c r="AY997" s="181" t="s">
        <v>195</v>
      </c>
    </row>
    <row r="998" spans="1:65" s="2" customFormat="1" ht="24.2" customHeight="1">
      <c r="A998" s="35"/>
      <c r="B998" s="145"/>
      <c r="C998" s="146" t="s">
        <v>1159</v>
      </c>
      <c r="D998" s="146" t="s">
        <v>197</v>
      </c>
      <c r="E998" s="147" t="s">
        <v>1160</v>
      </c>
      <c r="F998" s="148" t="s">
        <v>1161</v>
      </c>
      <c r="G998" s="149" t="s">
        <v>300</v>
      </c>
      <c r="H998" s="150">
        <v>212.56899999999999</v>
      </c>
      <c r="I998" s="151"/>
      <c r="J998" s="152">
        <f>ROUND(I998*H998,2)</f>
        <v>0</v>
      </c>
      <c r="K998" s="148" t="s">
        <v>201</v>
      </c>
      <c r="L998" s="36"/>
      <c r="M998" s="153" t="s">
        <v>3</v>
      </c>
      <c r="N998" s="154" t="s">
        <v>43</v>
      </c>
      <c r="O998" s="56"/>
      <c r="P998" s="155">
        <f>O998*H998</f>
        <v>0</v>
      </c>
      <c r="Q998" s="155">
        <v>0</v>
      </c>
      <c r="R998" s="155">
        <f>Q998*H998</f>
        <v>0</v>
      </c>
      <c r="S998" s="155">
        <v>0</v>
      </c>
      <c r="T998" s="156">
        <f>S998*H998</f>
        <v>0</v>
      </c>
      <c r="U998" s="35"/>
      <c r="V998" s="35"/>
      <c r="W998" s="35"/>
      <c r="X998" s="35"/>
      <c r="Y998" s="35"/>
      <c r="Z998" s="35"/>
      <c r="AA998" s="35"/>
      <c r="AB998" s="35"/>
      <c r="AC998" s="35"/>
      <c r="AD998" s="35"/>
      <c r="AE998" s="35"/>
      <c r="AR998" s="157" t="s">
        <v>202</v>
      </c>
      <c r="AT998" s="157" t="s">
        <v>197</v>
      </c>
      <c r="AU998" s="157" t="s">
        <v>81</v>
      </c>
      <c r="AY998" s="20" t="s">
        <v>195</v>
      </c>
      <c r="BE998" s="158">
        <f>IF(N998="základní",J998,0)</f>
        <v>0</v>
      </c>
      <c r="BF998" s="158">
        <f>IF(N998="snížená",J998,0)</f>
        <v>0</v>
      </c>
      <c r="BG998" s="158">
        <f>IF(N998="zákl. přenesená",J998,0)</f>
        <v>0</v>
      </c>
      <c r="BH998" s="158">
        <f>IF(N998="sníž. přenesená",J998,0)</f>
        <v>0</v>
      </c>
      <c r="BI998" s="158">
        <f>IF(N998="nulová",J998,0)</f>
        <v>0</v>
      </c>
      <c r="BJ998" s="20" t="s">
        <v>79</v>
      </c>
      <c r="BK998" s="158">
        <f>ROUND(I998*H998,2)</f>
        <v>0</v>
      </c>
      <c r="BL998" s="20" t="s">
        <v>202</v>
      </c>
      <c r="BM998" s="157" t="s">
        <v>1162</v>
      </c>
    </row>
    <row r="999" spans="1:65" s="2" customFormat="1" ht="24.2" customHeight="1">
      <c r="A999" s="35"/>
      <c r="B999" s="145"/>
      <c r="C999" s="146" t="s">
        <v>1163</v>
      </c>
      <c r="D999" s="146" t="s">
        <v>197</v>
      </c>
      <c r="E999" s="147" t="s">
        <v>1164</v>
      </c>
      <c r="F999" s="148" t="s">
        <v>1165</v>
      </c>
      <c r="G999" s="149" t="s">
        <v>262</v>
      </c>
      <c r="H999" s="150">
        <v>15.984999999999999</v>
      </c>
      <c r="I999" s="151"/>
      <c r="J999" s="152">
        <f>ROUND(I999*H999,2)</f>
        <v>0</v>
      </c>
      <c r="K999" s="148" t="s">
        <v>201</v>
      </c>
      <c r="L999" s="36"/>
      <c r="M999" s="153" t="s">
        <v>3</v>
      </c>
      <c r="N999" s="154" t="s">
        <v>43</v>
      </c>
      <c r="O999" s="56"/>
      <c r="P999" s="155">
        <f>O999*H999</f>
        <v>0</v>
      </c>
      <c r="Q999" s="155">
        <v>1.0525599999999999</v>
      </c>
      <c r="R999" s="155">
        <f>Q999*H999</f>
        <v>16.825171599999997</v>
      </c>
      <c r="S999" s="155">
        <v>0</v>
      </c>
      <c r="T999" s="156">
        <f>S999*H999</f>
        <v>0</v>
      </c>
      <c r="U999" s="35"/>
      <c r="V999" s="35"/>
      <c r="W999" s="35"/>
      <c r="X999" s="35"/>
      <c r="Y999" s="35"/>
      <c r="Z999" s="35"/>
      <c r="AA999" s="35"/>
      <c r="AB999" s="35"/>
      <c r="AC999" s="35"/>
      <c r="AD999" s="35"/>
      <c r="AE999" s="35"/>
      <c r="AR999" s="157" t="s">
        <v>202</v>
      </c>
      <c r="AT999" s="157" t="s">
        <v>197</v>
      </c>
      <c r="AU999" s="157" t="s">
        <v>81</v>
      </c>
      <c r="AY999" s="20" t="s">
        <v>195</v>
      </c>
      <c r="BE999" s="158">
        <f>IF(N999="základní",J999,0)</f>
        <v>0</v>
      </c>
      <c r="BF999" s="158">
        <f>IF(N999="snížená",J999,0)</f>
        <v>0</v>
      </c>
      <c r="BG999" s="158">
        <f>IF(N999="zákl. přenesená",J999,0)</f>
        <v>0</v>
      </c>
      <c r="BH999" s="158">
        <f>IF(N999="sníž. přenesená",J999,0)</f>
        <v>0</v>
      </c>
      <c r="BI999" s="158">
        <f>IF(N999="nulová",J999,0)</f>
        <v>0</v>
      </c>
      <c r="BJ999" s="20" t="s">
        <v>79</v>
      </c>
      <c r="BK999" s="158">
        <f>ROUND(I999*H999,2)</f>
        <v>0</v>
      </c>
      <c r="BL999" s="20" t="s">
        <v>202</v>
      </c>
      <c r="BM999" s="157" t="s">
        <v>1166</v>
      </c>
    </row>
    <row r="1000" spans="1:65" s="13" customFormat="1">
      <c r="B1000" s="164"/>
      <c r="D1000" s="159" t="s">
        <v>206</v>
      </c>
      <c r="E1000" s="165" t="s">
        <v>3</v>
      </c>
      <c r="F1000" s="166" t="s">
        <v>1167</v>
      </c>
      <c r="H1000" s="167">
        <v>15.984999999999999</v>
      </c>
      <c r="I1000" s="168"/>
      <c r="L1000" s="164"/>
      <c r="M1000" s="169"/>
      <c r="N1000" s="170"/>
      <c r="O1000" s="170"/>
      <c r="P1000" s="170"/>
      <c r="Q1000" s="170"/>
      <c r="R1000" s="170"/>
      <c r="S1000" s="170"/>
      <c r="T1000" s="171"/>
      <c r="AT1000" s="165" t="s">
        <v>206</v>
      </c>
      <c r="AU1000" s="165" t="s">
        <v>81</v>
      </c>
      <c r="AV1000" s="13" t="s">
        <v>81</v>
      </c>
      <c r="AW1000" s="13" t="s">
        <v>34</v>
      </c>
      <c r="AX1000" s="13" t="s">
        <v>79</v>
      </c>
      <c r="AY1000" s="165" t="s">
        <v>195</v>
      </c>
    </row>
    <row r="1001" spans="1:65" s="2" customFormat="1" ht="37.9" customHeight="1">
      <c r="A1001" s="35"/>
      <c r="B1001" s="145"/>
      <c r="C1001" s="146" t="s">
        <v>1168</v>
      </c>
      <c r="D1001" s="146" t="s">
        <v>197</v>
      </c>
      <c r="E1001" s="147" t="s">
        <v>1169</v>
      </c>
      <c r="F1001" s="148" t="s">
        <v>8606</v>
      </c>
      <c r="G1001" s="149" t="s">
        <v>1071</v>
      </c>
      <c r="H1001" s="150">
        <v>1</v>
      </c>
      <c r="I1001" s="151"/>
      <c r="J1001" s="152">
        <f>ROUND(I1001*H1001,2)</f>
        <v>0</v>
      </c>
      <c r="K1001" s="148" t="s">
        <v>3</v>
      </c>
      <c r="L1001" s="36"/>
      <c r="M1001" s="153" t="s">
        <v>3</v>
      </c>
      <c r="N1001" s="154" t="s">
        <v>43</v>
      </c>
      <c r="O1001" s="56"/>
      <c r="P1001" s="155">
        <f>O1001*H1001</f>
        <v>0</v>
      </c>
      <c r="Q1001" s="155">
        <v>0</v>
      </c>
      <c r="R1001" s="155">
        <f>Q1001*H1001</f>
        <v>0</v>
      </c>
      <c r="S1001" s="155">
        <v>0</v>
      </c>
      <c r="T1001" s="156">
        <f>S1001*H1001</f>
        <v>0</v>
      </c>
      <c r="U1001" s="35"/>
      <c r="V1001" s="35"/>
      <c r="W1001" s="35"/>
      <c r="X1001" s="35"/>
      <c r="Y1001" s="35"/>
      <c r="Z1001" s="35"/>
      <c r="AA1001" s="35"/>
      <c r="AB1001" s="35"/>
      <c r="AC1001" s="35"/>
      <c r="AD1001" s="35"/>
      <c r="AE1001" s="35"/>
      <c r="AR1001" s="157" t="s">
        <v>202</v>
      </c>
      <c r="AT1001" s="157" t="s">
        <v>197</v>
      </c>
      <c r="AU1001" s="157" t="s">
        <v>81</v>
      </c>
      <c r="AY1001" s="20" t="s">
        <v>195</v>
      </c>
      <c r="BE1001" s="158">
        <f>IF(N1001="základní",J1001,0)</f>
        <v>0</v>
      </c>
      <c r="BF1001" s="158">
        <f>IF(N1001="snížená",J1001,0)</f>
        <v>0</v>
      </c>
      <c r="BG1001" s="158">
        <f>IF(N1001="zákl. přenesená",J1001,0)</f>
        <v>0</v>
      </c>
      <c r="BH1001" s="158">
        <f>IF(N1001="sníž. přenesená",J1001,0)</f>
        <v>0</v>
      </c>
      <c r="BI1001" s="158">
        <f>IF(N1001="nulová",J1001,0)</f>
        <v>0</v>
      </c>
      <c r="BJ1001" s="20" t="s">
        <v>79</v>
      </c>
      <c r="BK1001" s="158">
        <f>ROUND(I1001*H1001,2)</f>
        <v>0</v>
      </c>
      <c r="BL1001" s="20" t="s">
        <v>202</v>
      </c>
      <c r="BM1001" s="157" t="s">
        <v>1171</v>
      </c>
    </row>
    <row r="1002" spans="1:65" s="13" customFormat="1">
      <c r="B1002" s="164"/>
      <c r="D1002" s="159" t="s">
        <v>206</v>
      </c>
      <c r="E1002" s="165" t="s">
        <v>3</v>
      </c>
      <c r="F1002" s="166" t="s">
        <v>1172</v>
      </c>
      <c r="H1002" s="167">
        <v>1</v>
      </c>
      <c r="I1002" s="168"/>
      <c r="L1002" s="164"/>
      <c r="M1002" s="169"/>
      <c r="N1002" s="170"/>
      <c r="O1002" s="170"/>
      <c r="P1002" s="170"/>
      <c r="Q1002" s="170"/>
      <c r="R1002" s="170"/>
      <c r="S1002" s="170"/>
      <c r="T1002" s="171"/>
      <c r="AT1002" s="165" t="s">
        <v>206</v>
      </c>
      <c r="AU1002" s="165" t="s">
        <v>81</v>
      </c>
      <c r="AV1002" s="13" t="s">
        <v>81</v>
      </c>
      <c r="AW1002" s="13" t="s">
        <v>34</v>
      </c>
      <c r="AX1002" s="13" t="s">
        <v>79</v>
      </c>
      <c r="AY1002" s="165" t="s">
        <v>195</v>
      </c>
    </row>
    <row r="1003" spans="1:65" s="2" customFormat="1" ht="37.9" customHeight="1">
      <c r="A1003" s="35"/>
      <c r="B1003" s="145"/>
      <c r="C1003" s="146" t="s">
        <v>1173</v>
      </c>
      <c r="D1003" s="146" t="s">
        <v>197</v>
      </c>
      <c r="E1003" s="147" t="s">
        <v>1174</v>
      </c>
      <c r="F1003" s="148" t="s">
        <v>1170</v>
      </c>
      <c r="G1003" s="149" t="s">
        <v>1071</v>
      </c>
      <c r="H1003" s="150">
        <v>1</v>
      </c>
      <c r="I1003" s="151"/>
      <c r="J1003" s="152">
        <f>ROUND(I1003*H1003,2)</f>
        <v>0</v>
      </c>
      <c r="K1003" s="148" t="s">
        <v>3</v>
      </c>
      <c r="L1003" s="36"/>
      <c r="M1003" s="153" t="s">
        <v>3</v>
      </c>
      <c r="N1003" s="154" t="s">
        <v>43</v>
      </c>
      <c r="O1003" s="56"/>
      <c r="P1003" s="155">
        <f>O1003*H1003</f>
        <v>0</v>
      </c>
      <c r="Q1003" s="155">
        <v>0</v>
      </c>
      <c r="R1003" s="155">
        <f>Q1003*H1003</f>
        <v>0</v>
      </c>
      <c r="S1003" s="155">
        <v>0</v>
      </c>
      <c r="T1003" s="156">
        <f>S1003*H1003</f>
        <v>0</v>
      </c>
      <c r="U1003" s="35"/>
      <c r="V1003" s="35"/>
      <c r="W1003" s="35"/>
      <c r="X1003" s="35"/>
      <c r="Y1003" s="35"/>
      <c r="Z1003" s="35"/>
      <c r="AA1003" s="35"/>
      <c r="AB1003" s="35"/>
      <c r="AC1003" s="35"/>
      <c r="AD1003" s="35"/>
      <c r="AE1003" s="35"/>
      <c r="AR1003" s="157" t="s">
        <v>202</v>
      </c>
      <c r="AT1003" s="157" t="s">
        <v>197</v>
      </c>
      <c r="AU1003" s="157" t="s">
        <v>81</v>
      </c>
      <c r="AY1003" s="20" t="s">
        <v>195</v>
      </c>
      <c r="BE1003" s="158">
        <f>IF(N1003="základní",J1003,0)</f>
        <v>0</v>
      </c>
      <c r="BF1003" s="158">
        <f>IF(N1003="snížená",J1003,0)</f>
        <v>0</v>
      </c>
      <c r="BG1003" s="158">
        <f>IF(N1003="zákl. přenesená",J1003,0)</f>
        <v>0</v>
      </c>
      <c r="BH1003" s="158">
        <f>IF(N1003="sníž. přenesená",J1003,0)</f>
        <v>0</v>
      </c>
      <c r="BI1003" s="158">
        <f>IF(N1003="nulová",J1003,0)</f>
        <v>0</v>
      </c>
      <c r="BJ1003" s="20" t="s">
        <v>79</v>
      </c>
      <c r="BK1003" s="158">
        <f>ROUND(I1003*H1003,2)</f>
        <v>0</v>
      </c>
      <c r="BL1003" s="20" t="s">
        <v>202</v>
      </c>
      <c r="BM1003" s="157" t="s">
        <v>1175</v>
      </c>
    </row>
    <row r="1004" spans="1:65" s="13" customFormat="1">
      <c r="B1004" s="164"/>
      <c r="D1004" s="159" t="s">
        <v>206</v>
      </c>
      <c r="E1004" s="165" t="s">
        <v>3</v>
      </c>
      <c r="F1004" s="166" t="s">
        <v>1172</v>
      </c>
      <c r="H1004" s="167">
        <v>1</v>
      </c>
      <c r="I1004" s="168"/>
      <c r="L1004" s="164"/>
      <c r="M1004" s="169"/>
      <c r="N1004" s="170"/>
      <c r="O1004" s="170"/>
      <c r="P1004" s="170"/>
      <c r="Q1004" s="170"/>
      <c r="R1004" s="170"/>
      <c r="S1004" s="170"/>
      <c r="T1004" s="171"/>
      <c r="AT1004" s="165" t="s">
        <v>206</v>
      </c>
      <c r="AU1004" s="165" t="s">
        <v>81</v>
      </c>
      <c r="AV1004" s="13" t="s">
        <v>81</v>
      </c>
      <c r="AW1004" s="13" t="s">
        <v>34</v>
      </c>
      <c r="AX1004" s="13" t="s">
        <v>79</v>
      </c>
      <c r="AY1004" s="165" t="s">
        <v>195</v>
      </c>
    </row>
    <row r="1005" spans="1:65" s="2" customFormat="1" ht="24.2" customHeight="1">
      <c r="A1005" s="35"/>
      <c r="B1005" s="145"/>
      <c r="C1005" s="146" t="s">
        <v>1176</v>
      </c>
      <c r="D1005" s="146" t="s">
        <v>197</v>
      </c>
      <c r="E1005" s="147" t="s">
        <v>1177</v>
      </c>
      <c r="F1005" s="148" t="s">
        <v>1178</v>
      </c>
      <c r="G1005" s="149" t="s">
        <v>321</v>
      </c>
      <c r="H1005" s="150">
        <v>38.965000000000003</v>
      </c>
      <c r="I1005" s="151"/>
      <c r="J1005" s="152">
        <f>ROUND(I1005*H1005,2)</f>
        <v>0</v>
      </c>
      <c r="K1005" s="148" t="s">
        <v>3</v>
      </c>
      <c r="L1005" s="36"/>
      <c r="M1005" s="153" t="s">
        <v>3</v>
      </c>
      <c r="N1005" s="154" t="s">
        <v>43</v>
      </c>
      <c r="O1005" s="56"/>
      <c r="P1005" s="155">
        <f>O1005*H1005</f>
        <v>0</v>
      </c>
      <c r="Q1005" s="155">
        <v>0</v>
      </c>
      <c r="R1005" s="155">
        <f>Q1005*H1005</f>
        <v>0</v>
      </c>
      <c r="S1005" s="155">
        <v>0</v>
      </c>
      <c r="T1005" s="156">
        <f>S1005*H1005</f>
        <v>0</v>
      </c>
      <c r="U1005" s="35"/>
      <c r="V1005" s="35"/>
      <c r="W1005" s="35"/>
      <c r="X1005" s="35"/>
      <c r="Y1005" s="35"/>
      <c r="Z1005" s="35"/>
      <c r="AA1005" s="35"/>
      <c r="AB1005" s="35"/>
      <c r="AC1005" s="35"/>
      <c r="AD1005" s="35"/>
      <c r="AE1005" s="35"/>
      <c r="AR1005" s="157" t="s">
        <v>202</v>
      </c>
      <c r="AT1005" s="157" t="s">
        <v>197</v>
      </c>
      <c r="AU1005" s="157" t="s">
        <v>81</v>
      </c>
      <c r="AY1005" s="20" t="s">
        <v>195</v>
      </c>
      <c r="BE1005" s="158">
        <f>IF(N1005="základní",J1005,0)</f>
        <v>0</v>
      </c>
      <c r="BF1005" s="158">
        <f>IF(N1005="snížená",J1005,0)</f>
        <v>0</v>
      </c>
      <c r="BG1005" s="158">
        <f>IF(N1005="zákl. přenesená",J1005,0)</f>
        <v>0</v>
      </c>
      <c r="BH1005" s="158">
        <f>IF(N1005="sníž. přenesená",J1005,0)</f>
        <v>0</v>
      </c>
      <c r="BI1005" s="158">
        <f>IF(N1005="nulová",J1005,0)</f>
        <v>0</v>
      </c>
      <c r="BJ1005" s="20" t="s">
        <v>79</v>
      </c>
      <c r="BK1005" s="158">
        <f>ROUND(I1005*H1005,2)</f>
        <v>0</v>
      </c>
      <c r="BL1005" s="20" t="s">
        <v>202</v>
      </c>
      <c r="BM1005" s="157" t="s">
        <v>1179</v>
      </c>
    </row>
    <row r="1006" spans="1:65" s="13" customFormat="1">
      <c r="B1006" s="164"/>
      <c r="D1006" s="159" t="s">
        <v>206</v>
      </c>
      <c r="E1006" s="165" t="s">
        <v>3</v>
      </c>
      <c r="F1006" s="166" t="s">
        <v>1180</v>
      </c>
      <c r="H1006" s="167">
        <v>38.965000000000003</v>
      </c>
      <c r="I1006" s="168"/>
      <c r="L1006" s="164"/>
      <c r="M1006" s="169"/>
      <c r="N1006" s="170"/>
      <c r="O1006" s="170"/>
      <c r="P1006" s="170"/>
      <c r="Q1006" s="170"/>
      <c r="R1006" s="170"/>
      <c r="S1006" s="170"/>
      <c r="T1006" s="171"/>
      <c r="AT1006" s="165" t="s">
        <v>206</v>
      </c>
      <c r="AU1006" s="165" t="s">
        <v>81</v>
      </c>
      <c r="AV1006" s="13" t="s">
        <v>81</v>
      </c>
      <c r="AW1006" s="13" t="s">
        <v>34</v>
      </c>
      <c r="AX1006" s="13" t="s">
        <v>79</v>
      </c>
      <c r="AY1006" s="165" t="s">
        <v>195</v>
      </c>
    </row>
    <row r="1007" spans="1:65" s="2" customFormat="1" ht="24.2" customHeight="1">
      <c r="A1007" s="35"/>
      <c r="B1007" s="145"/>
      <c r="C1007" s="146" t="s">
        <v>1181</v>
      </c>
      <c r="D1007" s="146" t="s">
        <v>197</v>
      </c>
      <c r="E1007" s="147" t="s">
        <v>1182</v>
      </c>
      <c r="F1007" s="148" t="s">
        <v>1183</v>
      </c>
      <c r="G1007" s="149" t="s">
        <v>321</v>
      </c>
      <c r="H1007" s="150">
        <v>8.1</v>
      </c>
      <c r="I1007" s="151"/>
      <c r="J1007" s="152">
        <f>ROUND(I1007*H1007,2)</f>
        <v>0</v>
      </c>
      <c r="K1007" s="148" t="s">
        <v>3</v>
      </c>
      <c r="L1007" s="36"/>
      <c r="M1007" s="153" t="s">
        <v>3</v>
      </c>
      <c r="N1007" s="154" t="s">
        <v>43</v>
      </c>
      <c r="O1007" s="56"/>
      <c r="P1007" s="155">
        <f>O1007*H1007</f>
        <v>0</v>
      </c>
      <c r="Q1007" s="155">
        <v>0</v>
      </c>
      <c r="R1007" s="155">
        <f>Q1007*H1007</f>
        <v>0</v>
      </c>
      <c r="S1007" s="155">
        <v>0</v>
      </c>
      <c r="T1007" s="156">
        <f>S1007*H1007</f>
        <v>0</v>
      </c>
      <c r="U1007" s="35"/>
      <c r="V1007" s="35"/>
      <c r="W1007" s="35"/>
      <c r="X1007" s="35"/>
      <c r="Y1007" s="35"/>
      <c r="Z1007" s="35"/>
      <c r="AA1007" s="35"/>
      <c r="AB1007" s="35"/>
      <c r="AC1007" s="35"/>
      <c r="AD1007" s="35"/>
      <c r="AE1007" s="35"/>
      <c r="AR1007" s="157" t="s">
        <v>202</v>
      </c>
      <c r="AT1007" s="157" t="s">
        <v>197</v>
      </c>
      <c r="AU1007" s="157" t="s">
        <v>81</v>
      </c>
      <c r="AY1007" s="20" t="s">
        <v>195</v>
      </c>
      <c r="BE1007" s="158">
        <f>IF(N1007="základní",J1007,0)</f>
        <v>0</v>
      </c>
      <c r="BF1007" s="158">
        <f>IF(N1007="snížená",J1007,0)</f>
        <v>0</v>
      </c>
      <c r="BG1007" s="158">
        <f>IF(N1007="zákl. přenesená",J1007,0)</f>
        <v>0</v>
      </c>
      <c r="BH1007" s="158">
        <f>IF(N1007="sníž. přenesená",J1007,0)</f>
        <v>0</v>
      </c>
      <c r="BI1007" s="158">
        <f>IF(N1007="nulová",J1007,0)</f>
        <v>0</v>
      </c>
      <c r="BJ1007" s="20" t="s">
        <v>79</v>
      </c>
      <c r="BK1007" s="158">
        <f>ROUND(I1007*H1007,2)</f>
        <v>0</v>
      </c>
      <c r="BL1007" s="20" t="s">
        <v>202</v>
      </c>
      <c r="BM1007" s="157" t="s">
        <v>1184</v>
      </c>
    </row>
    <row r="1008" spans="1:65" s="13" customFormat="1">
      <c r="B1008" s="164"/>
      <c r="D1008" s="159" t="s">
        <v>206</v>
      </c>
      <c r="E1008" s="165" t="s">
        <v>3</v>
      </c>
      <c r="F1008" s="166" t="s">
        <v>1185</v>
      </c>
      <c r="H1008" s="167">
        <v>8.1</v>
      </c>
      <c r="I1008" s="168"/>
      <c r="L1008" s="164"/>
      <c r="M1008" s="169"/>
      <c r="N1008" s="170"/>
      <c r="O1008" s="170"/>
      <c r="P1008" s="170"/>
      <c r="Q1008" s="170"/>
      <c r="R1008" s="170"/>
      <c r="S1008" s="170"/>
      <c r="T1008" s="171"/>
      <c r="AT1008" s="165" t="s">
        <v>206</v>
      </c>
      <c r="AU1008" s="165" t="s">
        <v>81</v>
      </c>
      <c r="AV1008" s="13" t="s">
        <v>81</v>
      </c>
      <c r="AW1008" s="13" t="s">
        <v>34</v>
      </c>
      <c r="AX1008" s="13" t="s">
        <v>79</v>
      </c>
      <c r="AY1008" s="165" t="s">
        <v>195</v>
      </c>
    </row>
    <row r="1009" spans="1:65" s="2" customFormat="1" ht="24.2" customHeight="1">
      <c r="A1009" s="35"/>
      <c r="B1009" s="145"/>
      <c r="C1009" s="146" t="s">
        <v>1186</v>
      </c>
      <c r="D1009" s="146" t="s">
        <v>197</v>
      </c>
      <c r="E1009" s="147" t="s">
        <v>1187</v>
      </c>
      <c r="F1009" s="148" t="s">
        <v>1188</v>
      </c>
      <c r="G1009" s="149" t="s">
        <v>321</v>
      </c>
      <c r="H1009" s="150">
        <v>46.82</v>
      </c>
      <c r="I1009" s="151"/>
      <c r="J1009" s="152">
        <f>ROUND(I1009*H1009,2)</f>
        <v>0</v>
      </c>
      <c r="K1009" s="148" t="s">
        <v>3</v>
      </c>
      <c r="L1009" s="36"/>
      <c r="M1009" s="153" t="s">
        <v>3</v>
      </c>
      <c r="N1009" s="154" t="s">
        <v>43</v>
      </c>
      <c r="O1009" s="56"/>
      <c r="P1009" s="155">
        <f>O1009*H1009</f>
        <v>0</v>
      </c>
      <c r="Q1009" s="155">
        <v>0</v>
      </c>
      <c r="R1009" s="155">
        <f>Q1009*H1009</f>
        <v>0</v>
      </c>
      <c r="S1009" s="155">
        <v>0</v>
      </c>
      <c r="T1009" s="156">
        <f>S1009*H1009</f>
        <v>0</v>
      </c>
      <c r="U1009" s="35"/>
      <c r="V1009" s="35"/>
      <c r="W1009" s="35"/>
      <c r="X1009" s="35"/>
      <c r="Y1009" s="35"/>
      <c r="Z1009" s="35"/>
      <c r="AA1009" s="35"/>
      <c r="AB1009" s="35"/>
      <c r="AC1009" s="35"/>
      <c r="AD1009" s="35"/>
      <c r="AE1009" s="35"/>
      <c r="AR1009" s="157" t="s">
        <v>202</v>
      </c>
      <c r="AT1009" s="157" t="s">
        <v>197</v>
      </c>
      <c r="AU1009" s="157" t="s">
        <v>81</v>
      </c>
      <c r="AY1009" s="20" t="s">
        <v>195</v>
      </c>
      <c r="BE1009" s="158">
        <f>IF(N1009="základní",J1009,0)</f>
        <v>0</v>
      </c>
      <c r="BF1009" s="158">
        <f>IF(N1009="snížená",J1009,0)</f>
        <v>0</v>
      </c>
      <c r="BG1009" s="158">
        <f>IF(N1009="zákl. přenesená",J1009,0)</f>
        <v>0</v>
      </c>
      <c r="BH1009" s="158">
        <f>IF(N1009="sníž. přenesená",J1009,0)</f>
        <v>0</v>
      </c>
      <c r="BI1009" s="158">
        <f>IF(N1009="nulová",J1009,0)</f>
        <v>0</v>
      </c>
      <c r="BJ1009" s="20" t="s">
        <v>79</v>
      </c>
      <c r="BK1009" s="158">
        <f>ROUND(I1009*H1009,2)</f>
        <v>0</v>
      </c>
      <c r="BL1009" s="20" t="s">
        <v>202</v>
      </c>
      <c r="BM1009" s="157" t="s">
        <v>1189</v>
      </c>
    </row>
    <row r="1010" spans="1:65" s="13" customFormat="1">
      <c r="B1010" s="164"/>
      <c r="D1010" s="159" t="s">
        <v>206</v>
      </c>
      <c r="E1010" s="165" t="s">
        <v>3</v>
      </c>
      <c r="F1010" s="166" t="s">
        <v>1190</v>
      </c>
      <c r="H1010" s="167">
        <v>46.82</v>
      </c>
      <c r="I1010" s="168"/>
      <c r="L1010" s="164"/>
      <c r="M1010" s="169"/>
      <c r="N1010" s="170"/>
      <c r="O1010" s="170"/>
      <c r="P1010" s="170"/>
      <c r="Q1010" s="170"/>
      <c r="R1010" s="170"/>
      <c r="S1010" s="170"/>
      <c r="T1010" s="171"/>
      <c r="AT1010" s="165" t="s">
        <v>206</v>
      </c>
      <c r="AU1010" s="165" t="s">
        <v>81</v>
      </c>
      <c r="AV1010" s="13" t="s">
        <v>81</v>
      </c>
      <c r="AW1010" s="13" t="s">
        <v>34</v>
      </c>
      <c r="AX1010" s="13" t="s">
        <v>79</v>
      </c>
      <c r="AY1010" s="165" t="s">
        <v>195</v>
      </c>
    </row>
    <row r="1011" spans="1:65" s="2" customFormat="1" ht="24.2" customHeight="1">
      <c r="A1011" s="35"/>
      <c r="B1011" s="145"/>
      <c r="C1011" s="146" t="s">
        <v>1191</v>
      </c>
      <c r="D1011" s="146" t="s">
        <v>197</v>
      </c>
      <c r="E1011" s="147" t="s">
        <v>1192</v>
      </c>
      <c r="F1011" s="148" t="s">
        <v>1193</v>
      </c>
      <c r="G1011" s="149" t="s">
        <v>467</v>
      </c>
      <c r="H1011" s="150">
        <v>1</v>
      </c>
      <c r="I1011" s="151"/>
      <c r="J1011" s="152">
        <f>ROUND(I1011*H1011,2)</f>
        <v>0</v>
      </c>
      <c r="K1011" s="148" t="s">
        <v>3</v>
      </c>
      <c r="L1011" s="36"/>
      <c r="M1011" s="153" t="s">
        <v>3</v>
      </c>
      <c r="N1011" s="154" t="s">
        <v>43</v>
      </c>
      <c r="O1011" s="56"/>
      <c r="P1011" s="155">
        <f>O1011*H1011</f>
        <v>0</v>
      </c>
      <c r="Q1011" s="155">
        <v>0</v>
      </c>
      <c r="R1011" s="155">
        <f>Q1011*H1011</f>
        <v>0</v>
      </c>
      <c r="S1011" s="155">
        <v>0</v>
      </c>
      <c r="T1011" s="156">
        <f>S1011*H1011</f>
        <v>0</v>
      </c>
      <c r="U1011" s="35"/>
      <c r="V1011" s="35"/>
      <c r="W1011" s="35"/>
      <c r="X1011" s="35"/>
      <c r="Y1011" s="35"/>
      <c r="Z1011" s="35"/>
      <c r="AA1011" s="35"/>
      <c r="AB1011" s="35"/>
      <c r="AC1011" s="35"/>
      <c r="AD1011" s="35"/>
      <c r="AE1011" s="35"/>
      <c r="AR1011" s="157" t="s">
        <v>202</v>
      </c>
      <c r="AT1011" s="157" t="s">
        <v>197</v>
      </c>
      <c r="AU1011" s="157" t="s">
        <v>81</v>
      </c>
      <c r="AY1011" s="20" t="s">
        <v>195</v>
      </c>
      <c r="BE1011" s="158">
        <f>IF(N1011="základní",J1011,0)</f>
        <v>0</v>
      </c>
      <c r="BF1011" s="158">
        <f>IF(N1011="snížená",J1011,0)</f>
        <v>0</v>
      </c>
      <c r="BG1011" s="158">
        <f>IF(N1011="zákl. přenesená",J1011,0)</f>
        <v>0</v>
      </c>
      <c r="BH1011" s="158">
        <f>IF(N1011="sníž. přenesená",J1011,0)</f>
        <v>0</v>
      </c>
      <c r="BI1011" s="158">
        <f>IF(N1011="nulová",J1011,0)</f>
        <v>0</v>
      </c>
      <c r="BJ1011" s="20" t="s">
        <v>79</v>
      </c>
      <c r="BK1011" s="158">
        <f>ROUND(I1011*H1011,2)</f>
        <v>0</v>
      </c>
      <c r="BL1011" s="20" t="s">
        <v>202</v>
      </c>
      <c r="BM1011" s="157" t="s">
        <v>1194</v>
      </c>
    </row>
    <row r="1012" spans="1:65" s="13" customFormat="1">
      <c r="B1012" s="164"/>
      <c r="D1012" s="159" t="s">
        <v>206</v>
      </c>
      <c r="E1012" s="165" t="s">
        <v>3</v>
      </c>
      <c r="F1012" s="166" t="s">
        <v>1172</v>
      </c>
      <c r="H1012" s="167">
        <v>1</v>
      </c>
      <c r="I1012" s="168"/>
      <c r="L1012" s="164"/>
      <c r="M1012" s="169"/>
      <c r="N1012" s="170"/>
      <c r="O1012" s="170"/>
      <c r="P1012" s="170"/>
      <c r="Q1012" s="170"/>
      <c r="R1012" s="170"/>
      <c r="S1012" s="170"/>
      <c r="T1012" s="171"/>
      <c r="AT1012" s="165" t="s">
        <v>206</v>
      </c>
      <c r="AU1012" s="165" t="s">
        <v>81</v>
      </c>
      <c r="AV1012" s="13" t="s">
        <v>81</v>
      </c>
      <c r="AW1012" s="13" t="s">
        <v>34</v>
      </c>
      <c r="AX1012" s="13" t="s">
        <v>79</v>
      </c>
      <c r="AY1012" s="165" t="s">
        <v>195</v>
      </c>
    </row>
    <row r="1013" spans="1:65" s="2" customFormat="1" ht="24.2" customHeight="1">
      <c r="A1013" s="35"/>
      <c r="B1013" s="145"/>
      <c r="C1013" s="146" t="s">
        <v>1195</v>
      </c>
      <c r="D1013" s="146" t="s">
        <v>197</v>
      </c>
      <c r="E1013" s="147" t="s">
        <v>1196</v>
      </c>
      <c r="F1013" s="148" t="s">
        <v>1197</v>
      </c>
      <c r="G1013" s="149" t="s">
        <v>467</v>
      </c>
      <c r="H1013" s="150">
        <v>1</v>
      </c>
      <c r="I1013" s="151"/>
      <c r="J1013" s="152">
        <f>ROUND(I1013*H1013,2)</f>
        <v>0</v>
      </c>
      <c r="K1013" s="148" t="s">
        <v>3</v>
      </c>
      <c r="L1013" s="36"/>
      <c r="M1013" s="153" t="s">
        <v>3</v>
      </c>
      <c r="N1013" s="154" t="s">
        <v>43</v>
      </c>
      <c r="O1013" s="56"/>
      <c r="P1013" s="155">
        <f>O1013*H1013</f>
        <v>0</v>
      </c>
      <c r="Q1013" s="155">
        <v>0</v>
      </c>
      <c r="R1013" s="155">
        <f>Q1013*H1013</f>
        <v>0</v>
      </c>
      <c r="S1013" s="155">
        <v>0</v>
      </c>
      <c r="T1013" s="156">
        <f>S1013*H1013</f>
        <v>0</v>
      </c>
      <c r="U1013" s="35"/>
      <c r="V1013" s="35"/>
      <c r="W1013" s="35"/>
      <c r="X1013" s="35"/>
      <c r="Y1013" s="35"/>
      <c r="Z1013" s="35"/>
      <c r="AA1013" s="35"/>
      <c r="AB1013" s="35"/>
      <c r="AC1013" s="35"/>
      <c r="AD1013" s="35"/>
      <c r="AE1013" s="35"/>
      <c r="AR1013" s="157" t="s">
        <v>202</v>
      </c>
      <c r="AT1013" s="157" t="s">
        <v>197</v>
      </c>
      <c r="AU1013" s="157" t="s">
        <v>81</v>
      </c>
      <c r="AY1013" s="20" t="s">
        <v>195</v>
      </c>
      <c r="BE1013" s="158">
        <f>IF(N1013="základní",J1013,0)</f>
        <v>0</v>
      </c>
      <c r="BF1013" s="158">
        <f>IF(N1013="snížená",J1013,0)</f>
        <v>0</v>
      </c>
      <c r="BG1013" s="158">
        <f>IF(N1013="zákl. přenesená",J1013,0)</f>
        <v>0</v>
      </c>
      <c r="BH1013" s="158">
        <f>IF(N1013="sníž. přenesená",J1013,0)</f>
        <v>0</v>
      </c>
      <c r="BI1013" s="158">
        <f>IF(N1013="nulová",J1013,0)</f>
        <v>0</v>
      </c>
      <c r="BJ1013" s="20" t="s">
        <v>79</v>
      </c>
      <c r="BK1013" s="158">
        <f>ROUND(I1013*H1013,2)</f>
        <v>0</v>
      </c>
      <c r="BL1013" s="20" t="s">
        <v>202</v>
      </c>
      <c r="BM1013" s="157" t="s">
        <v>1198</v>
      </c>
    </row>
    <row r="1014" spans="1:65" s="13" customFormat="1">
      <c r="B1014" s="164"/>
      <c r="D1014" s="159" t="s">
        <v>206</v>
      </c>
      <c r="E1014" s="165" t="s">
        <v>3</v>
      </c>
      <c r="F1014" s="166" t="s">
        <v>1172</v>
      </c>
      <c r="H1014" s="167">
        <v>1</v>
      </c>
      <c r="I1014" s="168"/>
      <c r="L1014" s="164"/>
      <c r="M1014" s="169"/>
      <c r="N1014" s="170"/>
      <c r="O1014" s="170"/>
      <c r="P1014" s="170"/>
      <c r="Q1014" s="170"/>
      <c r="R1014" s="170"/>
      <c r="S1014" s="170"/>
      <c r="T1014" s="171"/>
      <c r="AT1014" s="165" t="s">
        <v>206</v>
      </c>
      <c r="AU1014" s="165" t="s">
        <v>81</v>
      </c>
      <c r="AV1014" s="13" t="s">
        <v>81</v>
      </c>
      <c r="AW1014" s="13" t="s">
        <v>34</v>
      </c>
      <c r="AX1014" s="13" t="s">
        <v>79</v>
      </c>
      <c r="AY1014" s="165" t="s">
        <v>195</v>
      </c>
    </row>
    <row r="1015" spans="1:65" s="2" customFormat="1" ht="24.2" customHeight="1">
      <c r="A1015" s="35"/>
      <c r="B1015" s="145"/>
      <c r="C1015" s="146" t="s">
        <v>1199</v>
      </c>
      <c r="D1015" s="146" t="s">
        <v>197</v>
      </c>
      <c r="E1015" s="147" t="s">
        <v>1200</v>
      </c>
      <c r="F1015" s="148" t="s">
        <v>1201</v>
      </c>
      <c r="G1015" s="149" t="s">
        <v>467</v>
      </c>
      <c r="H1015" s="150">
        <v>3</v>
      </c>
      <c r="I1015" s="151"/>
      <c r="J1015" s="152">
        <f>ROUND(I1015*H1015,2)</f>
        <v>0</v>
      </c>
      <c r="K1015" s="148" t="s">
        <v>3</v>
      </c>
      <c r="L1015" s="36"/>
      <c r="M1015" s="153" t="s">
        <v>3</v>
      </c>
      <c r="N1015" s="154" t="s">
        <v>43</v>
      </c>
      <c r="O1015" s="56"/>
      <c r="P1015" s="155">
        <f>O1015*H1015</f>
        <v>0</v>
      </c>
      <c r="Q1015" s="155">
        <v>0</v>
      </c>
      <c r="R1015" s="155">
        <f>Q1015*H1015</f>
        <v>0</v>
      </c>
      <c r="S1015" s="155">
        <v>0</v>
      </c>
      <c r="T1015" s="156">
        <f>S1015*H1015</f>
        <v>0</v>
      </c>
      <c r="U1015" s="35"/>
      <c r="V1015" s="35"/>
      <c r="W1015" s="35"/>
      <c r="X1015" s="35"/>
      <c r="Y1015" s="35"/>
      <c r="Z1015" s="35"/>
      <c r="AA1015" s="35"/>
      <c r="AB1015" s="35"/>
      <c r="AC1015" s="35"/>
      <c r="AD1015" s="35"/>
      <c r="AE1015" s="35"/>
      <c r="AR1015" s="157" t="s">
        <v>202</v>
      </c>
      <c r="AT1015" s="157" t="s">
        <v>197</v>
      </c>
      <c r="AU1015" s="157" t="s">
        <v>81</v>
      </c>
      <c r="AY1015" s="20" t="s">
        <v>195</v>
      </c>
      <c r="BE1015" s="158">
        <f>IF(N1015="základní",J1015,0)</f>
        <v>0</v>
      </c>
      <c r="BF1015" s="158">
        <f>IF(N1015="snížená",J1015,0)</f>
        <v>0</v>
      </c>
      <c r="BG1015" s="158">
        <f>IF(N1015="zákl. přenesená",J1015,0)</f>
        <v>0</v>
      </c>
      <c r="BH1015" s="158">
        <f>IF(N1015="sníž. přenesená",J1015,0)</f>
        <v>0</v>
      </c>
      <c r="BI1015" s="158">
        <f>IF(N1015="nulová",J1015,0)</f>
        <v>0</v>
      </c>
      <c r="BJ1015" s="20" t="s">
        <v>79</v>
      </c>
      <c r="BK1015" s="158">
        <f>ROUND(I1015*H1015,2)</f>
        <v>0</v>
      </c>
      <c r="BL1015" s="20" t="s">
        <v>202</v>
      </c>
      <c r="BM1015" s="157" t="s">
        <v>1202</v>
      </c>
    </row>
    <row r="1016" spans="1:65" s="13" customFormat="1">
      <c r="B1016" s="164"/>
      <c r="D1016" s="159" t="s">
        <v>206</v>
      </c>
      <c r="E1016" s="165" t="s">
        <v>3</v>
      </c>
      <c r="F1016" s="166" t="s">
        <v>1203</v>
      </c>
      <c r="H1016" s="167">
        <v>1</v>
      </c>
      <c r="I1016" s="168"/>
      <c r="L1016" s="164"/>
      <c r="M1016" s="169"/>
      <c r="N1016" s="170"/>
      <c r="O1016" s="170"/>
      <c r="P1016" s="170"/>
      <c r="Q1016" s="170"/>
      <c r="R1016" s="170"/>
      <c r="S1016" s="170"/>
      <c r="T1016" s="171"/>
      <c r="AT1016" s="165" t="s">
        <v>206</v>
      </c>
      <c r="AU1016" s="165" t="s">
        <v>81</v>
      </c>
      <c r="AV1016" s="13" t="s">
        <v>81</v>
      </c>
      <c r="AW1016" s="13" t="s">
        <v>34</v>
      </c>
      <c r="AX1016" s="13" t="s">
        <v>72</v>
      </c>
      <c r="AY1016" s="165" t="s">
        <v>195</v>
      </c>
    </row>
    <row r="1017" spans="1:65" s="13" customFormat="1">
      <c r="B1017" s="164"/>
      <c r="D1017" s="159" t="s">
        <v>206</v>
      </c>
      <c r="E1017" s="165" t="s">
        <v>3</v>
      </c>
      <c r="F1017" s="166" t="s">
        <v>1204</v>
      </c>
      <c r="H1017" s="167">
        <v>1</v>
      </c>
      <c r="I1017" s="168"/>
      <c r="L1017" s="164"/>
      <c r="M1017" s="169"/>
      <c r="N1017" s="170"/>
      <c r="O1017" s="170"/>
      <c r="P1017" s="170"/>
      <c r="Q1017" s="170"/>
      <c r="R1017" s="170"/>
      <c r="S1017" s="170"/>
      <c r="T1017" s="171"/>
      <c r="AT1017" s="165" t="s">
        <v>206</v>
      </c>
      <c r="AU1017" s="165" t="s">
        <v>81</v>
      </c>
      <c r="AV1017" s="13" t="s">
        <v>81</v>
      </c>
      <c r="AW1017" s="13" t="s">
        <v>34</v>
      </c>
      <c r="AX1017" s="13" t="s">
        <v>72</v>
      </c>
      <c r="AY1017" s="165" t="s">
        <v>195</v>
      </c>
    </row>
    <row r="1018" spans="1:65" s="13" customFormat="1">
      <c r="B1018" s="164"/>
      <c r="D1018" s="159" t="s">
        <v>206</v>
      </c>
      <c r="E1018" s="165" t="s">
        <v>3</v>
      </c>
      <c r="F1018" s="166" t="s">
        <v>1205</v>
      </c>
      <c r="H1018" s="167">
        <v>1</v>
      </c>
      <c r="I1018" s="168"/>
      <c r="L1018" s="164"/>
      <c r="M1018" s="169"/>
      <c r="N1018" s="170"/>
      <c r="O1018" s="170"/>
      <c r="P1018" s="170"/>
      <c r="Q1018" s="170"/>
      <c r="R1018" s="170"/>
      <c r="S1018" s="170"/>
      <c r="T1018" s="171"/>
      <c r="AT1018" s="165" t="s">
        <v>206</v>
      </c>
      <c r="AU1018" s="165" t="s">
        <v>81</v>
      </c>
      <c r="AV1018" s="13" t="s">
        <v>81</v>
      </c>
      <c r="AW1018" s="13" t="s">
        <v>34</v>
      </c>
      <c r="AX1018" s="13" t="s">
        <v>72</v>
      </c>
      <c r="AY1018" s="165" t="s">
        <v>195</v>
      </c>
    </row>
    <row r="1019" spans="1:65" s="15" customFormat="1">
      <c r="B1019" s="180"/>
      <c r="D1019" s="159" t="s">
        <v>206</v>
      </c>
      <c r="E1019" s="181" t="s">
        <v>3</v>
      </c>
      <c r="F1019" s="182" t="s">
        <v>212</v>
      </c>
      <c r="H1019" s="183">
        <v>3</v>
      </c>
      <c r="I1019" s="184"/>
      <c r="L1019" s="180"/>
      <c r="M1019" s="185"/>
      <c r="N1019" s="186"/>
      <c r="O1019" s="186"/>
      <c r="P1019" s="186"/>
      <c r="Q1019" s="186"/>
      <c r="R1019" s="186"/>
      <c r="S1019" s="186"/>
      <c r="T1019" s="187"/>
      <c r="AT1019" s="181" t="s">
        <v>206</v>
      </c>
      <c r="AU1019" s="181" t="s">
        <v>81</v>
      </c>
      <c r="AV1019" s="15" t="s">
        <v>202</v>
      </c>
      <c r="AW1019" s="15" t="s">
        <v>34</v>
      </c>
      <c r="AX1019" s="15" t="s">
        <v>79</v>
      </c>
      <c r="AY1019" s="181" t="s">
        <v>195</v>
      </c>
    </row>
    <row r="1020" spans="1:65" s="2" customFormat="1" ht="24.2" customHeight="1">
      <c r="A1020" s="35"/>
      <c r="B1020" s="145"/>
      <c r="C1020" s="146" t="s">
        <v>1206</v>
      </c>
      <c r="D1020" s="146" t="s">
        <v>197</v>
      </c>
      <c r="E1020" s="147" t="s">
        <v>1207</v>
      </c>
      <c r="F1020" s="148" t="s">
        <v>1208</v>
      </c>
      <c r="G1020" s="149" t="s">
        <v>467</v>
      </c>
      <c r="H1020" s="150">
        <v>6</v>
      </c>
      <c r="I1020" s="151"/>
      <c r="J1020" s="152">
        <f>ROUND(I1020*H1020,2)</f>
        <v>0</v>
      </c>
      <c r="K1020" s="148" t="s">
        <v>3</v>
      </c>
      <c r="L1020" s="36"/>
      <c r="M1020" s="153" t="s">
        <v>3</v>
      </c>
      <c r="N1020" s="154" t="s">
        <v>43</v>
      </c>
      <c r="O1020" s="56"/>
      <c r="P1020" s="155">
        <f>O1020*H1020</f>
        <v>0</v>
      </c>
      <c r="Q1020" s="155">
        <v>0</v>
      </c>
      <c r="R1020" s="155">
        <f>Q1020*H1020</f>
        <v>0</v>
      </c>
      <c r="S1020" s="155">
        <v>0</v>
      </c>
      <c r="T1020" s="156">
        <f>S1020*H1020</f>
        <v>0</v>
      </c>
      <c r="U1020" s="35"/>
      <c r="V1020" s="35"/>
      <c r="W1020" s="35"/>
      <c r="X1020" s="35"/>
      <c r="Y1020" s="35"/>
      <c r="Z1020" s="35"/>
      <c r="AA1020" s="35"/>
      <c r="AB1020" s="35"/>
      <c r="AC1020" s="35"/>
      <c r="AD1020" s="35"/>
      <c r="AE1020" s="35"/>
      <c r="AR1020" s="157" t="s">
        <v>202</v>
      </c>
      <c r="AT1020" s="157" t="s">
        <v>197</v>
      </c>
      <c r="AU1020" s="157" t="s">
        <v>81</v>
      </c>
      <c r="AY1020" s="20" t="s">
        <v>195</v>
      </c>
      <c r="BE1020" s="158">
        <f>IF(N1020="základní",J1020,0)</f>
        <v>0</v>
      </c>
      <c r="BF1020" s="158">
        <f>IF(N1020="snížená",J1020,0)</f>
        <v>0</v>
      </c>
      <c r="BG1020" s="158">
        <f>IF(N1020="zákl. přenesená",J1020,0)</f>
        <v>0</v>
      </c>
      <c r="BH1020" s="158">
        <f>IF(N1020="sníž. přenesená",J1020,0)</f>
        <v>0</v>
      </c>
      <c r="BI1020" s="158">
        <f>IF(N1020="nulová",J1020,0)</f>
        <v>0</v>
      </c>
      <c r="BJ1020" s="20" t="s">
        <v>79</v>
      </c>
      <c r="BK1020" s="158">
        <f>ROUND(I1020*H1020,2)</f>
        <v>0</v>
      </c>
      <c r="BL1020" s="20" t="s">
        <v>202</v>
      </c>
      <c r="BM1020" s="157" t="s">
        <v>1209</v>
      </c>
    </row>
    <row r="1021" spans="1:65" s="13" customFormat="1">
      <c r="B1021" s="164"/>
      <c r="D1021" s="159" t="s">
        <v>206</v>
      </c>
      <c r="E1021" s="165" t="s">
        <v>3</v>
      </c>
      <c r="F1021" s="166" t="s">
        <v>1210</v>
      </c>
      <c r="H1021" s="167">
        <v>2</v>
      </c>
      <c r="I1021" s="168"/>
      <c r="L1021" s="164"/>
      <c r="M1021" s="169"/>
      <c r="N1021" s="170"/>
      <c r="O1021" s="170"/>
      <c r="P1021" s="170"/>
      <c r="Q1021" s="170"/>
      <c r="R1021" s="170"/>
      <c r="S1021" s="170"/>
      <c r="T1021" s="171"/>
      <c r="AT1021" s="165" t="s">
        <v>206</v>
      </c>
      <c r="AU1021" s="165" t="s">
        <v>81</v>
      </c>
      <c r="AV1021" s="13" t="s">
        <v>81</v>
      </c>
      <c r="AW1021" s="13" t="s">
        <v>34</v>
      </c>
      <c r="AX1021" s="13" t="s">
        <v>72</v>
      </c>
      <c r="AY1021" s="165" t="s">
        <v>195</v>
      </c>
    </row>
    <row r="1022" spans="1:65" s="13" customFormat="1">
      <c r="B1022" s="164"/>
      <c r="D1022" s="159" t="s">
        <v>206</v>
      </c>
      <c r="E1022" s="165" t="s">
        <v>3</v>
      </c>
      <c r="F1022" s="166" t="s">
        <v>1211</v>
      </c>
      <c r="H1022" s="167">
        <v>2</v>
      </c>
      <c r="I1022" s="168"/>
      <c r="L1022" s="164"/>
      <c r="M1022" s="169"/>
      <c r="N1022" s="170"/>
      <c r="O1022" s="170"/>
      <c r="P1022" s="170"/>
      <c r="Q1022" s="170"/>
      <c r="R1022" s="170"/>
      <c r="S1022" s="170"/>
      <c r="T1022" s="171"/>
      <c r="AT1022" s="165" t="s">
        <v>206</v>
      </c>
      <c r="AU1022" s="165" t="s">
        <v>81</v>
      </c>
      <c r="AV1022" s="13" t="s">
        <v>81</v>
      </c>
      <c r="AW1022" s="13" t="s">
        <v>34</v>
      </c>
      <c r="AX1022" s="13" t="s">
        <v>72</v>
      </c>
      <c r="AY1022" s="165" t="s">
        <v>195</v>
      </c>
    </row>
    <row r="1023" spans="1:65" s="13" customFormat="1">
      <c r="B1023" s="164"/>
      <c r="D1023" s="159" t="s">
        <v>206</v>
      </c>
      <c r="E1023" s="165" t="s">
        <v>3</v>
      </c>
      <c r="F1023" s="166" t="s">
        <v>1212</v>
      </c>
      <c r="H1023" s="167">
        <v>2</v>
      </c>
      <c r="I1023" s="168"/>
      <c r="L1023" s="164"/>
      <c r="M1023" s="169"/>
      <c r="N1023" s="170"/>
      <c r="O1023" s="170"/>
      <c r="P1023" s="170"/>
      <c r="Q1023" s="170"/>
      <c r="R1023" s="170"/>
      <c r="S1023" s="170"/>
      <c r="T1023" s="171"/>
      <c r="AT1023" s="165" t="s">
        <v>206</v>
      </c>
      <c r="AU1023" s="165" t="s">
        <v>81</v>
      </c>
      <c r="AV1023" s="13" t="s">
        <v>81</v>
      </c>
      <c r="AW1023" s="13" t="s">
        <v>34</v>
      </c>
      <c r="AX1023" s="13" t="s">
        <v>72</v>
      </c>
      <c r="AY1023" s="165" t="s">
        <v>195</v>
      </c>
    </row>
    <row r="1024" spans="1:65" s="15" customFormat="1">
      <c r="B1024" s="180"/>
      <c r="D1024" s="159" t="s">
        <v>206</v>
      </c>
      <c r="E1024" s="181" t="s">
        <v>3</v>
      </c>
      <c r="F1024" s="182" t="s">
        <v>212</v>
      </c>
      <c r="H1024" s="183">
        <v>6</v>
      </c>
      <c r="I1024" s="184"/>
      <c r="L1024" s="180"/>
      <c r="M1024" s="185"/>
      <c r="N1024" s="186"/>
      <c r="O1024" s="186"/>
      <c r="P1024" s="186"/>
      <c r="Q1024" s="186"/>
      <c r="R1024" s="186"/>
      <c r="S1024" s="186"/>
      <c r="T1024" s="187"/>
      <c r="AT1024" s="181" t="s">
        <v>206</v>
      </c>
      <c r="AU1024" s="181" t="s">
        <v>81</v>
      </c>
      <c r="AV1024" s="15" t="s">
        <v>202</v>
      </c>
      <c r="AW1024" s="15" t="s">
        <v>34</v>
      </c>
      <c r="AX1024" s="15" t="s">
        <v>79</v>
      </c>
      <c r="AY1024" s="181" t="s">
        <v>195</v>
      </c>
    </row>
    <row r="1025" spans="1:65" s="2" customFormat="1" ht="24.2" customHeight="1">
      <c r="A1025" s="35"/>
      <c r="B1025" s="145"/>
      <c r="C1025" s="146" t="s">
        <v>1213</v>
      </c>
      <c r="D1025" s="146" t="s">
        <v>197</v>
      </c>
      <c r="E1025" s="147" t="s">
        <v>1214</v>
      </c>
      <c r="F1025" s="148" t="s">
        <v>1215</v>
      </c>
      <c r="G1025" s="149" t="s">
        <v>467</v>
      </c>
      <c r="H1025" s="150">
        <v>3</v>
      </c>
      <c r="I1025" s="151"/>
      <c r="J1025" s="152">
        <f>ROUND(I1025*H1025,2)</f>
        <v>0</v>
      </c>
      <c r="K1025" s="148" t="s">
        <v>3</v>
      </c>
      <c r="L1025" s="36"/>
      <c r="M1025" s="153" t="s">
        <v>3</v>
      </c>
      <c r="N1025" s="154" t="s">
        <v>43</v>
      </c>
      <c r="O1025" s="56"/>
      <c r="P1025" s="155">
        <f>O1025*H1025</f>
        <v>0</v>
      </c>
      <c r="Q1025" s="155">
        <v>0</v>
      </c>
      <c r="R1025" s="155">
        <f>Q1025*H1025</f>
        <v>0</v>
      </c>
      <c r="S1025" s="155">
        <v>0</v>
      </c>
      <c r="T1025" s="156">
        <f>S1025*H1025</f>
        <v>0</v>
      </c>
      <c r="U1025" s="35"/>
      <c r="V1025" s="35"/>
      <c r="W1025" s="35"/>
      <c r="X1025" s="35"/>
      <c r="Y1025" s="35"/>
      <c r="Z1025" s="35"/>
      <c r="AA1025" s="35"/>
      <c r="AB1025" s="35"/>
      <c r="AC1025" s="35"/>
      <c r="AD1025" s="35"/>
      <c r="AE1025" s="35"/>
      <c r="AR1025" s="157" t="s">
        <v>202</v>
      </c>
      <c r="AT1025" s="157" t="s">
        <v>197</v>
      </c>
      <c r="AU1025" s="157" t="s">
        <v>81</v>
      </c>
      <c r="AY1025" s="20" t="s">
        <v>195</v>
      </c>
      <c r="BE1025" s="158">
        <f>IF(N1025="základní",J1025,0)</f>
        <v>0</v>
      </c>
      <c r="BF1025" s="158">
        <f>IF(N1025="snížená",J1025,0)</f>
        <v>0</v>
      </c>
      <c r="BG1025" s="158">
        <f>IF(N1025="zákl. přenesená",J1025,0)</f>
        <v>0</v>
      </c>
      <c r="BH1025" s="158">
        <f>IF(N1025="sníž. přenesená",J1025,0)</f>
        <v>0</v>
      </c>
      <c r="BI1025" s="158">
        <f>IF(N1025="nulová",J1025,0)</f>
        <v>0</v>
      </c>
      <c r="BJ1025" s="20" t="s">
        <v>79</v>
      </c>
      <c r="BK1025" s="158">
        <f>ROUND(I1025*H1025,2)</f>
        <v>0</v>
      </c>
      <c r="BL1025" s="20" t="s">
        <v>202</v>
      </c>
      <c r="BM1025" s="157" t="s">
        <v>1216</v>
      </c>
    </row>
    <row r="1026" spans="1:65" s="13" customFormat="1">
      <c r="B1026" s="164"/>
      <c r="D1026" s="159" t="s">
        <v>206</v>
      </c>
      <c r="E1026" s="165" t="s">
        <v>3</v>
      </c>
      <c r="F1026" s="166" t="s">
        <v>1203</v>
      </c>
      <c r="H1026" s="167">
        <v>1</v>
      </c>
      <c r="I1026" s="168"/>
      <c r="L1026" s="164"/>
      <c r="M1026" s="169"/>
      <c r="N1026" s="170"/>
      <c r="O1026" s="170"/>
      <c r="P1026" s="170"/>
      <c r="Q1026" s="170"/>
      <c r="R1026" s="170"/>
      <c r="S1026" s="170"/>
      <c r="T1026" s="171"/>
      <c r="AT1026" s="165" t="s">
        <v>206</v>
      </c>
      <c r="AU1026" s="165" t="s">
        <v>81</v>
      </c>
      <c r="AV1026" s="13" t="s">
        <v>81</v>
      </c>
      <c r="AW1026" s="13" t="s">
        <v>34</v>
      </c>
      <c r="AX1026" s="13" t="s">
        <v>72</v>
      </c>
      <c r="AY1026" s="165" t="s">
        <v>195</v>
      </c>
    </row>
    <row r="1027" spans="1:65" s="13" customFormat="1">
      <c r="B1027" s="164"/>
      <c r="D1027" s="159" t="s">
        <v>206</v>
      </c>
      <c r="E1027" s="165" t="s">
        <v>3</v>
      </c>
      <c r="F1027" s="166" t="s">
        <v>1204</v>
      </c>
      <c r="H1027" s="167">
        <v>1</v>
      </c>
      <c r="I1027" s="168"/>
      <c r="L1027" s="164"/>
      <c r="M1027" s="169"/>
      <c r="N1027" s="170"/>
      <c r="O1027" s="170"/>
      <c r="P1027" s="170"/>
      <c r="Q1027" s="170"/>
      <c r="R1027" s="170"/>
      <c r="S1027" s="170"/>
      <c r="T1027" s="171"/>
      <c r="AT1027" s="165" t="s">
        <v>206</v>
      </c>
      <c r="AU1027" s="165" t="s">
        <v>81</v>
      </c>
      <c r="AV1027" s="13" t="s">
        <v>81</v>
      </c>
      <c r="AW1027" s="13" t="s">
        <v>34</v>
      </c>
      <c r="AX1027" s="13" t="s">
        <v>72</v>
      </c>
      <c r="AY1027" s="165" t="s">
        <v>195</v>
      </c>
    </row>
    <row r="1028" spans="1:65" s="13" customFormat="1">
      <c r="B1028" s="164"/>
      <c r="D1028" s="159" t="s">
        <v>206</v>
      </c>
      <c r="E1028" s="165" t="s">
        <v>3</v>
      </c>
      <c r="F1028" s="166" t="s">
        <v>1205</v>
      </c>
      <c r="H1028" s="167">
        <v>1</v>
      </c>
      <c r="I1028" s="168"/>
      <c r="L1028" s="164"/>
      <c r="M1028" s="169"/>
      <c r="N1028" s="170"/>
      <c r="O1028" s="170"/>
      <c r="P1028" s="170"/>
      <c r="Q1028" s="170"/>
      <c r="R1028" s="170"/>
      <c r="S1028" s="170"/>
      <c r="T1028" s="171"/>
      <c r="AT1028" s="165" t="s">
        <v>206</v>
      </c>
      <c r="AU1028" s="165" t="s">
        <v>81</v>
      </c>
      <c r="AV1028" s="13" t="s">
        <v>81</v>
      </c>
      <c r="AW1028" s="13" t="s">
        <v>34</v>
      </c>
      <c r="AX1028" s="13" t="s">
        <v>72</v>
      </c>
      <c r="AY1028" s="165" t="s">
        <v>195</v>
      </c>
    </row>
    <row r="1029" spans="1:65" s="15" customFormat="1">
      <c r="B1029" s="180"/>
      <c r="D1029" s="159" t="s">
        <v>206</v>
      </c>
      <c r="E1029" s="181" t="s">
        <v>3</v>
      </c>
      <c r="F1029" s="182" t="s">
        <v>212</v>
      </c>
      <c r="H1029" s="183">
        <v>3</v>
      </c>
      <c r="I1029" s="184"/>
      <c r="L1029" s="180"/>
      <c r="M1029" s="185"/>
      <c r="N1029" s="186"/>
      <c r="O1029" s="186"/>
      <c r="P1029" s="186"/>
      <c r="Q1029" s="186"/>
      <c r="R1029" s="186"/>
      <c r="S1029" s="186"/>
      <c r="T1029" s="187"/>
      <c r="AT1029" s="181" t="s">
        <v>206</v>
      </c>
      <c r="AU1029" s="181" t="s">
        <v>81</v>
      </c>
      <c r="AV1029" s="15" t="s">
        <v>202</v>
      </c>
      <c r="AW1029" s="15" t="s">
        <v>34</v>
      </c>
      <c r="AX1029" s="15" t="s">
        <v>79</v>
      </c>
      <c r="AY1029" s="181" t="s">
        <v>195</v>
      </c>
    </row>
    <row r="1030" spans="1:65" s="2" customFormat="1" ht="37.9" customHeight="1">
      <c r="A1030" s="35"/>
      <c r="B1030" s="145"/>
      <c r="C1030" s="146" t="s">
        <v>1217</v>
      </c>
      <c r="D1030" s="146" t="s">
        <v>197</v>
      </c>
      <c r="E1030" s="147" t="s">
        <v>1218</v>
      </c>
      <c r="F1030" s="148" t="s">
        <v>1219</v>
      </c>
      <c r="G1030" s="149" t="s">
        <v>321</v>
      </c>
      <c r="H1030" s="150">
        <v>210.05</v>
      </c>
      <c r="I1030" s="151"/>
      <c r="J1030" s="152">
        <f>ROUND(I1030*H1030,2)</f>
        <v>0</v>
      </c>
      <c r="K1030" s="148" t="s">
        <v>201</v>
      </c>
      <c r="L1030" s="36"/>
      <c r="M1030" s="153" t="s">
        <v>3</v>
      </c>
      <c r="N1030" s="154" t="s">
        <v>43</v>
      </c>
      <c r="O1030" s="56"/>
      <c r="P1030" s="155">
        <f>O1030*H1030</f>
        <v>0</v>
      </c>
      <c r="Q1030" s="155">
        <v>0.11046</v>
      </c>
      <c r="R1030" s="155">
        <f>Q1030*H1030</f>
        <v>23.202123</v>
      </c>
      <c r="S1030" s="155">
        <v>0</v>
      </c>
      <c r="T1030" s="156">
        <f>S1030*H1030</f>
        <v>0</v>
      </c>
      <c r="U1030" s="35"/>
      <c r="V1030" s="35"/>
      <c r="W1030" s="35"/>
      <c r="X1030" s="35"/>
      <c r="Y1030" s="35"/>
      <c r="Z1030" s="35"/>
      <c r="AA1030" s="35"/>
      <c r="AB1030" s="35"/>
      <c r="AC1030" s="35"/>
      <c r="AD1030" s="35"/>
      <c r="AE1030" s="35"/>
      <c r="AR1030" s="157" t="s">
        <v>202</v>
      </c>
      <c r="AT1030" s="157" t="s">
        <v>197</v>
      </c>
      <c r="AU1030" s="157" t="s">
        <v>81</v>
      </c>
      <c r="AY1030" s="20" t="s">
        <v>195</v>
      </c>
      <c r="BE1030" s="158">
        <f>IF(N1030="základní",J1030,0)</f>
        <v>0</v>
      </c>
      <c r="BF1030" s="158">
        <f>IF(N1030="snížená",J1030,0)</f>
        <v>0</v>
      </c>
      <c r="BG1030" s="158">
        <f>IF(N1030="zákl. přenesená",J1030,0)</f>
        <v>0</v>
      </c>
      <c r="BH1030" s="158">
        <f>IF(N1030="sníž. přenesená",J1030,0)</f>
        <v>0</v>
      </c>
      <c r="BI1030" s="158">
        <f>IF(N1030="nulová",J1030,0)</f>
        <v>0</v>
      </c>
      <c r="BJ1030" s="20" t="s">
        <v>79</v>
      </c>
      <c r="BK1030" s="158">
        <f>ROUND(I1030*H1030,2)</f>
        <v>0</v>
      </c>
      <c r="BL1030" s="20" t="s">
        <v>202</v>
      </c>
      <c r="BM1030" s="157" t="s">
        <v>1220</v>
      </c>
    </row>
    <row r="1031" spans="1:65" s="13" customFormat="1" ht="22.5">
      <c r="B1031" s="164"/>
      <c r="D1031" s="159" t="s">
        <v>206</v>
      </c>
      <c r="E1031" s="165" t="s">
        <v>3</v>
      </c>
      <c r="F1031" s="166" t="s">
        <v>1221</v>
      </c>
      <c r="H1031" s="167">
        <v>210.05</v>
      </c>
      <c r="I1031" s="168"/>
      <c r="L1031" s="164"/>
      <c r="M1031" s="169"/>
      <c r="N1031" s="170"/>
      <c r="O1031" s="170"/>
      <c r="P1031" s="170"/>
      <c r="Q1031" s="170"/>
      <c r="R1031" s="170"/>
      <c r="S1031" s="170"/>
      <c r="T1031" s="171"/>
      <c r="AT1031" s="165" t="s">
        <v>206</v>
      </c>
      <c r="AU1031" s="165" t="s">
        <v>81</v>
      </c>
      <c r="AV1031" s="13" t="s">
        <v>81</v>
      </c>
      <c r="AW1031" s="13" t="s">
        <v>34</v>
      </c>
      <c r="AX1031" s="13" t="s">
        <v>79</v>
      </c>
      <c r="AY1031" s="165" t="s">
        <v>195</v>
      </c>
    </row>
    <row r="1032" spans="1:65" s="2" customFormat="1" ht="24.2" customHeight="1">
      <c r="A1032" s="35"/>
      <c r="B1032" s="145"/>
      <c r="C1032" s="146" t="s">
        <v>1222</v>
      </c>
      <c r="D1032" s="146" t="s">
        <v>197</v>
      </c>
      <c r="E1032" s="147" t="s">
        <v>1223</v>
      </c>
      <c r="F1032" s="148" t="s">
        <v>1224</v>
      </c>
      <c r="G1032" s="149" t="s">
        <v>300</v>
      </c>
      <c r="H1032" s="150">
        <v>105.02500000000001</v>
      </c>
      <c r="I1032" s="151"/>
      <c r="J1032" s="152">
        <f>ROUND(I1032*H1032,2)</f>
        <v>0</v>
      </c>
      <c r="K1032" s="148" t="s">
        <v>201</v>
      </c>
      <c r="L1032" s="36"/>
      <c r="M1032" s="153" t="s">
        <v>3</v>
      </c>
      <c r="N1032" s="154" t="s">
        <v>43</v>
      </c>
      <c r="O1032" s="56"/>
      <c r="P1032" s="155">
        <f>O1032*H1032</f>
        <v>0</v>
      </c>
      <c r="Q1032" s="155">
        <v>6.5799999999999999E-3</v>
      </c>
      <c r="R1032" s="155">
        <f>Q1032*H1032</f>
        <v>0.69106450000000008</v>
      </c>
      <c r="S1032" s="155">
        <v>0</v>
      </c>
      <c r="T1032" s="156">
        <f>S1032*H1032</f>
        <v>0</v>
      </c>
      <c r="U1032" s="35"/>
      <c r="V1032" s="35"/>
      <c r="W1032" s="35"/>
      <c r="X1032" s="35"/>
      <c r="Y1032" s="35"/>
      <c r="Z1032" s="35"/>
      <c r="AA1032" s="35"/>
      <c r="AB1032" s="35"/>
      <c r="AC1032" s="35"/>
      <c r="AD1032" s="35"/>
      <c r="AE1032" s="35"/>
      <c r="AR1032" s="157" t="s">
        <v>202</v>
      </c>
      <c r="AT1032" s="157" t="s">
        <v>197</v>
      </c>
      <c r="AU1032" s="157" t="s">
        <v>81</v>
      </c>
      <c r="AY1032" s="20" t="s">
        <v>195</v>
      </c>
      <c r="BE1032" s="158">
        <f>IF(N1032="základní",J1032,0)</f>
        <v>0</v>
      </c>
      <c r="BF1032" s="158">
        <f>IF(N1032="snížená",J1032,0)</f>
        <v>0</v>
      </c>
      <c r="BG1032" s="158">
        <f>IF(N1032="zákl. přenesená",J1032,0)</f>
        <v>0</v>
      </c>
      <c r="BH1032" s="158">
        <f>IF(N1032="sníž. přenesená",J1032,0)</f>
        <v>0</v>
      </c>
      <c r="BI1032" s="158">
        <f>IF(N1032="nulová",J1032,0)</f>
        <v>0</v>
      </c>
      <c r="BJ1032" s="20" t="s">
        <v>79</v>
      </c>
      <c r="BK1032" s="158">
        <f>ROUND(I1032*H1032,2)</f>
        <v>0</v>
      </c>
      <c r="BL1032" s="20" t="s">
        <v>202</v>
      </c>
      <c r="BM1032" s="157" t="s">
        <v>1225</v>
      </c>
    </row>
    <row r="1033" spans="1:65" s="2" customFormat="1" ht="39">
      <c r="A1033" s="35"/>
      <c r="B1033" s="36"/>
      <c r="C1033" s="35"/>
      <c r="D1033" s="159" t="s">
        <v>204</v>
      </c>
      <c r="E1033" s="35"/>
      <c r="F1033" s="160" t="s">
        <v>1226</v>
      </c>
      <c r="G1033" s="35"/>
      <c r="H1033" s="35"/>
      <c r="I1033" s="161"/>
      <c r="J1033" s="35"/>
      <c r="K1033" s="35"/>
      <c r="L1033" s="36"/>
      <c r="M1033" s="162"/>
      <c r="N1033" s="163"/>
      <c r="O1033" s="56"/>
      <c r="P1033" s="56"/>
      <c r="Q1033" s="56"/>
      <c r="R1033" s="56"/>
      <c r="S1033" s="56"/>
      <c r="T1033" s="57"/>
      <c r="U1033" s="35"/>
      <c r="V1033" s="35"/>
      <c r="W1033" s="35"/>
      <c r="X1033" s="35"/>
      <c r="Y1033" s="35"/>
      <c r="Z1033" s="35"/>
      <c r="AA1033" s="35"/>
      <c r="AB1033" s="35"/>
      <c r="AC1033" s="35"/>
      <c r="AD1033" s="35"/>
      <c r="AE1033" s="35"/>
      <c r="AT1033" s="20" t="s">
        <v>204</v>
      </c>
      <c r="AU1033" s="20" t="s">
        <v>81</v>
      </c>
    </row>
    <row r="1034" spans="1:65" s="13" customFormat="1" ht="22.5">
      <c r="B1034" s="164"/>
      <c r="D1034" s="159" t="s">
        <v>206</v>
      </c>
      <c r="E1034" s="165" t="s">
        <v>3</v>
      </c>
      <c r="F1034" s="166" t="s">
        <v>1227</v>
      </c>
      <c r="H1034" s="167">
        <v>105.02500000000001</v>
      </c>
      <c r="I1034" s="168"/>
      <c r="L1034" s="164"/>
      <c r="M1034" s="169"/>
      <c r="N1034" s="170"/>
      <c r="O1034" s="170"/>
      <c r="P1034" s="170"/>
      <c r="Q1034" s="170"/>
      <c r="R1034" s="170"/>
      <c r="S1034" s="170"/>
      <c r="T1034" s="171"/>
      <c r="AT1034" s="165" t="s">
        <v>206</v>
      </c>
      <c r="AU1034" s="165" t="s">
        <v>81</v>
      </c>
      <c r="AV1034" s="13" t="s">
        <v>81</v>
      </c>
      <c r="AW1034" s="13" t="s">
        <v>34</v>
      </c>
      <c r="AX1034" s="13" t="s">
        <v>79</v>
      </c>
      <c r="AY1034" s="165" t="s">
        <v>195</v>
      </c>
    </row>
    <row r="1035" spans="1:65" s="2" customFormat="1" ht="24.2" customHeight="1">
      <c r="A1035" s="35"/>
      <c r="B1035" s="145"/>
      <c r="C1035" s="146" t="s">
        <v>1228</v>
      </c>
      <c r="D1035" s="146" t="s">
        <v>197</v>
      </c>
      <c r="E1035" s="147" t="s">
        <v>1229</v>
      </c>
      <c r="F1035" s="148" t="s">
        <v>1230</v>
      </c>
      <c r="G1035" s="149" t="s">
        <v>300</v>
      </c>
      <c r="H1035" s="150">
        <v>148.82499999999999</v>
      </c>
      <c r="I1035" s="151"/>
      <c r="J1035" s="152">
        <f>ROUND(I1035*H1035,2)</f>
        <v>0</v>
      </c>
      <c r="K1035" s="148" t="s">
        <v>201</v>
      </c>
      <c r="L1035" s="36"/>
      <c r="M1035" s="153" t="s">
        <v>3</v>
      </c>
      <c r="N1035" s="154" t="s">
        <v>43</v>
      </c>
      <c r="O1035" s="56"/>
      <c r="P1035" s="155">
        <f>O1035*H1035</f>
        <v>0</v>
      </c>
      <c r="Q1035" s="155">
        <v>0</v>
      </c>
      <c r="R1035" s="155">
        <f>Q1035*H1035</f>
        <v>0</v>
      </c>
      <c r="S1035" s="155">
        <v>0</v>
      </c>
      <c r="T1035" s="156">
        <f>S1035*H1035</f>
        <v>0</v>
      </c>
      <c r="U1035" s="35"/>
      <c r="V1035" s="35"/>
      <c r="W1035" s="35"/>
      <c r="X1035" s="35"/>
      <c r="Y1035" s="35"/>
      <c r="Z1035" s="35"/>
      <c r="AA1035" s="35"/>
      <c r="AB1035" s="35"/>
      <c r="AC1035" s="35"/>
      <c r="AD1035" s="35"/>
      <c r="AE1035" s="35"/>
      <c r="AR1035" s="157" t="s">
        <v>202</v>
      </c>
      <c r="AT1035" s="157" t="s">
        <v>197</v>
      </c>
      <c r="AU1035" s="157" t="s">
        <v>81</v>
      </c>
      <c r="AY1035" s="20" t="s">
        <v>195</v>
      </c>
      <c r="BE1035" s="158">
        <f>IF(N1035="základní",J1035,0)</f>
        <v>0</v>
      </c>
      <c r="BF1035" s="158">
        <f>IF(N1035="snížená",J1035,0)</f>
        <v>0</v>
      </c>
      <c r="BG1035" s="158">
        <f>IF(N1035="zákl. přenesená",J1035,0)</f>
        <v>0</v>
      </c>
      <c r="BH1035" s="158">
        <f>IF(N1035="sníž. přenesená",J1035,0)</f>
        <v>0</v>
      </c>
      <c r="BI1035" s="158">
        <f>IF(N1035="nulová",J1035,0)</f>
        <v>0</v>
      </c>
      <c r="BJ1035" s="20" t="s">
        <v>79</v>
      </c>
      <c r="BK1035" s="158">
        <f>ROUND(I1035*H1035,2)</f>
        <v>0</v>
      </c>
      <c r="BL1035" s="20" t="s">
        <v>202</v>
      </c>
      <c r="BM1035" s="157" t="s">
        <v>1231</v>
      </c>
    </row>
    <row r="1036" spans="1:65" s="2" customFormat="1" ht="39">
      <c r="A1036" s="35"/>
      <c r="B1036" s="36"/>
      <c r="C1036" s="35"/>
      <c r="D1036" s="159" t="s">
        <v>204</v>
      </c>
      <c r="E1036" s="35"/>
      <c r="F1036" s="160" t="s">
        <v>1226</v>
      </c>
      <c r="G1036" s="35"/>
      <c r="H1036" s="35"/>
      <c r="I1036" s="161"/>
      <c r="J1036" s="35"/>
      <c r="K1036" s="35"/>
      <c r="L1036" s="36"/>
      <c r="M1036" s="162"/>
      <c r="N1036" s="163"/>
      <c r="O1036" s="56"/>
      <c r="P1036" s="56"/>
      <c r="Q1036" s="56"/>
      <c r="R1036" s="56"/>
      <c r="S1036" s="56"/>
      <c r="T1036" s="57"/>
      <c r="U1036" s="35"/>
      <c r="V1036" s="35"/>
      <c r="W1036" s="35"/>
      <c r="X1036" s="35"/>
      <c r="Y1036" s="35"/>
      <c r="Z1036" s="35"/>
      <c r="AA1036" s="35"/>
      <c r="AB1036" s="35"/>
      <c r="AC1036" s="35"/>
      <c r="AD1036" s="35"/>
      <c r="AE1036" s="35"/>
      <c r="AT1036" s="20" t="s">
        <v>204</v>
      </c>
      <c r="AU1036" s="20" t="s">
        <v>81</v>
      </c>
    </row>
    <row r="1037" spans="1:65" s="12" customFormat="1" ht="22.9" customHeight="1">
      <c r="B1037" s="132"/>
      <c r="D1037" s="133" t="s">
        <v>71</v>
      </c>
      <c r="E1037" s="143" t="s">
        <v>237</v>
      </c>
      <c r="F1037" s="143" t="s">
        <v>1232</v>
      </c>
      <c r="I1037" s="135"/>
      <c r="J1037" s="144">
        <f>BK1037</f>
        <v>0</v>
      </c>
      <c r="L1037" s="132"/>
      <c r="M1037" s="137"/>
      <c r="N1037" s="138"/>
      <c r="O1037" s="138"/>
      <c r="P1037" s="139">
        <f>SUM(P1038:P1759)</f>
        <v>0</v>
      </c>
      <c r="Q1037" s="138"/>
      <c r="R1037" s="139">
        <f>SUM(R1038:R1759)</f>
        <v>1081.4352096699997</v>
      </c>
      <c r="S1037" s="138"/>
      <c r="T1037" s="140">
        <f>SUM(T1038:T1759)</f>
        <v>8.2954000000000008</v>
      </c>
      <c r="AR1037" s="133" t="s">
        <v>79</v>
      </c>
      <c r="AT1037" s="141" t="s">
        <v>71</v>
      </c>
      <c r="AU1037" s="141" t="s">
        <v>79</v>
      </c>
      <c r="AY1037" s="133" t="s">
        <v>195</v>
      </c>
      <c r="BK1037" s="142">
        <f>SUM(BK1038:BK1759)</f>
        <v>0</v>
      </c>
    </row>
    <row r="1038" spans="1:65" s="2" customFormat="1" ht="49.15" customHeight="1">
      <c r="A1038" s="35"/>
      <c r="B1038" s="145"/>
      <c r="C1038" s="146" t="s">
        <v>1233</v>
      </c>
      <c r="D1038" s="146" t="s">
        <v>197</v>
      </c>
      <c r="E1038" s="147" t="s">
        <v>1234</v>
      </c>
      <c r="F1038" s="148" t="s">
        <v>1235</v>
      </c>
      <c r="G1038" s="149" t="s">
        <v>300</v>
      </c>
      <c r="H1038" s="150">
        <v>2354.62</v>
      </c>
      <c r="I1038" s="151"/>
      <c r="J1038" s="152">
        <f>ROUND(I1038*H1038,2)</f>
        <v>0</v>
      </c>
      <c r="K1038" s="148" t="s">
        <v>201</v>
      </c>
      <c r="L1038" s="36"/>
      <c r="M1038" s="153" t="s">
        <v>3</v>
      </c>
      <c r="N1038" s="154" t="s">
        <v>43</v>
      </c>
      <c r="O1038" s="56"/>
      <c r="P1038" s="155">
        <f>O1038*H1038</f>
        <v>0</v>
      </c>
      <c r="Q1038" s="155">
        <v>6.3E-3</v>
      </c>
      <c r="R1038" s="155">
        <f>Q1038*H1038</f>
        <v>14.834106</v>
      </c>
      <c r="S1038" s="155">
        <v>0</v>
      </c>
      <c r="T1038" s="156">
        <f>S1038*H1038</f>
        <v>0</v>
      </c>
      <c r="U1038" s="35"/>
      <c r="V1038" s="35"/>
      <c r="W1038" s="35"/>
      <c r="X1038" s="35"/>
      <c r="Y1038" s="35"/>
      <c r="Z1038" s="35"/>
      <c r="AA1038" s="35"/>
      <c r="AB1038" s="35"/>
      <c r="AC1038" s="35"/>
      <c r="AD1038" s="35"/>
      <c r="AE1038" s="35"/>
      <c r="AR1038" s="157" t="s">
        <v>202</v>
      </c>
      <c r="AT1038" s="157" t="s">
        <v>197</v>
      </c>
      <c r="AU1038" s="157" t="s">
        <v>81</v>
      </c>
      <c r="AY1038" s="20" t="s">
        <v>195</v>
      </c>
      <c r="BE1038" s="158">
        <f>IF(N1038="základní",J1038,0)</f>
        <v>0</v>
      </c>
      <c r="BF1038" s="158">
        <f>IF(N1038="snížená",J1038,0)</f>
        <v>0</v>
      </c>
      <c r="BG1038" s="158">
        <f>IF(N1038="zákl. přenesená",J1038,0)</f>
        <v>0</v>
      </c>
      <c r="BH1038" s="158">
        <f>IF(N1038="sníž. přenesená",J1038,0)</f>
        <v>0</v>
      </c>
      <c r="BI1038" s="158">
        <f>IF(N1038="nulová",J1038,0)</f>
        <v>0</v>
      </c>
      <c r="BJ1038" s="20" t="s">
        <v>79</v>
      </c>
      <c r="BK1038" s="158">
        <f>ROUND(I1038*H1038,2)</f>
        <v>0</v>
      </c>
      <c r="BL1038" s="20" t="s">
        <v>202</v>
      </c>
      <c r="BM1038" s="157" t="s">
        <v>1236</v>
      </c>
    </row>
    <row r="1039" spans="1:65" s="2" customFormat="1" ht="185.25">
      <c r="A1039" s="35"/>
      <c r="B1039" s="36"/>
      <c r="C1039" s="35"/>
      <c r="D1039" s="159" t="s">
        <v>204</v>
      </c>
      <c r="E1039" s="35"/>
      <c r="F1039" s="160" t="s">
        <v>1237</v>
      </c>
      <c r="G1039" s="35"/>
      <c r="H1039" s="35"/>
      <c r="I1039" s="161"/>
      <c r="J1039" s="35"/>
      <c r="K1039" s="35"/>
      <c r="L1039" s="36"/>
      <c r="M1039" s="162"/>
      <c r="N1039" s="163"/>
      <c r="O1039" s="56"/>
      <c r="P1039" s="56"/>
      <c r="Q1039" s="56"/>
      <c r="R1039" s="56"/>
      <c r="S1039" s="56"/>
      <c r="T1039" s="57"/>
      <c r="U1039" s="35"/>
      <c r="V1039" s="35"/>
      <c r="W1039" s="35"/>
      <c r="X1039" s="35"/>
      <c r="Y1039" s="35"/>
      <c r="Z1039" s="35"/>
      <c r="AA1039" s="35"/>
      <c r="AB1039" s="35"/>
      <c r="AC1039" s="35"/>
      <c r="AD1039" s="35"/>
      <c r="AE1039" s="35"/>
      <c r="AT1039" s="20" t="s">
        <v>204</v>
      </c>
      <c r="AU1039" s="20" t="s">
        <v>81</v>
      </c>
    </row>
    <row r="1040" spans="1:65" s="13" customFormat="1">
      <c r="B1040" s="164"/>
      <c r="D1040" s="159" t="s">
        <v>206</v>
      </c>
      <c r="E1040" s="165" t="s">
        <v>3</v>
      </c>
      <c r="F1040" s="166" t="s">
        <v>1238</v>
      </c>
      <c r="H1040" s="167">
        <v>74.53</v>
      </c>
      <c r="I1040" s="168"/>
      <c r="L1040" s="164"/>
      <c r="M1040" s="169"/>
      <c r="N1040" s="170"/>
      <c r="O1040" s="170"/>
      <c r="P1040" s="170"/>
      <c r="Q1040" s="170"/>
      <c r="R1040" s="170"/>
      <c r="S1040" s="170"/>
      <c r="T1040" s="171"/>
      <c r="AT1040" s="165" t="s">
        <v>206</v>
      </c>
      <c r="AU1040" s="165" t="s">
        <v>81</v>
      </c>
      <c r="AV1040" s="13" t="s">
        <v>81</v>
      </c>
      <c r="AW1040" s="13" t="s">
        <v>34</v>
      </c>
      <c r="AX1040" s="13" t="s">
        <v>72</v>
      </c>
      <c r="AY1040" s="165" t="s">
        <v>195</v>
      </c>
    </row>
    <row r="1041" spans="2:51" s="13" customFormat="1" ht="33.75">
      <c r="B1041" s="164"/>
      <c r="D1041" s="159" t="s">
        <v>206</v>
      </c>
      <c r="E1041" s="165" t="s">
        <v>3</v>
      </c>
      <c r="F1041" s="166" t="s">
        <v>1239</v>
      </c>
      <c r="H1041" s="167">
        <v>508.78</v>
      </c>
      <c r="I1041" s="168"/>
      <c r="L1041" s="164"/>
      <c r="M1041" s="169"/>
      <c r="N1041" s="170"/>
      <c r="O1041" s="170"/>
      <c r="P1041" s="170"/>
      <c r="Q1041" s="170"/>
      <c r="R1041" s="170"/>
      <c r="S1041" s="170"/>
      <c r="T1041" s="171"/>
      <c r="AT1041" s="165" t="s">
        <v>206</v>
      </c>
      <c r="AU1041" s="165" t="s">
        <v>81</v>
      </c>
      <c r="AV1041" s="13" t="s">
        <v>81</v>
      </c>
      <c r="AW1041" s="13" t="s">
        <v>34</v>
      </c>
      <c r="AX1041" s="13" t="s">
        <v>72</v>
      </c>
      <c r="AY1041" s="165" t="s">
        <v>195</v>
      </c>
    </row>
    <row r="1042" spans="2:51" s="13" customFormat="1" ht="22.5">
      <c r="B1042" s="164"/>
      <c r="D1042" s="159" t="s">
        <v>206</v>
      </c>
      <c r="E1042" s="165" t="s">
        <v>3</v>
      </c>
      <c r="F1042" s="166" t="s">
        <v>1240</v>
      </c>
      <c r="H1042" s="167">
        <v>235.94</v>
      </c>
      <c r="I1042" s="168"/>
      <c r="L1042" s="164"/>
      <c r="M1042" s="169"/>
      <c r="N1042" s="170"/>
      <c r="O1042" s="170"/>
      <c r="P1042" s="170"/>
      <c r="Q1042" s="170"/>
      <c r="R1042" s="170"/>
      <c r="S1042" s="170"/>
      <c r="T1042" s="171"/>
      <c r="AT1042" s="165" t="s">
        <v>206</v>
      </c>
      <c r="AU1042" s="165" t="s">
        <v>81</v>
      </c>
      <c r="AV1042" s="13" t="s">
        <v>81</v>
      </c>
      <c r="AW1042" s="13" t="s">
        <v>34</v>
      </c>
      <c r="AX1042" s="13" t="s">
        <v>72</v>
      </c>
      <c r="AY1042" s="165" t="s">
        <v>195</v>
      </c>
    </row>
    <row r="1043" spans="2:51" s="13" customFormat="1" ht="22.5">
      <c r="B1043" s="164"/>
      <c r="D1043" s="159" t="s">
        <v>206</v>
      </c>
      <c r="E1043" s="165" t="s">
        <v>3</v>
      </c>
      <c r="F1043" s="166" t="s">
        <v>1241</v>
      </c>
      <c r="H1043" s="167">
        <v>220.89</v>
      </c>
      <c r="I1043" s="168"/>
      <c r="L1043" s="164"/>
      <c r="M1043" s="169"/>
      <c r="N1043" s="170"/>
      <c r="O1043" s="170"/>
      <c r="P1043" s="170"/>
      <c r="Q1043" s="170"/>
      <c r="R1043" s="170"/>
      <c r="S1043" s="170"/>
      <c r="T1043" s="171"/>
      <c r="AT1043" s="165" t="s">
        <v>206</v>
      </c>
      <c r="AU1043" s="165" t="s">
        <v>81</v>
      </c>
      <c r="AV1043" s="13" t="s">
        <v>81</v>
      </c>
      <c r="AW1043" s="13" t="s">
        <v>34</v>
      </c>
      <c r="AX1043" s="13" t="s">
        <v>72</v>
      </c>
      <c r="AY1043" s="165" t="s">
        <v>195</v>
      </c>
    </row>
    <row r="1044" spans="2:51" s="13" customFormat="1">
      <c r="B1044" s="164"/>
      <c r="D1044" s="159" t="s">
        <v>206</v>
      </c>
      <c r="E1044" s="165" t="s">
        <v>3</v>
      </c>
      <c r="F1044" s="166" t="s">
        <v>1242</v>
      </c>
      <c r="H1044" s="167">
        <v>15.21</v>
      </c>
      <c r="I1044" s="168"/>
      <c r="L1044" s="164"/>
      <c r="M1044" s="169"/>
      <c r="N1044" s="170"/>
      <c r="O1044" s="170"/>
      <c r="P1044" s="170"/>
      <c r="Q1044" s="170"/>
      <c r="R1044" s="170"/>
      <c r="S1044" s="170"/>
      <c r="T1044" s="171"/>
      <c r="AT1044" s="165" t="s">
        <v>206</v>
      </c>
      <c r="AU1044" s="165" t="s">
        <v>81</v>
      </c>
      <c r="AV1044" s="13" t="s">
        <v>81</v>
      </c>
      <c r="AW1044" s="13" t="s">
        <v>34</v>
      </c>
      <c r="AX1044" s="13" t="s">
        <v>72</v>
      </c>
      <c r="AY1044" s="165" t="s">
        <v>195</v>
      </c>
    </row>
    <row r="1045" spans="2:51" s="13" customFormat="1">
      <c r="B1045" s="164"/>
      <c r="D1045" s="159" t="s">
        <v>206</v>
      </c>
      <c r="E1045" s="165" t="s">
        <v>3</v>
      </c>
      <c r="F1045" s="166" t="s">
        <v>1243</v>
      </c>
      <c r="H1045" s="167">
        <v>40.35</v>
      </c>
      <c r="I1045" s="168"/>
      <c r="L1045" s="164"/>
      <c r="M1045" s="169"/>
      <c r="N1045" s="170"/>
      <c r="O1045" s="170"/>
      <c r="P1045" s="170"/>
      <c r="Q1045" s="170"/>
      <c r="R1045" s="170"/>
      <c r="S1045" s="170"/>
      <c r="T1045" s="171"/>
      <c r="AT1045" s="165" t="s">
        <v>206</v>
      </c>
      <c r="AU1045" s="165" t="s">
        <v>81</v>
      </c>
      <c r="AV1045" s="13" t="s">
        <v>81</v>
      </c>
      <c r="AW1045" s="13" t="s">
        <v>34</v>
      </c>
      <c r="AX1045" s="13" t="s">
        <v>72</v>
      </c>
      <c r="AY1045" s="165" t="s">
        <v>195</v>
      </c>
    </row>
    <row r="1046" spans="2:51" s="13" customFormat="1" ht="22.5">
      <c r="B1046" s="164"/>
      <c r="D1046" s="159" t="s">
        <v>206</v>
      </c>
      <c r="E1046" s="165" t="s">
        <v>3</v>
      </c>
      <c r="F1046" s="166" t="s">
        <v>1244</v>
      </c>
      <c r="H1046" s="167">
        <v>529.71</v>
      </c>
      <c r="I1046" s="168"/>
      <c r="L1046" s="164"/>
      <c r="M1046" s="169"/>
      <c r="N1046" s="170"/>
      <c r="O1046" s="170"/>
      <c r="P1046" s="170"/>
      <c r="Q1046" s="170"/>
      <c r="R1046" s="170"/>
      <c r="S1046" s="170"/>
      <c r="T1046" s="171"/>
      <c r="AT1046" s="165" t="s">
        <v>206</v>
      </c>
      <c r="AU1046" s="165" t="s">
        <v>81</v>
      </c>
      <c r="AV1046" s="13" t="s">
        <v>81</v>
      </c>
      <c r="AW1046" s="13" t="s">
        <v>34</v>
      </c>
      <c r="AX1046" s="13" t="s">
        <v>72</v>
      </c>
      <c r="AY1046" s="165" t="s">
        <v>195</v>
      </c>
    </row>
    <row r="1047" spans="2:51" s="13" customFormat="1" ht="22.5">
      <c r="B1047" s="164"/>
      <c r="D1047" s="159" t="s">
        <v>206</v>
      </c>
      <c r="E1047" s="165" t="s">
        <v>3</v>
      </c>
      <c r="F1047" s="166" t="s">
        <v>1245</v>
      </c>
      <c r="H1047" s="167">
        <v>387.28</v>
      </c>
      <c r="I1047" s="168"/>
      <c r="L1047" s="164"/>
      <c r="M1047" s="169"/>
      <c r="N1047" s="170"/>
      <c r="O1047" s="170"/>
      <c r="P1047" s="170"/>
      <c r="Q1047" s="170"/>
      <c r="R1047" s="170"/>
      <c r="S1047" s="170"/>
      <c r="T1047" s="171"/>
      <c r="AT1047" s="165" t="s">
        <v>206</v>
      </c>
      <c r="AU1047" s="165" t="s">
        <v>81</v>
      </c>
      <c r="AV1047" s="13" t="s">
        <v>81</v>
      </c>
      <c r="AW1047" s="13" t="s">
        <v>34</v>
      </c>
      <c r="AX1047" s="13" t="s">
        <v>72</v>
      </c>
      <c r="AY1047" s="165" t="s">
        <v>195</v>
      </c>
    </row>
    <row r="1048" spans="2:51" s="13" customFormat="1">
      <c r="B1048" s="164"/>
      <c r="D1048" s="159" t="s">
        <v>206</v>
      </c>
      <c r="E1048" s="165" t="s">
        <v>3</v>
      </c>
      <c r="F1048" s="166" t="s">
        <v>1246</v>
      </c>
      <c r="H1048" s="167">
        <v>27.7</v>
      </c>
      <c r="I1048" s="168"/>
      <c r="L1048" s="164"/>
      <c r="M1048" s="169"/>
      <c r="N1048" s="170"/>
      <c r="O1048" s="170"/>
      <c r="P1048" s="170"/>
      <c r="Q1048" s="170"/>
      <c r="R1048" s="170"/>
      <c r="S1048" s="170"/>
      <c r="T1048" s="171"/>
      <c r="AT1048" s="165" t="s">
        <v>206</v>
      </c>
      <c r="AU1048" s="165" t="s">
        <v>81</v>
      </c>
      <c r="AV1048" s="13" t="s">
        <v>81</v>
      </c>
      <c r="AW1048" s="13" t="s">
        <v>34</v>
      </c>
      <c r="AX1048" s="13" t="s">
        <v>72</v>
      </c>
      <c r="AY1048" s="165" t="s">
        <v>195</v>
      </c>
    </row>
    <row r="1049" spans="2:51" s="13" customFormat="1">
      <c r="B1049" s="164"/>
      <c r="D1049" s="159" t="s">
        <v>206</v>
      </c>
      <c r="E1049" s="165" t="s">
        <v>3</v>
      </c>
      <c r="F1049" s="166" t="s">
        <v>1247</v>
      </c>
      <c r="H1049" s="167">
        <v>132.72</v>
      </c>
      <c r="I1049" s="168"/>
      <c r="L1049" s="164"/>
      <c r="M1049" s="169"/>
      <c r="N1049" s="170"/>
      <c r="O1049" s="170"/>
      <c r="P1049" s="170"/>
      <c r="Q1049" s="170"/>
      <c r="R1049" s="170"/>
      <c r="S1049" s="170"/>
      <c r="T1049" s="171"/>
      <c r="AT1049" s="165" t="s">
        <v>206</v>
      </c>
      <c r="AU1049" s="165" t="s">
        <v>81</v>
      </c>
      <c r="AV1049" s="13" t="s">
        <v>81</v>
      </c>
      <c r="AW1049" s="13" t="s">
        <v>34</v>
      </c>
      <c r="AX1049" s="13" t="s">
        <v>72</v>
      </c>
      <c r="AY1049" s="165" t="s">
        <v>195</v>
      </c>
    </row>
    <row r="1050" spans="2:51" s="13" customFormat="1" ht="22.5">
      <c r="B1050" s="164"/>
      <c r="D1050" s="159" t="s">
        <v>206</v>
      </c>
      <c r="E1050" s="165" t="s">
        <v>3</v>
      </c>
      <c r="F1050" s="166" t="s">
        <v>1248</v>
      </c>
      <c r="H1050" s="167">
        <v>47.5</v>
      </c>
      <c r="I1050" s="168"/>
      <c r="L1050" s="164"/>
      <c r="M1050" s="169"/>
      <c r="N1050" s="170"/>
      <c r="O1050" s="170"/>
      <c r="P1050" s="170"/>
      <c r="Q1050" s="170"/>
      <c r="R1050" s="170"/>
      <c r="S1050" s="170"/>
      <c r="T1050" s="171"/>
      <c r="AT1050" s="165" t="s">
        <v>206</v>
      </c>
      <c r="AU1050" s="165" t="s">
        <v>81</v>
      </c>
      <c r="AV1050" s="13" t="s">
        <v>81</v>
      </c>
      <c r="AW1050" s="13" t="s">
        <v>34</v>
      </c>
      <c r="AX1050" s="13" t="s">
        <v>72</v>
      </c>
      <c r="AY1050" s="165" t="s">
        <v>195</v>
      </c>
    </row>
    <row r="1051" spans="2:51" s="13" customFormat="1" ht="22.5">
      <c r="B1051" s="164"/>
      <c r="D1051" s="159" t="s">
        <v>206</v>
      </c>
      <c r="E1051" s="165" t="s">
        <v>3</v>
      </c>
      <c r="F1051" s="166" t="s">
        <v>1249</v>
      </c>
      <c r="H1051" s="167">
        <v>44.51</v>
      </c>
      <c r="I1051" s="168"/>
      <c r="L1051" s="164"/>
      <c r="M1051" s="169"/>
      <c r="N1051" s="170"/>
      <c r="O1051" s="170"/>
      <c r="P1051" s="170"/>
      <c r="Q1051" s="170"/>
      <c r="R1051" s="170"/>
      <c r="S1051" s="170"/>
      <c r="T1051" s="171"/>
      <c r="AT1051" s="165" t="s">
        <v>206</v>
      </c>
      <c r="AU1051" s="165" t="s">
        <v>81</v>
      </c>
      <c r="AV1051" s="13" t="s">
        <v>81</v>
      </c>
      <c r="AW1051" s="13" t="s">
        <v>34</v>
      </c>
      <c r="AX1051" s="13" t="s">
        <v>72</v>
      </c>
      <c r="AY1051" s="165" t="s">
        <v>195</v>
      </c>
    </row>
    <row r="1052" spans="2:51" s="13" customFormat="1" ht="22.5">
      <c r="B1052" s="164"/>
      <c r="D1052" s="159" t="s">
        <v>206</v>
      </c>
      <c r="E1052" s="165" t="s">
        <v>3</v>
      </c>
      <c r="F1052" s="166" t="s">
        <v>1250</v>
      </c>
      <c r="H1052" s="167">
        <v>43.76</v>
      </c>
      <c r="I1052" s="168"/>
      <c r="L1052" s="164"/>
      <c r="M1052" s="169"/>
      <c r="N1052" s="170"/>
      <c r="O1052" s="170"/>
      <c r="P1052" s="170"/>
      <c r="Q1052" s="170"/>
      <c r="R1052" s="170"/>
      <c r="S1052" s="170"/>
      <c r="T1052" s="171"/>
      <c r="AT1052" s="165" t="s">
        <v>206</v>
      </c>
      <c r="AU1052" s="165" t="s">
        <v>81</v>
      </c>
      <c r="AV1052" s="13" t="s">
        <v>81</v>
      </c>
      <c r="AW1052" s="13" t="s">
        <v>34</v>
      </c>
      <c r="AX1052" s="13" t="s">
        <v>72</v>
      </c>
      <c r="AY1052" s="165" t="s">
        <v>195</v>
      </c>
    </row>
    <row r="1053" spans="2:51" s="13" customFormat="1">
      <c r="B1053" s="164"/>
      <c r="D1053" s="159" t="s">
        <v>206</v>
      </c>
      <c r="E1053" s="165" t="s">
        <v>3</v>
      </c>
      <c r="F1053" s="166" t="s">
        <v>1251</v>
      </c>
      <c r="H1053" s="167">
        <v>26.75</v>
      </c>
      <c r="I1053" s="168"/>
      <c r="L1053" s="164"/>
      <c r="M1053" s="169"/>
      <c r="N1053" s="170"/>
      <c r="O1053" s="170"/>
      <c r="P1053" s="170"/>
      <c r="Q1053" s="170"/>
      <c r="R1053" s="170"/>
      <c r="S1053" s="170"/>
      <c r="T1053" s="171"/>
      <c r="AT1053" s="165" t="s">
        <v>206</v>
      </c>
      <c r="AU1053" s="165" t="s">
        <v>81</v>
      </c>
      <c r="AV1053" s="13" t="s">
        <v>81</v>
      </c>
      <c r="AW1053" s="13" t="s">
        <v>34</v>
      </c>
      <c r="AX1053" s="13" t="s">
        <v>72</v>
      </c>
      <c r="AY1053" s="165" t="s">
        <v>195</v>
      </c>
    </row>
    <row r="1054" spans="2:51" s="13" customFormat="1">
      <c r="B1054" s="164"/>
      <c r="D1054" s="159" t="s">
        <v>206</v>
      </c>
      <c r="E1054" s="165" t="s">
        <v>3</v>
      </c>
      <c r="F1054" s="166" t="s">
        <v>1252</v>
      </c>
      <c r="H1054" s="167">
        <v>10.95</v>
      </c>
      <c r="I1054" s="168"/>
      <c r="L1054" s="164"/>
      <c r="M1054" s="169"/>
      <c r="N1054" s="170"/>
      <c r="O1054" s="170"/>
      <c r="P1054" s="170"/>
      <c r="Q1054" s="170"/>
      <c r="R1054" s="170"/>
      <c r="S1054" s="170"/>
      <c r="T1054" s="171"/>
      <c r="AT1054" s="165" t="s">
        <v>206</v>
      </c>
      <c r="AU1054" s="165" t="s">
        <v>81</v>
      </c>
      <c r="AV1054" s="13" t="s">
        <v>81</v>
      </c>
      <c r="AW1054" s="13" t="s">
        <v>34</v>
      </c>
      <c r="AX1054" s="13" t="s">
        <v>72</v>
      </c>
      <c r="AY1054" s="165" t="s">
        <v>195</v>
      </c>
    </row>
    <row r="1055" spans="2:51" s="13" customFormat="1">
      <c r="B1055" s="164"/>
      <c r="D1055" s="159" t="s">
        <v>206</v>
      </c>
      <c r="E1055" s="165" t="s">
        <v>3</v>
      </c>
      <c r="F1055" s="166" t="s">
        <v>1253</v>
      </c>
      <c r="H1055" s="167">
        <v>8.0399999999999991</v>
      </c>
      <c r="I1055" s="168"/>
      <c r="L1055" s="164"/>
      <c r="M1055" s="169"/>
      <c r="N1055" s="170"/>
      <c r="O1055" s="170"/>
      <c r="P1055" s="170"/>
      <c r="Q1055" s="170"/>
      <c r="R1055" s="170"/>
      <c r="S1055" s="170"/>
      <c r="T1055" s="171"/>
      <c r="AT1055" s="165" t="s">
        <v>206</v>
      </c>
      <c r="AU1055" s="165" t="s">
        <v>81</v>
      </c>
      <c r="AV1055" s="13" t="s">
        <v>81</v>
      </c>
      <c r="AW1055" s="13" t="s">
        <v>34</v>
      </c>
      <c r="AX1055" s="13" t="s">
        <v>72</v>
      </c>
      <c r="AY1055" s="165" t="s">
        <v>195</v>
      </c>
    </row>
    <row r="1056" spans="2:51" s="15" customFormat="1">
      <c r="B1056" s="180"/>
      <c r="D1056" s="159" t="s">
        <v>206</v>
      </c>
      <c r="E1056" s="181" t="s">
        <v>3</v>
      </c>
      <c r="F1056" s="182" t="s">
        <v>1254</v>
      </c>
      <c r="H1056" s="183">
        <v>2354.62</v>
      </c>
      <c r="I1056" s="184"/>
      <c r="L1056" s="180"/>
      <c r="M1056" s="185"/>
      <c r="N1056" s="186"/>
      <c r="O1056" s="186"/>
      <c r="P1056" s="186"/>
      <c r="Q1056" s="186"/>
      <c r="R1056" s="186"/>
      <c r="S1056" s="186"/>
      <c r="T1056" s="187"/>
      <c r="AT1056" s="181" t="s">
        <v>206</v>
      </c>
      <c r="AU1056" s="181" t="s">
        <v>81</v>
      </c>
      <c r="AV1056" s="15" t="s">
        <v>202</v>
      </c>
      <c r="AW1056" s="15" t="s">
        <v>34</v>
      </c>
      <c r="AX1056" s="15" t="s">
        <v>79</v>
      </c>
      <c r="AY1056" s="181" t="s">
        <v>195</v>
      </c>
    </row>
    <row r="1057" spans="1:65" s="2" customFormat="1" ht="24.2" customHeight="1">
      <c r="A1057" s="35"/>
      <c r="B1057" s="145"/>
      <c r="C1057" s="146" t="s">
        <v>1255</v>
      </c>
      <c r="D1057" s="146" t="s">
        <v>197</v>
      </c>
      <c r="E1057" s="147" t="s">
        <v>1256</v>
      </c>
      <c r="F1057" s="148" t="s">
        <v>1257</v>
      </c>
      <c r="G1057" s="149" t="s">
        <v>300</v>
      </c>
      <c r="H1057" s="150">
        <v>2354.62</v>
      </c>
      <c r="I1057" s="151"/>
      <c r="J1057" s="152">
        <f>ROUND(I1057*H1057,2)</f>
        <v>0</v>
      </c>
      <c r="K1057" s="148" t="s">
        <v>201</v>
      </c>
      <c r="L1057" s="36"/>
      <c r="M1057" s="153" t="s">
        <v>3</v>
      </c>
      <c r="N1057" s="154" t="s">
        <v>43</v>
      </c>
      <c r="O1057" s="56"/>
      <c r="P1057" s="155">
        <f>O1057*H1057</f>
        <v>0</v>
      </c>
      <c r="Q1057" s="155">
        <v>2.5999999999999998E-4</v>
      </c>
      <c r="R1057" s="155">
        <f>Q1057*H1057</f>
        <v>0.61220119999999989</v>
      </c>
      <c r="S1057" s="155">
        <v>0</v>
      </c>
      <c r="T1057" s="156">
        <f>S1057*H1057</f>
        <v>0</v>
      </c>
      <c r="U1057" s="35"/>
      <c r="V1057" s="35"/>
      <c r="W1057" s="35"/>
      <c r="X1057" s="35"/>
      <c r="Y1057" s="35"/>
      <c r="Z1057" s="35"/>
      <c r="AA1057" s="35"/>
      <c r="AB1057" s="35"/>
      <c r="AC1057" s="35"/>
      <c r="AD1057" s="35"/>
      <c r="AE1057" s="35"/>
      <c r="AR1057" s="157" t="s">
        <v>202</v>
      </c>
      <c r="AT1057" s="157" t="s">
        <v>197</v>
      </c>
      <c r="AU1057" s="157" t="s">
        <v>81</v>
      </c>
      <c r="AY1057" s="20" t="s">
        <v>195</v>
      </c>
      <c r="BE1057" s="158">
        <f>IF(N1057="základní",J1057,0)</f>
        <v>0</v>
      </c>
      <c r="BF1057" s="158">
        <f>IF(N1057="snížená",J1057,0)</f>
        <v>0</v>
      </c>
      <c r="BG1057" s="158">
        <f>IF(N1057="zákl. přenesená",J1057,0)</f>
        <v>0</v>
      </c>
      <c r="BH1057" s="158">
        <f>IF(N1057="sníž. přenesená",J1057,0)</f>
        <v>0</v>
      </c>
      <c r="BI1057" s="158">
        <f>IF(N1057="nulová",J1057,0)</f>
        <v>0</v>
      </c>
      <c r="BJ1057" s="20" t="s">
        <v>79</v>
      </c>
      <c r="BK1057" s="158">
        <f>ROUND(I1057*H1057,2)</f>
        <v>0</v>
      </c>
      <c r="BL1057" s="20" t="s">
        <v>202</v>
      </c>
      <c r="BM1057" s="157" t="s">
        <v>1258</v>
      </c>
    </row>
    <row r="1058" spans="1:65" s="13" customFormat="1">
      <c r="B1058" s="164"/>
      <c r="D1058" s="159" t="s">
        <v>206</v>
      </c>
      <c r="E1058" s="165" t="s">
        <v>3</v>
      </c>
      <c r="F1058" s="166" t="s">
        <v>1238</v>
      </c>
      <c r="H1058" s="167">
        <v>74.53</v>
      </c>
      <c r="I1058" s="168"/>
      <c r="L1058" s="164"/>
      <c r="M1058" s="169"/>
      <c r="N1058" s="170"/>
      <c r="O1058" s="170"/>
      <c r="P1058" s="170"/>
      <c r="Q1058" s="170"/>
      <c r="R1058" s="170"/>
      <c r="S1058" s="170"/>
      <c r="T1058" s="171"/>
      <c r="AT1058" s="165" t="s">
        <v>206</v>
      </c>
      <c r="AU1058" s="165" t="s">
        <v>81</v>
      </c>
      <c r="AV1058" s="13" t="s">
        <v>81</v>
      </c>
      <c r="AW1058" s="13" t="s">
        <v>34</v>
      </c>
      <c r="AX1058" s="13" t="s">
        <v>72</v>
      </c>
      <c r="AY1058" s="165" t="s">
        <v>195</v>
      </c>
    </row>
    <row r="1059" spans="1:65" s="13" customFormat="1" ht="33.75">
      <c r="B1059" s="164"/>
      <c r="D1059" s="159" t="s">
        <v>206</v>
      </c>
      <c r="E1059" s="165" t="s">
        <v>3</v>
      </c>
      <c r="F1059" s="166" t="s">
        <v>1239</v>
      </c>
      <c r="H1059" s="167">
        <v>508.78</v>
      </c>
      <c r="I1059" s="168"/>
      <c r="L1059" s="164"/>
      <c r="M1059" s="169"/>
      <c r="N1059" s="170"/>
      <c r="O1059" s="170"/>
      <c r="P1059" s="170"/>
      <c r="Q1059" s="170"/>
      <c r="R1059" s="170"/>
      <c r="S1059" s="170"/>
      <c r="T1059" s="171"/>
      <c r="AT1059" s="165" t="s">
        <v>206</v>
      </c>
      <c r="AU1059" s="165" t="s">
        <v>81</v>
      </c>
      <c r="AV1059" s="13" t="s">
        <v>81</v>
      </c>
      <c r="AW1059" s="13" t="s">
        <v>34</v>
      </c>
      <c r="AX1059" s="13" t="s">
        <v>72</v>
      </c>
      <c r="AY1059" s="165" t="s">
        <v>195</v>
      </c>
    </row>
    <row r="1060" spans="1:65" s="13" customFormat="1" ht="22.5">
      <c r="B1060" s="164"/>
      <c r="D1060" s="159" t="s">
        <v>206</v>
      </c>
      <c r="E1060" s="165" t="s">
        <v>3</v>
      </c>
      <c r="F1060" s="166" t="s">
        <v>1240</v>
      </c>
      <c r="H1060" s="167">
        <v>235.94</v>
      </c>
      <c r="I1060" s="168"/>
      <c r="L1060" s="164"/>
      <c r="M1060" s="169"/>
      <c r="N1060" s="170"/>
      <c r="O1060" s="170"/>
      <c r="P1060" s="170"/>
      <c r="Q1060" s="170"/>
      <c r="R1060" s="170"/>
      <c r="S1060" s="170"/>
      <c r="T1060" s="171"/>
      <c r="AT1060" s="165" t="s">
        <v>206</v>
      </c>
      <c r="AU1060" s="165" t="s">
        <v>81</v>
      </c>
      <c r="AV1060" s="13" t="s">
        <v>81</v>
      </c>
      <c r="AW1060" s="13" t="s">
        <v>34</v>
      </c>
      <c r="AX1060" s="13" t="s">
        <v>72</v>
      </c>
      <c r="AY1060" s="165" t="s">
        <v>195</v>
      </c>
    </row>
    <row r="1061" spans="1:65" s="13" customFormat="1" ht="22.5">
      <c r="B1061" s="164"/>
      <c r="D1061" s="159" t="s">
        <v>206</v>
      </c>
      <c r="E1061" s="165" t="s">
        <v>3</v>
      </c>
      <c r="F1061" s="166" t="s">
        <v>1241</v>
      </c>
      <c r="H1061" s="167">
        <v>220.89</v>
      </c>
      <c r="I1061" s="168"/>
      <c r="L1061" s="164"/>
      <c r="M1061" s="169"/>
      <c r="N1061" s="170"/>
      <c r="O1061" s="170"/>
      <c r="P1061" s="170"/>
      <c r="Q1061" s="170"/>
      <c r="R1061" s="170"/>
      <c r="S1061" s="170"/>
      <c r="T1061" s="171"/>
      <c r="AT1061" s="165" t="s">
        <v>206</v>
      </c>
      <c r="AU1061" s="165" t="s">
        <v>81</v>
      </c>
      <c r="AV1061" s="13" t="s">
        <v>81</v>
      </c>
      <c r="AW1061" s="13" t="s">
        <v>34</v>
      </c>
      <c r="AX1061" s="13" t="s">
        <v>72</v>
      </c>
      <c r="AY1061" s="165" t="s">
        <v>195</v>
      </c>
    </row>
    <row r="1062" spans="1:65" s="13" customFormat="1">
      <c r="B1062" s="164"/>
      <c r="D1062" s="159" t="s">
        <v>206</v>
      </c>
      <c r="E1062" s="165" t="s">
        <v>3</v>
      </c>
      <c r="F1062" s="166" t="s">
        <v>1242</v>
      </c>
      <c r="H1062" s="167">
        <v>15.21</v>
      </c>
      <c r="I1062" s="168"/>
      <c r="L1062" s="164"/>
      <c r="M1062" s="169"/>
      <c r="N1062" s="170"/>
      <c r="O1062" s="170"/>
      <c r="P1062" s="170"/>
      <c r="Q1062" s="170"/>
      <c r="R1062" s="170"/>
      <c r="S1062" s="170"/>
      <c r="T1062" s="171"/>
      <c r="AT1062" s="165" t="s">
        <v>206</v>
      </c>
      <c r="AU1062" s="165" t="s">
        <v>81</v>
      </c>
      <c r="AV1062" s="13" t="s">
        <v>81</v>
      </c>
      <c r="AW1062" s="13" t="s">
        <v>34</v>
      </c>
      <c r="AX1062" s="13" t="s">
        <v>72</v>
      </c>
      <c r="AY1062" s="165" t="s">
        <v>195</v>
      </c>
    </row>
    <row r="1063" spans="1:65" s="13" customFormat="1">
      <c r="B1063" s="164"/>
      <c r="D1063" s="159" t="s">
        <v>206</v>
      </c>
      <c r="E1063" s="165" t="s">
        <v>3</v>
      </c>
      <c r="F1063" s="166" t="s">
        <v>1243</v>
      </c>
      <c r="H1063" s="167">
        <v>40.35</v>
      </c>
      <c r="I1063" s="168"/>
      <c r="L1063" s="164"/>
      <c r="M1063" s="169"/>
      <c r="N1063" s="170"/>
      <c r="O1063" s="170"/>
      <c r="P1063" s="170"/>
      <c r="Q1063" s="170"/>
      <c r="R1063" s="170"/>
      <c r="S1063" s="170"/>
      <c r="T1063" s="171"/>
      <c r="AT1063" s="165" t="s">
        <v>206</v>
      </c>
      <c r="AU1063" s="165" t="s">
        <v>81</v>
      </c>
      <c r="AV1063" s="13" t="s">
        <v>81</v>
      </c>
      <c r="AW1063" s="13" t="s">
        <v>34</v>
      </c>
      <c r="AX1063" s="13" t="s">
        <v>72</v>
      </c>
      <c r="AY1063" s="165" t="s">
        <v>195</v>
      </c>
    </row>
    <row r="1064" spans="1:65" s="13" customFormat="1" ht="22.5">
      <c r="B1064" s="164"/>
      <c r="D1064" s="159" t="s">
        <v>206</v>
      </c>
      <c r="E1064" s="165" t="s">
        <v>3</v>
      </c>
      <c r="F1064" s="166" t="s">
        <v>1244</v>
      </c>
      <c r="H1064" s="167">
        <v>529.71</v>
      </c>
      <c r="I1064" s="168"/>
      <c r="L1064" s="164"/>
      <c r="M1064" s="169"/>
      <c r="N1064" s="170"/>
      <c r="O1064" s="170"/>
      <c r="P1064" s="170"/>
      <c r="Q1064" s="170"/>
      <c r="R1064" s="170"/>
      <c r="S1064" s="170"/>
      <c r="T1064" s="171"/>
      <c r="AT1064" s="165" t="s">
        <v>206</v>
      </c>
      <c r="AU1064" s="165" t="s">
        <v>81</v>
      </c>
      <c r="AV1064" s="13" t="s">
        <v>81</v>
      </c>
      <c r="AW1064" s="13" t="s">
        <v>34</v>
      </c>
      <c r="AX1064" s="13" t="s">
        <v>72</v>
      </c>
      <c r="AY1064" s="165" t="s">
        <v>195</v>
      </c>
    </row>
    <row r="1065" spans="1:65" s="13" customFormat="1" ht="22.5">
      <c r="B1065" s="164"/>
      <c r="D1065" s="159" t="s">
        <v>206</v>
      </c>
      <c r="E1065" s="165" t="s">
        <v>3</v>
      </c>
      <c r="F1065" s="166" t="s">
        <v>1245</v>
      </c>
      <c r="H1065" s="167">
        <v>387.28</v>
      </c>
      <c r="I1065" s="168"/>
      <c r="L1065" s="164"/>
      <c r="M1065" s="169"/>
      <c r="N1065" s="170"/>
      <c r="O1065" s="170"/>
      <c r="P1065" s="170"/>
      <c r="Q1065" s="170"/>
      <c r="R1065" s="170"/>
      <c r="S1065" s="170"/>
      <c r="T1065" s="171"/>
      <c r="AT1065" s="165" t="s">
        <v>206</v>
      </c>
      <c r="AU1065" s="165" t="s">
        <v>81</v>
      </c>
      <c r="AV1065" s="13" t="s">
        <v>81</v>
      </c>
      <c r="AW1065" s="13" t="s">
        <v>34</v>
      </c>
      <c r="AX1065" s="13" t="s">
        <v>72</v>
      </c>
      <c r="AY1065" s="165" t="s">
        <v>195</v>
      </c>
    </row>
    <row r="1066" spans="1:65" s="13" customFormat="1">
      <c r="B1066" s="164"/>
      <c r="D1066" s="159" t="s">
        <v>206</v>
      </c>
      <c r="E1066" s="165" t="s">
        <v>3</v>
      </c>
      <c r="F1066" s="166" t="s">
        <v>1246</v>
      </c>
      <c r="H1066" s="167">
        <v>27.7</v>
      </c>
      <c r="I1066" s="168"/>
      <c r="L1066" s="164"/>
      <c r="M1066" s="169"/>
      <c r="N1066" s="170"/>
      <c r="O1066" s="170"/>
      <c r="P1066" s="170"/>
      <c r="Q1066" s="170"/>
      <c r="R1066" s="170"/>
      <c r="S1066" s="170"/>
      <c r="T1066" s="171"/>
      <c r="AT1066" s="165" t="s">
        <v>206</v>
      </c>
      <c r="AU1066" s="165" t="s">
        <v>81</v>
      </c>
      <c r="AV1066" s="13" t="s">
        <v>81</v>
      </c>
      <c r="AW1066" s="13" t="s">
        <v>34</v>
      </c>
      <c r="AX1066" s="13" t="s">
        <v>72</v>
      </c>
      <c r="AY1066" s="165" t="s">
        <v>195</v>
      </c>
    </row>
    <row r="1067" spans="1:65" s="13" customFormat="1">
      <c r="B1067" s="164"/>
      <c r="D1067" s="159" t="s">
        <v>206</v>
      </c>
      <c r="E1067" s="165" t="s">
        <v>3</v>
      </c>
      <c r="F1067" s="166" t="s">
        <v>1247</v>
      </c>
      <c r="H1067" s="167">
        <v>132.72</v>
      </c>
      <c r="I1067" s="168"/>
      <c r="L1067" s="164"/>
      <c r="M1067" s="169"/>
      <c r="N1067" s="170"/>
      <c r="O1067" s="170"/>
      <c r="P1067" s="170"/>
      <c r="Q1067" s="170"/>
      <c r="R1067" s="170"/>
      <c r="S1067" s="170"/>
      <c r="T1067" s="171"/>
      <c r="AT1067" s="165" t="s">
        <v>206</v>
      </c>
      <c r="AU1067" s="165" t="s">
        <v>81</v>
      </c>
      <c r="AV1067" s="13" t="s">
        <v>81</v>
      </c>
      <c r="AW1067" s="13" t="s">
        <v>34</v>
      </c>
      <c r="AX1067" s="13" t="s">
        <v>72</v>
      </c>
      <c r="AY1067" s="165" t="s">
        <v>195</v>
      </c>
    </row>
    <row r="1068" spans="1:65" s="13" customFormat="1" ht="22.5">
      <c r="B1068" s="164"/>
      <c r="D1068" s="159" t="s">
        <v>206</v>
      </c>
      <c r="E1068" s="165" t="s">
        <v>3</v>
      </c>
      <c r="F1068" s="166" t="s">
        <v>1248</v>
      </c>
      <c r="H1068" s="167">
        <v>47.5</v>
      </c>
      <c r="I1068" s="168"/>
      <c r="L1068" s="164"/>
      <c r="M1068" s="169"/>
      <c r="N1068" s="170"/>
      <c r="O1068" s="170"/>
      <c r="P1068" s="170"/>
      <c r="Q1068" s="170"/>
      <c r="R1068" s="170"/>
      <c r="S1068" s="170"/>
      <c r="T1068" s="171"/>
      <c r="AT1068" s="165" t="s">
        <v>206</v>
      </c>
      <c r="AU1068" s="165" t="s">
        <v>81</v>
      </c>
      <c r="AV1068" s="13" t="s">
        <v>81</v>
      </c>
      <c r="AW1068" s="13" t="s">
        <v>34</v>
      </c>
      <c r="AX1068" s="13" t="s">
        <v>72</v>
      </c>
      <c r="AY1068" s="165" t="s">
        <v>195</v>
      </c>
    </row>
    <row r="1069" spans="1:65" s="13" customFormat="1" ht="22.5">
      <c r="B1069" s="164"/>
      <c r="D1069" s="159" t="s">
        <v>206</v>
      </c>
      <c r="E1069" s="165" t="s">
        <v>3</v>
      </c>
      <c r="F1069" s="166" t="s">
        <v>1249</v>
      </c>
      <c r="H1069" s="167">
        <v>44.51</v>
      </c>
      <c r="I1069" s="168"/>
      <c r="L1069" s="164"/>
      <c r="M1069" s="169"/>
      <c r="N1069" s="170"/>
      <c r="O1069" s="170"/>
      <c r="P1069" s="170"/>
      <c r="Q1069" s="170"/>
      <c r="R1069" s="170"/>
      <c r="S1069" s="170"/>
      <c r="T1069" s="171"/>
      <c r="AT1069" s="165" t="s">
        <v>206</v>
      </c>
      <c r="AU1069" s="165" t="s">
        <v>81</v>
      </c>
      <c r="AV1069" s="13" t="s">
        <v>81</v>
      </c>
      <c r="AW1069" s="13" t="s">
        <v>34</v>
      </c>
      <c r="AX1069" s="13" t="s">
        <v>72</v>
      </c>
      <c r="AY1069" s="165" t="s">
        <v>195</v>
      </c>
    </row>
    <row r="1070" spans="1:65" s="13" customFormat="1" ht="22.5">
      <c r="B1070" s="164"/>
      <c r="D1070" s="159" t="s">
        <v>206</v>
      </c>
      <c r="E1070" s="165" t="s">
        <v>3</v>
      </c>
      <c r="F1070" s="166" t="s">
        <v>1250</v>
      </c>
      <c r="H1070" s="167">
        <v>43.76</v>
      </c>
      <c r="I1070" s="168"/>
      <c r="L1070" s="164"/>
      <c r="M1070" s="169"/>
      <c r="N1070" s="170"/>
      <c r="O1070" s="170"/>
      <c r="P1070" s="170"/>
      <c r="Q1070" s="170"/>
      <c r="R1070" s="170"/>
      <c r="S1070" s="170"/>
      <c r="T1070" s="171"/>
      <c r="AT1070" s="165" t="s">
        <v>206</v>
      </c>
      <c r="AU1070" s="165" t="s">
        <v>81</v>
      </c>
      <c r="AV1070" s="13" t="s">
        <v>81</v>
      </c>
      <c r="AW1070" s="13" t="s">
        <v>34</v>
      </c>
      <c r="AX1070" s="13" t="s">
        <v>72</v>
      </c>
      <c r="AY1070" s="165" t="s">
        <v>195</v>
      </c>
    </row>
    <row r="1071" spans="1:65" s="13" customFormat="1">
      <c r="B1071" s="164"/>
      <c r="D1071" s="159" t="s">
        <v>206</v>
      </c>
      <c r="E1071" s="165" t="s">
        <v>3</v>
      </c>
      <c r="F1071" s="166" t="s">
        <v>1251</v>
      </c>
      <c r="H1071" s="167">
        <v>26.75</v>
      </c>
      <c r="I1071" s="168"/>
      <c r="L1071" s="164"/>
      <c r="M1071" s="169"/>
      <c r="N1071" s="170"/>
      <c r="O1071" s="170"/>
      <c r="P1071" s="170"/>
      <c r="Q1071" s="170"/>
      <c r="R1071" s="170"/>
      <c r="S1071" s="170"/>
      <c r="T1071" s="171"/>
      <c r="AT1071" s="165" t="s">
        <v>206</v>
      </c>
      <c r="AU1071" s="165" t="s">
        <v>81</v>
      </c>
      <c r="AV1071" s="13" t="s">
        <v>81</v>
      </c>
      <c r="AW1071" s="13" t="s">
        <v>34</v>
      </c>
      <c r="AX1071" s="13" t="s">
        <v>72</v>
      </c>
      <c r="AY1071" s="165" t="s">
        <v>195</v>
      </c>
    </row>
    <row r="1072" spans="1:65" s="13" customFormat="1">
      <c r="B1072" s="164"/>
      <c r="D1072" s="159" t="s">
        <v>206</v>
      </c>
      <c r="E1072" s="165" t="s">
        <v>3</v>
      </c>
      <c r="F1072" s="166" t="s">
        <v>1252</v>
      </c>
      <c r="H1072" s="167">
        <v>10.95</v>
      </c>
      <c r="I1072" s="168"/>
      <c r="L1072" s="164"/>
      <c r="M1072" s="169"/>
      <c r="N1072" s="170"/>
      <c r="O1072" s="170"/>
      <c r="P1072" s="170"/>
      <c r="Q1072" s="170"/>
      <c r="R1072" s="170"/>
      <c r="S1072" s="170"/>
      <c r="T1072" s="171"/>
      <c r="AT1072" s="165" t="s">
        <v>206</v>
      </c>
      <c r="AU1072" s="165" t="s">
        <v>81</v>
      </c>
      <c r="AV1072" s="13" t="s">
        <v>81</v>
      </c>
      <c r="AW1072" s="13" t="s">
        <v>34</v>
      </c>
      <c r="AX1072" s="13" t="s">
        <v>72</v>
      </c>
      <c r="AY1072" s="165" t="s">
        <v>195</v>
      </c>
    </row>
    <row r="1073" spans="1:65" s="13" customFormat="1">
      <c r="B1073" s="164"/>
      <c r="D1073" s="159" t="s">
        <v>206</v>
      </c>
      <c r="E1073" s="165" t="s">
        <v>3</v>
      </c>
      <c r="F1073" s="166" t="s">
        <v>1253</v>
      </c>
      <c r="H1073" s="167">
        <v>8.0399999999999991</v>
      </c>
      <c r="I1073" s="168"/>
      <c r="L1073" s="164"/>
      <c r="M1073" s="169"/>
      <c r="N1073" s="170"/>
      <c r="O1073" s="170"/>
      <c r="P1073" s="170"/>
      <c r="Q1073" s="170"/>
      <c r="R1073" s="170"/>
      <c r="S1073" s="170"/>
      <c r="T1073" s="171"/>
      <c r="AT1073" s="165" t="s">
        <v>206</v>
      </c>
      <c r="AU1073" s="165" t="s">
        <v>81</v>
      </c>
      <c r="AV1073" s="13" t="s">
        <v>81</v>
      </c>
      <c r="AW1073" s="13" t="s">
        <v>34</v>
      </c>
      <c r="AX1073" s="13" t="s">
        <v>72</v>
      </c>
      <c r="AY1073" s="165" t="s">
        <v>195</v>
      </c>
    </row>
    <row r="1074" spans="1:65" s="15" customFormat="1">
      <c r="B1074" s="180"/>
      <c r="D1074" s="159" t="s">
        <v>206</v>
      </c>
      <c r="E1074" s="181" t="s">
        <v>3</v>
      </c>
      <c r="F1074" s="182" t="s">
        <v>1254</v>
      </c>
      <c r="H1074" s="183">
        <v>2354.62</v>
      </c>
      <c r="I1074" s="184"/>
      <c r="L1074" s="180"/>
      <c r="M1074" s="185"/>
      <c r="N1074" s="186"/>
      <c r="O1074" s="186"/>
      <c r="P1074" s="186"/>
      <c r="Q1074" s="186"/>
      <c r="R1074" s="186"/>
      <c r="S1074" s="186"/>
      <c r="T1074" s="187"/>
      <c r="AT1074" s="181" t="s">
        <v>206</v>
      </c>
      <c r="AU1074" s="181" t="s">
        <v>81</v>
      </c>
      <c r="AV1074" s="15" t="s">
        <v>202</v>
      </c>
      <c r="AW1074" s="15" t="s">
        <v>34</v>
      </c>
      <c r="AX1074" s="15" t="s">
        <v>79</v>
      </c>
      <c r="AY1074" s="181" t="s">
        <v>195</v>
      </c>
    </row>
    <row r="1075" spans="1:65" s="2" customFormat="1" ht="49.15" customHeight="1">
      <c r="A1075" s="35"/>
      <c r="B1075" s="145"/>
      <c r="C1075" s="146" t="s">
        <v>1259</v>
      </c>
      <c r="D1075" s="146" t="s">
        <v>197</v>
      </c>
      <c r="E1075" s="147" t="s">
        <v>1260</v>
      </c>
      <c r="F1075" s="148" t="s">
        <v>1261</v>
      </c>
      <c r="G1075" s="149" t="s">
        <v>300</v>
      </c>
      <c r="H1075" s="150">
        <v>3251.2420000000002</v>
      </c>
      <c r="I1075" s="151"/>
      <c r="J1075" s="152">
        <f>ROUND(I1075*H1075,2)</f>
        <v>0</v>
      </c>
      <c r="K1075" s="148" t="s">
        <v>201</v>
      </c>
      <c r="L1075" s="36"/>
      <c r="M1075" s="153" t="s">
        <v>3</v>
      </c>
      <c r="N1075" s="154" t="s">
        <v>43</v>
      </c>
      <c r="O1075" s="56"/>
      <c r="P1075" s="155">
        <f>O1075*H1075</f>
        <v>0</v>
      </c>
      <c r="Q1075" s="155">
        <v>6.3E-3</v>
      </c>
      <c r="R1075" s="155">
        <f>Q1075*H1075</f>
        <v>20.482824600000001</v>
      </c>
      <c r="S1075" s="155">
        <v>0</v>
      </c>
      <c r="T1075" s="156">
        <f>S1075*H1075</f>
        <v>0</v>
      </c>
      <c r="U1075" s="35"/>
      <c r="V1075" s="35"/>
      <c r="W1075" s="35"/>
      <c r="X1075" s="35"/>
      <c r="Y1075" s="35"/>
      <c r="Z1075" s="35"/>
      <c r="AA1075" s="35"/>
      <c r="AB1075" s="35"/>
      <c r="AC1075" s="35"/>
      <c r="AD1075" s="35"/>
      <c r="AE1075" s="35"/>
      <c r="AR1075" s="157" t="s">
        <v>202</v>
      </c>
      <c r="AT1075" s="157" t="s">
        <v>197</v>
      </c>
      <c r="AU1075" s="157" t="s">
        <v>81</v>
      </c>
      <c r="AY1075" s="20" t="s">
        <v>195</v>
      </c>
      <c r="BE1075" s="158">
        <f>IF(N1075="základní",J1075,0)</f>
        <v>0</v>
      </c>
      <c r="BF1075" s="158">
        <f>IF(N1075="snížená",J1075,0)</f>
        <v>0</v>
      </c>
      <c r="BG1075" s="158">
        <f>IF(N1075="zákl. přenesená",J1075,0)</f>
        <v>0</v>
      </c>
      <c r="BH1075" s="158">
        <f>IF(N1075="sníž. přenesená",J1075,0)</f>
        <v>0</v>
      </c>
      <c r="BI1075" s="158">
        <f>IF(N1075="nulová",J1075,0)</f>
        <v>0</v>
      </c>
      <c r="BJ1075" s="20" t="s">
        <v>79</v>
      </c>
      <c r="BK1075" s="158">
        <f>ROUND(I1075*H1075,2)</f>
        <v>0</v>
      </c>
      <c r="BL1075" s="20" t="s">
        <v>202</v>
      </c>
      <c r="BM1075" s="157" t="s">
        <v>1262</v>
      </c>
    </row>
    <row r="1076" spans="1:65" s="2" customFormat="1" ht="185.25">
      <c r="A1076" s="35"/>
      <c r="B1076" s="36"/>
      <c r="C1076" s="35"/>
      <c r="D1076" s="159" t="s">
        <v>204</v>
      </c>
      <c r="E1076" s="35"/>
      <c r="F1076" s="160" t="s">
        <v>1237</v>
      </c>
      <c r="G1076" s="35"/>
      <c r="H1076" s="35"/>
      <c r="I1076" s="161"/>
      <c r="J1076" s="35"/>
      <c r="K1076" s="35"/>
      <c r="L1076" s="36"/>
      <c r="M1076" s="162"/>
      <c r="N1076" s="163"/>
      <c r="O1076" s="56"/>
      <c r="P1076" s="56"/>
      <c r="Q1076" s="56"/>
      <c r="R1076" s="56"/>
      <c r="S1076" s="56"/>
      <c r="T1076" s="57"/>
      <c r="U1076" s="35"/>
      <c r="V1076" s="35"/>
      <c r="W1076" s="35"/>
      <c r="X1076" s="35"/>
      <c r="Y1076" s="35"/>
      <c r="Z1076" s="35"/>
      <c r="AA1076" s="35"/>
      <c r="AB1076" s="35"/>
      <c r="AC1076" s="35"/>
      <c r="AD1076" s="35"/>
      <c r="AE1076" s="35"/>
      <c r="AT1076" s="20" t="s">
        <v>204</v>
      </c>
      <c r="AU1076" s="20" t="s">
        <v>81</v>
      </c>
    </row>
    <row r="1077" spans="1:65" s="13" customFormat="1">
      <c r="B1077" s="164"/>
      <c r="D1077" s="159" t="s">
        <v>206</v>
      </c>
      <c r="E1077" s="165" t="s">
        <v>3</v>
      </c>
      <c r="F1077" s="166" t="s">
        <v>1263</v>
      </c>
      <c r="H1077" s="167">
        <v>10.385</v>
      </c>
      <c r="I1077" s="168"/>
      <c r="L1077" s="164"/>
      <c r="M1077" s="169"/>
      <c r="N1077" s="170"/>
      <c r="O1077" s="170"/>
      <c r="P1077" s="170"/>
      <c r="Q1077" s="170"/>
      <c r="R1077" s="170"/>
      <c r="S1077" s="170"/>
      <c r="T1077" s="171"/>
      <c r="AT1077" s="165" t="s">
        <v>206</v>
      </c>
      <c r="AU1077" s="165" t="s">
        <v>81</v>
      </c>
      <c r="AV1077" s="13" t="s">
        <v>81</v>
      </c>
      <c r="AW1077" s="13" t="s">
        <v>34</v>
      </c>
      <c r="AX1077" s="13" t="s">
        <v>72</v>
      </c>
      <c r="AY1077" s="165" t="s">
        <v>195</v>
      </c>
    </row>
    <row r="1078" spans="1:65" s="13" customFormat="1">
      <c r="B1078" s="164"/>
      <c r="D1078" s="159" t="s">
        <v>206</v>
      </c>
      <c r="E1078" s="165" t="s">
        <v>3</v>
      </c>
      <c r="F1078" s="166" t="s">
        <v>1264</v>
      </c>
      <c r="H1078" s="167">
        <v>8.68</v>
      </c>
      <c r="I1078" s="168"/>
      <c r="L1078" s="164"/>
      <c r="M1078" s="169"/>
      <c r="N1078" s="170"/>
      <c r="O1078" s="170"/>
      <c r="P1078" s="170"/>
      <c r="Q1078" s="170"/>
      <c r="R1078" s="170"/>
      <c r="S1078" s="170"/>
      <c r="T1078" s="171"/>
      <c r="AT1078" s="165" t="s">
        <v>206</v>
      </c>
      <c r="AU1078" s="165" t="s">
        <v>81</v>
      </c>
      <c r="AV1078" s="13" t="s">
        <v>81</v>
      </c>
      <c r="AW1078" s="13" t="s">
        <v>34</v>
      </c>
      <c r="AX1078" s="13" t="s">
        <v>72</v>
      </c>
      <c r="AY1078" s="165" t="s">
        <v>195</v>
      </c>
    </row>
    <row r="1079" spans="1:65" s="13" customFormat="1">
      <c r="B1079" s="164"/>
      <c r="D1079" s="159" t="s">
        <v>206</v>
      </c>
      <c r="E1079" s="165" t="s">
        <v>3</v>
      </c>
      <c r="F1079" s="166" t="s">
        <v>1265</v>
      </c>
      <c r="H1079" s="167">
        <v>42.639000000000003</v>
      </c>
      <c r="I1079" s="168"/>
      <c r="L1079" s="164"/>
      <c r="M1079" s="169"/>
      <c r="N1079" s="170"/>
      <c r="O1079" s="170"/>
      <c r="P1079" s="170"/>
      <c r="Q1079" s="170"/>
      <c r="R1079" s="170"/>
      <c r="S1079" s="170"/>
      <c r="T1079" s="171"/>
      <c r="AT1079" s="165" t="s">
        <v>206</v>
      </c>
      <c r="AU1079" s="165" t="s">
        <v>81</v>
      </c>
      <c r="AV1079" s="13" t="s">
        <v>81</v>
      </c>
      <c r="AW1079" s="13" t="s">
        <v>34</v>
      </c>
      <c r="AX1079" s="13" t="s">
        <v>72</v>
      </c>
      <c r="AY1079" s="165" t="s">
        <v>195</v>
      </c>
    </row>
    <row r="1080" spans="1:65" s="14" customFormat="1">
      <c r="B1080" s="172"/>
      <c r="D1080" s="159" t="s">
        <v>206</v>
      </c>
      <c r="E1080" s="173" t="s">
        <v>3</v>
      </c>
      <c r="F1080" s="174" t="s">
        <v>550</v>
      </c>
      <c r="H1080" s="175">
        <v>61.704000000000001</v>
      </c>
      <c r="I1080" s="176"/>
      <c r="L1080" s="172"/>
      <c r="M1080" s="177"/>
      <c r="N1080" s="178"/>
      <c r="O1080" s="178"/>
      <c r="P1080" s="178"/>
      <c r="Q1080" s="178"/>
      <c r="R1080" s="178"/>
      <c r="S1080" s="178"/>
      <c r="T1080" s="179"/>
      <c r="AT1080" s="173" t="s">
        <v>206</v>
      </c>
      <c r="AU1080" s="173" t="s">
        <v>81</v>
      </c>
      <c r="AV1080" s="14" t="s">
        <v>109</v>
      </c>
      <c r="AW1080" s="14" t="s">
        <v>34</v>
      </c>
      <c r="AX1080" s="14" t="s">
        <v>72</v>
      </c>
      <c r="AY1080" s="173" t="s">
        <v>195</v>
      </c>
    </row>
    <row r="1081" spans="1:65" s="13" customFormat="1" ht="22.5">
      <c r="B1081" s="164"/>
      <c r="D1081" s="159" t="s">
        <v>206</v>
      </c>
      <c r="E1081" s="165" t="s">
        <v>3</v>
      </c>
      <c r="F1081" s="166" t="s">
        <v>1266</v>
      </c>
      <c r="H1081" s="167">
        <v>343.31799999999998</v>
      </c>
      <c r="I1081" s="168"/>
      <c r="L1081" s="164"/>
      <c r="M1081" s="169"/>
      <c r="N1081" s="170"/>
      <c r="O1081" s="170"/>
      <c r="P1081" s="170"/>
      <c r="Q1081" s="170"/>
      <c r="R1081" s="170"/>
      <c r="S1081" s="170"/>
      <c r="T1081" s="171"/>
      <c r="AT1081" s="165" t="s">
        <v>206</v>
      </c>
      <c r="AU1081" s="165" t="s">
        <v>81</v>
      </c>
      <c r="AV1081" s="13" t="s">
        <v>81</v>
      </c>
      <c r="AW1081" s="13" t="s">
        <v>34</v>
      </c>
      <c r="AX1081" s="13" t="s">
        <v>72</v>
      </c>
      <c r="AY1081" s="165" t="s">
        <v>195</v>
      </c>
    </row>
    <row r="1082" spans="1:65" s="13" customFormat="1">
      <c r="B1082" s="164"/>
      <c r="D1082" s="159" t="s">
        <v>206</v>
      </c>
      <c r="E1082" s="165" t="s">
        <v>3</v>
      </c>
      <c r="F1082" s="166" t="s">
        <v>1267</v>
      </c>
      <c r="H1082" s="167">
        <v>140.459</v>
      </c>
      <c r="I1082" s="168"/>
      <c r="L1082" s="164"/>
      <c r="M1082" s="169"/>
      <c r="N1082" s="170"/>
      <c r="O1082" s="170"/>
      <c r="P1082" s="170"/>
      <c r="Q1082" s="170"/>
      <c r="R1082" s="170"/>
      <c r="S1082" s="170"/>
      <c r="T1082" s="171"/>
      <c r="AT1082" s="165" t="s">
        <v>206</v>
      </c>
      <c r="AU1082" s="165" t="s">
        <v>81</v>
      </c>
      <c r="AV1082" s="13" t="s">
        <v>81</v>
      </c>
      <c r="AW1082" s="13" t="s">
        <v>34</v>
      </c>
      <c r="AX1082" s="13" t="s">
        <v>72</v>
      </c>
      <c r="AY1082" s="165" t="s">
        <v>195</v>
      </c>
    </row>
    <row r="1083" spans="1:65" s="13" customFormat="1">
      <c r="B1083" s="164"/>
      <c r="D1083" s="159" t="s">
        <v>206</v>
      </c>
      <c r="E1083" s="165" t="s">
        <v>3</v>
      </c>
      <c r="F1083" s="166" t="s">
        <v>1268</v>
      </c>
      <c r="H1083" s="167">
        <v>152.02000000000001</v>
      </c>
      <c r="I1083" s="168"/>
      <c r="L1083" s="164"/>
      <c r="M1083" s="169"/>
      <c r="N1083" s="170"/>
      <c r="O1083" s="170"/>
      <c r="P1083" s="170"/>
      <c r="Q1083" s="170"/>
      <c r="R1083" s="170"/>
      <c r="S1083" s="170"/>
      <c r="T1083" s="171"/>
      <c r="AT1083" s="165" t="s">
        <v>206</v>
      </c>
      <c r="AU1083" s="165" t="s">
        <v>81</v>
      </c>
      <c r="AV1083" s="13" t="s">
        <v>81</v>
      </c>
      <c r="AW1083" s="13" t="s">
        <v>34</v>
      </c>
      <c r="AX1083" s="13" t="s">
        <v>72</v>
      </c>
      <c r="AY1083" s="165" t="s">
        <v>195</v>
      </c>
    </row>
    <row r="1084" spans="1:65" s="13" customFormat="1">
      <c r="B1084" s="164"/>
      <c r="D1084" s="159" t="s">
        <v>206</v>
      </c>
      <c r="E1084" s="165" t="s">
        <v>3</v>
      </c>
      <c r="F1084" s="166" t="s">
        <v>1269</v>
      </c>
      <c r="H1084" s="167">
        <v>164.03</v>
      </c>
      <c r="I1084" s="168"/>
      <c r="L1084" s="164"/>
      <c r="M1084" s="169"/>
      <c r="N1084" s="170"/>
      <c r="O1084" s="170"/>
      <c r="P1084" s="170"/>
      <c r="Q1084" s="170"/>
      <c r="R1084" s="170"/>
      <c r="S1084" s="170"/>
      <c r="T1084" s="171"/>
      <c r="AT1084" s="165" t="s">
        <v>206</v>
      </c>
      <c r="AU1084" s="165" t="s">
        <v>81</v>
      </c>
      <c r="AV1084" s="13" t="s">
        <v>81</v>
      </c>
      <c r="AW1084" s="13" t="s">
        <v>34</v>
      </c>
      <c r="AX1084" s="13" t="s">
        <v>72</v>
      </c>
      <c r="AY1084" s="165" t="s">
        <v>195</v>
      </c>
    </row>
    <row r="1085" spans="1:65" s="13" customFormat="1">
      <c r="B1085" s="164"/>
      <c r="D1085" s="159" t="s">
        <v>206</v>
      </c>
      <c r="E1085" s="165" t="s">
        <v>3</v>
      </c>
      <c r="F1085" s="166" t="s">
        <v>643</v>
      </c>
      <c r="H1085" s="167">
        <v>29.15</v>
      </c>
      <c r="I1085" s="168"/>
      <c r="L1085" s="164"/>
      <c r="M1085" s="169"/>
      <c r="N1085" s="170"/>
      <c r="O1085" s="170"/>
      <c r="P1085" s="170"/>
      <c r="Q1085" s="170"/>
      <c r="R1085" s="170"/>
      <c r="S1085" s="170"/>
      <c r="T1085" s="171"/>
      <c r="AT1085" s="165" t="s">
        <v>206</v>
      </c>
      <c r="AU1085" s="165" t="s">
        <v>81</v>
      </c>
      <c r="AV1085" s="13" t="s">
        <v>81</v>
      </c>
      <c r="AW1085" s="13" t="s">
        <v>34</v>
      </c>
      <c r="AX1085" s="13" t="s">
        <v>72</v>
      </c>
      <c r="AY1085" s="165" t="s">
        <v>195</v>
      </c>
    </row>
    <row r="1086" spans="1:65" s="13" customFormat="1">
      <c r="B1086" s="164"/>
      <c r="D1086" s="159" t="s">
        <v>206</v>
      </c>
      <c r="E1086" s="165" t="s">
        <v>3</v>
      </c>
      <c r="F1086" s="166" t="s">
        <v>645</v>
      </c>
      <c r="H1086" s="167">
        <v>21.082000000000001</v>
      </c>
      <c r="I1086" s="168"/>
      <c r="L1086" s="164"/>
      <c r="M1086" s="169"/>
      <c r="N1086" s="170"/>
      <c r="O1086" s="170"/>
      <c r="P1086" s="170"/>
      <c r="Q1086" s="170"/>
      <c r="R1086" s="170"/>
      <c r="S1086" s="170"/>
      <c r="T1086" s="171"/>
      <c r="AT1086" s="165" t="s">
        <v>206</v>
      </c>
      <c r="AU1086" s="165" t="s">
        <v>81</v>
      </c>
      <c r="AV1086" s="13" t="s">
        <v>81</v>
      </c>
      <c r="AW1086" s="13" t="s">
        <v>34</v>
      </c>
      <c r="AX1086" s="13" t="s">
        <v>72</v>
      </c>
      <c r="AY1086" s="165" t="s">
        <v>195</v>
      </c>
    </row>
    <row r="1087" spans="1:65" s="13" customFormat="1">
      <c r="B1087" s="164"/>
      <c r="D1087" s="159" t="s">
        <v>206</v>
      </c>
      <c r="E1087" s="165" t="s">
        <v>3</v>
      </c>
      <c r="F1087" s="166" t="s">
        <v>1270</v>
      </c>
      <c r="H1087" s="167">
        <v>52.997</v>
      </c>
      <c r="I1087" s="168"/>
      <c r="L1087" s="164"/>
      <c r="M1087" s="169"/>
      <c r="N1087" s="170"/>
      <c r="O1087" s="170"/>
      <c r="P1087" s="170"/>
      <c r="Q1087" s="170"/>
      <c r="R1087" s="170"/>
      <c r="S1087" s="170"/>
      <c r="T1087" s="171"/>
      <c r="AT1087" s="165" t="s">
        <v>206</v>
      </c>
      <c r="AU1087" s="165" t="s">
        <v>81</v>
      </c>
      <c r="AV1087" s="13" t="s">
        <v>81</v>
      </c>
      <c r="AW1087" s="13" t="s">
        <v>34</v>
      </c>
      <c r="AX1087" s="13" t="s">
        <v>72</v>
      </c>
      <c r="AY1087" s="165" t="s">
        <v>195</v>
      </c>
    </row>
    <row r="1088" spans="1:65" s="13" customFormat="1">
      <c r="B1088" s="164"/>
      <c r="D1088" s="159" t="s">
        <v>206</v>
      </c>
      <c r="E1088" s="165" t="s">
        <v>3</v>
      </c>
      <c r="F1088" s="166" t="s">
        <v>1271</v>
      </c>
      <c r="H1088" s="167">
        <v>307.7</v>
      </c>
      <c r="I1088" s="168"/>
      <c r="L1088" s="164"/>
      <c r="M1088" s="169"/>
      <c r="N1088" s="170"/>
      <c r="O1088" s="170"/>
      <c r="P1088" s="170"/>
      <c r="Q1088" s="170"/>
      <c r="R1088" s="170"/>
      <c r="S1088" s="170"/>
      <c r="T1088" s="171"/>
      <c r="AT1088" s="165" t="s">
        <v>206</v>
      </c>
      <c r="AU1088" s="165" t="s">
        <v>81</v>
      </c>
      <c r="AV1088" s="13" t="s">
        <v>81</v>
      </c>
      <c r="AW1088" s="13" t="s">
        <v>34</v>
      </c>
      <c r="AX1088" s="13" t="s">
        <v>72</v>
      </c>
      <c r="AY1088" s="165" t="s">
        <v>195</v>
      </c>
    </row>
    <row r="1089" spans="2:51" s="13" customFormat="1">
      <c r="B1089" s="164"/>
      <c r="D1089" s="159" t="s">
        <v>206</v>
      </c>
      <c r="E1089" s="165" t="s">
        <v>3</v>
      </c>
      <c r="F1089" s="166" t="s">
        <v>1272</v>
      </c>
      <c r="H1089" s="167">
        <v>336.66</v>
      </c>
      <c r="I1089" s="168"/>
      <c r="L1089" s="164"/>
      <c r="M1089" s="169"/>
      <c r="N1089" s="170"/>
      <c r="O1089" s="170"/>
      <c r="P1089" s="170"/>
      <c r="Q1089" s="170"/>
      <c r="R1089" s="170"/>
      <c r="S1089" s="170"/>
      <c r="T1089" s="171"/>
      <c r="AT1089" s="165" t="s">
        <v>206</v>
      </c>
      <c r="AU1089" s="165" t="s">
        <v>81</v>
      </c>
      <c r="AV1089" s="13" t="s">
        <v>81</v>
      </c>
      <c r="AW1089" s="13" t="s">
        <v>34</v>
      </c>
      <c r="AX1089" s="13" t="s">
        <v>72</v>
      </c>
      <c r="AY1089" s="165" t="s">
        <v>195</v>
      </c>
    </row>
    <row r="1090" spans="2:51" s="14" customFormat="1">
      <c r="B1090" s="172"/>
      <c r="D1090" s="159" t="s">
        <v>206</v>
      </c>
      <c r="E1090" s="173" t="s">
        <v>3</v>
      </c>
      <c r="F1090" s="174" t="s">
        <v>218</v>
      </c>
      <c r="H1090" s="175">
        <v>1547.4159999999999</v>
      </c>
      <c r="I1090" s="176"/>
      <c r="L1090" s="172"/>
      <c r="M1090" s="177"/>
      <c r="N1090" s="178"/>
      <c r="O1090" s="178"/>
      <c r="P1090" s="178"/>
      <c r="Q1090" s="178"/>
      <c r="R1090" s="178"/>
      <c r="S1090" s="178"/>
      <c r="T1090" s="179"/>
      <c r="AT1090" s="173" t="s">
        <v>206</v>
      </c>
      <c r="AU1090" s="173" t="s">
        <v>81</v>
      </c>
      <c r="AV1090" s="14" t="s">
        <v>109</v>
      </c>
      <c r="AW1090" s="14" t="s">
        <v>34</v>
      </c>
      <c r="AX1090" s="14" t="s">
        <v>72</v>
      </c>
      <c r="AY1090" s="173" t="s">
        <v>195</v>
      </c>
    </row>
    <row r="1091" spans="2:51" s="13" customFormat="1">
      <c r="B1091" s="164"/>
      <c r="D1091" s="159" t="s">
        <v>206</v>
      </c>
      <c r="E1091" s="165" t="s">
        <v>3</v>
      </c>
      <c r="F1091" s="166" t="s">
        <v>1273</v>
      </c>
      <c r="H1091" s="167">
        <v>66.052999999999997</v>
      </c>
      <c r="I1091" s="168"/>
      <c r="L1091" s="164"/>
      <c r="M1091" s="169"/>
      <c r="N1091" s="170"/>
      <c r="O1091" s="170"/>
      <c r="P1091" s="170"/>
      <c r="Q1091" s="170"/>
      <c r="R1091" s="170"/>
      <c r="S1091" s="170"/>
      <c r="T1091" s="171"/>
      <c r="AT1091" s="165" t="s">
        <v>206</v>
      </c>
      <c r="AU1091" s="165" t="s">
        <v>81</v>
      </c>
      <c r="AV1091" s="13" t="s">
        <v>81</v>
      </c>
      <c r="AW1091" s="13" t="s">
        <v>34</v>
      </c>
      <c r="AX1091" s="13" t="s">
        <v>72</v>
      </c>
      <c r="AY1091" s="165" t="s">
        <v>195</v>
      </c>
    </row>
    <row r="1092" spans="2:51" s="13" customFormat="1">
      <c r="B1092" s="164"/>
      <c r="D1092" s="159" t="s">
        <v>206</v>
      </c>
      <c r="E1092" s="165" t="s">
        <v>3</v>
      </c>
      <c r="F1092" s="166" t="s">
        <v>1274</v>
      </c>
      <c r="H1092" s="167">
        <v>5.8680000000000003</v>
      </c>
      <c r="I1092" s="168"/>
      <c r="L1092" s="164"/>
      <c r="M1092" s="169"/>
      <c r="N1092" s="170"/>
      <c r="O1092" s="170"/>
      <c r="P1092" s="170"/>
      <c r="Q1092" s="170"/>
      <c r="R1092" s="170"/>
      <c r="S1092" s="170"/>
      <c r="T1092" s="171"/>
      <c r="AT1092" s="165" t="s">
        <v>206</v>
      </c>
      <c r="AU1092" s="165" t="s">
        <v>81</v>
      </c>
      <c r="AV1092" s="13" t="s">
        <v>81</v>
      </c>
      <c r="AW1092" s="13" t="s">
        <v>34</v>
      </c>
      <c r="AX1092" s="13" t="s">
        <v>72</v>
      </c>
      <c r="AY1092" s="165" t="s">
        <v>195</v>
      </c>
    </row>
    <row r="1093" spans="2:51" s="13" customFormat="1">
      <c r="B1093" s="164"/>
      <c r="D1093" s="159" t="s">
        <v>206</v>
      </c>
      <c r="E1093" s="165" t="s">
        <v>3</v>
      </c>
      <c r="F1093" s="166" t="s">
        <v>1275</v>
      </c>
      <c r="H1093" s="167">
        <v>40.463999999999999</v>
      </c>
      <c r="I1093" s="168"/>
      <c r="L1093" s="164"/>
      <c r="M1093" s="169"/>
      <c r="N1093" s="170"/>
      <c r="O1093" s="170"/>
      <c r="P1093" s="170"/>
      <c r="Q1093" s="170"/>
      <c r="R1093" s="170"/>
      <c r="S1093" s="170"/>
      <c r="T1093" s="171"/>
      <c r="AT1093" s="165" t="s">
        <v>206</v>
      </c>
      <c r="AU1093" s="165" t="s">
        <v>81</v>
      </c>
      <c r="AV1093" s="13" t="s">
        <v>81</v>
      </c>
      <c r="AW1093" s="13" t="s">
        <v>34</v>
      </c>
      <c r="AX1093" s="13" t="s">
        <v>72</v>
      </c>
      <c r="AY1093" s="165" t="s">
        <v>195</v>
      </c>
    </row>
    <row r="1094" spans="2:51" s="13" customFormat="1">
      <c r="B1094" s="164"/>
      <c r="D1094" s="159" t="s">
        <v>206</v>
      </c>
      <c r="E1094" s="165" t="s">
        <v>3</v>
      </c>
      <c r="F1094" s="166" t="s">
        <v>1276</v>
      </c>
      <c r="H1094" s="167">
        <v>10.224</v>
      </c>
      <c r="I1094" s="168"/>
      <c r="L1094" s="164"/>
      <c r="M1094" s="169"/>
      <c r="N1094" s="170"/>
      <c r="O1094" s="170"/>
      <c r="P1094" s="170"/>
      <c r="Q1094" s="170"/>
      <c r="R1094" s="170"/>
      <c r="S1094" s="170"/>
      <c r="T1094" s="171"/>
      <c r="AT1094" s="165" t="s">
        <v>206</v>
      </c>
      <c r="AU1094" s="165" t="s">
        <v>81</v>
      </c>
      <c r="AV1094" s="13" t="s">
        <v>81</v>
      </c>
      <c r="AW1094" s="13" t="s">
        <v>34</v>
      </c>
      <c r="AX1094" s="13" t="s">
        <v>72</v>
      </c>
      <c r="AY1094" s="165" t="s">
        <v>195</v>
      </c>
    </row>
    <row r="1095" spans="2:51" s="13" customFormat="1">
      <c r="B1095" s="164"/>
      <c r="D1095" s="159" t="s">
        <v>206</v>
      </c>
      <c r="E1095" s="165" t="s">
        <v>3</v>
      </c>
      <c r="F1095" s="166" t="s">
        <v>1277</v>
      </c>
      <c r="H1095" s="167">
        <v>106.16</v>
      </c>
      <c r="I1095" s="168"/>
      <c r="L1095" s="164"/>
      <c r="M1095" s="169"/>
      <c r="N1095" s="170"/>
      <c r="O1095" s="170"/>
      <c r="P1095" s="170"/>
      <c r="Q1095" s="170"/>
      <c r="R1095" s="170"/>
      <c r="S1095" s="170"/>
      <c r="T1095" s="171"/>
      <c r="AT1095" s="165" t="s">
        <v>206</v>
      </c>
      <c r="AU1095" s="165" t="s">
        <v>81</v>
      </c>
      <c r="AV1095" s="13" t="s">
        <v>81</v>
      </c>
      <c r="AW1095" s="13" t="s">
        <v>34</v>
      </c>
      <c r="AX1095" s="13" t="s">
        <v>72</v>
      </c>
      <c r="AY1095" s="165" t="s">
        <v>195</v>
      </c>
    </row>
    <row r="1096" spans="2:51" s="13" customFormat="1">
      <c r="B1096" s="164"/>
      <c r="D1096" s="159" t="s">
        <v>206</v>
      </c>
      <c r="E1096" s="165" t="s">
        <v>3</v>
      </c>
      <c r="F1096" s="166" t="s">
        <v>1278</v>
      </c>
      <c r="H1096" s="167">
        <v>12.8</v>
      </c>
      <c r="I1096" s="168"/>
      <c r="L1096" s="164"/>
      <c r="M1096" s="169"/>
      <c r="N1096" s="170"/>
      <c r="O1096" s="170"/>
      <c r="P1096" s="170"/>
      <c r="Q1096" s="170"/>
      <c r="R1096" s="170"/>
      <c r="S1096" s="170"/>
      <c r="T1096" s="171"/>
      <c r="AT1096" s="165" t="s">
        <v>206</v>
      </c>
      <c r="AU1096" s="165" t="s">
        <v>81</v>
      </c>
      <c r="AV1096" s="13" t="s">
        <v>81</v>
      </c>
      <c r="AW1096" s="13" t="s">
        <v>34</v>
      </c>
      <c r="AX1096" s="13" t="s">
        <v>72</v>
      </c>
      <c r="AY1096" s="165" t="s">
        <v>195</v>
      </c>
    </row>
    <row r="1097" spans="2:51" s="13" customFormat="1">
      <c r="B1097" s="164"/>
      <c r="D1097" s="159" t="s">
        <v>206</v>
      </c>
      <c r="E1097" s="165" t="s">
        <v>3</v>
      </c>
      <c r="F1097" s="166" t="s">
        <v>658</v>
      </c>
      <c r="H1097" s="167">
        <v>19.864999999999998</v>
      </c>
      <c r="I1097" s="168"/>
      <c r="L1097" s="164"/>
      <c r="M1097" s="169"/>
      <c r="N1097" s="170"/>
      <c r="O1097" s="170"/>
      <c r="P1097" s="170"/>
      <c r="Q1097" s="170"/>
      <c r="R1097" s="170"/>
      <c r="S1097" s="170"/>
      <c r="T1097" s="171"/>
      <c r="AT1097" s="165" t="s">
        <v>206</v>
      </c>
      <c r="AU1097" s="165" t="s">
        <v>81</v>
      </c>
      <c r="AV1097" s="13" t="s">
        <v>81</v>
      </c>
      <c r="AW1097" s="13" t="s">
        <v>34</v>
      </c>
      <c r="AX1097" s="13" t="s">
        <v>72</v>
      </c>
      <c r="AY1097" s="165" t="s">
        <v>195</v>
      </c>
    </row>
    <row r="1098" spans="2:51" s="13" customFormat="1">
      <c r="B1098" s="164"/>
      <c r="D1098" s="159" t="s">
        <v>206</v>
      </c>
      <c r="E1098" s="165" t="s">
        <v>3</v>
      </c>
      <c r="F1098" s="166" t="s">
        <v>659</v>
      </c>
      <c r="H1098" s="167">
        <v>124.56</v>
      </c>
      <c r="I1098" s="168"/>
      <c r="L1098" s="164"/>
      <c r="M1098" s="169"/>
      <c r="N1098" s="170"/>
      <c r="O1098" s="170"/>
      <c r="P1098" s="170"/>
      <c r="Q1098" s="170"/>
      <c r="R1098" s="170"/>
      <c r="S1098" s="170"/>
      <c r="T1098" s="171"/>
      <c r="AT1098" s="165" t="s">
        <v>206</v>
      </c>
      <c r="AU1098" s="165" t="s">
        <v>81</v>
      </c>
      <c r="AV1098" s="13" t="s">
        <v>81</v>
      </c>
      <c r="AW1098" s="13" t="s">
        <v>34</v>
      </c>
      <c r="AX1098" s="13" t="s">
        <v>72</v>
      </c>
      <c r="AY1098" s="165" t="s">
        <v>195</v>
      </c>
    </row>
    <row r="1099" spans="2:51" s="13" customFormat="1">
      <c r="B1099" s="164"/>
      <c r="D1099" s="159" t="s">
        <v>206</v>
      </c>
      <c r="E1099" s="165" t="s">
        <v>3</v>
      </c>
      <c r="F1099" s="166" t="s">
        <v>1279</v>
      </c>
      <c r="H1099" s="167">
        <v>33.35</v>
      </c>
      <c r="I1099" s="168"/>
      <c r="L1099" s="164"/>
      <c r="M1099" s="169"/>
      <c r="N1099" s="170"/>
      <c r="O1099" s="170"/>
      <c r="P1099" s="170"/>
      <c r="Q1099" s="170"/>
      <c r="R1099" s="170"/>
      <c r="S1099" s="170"/>
      <c r="T1099" s="171"/>
      <c r="AT1099" s="165" t="s">
        <v>206</v>
      </c>
      <c r="AU1099" s="165" t="s">
        <v>81</v>
      </c>
      <c r="AV1099" s="13" t="s">
        <v>81</v>
      </c>
      <c r="AW1099" s="13" t="s">
        <v>34</v>
      </c>
      <c r="AX1099" s="13" t="s">
        <v>72</v>
      </c>
      <c r="AY1099" s="165" t="s">
        <v>195</v>
      </c>
    </row>
    <row r="1100" spans="2:51" s="13" customFormat="1">
      <c r="B1100" s="164"/>
      <c r="D1100" s="159" t="s">
        <v>206</v>
      </c>
      <c r="E1100" s="165" t="s">
        <v>3</v>
      </c>
      <c r="F1100" s="166" t="s">
        <v>1280</v>
      </c>
      <c r="H1100" s="167">
        <v>28.08</v>
      </c>
      <c r="I1100" s="168"/>
      <c r="L1100" s="164"/>
      <c r="M1100" s="169"/>
      <c r="N1100" s="170"/>
      <c r="O1100" s="170"/>
      <c r="P1100" s="170"/>
      <c r="Q1100" s="170"/>
      <c r="R1100" s="170"/>
      <c r="S1100" s="170"/>
      <c r="T1100" s="171"/>
      <c r="AT1100" s="165" t="s">
        <v>206</v>
      </c>
      <c r="AU1100" s="165" t="s">
        <v>81</v>
      </c>
      <c r="AV1100" s="13" t="s">
        <v>81</v>
      </c>
      <c r="AW1100" s="13" t="s">
        <v>34</v>
      </c>
      <c r="AX1100" s="13" t="s">
        <v>72</v>
      </c>
      <c r="AY1100" s="165" t="s">
        <v>195</v>
      </c>
    </row>
    <row r="1101" spans="2:51" s="14" customFormat="1">
      <c r="B1101" s="172"/>
      <c r="D1101" s="159" t="s">
        <v>206</v>
      </c>
      <c r="E1101" s="173" t="s">
        <v>3</v>
      </c>
      <c r="F1101" s="174" t="s">
        <v>532</v>
      </c>
      <c r="H1101" s="175">
        <v>447.42399999999998</v>
      </c>
      <c r="I1101" s="176"/>
      <c r="L1101" s="172"/>
      <c r="M1101" s="177"/>
      <c r="N1101" s="178"/>
      <c r="O1101" s="178"/>
      <c r="P1101" s="178"/>
      <c r="Q1101" s="178"/>
      <c r="R1101" s="178"/>
      <c r="S1101" s="178"/>
      <c r="T1101" s="179"/>
      <c r="AT1101" s="173" t="s">
        <v>206</v>
      </c>
      <c r="AU1101" s="173" t="s">
        <v>81</v>
      </c>
      <c r="AV1101" s="14" t="s">
        <v>109</v>
      </c>
      <c r="AW1101" s="14" t="s">
        <v>34</v>
      </c>
      <c r="AX1101" s="14" t="s">
        <v>72</v>
      </c>
      <c r="AY1101" s="173" t="s">
        <v>195</v>
      </c>
    </row>
    <row r="1102" spans="2:51" s="13" customFormat="1">
      <c r="B1102" s="164"/>
      <c r="D1102" s="159" t="s">
        <v>206</v>
      </c>
      <c r="E1102" s="165" t="s">
        <v>3</v>
      </c>
      <c r="F1102" s="166" t="s">
        <v>1281</v>
      </c>
      <c r="H1102" s="167">
        <v>82.462999999999994</v>
      </c>
      <c r="I1102" s="168"/>
      <c r="L1102" s="164"/>
      <c r="M1102" s="169"/>
      <c r="N1102" s="170"/>
      <c r="O1102" s="170"/>
      <c r="P1102" s="170"/>
      <c r="Q1102" s="170"/>
      <c r="R1102" s="170"/>
      <c r="S1102" s="170"/>
      <c r="T1102" s="171"/>
      <c r="AT1102" s="165" t="s">
        <v>206</v>
      </c>
      <c r="AU1102" s="165" t="s">
        <v>81</v>
      </c>
      <c r="AV1102" s="13" t="s">
        <v>81</v>
      </c>
      <c r="AW1102" s="13" t="s">
        <v>34</v>
      </c>
      <c r="AX1102" s="13" t="s">
        <v>72</v>
      </c>
      <c r="AY1102" s="165" t="s">
        <v>195</v>
      </c>
    </row>
    <row r="1103" spans="2:51" s="13" customFormat="1">
      <c r="B1103" s="164"/>
      <c r="D1103" s="159" t="s">
        <v>206</v>
      </c>
      <c r="E1103" s="165" t="s">
        <v>3</v>
      </c>
      <c r="F1103" s="166" t="s">
        <v>1282</v>
      </c>
      <c r="H1103" s="167">
        <v>44.542000000000002</v>
      </c>
      <c r="I1103" s="168"/>
      <c r="L1103" s="164"/>
      <c r="M1103" s="169"/>
      <c r="N1103" s="170"/>
      <c r="O1103" s="170"/>
      <c r="P1103" s="170"/>
      <c r="Q1103" s="170"/>
      <c r="R1103" s="170"/>
      <c r="S1103" s="170"/>
      <c r="T1103" s="171"/>
      <c r="AT1103" s="165" t="s">
        <v>206</v>
      </c>
      <c r="AU1103" s="165" t="s">
        <v>81</v>
      </c>
      <c r="AV1103" s="13" t="s">
        <v>81</v>
      </c>
      <c r="AW1103" s="13" t="s">
        <v>34</v>
      </c>
      <c r="AX1103" s="13" t="s">
        <v>72</v>
      </c>
      <c r="AY1103" s="165" t="s">
        <v>195</v>
      </c>
    </row>
    <row r="1104" spans="2:51" s="13" customFormat="1">
      <c r="B1104" s="164"/>
      <c r="D1104" s="159" t="s">
        <v>206</v>
      </c>
      <c r="E1104" s="165" t="s">
        <v>3</v>
      </c>
      <c r="F1104" s="166" t="s">
        <v>1283</v>
      </c>
      <c r="H1104" s="167">
        <v>11.644</v>
      </c>
      <c r="I1104" s="168"/>
      <c r="L1104" s="164"/>
      <c r="M1104" s="169"/>
      <c r="N1104" s="170"/>
      <c r="O1104" s="170"/>
      <c r="P1104" s="170"/>
      <c r="Q1104" s="170"/>
      <c r="R1104" s="170"/>
      <c r="S1104" s="170"/>
      <c r="T1104" s="171"/>
      <c r="AT1104" s="165" t="s">
        <v>206</v>
      </c>
      <c r="AU1104" s="165" t="s">
        <v>81</v>
      </c>
      <c r="AV1104" s="13" t="s">
        <v>81</v>
      </c>
      <c r="AW1104" s="13" t="s">
        <v>34</v>
      </c>
      <c r="AX1104" s="13" t="s">
        <v>72</v>
      </c>
      <c r="AY1104" s="165" t="s">
        <v>195</v>
      </c>
    </row>
    <row r="1105" spans="2:51" s="13" customFormat="1">
      <c r="B1105" s="164"/>
      <c r="D1105" s="159" t="s">
        <v>206</v>
      </c>
      <c r="E1105" s="165" t="s">
        <v>3</v>
      </c>
      <c r="F1105" s="166" t="s">
        <v>1284</v>
      </c>
      <c r="H1105" s="167">
        <v>120.89700000000001</v>
      </c>
      <c r="I1105" s="168"/>
      <c r="L1105" s="164"/>
      <c r="M1105" s="169"/>
      <c r="N1105" s="170"/>
      <c r="O1105" s="170"/>
      <c r="P1105" s="170"/>
      <c r="Q1105" s="170"/>
      <c r="R1105" s="170"/>
      <c r="S1105" s="170"/>
      <c r="T1105" s="171"/>
      <c r="AT1105" s="165" t="s">
        <v>206</v>
      </c>
      <c r="AU1105" s="165" t="s">
        <v>81</v>
      </c>
      <c r="AV1105" s="13" t="s">
        <v>81</v>
      </c>
      <c r="AW1105" s="13" t="s">
        <v>34</v>
      </c>
      <c r="AX1105" s="13" t="s">
        <v>72</v>
      </c>
      <c r="AY1105" s="165" t="s">
        <v>195</v>
      </c>
    </row>
    <row r="1106" spans="2:51" s="13" customFormat="1">
      <c r="B1106" s="164"/>
      <c r="D1106" s="159" t="s">
        <v>206</v>
      </c>
      <c r="E1106" s="165" t="s">
        <v>3</v>
      </c>
      <c r="F1106" s="166" t="s">
        <v>674</v>
      </c>
      <c r="H1106" s="167">
        <v>22.623999999999999</v>
      </c>
      <c r="I1106" s="168"/>
      <c r="L1106" s="164"/>
      <c r="M1106" s="169"/>
      <c r="N1106" s="170"/>
      <c r="O1106" s="170"/>
      <c r="P1106" s="170"/>
      <c r="Q1106" s="170"/>
      <c r="R1106" s="170"/>
      <c r="S1106" s="170"/>
      <c r="T1106" s="171"/>
      <c r="AT1106" s="165" t="s">
        <v>206</v>
      </c>
      <c r="AU1106" s="165" t="s">
        <v>81</v>
      </c>
      <c r="AV1106" s="13" t="s">
        <v>81</v>
      </c>
      <c r="AW1106" s="13" t="s">
        <v>34</v>
      </c>
      <c r="AX1106" s="13" t="s">
        <v>72</v>
      </c>
      <c r="AY1106" s="165" t="s">
        <v>195</v>
      </c>
    </row>
    <row r="1107" spans="2:51" s="13" customFormat="1">
      <c r="B1107" s="164"/>
      <c r="D1107" s="159" t="s">
        <v>206</v>
      </c>
      <c r="E1107" s="165" t="s">
        <v>3</v>
      </c>
      <c r="F1107" s="166" t="s">
        <v>675</v>
      </c>
      <c r="H1107" s="167">
        <v>145.55000000000001</v>
      </c>
      <c r="I1107" s="168"/>
      <c r="L1107" s="164"/>
      <c r="M1107" s="169"/>
      <c r="N1107" s="170"/>
      <c r="O1107" s="170"/>
      <c r="P1107" s="170"/>
      <c r="Q1107" s="170"/>
      <c r="R1107" s="170"/>
      <c r="S1107" s="170"/>
      <c r="T1107" s="171"/>
      <c r="AT1107" s="165" t="s">
        <v>206</v>
      </c>
      <c r="AU1107" s="165" t="s">
        <v>81</v>
      </c>
      <c r="AV1107" s="13" t="s">
        <v>81</v>
      </c>
      <c r="AW1107" s="13" t="s">
        <v>34</v>
      </c>
      <c r="AX1107" s="13" t="s">
        <v>72</v>
      </c>
      <c r="AY1107" s="165" t="s">
        <v>195</v>
      </c>
    </row>
    <row r="1108" spans="2:51" s="13" customFormat="1">
      <c r="B1108" s="164"/>
      <c r="D1108" s="159" t="s">
        <v>206</v>
      </c>
      <c r="E1108" s="165" t="s">
        <v>3</v>
      </c>
      <c r="F1108" s="166" t="s">
        <v>679</v>
      </c>
      <c r="H1108" s="167">
        <v>18.547999999999998</v>
      </c>
      <c r="I1108" s="168"/>
      <c r="L1108" s="164"/>
      <c r="M1108" s="169"/>
      <c r="N1108" s="170"/>
      <c r="O1108" s="170"/>
      <c r="P1108" s="170"/>
      <c r="Q1108" s="170"/>
      <c r="R1108" s="170"/>
      <c r="S1108" s="170"/>
      <c r="T1108" s="171"/>
      <c r="AT1108" s="165" t="s">
        <v>206</v>
      </c>
      <c r="AU1108" s="165" t="s">
        <v>81</v>
      </c>
      <c r="AV1108" s="13" t="s">
        <v>81</v>
      </c>
      <c r="AW1108" s="13" t="s">
        <v>34</v>
      </c>
      <c r="AX1108" s="13" t="s">
        <v>72</v>
      </c>
      <c r="AY1108" s="165" t="s">
        <v>195</v>
      </c>
    </row>
    <row r="1109" spans="2:51" s="13" customFormat="1">
      <c r="B1109" s="164"/>
      <c r="D1109" s="159" t="s">
        <v>206</v>
      </c>
      <c r="E1109" s="165" t="s">
        <v>3</v>
      </c>
      <c r="F1109" s="166" t="s">
        <v>1285</v>
      </c>
      <c r="H1109" s="167">
        <v>31.98</v>
      </c>
      <c r="I1109" s="168"/>
      <c r="L1109" s="164"/>
      <c r="M1109" s="169"/>
      <c r="N1109" s="170"/>
      <c r="O1109" s="170"/>
      <c r="P1109" s="170"/>
      <c r="Q1109" s="170"/>
      <c r="R1109" s="170"/>
      <c r="S1109" s="170"/>
      <c r="T1109" s="171"/>
      <c r="AT1109" s="165" t="s">
        <v>206</v>
      </c>
      <c r="AU1109" s="165" t="s">
        <v>81</v>
      </c>
      <c r="AV1109" s="13" t="s">
        <v>81</v>
      </c>
      <c r="AW1109" s="13" t="s">
        <v>34</v>
      </c>
      <c r="AX1109" s="13" t="s">
        <v>72</v>
      </c>
      <c r="AY1109" s="165" t="s">
        <v>195</v>
      </c>
    </row>
    <row r="1110" spans="2:51" s="14" customFormat="1">
      <c r="B1110" s="172"/>
      <c r="D1110" s="159" t="s">
        <v>206</v>
      </c>
      <c r="E1110" s="173" t="s">
        <v>3</v>
      </c>
      <c r="F1110" s="174" t="s">
        <v>514</v>
      </c>
      <c r="H1110" s="175">
        <v>478.24799999999999</v>
      </c>
      <c r="I1110" s="176"/>
      <c r="L1110" s="172"/>
      <c r="M1110" s="177"/>
      <c r="N1110" s="178"/>
      <c r="O1110" s="178"/>
      <c r="P1110" s="178"/>
      <c r="Q1110" s="178"/>
      <c r="R1110" s="178"/>
      <c r="S1110" s="178"/>
      <c r="T1110" s="179"/>
      <c r="AT1110" s="173" t="s">
        <v>206</v>
      </c>
      <c r="AU1110" s="173" t="s">
        <v>81</v>
      </c>
      <c r="AV1110" s="14" t="s">
        <v>109</v>
      </c>
      <c r="AW1110" s="14" t="s">
        <v>34</v>
      </c>
      <c r="AX1110" s="14" t="s">
        <v>72</v>
      </c>
      <c r="AY1110" s="173" t="s">
        <v>195</v>
      </c>
    </row>
    <row r="1111" spans="2:51" s="13" customFormat="1">
      <c r="B1111" s="164"/>
      <c r="D1111" s="159" t="s">
        <v>206</v>
      </c>
      <c r="E1111" s="165" t="s">
        <v>3</v>
      </c>
      <c r="F1111" s="166" t="s">
        <v>1286</v>
      </c>
      <c r="H1111" s="167">
        <v>79.326999999999998</v>
      </c>
      <c r="I1111" s="168"/>
      <c r="L1111" s="164"/>
      <c r="M1111" s="169"/>
      <c r="N1111" s="170"/>
      <c r="O1111" s="170"/>
      <c r="P1111" s="170"/>
      <c r="Q1111" s="170"/>
      <c r="R1111" s="170"/>
      <c r="S1111" s="170"/>
      <c r="T1111" s="171"/>
      <c r="AT1111" s="165" t="s">
        <v>206</v>
      </c>
      <c r="AU1111" s="165" t="s">
        <v>81</v>
      </c>
      <c r="AV1111" s="13" t="s">
        <v>81</v>
      </c>
      <c r="AW1111" s="13" t="s">
        <v>34</v>
      </c>
      <c r="AX1111" s="13" t="s">
        <v>72</v>
      </c>
      <c r="AY1111" s="165" t="s">
        <v>195</v>
      </c>
    </row>
    <row r="1112" spans="2:51" s="13" customFormat="1">
      <c r="B1112" s="164"/>
      <c r="D1112" s="159" t="s">
        <v>206</v>
      </c>
      <c r="E1112" s="165" t="s">
        <v>3</v>
      </c>
      <c r="F1112" s="166" t="s">
        <v>1287</v>
      </c>
      <c r="H1112" s="167">
        <v>42.997</v>
      </c>
      <c r="I1112" s="168"/>
      <c r="L1112" s="164"/>
      <c r="M1112" s="169"/>
      <c r="N1112" s="170"/>
      <c r="O1112" s="170"/>
      <c r="P1112" s="170"/>
      <c r="Q1112" s="170"/>
      <c r="R1112" s="170"/>
      <c r="S1112" s="170"/>
      <c r="T1112" s="171"/>
      <c r="AT1112" s="165" t="s">
        <v>206</v>
      </c>
      <c r="AU1112" s="165" t="s">
        <v>81</v>
      </c>
      <c r="AV1112" s="13" t="s">
        <v>81</v>
      </c>
      <c r="AW1112" s="13" t="s">
        <v>34</v>
      </c>
      <c r="AX1112" s="13" t="s">
        <v>72</v>
      </c>
      <c r="AY1112" s="165" t="s">
        <v>195</v>
      </c>
    </row>
    <row r="1113" spans="2:51" s="13" customFormat="1">
      <c r="B1113" s="164"/>
      <c r="D1113" s="159" t="s">
        <v>206</v>
      </c>
      <c r="E1113" s="165" t="s">
        <v>3</v>
      </c>
      <c r="F1113" s="166" t="s">
        <v>1283</v>
      </c>
      <c r="H1113" s="167">
        <v>11.644</v>
      </c>
      <c r="I1113" s="168"/>
      <c r="L1113" s="164"/>
      <c r="M1113" s="169"/>
      <c r="N1113" s="170"/>
      <c r="O1113" s="170"/>
      <c r="P1113" s="170"/>
      <c r="Q1113" s="170"/>
      <c r="R1113" s="170"/>
      <c r="S1113" s="170"/>
      <c r="T1113" s="171"/>
      <c r="AT1113" s="165" t="s">
        <v>206</v>
      </c>
      <c r="AU1113" s="165" t="s">
        <v>81</v>
      </c>
      <c r="AV1113" s="13" t="s">
        <v>81</v>
      </c>
      <c r="AW1113" s="13" t="s">
        <v>34</v>
      </c>
      <c r="AX1113" s="13" t="s">
        <v>72</v>
      </c>
      <c r="AY1113" s="165" t="s">
        <v>195</v>
      </c>
    </row>
    <row r="1114" spans="2:51" s="13" customFormat="1">
      <c r="B1114" s="164"/>
      <c r="D1114" s="159" t="s">
        <v>206</v>
      </c>
      <c r="E1114" s="165" t="s">
        <v>3</v>
      </c>
      <c r="F1114" s="166" t="s">
        <v>1288</v>
      </c>
      <c r="H1114" s="167">
        <v>120.884</v>
      </c>
      <c r="I1114" s="168"/>
      <c r="L1114" s="164"/>
      <c r="M1114" s="169"/>
      <c r="N1114" s="170"/>
      <c r="O1114" s="170"/>
      <c r="P1114" s="170"/>
      <c r="Q1114" s="170"/>
      <c r="R1114" s="170"/>
      <c r="S1114" s="170"/>
      <c r="T1114" s="171"/>
      <c r="AT1114" s="165" t="s">
        <v>206</v>
      </c>
      <c r="AU1114" s="165" t="s">
        <v>81</v>
      </c>
      <c r="AV1114" s="13" t="s">
        <v>81</v>
      </c>
      <c r="AW1114" s="13" t="s">
        <v>34</v>
      </c>
      <c r="AX1114" s="13" t="s">
        <v>72</v>
      </c>
      <c r="AY1114" s="165" t="s">
        <v>195</v>
      </c>
    </row>
    <row r="1115" spans="2:51" s="13" customFormat="1">
      <c r="B1115" s="164"/>
      <c r="D1115" s="159" t="s">
        <v>206</v>
      </c>
      <c r="E1115" s="165" t="s">
        <v>3</v>
      </c>
      <c r="F1115" s="166" t="s">
        <v>674</v>
      </c>
      <c r="H1115" s="167">
        <v>22.623999999999999</v>
      </c>
      <c r="I1115" s="168"/>
      <c r="L1115" s="164"/>
      <c r="M1115" s="169"/>
      <c r="N1115" s="170"/>
      <c r="O1115" s="170"/>
      <c r="P1115" s="170"/>
      <c r="Q1115" s="170"/>
      <c r="R1115" s="170"/>
      <c r="S1115" s="170"/>
      <c r="T1115" s="171"/>
      <c r="AT1115" s="165" t="s">
        <v>206</v>
      </c>
      <c r="AU1115" s="165" t="s">
        <v>81</v>
      </c>
      <c r="AV1115" s="13" t="s">
        <v>81</v>
      </c>
      <c r="AW1115" s="13" t="s">
        <v>34</v>
      </c>
      <c r="AX1115" s="13" t="s">
        <v>72</v>
      </c>
      <c r="AY1115" s="165" t="s">
        <v>195</v>
      </c>
    </row>
    <row r="1116" spans="2:51" s="13" customFormat="1">
      <c r="B1116" s="164"/>
      <c r="D1116" s="159" t="s">
        <v>206</v>
      </c>
      <c r="E1116" s="165" t="s">
        <v>3</v>
      </c>
      <c r="F1116" s="166" t="s">
        <v>688</v>
      </c>
      <c r="H1116" s="167">
        <v>141.86000000000001</v>
      </c>
      <c r="I1116" s="168"/>
      <c r="L1116" s="164"/>
      <c r="M1116" s="169"/>
      <c r="N1116" s="170"/>
      <c r="O1116" s="170"/>
      <c r="P1116" s="170"/>
      <c r="Q1116" s="170"/>
      <c r="R1116" s="170"/>
      <c r="S1116" s="170"/>
      <c r="T1116" s="171"/>
      <c r="AT1116" s="165" t="s">
        <v>206</v>
      </c>
      <c r="AU1116" s="165" t="s">
        <v>81</v>
      </c>
      <c r="AV1116" s="13" t="s">
        <v>81</v>
      </c>
      <c r="AW1116" s="13" t="s">
        <v>34</v>
      </c>
      <c r="AX1116" s="13" t="s">
        <v>72</v>
      </c>
      <c r="AY1116" s="165" t="s">
        <v>195</v>
      </c>
    </row>
    <row r="1117" spans="2:51" s="13" customFormat="1">
      <c r="B1117" s="164"/>
      <c r="D1117" s="159" t="s">
        <v>206</v>
      </c>
      <c r="E1117" s="165" t="s">
        <v>3</v>
      </c>
      <c r="F1117" s="166" t="s">
        <v>690</v>
      </c>
      <c r="H1117" s="167">
        <v>19.754000000000001</v>
      </c>
      <c r="I1117" s="168"/>
      <c r="L1117" s="164"/>
      <c r="M1117" s="169"/>
      <c r="N1117" s="170"/>
      <c r="O1117" s="170"/>
      <c r="P1117" s="170"/>
      <c r="Q1117" s="170"/>
      <c r="R1117" s="170"/>
      <c r="S1117" s="170"/>
      <c r="T1117" s="171"/>
      <c r="AT1117" s="165" t="s">
        <v>206</v>
      </c>
      <c r="AU1117" s="165" t="s">
        <v>81</v>
      </c>
      <c r="AV1117" s="13" t="s">
        <v>81</v>
      </c>
      <c r="AW1117" s="13" t="s">
        <v>34</v>
      </c>
      <c r="AX1117" s="13" t="s">
        <v>72</v>
      </c>
      <c r="AY1117" s="165" t="s">
        <v>195</v>
      </c>
    </row>
    <row r="1118" spans="2:51" s="13" customFormat="1">
      <c r="B1118" s="164"/>
      <c r="D1118" s="159" t="s">
        <v>206</v>
      </c>
      <c r="E1118" s="165" t="s">
        <v>3</v>
      </c>
      <c r="F1118" s="166" t="s">
        <v>692</v>
      </c>
      <c r="H1118" s="167">
        <v>63.795999999999999</v>
      </c>
      <c r="I1118" s="168"/>
      <c r="L1118" s="164"/>
      <c r="M1118" s="169"/>
      <c r="N1118" s="170"/>
      <c r="O1118" s="170"/>
      <c r="P1118" s="170"/>
      <c r="Q1118" s="170"/>
      <c r="R1118" s="170"/>
      <c r="S1118" s="170"/>
      <c r="T1118" s="171"/>
      <c r="AT1118" s="165" t="s">
        <v>206</v>
      </c>
      <c r="AU1118" s="165" t="s">
        <v>81</v>
      </c>
      <c r="AV1118" s="13" t="s">
        <v>81</v>
      </c>
      <c r="AW1118" s="13" t="s">
        <v>34</v>
      </c>
      <c r="AX1118" s="13" t="s">
        <v>72</v>
      </c>
      <c r="AY1118" s="165" t="s">
        <v>195</v>
      </c>
    </row>
    <row r="1119" spans="2:51" s="14" customFormat="1">
      <c r="B1119" s="172"/>
      <c r="D1119" s="159" t="s">
        <v>206</v>
      </c>
      <c r="E1119" s="173" t="s">
        <v>3</v>
      </c>
      <c r="F1119" s="174" t="s">
        <v>516</v>
      </c>
      <c r="H1119" s="175">
        <v>502.88600000000002</v>
      </c>
      <c r="I1119" s="176"/>
      <c r="L1119" s="172"/>
      <c r="M1119" s="177"/>
      <c r="N1119" s="178"/>
      <c r="O1119" s="178"/>
      <c r="P1119" s="178"/>
      <c r="Q1119" s="178"/>
      <c r="R1119" s="178"/>
      <c r="S1119" s="178"/>
      <c r="T1119" s="179"/>
      <c r="AT1119" s="173" t="s">
        <v>206</v>
      </c>
      <c r="AU1119" s="173" t="s">
        <v>81</v>
      </c>
      <c r="AV1119" s="14" t="s">
        <v>109</v>
      </c>
      <c r="AW1119" s="14" t="s">
        <v>34</v>
      </c>
      <c r="AX1119" s="14" t="s">
        <v>72</v>
      </c>
      <c r="AY1119" s="173" t="s">
        <v>195</v>
      </c>
    </row>
    <row r="1120" spans="2:51" s="13" customFormat="1">
      <c r="B1120" s="164"/>
      <c r="D1120" s="159" t="s">
        <v>206</v>
      </c>
      <c r="E1120" s="165" t="s">
        <v>3</v>
      </c>
      <c r="F1120" s="166" t="s">
        <v>1289</v>
      </c>
      <c r="H1120" s="167">
        <v>93.6</v>
      </c>
      <c r="I1120" s="168"/>
      <c r="L1120" s="164"/>
      <c r="M1120" s="169"/>
      <c r="N1120" s="170"/>
      <c r="O1120" s="170"/>
      <c r="P1120" s="170"/>
      <c r="Q1120" s="170"/>
      <c r="R1120" s="170"/>
      <c r="S1120" s="170"/>
      <c r="T1120" s="171"/>
      <c r="AT1120" s="165" t="s">
        <v>206</v>
      </c>
      <c r="AU1120" s="165" t="s">
        <v>81</v>
      </c>
      <c r="AV1120" s="13" t="s">
        <v>81</v>
      </c>
      <c r="AW1120" s="13" t="s">
        <v>34</v>
      </c>
      <c r="AX1120" s="13" t="s">
        <v>72</v>
      </c>
      <c r="AY1120" s="165" t="s">
        <v>195</v>
      </c>
    </row>
    <row r="1121" spans="1:65" s="14" customFormat="1">
      <c r="B1121" s="172"/>
      <c r="D1121" s="159" t="s">
        <v>206</v>
      </c>
      <c r="E1121" s="173" t="s">
        <v>3</v>
      </c>
      <c r="F1121" s="174" t="s">
        <v>1290</v>
      </c>
      <c r="H1121" s="175">
        <v>93.6</v>
      </c>
      <c r="I1121" s="176"/>
      <c r="L1121" s="172"/>
      <c r="M1121" s="177"/>
      <c r="N1121" s="178"/>
      <c r="O1121" s="178"/>
      <c r="P1121" s="178"/>
      <c r="Q1121" s="178"/>
      <c r="R1121" s="178"/>
      <c r="S1121" s="178"/>
      <c r="T1121" s="179"/>
      <c r="AT1121" s="173" t="s">
        <v>206</v>
      </c>
      <c r="AU1121" s="173" t="s">
        <v>81</v>
      </c>
      <c r="AV1121" s="14" t="s">
        <v>109</v>
      </c>
      <c r="AW1121" s="14" t="s">
        <v>34</v>
      </c>
      <c r="AX1121" s="14" t="s">
        <v>72</v>
      </c>
      <c r="AY1121" s="173" t="s">
        <v>195</v>
      </c>
    </row>
    <row r="1122" spans="1:65" s="13" customFormat="1">
      <c r="B1122" s="164"/>
      <c r="D1122" s="159" t="s">
        <v>206</v>
      </c>
      <c r="E1122" s="165" t="s">
        <v>3</v>
      </c>
      <c r="F1122" s="166" t="s">
        <v>499</v>
      </c>
      <c r="H1122" s="167">
        <v>119.964</v>
      </c>
      <c r="I1122" s="168"/>
      <c r="L1122" s="164"/>
      <c r="M1122" s="169"/>
      <c r="N1122" s="170"/>
      <c r="O1122" s="170"/>
      <c r="P1122" s="170"/>
      <c r="Q1122" s="170"/>
      <c r="R1122" s="170"/>
      <c r="S1122" s="170"/>
      <c r="T1122" s="171"/>
      <c r="AT1122" s="165" t="s">
        <v>206</v>
      </c>
      <c r="AU1122" s="165" t="s">
        <v>81</v>
      </c>
      <c r="AV1122" s="13" t="s">
        <v>81</v>
      </c>
      <c r="AW1122" s="13" t="s">
        <v>34</v>
      </c>
      <c r="AX1122" s="13" t="s">
        <v>72</v>
      </c>
      <c r="AY1122" s="165" t="s">
        <v>195</v>
      </c>
    </row>
    <row r="1123" spans="1:65" s="14" customFormat="1">
      <c r="B1123" s="172"/>
      <c r="D1123" s="159" t="s">
        <v>206</v>
      </c>
      <c r="E1123" s="173" t="s">
        <v>3</v>
      </c>
      <c r="F1123" s="174" t="s">
        <v>516</v>
      </c>
      <c r="H1123" s="175">
        <v>119.964</v>
      </c>
      <c r="I1123" s="176"/>
      <c r="L1123" s="172"/>
      <c r="M1123" s="177"/>
      <c r="N1123" s="178"/>
      <c r="O1123" s="178"/>
      <c r="P1123" s="178"/>
      <c r="Q1123" s="178"/>
      <c r="R1123" s="178"/>
      <c r="S1123" s="178"/>
      <c r="T1123" s="179"/>
      <c r="AT1123" s="173" t="s">
        <v>206</v>
      </c>
      <c r="AU1123" s="173" t="s">
        <v>81</v>
      </c>
      <c r="AV1123" s="14" t="s">
        <v>109</v>
      </c>
      <c r="AW1123" s="14" t="s">
        <v>34</v>
      </c>
      <c r="AX1123" s="14" t="s">
        <v>72</v>
      </c>
      <c r="AY1123" s="173" t="s">
        <v>195</v>
      </c>
    </row>
    <row r="1124" spans="1:65" s="15" customFormat="1">
      <c r="B1124" s="180"/>
      <c r="D1124" s="159" t="s">
        <v>206</v>
      </c>
      <c r="E1124" s="181" t="s">
        <v>3</v>
      </c>
      <c r="F1124" s="182" t="s">
        <v>212</v>
      </c>
      <c r="H1124" s="183">
        <v>3251.2420000000002</v>
      </c>
      <c r="I1124" s="184"/>
      <c r="L1124" s="180"/>
      <c r="M1124" s="185"/>
      <c r="N1124" s="186"/>
      <c r="O1124" s="186"/>
      <c r="P1124" s="186"/>
      <c r="Q1124" s="186"/>
      <c r="R1124" s="186"/>
      <c r="S1124" s="186"/>
      <c r="T1124" s="187"/>
      <c r="AT1124" s="181" t="s">
        <v>206</v>
      </c>
      <c r="AU1124" s="181" t="s">
        <v>81</v>
      </c>
      <c r="AV1124" s="15" t="s">
        <v>202</v>
      </c>
      <c r="AW1124" s="15" t="s">
        <v>34</v>
      </c>
      <c r="AX1124" s="15" t="s">
        <v>79</v>
      </c>
      <c r="AY1124" s="181" t="s">
        <v>195</v>
      </c>
    </row>
    <row r="1125" spans="1:65" s="2" customFormat="1" ht="24.2" customHeight="1">
      <c r="A1125" s="35"/>
      <c r="B1125" s="145"/>
      <c r="C1125" s="146" t="s">
        <v>1291</v>
      </c>
      <c r="D1125" s="146" t="s">
        <v>197</v>
      </c>
      <c r="E1125" s="147" t="s">
        <v>1292</v>
      </c>
      <c r="F1125" s="148" t="s">
        <v>1293</v>
      </c>
      <c r="G1125" s="149" t="s">
        <v>300</v>
      </c>
      <c r="H1125" s="150">
        <v>281.27999999999997</v>
      </c>
      <c r="I1125" s="151"/>
      <c r="J1125" s="152">
        <f>ROUND(I1125*H1125,2)</f>
        <v>0</v>
      </c>
      <c r="K1125" s="148" t="s">
        <v>201</v>
      </c>
      <c r="L1125" s="36"/>
      <c r="M1125" s="153" t="s">
        <v>3</v>
      </c>
      <c r="N1125" s="154" t="s">
        <v>43</v>
      </c>
      <c r="O1125" s="56"/>
      <c r="P1125" s="155">
        <f>O1125*H1125</f>
        <v>0</v>
      </c>
      <c r="Q1125" s="155">
        <v>7.3499999999999998E-3</v>
      </c>
      <c r="R1125" s="155">
        <f>Q1125*H1125</f>
        <v>2.0674079999999999</v>
      </c>
      <c r="S1125" s="155">
        <v>0</v>
      </c>
      <c r="T1125" s="156">
        <f>S1125*H1125</f>
        <v>0</v>
      </c>
      <c r="U1125" s="35"/>
      <c r="V1125" s="35"/>
      <c r="W1125" s="35"/>
      <c r="X1125" s="35"/>
      <c r="Y1125" s="35"/>
      <c r="Z1125" s="35"/>
      <c r="AA1125" s="35"/>
      <c r="AB1125" s="35"/>
      <c r="AC1125" s="35"/>
      <c r="AD1125" s="35"/>
      <c r="AE1125" s="35"/>
      <c r="AR1125" s="157" t="s">
        <v>202</v>
      </c>
      <c r="AT1125" s="157" t="s">
        <v>197</v>
      </c>
      <c r="AU1125" s="157" t="s">
        <v>81</v>
      </c>
      <c r="AY1125" s="20" t="s">
        <v>195</v>
      </c>
      <c r="BE1125" s="158">
        <f>IF(N1125="základní",J1125,0)</f>
        <v>0</v>
      </c>
      <c r="BF1125" s="158">
        <f>IF(N1125="snížená",J1125,0)</f>
        <v>0</v>
      </c>
      <c r="BG1125" s="158">
        <f>IF(N1125="zákl. přenesená",J1125,0)</f>
        <v>0</v>
      </c>
      <c r="BH1125" s="158">
        <f>IF(N1125="sníž. přenesená",J1125,0)</f>
        <v>0</v>
      </c>
      <c r="BI1125" s="158">
        <f>IF(N1125="nulová",J1125,0)</f>
        <v>0</v>
      </c>
      <c r="BJ1125" s="20" t="s">
        <v>79</v>
      </c>
      <c r="BK1125" s="158">
        <f>ROUND(I1125*H1125,2)</f>
        <v>0</v>
      </c>
      <c r="BL1125" s="20" t="s">
        <v>202</v>
      </c>
      <c r="BM1125" s="157" t="s">
        <v>1294</v>
      </c>
    </row>
    <row r="1126" spans="1:65" s="13" customFormat="1">
      <c r="B1126" s="164"/>
      <c r="D1126" s="159" t="s">
        <v>206</v>
      </c>
      <c r="E1126" s="165" t="s">
        <v>3</v>
      </c>
      <c r="F1126" s="166" t="s">
        <v>1295</v>
      </c>
      <c r="H1126" s="167">
        <v>281.27999999999997</v>
      </c>
      <c r="I1126" s="168"/>
      <c r="L1126" s="164"/>
      <c r="M1126" s="169"/>
      <c r="N1126" s="170"/>
      <c r="O1126" s="170"/>
      <c r="P1126" s="170"/>
      <c r="Q1126" s="170"/>
      <c r="R1126" s="170"/>
      <c r="S1126" s="170"/>
      <c r="T1126" s="171"/>
      <c r="AT1126" s="165" t="s">
        <v>206</v>
      </c>
      <c r="AU1126" s="165" t="s">
        <v>81</v>
      </c>
      <c r="AV1126" s="13" t="s">
        <v>81</v>
      </c>
      <c r="AW1126" s="13" t="s">
        <v>34</v>
      </c>
      <c r="AX1126" s="13" t="s">
        <v>79</v>
      </c>
      <c r="AY1126" s="165" t="s">
        <v>195</v>
      </c>
    </row>
    <row r="1127" spans="1:65" s="2" customFormat="1" ht="24.2" customHeight="1">
      <c r="A1127" s="35"/>
      <c r="B1127" s="145"/>
      <c r="C1127" s="146" t="s">
        <v>1296</v>
      </c>
      <c r="D1127" s="146" t="s">
        <v>197</v>
      </c>
      <c r="E1127" s="147" t="s">
        <v>1297</v>
      </c>
      <c r="F1127" s="148" t="s">
        <v>1298</v>
      </c>
      <c r="G1127" s="149" t="s">
        <v>300</v>
      </c>
      <c r="H1127" s="150">
        <v>10839.518</v>
      </c>
      <c r="I1127" s="151"/>
      <c r="J1127" s="152">
        <f>ROUND(I1127*H1127,2)</f>
        <v>0</v>
      </c>
      <c r="K1127" s="148" t="s">
        <v>201</v>
      </c>
      <c r="L1127" s="36"/>
      <c r="M1127" s="153" t="s">
        <v>3</v>
      </c>
      <c r="N1127" s="154" t="s">
        <v>43</v>
      </c>
      <c r="O1127" s="56"/>
      <c r="P1127" s="155">
        <f>O1127*H1127</f>
        <v>0</v>
      </c>
      <c r="Q1127" s="155">
        <v>2.5999999999999998E-4</v>
      </c>
      <c r="R1127" s="155">
        <f>Q1127*H1127</f>
        <v>2.8182746799999996</v>
      </c>
      <c r="S1127" s="155">
        <v>0</v>
      </c>
      <c r="T1127" s="156">
        <f>S1127*H1127</f>
        <v>0</v>
      </c>
      <c r="U1127" s="35"/>
      <c r="V1127" s="35"/>
      <c r="W1127" s="35"/>
      <c r="X1127" s="35"/>
      <c r="Y1127" s="35"/>
      <c r="Z1127" s="35"/>
      <c r="AA1127" s="35"/>
      <c r="AB1127" s="35"/>
      <c r="AC1127" s="35"/>
      <c r="AD1127" s="35"/>
      <c r="AE1127" s="35"/>
      <c r="AR1127" s="157" t="s">
        <v>202</v>
      </c>
      <c r="AT1127" s="157" t="s">
        <v>197</v>
      </c>
      <c r="AU1127" s="157" t="s">
        <v>81</v>
      </c>
      <c r="AY1127" s="20" t="s">
        <v>195</v>
      </c>
      <c r="BE1127" s="158">
        <f>IF(N1127="základní",J1127,0)</f>
        <v>0</v>
      </c>
      <c r="BF1127" s="158">
        <f>IF(N1127="snížená",J1127,0)</f>
        <v>0</v>
      </c>
      <c r="BG1127" s="158">
        <f>IF(N1127="zákl. přenesená",J1127,0)</f>
        <v>0</v>
      </c>
      <c r="BH1127" s="158">
        <f>IF(N1127="sníž. přenesená",J1127,0)</f>
        <v>0</v>
      </c>
      <c r="BI1127" s="158">
        <f>IF(N1127="nulová",J1127,0)</f>
        <v>0</v>
      </c>
      <c r="BJ1127" s="20" t="s">
        <v>79</v>
      </c>
      <c r="BK1127" s="158">
        <f>ROUND(I1127*H1127,2)</f>
        <v>0</v>
      </c>
      <c r="BL1127" s="20" t="s">
        <v>202</v>
      </c>
      <c r="BM1127" s="157" t="s">
        <v>1299</v>
      </c>
    </row>
    <row r="1128" spans="1:65" s="13" customFormat="1">
      <c r="B1128" s="164"/>
      <c r="D1128" s="159" t="s">
        <v>206</v>
      </c>
      <c r="E1128" s="165" t="s">
        <v>3</v>
      </c>
      <c r="F1128" s="166" t="s">
        <v>1263</v>
      </c>
      <c r="H1128" s="167">
        <v>10.385</v>
      </c>
      <c r="I1128" s="168"/>
      <c r="L1128" s="164"/>
      <c r="M1128" s="169"/>
      <c r="N1128" s="170"/>
      <c r="O1128" s="170"/>
      <c r="P1128" s="170"/>
      <c r="Q1128" s="170"/>
      <c r="R1128" s="170"/>
      <c r="S1128" s="170"/>
      <c r="T1128" s="171"/>
      <c r="AT1128" s="165" t="s">
        <v>206</v>
      </c>
      <c r="AU1128" s="165" t="s">
        <v>81</v>
      </c>
      <c r="AV1128" s="13" t="s">
        <v>81</v>
      </c>
      <c r="AW1128" s="13" t="s">
        <v>34</v>
      </c>
      <c r="AX1128" s="13" t="s">
        <v>72</v>
      </c>
      <c r="AY1128" s="165" t="s">
        <v>195</v>
      </c>
    </row>
    <row r="1129" spans="1:65" s="13" customFormat="1">
      <c r="B1129" s="164"/>
      <c r="D1129" s="159" t="s">
        <v>206</v>
      </c>
      <c r="E1129" s="165" t="s">
        <v>3</v>
      </c>
      <c r="F1129" s="166" t="s">
        <v>1264</v>
      </c>
      <c r="H1129" s="167">
        <v>8.68</v>
      </c>
      <c r="I1129" s="168"/>
      <c r="L1129" s="164"/>
      <c r="M1129" s="169"/>
      <c r="N1129" s="170"/>
      <c r="O1129" s="170"/>
      <c r="P1129" s="170"/>
      <c r="Q1129" s="170"/>
      <c r="R1129" s="170"/>
      <c r="S1129" s="170"/>
      <c r="T1129" s="171"/>
      <c r="AT1129" s="165" t="s">
        <v>206</v>
      </c>
      <c r="AU1129" s="165" t="s">
        <v>81</v>
      </c>
      <c r="AV1129" s="13" t="s">
        <v>81</v>
      </c>
      <c r="AW1129" s="13" t="s">
        <v>34</v>
      </c>
      <c r="AX1129" s="13" t="s">
        <v>72</v>
      </c>
      <c r="AY1129" s="165" t="s">
        <v>195</v>
      </c>
    </row>
    <row r="1130" spans="1:65" s="13" customFormat="1">
      <c r="B1130" s="164"/>
      <c r="D1130" s="159" t="s">
        <v>206</v>
      </c>
      <c r="E1130" s="165" t="s">
        <v>3</v>
      </c>
      <c r="F1130" s="166" t="s">
        <v>1265</v>
      </c>
      <c r="H1130" s="167">
        <v>42.639000000000003</v>
      </c>
      <c r="I1130" s="168"/>
      <c r="L1130" s="164"/>
      <c r="M1130" s="169"/>
      <c r="N1130" s="170"/>
      <c r="O1130" s="170"/>
      <c r="P1130" s="170"/>
      <c r="Q1130" s="170"/>
      <c r="R1130" s="170"/>
      <c r="S1130" s="170"/>
      <c r="T1130" s="171"/>
      <c r="AT1130" s="165" t="s">
        <v>206</v>
      </c>
      <c r="AU1130" s="165" t="s">
        <v>81</v>
      </c>
      <c r="AV1130" s="13" t="s">
        <v>81</v>
      </c>
      <c r="AW1130" s="13" t="s">
        <v>34</v>
      </c>
      <c r="AX1130" s="13" t="s">
        <v>72</v>
      </c>
      <c r="AY1130" s="165" t="s">
        <v>195</v>
      </c>
    </row>
    <row r="1131" spans="1:65" s="14" customFormat="1">
      <c r="B1131" s="172"/>
      <c r="D1131" s="159" t="s">
        <v>206</v>
      </c>
      <c r="E1131" s="173" t="s">
        <v>3</v>
      </c>
      <c r="F1131" s="174" t="s">
        <v>550</v>
      </c>
      <c r="H1131" s="175">
        <v>61.704000000000001</v>
      </c>
      <c r="I1131" s="176"/>
      <c r="L1131" s="172"/>
      <c r="M1131" s="177"/>
      <c r="N1131" s="178"/>
      <c r="O1131" s="178"/>
      <c r="P1131" s="178"/>
      <c r="Q1131" s="178"/>
      <c r="R1131" s="178"/>
      <c r="S1131" s="178"/>
      <c r="T1131" s="179"/>
      <c r="AT1131" s="173" t="s">
        <v>206</v>
      </c>
      <c r="AU1131" s="173" t="s">
        <v>81</v>
      </c>
      <c r="AV1131" s="14" t="s">
        <v>109</v>
      </c>
      <c r="AW1131" s="14" t="s">
        <v>34</v>
      </c>
      <c r="AX1131" s="14" t="s">
        <v>72</v>
      </c>
      <c r="AY1131" s="173" t="s">
        <v>195</v>
      </c>
    </row>
    <row r="1132" spans="1:65" s="13" customFormat="1" ht="22.5">
      <c r="B1132" s="164"/>
      <c r="D1132" s="159" t="s">
        <v>206</v>
      </c>
      <c r="E1132" s="165" t="s">
        <v>3</v>
      </c>
      <c r="F1132" s="166" t="s">
        <v>1266</v>
      </c>
      <c r="H1132" s="167">
        <v>343.31799999999998</v>
      </c>
      <c r="I1132" s="168"/>
      <c r="L1132" s="164"/>
      <c r="M1132" s="169"/>
      <c r="N1132" s="170"/>
      <c r="O1132" s="170"/>
      <c r="P1132" s="170"/>
      <c r="Q1132" s="170"/>
      <c r="R1132" s="170"/>
      <c r="S1132" s="170"/>
      <c r="T1132" s="171"/>
      <c r="AT1132" s="165" t="s">
        <v>206</v>
      </c>
      <c r="AU1132" s="165" t="s">
        <v>81</v>
      </c>
      <c r="AV1132" s="13" t="s">
        <v>81</v>
      </c>
      <c r="AW1132" s="13" t="s">
        <v>34</v>
      </c>
      <c r="AX1132" s="13" t="s">
        <v>72</v>
      </c>
      <c r="AY1132" s="165" t="s">
        <v>195</v>
      </c>
    </row>
    <row r="1133" spans="1:65" s="13" customFormat="1">
      <c r="B1133" s="164"/>
      <c r="D1133" s="159" t="s">
        <v>206</v>
      </c>
      <c r="E1133" s="165" t="s">
        <v>3</v>
      </c>
      <c r="F1133" s="166" t="s">
        <v>1267</v>
      </c>
      <c r="H1133" s="167">
        <v>140.459</v>
      </c>
      <c r="I1133" s="168"/>
      <c r="L1133" s="164"/>
      <c r="M1133" s="169"/>
      <c r="N1133" s="170"/>
      <c r="O1133" s="170"/>
      <c r="P1133" s="170"/>
      <c r="Q1133" s="170"/>
      <c r="R1133" s="170"/>
      <c r="S1133" s="170"/>
      <c r="T1133" s="171"/>
      <c r="AT1133" s="165" t="s">
        <v>206</v>
      </c>
      <c r="AU1133" s="165" t="s">
        <v>81</v>
      </c>
      <c r="AV1133" s="13" t="s">
        <v>81</v>
      </c>
      <c r="AW1133" s="13" t="s">
        <v>34</v>
      </c>
      <c r="AX1133" s="13" t="s">
        <v>72</v>
      </c>
      <c r="AY1133" s="165" t="s">
        <v>195</v>
      </c>
    </row>
    <row r="1134" spans="1:65" s="13" customFormat="1">
      <c r="B1134" s="164"/>
      <c r="D1134" s="159" t="s">
        <v>206</v>
      </c>
      <c r="E1134" s="165" t="s">
        <v>3</v>
      </c>
      <c r="F1134" s="166" t="s">
        <v>1268</v>
      </c>
      <c r="H1134" s="167">
        <v>152.02000000000001</v>
      </c>
      <c r="I1134" s="168"/>
      <c r="L1134" s="164"/>
      <c r="M1134" s="169"/>
      <c r="N1134" s="170"/>
      <c r="O1134" s="170"/>
      <c r="P1134" s="170"/>
      <c r="Q1134" s="170"/>
      <c r="R1134" s="170"/>
      <c r="S1134" s="170"/>
      <c r="T1134" s="171"/>
      <c r="AT1134" s="165" t="s">
        <v>206</v>
      </c>
      <c r="AU1134" s="165" t="s">
        <v>81</v>
      </c>
      <c r="AV1134" s="13" t="s">
        <v>81</v>
      </c>
      <c r="AW1134" s="13" t="s">
        <v>34</v>
      </c>
      <c r="AX1134" s="13" t="s">
        <v>72</v>
      </c>
      <c r="AY1134" s="165" t="s">
        <v>195</v>
      </c>
    </row>
    <row r="1135" spans="1:65" s="13" customFormat="1">
      <c r="B1135" s="164"/>
      <c r="D1135" s="159" t="s">
        <v>206</v>
      </c>
      <c r="E1135" s="165" t="s">
        <v>3</v>
      </c>
      <c r="F1135" s="166" t="s">
        <v>1269</v>
      </c>
      <c r="H1135" s="167">
        <v>164.03</v>
      </c>
      <c r="I1135" s="168"/>
      <c r="L1135" s="164"/>
      <c r="M1135" s="169"/>
      <c r="N1135" s="170"/>
      <c r="O1135" s="170"/>
      <c r="P1135" s="170"/>
      <c r="Q1135" s="170"/>
      <c r="R1135" s="170"/>
      <c r="S1135" s="170"/>
      <c r="T1135" s="171"/>
      <c r="AT1135" s="165" t="s">
        <v>206</v>
      </c>
      <c r="AU1135" s="165" t="s">
        <v>81</v>
      </c>
      <c r="AV1135" s="13" t="s">
        <v>81</v>
      </c>
      <c r="AW1135" s="13" t="s">
        <v>34</v>
      </c>
      <c r="AX1135" s="13" t="s">
        <v>72</v>
      </c>
      <c r="AY1135" s="165" t="s">
        <v>195</v>
      </c>
    </row>
    <row r="1136" spans="1:65" s="13" customFormat="1">
      <c r="B1136" s="164"/>
      <c r="D1136" s="159" t="s">
        <v>206</v>
      </c>
      <c r="E1136" s="165" t="s">
        <v>3</v>
      </c>
      <c r="F1136" s="166" t="s">
        <v>643</v>
      </c>
      <c r="H1136" s="167">
        <v>29.15</v>
      </c>
      <c r="I1136" s="168"/>
      <c r="L1136" s="164"/>
      <c r="M1136" s="169"/>
      <c r="N1136" s="170"/>
      <c r="O1136" s="170"/>
      <c r="P1136" s="170"/>
      <c r="Q1136" s="170"/>
      <c r="R1136" s="170"/>
      <c r="S1136" s="170"/>
      <c r="T1136" s="171"/>
      <c r="AT1136" s="165" t="s">
        <v>206</v>
      </c>
      <c r="AU1136" s="165" t="s">
        <v>81</v>
      </c>
      <c r="AV1136" s="13" t="s">
        <v>81</v>
      </c>
      <c r="AW1136" s="13" t="s">
        <v>34</v>
      </c>
      <c r="AX1136" s="13" t="s">
        <v>72</v>
      </c>
      <c r="AY1136" s="165" t="s">
        <v>195</v>
      </c>
    </row>
    <row r="1137" spans="2:51" s="13" customFormat="1">
      <c r="B1137" s="164"/>
      <c r="D1137" s="159" t="s">
        <v>206</v>
      </c>
      <c r="E1137" s="165" t="s">
        <v>3</v>
      </c>
      <c r="F1137" s="166" t="s">
        <v>645</v>
      </c>
      <c r="H1137" s="167">
        <v>21.082000000000001</v>
      </c>
      <c r="I1137" s="168"/>
      <c r="L1137" s="164"/>
      <c r="M1137" s="169"/>
      <c r="N1137" s="170"/>
      <c r="O1137" s="170"/>
      <c r="P1137" s="170"/>
      <c r="Q1137" s="170"/>
      <c r="R1137" s="170"/>
      <c r="S1137" s="170"/>
      <c r="T1137" s="171"/>
      <c r="AT1137" s="165" t="s">
        <v>206</v>
      </c>
      <c r="AU1137" s="165" t="s">
        <v>81</v>
      </c>
      <c r="AV1137" s="13" t="s">
        <v>81</v>
      </c>
      <c r="AW1137" s="13" t="s">
        <v>34</v>
      </c>
      <c r="AX1137" s="13" t="s">
        <v>72</v>
      </c>
      <c r="AY1137" s="165" t="s">
        <v>195</v>
      </c>
    </row>
    <row r="1138" spans="2:51" s="13" customFormat="1">
      <c r="B1138" s="164"/>
      <c r="D1138" s="159" t="s">
        <v>206</v>
      </c>
      <c r="E1138" s="165" t="s">
        <v>3</v>
      </c>
      <c r="F1138" s="166" t="s">
        <v>1270</v>
      </c>
      <c r="H1138" s="167">
        <v>52.997</v>
      </c>
      <c r="I1138" s="168"/>
      <c r="L1138" s="164"/>
      <c r="M1138" s="169"/>
      <c r="N1138" s="170"/>
      <c r="O1138" s="170"/>
      <c r="P1138" s="170"/>
      <c r="Q1138" s="170"/>
      <c r="R1138" s="170"/>
      <c r="S1138" s="170"/>
      <c r="T1138" s="171"/>
      <c r="AT1138" s="165" t="s">
        <v>206</v>
      </c>
      <c r="AU1138" s="165" t="s">
        <v>81</v>
      </c>
      <c r="AV1138" s="13" t="s">
        <v>81</v>
      </c>
      <c r="AW1138" s="13" t="s">
        <v>34</v>
      </c>
      <c r="AX1138" s="13" t="s">
        <v>72</v>
      </c>
      <c r="AY1138" s="165" t="s">
        <v>195</v>
      </c>
    </row>
    <row r="1139" spans="2:51" s="13" customFormat="1">
      <c r="B1139" s="164"/>
      <c r="D1139" s="159" t="s">
        <v>206</v>
      </c>
      <c r="E1139" s="165" t="s">
        <v>3</v>
      </c>
      <c r="F1139" s="166" t="s">
        <v>1271</v>
      </c>
      <c r="H1139" s="167">
        <v>307.7</v>
      </c>
      <c r="I1139" s="168"/>
      <c r="L1139" s="164"/>
      <c r="M1139" s="169"/>
      <c r="N1139" s="170"/>
      <c r="O1139" s="170"/>
      <c r="P1139" s="170"/>
      <c r="Q1139" s="170"/>
      <c r="R1139" s="170"/>
      <c r="S1139" s="170"/>
      <c r="T1139" s="171"/>
      <c r="AT1139" s="165" t="s">
        <v>206</v>
      </c>
      <c r="AU1139" s="165" t="s">
        <v>81</v>
      </c>
      <c r="AV1139" s="13" t="s">
        <v>81</v>
      </c>
      <c r="AW1139" s="13" t="s">
        <v>34</v>
      </c>
      <c r="AX1139" s="13" t="s">
        <v>72</v>
      </c>
      <c r="AY1139" s="165" t="s">
        <v>195</v>
      </c>
    </row>
    <row r="1140" spans="2:51" s="13" customFormat="1">
      <c r="B1140" s="164"/>
      <c r="D1140" s="159" t="s">
        <v>206</v>
      </c>
      <c r="E1140" s="165" t="s">
        <v>3</v>
      </c>
      <c r="F1140" s="166" t="s">
        <v>1272</v>
      </c>
      <c r="H1140" s="167">
        <v>336.66</v>
      </c>
      <c r="I1140" s="168"/>
      <c r="L1140" s="164"/>
      <c r="M1140" s="169"/>
      <c r="N1140" s="170"/>
      <c r="O1140" s="170"/>
      <c r="P1140" s="170"/>
      <c r="Q1140" s="170"/>
      <c r="R1140" s="170"/>
      <c r="S1140" s="170"/>
      <c r="T1140" s="171"/>
      <c r="AT1140" s="165" t="s">
        <v>206</v>
      </c>
      <c r="AU1140" s="165" t="s">
        <v>81</v>
      </c>
      <c r="AV1140" s="13" t="s">
        <v>81</v>
      </c>
      <c r="AW1140" s="13" t="s">
        <v>34</v>
      </c>
      <c r="AX1140" s="13" t="s">
        <v>72</v>
      </c>
      <c r="AY1140" s="165" t="s">
        <v>195</v>
      </c>
    </row>
    <row r="1141" spans="2:51" s="14" customFormat="1">
      <c r="B1141" s="172"/>
      <c r="D1141" s="159" t="s">
        <v>206</v>
      </c>
      <c r="E1141" s="173" t="s">
        <v>3</v>
      </c>
      <c r="F1141" s="174" t="s">
        <v>218</v>
      </c>
      <c r="H1141" s="175">
        <v>1547.4159999999999</v>
      </c>
      <c r="I1141" s="176"/>
      <c r="L1141" s="172"/>
      <c r="M1141" s="177"/>
      <c r="N1141" s="178"/>
      <c r="O1141" s="178"/>
      <c r="P1141" s="178"/>
      <c r="Q1141" s="178"/>
      <c r="R1141" s="178"/>
      <c r="S1141" s="178"/>
      <c r="T1141" s="179"/>
      <c r="AT1141" s="173" t="s">
        <v>206</v>
      </c>
      <c r="AU1141" s="173" t="s">
        <v>81</v>
      </c>
      <c r="AV1141" s="14" t="s">
        <v>109</v>
      </c>
      <c r="AW1141" s="14" t="s">
        <v>34</v>
      </c>
      <c r="AX1141" s="14" t="s">
        <v>72</v>
      </c>
      <c r="AY1141" s="173" t="s">
        <v>195</v>
      </c>
    </row>
    <row r="1142" spans="2:51" s="13" customFormat="1">
      <c r="B1142" s="164"/>
      <c r="D1142" s="159" t="s">
        <v>206</v>
      </c>
      <c r="E1142" s="165" t="s">
        <v>3</v>
      </c>
      <c r="F1142" s="166" t="s">
        <v>1273</v>
      </c>
      <c r="H1142" s="167">
        <v>66.052999999999997</v>
      </c>
      <c r="I1142" s="168"/>
      <c r="L1142" s="164"/>
      <c r="M1142" s="169"/>
      <c r="N1142" s="170"/>
      <c r="O1142" s="170"/>
      <c r="P1142" s="170"/>
      <c r="Q1142" s="170"/>
      <c r="R1142" s="170"/>
      <c r="S1142" s="170"/>
      <c r="T1142" s="171"/>
      <c r="AT1142" s="165" t="s">
        <v>206</v>
      </c>
      <c r="AU1142" s="165" t="s">
        <v>81</v>
      </c>
      <c r="AV1142" s="13" t="s">
        <v>81</v>
      </c>
      <c r="AW1142" s="13" t="s">
        <v>34</v>
      </c>
      <c r="AX1142" s="13" t="s">
        <v>72</v>
      </c>
      <c r="AY1142" s="165" t="s">
        <v>195</v>
      </c>
    </row>
    <row r="1143" spans="2:51" s="13" customFormat="1">
      <c r="B1143" s="164"/>
      <c r="D1143" s="159" t="s">
        <v>206</v>
      </c>
      <c r="E1143" s="165" t="s">
        <v>3</v>
      </c>
      <c r="F1143" s="166" t="s">
        <v>1274</v>
      </c>
      <c r="H1143" s="167">
        <v>5.8680000000000003</v>
      </c>
      <c r="I1143" s="168"/>
      <c r="L1143" s="164"/>
      <c r="M1143" s="169"/>
      <c r="N1143" s="170"/>
      <c r="O1143" s="170"/>
      <c r="P1143" s="170"/>
      <c r="Q1143" s="170"/>
      <c r="R1143" s="170"/>
      <c r="S1143" s="170"/>
      <c r="T1143" s="171"/>
      <c r="AT1143" s="165" t="s">
        <v>206</v>
      </c>
      <c r="AU1143" s="165" t="s">
        <v>81</v>
      </c>
      <c r="AV1143" s="13" t="s">
        <v>81</v>
      </c>
      <c r="AW1143" s="13" t="s">
        <v>34</v>
      </c>
      <c r="AX1143" s="13" t="s">
        <v>72</v>
      </c>
      <c r="AY1143" s="165" t="s">
        <v>195</v>
      </c>
    </row>
    <row r="1144" spans="2:51" s="13" customFormat="1">
      <c r="B1144" s="164"/>
      <c r="D1144" s="159" t="s">
        <v>206</v>
      </c>
      <c r="E1144" s="165" t="s">
        <v>3</v>
      </c>
      <c r="F1144" s="166" t="s">
        <v>1275</v>
      </c>
      <c r="H1144" s="167">
        <v>40.463999999999999</v>
      </c>
      <c r="I1144" s="168"/>
      <c r="L1144" s="164"/>
      <c r="M1144" s="169"/>
      <c r="N1144" s="170"/>
      <c r="O1144" s="170"/>
      <c r="P1144" s="170"/>
      <c r="Q1144" s="170"/>
      <c r="R1144" s="170"/>
      <c r="S1144" s="170"/>
      <c r="T1144" s="171"/>
      <c r="AT1144" s="165" t="s">
        <v>206</v>
      </c>
      <c r="AU1144" s="165" t="s">
        <v>81</v>
      </c>
      <c r="AV1144" s="13" t="s">
        <v>81</v>
      </c>
      <c r="AW1144" s="13" t="s">
        <v>34</v>
      </c>
      <c r="AX1144" s="13" t="s">
        <v>72</v>
      </c>
      <c r="AY1144" s="165" t="s">
        <v>195</v>
      </c>
    </row>
    <row r="1145" spans="2:51" s="13" customFormat="1">
      <c r="B1145" s="164"/>
      <c r="D1145" s="159" t="s">
        <v>206</v>
      </c>
      <c r="E1145" s="165" t="s">
        <v>3</v>
      </c>
      <c r="F1145" s="166" t="s">
        <v>1276</v>
      </c>
      <c r="H1145" s="167">
        <v>10.224</v>
      </c>
      <c r="I1145" s="168"/>
      <c r="L1145" s="164"/>
      <c r="M1145" s="169"/>
      <c r="N1145" s="170"/>
      <c r="O1145" s="170"/>
      <c r="P1145" s="170"/>
      <c r="Q1145" s="170"/>
      <c r="R1145" s="170"/>
      <c r="S1145" s="170"/>
      <c r="T1145" s="171"/>
      <c r="AT1145" s="165" t="s">
        <v>206</v>
      </c>
      <c r="AU1145" s="165" t="s">
        <v>81</v>
      </c>
      <c r="AV1145" s="13" t="s">
        <v>81</v>
      </c>
      <c r="AW1145" s="13" t="s">
        <v>34</v>
      </c>
      <c r="AX1145" s="13" t="s">
        <v>72</v>
      </c>
      <c r="AY1145" s="165" t="s">
        <v>195</v>
      </c>
    </row>
    <row r="1146" spans="2:51" s="13" customFormat="1">
      <c r="B1146" s="164"/>
      <c r="D1146" s="159" t="s">
        <v>206</v>
      </c>
      <c r="E1146" s="165" t="s">
        <v>3</v>
      </c>
      <c r="F1146" s="166" t="s">
        <v>1277</v>
      </c>
      <c r="H1146" s="167">
        <v>106.16</v>
      </c>
      <c r="I1146" s="168"/>
      <c r="L1146" s="164"/>
      <c r="M1146" s="169"/>
      <c r="N1146" s="170"/>
      <c r="O1146" s="170"/>
      <c r="P1146" s="170"/>
      <c r="Q1146" s="170"/>
      <c r="R1146" s="170"/>
      <c r="S1146" s="170"/>
      <c r="T1146" s="171"/>
      <c r="AT1146" s="165" t="s">
        <v>206</v>
      </c>
      <c r="AU1146" s="165" t="s">
        <v>81</v>
      </c>
      <c r="AV1146" s="13" t="s">
        <v>81</v>
      </c>
      <c r="AW1146" s="13" t="s">
        <v>34</v>
      </c>
      <c r="AX1146" s="13" t="s">
        <v>72</v>
      </c>
      <c r="AY1146" s="165" t="s">
        <v>195</v>
      </c>
    </row>
    <row r="1147" spans="2:51" s="13" customFormat="1">
      <c r="B1147" s="164"/>
      <c r="D1147" s="159" t="s">
        <v>206</v>
      </c>
      <c r="E1147" s="165" t="s">
        <v>3</v>
      </c>
      <c r="F1147" s="166" t="s">
        <v>1278</v>
      </c>
      <c r="H1147" s="167">
        <v>12.8</v>
      </c>
      <c r="I1147" s="168"/>
      <c r="L1147" s="164"/>
      <c r="M1147" s="169"/>
      <c r="N1147" s="170"/>
      <c r="O1147" s="170"/>
      <c r="P1147" s="170"/>
      <c r="Q1147" s="170"/>
      <c r="R1147" s="170"/>
      <c r="S1147" s="170"/>
      <c r="T1147" s="171"/>
      <c r="AT1147" s="165" t="s">
        <v>206</v>
      </c>
      <c r="AU1147" s="165" t="s">
        <v>81</v>
      </c>
      <c r="AV1147" s="13" t="s">
        <v>81</v>
      </c>
      <c r="AW1147" s="13" t="s">
        <v>34</v>
      </c>
      <c r="AX1147" s="13" t="s">
        <v>72</v>
      </c>
      <c r="AY1147" s="165" t="s">
        <v>195</v>
      </c>
    </row>
    <row r="1148" spans="2:51" s="13" customFormat="1">
      <c r="B1148" s="164"/>
      <c r="D1148" s="159" t="s">
        <v>206</v>
      </c>
      <c r="E1148" s="165" t="s">
        <v>3</v>
      </c>
      <c r="F1148" s="166" t="s">
        <v>658</v>
      </c>
      <c r="H1148" s="167">
        <v>19.864999999999998</v>
      </c>
      <c r="I1148" s="168"/>
      <c r="L1148" s="164"/>
      <c r="M1148" s="169"/>
      <c r="N1148" s="170"/>
      <c r="O1148" s="170"/>
      <c r="P1148" s="170"/>
      <c r="Q1148" s="170"/>
      <c r="R1148" s="170"/>
      <c r="S1148" s="170"/>
      <c r="T1148" s="171"/>
      <c r="AT1148" s="165" t="s">
        <v>206</v>
      </c>
      <c r="AU1148" s="165" t="s">
        <v>81</v>
      </c>
      <c r="AV1148" s="13" t="s">
        <v>81</v>
      </c>
      <c r="AW1148" s="13" t="s">
        <v>34</v>
      </c>
      <c r="AX1148" s="13" t="s">
        <v>72</v>
      </c>
      <c r="AY1148" s="165" t="s">
        <v>195</v>
      </c>
    </row>
    <row r="1149" spans="2:51" s="13" customFormat="1">
      <c r="B1149" s="164"/>
      <c r="D1149" s="159" t="s">
        <v>206</v>
      </c>
      <c r="E1149" s="165" t="s">
        <v>3</v>
      </c>
      <c r="F1149" s="166" t="s">
        <v>659</v>
      </c>
      <c r="H1149" s="167">
        <v>124.56</v>
      </c>
      <c r="I1149" s="168"/>
      <c r="L1149" s="164"/>
      <c r="M1149" s="169"/>
      <c r="N1149" s="170"/>
      <c r="O1149" s="170"/>
      <c r="P1149" s="170"/>
      <c r="Q1149" s="170"/>
      <c r="R1149" s="170"/>
      <c r="S1149" s="170"/>
      <c r="T1149" s="171"/>
      <c r="AT1149" s="165" t="s">
        <v>206</v>
      </c>
      <c r="AU1149" s="165" t="s">
        <v>81</v>
      </c>
      <c r="AV1149" s="13" t="s">
        <v>81</v>
      </c>
      <c r="AW1149" s="13" t="s">
        <v>34</v>
      </c>
      <c r="AX1149" s="13" t="s">
        <v>72</v>
      </c>
      <c r="AY1149" s="165" t="s">
        <v>195</v>
      </c>
    </row>
    <row r="1150" spans="2:51" s="13" customFormat="1">
      <c r="B1150" s="164"/>
      <c r="D1150" s="159" t="s">
        <v>206</v>
      </c>
      <c r="E1150" s="165" t="s">
        <v>3</v>
      </c>
      <c r="F1150" s="166" t="s">
        <v>1279</v>
      </c>
      <c r="H1150" s="167">
        <v>33.35</v>
      </c>
      <c r="I1150" s="168"/>
      <c r="L1150" s="164"/>
      <c r="M1150" s="169"/>
      <c r="N1150" s="170"/>
      <c r="O1150" s="170"/>
      <c r="P1150" s="170"/>
      <c r="Q1150" s="170"/>
      <c r="R1150" s="170"/>
      <c r="S1150" s="170"/>
      <c r="T1150" s="171"/>
      <c r="AT1150" s="165" t="s">
        <v>206</v>
      </c>
      <c r="AU1150" s="165" t="s">
        <v>81</v>
      </c>
      <c r="AV1150" s="13" t="s">
        <v>81</v>
      </c>
      <c r="AW1150" s="13" t="s">
        <v>34</v>
      </c>
      <c r="AX1150" s="13" t="s">
        <v>72</v>
      </c>
      <c r="AY1150" s="165" t="s">
        <v>195</v>
      </c>
    </row>
    <row r="1151" spans="2:51" s="13" customFormat="1">
      <c r="B1151" s="164"/>
      <c r="D1151" s="159" t="s">
        <v>206</v>
      </c>
      <c r="E1151" s="165" t="s">
        <v>3</v>
      </c>
      <c r="F1151" s="166" t="s">
        <v>1280</v>
      </c>
      <c r="H1151" s="167">
        <v>28.08</v>
      </c>
      <c r="I1151" s="168"/>
      <c r="L1151" s="164"/>
      <c r="M1151" s="169"/>
      <c r="N1151" s="170"/>
      <c r="O1151" s="170"/>
      <c r="P1151" s="170"/>
      <c r="Q1151" s="170"/>
      <c r="R1151" s="170"/>
      <c r="S1151" s="170"/>
      <c r="T1151" s="171"/>
      <c r="AT1151" s="165" t="s">
        <v>206</v>
      </c>
      <c r="AU1151" s="165" t="s">
        <v>81</v>
      </c>
      <c r="AV1151" s="13" t="s">
        <v>81</v>
      </c>
      <c r="AW1151" s="13" t="s">
        <v>34</v>
      </c>
      <c r="AX1151" s="13" t="s">
        <v>72</v>
      </c>
      <c r="AY1151" s="165" t="s">
        <v>195</v>
      </c>
    </row>
    <row r="1152" spans="2:51" s="14" customFormat="1">
      <c r="B1152" s="172"/>
      <c r="D1152" s="159" t="s">
        <v>206</v>
      </c>
      <c r="E1152" s="173" t="s">
        <v>3</v>
      </c>
      <c r="F1152" s="174" t="s">
        <v>532</v>
      </c>
      <c r="H1152" s="175">
        <v>447.42399999999998</v>
      </c>
      <c r="I1152" s="176"/>
      <c r="L1152" s="172"/>
      <c r="M1152" s="177"/>
      <c r="N1152" s="178"/>
      <c r="O1152" s="178"/>
      <c r="P1152" s="178"/>
      <c r="Q1152" s="178"/>
      <c r="R1152" s="178"/>
      <c r="S1152" s="178"/>
      <c r="T1152" s="179"/>
      <c r="AT1152" s="173" t="s">
        <v>206</v>
      </c>
      <c r="AU1152" s="173" t="s">
        <v>81</v>
      </c>
      <c r="AV1152" s="14" t="s">
        <v>109</v>
      </c>
      <c r="AW1152" s="14" t="s">
        <v>34</v>
      </c>
      <c r="AX1152" s="14" t="s">
        <v>72</v>
      </c>
      <c r="AY1152" s="173" t="s">
        <v>195</v>
      </c>
    </row>
    <row r="1153" spans="2:51" s="13" customFormat="1">
      <c r="B1153" s="164"/>
      <c r="D1153" s="159" t="s">
        <v>206</v>
      </c>
      <c r="E1153" s="165" t="s">
        <v>3</v>
      </c>
      <c r="F1153" s="166" t="s">
        <v>1281</v>
      </c>
      <c r="H1153" s="167">
        <v>82.462999999999994</v>
      </c>
      <c r="I1153" s="168"/>
      <c r="L1153" s="164"/>
      <c r="M1153" s="169"/>
      <c r="N1153" s="170"/>
      <c r="O1153" s="170"/>
      <c r="P1153" s="170"/>
      <c r="Q1153" s="170"/>
      <c r="R1153" s="170"/>
      <c r="S1153" s="170"/>
      <c r="T1153" s="171"/>
      <c r="AT1153" s="165" t="s">
        <v>206</v>
      </c>
      <c r="AU1153" s="165" t="s">
        <v>81</v>
      </c>
      <c r="AV1153" s="13" t="s">
        <v>81</v>
      </c>
      <c r="AW1153" s="13" t="s">
        <v>34</v>
      </c>
      <c r="AX1153" s="13" t="s">
        <v>72</v>
      </c>
      <c r="AY1153" s="165" t="s">
        <v>195</v>
      </c>
    </row>
    <row r="1154" spans="2:51" s="13" customFormat="1">
      <c r="B1154" s="164"/>
      <c r="D1154" s="159" t="s">
        <v>206</v>
      </c>
      <c r="E1154" s="165" t="s">
        <v>3</v>
      </c>
      <c r="F1154" s="166" t="s">
        <v>1282</v>
      </c>
      <c r="H1154" s="167">
        <v>44.542000000000002</v>
      </c>
      <c r="I1154" s="168"/>
      <c r="L1154" s="164"/>
      <c r="M1154" s="169"/>
      <c r="N1154" s="170"/>
      <c r="O1154" s="170"/>
      <c r="P1154" s="170"/>
      <c r="Q1154" s="170"/>
      <c r="R1154" s="170"/>
      <c r="S1154" s="170"/>
      <c r="T1154" s="171"/>
      <c r="AT1154" s="165" t="s">
        <v>206</v>
      </c>
      <c r="AU1154" s="165" t="s">
        <v>81</v>
      </c>
      <c r="AV1154" s="13" t="s">
        <v>81</v>
      </c>
      <c r="AW1154" s="13" t="s">
        <v>34</v>
      </c>
      <c r="AX1154" s="13" t="s">
        <v>72</v>
      </c>
      <c r="AY1154" s="165" t="s">
        <v>195</v>
      </c>
    </row>
    <row r="1155" spans="2:51" s="13" customFormat="1">
      <c r="B1155" s="164"/>
      <c r="D1155" s="159" t="s">
        <v>206</v>
      </c>
      <c r="E1155" s="165" t="s">
        <v>3</v>
      </c>
      <c r="F1155" s="166" t="s">
        <v>1283</v>
      </c>
      <c r="H1155" s="167">
        <v>11.644</v>
      </c>
      <c r="I1155" s="168"/>
      <c r="L1155" s="164"/>
      <c r="M1155" s="169"/>
      <c r="N1155" s="170"/>
      <c r="O1155" s="170"/>
      <c r="P1155" s="170"/>
      <c r="Q1155" s="170"/>
      <c r="R1155" s="170"/>
      <c r="S1155" s="170"/>
      <c r="T1155" s="171"/>
      <c r="AT1155" s="165" t="s">
        <v>206</v>
      </c>
      <c r="AU1155" s="165" t="s">
        <v>81</v>
      </c>
      <c r="AV1155" s="13" t="s">
        <v>81</v>
      </c>
      <c r="AW1155" s="13" t="s">
        <v>34</v>
      </c>
      <c r="AX1155" s="13" t="s">
        <v>72</v>
      </c>
      <c r="AY1155" s="165" t="s">
        <v>195</v>
      </c>
    </row>
    <row r="1156" spans="2:51" s="13" customFormat="1">
      <c r="B1156" s="164"/>
      <c r="D1156" s="159" t="s">
        <v>206</v>
      </c>
      <c r="E1156" s="165" t="s">
        <v>3</v>
      </c>
      <c r="F1156" s="166" t="s">
        <v>1284</v>
      </c>
      <c r="H1156" s="167">
        <v>120.89700000000001</v>
      </c>
      <c r="I1156" s="168"/>
      <c r="L1156" s="164"/>
      <c r="M1156" s="169"/>
      <c r="N1156" s="170"/>
      <c r="O1156" s="170"/>
      <c r="P1156" s="170"/>
      <c r="Q1156" s="170"/>
      <c r="R1156" s="170"/>
      <c r="S1156" s="170"/>
      <c r="T1156" s="171"/>
      <c r="AT1156" s="165" t="s">
        <v>206</v>
      </c>
      <c r="AU1156" s="165" t="s">
        <v>81</v>
      </c>
      <c r="AV1156" s="13" t="s">
        <v>81</v>
      </c>
      <c r="AW1156" s="13" t="s">
        <v>34</v>
      </c>
      <c r="AX1156" s="13" t="s">
        <v>72</v>
      </c>
      <c r="AY1156" s="165" t="s">
        <v>195</v>
      </c>
    </row>
    <row r="1157" spans="2:51" s="13" customFormat="1">
      <c r="B1157" s="164"/>
      <c r="D1157" s="159" t="s">
        <v>206</v>
      </c>
      <c r="E1157" s="165" t="s">
        <v>3</v>
      </c>
      <c r="F1157" s="166" t="s">
        <v>674</v>
      </c>
      <c r="H1157" s="167">
        <v>22.623999999999999</v>
      </c>
      <c r="I1157" s="168"/>
      <c r="L1157" s="164"/>
      <c r="M1157" s="169"/>
      <c r="N1157" s="170"/>
      <c r="O1157" s="170"/>
      <c r="P1157" s="170"/>
      <c r="Q1157" s="170"/>
      <c r="R1157" s="170"/>
      <c r="S1157" s="170"/>
      <c r="T1157" s="171"/>
      <c r="AT1157" s="165" t="s">
        <v>206</v>
      </c>
      <c r="AU1157" s="165" t="s">
        <v>81</v>
      </c>
      <c r="AV1157" s="13" t="s">
        <v>81</v>
      </c>
      <c r="AW1157" s="13" t="s">
        <v>34</v>
      </c>
      <c r="AX1157" s="13" t="s">
        <v>72</v>
      </c>
      <c r="AY1157" s="165" t="s">
        <v>195</v>
      </c>
    </row>
    <row r="1158" spans="2:51" s="13" customFormat="1">
      <c r="B1158" s="164"/>
      <c r="D1158" s="159" t="s">
        <v>206</v>
      </c>
      <c r="E1158" s="165" t="s">
        <v>3</v>
      </c>
      <c r="F1158" s="166" t="s">
        <v>675</v>
      </c>
      <c r="H1158" s="167">
        <v>145.55000000000001</v>
      </c>
      <c r="I1158" s="168"/>
      <c r="L1158" s="164"/>
      <c r="M1158" s="169"/>
      <c r="N1158" s="170"/>
      <c r="O1158" s="170"/>
      <c r="P1158" s="170"/>
      <c r="Q1158" s="170"/>
      <c r="R1158" s="170"/>
      <c r="S1158" s="170"/>
      <c r="T1158" s="171"/>
      <c r="AT1158" s="165" t="s">
        <v>206</v>
      </c>
      <c r="AU1158" s="165" t="s">
        <v>81</v>
      </c>
      <c r="AV1158" s="13" t="s">
        <v>81</v>
      </c>
      <c r="AW1158" s="13" t="s">
        <v>34</v>
      </c>
      <c r="AX1158" s="13" t="s">
        <v>72</v>
      </c>
      <c r="AY1158" s="165" t="s">
        <v>195</v>
      </c>
    </row>
    <row r="1159" spans="2:51" s="13" customFormat="1">
      <c r="B1159" s="164"/>
      <c r="D1159" s="159" t="s">
        <v>206</v>
      </c>
      <c r="E1159" s="165" t="s">
        <v>3</v>
      </c>
      <c r="F1159" s="166" t="s">
        <v>679</v>
      </c>
      <c r="H1159" s="167">
        <v>18.547999999999998</v>
      </c>
      <c r="I1159" s="168"/>
      <c r="L1159" s="164"/>
      <c r="M1159" s="169"/>
      <c r="N1159" s="170"/>
      <c r="O1159" s="170"/>
      <c r="P1159" s="170"/>
      <c r="Q1159" s="170"/>
      <c r="R1159" s="170"/>
      <c r="S1159" s="170"/>
      <c r="T1159" s="171"/>
      <c r="AT1159" s="165" t="s">
        <v>206</v>
      </c>
      <c r="AU1159" s="165" t="s">
        <v>81</v>
      </c>
      <c r="AV1159" s="13" t="s">
        <v>81</v>
      </c>
      <c r="AW1159" s="13" t="s">
        <v>34</v>
      </c>
      <c r="AX1159" s="13" t="s">
        <v>72</v>
      </c>
      <c r="AY1159" s="165" t="s">
        <v>195</v>
      </c>
    </row>
    <row r="1160" spans="2:51" s="13" customFormat="1">
      <c r="B1160" s="164"/>
      <c r="D1160" s="159" t="s">
        <v>206</v>
      </c>
      <c r="E1160" s="165" t="s">
        <v>3</v>
      </c>
      <c r="F1160" s="166" t="s">
        <v>1285</v>
      </c>
      <c r="H1160" s="167">
        <v>31.98</v>
      </c>
      <c r="I1160" s="168"/>
      <c r="L1160" s="164"/>
      <c r="M1160" s="169"/>
      <c r="N1160" s="170"/>
      <c r="O1160" s="170"/>
      <c r="P1160" s="170"/>
      <c r="Q1160" s="170"/>
      <c r="R1160" s="170"/>
      <c r="S1160" s="170"/>
      <c r="T1160" s="171"/>
      <c r="AT1160" s="165" t="s">
        <v>206</v>
      </c>
      <c r="AU1160" s="165" t="s">
        <v>81</v>
      </c>
      <c r="AV1160" s="13" t="s">
        <v>81</v>
      </c>
      <c r="AW1160" s="13" t="s">
        <v>34</v>
      </c>
      <c r="AX1160" s="13" t="s">
        <v>72</v>
      </c>
      <c r="AY1160" s="165" t="s">
        <v>195</v>
      </c>
    </row>
    <row r="1161" spans="2:51" s="14" customFormat="1">
      <c r="B1161" s="172"/>
      <c r="D1161" s="159" t="s">
        <v>206</v>
      </c>
      <c r="E1161" s="173" t="s">
        <v>3</v>
      </c>
      <c r="F1161" s="174" t="s">
        <v>514</v>
      </c>
      <c r="H1161" s="175">
        <v>478.24799999999999</v>
      </c>
      <c r="I1161" s="176"/>
      <c r="L1161" s="172"/>
      <c r="M1161" s="177"/>
      <c r="N1161" s="178"/>
      <c r="O1161" s="178"/>
      <c r="P1161" s="178"/>
      <c r="Q1161" s="178"/>
      <c r="R1161" s="178"/>
      <c r="S1161" s="178"/>
      <c r="T1161" s="179"/>
      <c r="AT1161" s="173" t="s">
        <v>206</v>
      </c>
      <c r="AU1161" s="173" t="s">
        <v>81</v>
      </c>
      <c r="AV1161" s="14" t="s">
        <v>109</v>
      </c>
      <c r="AW1161" s="14" t="s">
        <v>34</v>
      </c>
      <c r="AX1161" s="14" t="s">
        <v>72</v>
      </c>
      <c r="AY1161" s="173" t="s">
        <v>195</v>
      </c>
    </row>
    <row r="1162" spans="2:51" s="13" customFormat="1">
      <c r="B1162" s="164"/>
      <c r="D1162" s="159" t="s">
        <v>206</v>
      </c>
      <c r="E1162" s="165" t="s">
        <v>3</v>
      </c>
      <c r="F1162" s="166" t="s">
        <v>1286</v>
      </c>
      <c r="H1162" s="167">
        <v>79.326999999999998</v>
      </c>
      <c r="I1162" s="168"/>
      <c r="L1162" s="164"/>
      <c r="M1162" s="169"/>
      <c r="N1162" s="170"/>
      <c r="O1162" s="170"/>
      <c r="P1162" s="170"/>
      <c r="Q1162" s="170"/>
      <c r="R1162" s="170"/>
      <c r="S1162" s="170"/>
      <c r="T1162" s="171"/>
      <c r="AT1162" s="165" t="s">
        <v>206</v>
      </c>
      <c r="AU1162" s="165" t="s">
        <v>81</v>
      </c>
      <c r="AV1162" s="13" t="s">
        <v>81</v>
      </c>
      <c r="AW1162" s="13" t="s">
        <v>34</v>
      </c>
      <c r="AX1162" s="13" t="s">
        <v>72</v>
      </c>
      <c r="AY1162" s="165" t="s">
        <v>195</v>
      </c>
    </row>
    <row r="1163" spans="2:51" s="13" customFormat="1">
      <c r="B1163" s="164"/>
      <c r="D1163" s="159" t="s">
        <v>206</v>
      </c>
      <c r="E1163" s="165" t="s">
        <v>3</v>
      </c>
      <c r="F1163" s="166" t="s">
        <v>1287</v>
      </c>
      <c r="H1163" s="167">
        <v>42.997</v>
      </c>
      <c r="I1163" s="168"/>
      <c r="L1163" s="164"/>
      <c r="M1163" s="169"/>
      <c r="N1163" s="170"/>
      <c r="O1163" s="170"/>
      <c r="P1163" s="170"/>
      <c r="Q1163" s="170"/>
      <c r="R1163" s="170"/>
      <c r="S1163" s="170"/>
      <c r="T1163" s="171"/>
      <c r="AT1163" s="165" t="s">
        <v>206</v>
      </c>
      <c r="AU1163" s="165" t="s">
        <v>81</v>
      </c>
      <c r="AV1163" s="13" t="s">
        <v>81</v>
      </c>
      <c r="AW1163" s="13" t="s">
        <v>34</v>
      </c>
      <c r="AX1163" s="13" t="s">
        <v>72</v>
      </c>
      <c r="AY1163" s="165" t="s">
        <v>195</v>
      </c>
    </row>
    <row r="1164" spans="2:51" s="13" customFormat="1">
      <c r="B1164" s="164"/>
      <c r="D1164" s="159" t="s">
        <v>206</v>
      </c>
      <c r="E1164" s="165" t="s">
        <v>3</v>
      </c>
      <c r="F1164" s="166" t="s">
        <v>1283</v>
      </c>
      <c r="H1164" s="167">
        <v>11.644</v>
      </c>
      <c r="I1164" s="168"/>
      <c r="L1164" s="164"/>
      <c r="M1164" s="169"/>
      <c r="N1164" s="170"/>
      <c r="O1164" s="170"/>
      <c r="P1164" s="170"/>
      <c r="Q1164" s="170"/>
      <c r="R1164" s="170"/>
      <c r="S1164" s="170"/>
      <c r="T1164" s="171"/>
      <c r="AT1164" s="165" t="s">
        <v>206</v>
      </c>
      <c r="AU1164" s="165" t="s">
        <v>81</v>
      </c>
      <c r="AV1164" s="13" t="s">
        <v>81</v>
      </c>
      <c r="AW1164" s="13" t="s">
        <v>34</v>
      </c>
      <c r="AX1164" s="13" t="s">
        <v>72</v>
      </c>
      <c r="AY1164" s="165" t="s">
        <v>195</v>
      </c>
    </row>
    <row r="1165" spans="2:51" s="13" customFormat="1">
      <c r="B1165" s="164"/>
      <c r="D1165" s="159" t="s">
        <v>206</v>
      </c>
      <c r="E1165" s="165" t="s">
        <v>3</v>
      </c>
      <c r="F1165" s="166" t="s">
        <v>1288</v>
      </c>
      <c r="H1165" s="167">
        <v>120.884</v>
      </c>
      <c r="I1165" s="168"/>
      <c r="L1165" s="164"/>
      <c r="M1165" s="169"/>
      <c r="N1165" s="170"/>
      <c r="O1165" s="170"/>
      <c r="P1165" s="170"/>
      <c r="Q1165" s="170"/>
      <c r="R1165" s="170"/>
      <c r="S1165" s="170"/>
      <c r="T1165" s="171"/>
      <c r="AT1165" s="165" t="s">
        <v>206</v>
      </c>
      <c r="AU1165" s="165" t="s">
        <v>81</v>
      </c>
      <c r="AV1165" s="13" t="s">
        <v>81</v>
      </c>
      <c r="AW1165" s="13" t="s">
        <v>34</v>
      </c>
      <c r="AX1165" s="13" t="s">
        <v>72</v>
      </c>
      <c r="AY1165" s="165" t="s">
        <v>195</v>
      </c>
    </row>
    <row r="1166" spans="2:51" s="13" customFormat="1">
      <c r="B1166" s="164"/>
      <c r="D1166" s="159" t="s">
        <v>206</v>
      </c>
      <c r="E1166" s="165" t="s">
        <v>3</v>
      </c>
      <c r="F1166" s="166" t="s">
        <v>674</v>
      </c>
      <c r="H1166" s="167">
        <v>22.623999999999999</v>
      </c>
      <c r="I1166" s="168"/>
      <c r="L1166" s="164"/>
      <c r="M1166" s="169"/>
      <c r="N1166" s="170"/>
      <c r="O1166" s="170"/>
      <c r="P1166" s="170"/>
      <c r="Q1166" s="170"/>
      <c r="R1166" s="170"/>
      <c r="S1166" s="170"/>
      <c r="T1166" s="171"/>
      <c r="AT1166" s="165" t="s">
        <v>206</v>
      </c>
      <c r="AU1166" s="165" t="s">
        <v>81</v>
      </c>
      <c r="AV1166" s="13" t="s">
        <v>81</v>
      </c>
      <c r="AW1166" s="13" t="s">
        <v>34</v>
      </c>
      <c r="AX1166" s="13" t="s">
        <v>72</v>
      </c>
      <c r="AY1166" s="165" t="s">
        <v>195</v>
      </c>
    </row>
    <row r="1167" spans="2:51" s="13" customFormat="1">
      <c r="B1167" s="164"/>
      <c r="D1167" s="159" t="s">
        <v>206</v>
      </c>
      <c r="E1167" s="165" t="s">
        <v>3</v>
      </c>
      <c r="F1167" s="166" t="s">
        <v>688</v>
      </c>
      <c r="H1167" s="167">
        <v>141.86000000000001</v>
      </c>
      <c r="I1167" s="168"/>
      <c r="L1167" s="164"/>
      <c r="M1167" s="169"/>
      <c r="N1167" s="170"/>
      <c r="O1167" s="170"/>
      <c r="P1167" s="170"/>
      <c r="Q1167" s="170"/>
      <c r="R1167" s="170"/>
      <c r="S1167" s="170"/>
      <c r="T1167" s="171"/>
      <c r="AT1167" s="165" t="s">
        <v>206</v>
      </c>
      <c r="AU1167" s="165" t="s">
        <v>81</v>
      </c>
      <c r="AV1167" s="13" t="s">
        <v>81</v>
      </c>
      <c r="AW1167" s="13" t="s">
        <v>34</v>
      </c>
      <c r="AX1167" s="13" t="s">
        <v>72</v>
      </c>
      <c r="AY1167" s="165" t="s">
        <v>195</v>
      </c>
    </row>
    <row r="1168" spans="2:51" s="13" customFormat="1">
      <c r="B1168" s="164"/>
      <c r="D1168" s="159" t="s">
        <v>206</v>
      </c>
      <c r="E1168" s="165" t="s">
        <v>3</v>
      </c>
      <c r="F1168" s="166" t="s">
        <v>690</v>
      </c>
      <c r="H1168" s="167">
        <v>19.754000000000001</v>
      </c>
      <c r="I1168" s="168"/>
      <c r="L1168" s="164"/>
      <c r="M1168" s="169"/>
      <c r="N1168" s="170"/>
      <c r="O1168" s="170"/>
      <c r="P1168" s="170"/>
      <c r="Q1168" s="170"/>
      <c r="R1168" s="170"/>
      <c r="S1168" s="170"/>
      <c r="T1168" s="171"/>
      <c r="AT1168" s="165" t="s">
        <v>206</v>
      </c>
      <c r="AU1168" s="165" t="s">
        <v>81</v>
      </c>
      <c r="AV1168" s="13" t="s">
        <v>81</v>
      </c>
      <c r="AW1168" s="13" t="s">
        <v>34</v>
      </c>
      <c r="AX1168" s="13" t="s">
        <v>72</v>
      </c>
      <c r="AY1168" s="165" t="s">
        <v>195</v>
      </c>
    </row>
    <row r="1169" spans="1:65" s="13" customFormat="1">
      <c r="B1169" s="164"/>
      <c r="D1169" s="159" t="s">
        <v>206</v>
      </c>
      <c r="E1169" s="165" t="s">
        <v>3</v>
      </c>
      <c r="F1169" s="166" t="s">
        <v>692</v>
      </c>
      <c r="H1169" s="167">
        <v>63.795999999999999</v>
      </c>
      <c r="I1169" s="168"/>
      <c r="L1169" s="164"/>
      <c r="M1169" s="169"/>
      <c r="N1169" s="170"/>
      <c r="O1169" s="170"/>
      <c r="P1169" s="170"/>
      <c r="Q1169" s="170"/>
      <c r="R1169" s="170"/>
      <c r="S1169" s="170"/>
      <c r="T1169" s="171"/>
      <c r="AT1169" s="165" t="s">
        <v>206</v>
      </c>
      <c r="AU1169" s="165" t="s">
        <v>81</v>
      </c>
      <c r="AV1169" s="13" t="s">
        <v>81</v>
      </c>
      <c r="AW1169" s="13" t="s">
        <v>34</v>
      </c>
      <c r="AX1169" s="13" t="s">
        <v>72</v>
      </c>
      <c r="AY1169" s="165" t="s">
        <v>195</v>
      </c>
    </row>
    <row r="1170" spans="1:65" s="14" customFormat="1">
      <c r="B1170" s="172"/>
      <c r="D1170" s="159" t="s">
        <v>206</v>
      </c>
      <c r="E1170" s="173" t="s">
        <v>3</v>
      </c>
      <c r="F1170" s="174" t="s">
        <v>516</v>
      </c>
      <c r="H1170" s="175">
        <v>502.88600000000002</v>
      </c>
      <c r="I1170" s="176"/>
      <c r="L1170" s="172"/>
      <c r="M1170" s="177"/>
      <c r="N1170" s="178"/>
      <c r="O1170" s="178"/>
      <c r="P1170" s="178"/>
      <c r="Q1170" s="178"/>
      <c r="R1170" s="178"/>
      <c r="S1170" s="178"/>
      <c r="T1170" s="179"/>
      <c r="AT1170" s="173" t="s">
        <v>206</v>
      </c>
      <c r="AU1170" s="173" t="s">
        <v>81</v>
      </c>
      <c r="AV1170" s="14" t="s">
        <v>109</v>
      </c>
      <c r="AW1170" s="14" t="s">
        <v>34</v>
      </c>
      <c r="AX1170" s="14" t="s">
        <v>72</v>
      </c>
      <c r="AY1170" s="173" t="s">
        <v>195</v>
      </c>
    </row>
    <row r="1171" spans="1:65" s="13" customFormat="1">
      <c r="B1171" s="164"/>
      <c r="D1171" s="159" t="s">
        <v>206</v>
      </c>
      <c r="E1171" s="165" t="s">
        <v>3</v>
      </c>
      <c r="F1171" s="166" t="s">
        <v>1289</v>
      </c>
      <c r="H1171" s="167">
        <v>93.6</v>
      </c>
      <c r="I1171" s="168"/>
      <c r="L1171" s="164"/>
      <c r="M1171" s="169"/>
      <c r="N1171" s="170"/>
      <c r="O1171" s="170"/>
      <c r="P1171" s="170"/>
      <c r="Q1171" s="170"/>
      <c r="R1171" s="170"/>
      <c r="S1171" s="170"/>
      <c r="T1171" s="171"/>
      <c r="AT1171" s="165" t="s">
        <v>206</v>
      </c>
      <c r="AU1171" s="165" t="s">
        <v>81</v>
      </c>
      <c r="AV1171" s="13" t="s">
        <v>81</v>
      </c>
      <c r="AW1171" s="13" t="s">
        <v>34</v>
      </c>
      <c r="AX1171" s="13" t="s">
        <v>72</v>
      </c>
      <c r="AY1171" s="165" t="s">
        <v>195</v>
      </c>
    </row>
    <row r="1172" spans="1:65" s="14" customFormat="1">
      <c r="B1172" s="172"/>
      <c r="D1172" s="159" t="s">
        <v>206</v>
      </c>
      <c r="E1172" s="173" t="s">
        <v>3</v>
      </c>
      <c r="F1172" s="174" t="s">
        <v>1290</v>
      </c>
      <c r="H1172" s="175">
        <v>93.6</v>
      </c>
      <c r="I1172" s="176"/>
      <c r="L1172" s="172"/>
      <c r="M1172" s="177"/>
      <c r="N1172" s="178"/>
      <c r="O1172" s="178"/>
      <c r="P1172" s="178"/>
      <c r="Q1172" s="178"/>
      <c r="R1172" s="178"/>
      <c r="S1172" s="178"/>
      <c r="T1172" s="179"/>
      <c r="AT1172" s="173" t="s">
        <v>206</v>
      </c>
      <c r="AU1172" s="173" t="s">
        <v>81</v>
      </c>
      <c r="AV1172" s="14" t="s">
        <v>109</v>
      </c>
      <c r="AW1172" s="14" t="s">
        <v>34</v>
      </c>
      <c r="AX1172" s="14" t="s">
        <v>72</v>
      </c>
      <c r="AY1172" s="173" t="s">
        <v>195</v>
      </c>
    </row>
    <row r="1173" spans="1:65" s="13" customFormat="1">
      <c r="B1173" s="164"/>
      <c r="D1173" s="159" t="s">
        <v>206</v>
      </c>
      <c r="E1173" s="165" t="s">
        <v>3</v>
      </c>
      <c r="F1173" s="166" t="s">
        <v>499</v>
      </c>
      <c r="H1173" s="167">
        <v>119.964</v>
      </c>
      <c r="I1173" s="168"/>
      <c r="L1173" s="164"/>
      <c r="M1173" s="169"/>
      <c r="N1173" s="170"/>
      <c r="O1173" s="170"/>
      <c r="P1173" s="170"/>
      <c r="Q1173" s="170"/>
      <c r="R1173" s="170"/>
      <c r="S1173" s="170"/>
      <c r="T1173" s="171"/>
      <c r="AT1173" s="165" t="s">
        <v>206</v>
      </c>
      <c r="AU1173" s="165" t="s">
        <v>81</v>
      </c>
      <c r="AV1173" s="13" t="s">
        <v>81</v>
      </c>
      <c r="AW1173" s="13" t="s">
        <v>34</v>
      </c>
      <c r="AX1173" s="13" t="s">
        <v>72</v>
      </c>
      <c r="AY1173" s="165" t="s">
        <v>195</v>
      </c>
    </row>
    <row r="1174" spans="1:65" s="14" customFormat="1">
      <c r="B1174" s="172"/>
      <c r="D1174" s="159" t="s">
        <v>206</v>
      </c>
      <c r="E1174" s="173" t="s">
        <v>3</v>
      </c>
      <c r="F1174" s="174" t="s">
        <v>516</v>
      </c>
      <c r="H1174" s="175">
        <v>119.964</v>
      </c>
      <c r="I1174" s="176"/>
      <c r="L1174" s="172"/>
      <c r="M1174" s="177"/>
      <c r="N1174" s="178"/>
      <c r="O1174" s="178"/>
      <c r="P1174" s="178"/>
      <c r="Q1174" s="178"/>
      <c r="R1174" s="178"/>
      <c r="S1174" s="178"/>
      <c r="T1174" s="179"/>
      <c r="AT1174" s="173" t="s">
        <v>206</v>
      </c>
      <c r="AU1174" s="173" t="s">
        <v>81</v>
      </c>
      <c r="AV1174" s="14" t="s">
        <v>109</v>
      </c>
      <c r="AW1174" s="14" t="s">
        <v>34</v>
      </c>
      <c r="AX1174" s="14" t="s">
        <v>72</v>
      </c>
      <c r="AY1174" s="173" t="s">
        <v>195</v>
      </c>
    </row>
    <row r="1175" spans="1:65" s="13" customFormat="1" ht="22.5">
      <c r="B1175" s="164"/>
      <c r="D1175" s="159" t="s">
        <v>206</v>
      </c>
      <c r="E1175" s="165" t="s">
        <v>3</v>
      </c>
      <c r="F1175" s="166" t="s">
        <v>1300</v>
      </c>
      <c r="H1175" s="167">
        <v>7588.2759999999998</v>
      </c>
      <c r="I1175" s="168"/>
      <c r="L1175" s="164"/>
      <c r="M1175" s="169"/>
      <c r="N1175" s="170"/>
      <c r="O1175" s="170"/>
      <c r="P1175" s="170"/>
      <c r="Q1175" s="170"/>
      <c r="R1175" s="170"/>
      <c r="S1175" s="170"/>
      <c r="T1175" s="171"/>
      <c r="AT1175" s="165" t="s">
        <v>206</v>
      </c>
      <c r="AU1175" s="165" t="s">
        <v>81</v>
      </c>
      <c r="AV1175" s="13" t="s">
        <v>81</v>
      </c>
      <c r="AW1175" s="13" t="s">
        <v>34</v>
      </c>
      <c r="AX1175" s="13" t="s">
        <v>72</v>
      </c>
      <c r="AY1175" s="165" t="s">
        <v>195</v>
      </c>
    </row>
    <row r="1176" spans="1:65" s="14" customFormat="1">
      <c r="B1176" s="172"/>
      <c r="D1176" s="159" t="s">
        <v>206</v>
      </c>
      <c r="E1176" s="173" t="s">
        <v>3</v>
      </c>
      <c r="F1176" s="174" t="s">
        <v>275</v>
      </c>
      <c r="H1176" s="175">
        <v>7588.2759999999998</v>
      </c>
      <c r="I1176" s="176"/>
      <c r="L1176" s="172"/>
      <c r="M1176" s="177"/>
      <c r="N1176" s="178"/>
      <c r="O1176" s="178"/>
      <c r="P1176" s="178"/>
      <c r="Q1176" s="178"/>
      <c r="R1176" s="178"/>
      <c r="S1176" s="178"/>
      <c r="T1176" s="179"/>
      <c r="AT1176" s="173" t="s">
        <v>206</v>
      </c>
      <c r="AU1176" s="173" t="s">
        <v>81</v>
      </c>
      <c r="AV1176" s="14" t="s">
        <v>109</v>
      </c>
      <c r="AW1176" s="14" t="s">
        <v>34</v>
      </c>
      <c r="AX1176" s="14" t="s">
        <v>72</v>
      </c>
      <c r="AY1176" s="173" t="s">
        <v>195</v>
      </c>
    </row>
    <row r="1177" spans="1:65" s="15" customFormat="1">
      <c r="B1177" s="180"/>
      <c r="D1177" s="159" t="s">
        <v>206</v>
      </c>
      <c r="E1177" s="181" t="s">
        <v>3</v>
      </c>
      <c r="F1177" s="182" t="s">
        <v>212</v>
      </c>
      <c r="H1177" s="183">
        <v>10839.518</v>
      </c>
      <c r="I1177" s="184"/>
      <c r="L1177" s="180"/>
      <c r="M1177" s="185"/>
      <c r="N1177" s="186"/>
      <c r="O1177" s="186"/>
      <c r="P1177" s="186"/>
      <c r="Q1177" s="186"/>
      <c r="R1177" s="186"/>
      <c r="S1177" s="186"/>
      <c r="T1177" s="187"/>
      <c r="AT1177" s="181" t="s">
        <v>206</v>
      </c>
      <c r="AU1177" s="181" t="s">
        <v>81</v>
      </c>
      <c r="AV1177" s="15" t="s">
        <v>202</v>
      </c>
      <c r="AW1177" s="15" t="s">
        <v>34</v>
      </c>
      <c r="AX1177" s="15" t="s">
        <v>79</v>
      </c>
      <c r="AY1177" s="181" t="s">
        <v>195</v>
      </c>
    </row>
    <row r="1178" spans="1:65" s="2" customFormat="1" ht="37.9" customHeight="1">
      <c r="A1178" s="35"/>
      <c r="B1178" s="145"/>
      <c r="C1178" s="146" t="s">
        <v>1301</v>
      </c>
      <c r="D1178" s="146" t="s">
        <v>197</v>
      </c>
      <c r="E1178" s="147" t="s">
        <v>1302</v>
      </c>
      <c r="F1178" s="148" t="s">
        <v>1303</v>
      </c>
      <c r="G1178" s="149" t="s">
        <v>300</v>
      </c>
      <c r="H1178" s="150">
        <v>7588.2759999999998</v>
      </c>
      <c r="I1178" s="151"/>
      <c r="J1178" s="152">
        <f>ROUND(I1178*H1178,2)</f>
        <v>0</v>
      </c>
      <c r="K1178" s="148" t="s">
        <v>201</v>
      </c>
      <c r="L1178" s="36"/>
      <c r="M1178" s="153" t="s">
        <v>3</v>
      </c>
      <c r="N1178" s="154" t="s">
        <v>43</v>
      </c>
      <c r="O1178" s="56"/>
      <c r="P1178" s="155">
        <f>O1178*H1178</f>
        <v>0</v>
      </c>
      <c r="Q1178" s="155">
        <v>4.3800000000000002E-3</v>
      </c>
      <c r="R1178" s="155">
        <f>Q1178*H1178</f>
        <v>33.236648880000004</v>
      </c>
      <c r="S1178" s="155">
        <v>0</v>
      </c>
      <c r="T1178" s="156">
        <f>S1178*H1178</f>
        <v>0</v>
      </c>
      <c r="U1178" s="35"/>
      <c r="V1178" s="35"/>
      <c r="W1178" s="35"/>
      <c r="X1178" s="35"/>
      <c r="Y1178" s="35"/>
      <c r="Z1178" s="35"/>
      <c r="AA1178" s="35"/>
      <c r="AB1178" s="35"/>
      <c r="AC1178" s="35"/>
      <c r="AD1178" s="35"/>
      <c r="AE1178" s="35"/>
      <c r="AR1178" s="157" t="s">
        <v>202</v>
      </c>
      <c r="AT1178" s="157" t="s">
        <v>197</v>
      </c>
      <c r="AU1178" s="157" t="s">
        <v>81</v>
      </c>
      <c r="AY1178" s="20" t="s">
        <v>195</v>
      </c>
      <c r="BE1178" s="158">
        <f>IF(N1178="základní",J1178,0)</f>
        <v>0</v>
      </c>
      <c r="BF1178" s="158">
        <f>IF(N1178="snížená",J1178,0)</f>
        <v>0</v>
      </c>
      <c r="BG1178" s="158">
        <f>IF(N1178="zákl. přenesená",J1178,0)</f>
        <v>0</v>
      </c>
      <c r="BH1178" s="158">
        <f>IF(N1178="sníž. přenesená",J1178,0)</f>
        <v>0</v>
      </c>
      <c r="BI1178" s="158">
        <f>IF(N1178="nulová",J1178,0)</f>
        <v>0</v>
      </c>
      <c r="BJ1178" s="20" t="s">
        <v>79</v>
      </c>
      <c r="BK1178" s="158">
        <f>ROUND(I1178*H1178,2)</f>
        <v>0</v>
      </c>
      <c r="BL1178" s="20" t="s">
        <v>202</v>
      </c>
      <c r="BM1178" s="157" t="s">
        <v>1304</v>
      </c>
    </row>
    <row r="1179" spans="1:65" s="2" customFormat="1" ht="29.25">
      <c r="A1179" s="35"/>
      <c r="B1179" s="36"/>
      <c r="C1179" s="35"/>
      <c r="D1179" s="159" t="s">
        <v>204</v>
      </c>
      <c r="E1179" s="35"/>
      <c r="F1179" s="160" t="s">
        <v>1305</v>
      </c>
      <c r="G1179" s="35"/>
      <c r="H1179" s="35"/>
      <c r="I1179" s="161"/>
      <c r="J1179" s="35"/>
      <c r="K1179" s="35"/>
      <c r="L1179" s="36"/>
      <c r="M1179" s="162"/>
      <c r="N1179" s="163"/>
      <c r="O1179" s="56"/>
      <c r="P1179" s="56"/>
      <c r="Q1179" s="56"/>
      <c r="R1179" s="56"/>
      <c r="S1179" s="56"/>
      <c r="T1179" s="57"/>
      <c r="U1179" s="35"/>
      <c r="V1179" s="35"/>
      <c r="W1179" s="35"/>
      <c r="X1179" s="35"/>
      <c r="Y1179" s="35"/>
      <c r="Z1179" s="35"/>
      <c r="AA1179" s="35"/>
      <c r="AB1179" s="35"/>
      <c r="AC1179" s="35"/>
      <c r="AD1179" s="35"/>
      <c r="AE1179" s="35"/>
      <c r="AT1179" s="20" t="s">
        <v>204</v>
      </c>
      <c r="AU1179" s="20" t="s">
        <v>81</v>
      </c>
    </row>
    <row r="1180" spans="1:65" s="13" customFormat="1" ht="22.5">
      <c r="B1180" s="164"/>
      <c r="D1180" s="159" t="s">
        <v>206</v>
      </c>
      <c r="E1180" s="165" t="s">
        <v>3</v>
      </c>
      <c r="F1180" s="166" t="s">
        <v>1300</v>
      </c>
      <c r="H1180" s="167">
        <v>7588.2759999999998</v>
      </c>
      <c r="I1180" s="168"/>
      <c r="L1180" s="164"/>
      <c r="M1180" s="169"/>
      <c r="N1180" s="170"/>
      <c r="O1180" s="170"/>
      <c r="P1180" s="170"/>
      <c r="Q1180" s="170"/>
      <c r="R1180" s="170"/>
      <c r="S1180" s="170"/>
      <c r="T1180" s="171"/>
      <c r="AT1180" s="165" t="s">
        <v>206</v>
      </c>
      <c r="AU1180" s="165" t="s">
        <v>81</v>
      </c>
      <c r="AV1180" s="13" t="s">
        <v>81</v>
      </c>
      <c r="AW1180" s="13" t="s">
        <v>34</v>
      </c>
      <c r="AX1180" s="13" t="s">
        <v>79</v>
      </c>
      <c r="AY1180" s="165" t="s">
        <v>195</v>
      </c>
    </row>
    <row r="1181" spans="1:65" s="2" customFormat="1" ht="24.2" customHeight="1">
      <c r="A1181" s="35"/>
      <c r="B1181" s="145"/>
      <c r="C1181" s="146" t="s">
        <v>1306</v>
      </c>
      <c r="D1181" s="146" t="s">
        <v>197</v>
      </c>
      <c r="E1181" s="147" t="s">
        <v>1307</v>
      </c>
      <c r="F1181" s="148" t="s">
        <v>1308</v>
      </c>
      <c r="G1181" s="149" t="s">
        <v>300</v>
      </c>
      <c r="H1181" s="150">
        <v>10839.518</v>
      </c>
      <c r="I1181" s="151"/>
      <c r="J1181" s="152">
        <f>ROUND(I1181*H1181,2)</f>
        <v>0</v>
      </c>
      <c r="K1181" s="148" t="s">
        <v>201</v>
      </c>
      <c r="L1181" s="36"/>
      <c r="M1181" s="153" t="s">
        <v>3</v>
      </c>
      <c r="N1181" s="154" t="s">
        <v>43</v>
      </c>
      <c r="O1181" s="56"/>
      <c r="P1181" s="155">
        <f>O1181*H1181</f>
        <v>0</v>
      </c>
      <c r="Q1181" s="155">
        <v>3.0000000000000001E-3</v>
      </c>
      <c r="R1181" s="155">
        <f>Q1181*H1181</f>
        <v>32.518554000000002</v>
      </c>
      <c r="S1181" s="155">
        <v>0</v>
      </c>
      <c r="T1181" s="156">
        <f>S1181*H1181</f>
        <v>0</v>
      </c>
      <c r="U1181" s="35"/>
      <c r="V1181" s="35"/>
      <c r="W1181" s="35"/>
      <c r="X1181" s="35"/>
      <c r="Y1181" s="35"/>
      <c r="Z1181" s="35"/>
      <c r="AA1181" s="35"/>
      <c r="AB1181" s="35"/>
      <c r="AC1181" s="35"/>
      <c r="AD1181" s="35"/>
      <c r="AE1181" s="35"/>
      <c r="AR1181" s="157" t="s">
        <v>202</v>
      </c>
      <c r="AT1181" s="157" t="s">
        <v>197</v>
      </c>
      <c r="AU1181" s="157" t="s">
        <v>81</v>
      </c>
      <c r="AY1181" s="20" t="s">
        <v>195</v>
      </c>
      <c r="BE1181" s="158">
        <f>IF(N1181="základní",J1181,0)</f>
        <v>0</v>
      </c>
      <c r="BF1181" s="158">
        <f>IF(N1181="snížená",J1181,0)</f>
        <v>0</v>
      </c>
      <c r="BG1181" s="158">
        <f>IF(N1181="zákl. přenesená",J1181,0)</f>
        <v>0</v>
      </c>
      <c r="BH1181" s="158">
        <f>IF(N1181="sníž. přenesená",J1181,0)</f>
        <v>0</v>
      </c>
      <c r="BI1181" s="158">
        <f>IF(N1181="nulová",J1181,0)</f>
        <v>0</v>
      </c>
      <c r="BJ1181" s="20" t="s">
        <v>79</v>
      </c>
      <c r="BK1181" s="158">
        <f>ROUND(I1181*H1181,2)</f>
        <v>0</v>
      </c>
      <c r="BL1181" s="20" t="s">
        <v>202</v>
      </c>
      <c r="BM1181" s="157" t="s">
        <v>1309</v>
      </c>
    </row>
    <row r="1182" spans="1:65" s="13" customFormat="1">
      <c r="B1182" s="164"/>
      <c r="D1182" s="159" t="s">
        <v>206</v>
      </c>
      <c r="E1182" s="165" t="s">
        <v>3</v>
      </c>
      <c r="F1182" s="166" t="s">
        <v>1263</v>
      </c>
      <c r="H1182" s="167">
        <v>10.385</v>
      </c>
      <c r="I1182" s="168"/>
      <c r="L1182" s="164"/>
      <c r="M1182" s="169"/>
      <c r="N1182" s="170"/>
      <c r="O1182" s="170"/>
      <c r="P1182" s="170"/>
      <c r="Q1182" s="170"/>
      <c r="R1182" s="170"/>
      <c r="S1182" s="170"/>
      <c r="T1182" s="171"/>
      <c r="AT1182" s="165" t="s">
        <v>206</v>
      </c>
      <c r="AU1182" s="165" t="s">
        <v>81</v>
      </c>
      <c r="AV1182" s="13" t="s">
        <v>81</v>
      </c>
      <c r="AW1182" s="13" t="s">
        <v>34</v>
      </c>
      <c r="AX1182" s="13" t="s">
        <v>72</v>
      </c>
      <c r="AY1182" s="165" t="s">
        <v>195</v>
      </c>
    </row>
    <row r="1183" spans="1:65" s="13" customFormat="1">
      <c r="B1183" s="164"/>
      <c r="D1183" s="159" t="s">
        <v>206</v>
      </c>
      <c r="E1183" s="165" t="s">
        <v>3</v>
      </c>
      <c r="F1183" s="166" t="s">
        <v>1264</v>
      </c>
      <c r="H1183" s="167">
        <v>8.68</v>
      </c>
      <c r="I1183" s="168"/>
      <c r="L1183" s="164"/>
      <c r="M1183" s="169"/>
      <c r="N1183" s="170"/>
      <c r="O1183" s="170"/>
      <c r="P1183" s="170"/>
      <c r="Q1183" s="170"/>
      <c r="R1183" s="170"/>
      <c r="S1183" s="170"/>
      <c r="T1183" s="171"/>
      <c r="AT1183" s="165" t="s">
        <v>206</v>
      </c>
      <c r="AU1183" s="165" t="s">
        <v>81</v>
      </c>
      <c r="AV1183" s="13" t="s">
        <v>81</v>
      </c>
      <c r="AW1183" s="13" t="s">
        <v>34</v>
      </c>
      <c r="AX1183" s="13" t="s">
        <v>72</v>
      </c>
      <c r="AY1183" s="165" t="s">
        <v>195</v>
      </c>
    </row>
    <row r="1184" spans="1:65" s="13" customFormat="1">
      <c r="B1184" s="164"/>
      <c r="D1184" s="159" t="s">
        <v>206</v>
      </c>
      <c r="E1184" s="165" t="s">
        <v>3</v>
      </c>
      <c r="F1184" s="166" t="s">
        <v>1265</v>
      </c>
      <c r="H1184" s="167">
        <v>42.639000000000003</v>
      </c>
      <c r="I1184" s="168"/>
      <c r="L1184" s="164"/>
      <c r="M1184" s="169"/>
      <c r="N1184" s="170"/>
      <c r="O1184" s="170"/>
      <c r="P1184" s="170"/>
      <c r="Q1184" s="170"/>
      <c r="R1184" s="170"/>
      <c r="S1184" s="170"/>
      <c r="T1184" s="171"/>
      <c r="AT1184" s="165" t="s">
        <v>206</v>
      </c>
      <c r="AU1184" s="165" t="s">
        <v>81</v>
      </c>
      <c r="AV1184" s="13" t="s">
        <v>81</v>
      </c>
      <c r="AW1184" s="13" t="s">
        <v>34</v>
      </c>
      <c r="AX1184" s="13" t="s">
        <v>72</v>
      </c>
      <c r="AY1184" s="165" t="s">
        <v>195</v>
      </c>
    </row>
    <row r="1185" spans="2:51" s="14" customFormat="1">
      <c r="B1185" s="172"/>
      <c r="D1185" s="159" t="s">
        <v>206</v>
      </c>
      <c r="E1185" s="173" t="s">
        <v>3</v>
      </c>
      <c r="F1185" s="174" t="s">
        <v>550</v>
      </c>
      <c r="H1185" s="175">
        <v>61.704000000000001</v>
      </c>
      <c r="I1185" s="176"/>
      <c r="L1185" s="172"/>
      <c r="M1185" s="177"/>
      <c r="N1185" s="178"/>
      <c r="O1185" s="178"/>
      <c r="P1185" s="178"/>
      <c r="Q1185" s="178"/>
      <c r="R1185" s="178"/>
      <c r="S1185" s="178"/>
      <c r="T1185" s="179"/>
      <c r="AT1185" s="173" t="s">
        <v>206</v>
      </c>
      <c r="AU1185" s="173" t="s">
        <v>81</v>
      </c>
      <c r="AV1185" s="14" t="s">
        <v>109</v>
      </c>
      <c r="AW1185" s="14" t="s">
        <v>34</v>
      </c>
      <c r="AX1185" s="14" t="s">
        <v>72</v>
      </c>
      <c r="AY1185" s="173" t="s">
        <v>195</v>
      </c>
    </row>
    <row r="1186" spans="2:51" s="13" customFormat="1" ht="22.5">
      <c r="B1186" s="164"/>
      <c r="D1186" s="159" t="s">
        <v>206</v>
      </c>
      <c r="E1186" s="165" t="s">
        <v>3</v>
      </c>
      <c r="F1186" s="166" t="s">
        <v>1266</v>
      </c>
      <c r="H1186" s="167">
        <v>343.31799999999998</v>
      </c>
      <c r="I1186" s="168"/>
      <c r="L1186" s="164"/>
      <c r="M1186" s="169"/>
      <c r="N1186" s="170"/>
      <c r="O1186" s="170"/>
      <c r="P1186" s="170"/>
      <c r="Q1186" s="170"/>
      <c r="R1186" s="170"/>
      <c r="S1186" s="170"/>
      <c r="T1186" s="171"/>
      <c r="AT1186" s="165" t="s">
        <v>206</v>
      </c>
      <c r="AU1186" s="165" t="s">
        <v>81</v>
      </c>
      <c r="AV1186" s="13" t="s">
        <v>81</v>
      </c>
      <c r="AW1186" s="13" t="s">
        <v>34</v>
      </c>
      <c r="AX1186" s="13" t="s">
        <v>72</v>
      </c>
      <c r="AY1186" s="165" t="s">
        <v>195</v>
      </c>
    </row>
    <row r="1187" spans="2:51" s="13" customFormat="1">
      <c r="B1187" s="164"/>
      <c r="D1187" s="159" t="s">
        <v>206</v>
      </c>
      <c r="E1187" s="165" t="s">
        <v>3</v>
      </c>
      <c r="F1187" s="166" t="s">
        <v>1267</v>
      </c>
      <c r="H1187" s="167">
        <v>140.459</v>
      </c>
      <c r="I1187" s="168"/>
      <c r="L1187" s="164"/>
      <c r="M1187" s="169"/>
      <c r="N1187" s="170"/>
      <c r="O1187" s="170"/>
      <c r="P1187" s="170"/>
      <c r="Q1187" s="170"/>
      <c r="R1187" s="170"/>
      <c r="S1187" s="170"/>
      <c r="T1187" s="171"/>
      <c r="AT1187" s="165" t="s">
        <v>206</v>
      </c>
      <c r="AU1187" s="165" t="s">
        <v>81</v>
      </c>
      <c r="AV1187" s="13" t="s">
        <v>81</v>
      </c>
      <c r="AW1187" s="13" t="s">
        <v>34</v>
      </c>
      <c r="AX1187" s="13" t="s">
        <v>72</v>
      </c>
      <c r="AY1187" s="165" t="s">
        <v>195</v>
      </c>
    </row>
    <row r="1188" spans="2:51" s="13" customFormat="1">
      <c r="B1188" s="164"/>
      <c r="D1188" s="159" t="s">
        <v>206</v>
      </c>
      <c r="E1188" s="165" t="s">
        <v>3</v>
      </c>
      <c r="F1188" s="166" t="s">
        <v>1268</v>
      </c>
      <c r="H1188" s="167">
        <v>152.02000000000001</v>
      </c>
      <c r="I1188" s="168"/>
      <c r="L1188" s="164"/>
      <c r="M1188" s="169"/>
      <c r="N1188" s="170"/>
      <c r="O1188" s="170"/>
      <c r="P1188" s="170"/>
      <c r="Q1188" s="170"/>
      <c r="R1188" s="170"/>
      <c r="S1188" s="170"/>
      <c r="T1188" s="171"/>
      <c r="AT1188" s="165" t="s">
        <v>206</v>
      </c>
      <c r="AU1188" s="165" t="s">
        <v>81</v>
      </c>
      <c r="AV1188" s="13" t="s">
        <v>81</v>
      </c>
      <c r="AW1188" s="13" t="s">
        <v>34</v>
      </c>
      <c r="AX1188" s="13" t="s">
        <v>72</v>
      </c>
      <c r="AY1188" s="165" t="s">
        <v>195</v>
      </c>
    </row>
    <row r="1189" spans="2:51" s="13" customFormat="1">
      <c r="B1189" s="164"/>
      <c r="D1189" s="159" t="s">
        <v>206</v>
      </c>
      <c r="E1189" s="165" t="s">
        <v>3</v>
      </c>
      <c r="F1189" s="166" t="s">
        <v>1269</v>
      </c>
      <c r="H1189" s="167">
        <v>164.03</v>
      </c>
      <c r="I1189" s="168"/>
      <c r="L1189" s="164"/>
      <c r="M1189" s="169"/>
      <c r="N1189" s="170"/>
      <c r="O1189" s="170"/>
      <c r="P1189" s="170"/>
      <c r="Q1189" s="170"/>
      <c r="R1189" s="170"/>
      <c r="S1189" s="170"/>
      <c r="T1189" s="171"/>
      <c r="AT1189" s="165" t="s">
        <v>206</v>
      </c>
      <c r="AU1189" s="165" t="s">
        <v>81</v>
      </c>
      <c r="AV1189" s="13" t="s">
        <v>81</v>
      </c>
      <c r="AW1189" s="13" t="s">
        <v>34</v>
      </c>
      <c r="AX1189" s="13" t="s">
        <v>72</v>
      </c>
      <c r="AY1189" s="165" t="s">
        <v>195</v>
      </c>
    </row>
    <row r="1190" spans="2:51" s="13" customFormat="1">
      <c r="B1190" s="164"/>
      <c r="D1190" s="159" t="s">
        <v>206</v>
      </c>
      <c r="E1190" s="165" t="s">
        <v>3</v>
      </c>
      <c r="F1190" s="166" t="s">
        <v>643</v>
      </c>
      <c r="H1190" s="167">
        <v>29.15</v>
      </c>
      <c r="I1190" s="168"/>
      <c r="L1190" s="164"/>
      <c r="M1190" s="169"/>
      <c r="N1190" s="170"/>
      <c r="O1190" s="170"/>
      <c r="P1190" s="170"/>
      <c r="Q1190" s="170"/>
      <c r="R1190" s="170"/>
      <c r="S1190" s="170"/>
      <c r="T1190" s="171"/>
      <c r="AT1190" s="165" t="s">
        <v>206</v>
      </c>
      <c r="AU1190" s="165" t="s">
        <v>81</v>
      </c>
      <c r="AV1190" s="13" t="s">
        <v>81</v>
      </c>
      <c r="AW1190" s="13" t="s">
        <v>34</v>
      </c>
      <c r="AX1190" s="13" t="s">
        <v>72</v>
      </c>
      <c r="AY1190" s="165" t="s">
        <v>195</v>
      </c>
    </row>
    <row r="1191" spans="2:51" s="13" customFormat="1">
      <c r="B1191" s="164"/>
      <c r="D1191" s="159" t="s">
        <v>206</v>
      </c>
      <c r="E1191" s="165" t="s">
        <v>3</v>
      </c>
      <c r="F1191" s="166" t="s">
        <v>645</v>
      </c>
      <c r="H1191" s="167">
        <v>21.082000000000001</v>
      </c>
      <c r="I1191" s="168"/>
      <c r="L1191" s="164"/>
      <c r="M1191" s="169"/>
      <c r="N1191" s="170"/>
      <c r="O1191" s="170"/>
      <c r="P1191" s="170"/>
      <c r="Q1191" s="170"/>
      <c r="R1191" s="170"/>
      <c r="S1191" s="170"/>
      <c r="T1191" s="171"/>
      <c r="AT1191" s="165" t="s">
        <v>206</v>
      </c>
      <c r="AU1191" s="165" t="s">
        <v>81</v>
      </c>
      <c r="AV1191" s="13" t="s">
        <v>81</v>
      </c>
      <c r="AW1191" s="13" t="s">
        <v>34</v>
      </c>
      <c r="AX1191" s="13" t="s">
        <v>72</v>
      </c>
      <c r="AY1191" s="165" t="s">
        <v>195</v>
      </c>
    </row>
    <row r="1192" spans="2:51" s="13" customFormat="1">
      <c r="B1192" s="164"/>
      <c r="D1192" s="159" t="s">
        <v>206</v>
      </c>
      <c r="E1192" s="165" t="s">
        <v>3</v>
      </c>
      <c r="F1192" s="166" t="s">
        <v>1270</v>
      </c>
      <c r="H1192" s="167">
        <v>52.997</v>
      </c>
      <c r="I1192" s="168"/>
      <c r="L1192" s="164"/>
      <c r="M1192" s="169"/>
      <c r="N1192" s="170"/>
      <c r="O1192" s="170"/>
      <c r="P1192" s="170"/>
      <c r="Q1192" s="170"/>
      <c r="R1192" s="170"/>
      <c r="S1192" s="170"/>
      <c r="T1192" s="171"/>
      <c r="AT1192" s="165" t="s">
        <v>206</v>
      </c>
      <c r="AU1192" s="165" t="s">
        <v>81</v>
      </c>
      <c r="AV1192" s="13" t="s">
        <v>81</v>
      </c>
      <c r="AW1192" s="13" t="s">
        <v>34</v>
      </c>
      <c r="AX1192" s="13" t="s">
        <v>72</v>
      </c>
      <c r="AY1192" s="165" t="s">
        <v>195</v>
      </c>
    </row>
    <row r="1193" spans="2:51" s="13" customFormat="1">
      <c r="B1193" s="164"/>
      <c r="D1193" s="159" t="s">
        <v>206</v>
      </c>
      <c r="E1193" s="165" t="s">
        <v>3</v>
      </c>
      <c r="F1193" s="166" t="s">
        <v>1271</v>
      </c>
      <c r="H1193" s="167">
        <v>307.7</v>
      </c>
      <c r="I1193" s="168"/>
      <c r="L1193" s="164"/>
      <c r="M1193" s="169"/>
      <c r="N1193" s="170"/>
      <c r="O1193" s="170"/>
      <c r="P1193" s="170"/>
      <c r="Q1193" s="170"/>
      <c r="R1193" s="170"/>
      <c r="S1193" s="170"/>
      <c r="T1193" s="171"/>
      <c r="AT1193" s="165" t="s">
        <v>206</v>
      </c>
      <c r="AU1193" s="165" t="s">
        <v>81</v>
      </c>
      <c r="AV1193" s="13" t="s">
        <v>81</v>
      </c>
      <c r="AW1193" s="13" t="s">
        <v>34</v>
      </c>
      <c r="AX1193" s="13" t="s">
        <v>72</v>
      </c>
      <c r="AY1193" s="165" t="s">
        <v>195</v>
      </c>
    </row>
    <row r="1194" spans="2:51" s="13" customFormat="1">
      <c r="B1194" s="164"/>
      <c r="D1194" s="159" t="s">
        <v>206</v>
      </c>
      <c r="E1194" s="165" t="s">
        <v>3</v>
      </c>
      <c r="F1194" s="166" t="s">
        <v>1272</v>
      </c>
      <c r="H1194" s="167">
        <v>336.66</v>
      </c>
      <c r="I1194" s="168"/>
      <c r="L1194" s="164"/>
      <c r="M1194" s="169"/>
      <c r="N1194" s="170"/>
      <c r="O1194" s="170"/>
      <c r="P1194" s="170"/>
      <c r="Q1194" s="170"/>
      <c r="R1194" s="170"/>
      <c r="S1194" s="170"/>
      <c r="T1194" s="171"/>
      <c r="AT1194" s="165" t="s">
        <v>206</v>
      </c>
      <c r="AU1194" s="165" t="s">
        <v>81</v>
      </c>
      <c r="AV1194" s="13" t="s">
        <v>81</v>
      </c>
      <c r="AW1194" s="13" t="s">
        <v>34</v>
      </c>
      <c r="AX1194" s="13" t="s">
        <v>72</v>
      </c>
      <c r="AY1194" s="165" t="s">
        <v>195</v>
      </c>
    </row>
    <row r="1195" spans="2:51" s="14" customFormat="1">
      <c r="B1195" s="172"/>
      <c r="D1195" s="159" t="s">
        <v>206</v>
      </c>
      <c r="E1195" s="173" t="s">
        <v>3</v>
      </c>
      <c r="F1195" s="174" t="s">
        <v>218</v>
      </c>
      <c r="H1195" s="175">
        <v>1547.4159999999999</v>
      </c>
      <c r="I1195" s="176"/>
      <c r="L1195" s="172"/>
      <c r="M1195" s="177"/>
      <c r="N1195" s="178"/>
      <c r="O1195" s="178"/>
      <c r="P1195" s="178"/>
      <c r="Q1195" s="178"/>
      <c r="R1195" s="178"/>
      <c r="S1195" s="178"/>
      <c r="T1195" s="179"/>
      <c r="AT1195" s="173" t="s">
        <v>206</v>
      </c>
      <c r="AU1195" s="173" t="s">
        <v>81</v>
      </c>
      <c r="AV1195" s="14" t="s">
        <v>109</v>
      </c>
      <c r="AW1195" s="14" t="s">
        <v>34</v>
      </c>
      <c r="AX1195" s="14" t="s">
        <v>72</v>
      </c>
      <c r="AY1195" s="173" t="s">
        <v>195</v>
      </c>
    </row>
    <row r="1196" spans="2:51" s="13" customFormat="1">
      <c r="B1196" s="164"/>
      <c r="D1196" s="159" t="s">
        <v>206</v>
      </c>
      <c r="E1196" s="165" t="s">
        <v>3</v>
      </c>
      <c r="F1196" s="166" t="s">
        <v>1273</v>
      </c>
      <c r="H1196" s="167">
        <v>66.052999999999997</v>
      </c>
      <c r="I1196" s="168"/>
      <c r="L1196" s="164"/>
      <c r="M1196" s="169"/>
      <c r="N1196" s="170"/>
      <c r="O1196" s="170"/>
      <c r="P1196" s="170"/>
      <c r="Q1196" s="170"/>
      <c r="R1196" s="170"/>
      <c r="S1196" s="170"/>
      <c r="T1196" s="171"/>
      <c r="AT1196" s="165" t="s">
        <v>206</v>
      </c>
      <c r="AU1196" s="165" t="s">
        <v>81</v>
      </c>
      <c r="AV1196" s="13" t="s">
        <v>81</v>
      </c>
      <c r="AW1196" s="13" t="s">
        <v>34</v>
      </c>
      <c r="AX1196" s="13" t="s">
        <v>72</v>
      </c>
      <c r="AY1196" s="165" t="s">
        <v>195</v>
      </c>
    </row>
    <row r="1197" spans="2:51" s="13" customFormat="1">
      <c r="B1197" s="164"/>
      <c r="D1197" s="159" t="s">
        <v>206</v>
      </c>
      <c r="E1197" s="165" t="s">
        <v>3</v>
      </c>
      <c r="F1197" s="166" t="s">
        <v>1274</v>
      </c>
      <c r="H1197" s="167">
        <v>5.8680000000000003</v>
      </c>
      <c r="I1197" s="168"/>
      <c r="L1197" s="164"/>
      <c r="M1197" s="169"/>
      <c r="N1197" s="170"/>
      <c r="O1197" s="170"/>
      <c r="P1197" s="170"/>
      <c r="Q1197" s="170"/>
      <c r="R1197" s="170"/>
      <c r="S1197" s="170"/>
      <c r="T1197" s="171"/>
      <c r="AT1197" s="165" t="s">
        <v>206</v>
      </c>
      <c r="AU1197" s="165" t="s">
        <v>81</v>
      </c>
      <c r="AV1197" s="13" t="s">
        <v>81</v>
      </c>
      <c r="AW1197" s="13" t="s">
        <v>34</v>
      </c>
      <c r="AX1197" s="13" t="s">
        <v>72</v>
      </c>
      <c r="AY1197" s="165" t="s">
        <v>195</v>
      </c>
    </row>
    <row r="1198" spans="2:51" s="13" customFormat="1">
      <c r="B1198" s="164"/>
      <c r="D1198" s="159" t="s">
        <v>206</v>
      </c>
      <c r="E1198" s="165" t="s">
        <v>3</v>
      </c>
      <c r="F1198" s="166" t="s">
        <v>1275</v>
      </c>
      <c r="H1198" s="167">
        <v>40.463999999999999</v>
      </c>
      <c r="I1198" s="168"/>
      <c r="L1198" s="164"/>
      <c r="M1198" s="169"/>
      <c r="N1198" s="170"/>
      <c r="O1198" s="170"/>
      <c r="P1198" s="170"/>
      <c r="Q1198" s="170"/>
      <c r="R1198" s="170"/>
      <c r="S1198" s="170"/>
      <c r="T1198" s="171"/>
      <c r="AT1198" s="165" t="s">
        <v>206</v>
      </c>
      <c r="AU1198" s="165" t="s">
        <v>81</v>
      </c>
      <c r="AV1198" s="13" t="s">
        <v>81</v>
      </c>
      <c r="AW1198" s="13" t="s">
        <v>34</v>
      </c>
      <c r="AX1198" s="13" t="s">
        <v>72</v>
      </c>
      <c r="AY1198" s="165" t="s">
        <v>195</v>
      </c>
    </row>
    <row r="1199" spans="2:51" s="13" customFormat="1">
      <c r="B1199" s="164"/>
      <c r="D1199" s="159" t="s">
        <v>206</v>
      </c>
      <c r="E1199" s="165" t="s">
        <v>3</v>
      </c>
      <c r="F1199" s="166" t="s">
        <v>1276</v>
      </c>
      <c r="H1199" s="167">
        <v>10.224</v>
      </c>
      <c r="I1199" s="168"/>
      <c r="L1199" s="164"/>
      <c r="M1199" s="169"/>
      <c r="N1199" s="170"/>
      <c r="O1199" s="170"/>
      <c r="P1199" s="170"/>
      <c r="Q1199" s="170"/>
      <c r="R1199" s="170"/>
      <c r="S1199" s="170"/>
      <c r="T1199" s="171"/>
      <c r="AT1199" s="165" t="s">
        <v>206</v>
      </c>
      <c r="AU1199" s="165" t="s">
        <v>81</v>
      </c>
      <c r="AV1199" s="13" t="s">
        <v>81</v>
      </c>
      <c r="AW1199" s="13" t="s">
        <v>34</v>
      </c>
      <c r="AX1199" s="13" t="s">
        <v>72</v>
      </c>
      <c r="AY1199" s="165" t="s">
        <v>195</v>
      </c>
    </row>
    <row r="1200" spans="2:51" s="13" customFormat="1">
      <c r="B1200" s="164"/>
      <c r="D1200" s="159" t="s">
        <v>206</v>
      </c>
      <c r="E1200" s="165" t="s">
        <v>3</v>
      </c>
      <c r="F1200" s="166" t="s">
        <v>1277</v>
      </c>
      <c r="H1200" s="167">
        <v>106.16</v>
      </c>
      <c r="I1200" s="168"/>
      <c r="L1200" s="164"/>
      <c r="M1200" s="169"/>
      <c r="N1200" s="170"/>
      <c r="O1200" s="170"/>
      <c r="P1200" s="170"/>
      <c r="Q1200" s="170"/>
      <c r="R1200" s="170"/>
      <c r="S1200" s="170"/>
      <c r="T1200" s="171"/>
      <c r="AT1200" s="165" t="s">
        <v>206</v>
      </c>
      <c r="AU1200" s="165" t="s">
        <v>81</v>
      </c>
      <c r="AV1200" s="13" t="s">
        <v>81</v>
      </c>
      <c r="AW1200" s="13" t="s">
        <v>34</v>
      </c>
      <c r="AX1200" s="13" t="s">
        <v>72</v>
      </c>
      <c r="AY1200" s="165" t="s">
        <v>195</v>
      </c>
    </row>
    <row r="1201" spans="2:51" s="13" customFormat="1">
      <c r="B1201" s="164"/>
      <c r="D1201" s="159" t="s">
        <v>206</v>
      </c>
      <c r="E1201" s="165" t="s">
        <v>3</v>
      </c>
      <c r="F1201" s="166" t="s">
        <v>1278</v>
      </c>
      <c r="H1201" s="167">
        <v>12.8</v>
      </c>
      <c r="I1201" s="168"/>
      <c r="L1201" s="164"/>
      <c r="M1201" s="169"/>
      <c r="N1201" s="170"/>
      <c r="O1201" s="170"/>
      <c r="P1201" s="170"/>
      <c r="Q1201" s="170"/>
      <c r="R1201" s="170"/>
      <c r="S1201" s="170"/>
      <c r="T1201" s="171"/>
      <c r="AT1201" s="165" t="s">
        <v>206</v>
      </c>
      <c r="AU1201" s="165" t="s">
        <v>81</v>
      </c>
      <c r="AV1201" s="13" t="s">
        <v>81</v>
      </c>
      <c r="AW1201" s="13" t="s">
        <v>34</v>
      </c>
      <c r="AX1201" s="13" t="s">
        <v>72</v>
      </c>
      <c r="AY1201" s="165" t="s">
        <v>195</v>
      </c>
    </row>
    <row r="1202" spans="2:51" s="13" customFormat="1">
      <c r="B1202" s="164"/>
      <c r="D1202" s="159" t="s">
        <v>206</v>
      </c>
      <c r="E1202" s="165" t="s">
        <v>3</v>
      </c>
      <c r="F1202" s="166" t="s">
        <v>658</v>
      </c>
      <c r="H1202" s="167">
        <v>19.864999999999998</v>
      </c>
      <c r="I1202" s="168"/>
      <c r="L1202" s="164"/>
      <c r="M1202" s="169"/>
      <c r="N1202" s="170"/>
      <c r="O1202" s="170"/>
      <c r="P1202" s="170"/>
      <c r="Q1202" s="170"/>
      <c r="R1202" s="170"/>
      <c r="S1202" s="170"/>
      <c r="T1202" s="171"/>
      <c r="AT1202" s="165" t="s">
        <v>206</v>
      </c>
      <c r="AU1202" s="165" t="s">
        <v>81</v>
      </c>
      <c r="AV1202" s="13" t="s">
        <v>81</v>
      </c>
      <c r="AW1202" s="13" t="s">
        <v>34</v>
      </c>
      <c r="AX1202" s="13" t="s">
        <v>72</v>
      </c>
      <c r="AY1202" s="165" t="s">
        <v>195</v>
      </c>
    </row>
    <row r="1203" spans="2:51" s="13" customFormat="1">
      <c r="B1203" s="164"/>
      <c r="D1203" s="159" t="s">
        <v>206</v>
      </c>
      <c r="E1203" s="165" t="s">
        <v>3</v>
      </c>
      <c r="F1203" s="166" t="s">
        <v>659</v>
      </c>
      <c r="H1203" s="167">
        <v>124.56</v>
      </c>
      <c r="I1203" s="168"/>
      <c r="L1203" s="164"/>
      <c r="M1203" s="169"/>
      <c r="N1203" s="170"/>
      <c r="O1203" s="170"/>
      <c r="P1203" s="170"/>
      <c r="Q1203" s="170"/>
      <c r="R1203" s="170"/>
      <c r="S1203" s="170"/>
      <c r="T1203" s="171"/>
      <c r="AT1203" s="165" t="s">
        <v>206</v>
      </c>
      <c r="AU1203" s="165" t="s">
        <v>81</v>
      </c>
      <c r="AV1203" s="13" t="s">
        <v>81</v>
      </c>
      <c r="AW1203" s="13" t="s">
        <v>34</v>
      </c>
      <c r="AX1203" s="13" t="s">
        <v>72</v>
      </c>
      <c r="AY1203" s="165" t="s">
        <v>195</v>
      </c>
    </row>
    <row r="1204" spans="2:51" s="13" customFormat="1">
      <c r="B1204" s="164"/>
      <c r="D1204" s="159" t="s">
        <v>206</v>
      </c>
      <c r="E1204" s="165" t="s">
        <v>3</v>
      </c>
      <c r="F1204" s="166" t="s">
        <v>1279</v>
      </c>
      <c r="H1204" s="167">
        <v>33.35</v>
      </c>
      <c r="I1204" s="168"/>
      <c r="L1204" s="164"/>
      <c r="M1204" s="169"/>
      <c r="N1204" s="170"/>
      <c r="O1204" s="170"/>
      <c r="P1204" s="170"/>
      <c r="Q1204" s="170"/>
      <c r="R1204" s="170"/>
      <c r="S1204" s="170"/>
      <c r="T1204" s="171"/>
      <c r="AT1204" s="165" t="s">
        <v>206</v>
      </c>
      <c r="AU1204" s="165" t="s">
        <v>81</v>
      </c>
      <c r="AV1204" s="13" t="s">
        <v>81</v>
      </c>
      <c r="AW1204" s="13" t="s">
        <v>34</v>
      </c>
      <c r="AX1204" s="13" t="s">
        <v>72</v>
      </c>
      <c r="AY1204" s="165" t="s">
        <v>195</v>
      </c>
    </row>
    <row r="1205" spans="2:51" s="13" customFormat="1">
      <c r="B1205" s="164"/>
      <c r="D1205" s="159" t="s">
        <v>206</v>
      </c>
      <c r="E1205" s="165" t="s">
        <v>3</v>
      </c>
      <c r="F1205" s="166" t="s">
        <v>1280</v>
      </c>
      <c r="H1205" s="167">
        <v>28.08</v>
      </c>
      <c r="I1205" s="168"/>
      <c r="L1205" s="164"/>
      <c r="M1205" s="169"/>
      <c r="N1205" s="170"/>
      <c r="O1205" s="170"/>
      <c r="P1205" s="170"/>
      <c r="Q1205" s="170"/>
      <c r="R1205" s="170"/>
      <c r="S1205" s="170"/>
      <c r="T1205" s="171"/>
      <c r="AT1205" s="165" t="s">
        <v>206</v>
      </c>
      <c r="AU1205" s="165" t="s">
        <v>81</v>
      </c>
      <c r="AV1205" s="13" t="s">
        <v>81</v>
      </c>
      <c r="AW1205" s="13" t="s">
        <v>34</v>
      </c>
      <c r="AX1205" s="13" t="s">
        <v>72</v>
      </c>
      <c r="AY1205" s="165" t="s">
        <v>195</v>
      </c>
    </row>
    <row r="1206" spans="2:51" s="14" customFormat="1">
      <c r="B1206" s="172"/>
      <c r="D1206" s="159" t="s">
        <v>206</v>
      </c>
      <c r="E1206" s="173" t="s">
        <v>3</v>
      </c>
      <c r="F1206" s="174" t="s">
        <v>532</v>
      </c>
      <c r="H1206" s="175">
        <v>447.42399999999998</v>
      </c>
      <c r="I1206" s="176"/>
      <c r="L1206" s="172"/>
      <c r="M1206" s="177"/>
      <c r="N1206" s="178"/>
      <c r="O1206" s="178"/>
      <c r="P1206" s="178"/>
      <c r="Q1206" s="178"/>
      <c r="R1206" s="178"/>
      <c r="S1206" s="178"/>
      <c r="T1206" s="179"/>
      <c r="AT1206" s="173" t="s">
        <v>206</v>
      </c>
      <c r="AU1206" s="173" t="s">
        <v>81</v>
      </c>
      <c r="AV1206" s="14" t="s">
        <v>109</v>
      </c>
      <c r="AW1206" s="14" t="s">
        <v>34</v>
      </c>
      <c r="AX1206" s="14" t="s">
        <v>72</v>
      </c>
      <c r="AY1206" s="173" t="s">
        <v>195</v>
      </c>
    </row>
    <row r="1207" spans="2:51" s="13" customFormat="1">
      <c r="B1207" s="164"/>
      <c r="D1207" s="159" t="s">
        <v>206</v>
      </c>
      <c r="E1207" s="165" t="s">
        <v>3</v>
      </c>
      <c r="F1207" s="166" t="s">
        <v>1281</v>
      </c>
      <c r="H1207" s="167">
        <v>82.462999999999994</v>
      </c>
      <c r="I1207" s="168"/>
      <c r="L1207" s="164"/>
      <c r="M1207" s="169"/>
      <c r="N1207" s="170"/>
      <c r="O1207" s="170"/>
      <c r="P1207" s="170"/>
      <c r="Q1207" s="170"/>
      <c r="R1207" s="170"/>
      <c r="S1207" s="170"/>
      <c r="T1207" s="171"/>
      <c r="AT1207" s="165" t="s">
        <v>206</v>
      </c>
      <c r="AU1207" s="165" t="s">
        <v>81</v>
      </c>
      <c r="AV1207" s="13" t="s">
        <v>81</v>
      </c>
      <c r="AW1207" s="13" t="s">
        <v>34</v>
      </c>
      <c r="AX1207" s="13" t="s">
        <v>72</v>
      </c>
      <c r="AY1207" s="165" t="s">
        <v>195</v>
      </c>
    </row>
    <row r="1208" spans="2:51" s="13" customFormat="1">
      <c r="B1208" s="164"/>
      <c r="D1208" s="159" t="s">
        <v>206</v>
      </c>
      <c r="E1208" s="165" t="s">
        <v>3</v>
      </c>
      <c r="F1208" s="166" t="s">
        <v>1282</v>
      </c>
      <c r="H1208" s="167">
        <v>44.542000000000002</v>
      </c>
      <c r="I1208" s="168"/>
      <c r="L1208" s="164"/>
      <c r="M1208" s="169"/>
      <c r="N1208" s="170"/>
      <c r="O1208" s="170"/>
      <c r="P1208" s="170"/>
      <c r="Q1208" s="170"/>
      <c r="R1208" s="170"/>
      <c r="S1208" s="170"/>
      <c r="T1208" s="171"/>
      <c r="AT1208" s="165" t="s">
        <v>206</v>
      </c>
      <c r="AU1208" s="165" t="s">
        <v>81</v>
      </c>
      <c r="AV1208" s="13" t="s">
        <v>81</v>
      </c>
      <c r="AW1208" s="13" t="s">
        <v>34</v>
      </c>
      <c r="AX1208" s="13" t="s">
        <v>72</v>
      </c>
      <c r="AY1208" s="165" t="s">
        <v>195</v>
      </c>
    </row>
    <row r="1209" spans="2:51" s="13" customFormat="1">
      <c r="B1209" s="164"/>
      <c r="D1209" s="159" t="s">
        <v>206</v>
      </c>
      <c r="E1209" s="165" t="s">
        <v>3</v>
      </c>
      <c r="F1209" s="166" t="s">
        <v>1283</v>
      </c>
      <c r="H1209" s="167">
        <v>11.644</v>
      </c>
      <c r="I1209" s="168"/>
      <c r="L1209" s="164"/>
      <c r="M1209" s="169"/>
      <c r="N1209" s="170"/>
      <c r="O1209" s="170"/>
      <c r="P1209" s="170"/>
      <c r="Q1209" s="170"/>
      <c r="R1209" s="170"/>
      <c r="S1209" s="170"/>
      <c r="T1209" s="171"/>
      <c r="AT1209" s="165" t="s">
        <v>206</v>
      </c>
      <c r="AU1209" s="165" t="s">
        <v>81</v>
      </c>
      <c r="AV1209" s="13" t="s">
        <v>81</v>
      </c>
      <c r="AW1209" s="13" t="s">
        <v>34</v>
      </c>
      <c r="AX1209" s="13" t="s">
        <v>72</v>
      </c>
      <c r="AY1209" s="165" t="s">
        <v>195</v>
      </c>
    </row>
    <row r="1210" spans="2:51" s="13" customFormat="1">
      <c r="B1210" s="164"/>
      <c r="D1210" s="159" t="s">
        <v>206</v>
      </c>
      <c r="E1210" s="165" t="s">
        <v>3</v>
      </c>
      <c r="F1210" s="166" t="s">
        <v>1284</v>
      </c>
      <c r="H1210" s="167">
        <v>120.89700000000001</v>
      </c>
      <c r="I1210" s="168"/>
      <c r="L1210" s="164"/>
      <c r="M1210" s="169"/>
      <c r="N1210" s="170"/>
      <c r="O1210" s="170"/>
      <c r="P1210" s="170"/>
      <c r="Q1210" s="170"/>
      <c r="R1210" s="170"/>
      <c r="S1210" s="170"/>
      <c r="T1210" s="171"/>
      <c r="AT1210" s="165" t="s">
        <v>206</v>
      </c>
      <c r="AU1210" s="165" t="s">
        <v>81</v>
      </c>
      <c r="AV1210" s="13" t="s">
        <v>81</v>
      </c>
      <c r="AW1210" s="13" t="s">
        <v>34</v>
      </c>
      <c r="AX1210" s="13" t="s">
        <v>72</v>
      </c>
      <c r="AY1210" s="165" t="s">
        <v>195</v>
      </c>
    </row>
    <row r="1211" spans="2:51" s="13" customFormat="1">
      <c r="B1211" s="164"/>
      <c r="D1211" s="159" t="s">
        <v>206</v>
      </c>
      <c r="E1211" s="165" t="s">
        <v>3</v>
      </c>
      <c r="F1211" s="166" t="s">
        <v>674</v>
      </c>
      <c r="H1211" s="167">
        <v>22.623999999999999</v>
      </c>
      <c r="I1211" s="168"/>
      <c r="L1211" s="164"/>
      <c r="M1211" s="169"/>
      <c r="N1211" s="170"/>
      <c r="O1211" s="170"/>
      <c r="P1211" s="170"/>
      <c r="Q1211" s="170"/>
      <c r="R1211" s="170"/>
      <c r="S1211" s="170"/>
      <c r="T1211" s="171"/>
      <c r="AT1211" s="165" t="s">
        <v>206</v>
      </c>
      <c r="AU1211" s="165" t="s">
        <v>81</v>
      </c>
      <c r="AV1211" s="13" t="s">
        <v>81</v>
      </c>
      <c r="AW1211" s="13" t="s">
        <v>34</v>
      </c>
      <c r="AX1211" s="13" t="s">
        <v>72</v>
      </c>
      <c r="AY1211" s="165" t="s">
        <v>195</v>
      </c>
    </row>
    <row r="1212" spans="2:51" s="13" customFormat="1">
      <c r="B1212" s="164"/>
      <c r="D1212" s="159" t="s">
        <v>206</v>
      </c>
      <c r="E1212" s="165" t="s">
        <v>3</v>
      </c>
      <c r="F1212" s="166" t="s">
        <v>675</v>
      </c>
      <c r="H1212" s="167">
        <v>145.55000000000001</v>
      </c>
      <c r="I1212" s="168"/>
      <c r="L1212" s="164"/>
      <c r="M1212" s="169"/>
      <c r="N1212" s="170"/>
      <c r="O1212" s="170"/>
      <c r="P1212" s="170"/>
      <c r="Q1212" s="170"/>
      <c r="R1212" s="170"/>
      <c r="S1212" s="170"/>
      <c r="T1212" s="171"/>
      <c r="AT1212" s="165" t="s">
        <v>206</v>
      </c>
      <c r="AU1212" s="165" t="s">
        <v>81</v>
      </c>
      <c r="AV1212" s="13" t="s">
        <v>81</v>
      </c>
      <c r="AW1212" s="13" t="s">
        <v>34</v>
      </c>
      <c r="AX1212" s="13" t="s">
        <v>72</v>
      </c>
      <c r="AY1212" s="165" t="s">
        <v>195</v>
      </c>
    </row>
    <row r="1213" spans="2:51" s="13" customFormat="1">
      <c r="B1213" s="164"/>
      <c r="D1213" s="159" t="s">
        <v>206</v>
      </c>
      <c r="E1213" s="165" t="s">
        <v>3</v>
      </c>
      <c r="F1213" s="166" t="s">
        <v>679</v>
      </c>
      <c r="H1213" s="167">
        <v>18.547999999999998</v>
      </c>
      <c r="I1213" s="168"/>
      <c r="L1213" s="164"/>
      <c r="M1213" s="169"/>
      <c r="N1213" s="170"/>
      <c r="O1213" s="170"/>
      <c r="P1213" s="170"/>
      <c r="Q1213" s="170"/>
      <c r="R1213" s="170"/>
      <c r="S1213" s="170"/>
      <c r="T1213" s="171"/>
      <c r="AT1213" s="165" t="s">
        <v>206</v>
      </c>
      <c r="AU1213" s="165" t="s">
        <v>81</v>
      </c>
      <c r="AV1213" s="13" t="s">
        <v>81</v>
      </c>
      <c r="AW1213" s="13" t="s">
        <v>34</v>
      </c>
      <c r="AX1213" s="13" t="s">
        <v>72</v>
      </c>
      <c r="AY1213" s="165" t="s">
        <v>195</v>
      </c>
    </row>
    <row r="1214" spans="2:51" s="13" customFormat="1">
      <c r="B1214" s="164"/>
      <c r="D1214" s="159" t="s">
        <v>206</v>
      </c>
      <c r="E1214" s="165" t="s">
        <v>3</v>
      </c>
      <c r="F1214" s="166" t="s">
        <v>1285</v>
      </c>
      <c r="H1214" s="167">
        <v>31.98</v>
      </c>
      <c r="I1214" s="168"/>
      <c r="L1214" s="164"/>
      <c r="M1214" s="169"/>
      <c r="N1214" s="170"/>
      <c r="O1214" s="170"/>
      <c r="P1214" s="170"/>
      <c r="Q1214" s="170"/>
      <c r="R1214" s="170"/>
      <c r="S1214" s="170"/>
      <c r="T1214" s="171"/>
      <c r="AT1214" s="165" t="s">
        <v>206</v>
      </c>
      <c r="AU1214" s="165" t="s">
        <v>81</v>
      </c>
      <c r="AV1214" s="13" t="s">
        <v>81</v>
      </c>
      <c r="AW1214" s="13" t="s">
        <v>34</v>
      </c>
      <c r="AX1214" s="13" t="s">
        <v>72</v>
      </c>
      <c r="AY1214" s="165" t="s">
        <v>195</v>
      </c>
    </row>
    <row r="1215" spans="2:51" s="14" customFormat="1">
      <c r="B1215" s="172"/>
      <c r="D1215" s="159" t="s">
        <v>206</v>
      </c>
      <c r="E1215" s="173" t="s">
        <v>3</v>
      </c>
      <c r="F1215" s="174" t="s">
        <v>514</v>
      </c>
      <c r="H1215" s="175">
        <v>478.24799999999999</v>
      </c>
      <c r="I1215" s="176"/>
      <c r="L1215" s="172"/>
      <c r="M1215" s="177"/>
      <c r="N1215" s="178"/>
      <c r="O1215" s="178"/>
      <c r="P1215" s="178"/>
      <c r="Q1215" s="178"/>
      <c r="R1215" s="178"/>
      <c r="S1215" s="178"/>
      <c r="T1215" s="179"/>
      <c r="AT1215" s="173" t="s">
        <v>206</v>
      </c>
      <c r="AU1215" s="173" t="s">
        <v>81</v>
      </c>
      <c r="AV1215" s="14" t="s">
        <v>109</v>
      </c>
      <c r="AW1215" s="14" t="s">
        <v>34</v>
      </c>
      <c r="AX1215" s="14" t="s">
        <v>72</v>
      </c>
      <c r="AY1215" s="173" t="s">
        <v>195</v>
      </c>
    </row>
    <row r="1216" spans="2:51" s="13" customFormat="1">
      <c r="B1216" s="164"/>
      <c r="D1216" s="159" t="s">
        <v>206</v>
      </c>
      <c r="E1216" s="165" t="s">
        <v>3</v>
      </c>
      <c r="F1216" s="166" t="s">
        <v>1286</v>
      </c>
      <c r="H1216" s="167">
        <v>79.326999999999998</v>
      </c>
      <c r="I1216" s="168"/>
      <c r="L1216" s="164"/>
      <c r="M1216" s="169"/>
      <c r="N1216" s="170"/>
      <c r="O1216" s="170"/>
      <c r="P1216" s="170"/>
      <c r="Q1216" s="170"/>
      <c r="R1216" s="170"/>
      <c r="S1216" s="170"/>
      <c r="T1216" s="171"/>
      <c r="AT1216" s="165" t="s">
        <v>206</v>
      </c>
      <c r="AU1216" s="165" t="s">
        <v>81</v>
      </c>
      <c r="AV1216" s="13" t="s">
        <v>81</v>
      </c>
      <c r="AW1216" s="13" t="s">
        <v>34</v>
      </c>
      <c r="AX1216" s="13" t="s">
        <v>72</v>
      </c>
      <c r="AY1216" s="165" t="s">
        <v>195</v>
      </c>
    </row>
    <row r="1217" spans="1:65" s="13" customFormat="1">
      <c r="B1217" s="164"/>
      <c r="D1217" s="159" t="s">
        <v>206</v>
      </c>
      <c r="E1217" s="165" t="s">
        <v>3</v>
      </c>
      <c r="F1217" s="166" t="s">
        <v>1287</v>
      </c>
      <c r="H1217" s="167">
        <v>42.997</v>
      </c>
      <c r="I1217" s="168"/>
      <c r="L1217" s="164"/>
      <c r="M1217" s="169"/>
      <c r="N1217" s="170"/>
      <c r="O1217" s="170"/>
      <c r="P1217" s="170"/>
      <c r="Q1217" s="170"/>
      <c r="R1217" s="170"/>
      <c r="S1217" s="170"/>
      <c r="T1217" s="171"/>
      <c r="AT1217" s="165" t="s">
        <v>206</v>
      </c>
      <c r="AU1217" s="165" t="s">
        <v>81</v>
      </c>
      <c r="AV1217" s="13" t="s">
        <v>81</v>
      </c>
      <c r="AW1217" s="13" t="s">
        <v>34</v>
      </c>
      <c r="AX1217" s="13" t="s">
        <v>72</v>
      </c>
      <c r="AY1217" s="165" t="s">
        <v>195</v>
      </c>
    </row>
    <row r="1218" spans="1:65" s="13" customFormat="1">
      <c r="B1218" s="164"/>
      <c r="D1218" s="159" t="s">
        <v>206</v>
      </c>
      <c r="E1218" s="165" t="s">
        <v>3</v>
      </c>
      <c r="F1218" s="166" t="s">
        <v>1283</v>
      </c>
      <c r="H1218" s="167">
        <v>11.644</v>
      </c>
      <c r="I1218" s="168"/>
      <c r="L1218" s="164"/>
      <c r="M1218" s="169"/>
      <c r="N1218" s="170"/>
      <c r="O1218" s="170"/>
      <c r="P1218" s="170"/>
      <c r="Q1218" s="170"/>
      <c r="R1218" s="170"/>
      <c r="S1218" s="170"/>
      <c r="T1218" s="171"/>
      <c r="AT1218" s="165" t="s">
        <v>206</v>
      </c>
      <c r="AU1218" s="165" t="s">
        <v>81</v>
      </c>
      <c r="AV1218" s="13" t="s">
        <v>81</v>
      </c>
      <c r="AW1218" s="13" t="s">
        <v>34</v>
      </c>
      <c r="AX1218" s="13" t="s">
        <v>72</v>
      </c>
      <c r="AY1218" s="165" t="s">
        <v>195</v>
      </c>
    </row>
    <row r="1219" spans="1:65" s="13" customFormat="1">
      <c r="B1219" s="164"/>
      <c r="D1219" s="159" t="s">
        <v>206</v>
      </c>
      <c r="E1219" s="165" t="s">
        <v>3</v>
      </c>
      <c r="F1219" s="166" t="s">
        <v>1288</v>
      </c>
      <c r="H1219" s="167">
        <v>120.884</v>
      </c>
      <c r="I1219" s="168"/>
      <c r="L1219" s="164"/>
      <c r="M1219" s="169"/>
      <c r="N1219" s="170"/>
      <c r="O1219" s="170"/>
      <c r="P1219" s="170"/>
      <c r="Q1219" s="170"/>
      <c r="R1219" s="170"/>
      <c r="S1219" s="170"/>
      <c r="T1219" s="171"/>
      <c r="AT1219" s="165" t="s">
        <v>206</v>
      </c>
      <c r="AU1219" s="165" t="s">
        <v>81</v>
      </c>
      <c r="AV1219" s="13" t="s">
        <v>81</v>
      </c>
      <c r="AW1219" s="13" t="s">
        <v>34</v>
      </c>
      <c r="AX1219" s="13" t="s">
        <v>72</v>
      </c>
      <c r="AY1219" s="165" t="s">
        <v>195</v>
      </c>
    </row>
    <row r="1220" spans="1:65" s="13" customFormat="1">
      <c r="B1220" s="164"/>
      <c r="D1220" s="159" t="s">
        <v>206</v>
      </c>
      <c r="E1220" s="165" t="s">
        <v>3</v>
      </c>
      <c r="F1220" s="166" t="s">
        <v>674</v>
      </c>
      <c r="H1220" s="167">
        <v>22.623999999999999</v>
      </c>
      <c r="I1220" s="168"/>
      <c r="L1220" s="164"/>
      <c r="M1220" s="169"/>
      <c r="N1220" s="170"/>
      <c r="O1220" s="170"/>
      <c r="P1220" s="170"/>
      <c r="Q1220" s="170"/>
      <c r="R1220" s="170"/>
      <c r="S1220" s="170"/>
      <c r="T1220" s="171"/>
      <c r="AT1220" s="165" t="s">
        <v>206</v>
      </c>
      <c r="AU1220" s="165" t="s">
        <v>81</v>
      </c>
      <c r="AV1220" s="13" t="s">
        <v>81</v>
      </c>
      <c r="AW1220" s="13" t="s">
        <v>34</v>
      </c>
      <c r="AX1220" s="13" t="s">
        <v>72</v>
      </c>
      <c r="AY1220" s="165" t="s">
        <v>195</v>
      </c>
    </row>
    <row r="1221" spans="1:65" s="13" customFormat="1">
      <c r="B1221" s="164"/>
      <c r="D1221" s="159" t="s">
        <v>206</v>
      </c>
      <c r="E1221" s="165" t="s">
        <v>3</v>
      </c>
      <c r="F1221" s="166" t="s">
        <v>688</v>
      </c>
      <c r="H1221" s="167">
        <v>141.86000000000001</v>
      </c>
      <c r="I1221" s="168"/>
      <c r="L1221" s="164"/>
      <c r="M1221" s="169"/>
      <c r="N1221" s="170"/>
      <c r="O1221" s="170"/>
      <c r="P1221" s="170"/>
      <c r="Q1221" s="170"/>
      <c r="R1221" s="170"/>
      <c r="S1221" s="170"/>
      <c r="T1221" s="171"/>
      <c r="AT1221" s="165" t="s">
        <v>206</v>
      </c>
      <c r="AU1221" s="165" t="s">
        <v>81</v>
      </c>
      <c r="AV1221" s="13" t="s">
        <v>81</v>
      </c>
      <c r="AW1221" s="13" t="s">
        <v>34</v>
      </c>
      <c r="AX1221" s="13" t="s">
        <v>72</v>
      </c>
      <c r="AY1221" s="165" t="s">
        <v>195</v>
      </c>
    </row>
    <row r="1222" spans="1:65" s="13" customFormat="1">
      <c r="B1222" s="164"/>
      <c r="D1222" s="159" t="s">
        <v>206</v>
      </c>
      <c r="E1222" s="165" t="s">
        <v>3</v>
      </c>
      <c r="F1222" s="166" t="s">
        <v>690</v>
      </c>
      <c r="H1222" s="167">
        <v>19.754000000000001</v>
      </c>
      <c r="I1222" s="168"/>
      <c r="L1222" s="164"/>
      <c r="M1222" s="169"/>
      <c r="N1222" s="170"/>
      <c r="O1222" s="170"/>
      <c r="P1222" s="170"/>
      <c r="Q1222" s="170"/>
      <c r="R1222" s="170"/>
      <c r="S1222" s="170"/>
      <c r="T1222" s="171"/>
      <c r="AT1222" s="165" t="s">
        <v>206</v>
      </c>
      <c r="AU1222" s="165" t="s">
        <v>81</v>
      </c>
      <c r="AV1222" s="13" t="s">
        <v>81</v>
      </c>
      <c r="AW1222" s="13" t="s">
        <v>34</v>
      </c>
      <c r="AX1222" s="13" t="s">
        <v>72</v>
      </c>
      <c r="AY1222" s="165" t="s">
        <v>195</v>
      </c>
    </row>
    <row r="1223" spans="1:65" s="13" customFormat="1">
      <c r="B1223" s="164"/>
      <c r="D1223" s="159" t="s">
        <v>206</v>
      </c>
      <c r="E1223" s="165" t="s">
        <v>3</v>
      </c>
      <c r="F1223" s="166" t="s">
        <v>692</v>
      </c>
      <c r="H1223" s="167">
        <v>63.795999999999999</v>
      </c>
      <c r="I1223" s="168"/>
      <c r="L1223" s="164"/>
      <c r="M1223" s="169"/>
      <c r="N1223" s="170"/>
      <c r="O1223" s="170"/>
      <c r="P1223" s="170"/>
      <c r="Q1223" s="170"/>
      <c r="R1223" s="170"/>
      <c r="S1223" s="170"/>
      <c r="T1223" s="171"/>
      <c r="AT1223" s="165" t="s">
        <v>206</v>
      </c>
      <c r="AU1223" s="165" t="s">
        <v>81</v>
      </c>
      <c r="AV1223" s="13" t="s">
        <v>81</v>
      </c>
      <c r="AW1223" s="13" t="s">
        <v>34</v>
      </c>
      <c r="AX1223" s="13" t="s">
        <v>72</v>
      </c>
      <c r="AY1223" s="165" t="s">
        <v>195</v>
      </c>
    </row>
    <row r="1224" spans="1:65" s="14" customFormat="1">
      <c r="B1224" s="172"/>
      <c r="D1224" s="159" t="s">
        <v>206</v>
      </c>
      <c r="E1224" s="173" t="s">
        <v>3</v>
      </c>
      <c r="F1224" s="174" t="s">
        <v>516</v>
      </c>
      <c r="H1224" s="175">
        <v>502.88600000000002</v>
      </c>
      <c r="I1224" s="176"/>
      <c r="L1224" s="172"/>
      <c r="M1224" s="177"/>
      <c r="N1224" s="178"/>
      <c r="O1224" s="178"/>
      <c r="P1224" s="178"/>
      <c r="Q1224" s="178"/>
      <c r="R1224" s="178"/>
      <c r="S1224" s="178"/>
      <c r="T1224" s="179"/>
      <c r="AT1224" s="173" t="s">
        <v>206</v>
      </c>
      <c r="AU1224" s="173" t="s">
        <v>81</v>
      </c>
      <c r="AV1224" s="14" t="s">
        <v>109</v>
      </c>
      <c r="AW1224" s="14" t="s">
        <v>34</v>
      </c>
      <c r="AX1224" s="14" t="s">
        <v>72</v>
      </c>
      <c r="AY1224" s="173" t="s">
        <v>195</v>
      </c>
    </row>
    <row r="1225" spans="1:65" s="13" customFormat="1">
      <c r="B1225" s="164"/>
      <c r="D1225" s="159" t="s">
        <v>206</v>
      </c>
      <c r="E1225" s="165" t="s">
        <v>3</v>
      </c>
      <c r="F1225" s="166" t="s">
        <v>1289</v>
      </c>
      <c r="H1225" s="167">
        <v>93.6</v>
      </c>
      <c r="I1225" s="168"/>
      <c r="L1225" s="164"/>
      <c r="M1225" s="169"/>
      <c r="N1225" s="170"/>
      <c r="O1225" s="170"/>
      <c r="P1225" s="170"/>
      <c r="Q1225" s="170"/>
      <c r="R1225" s="170"/>
      <c r="S1225" s="170"/>
      <c r="T1225" s="171"/>
      <c r="AT1225" s="165" t="s">
        <v>206</v>
      </c>
      <c r="AU1225" s="165" t="s">
        <v>81</v>
      </c>
      <c r="AV1225" s="13" t="s">
        <v>81</v>
      </c>
      <c r="AW1225" s="13" t="s">
        <v>34</v>
      </c>
      <c r="AX1225" s="13" t="s">
        <v>72</v>
      </c>
      <c r="AY1225" s="165" t="s">
        <v>195</v>
      </c>
    </row>
    <row r="1226" spans="1:65" s="14" customFormat="1">
      <c r="B1226" s="172"/>
      <c r="D1226" s="159" t="s">
        <v>206</v>
      </c>
      <c r="E1226" s="173" t="s">
        <v>3</v>
      </c>
      <c r="F1226" s="174" t="s">
        <v>1290</v>
      </c>
      <c r="H1226" s="175">
        <v>93.6</v>
      </c>
      <c r="I1226" s="176"/>
      <c r="L1226" s="172"/>
      <c r="M1226" s="177"/>
      <c r="N1226" s="178"/>
      <c r="O1226" s="178"/>
      <c r="P1226" s="178"/>
      <c r="Q1226" s="178"/>
      <c r="R1226" s="178"/>
      <c r="S1226" s="178"/>
      <c r="T1226" s="179"/>
      <c r="AT1226" s="173" t="s">
        <v>206</v>
      </c>
      <c r="AU1226" s="173" t="s">
        <v>81</v>
      </c>
      <c r="AV1226" s="14" t="s">
        <v>109</v>
      </c>
      <c r="AW1226" s="14" t="s">
        <v>34</v>
      </c>
      <c r="AX1226" s="14" t="s">
        <v>72</v>
      </c>
      <c r="AY1226" s="173" t="s">
        <v>195</v>
      </c>
    </row>
    <row r="1227" spans="1:65" s="13" customFormat="1">
      <c r="B1227" s="164"/>
      <c r="D1227" s="159" t="s">
        <v>206</v>
      </c>
      <c r="E1227" s="165" t="s">
        <v>3</v>
      </c>
      <c r="F1227" s="166" t="s">
        <v>499</v>
      </c>
      <c r="H1227" s="167">
        <v>119.964</v>
      </c>
      <c r="I1227" s="168"/>
      <c r="L1227" s="164"/>
      <c r="M1227" s="169"/>
      <c r="N1227" s="170"/>
      <c r="O1227" s="170"/>
      <c r="P1227" s="170"/>
      <c r="Q1227" s="170"/>
      <c r="R1227" s="170"/>
      <c r="S1227" s="170"/>
      <c r="T1227" s="171"/>
      <c r="AT1227" s="165" t="s">
        <v>206</v>
      </c>
      <c r="AU1227" s="165" t="s">
        <v>81</v>
      </c>
      <c r="AV1227" s="13" t="s">
        <v>81</v>
      </c>
      <c r="AW1227" s="13" t="s">
        <v>34</v>
      </c>
      <c r="AX1227" s="13" t="s">
        <v>72</v>
      </c>
      <c r="AY1227" s="165" t="s">
        <v>195</v>
      </c>
    </row>
    <row r="1228" spans="1:65" s="14" customFormat="1">
      <c r="B1228" s="172"/>
      <c r="D1228" s="159" t="s">
        <v>206</v>
      </c>
      <c r="E1228" s="173" t="s">
        <v>3</v>
      </c>
      <c r="F1228" s="174" t="s">
        <v>516</v>
      </c>
      <c r="H1228" s="175">
        <v>119.964</v>
      </c>
      <c r="I1228" s="176"/>
      <c r="L1228" s="172"/>
      <c r="M1228" s="177"/>
      <c r="N1228" s="178"/>
      <c r="O1228" s="178"/>
      <c r="P1228" s="178"/>
      <c r="Q1228" s="178"/>
      <c r="R1228" s="178"/>
      <c r="S1228" s="178"/>
      <c r="T1228" s="179"/>
      <c r="AT1228" s="173" t="s">
        <v>206</v>
      </c>
      <c r="AU1228" s="173" t="s">
        <v>81</v>
      </c>
      <c r="AV1228" s="14" t="s">
        <v>109</v>
      </c>
      <c r="AW1228" s="14" t="s">
        <v>34</v>
      </c>
      <c r="AX1228" s="14" t="s">
        <v>72</v>
      </c>
      <c r="AY1228" s="173" t="s">
        <v>195</v>
      </c>
    </row>
    <row r="1229" spans="1:65" s="13" customFormat="1" ht="22.5">
      <c r="B1229" s="164"/>
      <c r="D1229" s="159" t="s">
        <v>206</v>
      </c>
      <c r="E1229" s="165" t="s">
        <v>3</v>
      </c>
      <c r="F1229" s="166" t="s">
        <v>1300</v>
      </c>
      <c r="H1229" s="167">
        <v>7588.2759999999998</v>
      </c>
      <c r="I1229" s="168"/>
      <c r="L1229" s="164"/>
      <c r="M1229" s="169"/>
      <c r="N1229" s="170"/>
      <c r="O1229" s="170"/>
      <c r="P1229" s="170"/>
      <c r="Q1229" s="170"/>
      <c r="R1229" s="170"/>
      <c r="S1229" s="170"/>
      <c r="T1229" s="171"/>
      <c r="AT1229" s="165" t="s">
        <v>206</v>
      </c>
      <c r="AU1229" s="165" t="s">
        <v>81</v>
      </c>
      <c r="AV1229" s="13" t="s">
        <v>81</v>
      </c>
      <c r="AW1229" s="13" t="s">
        <v>34</v>
      </c>
      <c r="AX1229" s="13" t="s">
        <v>72</v>
      </c>
      <c r="AY1229" s="165" t="s">
        <v>195</v>
      </c>
    </row>
    <row r="1230" spans="1:65" s="14" customFormat="1">
      <c r="B1230" s="172"/>
      <c r="D1230" s="159" t="s">
        <v>206</v>
      </c>
      <c r="E1230" s="173" t="s">
        <v>3</v>
      </c>
      <c r="F1230" s="174" t="s">
        <v>275</v>
      </c>
      <c r="H1230" s="175">
        <v>7588.2759999999998</v>
      </c>
      <c r="I1230" s="176"/>
      <c r="L1230" s="172"/>
      <c r="M1230" s="177"/>
      <c r="N1230" s="178"/>
      <c r="O1230" s="178"/>
      <c r="P1230" s="178"/>
      <c r="Q1230" s="178"/>
      <c r="R1230" s="178"/>
      <c r="S1230" s="178"/>
      <c r="T1230" s="179"/>
      <c r="AT1230" s="173" t="s">
        <v>206</v>
      </c>
      <c r="AU1230" s="173" t="s">
        <v>81</v>
      </c>
      <c r="AV1230" s="14" t="s">
        <v>109</v>
      </c>
      <c r="AW1230" s="14" t="s">
        <v>34</v>
      </c>
      <c r="AX1230" s="14" t="s">
        <v>72</v>
      </c>
      <c r="AY1230" s="173" t="s">
        <v>195</v>
      </c>
    </row>
    <row r="1231" spans="1:65" s="15" customFormat="1">
      <c r="B1231" s="180"/>
      <c r="D1231" s="159" t="s">
        <v>206</v>
      </c>
      <c r="E1231" s="181" t="s">
        <v>3</v>
      </c>
      <c r="F1231" s="182" t="s">
        <v>212</v>
      </c>
      <c r="H1231" s="183">
        <v>10839.518</v>
      </c>
      <c r="I1231" s="184"/>
      <c r="L1231" s="180"/>
      <c r="M1231" s="185"/>
      <c r="N1231" s="186"/>
      <c r="O1231" s="186"/>
      <c r="P1231" s="186"/>
      <c r="Q1231" s="186"/>
      <c r="R1231" s="186"/>
      <c r="S1231" s="186"/>
      <c r="T1231" s="187"/>
      <c r="AT1231" s="181" t="s">
        <v>206</v>
      </c>
      <c r="AU1231" s="181" t="s">
        <v>81</v>
      </c>
      <c r="AV1231" s="15" t="s">
        <v>202</v>
      </c>
      <c r="AW1231" s="15" t="s">
        <v>34</v>
      </c>
      <c r="AX1231" s="15" t="s">
        <v>79</v>
      </c>
      <c r="AY1231" s="181" t="s">
        <v>195</v>
      </c>
    </row>
    <row r="1232" spans="1:65" s="2" customFormat="1" ht="37.9" customHeight="1">
      <c r="A1232" s="35"/>
      <c r="B1232" s="145"/>
      <c r="C1232" s="146" t="s">
        <v>1310</v>
      </c>
      <c r="D1232" s="146" t="s">
        <v>197</v>
      </c>
      <c r="E1232" s="147" t="s">
        <v>1311</v>
      </c>
      <c r="F1232" s="148" t="s">
        <v>1312</v>
      </c>
      <c r="G1232" s="149" t="s">
        <v>300</v>
      </c>
      <c r="H1232" s="150">
        <v>281.27999999999997</v>
      </c>
      <c r="I1232" s="151"/>
      <c r="J1232" s="152">
        <f>ROUND(I1232*H1232,2)</f>
        <v>0</v>
      </c>
      <c r="K1232" s="148" t="s">
        <v>201</v>
      </c>
      <c r="L1232" s="36"/>
      <c r="M1232" s="153" t="s">
        <v>3</v>
      </c>
      <c r="N1232" s="154" t="s">
        <v>43</v>
      </c>
      <c r="O1232" s="56"/>
      <c r="P1232" s="155">
        <f>O1232*H1232</f>
        <v>0</v>
      </c>
      <c r="Q1232" s="155">
        <v>1.8380000000000001E-2</v>
      </c>
      <c r="R1232" s="155">
        <f>Q1232*H1232</f>
        <v>5.1699263999999996</v>
      </c>
      <c r="S1232" s="155">
        <v>0</v>
      </c>
      <c r="T1232" s="156">
        <f>S1232*H1232</f>
        <v>0</v>
      </c>
      <c r="U1232" s="35"/>
      <c r="V1232" s="35"/>
      <c r="W1232" s="35"/>
      <c r="X1232" s="35"/>
      <c r="Y1232" s="35"/>
      <c r="Z1232" s="35"/>
      <c r="AA1232" s="35"/>
      <c r="AB1232" s="35"/>
      <c r="AC1232" s="35"/>
      <c r="AD1232" s="35"/>
      <c r="AE1232" s="35"/>
      <c r="AR1232" s="157" t="s">
        <v>202</v>
      </c>
      <c r="AT1232" s="157" t="s">
        <v>197</v>
      </c>
      <c r="AU1232" s="157" t="s">
        <v>81</v>
      </c>
      <c r="AY1232" s="20" t="s">
        <v>195</v>
      </c>
      <c r="BE1232" s="158">
        <f>IF(N1232="základní",J1232,0)</f>
        <v>0</v>
      </c>
      <c r="BF1232" s="158">
        <f>IF(N1232="snížená",J1232,0)</f>
        <v>0</v>
      </c>
      <c r="BG1232" s="158">
        <f>IF(N1232="zákl. přenesená",J1232,0)</f>
        <v>0</v>
      </c>
      <c r="BH1232" s="158">
        <f>IF(N1232="sníž. přenesená",J1232,0)</f>
        <v>0</v>
      </c>
      <c r="BI1232" s="158">
        <f>IF(N1232="nulová",J1232,0)</f>
        <v>0</v>
      </c>
      <c r="BJ1232" s="20" t="s">
        <v>79</v>
      </c>
      <c r="BK1232" s="158">
        <f>ROUND(I1232*H1232,2)</f>
        <v>0</v>
      </c>
      <c r="BL1232" s="20" t="s">
        <v>202</v>
      </c>
      <c r="BM1232" s="157" t="s">
        <v>1313</v>
      </c>
    </row>
    <row r="1233" spans="1:65" s="2" customFormat="1" ht="78">
      <c r="A1233" s="35"/>
      <c r="B1233" s="36"/>
      <c r="C1233" s="35"/>
      <c r="D1233" s="159" t="s">
        <v>204</v>
      </c>
      <c r="E1233" s="35"/>
      <c r="F1233" s="160" t="s">
        <v>1314</v>
      </c>
      <c r="G1233" s="35"/>
      <c r="H1233" s="35"/>
      <c r="I1233" s="161"/>
      <c r="J1233" s="35"/>
      <c r="K1233" s="35"/>
      <c r="L1233" s="36"/>
      <c r="M1233" s="162"/>
      <c r="N1233" s="163"/>
      <c r="O1233" s="56"/>
      <c r="P1233" s="56"/>
      <c r="Q1233" s="56"/>
      <c r="R1233" s="56"/>
      <c r="S1233" s="56"/>
      <c r="T1233" s="57"/>
      <c r="U1233" s="35"/>
      <c r="V1233" s="35"/>
      <c r="W1233" s="35"/>
      <c r="X1233" s="35"/>
      <c r="Y1233" s="35"/>
      <c r="Z1233" s="35"/>
      <c r="AA1233" s="35"/>
      <c r="AB1233" s="35"/>
      <c r="AC1233" s="35"/>
      <c r="AD1233" s="35"/>
      <c r="AE1233" s="35"/>
      <c r="AT1233" s="20" t="s">
        <v>204</v>
      </c>
      <c r="AU1233" s="20" t="s">
        <v>81</v>
      </c>
    </row>
    <row r="1234" spans="1:65" s="13" customFormat="1">
      <c r="B1234" s="164"/>
      <c r="D1234" s="159" t="s">
        <v>206</v>
      </c>
      <c r="E1234" s="165" t="s">
        <v>3</v>
      </c>
      <c r="F1234" s="166" t="s">
        <v>1295</v>
      </c>
      <c r="H1234" s="167">
        <v>281.27999999999997</v>
      </c>
      <c r="I1234" s="168"/>
      <c r="L1234" s="164"/>
      <c r="M1234" s="169"/>
      <c r="N1234" s="170"/>
      <c r="O1234" s="170"/>
      <c r="P1234" s="170"/>
      <c r="Q1234" s="170"/>
      <c r="R1234" s="170"/>
      <c r="S1234" s="170"/>
      <c r="T1234" s="171"/>
      <c r="AT1234" s="165" t="s">
        <v>206</v>
      </c>
      <c r="AU1234" s="165" t="s">
        <v>81</v>
      </c>
      <c r="AV1234" s="13" t="s">
        <v>81</v>
      </c>
      <c r="AW1234" s="13" t="s">
        <v>34</v>
      </c>
      <c r="AX1234" s="13" t="s">
        <v>79</v>
      </c>
      <c r="AY1234" s="165" t="s">
        <v>195</v>
      </c>
    </row>
    <row r="1235" spans="1:65" s="2" customFormat="1" ht="24.2" customHeight="1">
      <c r="A1235" s="35"/>
      <c r="B1235" s="145"/>
      <c r="C1235" s="146" t="s">
        <v>1315</v>
      </c>
      <c r="D1235" s="146" t="s">
        <v>197</v>
      </c>
      <c r="E1235" s="147" t="s">
        <v>1316</v>
      </c>
      <c r="F1235" s="148" t="s">
        <v>1317</v>
      </c>
      <c r="G1235" s="149" t="s">
        <v>467</v>
      </c>
      <c r="H1235" s="150">
        <v>45</v>
      </c>
      <c r="I1235" s="151"/>
      <c r="J1235" s="152">
        <f>ROUND(I1235*H1235,2)</f>
        <v>0</v>
      </c>
      <c r="K1235" s="148" t="s">
        <v>201</v>
      </c>
      <c r="L1235" s="36"/>
      <c r="M1235" s="153" t="s">
        <v>3</v>
      </c>
      <c r="N1235" s="154" t="s">
        <v>43</v>
      </c>
      <c r="O1235" s="56"/>
      <c r="P1235" s="155">
        <f>O1235*H1235</f>
        <v>0</v>
      </c>
      <c r="Q1235" s="155">
        <v>3.7599999999999999E-3</v>
      </c>
      <c r="R1235" s="155">
        <f>Q1235*H1235</f>
        <v>0.16919999999999999</v>
      </c>
      <c r="S1235" s="155">
        <v>0</v>
      </c>
      <c r="T1235" s="156">
        <f>S1235*H1235</f>
        <v>0</v>
      </c>
      <c r="U1235" s="35"/>
      <c r="V1235" s="35"/>
      <c r="W1235" s="35"/>
      <c r="X1235" s="35"/>
      <c r="Y1235" s="35"/>
      <c r="Z1235" s="35"/>
      <c r="AA1235" s="35"/>
      <c r="AB1235" s="35"/>
      <c r="AC1235" s="35"/>
      <c r="AD1235" s="35"/>
      <c r="AE1235" s="35"/>
      <c r="AR1235" s="157" t="s">
        <v>202</v>
      </c>
      <c r="AT1235" s="157" t="s">
        <v>197</v>
      </c>
      <c r="AU1235" s="157" t="s">
        <v>81</v>
      </c>
      <c r="AY1235" s="20" t="s">
        <v>195</v>
      </c>
      <c r="BE1235" s="158">
        <f>IF(N1235="základní",J1235,0)</f>
        <v>0</v>
      </c>
      <c r="BF1235" s="158">
        <f>IF(N1235="snížená",J1235,0)</f>
        <v>0</v>
      </c>
      <c r="BG1235" s="158">
        <f>IF(N1235="zákl. přenesená",J1235,0)</f>
        <v>0</v>
      </c>
      <c r="BH1235" s="158">
        <f>IF(N1235="sníž. přenesená",J1235,0)</f>
        <v>0</v>
      </c>
      <c r="BI1235" s="158">
        <f>IF(N1235="nulová",J1235,0)</f>
        <v>0</v>
      </c>
      <c r="BJ1235" s="20" t="s">
        <v>79</v>
      </c>
      <c r="BK1235" s="158">
        <f>ROUND(I1235*H1235,2)</f>
        <v>0</v>
      </c>
      <c r="BL1235" s="20" t="s">
        <v>202</v>
      </c>
      <c r="BM1235" s="157" t="s">
        <v>1318</v>
      </c>
    </row>
    <row r="1236" spans="1:65" s="2" customFormat="1" ht="37.9" customHeight="1">
      <c r="A1236" s="35"/>
      <c r="B1236" s="145"/>
      <c r="C1236" s="146" t="s">
        <v>1319</v>
      </c>
      <c r="D1236" s="146" t="s">
        <v>197</v>
      </c>
      <c r="E1236" s="147" t="s">
        <v>1320</v>
      </c>
      <c r="F1236" s="148" t="s">
        <v>1321</v>
      </c>
      <c r="G1236" s="149" t="s">
        <v>467</v>
      </c>
      <c r="H1236" s="150">
        <v>60</v>
      </c>
      <c r="I1236" s="151"/>
      <c r="J1236" s="152">
        <f>ROUND(I1236*H1236,2)</f>
        <v>0</v>
      </c>
      <c r="K1236" s="148" t="s">
        <v>201</v>
      </c>
      <c r="L1236" s="36"/>
      <c r="M1236" s="153" t="s">
        <v>3</v>
      </c>
      <c r="N1236" s="154" t="s">
        <v>43</v>
      </c>
      <c r="O1236" s="56"/>
      <c r="P1236" s="155">
        <f>O1236*H1236</f>
        <v>0</v>
      </c>
      <c r="Q1236" s="155">
        <v>1.0200000000000001E-2</v>
      </c>
      <c r="R1236" s="155">
        <f>Q1236*H1236</f>
        <v>0.6120000000000001</v>
      </c>
      <c r="S1236" s="155">
        <v>0</v>
      </c>
      <c r="T1236" s="156">
        <f>S1236*H1236</f>
        <v>0</v>
      </c>
      <c r="U1236" s="35"/>
      <c r="V1236" s="35"/>
      <c r="W1236" s="35"/>
      <c r="X1236" s="35"/>
      <c r="Y1236" s="35"/>
      <c r="Z1236" s="35"/>
      <c r="AA1236" s="35"/>
      <c r="AB1236" s="35"/>
      <c r="AC1236" s="35"/>
      <c r="AD1236" s="35"/>
      <c r="AE1236" s="35"/>
      <c r="AR1236" s="157" t="s">
        <v>202</v>
      </c>
      <c r="AT1236" s="157" t="s">
        <v>197</v>
      </c>
      <c r="AU1236" s="157" t="s">
        <v>81</v>
      </c>
      <c r="AY1236" s="20" t="s">
        <v>195</v>
      </c>
      <c r="BE1236" s="158">
        <f>IF(N1236="základní",J1236,0)</f>
        <v>0</v>
      </c>
      <c r="BF1236" s="158">
        <f>IF(N1236="snížená",J1236,0)</f>
        <v>0</v>
      </c>
      <c r="BG1236" s="158">
        <f>IF(N1236="zákl. přenesená",J1236,0)</f>
        <v>0</v>
      </c>
      <c r="BH1236" s="158">
        <f>IF(N1236="sníž. přenesená",J1236,0)</f>
        <v>0</v>
      </c>
      <c r="BI1236" s="158">
        <f>IF(N1236="nulová",J1236,0)</f>
        <v>0</v>
      </c>
      <c r="BJ1236" s="20" t="s">
        <v>79</v>
      </c>
      <c r="BK1236" s="158">
        <f>ROUND(I1236*H1236,2)</f>
        <v>0</v>
      </c>
      <c r="BL1236" s="20" t="s">
        <v>202</v>
      </c>
      <c r="BM1236" s="157" t="s">
        <v>1322</v>
      </c>
    </row>
    <row r="1237" spans="1:65" s="2" customFormat="1" ht="37.9" customHeight="1">
      <c r="A1237" s="35"/>
      <c r="B1237" s="145"/>
      <c r="C1237" s="146" t="s">
        <v>1323</v>
      </c>
      <c r="D1237" s="146" t="s">
        <v>197</v>
      </c>
      <c r="E1237" s="147" t="s">
        <v>1324</v>
      </c>
      <c r="F1237" s="148" t="s">
        <v>1325</v>
      </c>
      <c r="G1237" s="149" t="s">
        <v>467</v>
      </c>
      <c r="H1237" s="150">
        <v>35</v>
      </c>
      <c r="I1237" s="151"/>
      <c r="J1237" s="152">
        <f>ROUND(I1237*H1237,2)</f>
        <v>0</v>
      </c>
      <c r="K1237" s="148" t="s">
        <v>201</v>
      </c>
      <c r="L1237" s="36"/>
      <c r="M1237" s="153" t="s">
        <v>3</v>
      </c>
      <c r="N1237" s="154" t="s">
        <v>43</v>
      </c>
      <c r="O1237" s="56"/>
      <c r="P1237" s="155">
        <f>O1237*H1237</f>
        <v>0</v>
      </c>
      <c r="Q1237" s="155">
        <v>4.1500000000000002E-2</v>
      </c>
      <c r="R1237" s="155">
        <f>Q1237*H1237</f>
        <v>1.4525000000000001</v>
      </c>
      <c r="S1237" s="155">
        <v>0</v>
      </c>
      <c r="T1237" s="156">
        <f>S1237*H1237</f>
        <v>0</v>
      </c>
      <c r="U1237" s="35"/>
      <c r="V1237" s="35"/>
      <c r="W1237" s="35"/>
      <c r="X1237" s="35"/>
      <c r="Y1237" s="35"/>
      <c r="Z1237" s="35"/>
      <c r="AA1237" s="35"/>
      <c r="AB1237" s="35"/>
      <c r="AC1237" s="35"/>
      <c r="AD1237" s="35"/>
      <c r="AE1237" s="35"/>
      <c r="AR1237" s="157" t="s">
        <v>202</v>
      </c>
      <c r="AT1237" s="157" t="s">
        <v>197</v>
      </c>
      <c r="AU1237" s="157" t="s">
        <v>81</v>
      </c>
      <c r="AY1237" s="20" t="s">
        <v>195</v>
      </c>
      <c r="BE1237" s="158">
        <f>IF(N1237="základní",J1237,0)</f>
        <v>0</v>
      </c>
      <c r="BF1237" s="158">
        <f>IF(N1237="snížená",J1237,0)</f>
        <v>0</v>
      </c>
      <c r="BG1237" s="158">
        <f>IF(N1237="zákl. přenesená",J1237,0)</f>
        <v>0</v>
      </c>
      <c r="BH1237" s="158">
        <f>IF(N1237="sníž. přenesená",J1237,0)</f>
        <v>0</v>
      </c>
      <c r="BI1237" s="158">
        <f>IF(N1237="nulová",J1237,0)</f>
        <v>0</v>
      </c>
      <c r="BJ1237" s="20" t="s">
        <v>79</v>
      </c>
      <c r="BK1237" s="158">
        <f>ROUND(I1237*H1237,2)</f>
        <v>0</v>
      </c>
      <c r="BL1237" s="20" t="s">
        <v>202</v>
      </c>
      <c r="BM1237" s="157" t="s">
        <v>1326</v>
      </c>
    </row>
    <row r="1238" spans="1:65" s="2" customFormat="1" ht="24.2" customHeight="1">
      <c r="A1238" s="35"/>
      <c r="B1238" s="145"/>
      <c r="C1238" s="146" t="s">
        <v>1327</v>
      </c>
      <c r="D1238" s="146" t="s">
        <v>197</v>
      </c>
      <c r="E1238" s="147" t="s">
        <v>1328</v>
      </c>
      <c r="F1238" s="148" t="s">
        <v>1329</v>
      </c>
      <c r="G1238" s="149" t="s">
        <v>467</v>
      </c>
      <c r="H1238" s="150">
        <v>20</v>
      </c>
      <c r="I1238" s="151"/>
      <c r="J1238" s="152">
        <f>ROUND(I1238*H1238,2)</f>
        <v>0</v>
      </c>
      <c r="K1238" s="148" t="s">
        <v>201</v>
      </c>
      <c r="L1238" s="36"/>
      <c r="M1238" s="153" t="s">
        <v>3</v>
      </c>
      <c r="N1238" s="154" t="s">
        <v>43</v>
      </c>
      <c r="O1238" s="56"/>
      <c r="P1238" s="155">
        <f>O1238*H1238</f>
        <v>0</v>
      </c>
      <c r="Q1238" s="155">
        <v>0.1575</v>
      </c>
      <c r="R1238" s="155">
        <f>Q1238*H1238</f>
        <v>3.15</v>
      </c>
      <c r="S1238" s="155">
        <v>0</v>
      </c>
      <c r="T1238" s="156">
        <f>S1238*H1238</f>
        <v>0</v>
      </c>
      <c r="U1238" s="35"/>
      <c r="V1238" s="35"/>
      <c r="W1238" s="35"/>
      <c r="X1238" s="35"/>
      <c r="Y1238" s="35"/>
      <c r="Z1238" s="35"/>
      <c r="AA1238" s="35"/>
      <c r="AB1238" s="35"/>
      <c r="AC1238" s="35"/>
      <c r="AD1238" s="35"/>
      <c r="AE1238" s="35"/>
      <c r="AR1238" s="157" t="s">
        <v>202</v>
      </c>
      <c r="AT1238" s="157" t="s">
        <v>197</v>
      </c>
      <c r="AU1238" s="157" t="s">
        <v>81</v>
      </c>
      <c r="AY1238" s="20" t="s">
        <v>195</v>
      </c>
      <c r="BE1238" s="158">
        <f>IF(N1238="základní",J1238,0)</f>
        <v>0</v>
      </c>
      <c r="BF1238" s="158">
        <f>IF(N1238="snížená",J1238,0)</f>
        <v>0</v>
      </c>
      <c r="BG1238" s="158">
        <f>IF(N1238="zákl. přenesená",J1238,0)</f>
        <v>0</v>
      </c>
      <c r="BH1238" s="158">
        <f>IF(N1238="sníž. přenesená",J1238,0)</f>
        <v>0</v>
      </c>
      <c r="BI1238" s="158">
        <f>IF(N1238="nulová",J1238,0)</f>
        <v>0</v>
      </c>
      <c r="BJ1238" s="20" t="s">
        <v>79</v>
      </c>
      <c r="BK1238" s="158">
        <f>ROUND(I1238*H1238,2)</f>
        <v>0</v>
      </c>
      <c r="BL1238" s="20" t="s">
        <v>202</v>
      </c>
      <c r="BM1238" s="157" t="s">
        <v>1330</v>
      </c>
    </row>
    <row r="1239" spans="1:65" s="2" customFormat="1" ht="24.2" customHeight="1">
      <c r="A1239" s="35"/>
      <c r="B1239" s="145"/>
      <c r="C1239" s="146" t="s">
        <v>1331</v>
      </c>
      <c r="D1239" s="146" t="s">
        <v>197</v>
      </c>
      <c r="E1239" s="147" t="s">
        <v>1332</v>
      </c>
      <c r="F1239" s="148" t="s">
        <v>1333</v>
      </c>
      <c r="G1239" s="149" t="s">
        <v>300</v>
      </c>
      <c r="H1239" s="150">
        <v>193.767</v>
      </c>
      <c r="I1239" s="151"/>
      <c r="J1239" s="152">
        <f>ROUND(I1239*H1239,2)</f>
        <v>0</v>
      </c>
      <c r="K1239" s="148" t="s">
        <v>201</v>
      </c>
      <c r="L1239" s="36"/>
      <c r="M1239" s="153" t="s">
        <v>3</v>
      </c>
      <c r="N1239" s="154" t="s">
        <v>43</v>
      </c>
      <c r="O1239" s="56"/>
      <c r="P1239" s="155">
        <f>O1239*H1239</f>
        <v>0</v>
      </c>
      <c r="Q1239" s="155">
        <v>3.3579999999999999E-2</v>
      </c>
      <c r="R1239" s="155">
        <f>Q1239*H1239</f>
        <v>6.5066958599999998</v>
      </c>
      <c r="S1239" s="155">
        <v>0</v>
      </c>
      <c r="T1239" s="156">
        <f>S1239*H1239</f>
        <v>0</v>
      </c>
      <c r="U1239" s="35"/>
      <c r="V1239" s="35"/>
      <c r="W1239" s="35"/>
      <c r="X1239" s="35"/>
      <c r="Y1239" s="35"/>
      <c r="Z1239" s="35"/>
      <c r="AA1239" s="35"/>
      <c r="AB1239" s="35"/>
      <c r="AC1239" s="35"/>
      <c r="AD1239" s="35"/>
      <c r="AE1239" s="35"/>
      <c r="AR1239" s="157" t="s">
        <v>202</v>
      </c>
      <c r="AT1239" s="157" t="s">
        <v>197</v>
      </c>
      <c r="AU1239" s="157" t="s">
        <v>81</v>
      </c>
      <c r="AY1239" s="20" t="s">
        <v>195</v>
      </c>
      <c r="BE1239" s="158">
        <f>IF(N1239="základní",J1239,0)</f>
        <v>0</v>
      </c>
      <c r="BF1239" s="158">
        <f>IF(N1239="snížená",J1239,0)</f>
        <v>0</v>
      </c>
      <c r="BG1239" s="158">
        <f>IF(N1239="zákl. přenesená",J1239,0)</f>
        <v>0</v>
      </c>
      <c r="BH1239" s="158">
        <f>IF(N1239="sníž. přenesená",J1239,0)</f>
        <v>0</v>
      </c>
      <c r="BI1239" s="158">
        <f>IF(N1239="nulová",J1239,0)</f>
        <v>0</v>
      </c>
      <c r="BJ1239" s="20" t="s">
        <v>79</v>
      </c>
      <c r="BK1239" s="158">
        <f>ROUND(I1239*H1239,2)</f>
        <v>0</v>
      </c>
      <c r="BL1239" s="20" t="s">
        <v>202</v>
      </c>
      <c r="BM1239" s="157" t="s">
        <v>1334</v>
      </c>
    </row>
    <row r="1240" spans="1:65" s="2" customFormat="1" ht="48.75">
      <c r="A1240" s="35"/>
      <c r="B1240" s="36"/>
      <c r="C1240" s="35"/>
      <c r="D1240" s="159" t="s">
        <v>204</v>
      </c>
      <c r="E1240" s="35"/>
      <c r="F1240" s="160" t="s">
        <v>1335</v>
      </c>
      <c r="G1240" s="35"/>
      <c r="H1240" s="35"/>
      <c r="I1240" s="161"/>
      <c r="J1240" s="35"/>
      <c r="K1240" s="35"/>
      <c r="L1240" s="36"/>
      <c r="M1240" s="162"/>
      <c r="N1240" s="163"/>
      <c r="O1240" s="56"/>
      <c r="P1240" s="56"/>
      <c r="Q1240" s="56"/>
      <c r="R1240" s="56"/>
      <c r="S1240" s="56"/>
      <c r="T1240" s="57"/>
      <c r="U1240" s="35"/>
      <c r="V1240" s="35"/>
      <c r="W1240" s="35"/>
      <c r="X1240" s="35"/>
      <c r="Y1240" s="35"/>
      <c r="Z1240" s="35"/>
      <c r="AA1240" s="35"/>
      <c r="AB1240" s="35"/>
      <c r="AC1240" s="35"/>
      <c r="AD1240" s="35"/>
      <c r="AE1240" s="35"/>
      <c r="AT1240" s="20" t="s">
        <v>204</v>
      </c>
      <c r="AU1240" s="20" t="s">
        <v>81</v>
      </c>
    </row>
    <row r="1241" spans="1:65" s="13" customFormat="1">
      <c r="B1241" s="164"/>
      <c r="D1241" s="159" t="s">
        <v>206</v>
      </c>
      <c r="E1241" s="165" t="s">
        <v>3</v>
      </c>
      <c r="F1241" s="166" t="s">
        <v>1336</v>
      </c>
      <c r="H1241" s="167">
        <v>49.4</v>
      </c>
      <c r="I1241" s="168"/>
      <c r="L1241" s="164"/>
      <c r="M1241" s="169"/>
      <c r="N1241" s="170"/>
      <c r="O1241" s="170"/>
      <c r="P1241" s="170"/>
      <c r="Q1241" s="170"/>
      <c r="R1241" s="170"/>
      <c r="S1241" s="170"/>
      <c r="T1241" s="171"/>
      <c r="AT1241" s="165" t="s">
        <v>206</v>
      </c>
      <c r="AU1241" s="165" t="s">
        <v>81</v>
      </c>
      <c r="AV1241" s="13" t="s">
        <v>81</v>
      </c>
      <c r="AW1241" s="13" t="s">
        <v>34</v>
      </c>
      <c r="AX1241" s="13" t="s">
        <v>72</v>
      </c>
      <c r="AY1241" s="165" t="s">
        <v>195</v>
      </c>
    </row>
    <row r="1242" spans="1:65" s="13" customFormat="1">
      <c r="B1242" s="164"/>
      <c r="D1242" s="159" t="s">
        <v>206</v>
      </c>
      <c r="E1242" s="165" t="s">
        <v>3</v>
      </c>
      <c r="F1242" s="166" t="s">
        <v>1337</v>
      </c>
      <c r="H1242" s="167">
        <v>18.8</v>
      </c>
      <c r="I1242" s="168"/>
      <c r="L1242" s="164"/>
      <c r="M1242" s="169"/>
      <c r="N1242" s="170"/>
      <c r="O1242" s="170"/>
      <c r="P1242" s="170"/>
      <c r="Q1242" s="170"/>
      <c r="R1242" s="170"/>
      <c r="S1242" s="170"/>
      <c r="T1242" s="171"/>
      <c r="AT1242" s="165" t="s">
        <v>206</v>
      </c>
      <c r="AU1242" s="165" t="s">
        <v>81</v>
      </c>
      <c r="AV1242" s="13" t="s">
        <v>81</v>
      </c>
      <c r="AW1242" s="13" t="s">
        <v>34</v>
      </c>
      <c r="AX1242" s="13" t="s">
        <v>72</v>
      </c>
      <c r="AY1242" s="165" t="s">
        <v>195</v>
      </c>
    </row>
    <row r="1243" spans="1:65" s="13" customFormat="1">
      <c r="B1243" s="164"/>
      <c r="D1243" s="159" t="s">
        <v>206</v>
      </c>
      <c r="E1243" s="165" t="s">
        <v>3</v>
      </c>
      <c r="F1243" s="166" t="s">
        <v>1338</v>
      </c>
      <c r="H1243" s="167">
        <v>42.463000000000001</v>
      </c>
      <c r="I1243" s="168"/>
      <c r="L1243" s="164"/>
      <c r="M1243" s="169"/>
      <c r="N1243" s="170"/>
      <c r="O1243" s="170"/>
      <c r="P1243" s="170"/>
      <c r="Q1243" s="170"/>
      <c r="R1243" s="170"/>
      <c r="S1243" s="170"/>
      <c r="T1243" s="171"/>
      <c r="AT1243" s="165" t="s">
        <v>206</v>
      </c>
      <c r="AU1243" s="165" t="s">
        <v>81</v>
      </c>
      <c r="AV1243" s="13" t="s">
        <v>81</v>
      </c>
      <c r="AW1243" s="13" t="s">
        <v>34</v>
      </c>
      <c r="AX1243" s="13" t="s">
        <v>72</v>
      </c>
      <c r="AY1243" s="165" t="s">
        <v>195</v>
      </c>
    </row>
    <row r="1244" spans="1:65" s="13" customFormat="1">
      <c r="B1244" s="164"/>
      <c r="D1244" s="159" t="s">
        <v>206</v>
      </c>
      <c r="E1244" s="165" t="s">
        <v>3</v>
      </c>
      <c r="F1244" s="166" t="s">
        <v>1339</v>
      </c>
      <c r="H1244" s="167">
        <v>4.8129999999999997</v>
      </c>
      <c r="I1244" s="168"/>
      <c r="L1244" s="164"/>
      <c r="M1244" s="169"/>
      <c r="N1244" s="170"/>
      <c r="O1244" s="170"/>
      <c r="P1244" s="170"/>
      <c r="Q1244" s="170"/>
      <c r="R1244" s="170"/>
      <c r="S1244" s="170"/>
      <c r="T1244" s="171"/>
      <c r="AT1244" s="165" t="s">
        <v>206</v>
      </c>
      <c r="AU1244" s="165" t="s">
        <v>81</v>
      </c>
      <c r="AV1244" s="13" t="s">
        <v>81</v>
      </c>
      <c r="AW1244" s="13" t="s">
        <v>34</v>
      </c>
      <c r="AX1244" s="13" t="s">
        <v>72</v>
      </c>
      <c r="AY1244" s="165" t="s">
        <v>195</v>
      </c>
    </row>
    <row r="1245" spans="1:65" s="13" customFormat="1">
      <c r="B1245" s="164"/>
      <c r="D1245" s="159" t="s">
        <v>206</v>
      </c>
      <c r="E1245" s="165" t="s">
        <v>3</v>
      </c>
      <c r="F1245" s="166" t="s">
        <v>1340</v>
      </c>
      <c r="H1245" s="167">
        <v>0.98799999999999999</v>
      </c>
      <c r="I1245" s="168"/>
      <c r="L1245" s="164"/>
      <c r="M1245" s="169"/>
      <c r="N1245" s="170"/>
      <c r="O1245" s="170"/>
      <c r="P1245" s="170"/>
      <c r="Q1245" s="170"/>
      <c r="R1245" s="170"/>
      <c r="S1245" s="170"/>
      <c r="T1245" s="171"/>
      <c r="AT1245" s="165" t="s">
        <v>206</v>
      </c>
      <c r="AU1245" s="165" t="s">
        <v>81</v>
      </c>
      <c r="AV1245" s="13" t="s">
        <v>81</v>
      </c>
      <c r="AW1245" s="13" t="s">
        <v>34</v>
      </c>
      <c r="AX1245" s="13" t="s">
        <v>72</v>
      </c>
      <c r="AY1245" s="165" t="s">
        <v>195</v>
      </c>
    </row>
    <row r="1246" spans="1:65" s="13" customFormat="1">
      <c r="B1246" s="164"/>
      <c r="D1246" s="159" t="s">
        <v>206</v>
      </c>
      <c r="E1246" s="165" t="s">
        <v>3</v>
      </c>
      <c r="F1246" s="166" t="s">
        <v>1341</v>
      </c>
      <c r="H1246" s="167">
        <v>4.2</v>
      </c>
      <c r="I1246" s="168"/>
      <c r="L1246" s="164"/>
      <c r="M1246" s="169"/>
      <c r="N1246" s="170"/>
      <c r="O1246" s="170"/>
      <c r="P1246" s="170"/>
      <c r="Q1246" s="170"/>
      <c r="R1246" s="170"/>
      <c r="S1246" s="170"/>
      <c r="T1246" s="171"/>
      <c r="AT1246" s="165" t="s">
        <v>206</v>
      </c>
      <c r="AU1246" s="165" t="s">
        <v>81</v>
      </c>
      <c r="AV1246" s="13" t="s">
        <v>81</v>
      </c>
      <c r="AW1246" s="13" t="s">
        <v>34</v>
      </c>
      <c r="AX1246" s="13" t="s">
        <v>72</v>
      </c>
      <c r="AY1246" s="165" t="s">
        <v>195</v>
      </c>
    </row>
    <row r="1247" spans="1:65" s="13" customFormat="1">
      <c r="B1247" s="164"/>
      <c r="D1247" s="159" t="s">
        <v>206</v>
      </c>
      <c r="E1247" s="165" t="s">
        <v>3</v>
      </c>
      <c r="F1247" s="166" t="s">
        <v>1342</v>
      </c>
      <c r="H1247" s="167">
        <v>3.2250000000000001</v>
      </c>
      <c r="I1247" s="168"/>
      <c r="L1247" s="164"/>
      <c r="M1247" s="169"/>
      <c r="N1247" s="170"/>
      <c r="O1247" s="170"/>
      <c r="P1247" s="170"/>
      <c r="Q1247" s="170"/>
      <c r="R1247" s="170"/>
      <c r="S1247" s="170"/>
      <c r="T1247" s="171"/>
      <c r="AT1247" s="165" t="s">
        <v>206</v>
      </c>
      <c r="AU1247" s="165" t="s">
        <v>81</v>
      </c>
      <c r="AV1247" s="13" t="s">
        <v>81</v>
      </c>
      <c r="AW1247" s="13" t="s">
        <v>34</v>
      </c>
      <c r="AX1247" s="13" t="s">
        <v>72</v>
      </c>
      <c r="AY1247" s="165" t="s">
        <v>195</v>
      </c>
    </row>
    <row r="1248" spans="1:65" s="13" customFormat="1">
      <c r="B1248" s="164"/>
      <c r="D1248" s="159" t="s">
        <v>206</v>
      </c>
      <c r="E1248" s="165" t="s">
        <v>3</v>
      </c>
      <c r="F1248" s="166" t="s">
        <v>1343</v>
      </c>
      <c r="H1248" s="167">
        <v>6.3</v>
      </c>
      <c r="I1248" s="168"/>
      <c r="L1248" s="164"/>
      <c r="M1248" s="169"/>
      <c r="N1248" s="170"/>
      <c r="O1248" s="170"/>
      <c r="P1248" s="170"/>
      <c r="Q1248" s="170"/>
      <c r="R1248" s="170"/>
      <c r="S1248" s="170"/>
      <c r="T1248" s="171"/>
      <c r="AT1248" s="165" t="s">
        <v>206</v>
      </c>
      <c r="AU1248" s="165" t="s">
        <v>81</v>
      </c>
      <c r="AV1248" s="13" t="s">
        <v>81</v>
      </c>
      <c r="AW1248" s="13" t="s">
        <v>34</v>
      </c>
      <c r="AX1248" s="13" t="s">
        <v>72</v>
      </c>
      <c r="AY1248" s="165" t="s">
        <v>195</v>
      </c>
    </row>
    <row r="1249" spans="1:65" s="13" customFormat="1">
      <c r="B1249" s="164"/>
      <c r="D1249" s="159" t="s">
        <v>206</v>
      </c>
      <c r="E1249" s="165" t="s">
        <v>3</v>
      </c>
      <c r="F1249" s="166" t="s">
        <v>1344</v>
      </c>
      <c r="H1249" s="167">
        <v>1.175</v>
      </c>
      <c r="I1249" s="168"/>
      <c r="L1249" s="164"/>
      <c r="M1249" s="169"/>
      <c r="N1249" s="170"/>
      <c r="O1249" s="170"/>
      <c r="P1249" s="170"/>
      <c r="Q1249" s="170"/>
      <c r="R1249" s="170"/>
      <c r="S1249" s="170"/>
      <c r="T1249" s="171"/>
      <c r="AT1249" s="165" t="s">
        <v>206</v>
      </c>
      <c r="AU1249" s="165" t="s">
        <v>81</v>
      </c>
      <c r="AV1249" s="13" t="s">
        <v>81</v>
      </c>
      <c r="AW1249" s="13" t="s">
        <v>34</v>
      </c>
      <c r="AX1249" s="13" t="s">
        <v>72</v>
      </c>
      <c r="AY1249" s="165" t="s">
        <v>195</v>
      </c>
    </row>
    <row r="1250" spans="1:65" s="13" customFormat="1">
      <c r="B1250" s="164"/>
      <c r="D1250" s="159" t="s">
        <v>206</v>
      </c>
      <c r="E1250" s="165" t="s">
        <v>3</v>
      </c>
      <c r="F1250" s="166" t="s">
        <v>1345</v>
      </c>
      <c r="H1250" s="167">
        <v>1.613</v>
      </c>
      <c r="I1250" s="168"/>
      <c r="L1250" s="164"/>
      <c r="M1250" s="169"/>
      <c r="N1250" s="170"/>
      <c r="O1250" s="170"/>
      <c r="P1250" s="170"/>
      <c r="Q1250" s="170"/>
      <c r="R1250" s="170"/>
      <c r="S1250" s="170"/>
      <c r="T1250" s="171"/>
      <c r="AT1250" s="165" t="s">
        <v>206</v>
      </c>
      <c r="AU1250" s="165" t="s">
        <v>81</v>
      </c>
      <c r="AV1250" s="13" t="s">
        <v>81</v>
      </c>
      <c r="AW1250" s="13" t="s">
        <v>34</v>
      </c>
      <c r="AX1250" s="13" t="s">
        <v>72</v>
      </c>
      <c r="AY1250" s="165" t="s">
        <v>195</v>
      </c>
    </row>
    <row r="1251" spans="1:65" s="13" customFormat="1">
      <c r="B1251" s="164"/>
      <c r="D1251" s="159" t="s">
        <v>206</v>
      </c>
      <c r="E1251" s="165" t="s">
        <v>3</v>
      </c>
      <c r="F1251" s="166" t="s">
        <v>1346</v>
      </c>
      <c r="H1251" s="167">
        <v>1.175</v>
      </c>
      <c r="I1251" s="168"/>
      <c r="L1251" s="164"/>
      <c r="M1251" s="169"/>
      <c r="N1251" s="170"/>
      <c r="O1251" s="170"/>
      <c r="P1251" s="170"/>
      <c r="Q1251" s="170"/>
      <c r="R1251" s="170"/>
      <c r="S1251" s="170"/>
      <c r="T1251" s="171"/>
      <c r="AT1251" s="165" t="s">
        <v>206</v>
      </c>
      <c r="AU1251" s="165" t="s">
        <v>81</v>
      </c>
      <c r="AV1251" s="13" t="s">
        <v>81</v>
      </c>
      <c r="AW1251" s="13" t="s">
        <v>34</v>
      </c>
      <c r="AX1251" s="13" t="s">
        <v>72</v>
      </c>
      <c r="AY1251" s="165" t="s">
        <v>195</v>
      </c>
    </row>
    <row r="1252" spans="1:65" s="13" customFormat="1">
      <c r="B1252" s="164"/>
      <c r="D1252" s="159" t="s">
        <v>206</v>
      </c>
      <c r="E1252" s="165" t="s">
        <v>3</v>
      </c>
      <c r="F1252" s="166" t="s">
        <v>1347</v>
      </c>
      <c r="H1252" s="167">
        <v>1.65</v>
      </c>
      <c r="I1252" s="168"/>
      <c r="L1252" s="164"/>
      <c r="M1252" s="169"/>
      <c r="N1252" s="170"/>
      <c r="O1252" s="170"/>
      <c r="P1252" s="170"/>
      <c r="Q1252" s="170"/>
      <c r="R1252" s="170"/>
      <c r="S1252" s="170"/>
      <c r="T1252" s="171"/>
      <c r="AT1252" s="165" t="s">
        <v>206</v>
      </c>
      <c r="AU1252" s="165" t="s">
        <v>81</v>
      </c>
      <c r="AV1252" s="13" t="s">
        <v>81</v>
      </c>
      <c r="AW1252" s="13" t="s">
        <v>34</v>
      </c>
      <c r="AX1252" s="13" t="s">
        <v>72</v>
      </c>
      <c r="AY1252" s="165" t="s">
        <v>195</v>
      </c>
    </row>
    <row r="1253" spans="1:65" s="13" customFormat="1">
      <c r="B1253" s="164"/>
      <c r="D1253" s="159" t="s">
        <v>206</v>
      </c>
      <c r="E1253" s="165" t="s">
        <v>3</v>
      </c>
      <c r="F1253" s="166" t="s">
        <v>1348</v>
      </c>
      <c r="H1253" s="167">
        <v>1.7250000000000001</v>
      </c>
      <c r="I1253" s="168"/>
      <c r="L1253" s="164"/>
      <c r="M1253" s="169"/>
      <c r="N1253" s="170"/>
      <c r="O1253" s="170"/>
      <c r="P1253" s="170"/>
      <c r="Q1253" s="170"/>
      <c r="R1253" s="170"/>
      <c r="S1253" s="170"/>
      <c r="T1253" s="171"/>
      <c r="AT1253" s="165" t="s">
        <v>206</v>
      </c>
      <c r="AU1253" s="165" t="s">
        <v>81</v>
      </c>
      <c r="AV1253" s="13" t="s">
        <v>81</v>
      </c>
      <c r="AW1253" s="13" t="s">
        <v>34</v>
      </c>
      <c r="AX1253" s="13" t="s">
        <v>72</v>
      </c>
      <c r="AY1253" s="165" t="s">
        <v>195</v>
      </c>
    </row>
    <row r="1254" spans="1:65" s="13" customFormat="1">
      <c r="B1254" s="164"/>
      <c r="D1254" s="159" t="s">
        <v>206</v>
      </c>
      <c r="E1254" s="165" t="s">
        <v>3</v>
      </c>
      <c r="F1254" s="166" t="s">
        <v>1349</v>
      </c>
      <c r="H1254" s="167">
        <v>1.59</v>
      </c>
      <c r="I1254" s="168"/>
      <c r="L1254" s="164"/>
      <c r="M1254" s="169"/>
      <c r="N1254" s="170"/>
      <c r="O1254" s="170"/>
      <c r="P1254" s="170"/>
      <c r="Q1254" s="170"/>
      <c r="R1254" s="170"/>
      <c r="S1254" s="170"/>
      <c r="T1254" s="171"/>
      <c r="AT1254" s="165" t="s">
        <v>206</v>
      </c>
      <c r="AU1254" s="165" t="s">
        <v>81</v>
      </c>
      <c r="AV1254" s="13" t="s">
        <v>81</v>
      </c>
      <c r="AW1254" s="13" t="s">
        <v>34</v>
      </c>
      <c r="AX1254" s="13" t="s">
        <v>72</v>
      </c>
      <c r="AY1254" s="165" t="s">
        <v>195</v>
      </c>
    </row>
    <row r="1255" spans="1:65" s="13" customFormat="1">
      <c r="B1255" s="164"/>
      <c r="D1255" s="159" t="s">
        <v>206</v>
      </c>
      <c r="E1255" s="165" t="s">
        <v>3</v>
      </c>
      <c r="F1255" s="166" t="s">
        <v>1350</v>
      </c>
      <c r="H1255" s="167">
        <v>2.57</v>
      </c>
      <c r="I1255" s="168"/>
      <c r="L1255" s="164"/>
      <c r="M1255" s="169"/>
      <c r="N1255" s="170"/>
      <c r="O1255" s="170"/>
      <c r="P1255" s="170"/>
      <c r="Q1255" s="170"/>
      <c r="R1255" s="170"/>
      <c r="S1255" s="170"/>
      <c r="T1255" s="171"/>
      <c r="AT1255" s="165" t="s">
        <v>206</v>
      </c>
      <c r="AU1255" s="165" t="s">
        <v>81</v>
      </c>
      <c r="AV1255" s="13" t="s">
        <v>81</v>
      </c>
      <c r="AW1255" s="13" t="s">
        <v>34</v>
      </c>
      <c r="AX1255" s="13" t="s">
        <v>72</v>
      </c>
      <c r="AY1255" s="165" t="s">
        <v>195</v>
      </c>
    </row>
    <row r="1256" spans="1:65" s="14" customFormat="1">
      <c r="B1256" s="172"/>
      <c r="D1256" s="159" t="s">
        <v>206</v>
      </c>
      <c r="E1256" s="173" t="s">
        <v>3</v>
      </c>
      <c r="F1256" s="174" t="s">
        <v>1351</v>
      </c>
      <c r="H1256" s="175">
        <v>141.68700000000001</v>
      </c>
      <c r="I1256" s="176"/>
      <c r="L1256" s="172"/>
      <c r="M1256" s="177"/>
      <c r="N1256" s="178"/>
      <c r="O1256" s="178"/>
      <c r="P1256" s="178"/>
      <c r="Q1256" s="178"/>
      <c r="R1256" s="178"/>
      <c r="S1256" s="178"/>
      <c r="T1256" s="179"/>
      <c r="AT1256" s="173" t="s">
        <v>206</v>
      </c>
      <c r="AU1256" s="173" t="s">
        <v>81</v>
      </c>
      <c r="AV1256" s="14" t="s">
        <v>109</v>
      </c>
      <c r="AW1256" s="14" t="s">
        <v>34</v>
      </c>
      <c r="AX1256" s="14" t="s">
        <v>72</v>
      </c>
      <c r="AY1256" s="173" t="s">
        <v>195</v>
      </c>
    </row>
    <row r="1257" spans="1:65" s="13" customFormat="1">
      <c r="B1257" s="164"/>
      <c r="D1257" s="159" t="s">
        <v>206</v>
      </c>
      <c r="E1257" s="165" t="s">
        <v>3</v>
      </c>
      <c r="F1257" s="166" t="s">
        <v>1352</v>
      </c>
      <c r="H1257" s="167">
        <v>0.96</v>
      </c>
      <c r="I1257" s="168"/>
      <c r="L1257" s="164"/>
      <c r="M1257" s="169"/>
      <c r="N1257" s="170"/>
      <c r="O1257" s="170"/>
      <c r="P1257" s="170"/>
      <c r="Q1257" s="170"/>
      <c r="R1257" s="170"/>
      <c r="S1257" s="170"/>
      <c r="T1257" s="171"/>
      <c r="AT1257" s="165" t="s">
        <v>206</v>
      </c>
      <c r="AU1257" s="165" t="s">
        <v>81</v>
      </c>
      <c r="AV1257" s="13" t="s">
        <v>81</v>
      </c>
      <c r="AW1257" s="13" t="s">
        <v>34</v>
      </c>
      <c r="AX1257" s="13" t="s">
        <v>72</v>
      </c>
      <c r="AY1257" s="165" t="s">
        <v>195</v>
      </c>
    </row>
    <row r="1258" spans="1:65" s="13" customFormat="1">
      <c r="B1258" s="164"/>
      <c r="D1258" s="159" t="s">
        <v>206</v>
      </c>
      <c r="E1258" s="165" t="s">
        <v>3</v>
      </c>
      <c r="F1258" s="166" t="s">
        <v>1353</v>
      </c>
      <c r="H1258" s="167">
        <v>1.1200000000000001</v>
      </c>
      <c r="I1258" s="168"/>
      <c r="L1258" s="164"/>
      <c r="M1258" s="169"/>
      <c r="N1258" s="170"/>
      <c r="O1258" s="170"/>
      <c r="P1258" s="170"/>
      <c r="Q1258" s="170"/>
      <c r="R1258" s="170"/>
      <c r="S1258" s="170"/>
      <c r="T1258" s="171"/>
      <c r="AT1258" s="165" t="s">
        <v>206</v>
      </c>
      <c r="AU1258" s="165" t="s">
        <v>81</v>
      </c>
      <c r="AV1258" s="13" t="s">
        <v>81</v>
      </c>
      <c r="AW1258" s="13" t="s">
        <v>34</v>
      </c>
      <c r="AX1258" s="13" t="s">
        <v>72</v>
      </c>
      <c r="AY1258" s="165" t="s">
        <v>195</v>
      </c>
    </row>
    <row r="1259" spans="1:65" s="14" customFormat="1">
      <c r="B1259" s="172"/>
      <c r="D1259" s="159" t="s">
        <v>206</v>
      </c>
      <c r="E1259" s="173" t="s">
        <v>3</v>
      </c>
      <c r="F1259" s="174" t="s">
        <v>1354</v>
      </c>
      <c r="H1259" s="175">
        <v>2.08</v>
      </c>
      <c r="I1259" s="176"/>
      <c r="L1259" s="172"/>
      <c r="M1259" s="177"/>
      <c r="N1259" s="178"/>
      <c r="O1259" s="178"/>
      <c r="P1259" s="178"/>
      <c r="Q1259" s="178"/>
      <c r="R1259" s="178"/>
      <c r="S1259" s="178"/>
      <c r="T1259" s="179"/>
      <c r="AT1259" s="173" t="s">
        <v>206</v>
      </c>
      <c r="AU1259" s="173" t="s">
        <v>81</v>
      </c>
      <c r="AV1259" s="14" t="s">
        <v>109</v>
      </c>
      <c r="AW1259" s="14" t="s">
        <v>34</v>
      </c>
      <c r="AX1259" s="14" t="s">
        <v>72</v>
      </c>
      <c r="AY1259" s="173" t="s">
        <v>195</v>
      </c>
    </row>
    <row r="1260" spans="1:65" s="13" customFormat="1">
      <c r="B1260" s="164"/>
      <c r="D1260" s="159" t="s">
        <v>206</v>
      </c>
      <c r="E1260" s="165" t="s">
        <v>3</v>
      </c>
      <c r="F1260" s="166" t="s">
        <v>501</v>
      </c>
      <c r="H1260" s="167">
        <v>50</v>
      </c>
      <c r="I1260" s="168"/>
      <c r="L1260" s="164"/>
      <c r="M1260" s="169"/>
      <c r="N1260" s="170"/>
      <c r="O1260" s="170"/>
      <c r="P1260" s="170"/>
      <c r="Q1260" s="170"/>
      <c r="R1260" s="170"/>
      <c r="S1260" s="170"/>
      <c r="T1260" s="171"/>
      <c r="AT1260" s="165" t="s">
        <v>206</v>
      </c>
      <c r="AU1260" s="165" t="s">
        <v>81</v>
      </c>
      <c r="AV1260" s="13" t="s">
        <v>81</v>
      </c>
      <c r="AW1260" s="13" t="s">
        <v>34</v>
      </c>
      <c r="AX1260" s="13" t="s">
        <v>72</v>
      </c>
      <c r="AY1260" s="165" t="s">
        <v>195</v>
      </c>
    </row>
    <row r="1261" spans="1:65" s="14" customFormat="1">
      <c r="B1261" s="172"/>
      <c r="D1261" s="159" t="s">
        <v>206</v>
      </c>
      <c r="E1261" s="173" t="s">
        <v>3</v>
      </c>
      <c r="F1261" s="174" t="s">
        <v>275</v>
      </c>
      <c r="H1261" s="175">
        <v>50</v>
      </c>
      <c r="I1261" s="176"/>
      <c r="L1261" s="172"/>
      <c r="M1261" s="177"/>
      <c r="N1261" s="178"/>
      <c r="O1261" s="178"/>
      <c r="P1261" s="178"/>
      <c r="Q1261" s="178"/>
      <c r="R1261" s="178"/>
      <c r="S1261" s="178"/>
      <c r="T1261" s="179"/>
      <c r="AT1261" s="173" t="s">
        <v>206</v>
      </c>
      <c r="AU1261" s="173" t="s">
        <v>81</v>
      </c>
      <c r="AV1261" s="14" t="s">
        <v>109</v>
      </c>
      <c r="AW1261" s="14" t="s">
        <v>34</v>
      </c>
      <c r="AX1261" s="14" t="s">
        <v>72</v>
      </c>
      <c r="AY1261" s="173" t="s">
        <v>195</v>
      </c>
    </row>
    <row r="1262" spans="1:65" s="15" customFormat="1">
      <c r="B1262" s="180"/>
      <c r="D1262" s="159" t="s">
        <v>206</v>
      </c>
      <c r="E1262" s="181" t="s">
        <v>3</v>
      </c>
      <c r="F1262" s="182" t="s">
        <v>212</v>
      </c>
      <c r="H1262" s="183">
        <v>193.767</v>
      </c>
      <c r="I1262" s="184"/>
      <c r="L1262" s="180"/>
      <c r="M1262" s="185"/>
      <c r="N1262" s="186"/>
      <c r="O1262" s="186"/>
      <c r="P1262" s="186"/>
      <c r="Q1262" s="186"/>
      <c r="R1262" s="186"/>
      <c r="S1262" s="186"/>
      <c r="T1262" s="187"/>
      <c r="AT1262" s="181" t="s">
        <v>206</v>
      </c>
      <c r="AU1262" s="181" t="s">
        <v>81</v>
      </c>
      <c r="AV1262" s="15" t="s">
        <v>202</v>
      </c>
      <c r="AW1262" s="15" t="s">
        <v>34</v>
      </c>
      <c r="AX1262" s="15" t="s">
        <v>79</v>
      </c>
      <c r="AY1262" s="181" t="s">
        <v>195</v>
      </c>
    </row>
    <row r="1263" spans="1:65" s="2" customFormat="1" ht="37.9" customHeight="1">
      <c r="A1263" s="35"/>
      <c r="B1263" s="145"/>
      <c r="C1263" s="146" t="s">
        <v>1355</v>
      </c>
      <c r="D1263" s="146" t="s">
        <v>197</v>
      </c>
      <c r="E1263" s="147" t="s">
        <v>1356</v>
      </c>
      <c r="F1263" s="148" t="s">
        <v>1357</v>
      </c>
      <c r="G1263" s="149" t="s">
        <v>300</v>
      </c>
      <c r="H1263" s="150">
        <v>100.8</v>
      </c>
      <c r="I1263" s="151"/>
      <c r="J1263" s="152">
        <f>ROUND(I1263*H1263,2)</f>
        <v>0</v>
      </c>
      <c r="K1263" s="148" t="s">
        <v>201</v>
      </c>
      <c r="L1263" s="36"/>
      <c r="M1263" s="153" t="s">
        <v>3</v>
      </c>
      <c r="N1263" s="154" t="s">
        <v>43</v>
      </c>
      <c r="O1263" s="56"/>
      <c r="P1263" s="155">
        <f>O1263*H1263</f>
        <v>0</v>
      </c>
      <c r="Q1263" s="155">
        <v>8.4999999999999995E-4</v>
      </c>
      <c r="R1263" s="155">
        <f>Q1263*H1263</f>
        <v>8.5679999999999992E-2</v>
      </c>
      <c r="S1263" s="155">
        <v>0</v>
      </c>
      <c r="T1263" s="156">
        <f>S1263*H1263</f>
        <v>0</v>
      </c>
      <c r="U1263" s="35"/>
      <c r="V1263" s="35"/>
      <c r="W1263" s="35"/>
      <c r="X1263" s="35"/>
      <c r="Y1263" s="35"/>
      <c r="Z1263" s="35"/>
      <c r="AA1263" s="35"/>
      <c r="AB1263" s="35"/>
      <c r="AC1263" s="35"/>
      <c r="AD1263" s="35"/>
      <c r="AE1263" s="35"/>
      <c r="AR1263" s="157" t="s">
        <v>202</v>
      </c>
      <c r="AT1263" s="157" t="s">
        <v>197</v>
      </c>
      <c r="AU1263" s="157" t="s">
        <v>81</v>
      </c>
      <c r="AY1263" s="20" t="s">
        <v>195</v>
      </c>
      <c r="BE1263" s="158">
        <f>IF(N1263="základní",J1263,0)</f>
        <v>0</v>
      </c>
      <c r="BF1263" s="158">
        <f>IF(N1263="snížená",J1263,0)</f>
        <v>0</v>
      </c>
      <c r="BG1263" s="158">
        <f>IF(N1263="zákl. přenesená",J1263,0)</f>
        <v>0</v>
      </c>
      <c r="BH1263" s="158">
        <f>IF(N1263="sníž. přenesená",J1263,0)</f>
        <v>0</v>
      </c>
      <c r="BI1263" s="158">
        <f>IF(N1263="nulová",J1263,0)</f>
        <v>0</v>
      </c>
      <c r="BJ1263" s="20" t="s">
        <v>79</v>
      </c>
      <c r="BK1263" s="158">
        <f>ROUND(I1263*H1263,2)</f>
        <v>0</v>
      </c>
      <c r="BL1263" s="20" t="s">
        <v>202</v>
      </c>
      <c r="BM1263" s="157" t="s">
        <v>1358</v>
      </c>
    </row>
    <row r="1264" spans="1:65" s="2" customFormat="1" ht="29.25">
      <c r="A1264" s="35"/>
      <c r="B1264" s="36"/>
      <c r="C1264" s="35"/>
      <c r="D1264" s="159" t="s">
        <v>204</v>
      </c>
      <c r="E1264" s="35"/>
      <c r="F1264" s="160" t="s">
        <v>1305</v>
      </c>
      <c r="G1264" s="35"/>
      <c r="H1264" s="35"/>
      <c r="I1264" s="161"/>
      <c r="J1264" s="35"/>
      <c r="K1264" s="35"/>
      <c r="L1264" s="36"/>
      <c r="M1264" s="162"/>
      <c r="N1264" s="163"/>
      <c r="O1264" s="56"/>
      <c r="P1264" s="56"/>
      <c r="Q1264" s="56"/>
      <c r="R1264" s="56"/>
      <c r="S1264" s="56"/>
      <c r="T1264" s="57"/>
      <c r="U1264" s="35"/>
      <c r="V1264" s="35"/>
      <c r="W1264" s="35"/>
      <c r="X1264" s="35"/>
      <c r="Y1264" s="35"/>
      <c r="Z1264" s="35"/>
      <c r="AA1264" s="35"/>
      <c r="AB1264" s="35"/>
      <c r="AC1264" s="35"/>
      <c r="AD1264" s="35"/>
      <c r="AE1264" s="35"/>
      <c r="AT1264" s="20" t="s">
        <v>204</v>
      </c>
      <c r="AU1264" s="20" t="s">
        <v>81</v>
      </c>
    </row>
    <row r="1265" spans="1:65" s="13" customFormat="1">
      <c r="B1265" s="164"/>
      <c r="D1265" s="159" t="s">
        <v>206</v>
      </c>
      <c r="E1265" s="165" t="s">
        <v>3</v>
      </c>
      <c r="F1265" s="166" t="s">
        <v>1359</v>
      </c>
      <c r="H1265" s="167">
        <v>100.8</v>
      </c>
      <c r="I1265" s="168"/>
      <c r="L1265" s="164"/>
      <c r="M1265" s="169"/>
      <c r="N1265" s="170"/>
      <c r="O1265" s="170"/>
      <c r="P1265" s="170"/>
      <c r="Q1265" s="170"/>
      <c r="R1265" s="170"/>
      <c r="S1265" s="170"/>
      <c r="T1265" s="171"/>
      <c r="AT1265" s="165" t="s">
        <v>206</v>
      </c>
      <c r="AU1265" s="165" t="s">
        <v>81</v>
      </c>
      <c r="AV1265" s="13" t="s">
        <v>81</v>
      </c>
      <c r="AW1265" s="13" t="s">
        <v>34</v>
      </c>
      <c r="AX1265" s="13" t="s">
        <v>79</v>
      </c>
      <c r="AY1265" s="165" t="s">
        <v>195</v>
      </c>
    </row>
    <row r="1266" spans="1:65" s="2" customFormat="1" ht="24.2" customHeight="1">
      <c r="A1266" s="35"/>
      <c r="B1266" s="145"/>
      <c r="C1266" s="146" t="s">
        <v>1360</v>
      </c>
      <c r="D1266" s="146" t="s">
        <v>197</v>
      </c>
      <c r="E1266" s="147" t="s">
        <v>1361</v>
      </c>
      <c r="F1266" s="148" t="s">
        <v>1362</v>
      </c>
      <c r="G1266" s="149" t="s">
        <v>300</v>
      </c>
      <c r="H1266" s="150">
        <v>500</v>
      </c>
      <c r="I1266" s="151"/>
      <c r="J1266" s="152">
        <f>ROUND(I1266*H1266,2)</f>
        <v>0</v>
      </c>
      <c r="K1266" s="148" t="s">
        <v>201</v>
      </c>
      <c r="L1266" s="36"/>
      <c r="M1266" s="153" t="s">
        <v>3</v>
      </c>
      <c r="N1266" s="154" t="s">
        <v>43</v>
      </c>
      <c r="O1266" s="56"/>
      <c r="P1266" s="155">
        <f>O1266*H1266</f>
        <v>0</v>
      </c>
      <c r="Q1266" s="155">
        <v>0</v>
      </c>
      <c r="R1266" s="155">
        <f>Q1266*H1266</f>
        <v>0</v>
      </c>
      <c r="S1266" s="155">
        <v>0</v>
      </c>
      <c r="T1266" s="156">
        <f>S1266*H1266</f>
        <v>0</v>
      </c>
      <c r="U1266" s="35"/>
      <c r="V1266" s="35"/>
      <c r="W1266" s="35"/>
      <c r="X1266" s="35"/>
      <c r="Y1266" s="35"/>
      <c r="Z1266" s="35"/>
      <c r="AA1266" s="35"/>
      <c r="AB1266" s="35"/>
      <c r="AC1266" s="35"/>
      <c r="AD1266" s="35"/>
      <c r="AE1266" s="35"/>
      <c r="AR1266" s="157" t="s">
        <v>202</v>
      </c>
      <c r="AT1266" s="157" t="s">
        <v>197</v>
      </c>
      <c r="AU1266" s="157" t="s">
        <v>81</v>
      </c>
      <c r="AY1266" s="20" t="s">
        <v>195</v>
      </c>
      <c r="BE1266" s="158">
        <f>IF(N1266="základní",J1266,0)</f>
        <v>0</v>
      </c>
      <c r="BF1266" s="158">
        <f>IF(N1266="snížená",J1266,0)</f>
        <v>0</v>
      </c>
      <c r="BG1266" s="158">
        <f>IF(N1266="zákl. přenesená",J1266,0)</f>
        <v>0</v>
      </c>
      <c r="BH1266" s="158">
        <f>IF(N1266="sníž. přenesená",J1266,0)</f>
        <v>0</v>
      </c>
      <c r="BI1266" s="158">
        <f>IF(N1266="nulová",J1266,0)</f>
        <v>0</v>
      </c>
      <c r="BJ1266" s="20" t="s">
        <v>79</v>
      </c>
      <c r="BK1266" s="158">
        <f>ROUND(I1266*H1266,2)</f>
        <v>0</v>
      </c>
      <c r="BL1266" s="20" t="s">
        <v>202</v>
      </c>
      <c r="BM1266" s="157" t="s">
        <v>1363</v>
      </c>
    </row>
    <row r="1267" spans="1:65" s="2" customFormat="1" ht="58.5">
      <c r="A1267" s="35"/>
      <c r="B1267" s="36"/>
      <c r="C1267" s="35"/>
      <c r="D1267" s="159" t="s">
        <v>204</v>
      </c>
      <c r="E1267" s="35"/>
      <c r="F1267" s="160" t="s">
        <v>1364</v>
      </c>
      <c r="G1267" s="35"/>
      <c r="H1267" s="35"/>
      <c r="I1267" s="161"/>
      <c r="J1267" s="35"/>
      <c r="K1267" s="35"/>
      <c r="L1267" s="36"/>
      <c r="M1267" s="162"/>
      <c r="N1267" s="163"/>
      <c r="O1267" s="56"/>
      <c r="P1267" s="56"/>
      <c r="Q1267" s="56"/>
      <c r="R1267" s="56"/>
      <c r="S1267" s="56"/>
      <c r="T1267" s="57"/>
      <c r="U1267" s="35"/>
      <c r="V1267" s="35"/>
      <c r="W1267" s="35"/>
      <c r="X1267" s="35"/>
      <c r="Y1267" s="35"/>
      <c r="Z1267" s="35"/>
      <c r="AA1267" s="35"/>
      <c r="AB1267" s="35"/>
      <c r="AC1267" s="35"/>
      <c r="AD1267" s="35"/>
      <c r="AE1267" s="35"/>
      <c r="AT1267" s="20" t="s">
        <v>204</v>
      </c>
      <c r="AU1267" s="20" t="s">
        <v>81</v>
      </c>
    </row>
    <row r="1268" spans="1:65" s="13" customFormat="1">
      <c r="B1268" s="164"/>
      <c r="D1268" s="159" t="s">
        <v>206</v>
      </c>
      <c r="E1268" s="165" t="s">
        <v>3</v>
      </c>
      <c r="F1268" s="166" t="s">
        <v>1365</v>
      </c>
      <c r="H1268" s="167">
        <v>500</v>
      </c>
      <c r="I1268" s="168"/>
      <c r="L1268" s="164"/>
      <c r="M1268" s="169"/>
      <c r="N1268" s="170"/>
      <c r="O1268" s="170"/>
      <c r="P1268" s="170"/>
      <c r="Q1268" s="170"/>
      <c r="R1268" s="170"/>
      <c r="S1268" s="170"/>
      <c r="T1268" s="171"/>
      <c r="AT1268" s="165" t="s">
        <v>206</v>
      </c>
      <c r="AU1268" s="165" t="s">
        <v>81</v>
      </c>
      <c r="AV1268" s="13" t="s">
        <v>81</v>
      </c>
      <c r="AW1268" s="13" t="s">
        <v>34</v>
      </c>
      <c r="AX1268" s="13" t="s">
        <v>79</v>
      </c>
      <c r="AY1268" s="165" t="s">
        <v>195</v>
      </c>
    </row>
    <row r="1269" spans="1:65" s="2" customFormat="1" ht="37.9" customHeight="1">
      <c r="A1269" s="35"/>
      <c r="B1269" s="145"/>
      <c r="C1269" s="146" t="s">
        <v>1366</v>
      </c>
      <c r="D1269" s="146" t="s">
        <v>197</v>
      </c>
      <c r="E1269" s="147" t="s">
        <v>1367</v>
      </c>
      <c r="F1269" s="148" t="s">
        <v>1368</v>
      </c>
      <c r="G1269" s="149" t="s">
        <v>300</v>
      </c>
      <c r="H1269" s="150">
        <v>576.36500000000001</v>
      </c>
      <c r="I1269" s="151"/>
      <c r="J1269" s="152">
        <f>ROUND(I1269*H1269,2)</f>
        <v>0</v>
      </c>
      <c r="K1269" s="148" t="s">
        <v>201</v>
      </c>
      <c r="L1269" s="36"/>
      <c r="M1269" s="153" t="s">
        <v>3</v>
      </c>
      <c r="N1269" s="154" t="s">
        <v>43</v>
      </c>
      <c r="O1269" s="56"/>
      <c r="P1269" s="155">
        <f>O1269*H1269</f>
        <v>0</v>
      </c>
      <c r="Q1269" s="155">
        <v>0</v>
      </c>
      <c r="R1269" s="155">
        <f>Q1269*H1269</f>
        <v>0</v>
      </c>
      <c r="S1269" s="155">
        <v>0</v>
      </c>
      <c r="T1269" s="156">
        <f>S1269*H1269</f>
        <v>0</v>
      </c>
      <c r="U1269" s="35"/>
      <c r="V1269" s="35"/>
      <c r="W1269" s="35"/>
      <c r="X1269" s="35"/>
      <c r="Y1269" s="35"/>
      <c r="Z1269" s="35"/>
      <c r="AA1269" s="35"/>
      <c r="AB1269" s="35"/>
      <c r="AC1269" s="35"/>
      <c r="AD1269" s="35"/>
      <c r="AE1269" s="35"/>
      <c r="AR1269" s="157" t="s">
        <v>202</v>
      </c>
      <c r="AT1269" s="157" t="s">
        <v>197</v>
      </c>
      <c r="AU1269" s="157" t="s">
        <v>81</v>
      </c>
      <c r="AY1269" s="20" t="s">
        <v>195</v>
      </c>
      <c r="BE1269" s="158">
        <f>IF(N1269="základní",J1269,0)</f>
        <v>0</v>
      </c>
      <c r="BF1269" s="158">
        <f>IF(N1269="snížená",J1269,0)</f>
        <v>0</v>
      </c>
      <c r="BG1269" s="158">
        <f>IF(N1269="zákl. přenesená",J1269,0)</f>
        <v>0</v>
      </c>
      <c r="BH1269" s="158">
        <f>IF(N1269="sníž. přenesená",J1269,0)</f>
        <v>0</v>
      </c>
      <c r="BI1269" s="158">
        <f>IF(N1269="nulová",J1269,0)</f>
        <v>0</v>
      </c>
      <c r="BJ1269" s="20" t="s">
        <v>79</v>
      </c>
      <c r="BK1269" s="158">
        <f>ROUND(I1269*H1269,2)</f>
        <v>0</v>
      </c>
      <c r="BL1269" s="20" t="s">
        <v>202</v>
      </c>
      <c r="BM1269" s="157" t="s">
        <v>1369</v>
      </c>
    </row>
    <row r="1270" spans="1:65" s="2" customFormat="1" ht="58.5">
      <c r="A1270" s="35"/>
      <c r="B1270" s="36"/>
      <c r="C1270" s="35"/>
      <c r="D1270" s="159" t="s">
        <v>204</v>
      </c>
      <c r="E1270" s="35"/>
      <c r="F1270" s="160" t="s">
        <v>1364</v>
      </c>
      <c r="G1270" s="35"/>
      <c r="H1270" s="35"/>
      <c r="I1270" s="161"/>
      <c r="J1270" s="35"/>
      <c r="K1270" s="35"/>
      <c r="L1270" s="36"/>
      <c r="M1270" s="162"/>
      <c r="N1270" s="163"/>
      <c r="O1270" s="56"/>
      <c r="P1270" s="56"/>
      <c r="Q1270" s="56"/>
      <c r="R1270" s="56"/>
      <c r="S1270" s="56"/>
      <c r="T1270" s="57"/>
      <c r="U1270" s="35"/>
      <c r="V1270" s="35"/>
      <c r="W1270" s="35"/>
      <c r="X1270" s="35"/>
      <c r="Y1270" s="35"/>
      <c r="Z1270" s="35"/>
      <c r="AA1270" s="35"/>
      <c r="AB1270" s="35"/>
      <c r="AC1270" s="35"/>
      <c r="AD1270" s="35"/>
      <c r="AE1270" s="35"/>
      <c r="AT1270" s="20" t="s">
        <v>204</v>
      </c>
      <c r="AU1270" s="20" t="s">
        <v>81</v>
      </c>
    </row>
    <row r="1271" spans="1:65" s="13" customFormat="1">
      <c r="B1271" s="164"/>
      <c r="D1271" s="159" t="s">
        <v>206</v>
      </c>
      <c r="E1271" s="165" t="s">
        <v>3</v>
      </c>
      <c r="F1271" s="166" t="s">
        <v>1370</v>
      </c>
      <c r="H1271" s="167">
        <v>121.6</v>
      </c>
      <c r="I1271" s="168"/>
      <c r="L1271" s="164"/>
      <c r="M1271" s="169"/>
      <c r="N1271" s="170"/>
      <c r="O1271" s="170"/>
      <c r="P1271" s="170"/>
      <c r="Q1271" s="170"/>
      <c r="R1271" s="170"/>
      <c r="S1271" s="170"/>
      <c r="T1271" s="171"/>
      <c r="AT1271" s="165" t="s">
        <v>206</v>
      </c>
      <c r="AU1271" s="165" t="s">
        <v>81</v>
      </c>
      <c r="AV1271" s="13" t="s">
        <v>81</v>
      </c>
      <c r="AW1271" s="13" t="s">
        <v>34</v>
      </c>
      <c r="AX1271" s="13" t="s">
        <v>72</v>
      </c>
      <c r="AY1271" s="165" t="s">
        <v>195</v>
      </c>
    </row>
    <row r="1272" spans="1:65" s="13" customFormat="1">
      <c r="B1272" s="164"/>
      <c r="D1272" s="159" t="s">
        <v>206</v>
      </c>
      <c r="E1272" s="165" t="s">
        <v>3</v>
      </c>
      <c r="F1272" s="166" t="s">
        <v>1371</v>
      </c>
      <c r="H1272" s="167">
        <v>38.4</v>
      </c>
      <c r="I1272" s="168"/>
      <c r="L1272" s="164"/>
      <c r="M1272" s="169"/>
      <c r="N1272" s="170"/>
      <c r="O1272" s="170"/>
      <c r="P1272" s="170"/>
      <c r="Q1272" s="170"/>
      <c r="R1272" s="170"/>
      <c r="S1272" s="170"/>
      <c r="T1272" s="171"/>
      <c r="AT1272" s="165" t="s">
        <v>206</v>
      </c>
      <c r="AU1272" s="165" t="s">
        <v>81</v>
      </c>
      <c r="AV1272" s="13" t="s">
        <v>81</v>
      </c>
      <c r="AW1272" s="13" t="s">
        <v>34</v>
      </c>
      <c r="AX1272" s="13" t="s">
        <v>72</v>
      </c>
      <c r="AY1272" s="165" t="s">
        <v>195</v>
      </c>
    </row>
    <row r="1273" spans="1:65" s="13" customFormat="1">
      <c r="B1273" s="164"/>
      <c r="D1273" s="159" t="s">
        <v>206</v>
      </c>
      <c r="E1273" s="165" t="s">
        <v>3</v>
      </c>
      <c r="F1273" s="166" t="s">
        <v>1372</v>
      </c>
      <c r="H1273" s="167">
        <v>51.6</v>
      </c>
      <c r="I1273" s="168"/>
      <c r="L1273" s="164"/>
      <c r="M1273" s="169"/>
      <c r="N1273" s="170"/>
      <c r="O1273" s="170"/>
      <c r="P1273" s="170"/>
      <c r="Q1273" s="170"/>
      <c r="R1273" s="170"/>
      <c r="S1273" s="170"/>
      <c r="T1273" s="171"/>
      <c r="AT1273" s="165" t="s">
        <v>206</v>
      </c>
      <c r="AU1273" s="165" t="s">
        <v>81</v>
      </c>
      <c r="AV1273" s="13" t="s">
        <v>81</v>
      </c>
      <c r="AW1273" s="13" t="s">
        <v>34</v>
      </c>
      <c r="AX1273" s="13" t="s">
        <v>72</v>
      </c>
      <c r="AY1273" s="165" t="s">
        <v>195</v>
      </c>
    </row>
    <row r="1274" spans="1:65" s="13" customFormat="1">
      <c r="B1274" s="164"/>
      <c r="D1274" s="159" t="s">
        <v>206</v>
      </c>
      <c r="E1274" s="165" t="s">
        <v>3</v>
      </c>
      <c r="F1274" s="166" t="s">
        <v>1373</v>
      </c>
      <c r="H1274" s="167">
        <v>5.25</v>
      </c>
      <c r="I1274" s="168"/>
      <c r="L1274" s="164"/>
      <c r="M1274" s="169"/>
      <c r="N1274" s="170"/>
      <c r="O1274" s="170"/>
      <c r="P1274" s="170"/>
      <c r="Q1274" s="170"/>
      <c r="R1274" s="170"/>
      <c r="S1274" s="170"/>
      <c r="T1274" s="171"/>
      <c r="AT1274" s="165" t="s">
        <v>206</v>
      </c>
      <c r="AU1274" s="165" t="s">
        <v>81</v>
      </c>
      <c r="AV1274" s="13" t="s">
        <v>81</v>
      </c>
      <c r="AW1274" s="13" t="s">
        <v>34</v>
      </c>
      <c r="AX1274" s="13" t="s">
        <v>72</v>
      </c>
      <c r="AY1274" s="165" t="s">
        <v>195</v>
      </c>
    </row>
    <row r="1275" spans="1:65" s="13" customFormat="1">
      <c r="B1275" s="164"/>
      <c r="D1275" s="159" t="s">
        <v>206</v>
      </c>
      <c r="E1275" s="165" t="s">
        <v>3</v>
      </c>
      <c r="F1275" s="166" t="s">
        <v>1374</v>
      </c>
      <c r="H1275" s="167">
        <v>1.2</v>
      </c>
      <c r="I1275" s="168"/>
      <c r="L1275" s="164"/>
      <c r="M1275" s="169"/>
      <c r="N1275" s="170"/>
      <c r="O1275" s="170"/>
      <c r="P1275" s="170"/>
      <c r="Q1275" s="170"/>
      <c r="R1275" s="170"/>
      <c r="S1275" s="170"/>
      <c r="T1275" s="171"/>
      <c r="AT1275" s="165" t="s">
        <v>206</v>
      </c>
      <c r="AU1275" s="165" t="s">
        <v>81</v>
      </c>
      <c r="AV1275" s="13" t="s">
        <v>81</v>
      </c>
      <c r="AW1275" s="13" t="s">
        <v>34</v>
      </c>
      <c r="AX1275" s="13" t="s">
        <v>72</v>
      </c>
      <c r="AY1275" s="165" t="s">
        <v>195</v>
      </c>
    </row>
    <row r="1276" spans="1:65" s="13" customFormat="1">
      <c r="B1276" s="164"/>
      <c r="D1276" s="159" t="s">
        <v>206</v>
      </c>
      <c r="E1276" s="165" t="s">
        <v>3</v>
      </c>
      <c r="F1276" s="166" t="s">
        <v>1375</v>
      </c>
      <c r="H1276" s="167">
        <v>7.2</v>
      </c>
      <c r="I1276" s="168"/>
      <c r="L1276" s="164"/>
      <c r="M1276" s="169"/>
      <c r="N1276" s="170"/>
      <c r="O1276" s="170"/>
      <c r="P1276" s="170"/>
      <c r="Q1276" s="170"/>
      <c r="R1276" s="170"/>
      <c r="S1276" s="170"/>
      <c r="T1276" s="171"/>
      <c r="AT1276" s="165" t="s">
        <v>206</v>
      </c>
      <c r="AU1276" s="165" t="s">
        <v>81</v>
      </c>
      <c r="AV1276" s="13" t="s">
        <v>81</v>
      </c>
      <c r="AW1276" s="13" t="s">
        <v>34</v>
      </c>
      <c r="AX1276" s="13" t="s">
        <v>72</v>
      </c>
      <c r="AY1276" s="165" t="s">
        <v>195</v>
      </c>
    </row>
    <row r="1277" spans="1:65" s="13" customFormat="1">
      <c r="B1277" s="164"/>
      <c r="D1277" s="159" t="s">
        <v>206</v>
      </c>
      <c r="E1277" s="165" t="s">
        <v>3</v>
      </c>
      <c r="F1277" s="166" t="s">
        <v>1376</v>
      </c>
      <c r="H1277" s="167">
        <v>10.26</v>
      </c>
      <c r="I1277" s="168"/>
      <c r="L1277" s="164"/>
      <c r="M1277" s="169"/>
      <c r="N1277" s="170"/>
      <c r="O1277" s="170"/>
      <c r="P1277" s="170"/>
      <c r="Q1277" s="170"/>
      <c r="R1277" s="170"/>
      <c r="S1277" s="170"/>
      <c r="T1277" s="171"/>
      <c r="AT1277" s="165" t="s">
        <v>206</v>
      </c>
      <c r="AU1277" s="165" t="s">
        <v>81</v>
      </c>
      <c r="AV1277" s="13" t="s">
        <v>81</v>
      </c>
      <c r="AW1277" s="13" t="s">
        <v>34</v>
      </c>
      <c r="AX1277" s="13" t="s">
        <v>72</v>
      </c>
      <c r="AY1277" s="165" t="s">
        <v>195</v>
      </c>
    </row>
    <row r="1278" spans="1:65" s="13" customFormat="1">
      <c r="B1278" s="164"/>
      <c r="D1278" s="159" t="s">
        <v>206</v>
      </c>
      <c r="E1278" s="165" t="s">
        <v>3</v>
      </c>
      <c r="F1278" s="166" t="s">
        <v>1377</v>
      </c>
      <c r="H1278" s="167">
        <v>10.8</v>
      </c>
      <c r="I1278" s="168"/>
      <c r="L1278" s="164"/>
      <c r="M1278" s="169"/>
      <c r="N1278" s="170"/>
      <c r="O1278" s="170"/>
      <c r="P1278" s="170"/>
      <c r="Q1278" s="170"/>
      <c r="R1278" s="170"/>
      <c r="S1278" s="170"/>
      <c r="T1278" s="171"/>
      <c r="AT1278" s="165" t="s">
        <v>206</v>
      </c>
      <c r="AU1278" s="165" t="s">
        <v>81</v>
      </c>
      <c r="AV1278" s="13" t="s">
        <v>81</v>
      </c>
      <c r="AW1278" s="13" t="s">
        <v>34</v>
      </c>
      <c r="AX1278" s="13" t="s">
        <v>72</v>
      </c>
      <c r="AY1278" s="165" t="s">
        <v>195</v>
      </c>
    </row>
    <row r="1279" spans="1:65" s="13" customFormat="1">
      <c r="B1279" s="164"/>
      <c r="D1279" s="159" t="s">
        <v>206</v>
      </c>
      <c r="E1279" s="165" t="s">
        <v>3</v>
      </c>
      <c r="F1279" s="166" t="s">
        <v>1378</v>
      </c>
      <c r="H1279" s="167">
        <v>2.4</v>
      </c>
      <c r="I1279" s="168"/>
      <c r="L1279" s="164"/>
      <c r="M1279" s="169"/>
      <c r="N1279" s="170"/>
      <c r="O1279" s="170"/>
      <c r="P1279" s="170"/>
      <c r="Q1279" s="170"/>
      <c r="R1279" s="170"/>
      <c r="S1279" s="170"/>
      <c r="T1279" s="171"/>
      <c r="AT1279" s="165" t="s">
        <v>206</v>
      </c>
      <c r="AU1279" s="165" t="s">
        <v>81</v>
      </c>
      <c r="AV1279" s="13" t="s">
        <v>81</v>
      </c>
      <c r="AW1279" s="13" t="s">
        <v>34</v>
      </c>
      <c r="AX1279" s="13" t="s">
        <v>72</v>
      </c>
      <c r="AY1279" s="165" t="s">
        <v>195</v>
      </c>
    </row>
    <row r="1280" spans="1:65" s="13" customFormat="1">
      <c r="B1280" s="164"/>
      <c r="D1280" s="159" t="s">
        <v>206</v>
      </c>
      <c r="E1280" s="165" t="s">
        <v>3</v>
      </c>
      <c r="F1280" s="166" t="s">
        <v>1379</v>
      </c>
      <c r="H1280" s="167">
        <v>5.13</v>
      </c>
      <c r="I1280" s="168"/>
      <c r="L1280" s="164"/>
      <c r="M1280" s="169"/>
      <c r="N1280" s="170"/>
      <c r="O1280" s="170"/>
      <c r="P1280" s="170"/>
      <c r="Q1280" s="170"/>
      <c r="R1280" s="170"/>
      <c r="S1280" s="170"/>
      <c r="T1280" s="171"/>
      <c r="AT1280" s="165" t="s">
        <v>206</v>
      </c>
      <c r="AU1280" s="165" t="s">
        <v>81</v>
      </c>
      <c r="AV1280" s="13" t="s">
        <v>81</v>
      </c>
      <c r="AW1280" s="13" t="s">
        <v>34</v>
      </c>
      <c r="AX1280" s="13" t="s">
        <v>72</v>
      </c>
      <c r="AY1280" s="165" t="s">
        <v>195</v>
      </c>
    </row>
    <row r="1281" spans="1:65" s="13" customFormat="1">
      <c r="B1281" s="164"/>
      <c r="D1281" s="159" t="s">
        <v>206</v>
      </c>
      <c r="E1281" s="165" t="s">
        <v>3</v>
      </c>
      <c r="F1281" s="166" t="s">
        <v>1380</v>
      </c>
      <c r="H1281" s="167">
        <v>2.76</v>
      </c>
      <c r="I1281" s="168"/>
      <c r="L1281" s="164"/>
      <c r="M1281" s="169"/>
      <c r="N1281" s="170"/>
      <c r="O1281" s="170"/>
      <c r="P1281" s="170"/>
      <c r="Q1281" s="170"/>
      <c r="R1281" s="170"/>
      <c r="S1281" s="170"/>
      <c r="T1281" s="171"/>
      <c r="AT1281" s="165" t="s">
        <v>206</v>
      </c>
      <c r="AU1281" s="165" t="s">
        <v>81</v>
      </c>
      <c r="AV1281" s="13" t="s">
        <v>81</v>
      </c>
      <c r="AW1281" s="13" t="s">
        <v>34</v>
      </c>
      <c r="AX1281" s="13" t="s">
        <v>72</v>
      </c>
      <c r="AY1281" s="165" t="s">
        <v>195</v>
      </c>
    </row>
    <row r="1282" spans="1:65" s="13" customFormat="1">
      <c r="B1282" s="164"/>
      <c r="D1282" s="159" t="s">
        <v>206</v>
      </c>
      <c r="E1282" s="165" t="s">
        <v>3</v>
      </c>
      <c r="F1282" s="166" t="s">
        <v>1381</v>
      </c>
      <c r="H1282" s="167">
        <v>4.32</v>
      </c>
      <c r="I1282" s="168"/>
      <c r="L1282" s="164"/>
      <c r="M1282" s="169"/>
      <c r="N1282" s="170"/>
      <c r="O1282" s="170"/>
      <c r="P1282" s="170"/>
      <c r="Q1282" s="170"/>
      <c r="R1282" s="170"/>
      <c r="S1282" s="170"/>
      <c r="T1282" s="171"/>
      <c r="AT1282" s="165" t="s">
        <v>206</v>
      </c>
      <c r="AU1282" s="165" t="s">
        <v>81</v>
      </c>
      <c r="AV1282" s="13" t="s">
        <v>81</v>
      </c>
      <c r="AW1282" s="13" t="s">
        <v>34</v>
      </c>
      <c r="AX1282" s="13" t="s">
        <v>72</v>
      </c>
      <c r="AY1282" s="165" t="s">
        <v>195</v>
      </c>
    </row>
    <row r="1283" spans="1:65" s="13" customFormat="1">
      <c r="B1283" s="164"/>
      <c r="D1283" s="159" t="s">
        <v>206</v>
      </c>
      <c r="E1283" s="165" t="s">
        <v>3</v>
      </c>
      <c r="F1283" s="166" t="s">
        <v>1382</v>
      </c>
      <c r="H1283" s="167">
        <v>4.05</v>
      </c>
      <c r="I1283" s="168"/>
      <c r="L1283" s="164"/>
      <c r="M1283" s="169"/>
      <c r="N1283" s="170"/>
      <c r="O1283" s="170"/>
      <c r="P1283" s="170"/>
      <c r="Q1283" s="170"/>
      <c r="R1283" s="170"/>
      <c r="S1283" s="170"/>
      <c r="T1283" s="171"/>
      <c r="AT1283" s="165" t="s">
        <v>206</v>
      </c>
      <c r="AU1283" s="165" t="s">
        <v>81</v>
      </c>
      <c r="AV1283" s="13" t="s">
        <v>81</v>
      </c>
      <c r="AW1283" s="13" t="s">
        <v>34</v>
      </c>
      <c r="AX1283" s="13" t="s">
        <v>72</v>
      </c>
      <c r="AY1283" s="165" t="s">
        <v>195</v>
      </c>
    </row>
    <row r="1284" spans="1:65" s="13" customFormat="1">
      <c r="B1284" s="164"/>
      <c r="D1284" s="159" t="s">
        <v>206</v>
      </c>
      <c r="E1284" s="165" t="s">
        <v>3</v>
      </c>
      <c r="F1284" s="166" t="s">
        <v>1383</v>
      </c>
      <c r="H1284" s="167">
        <v>3.931</v>
      </c>
      <c r="I1284" s="168"/>
      <c r="L1284" s="164"/>
      <c r="M1284" s="169"/>
      <c r="N1284" s="170"/>
      <c r="O1284" s="170"/>
      <c r="P1284" s="170"/>
      <c r="Q1284" s="170"/>
      <c r="R1284" s="170"/>
      <c r="S1284" s="170"/>
      <c r="T1284" s="171"/>
      <c r="AT1284" s="165" t="s">
        <v>206</v>
      </c>
      <c r="AU1284" s="165" t="s">
        <v>81</v>
      </c>
      <c r="AV1284" s="13" t="s">
        <v>81</v>
      </c>
      <c r="AW1284" s="13" t="s">
        <v>34</v>
      </c>
      <c r="AX1284" s="13" t="s">
        <v>72</v>
      </c>
      <c r="AY1284" s="165" t="s">
        <v>195</v>
      </c>
    </row>
    <row r="1285" spans="1:65" s="13" customFormat="1">
      <c r="B1285" s="164"/>
      <c r="D1285" s="159" t="s">
        <v>206</v>
      </c>
      <c r="E1285" s="165" t="s">
        <v>3</v>
      </c>
      <c r="F1285" s="166" t="s">
        <v>1384</v>
      </c>
      <c r="H1285" s="167">
        <v>4.2640000000000002</v>
      </c>
      <c r="I1285" s="168"/>
      <c r="L1285" s="164"/>
      <c r="M1285" s="169"/>
      <c r="N1285" s="170"/>
      <c r="O1285" s="170"/>
      <c r="P1285" s="170"/>
      <c r="Q1285" s="170"/>
      <c r="R1285" s="170"/>
      <c r="S1285" s="170"/>
      <c r="T1285" s="171"/>
      <c r="AT1285" s="165" t="s">
        <v>206</v>
      </c>
      <c r="AU1285" s="165" t="s">
        <v>81</v>
      </c>
      <c r="AV1285" s="13" t="s">
        <v>81</v>
      </c>
      <c r="AW1285" s="13" t="s">
        <v>34</v>
      </c>
      <c r="AX1285" s="13" t="s">
        <v>72</v>
      </c>
      <c r="AY1285" s="165" t="s">
        <v>195</v>
      </c>
    </row>
    <row r="1286" spans="1:65" s="14" customFormat="1">
      <c r="B1286" s="172"/>
      <c r="D1286" s="159" t="s">
        <v>206</v>
      </c>
      <c r="E1286" s="173" t="s">
        <v>3</v>
      </c>
      <c r="F1286" s="174" t="s">
        <v>1351</v>
      </c>
      <c r="H1286" s="175">
        <v>273.16500000000002</v>
      </c>
      <c r="I1286" s="176"/>
      <c r="L1286" s="172"/>
      <c r="M1286" s="177"/>
      <c r="N1286" s="178"/>
      <c r="O1286" s="178"/>
      <c r="P1286" s="178"/>
      <c r="Q1286" s="178"/>
      <c r="R1286" s="178"/>
      <c r="S1286" s="178"/>
      <c r="T1286" s="179"/>
      <c r="AT1286" s="173" t="s">
        <v>206</v>
      </c>
      <c r="AU1286" s="173" t="s">
        <v>81</v>
      </c>
      <c r="AV1286" s="14" t="s">
        <v>109</v>
      </c>
      <c r="AW1286" s="14" t="s">
        <v>34</v>
      </c>
      <c r="AX1286" s="14" t="s">
        <v>72</v>
      </c>
      <c r="AY1286" s="173" t="s">
        <v>195</v>
      </c>
    </row>
    <row r="1287" spans="1:65" s="13" customFormat="1">
      <c r="B1287" s="164"/>
      <c r="D1287" s="159" t="s">
        <v>206</v>
      </c>
      <c r="E1287" s="165" t="s">
        <v>3</v>
      </c>
      <c r="F1287" s="166" t="s">
        <v>1385</v>
      </c>
      <c r="H1287" s="167">
        <v>1.28</v>
      </c>
      <c r="I1287" s="168"/>
      <c r="L1287" s="164"/>
      <c r="M1287" s="169"/>
      <c r="N1287" s="170"/>
      <c r="O1287" s="170"/>
      <c r="P1287" s="170"/>
      <c r="Q1287" s="170"/>
      <c r="R1287" s="170"/>
      <c r="S1287" s="170"/>
      <c r="T1287" s="171"/>
      <c r="AT1287" s="165" t="s">
        <v>206</v>
      </c>
      <c r="AU1287" s="165" t="s">
        <v>81</v>
      </c>
      <c r="AV1287" s="13" t="s">
        <v>81</v>
      </c>
      <c r="AW1287" s="13" t="s">
        <v>34</v>
      </c>
      <c r="AX1287" s="13" t="s">
        <v>72</v>
      </c>
      <c r="AY1287" s="165" t="s">
        <v>195</v>
      </c>
    </row>
    <row r="1288" spans="1:65" s="13" customFormat="1">
      <c r="B1288" s="164"/>
      <c r="D1288" s="159" t="s">
        <v>206</v>
      </c>
      <c r="E1288" s="165" t="s">
        <v>3</v>
      </c>
      <c r="F1288" s="166" t="s">
        <v>1386</v>
      </c>
      <c r="H1288" s="167">
        <v>1.92</v>
      </c>
      <c r="I1288" s="168"/>
      <c r="L1288" s="164"/>
      <c r="M1288" s="169"/>
      <c r="N1288" s="170"/>
      <c r="O1288" s="170"/>
      <c r="P1288" s="170"/>
      <c r="Q1288" s="170"/>
      <c r="R1288" s="170"/>
      <c r="S1288" s="170"/>
      <c r="T1288" s="171"/>
      <c r="AT1288" s="165" t="s">
        <v>206</v>
      </c>
      <c r="AU1288" s="165" t="s">
        <v>81</v>
      </c>
      <c r="AV1288" s="13" t="s">
        <v>81</v>
      </c>
      <c r="AW1288" s="13" t="s">
        <v>34</v>
      </c>
      <c r="AX1288" s="13" t="s">
        <v>72</v>
      </c>
      <c r="AY1288" s="165" t="s">
        <v>195</v>
      </c>
    </row>
    <row r="1289" spans="1:65" s="14" customFormat="1">
      <c r="B1289" s="172"/>
      <c r="D1289" s="159" t="s">
        <v>206</v>
      </c>
      <c r="E1289" s="173" t="s">
        <v>3</v>
      </c>
      <c r="F1289" s="174" t="s">
        <v>1354</v>
      </c>
      <c r="H1289" s="175">
        <v>3.2</v>
      </c>
      <c r="I1289" s="176"/>
      <c r="L1289" s="172"/>
      <c r="M1289" s="177"/>
      <c r="N1289" s="178"/>
      <c r="O1289" s="178"/>
      <c r="P1289" s="178"/>
      <c r="Q1289" s="178"/>
      <c r="R1289" s="178"/>
      <c r="S1289" s="178"/>
      <c r="T1289" s="179"/>
      <c r="AT1289" s="173" t="s">
        <v>206</v>
      </c>
      <c r="AU1289" s="173" t="s">
        <v>81</v>
      </c>
      <c r="AV1289" s="14" t="s">
        <v>109</v>
      </c>
      <c r="AW1289" s="14" t="s">
        <v>34</v>
      </c>
      <c r="AX1289" s="14" t="s">
        <v>72</v>
      </c>
      <c r="AY1289" s="173" t="s">
        <v>195</v>
      </c>
    </row>
    <row r="1290" spans="1:65" s="13" customFormat="1">
      <c r="B1290" s="164"/>
      <c r="D1290" s="159" t="s">
        <v>206</v>
      </c>
      <c r="E1290" s="165" t="s">
        <v>3</v>
      </c>
      <c r="F1290" s="166" t="s">
        <v>1387</v>
      </c>
      <c r="H1290" s="167">
        <v>300</v>
      </c>
      <c r="I1290" s="168"/>
      <c r="L1290" s="164"/>
      <c r="M1290" s="169"/>
      <c r="N1290" s="170"/>
      <c r="O1290" s="170"/>
      <c r="P1290" s="170"/>
      <c r="Q1290" s="170"/>
      <c r="R1290" s="170"/>
      <c r="S1290" s="170"/>
      <c r="T1290" s="171"/>
      <c r="AT1290" s="165" t="s">
        <v>206</v>
      </c>
      <c r="AU1290" s="165" t="s">
        <v>81</v>
      </c>
      <c r="AV1290" s="13" t="s">
        <v>81</v>
      </c>
      <c r="AW1290" s="13" t="s">
        <v>34</v>
      </c>
      <c r="AX1290" s="13" t="s">
        <v>72</v>
      </c>
      <c r="AY1290" s="165" t="s">
        <v>195</v>
      </c>
    </row>
    <row r="1291" spans="1:65" s="14" customFormat="1">
      <c r="B1291" s="172"/>
      <c r="D1291" s="159" t="s">
        <v>206</v>
      </c>
      <c r="E1291" s="173" t="s">
        <v>3</v>
      </c>
      <c r="F1291" s="174" t="s">
        <v>1388</v>
      </c>
      <c r="H1291" s="175">
        <v>300</v>
      </c>
      <c r="I1291" s="176"/>
      <c r="L1291" s="172"/>
      <c r="M1291" s="177"/>
      <c r="N1291" s="178"/>
      <c r="O1291" s="178"/>
      <c r="P1291" s="178"/>
      <c r="Q1291" s="178"/>
      <c r="R1291" s="178"/>
      <c r="S1291" s="178"/>
      <c r="T1291" s="179"/>
      <c r="AT1291" s="173" t="s">
        <v>206</v>
      </c>
      <c r="AU1291" s="173" t="s">
        <v>81</v>
      </c>
      <c r="AV1291" s="14" t="s">
        <v>109</v>
      </c>
      <c r="AW1291" s="14" t="s">
        <v>34</v>
      </c>
      <c r="AX1291" s="14" t="s">
        <v>72</v>
      </c>
      <c r="AY1291" s="173" t="s">
        <v>195</v>
      </c>
    </row>
    <row r="1292" spans="1:65" s="15" customFormat="1">
      <c r="B1292" s="180"/>
      <c r="D1292" s="159" t="s">
        <v>206</v>
      </c>
      <c r="E1292" s="181" t="s">
        <v>3</v>
      </c>
      <c r="F1292" s="182" t="s">
        <v>212</v>
      </c>
      <c r="H1292" s="183">
        <v>576.36500000000001</v>
      </c>
      <c r="I1292" s="184"/>
      <c r="L1292" s="180"/>
      <c r="M1292" s="185"/>
      <c r="N1292" s="186"/>
      <c r="O1292" s="186"/>
      <c r="P1292" s="186"/>
      <c r="Q1292" s="186"/>
      <c r="R1292" s="186"/>
      <c r="S1292" s="186"/>
      <c r="T1292" s="187"/>
      <c r="AT1292" s="181" t="s">
        <v>206</v>
      </c>
      <c r="AU1292" s="181" t="s">
        <v>81</v>
      </c>
      <c r="AV1292" s="15" t="s">
        <v>202</v>
      </c>
      <c r="AW1292" s="15" t="s">
        <v>34</v>
      </c>
      <c r="AX1292" s="15" t="s">
        <v>79</v>
      </c>
      <c r="AY1292" s="181" t="s">
        <v>195</v>
      </c>
    </row>
    <row r="1293" spans="1:65" s="2" customFormat="1" ht="24.2" customHeight="1">
      <c r="A1293" s="35"/>
      <c r="B1293" s="145"/>
      <c r="C1293" s="146" t="s">
        <v>1389</v>
      </c>
      <c r="D1293" s="146" t="s">
        <v>197</v>
      </c>
      <c r="E1293" s="147" t="s">
        <v>1390</v>
      </c>
      <c r="F1293" s="148" t="s">
        <v>1391</v>
      </c>
      <c r="G1293" s="149" t="s">
        <v>321</v>
      </c>
      <c r="H1293" s="150">
        <v>850</v>
      </c>
      <c r="I1293" s="151"/>
      <c r="J1293" s="152">
        <f>ROUND(I1293*H1293,2)</f>
        <v>0</v>
      </c>
      <c r="K1293" s="148" t="s">
        <v>201</v>
      </c>
      <c r="L1293" s="36"/>
      <c r="M1293" s="153" t="s">
        <v>3</v>
      </c>
      <c r="N1293" s="154" t="s">
        <v>43</v>
      </c>
      <c r="O1293" s="56"/>
      <c r="P1293" s="155">
        <f>O1293*H1293</f>
        <v>0</v>
      </c>
      <c r="Q1293" s="155">
        <v>1.5E-3</v>
      </c>
      <c r="R1293" s="155">
        <f>Q1293*H1293</f>
        <v>1.2750000000000001</v>
      </c>
      <c r="S1293" s="155">
        <v>0</v>
      </c>
      <c r="T1293" s="156">
        <f>S1293*H1293</f>
        <v>0</v>
      </c>
      <c r="U1293" s="35"/>
      <c r="V1293" s="35"/>
      <c r="W1293" s="35"/>
      <c r="X1293" s="35"/>
      <c r="Y1293" s="35"/>
      <c r="Z1293" s="35"/>
      <c r="AA1293" s="35"/>
      <c r="AB1293" s="35"/>
      <c r="AC1293" s="35"/>
      <c r="AD1293" s="35"/>
      <c r="AE1293" s="35"/>
      <c r="AR1293" s="157" t="s">
        <v>202</v>
      </c>
      <c r="AT1293" s="157" t="s">
        <v>197</v>
      </c>
      <c r="AU1293" s="157" t="s">
        <v>81</v>
      </c>
      <c r="AY1293" s="20" t="s">
        <v>195</v>
      </c>
      <c r="BE1293" s="158">
        <f>IF(N1293="základní",J1293,0)</f>
        <v>0</v>
      </c>
      <c r="BF1293" s="158">
        <f>IF(N1293="snížená",J1293,0)</f>
        <v>0</v>
      </c>
      <c r="BG1293" s="158">
        <f>IF(N1293="zákl. přenesená",J1293,0)</f>
        <v>0</v>
      </c>
      <c r="BH1293" s="158">
        <f>IF(N1293="sníž. přenesená",J1293,0)</f>
        <v>0</v>
      </c>
      <c r="BI1293" s="158">
        <f>IF(N1293="nulová",J1293,0)</f>
        <v>0</v>
      </c>
      <c r="BJ1293" s="20" t="s">
        <v>79</v>
      </c>
      <c r="BK1293" s="158">
        <f>ROUND(I1293*H1293,2)</f>
        <v>0</v>
      </c>
      <c r="BL1293" s="20" t="s">
        <v>202</v>
      </c>
      <c r="BM1293" s="157" t="s">
        <v>1392</v>
      </c>
    </row>
    <row r="1294" spans="1:65" s="2" customFormat="1" ht="48.75">
      <c r="A1294" s="35"/>
      <c r="B1294" s="36"/>
      <c r="C1294" s="35"/>
      <c r="D1294" s="159" t="s">
        <v>204</v>
      </c>
      <c r="E1294" s="35"/>
      <c r="F1294" s="160" t="s">
        <v>1393</v>
      </c>
      <c r="G1294" s="35"/>
      <c r="H1294" s="35"/>
      <c r="I1294" s="161"/>
      <c r="J1294" s="35"/>
      <c r="K1294" s="35"/>
      <c r="L1294" s="36"/>
      <c r="M1294" s="162"/>
      <c r="N1294" s="163"/>
      <c r="O1294" s="56"/>
      <c r="P1294" s="56"/>
      <c r="Q1294" s="56"/>
      <c r="R1294" s="56"/>
      <c r="S1294" s="56"/>
      <c r="T1294" s="57"/>
      <c r="U1294" s="35"/>
      <c r="V1294" s="35"/>
      <c r="W1294" s="35"/>
      <c r="X1294" s="35"/>
      <c r="Y1294" s="35"/>
      <c r="Z1294" s="35"/>
      <c r="AA1294" s="35"/>
      <c r="AB1294" s="35"/>
      <c r="AC1294" s="35"/>
      <c r="AD1294" s="35"/>
      <c r="AE1294" s="35"/>
      <c r="AT1294" s="20" t="s">
        <v>204</v>
      </c>
      <c r="AU1294" s="20" t="s">
        <v>81</v>
      </c>
    </row>
    <row r="1295" spans="1:65" s="13" customFormat="1">
      <c r="B1295" s="164"/>
      <c r="D1295" s="159" t="s">
        <v>206</v>
      </c>
      <c r="E1295" s="165" t="s">
        <v>3</v>
      </c>
      <c r="F1295" s="166" t="s">
        <v>1394</v>
      </c>
      <c r="H1295" s="167">
        <v>300</v>
      </c>
      <c r="I1295" s="168"/>
      <c r="L1295" s="164"/>
      <c r="M1295" s="169"/>
      <c r="N1295" s="170"/>
      <c r="O1295" s="170"/>
      <c r="P1295" s="170"/>
      <c r="Q1295" s="170"/>
      <c r="R1295" s="170"/>
      <c r="S1295" s="170"/>
      <c r="T1295" s="171"/>
      <c r="AT1295" s="165" t="s">
        <v>206</v>
      </c>
      <c r="AU1295" s="165" t="s">
        <v>81</v>
      </c>
      <c r="AV1295" s="13" t="s">
        <v>81</v>
      </c>
      <c r="AW1295" s="13" t="s">
        <v>34</v>
      </c>
      <c r="AX1295" s="13" t="s">
        <v>72</v>
      </c>
      <c r="AY1295" s="165" t="s">
        <v>195</v>
      </c>
    </row>
    <row r="1296" spans="1:65" s="13" customFormat="1">
      <c r="B1296" s="164"/>
      <c r="D1296" s="159" t="s">
        <v>206</v>
      </c>
      <c r="E1296" s="165" t="s">
        <v>3</v>
      </c>
      <c r="F1296" s="166" t="s">
        <v>1395</v>
      </c>
      <c r="H1296" s="167">
        <v>300</v>
      </c>
      <c r="I1296" s="168"/>
      <c r="L1296" s="164"/>
      <c r="M1296" s="169"/>
      <c r="N1296" s="170"/>
      <c r="O1296" s="170"/>
      <c r="P1296" s="170"/>
      <c r="Q1296" s="170"/>
      <c r="R1296" s="170"/>
      <c r="S1296" s="170"/>
      <c r="T1296" s="171"/>
      <c r="AT1296" s="165" t="s">
        <v>206</v>
      </c>
      <c r="AU1296" s="165" t="s">
        <v>81</v>
      </c>
      <c r="AV1296" s="13" t="s">
        <v>81</v>
      </c>
      <c r="AW1296" s="13" t="s">
        <v>34</v>
      </c>
      <c r="AX1296" s="13" t="s">
        <v>72</v>
      </c>
      <c r="AY1296" s="165" t="s">
        <v>195</v>
      </c>
    </row>
    <row r="1297" spans="1:65" s="13" customFormat="1">
      <c r="B1297" s="164"/>
      <c r="D1297" s="159" t="s">
        <v>206</v>
      </c>
      <c r="E1297" s="165" t="s">
        <v>3</v>
      </c>
      <c r="F1297" s="166" t="s">
        <v>1396</v>
      </c>
      <c r="H1297" s="167">
        <v>250</v>
      </c>
      <c r="I1297" s="168"/>
      <c r="L1297" s="164"/>
      <c r="M1297" s="169"/>
      <c r="N1297" s="170"/>
      <c r="O1297" s="170"/>
      <c r="P1297" s="170"/>
      <c r="Q1297" s="170"/>
      <c r="R1297" s="170"/>
      <c r="S1297" s="170"/>
      <c r="T1297" s="171"/>
      <c r="AT1297" s="165" t="s">
        <v>206</v>
      </c>
      <c r="AU1297" s="165" t="s">
        <v>81</v>
      </c>
      <c r="AV1297" s="13" t="s">
        <v>81</v>
      </c>
      <c r="AW1297" s="13" t="s">
        <v>34</v>
      </c>
      <c r="AX1297" s="13" t="s">
        <v>72</v>
      </c>
      <c r="AY1297" s="165" t="s">
        <v>195</v>
      </c>
    </row>
    <row r="1298" spans="1:65" s="15" customFormat="1">
      <c r="B1298" s="180"/>
      <c r="D1298" s="159" t="s">
        <v>206</v>
      </c>
      <c r="E1298" s="181" t="s">
        <v>3</v>
      </c>
      <c r="F1298" s="182" t="s">
        <v>212</v>
      </c>
      <c r="H1298" s="183">
        <v>850</v>
      </c>
      <c r="I1298" s="184"/>
      <c r="L1298" s="180"/>
      <c r="M1298" s="185"/>
      <c r="N1298" s="186"/>
      <c r="O1298" s="186"/>
      <c r="P1298" s="186"/>
      <c r="Q1298" s="186"/>
      <c r="R1298" s="186"/>
      <c r="S1298" s="186"/>
      <c r="T1298" s="187"/>
      <c r="AT1298" s="181" t="s">
        <v>206</v>
      </c>
      <c r="AU1298" s="181" t="s">
        <v>81</v>
      </c>
      <c r="AV1298" s="15" t="s">
        <v>202</v>
      </c>
      <c r="AW1298" s="15" t="s">
        <v>34</v>
      </c>
      <c r="AX1298" s="15" t="s">
        <v>79</v>
      </c>
      <c r="AY1298" s="181" t="s">
        <v>195</v>
      </c>
    </row>
    <row r="1299" spans="1:65" s="2" customFormat="1" ht="37.9" customHeight="1">
      <c r="A1299" s="35"/>
      <c r="B1299" s="145"/>
      <c r="C1299" s="146" t="s">
        <v>1397</v>
      </c>
      <c r="D1299" s="146" t="s">
        <v>197</v>
      </c>
      <c r="E1299" s="147" t="s">
        <v>1398</v>
      </c>
      <c r="F1299" s="148" t="s">
        <v>1399</v>
      </c>
      <c r="G1299" s="149" t="s">
        <v>300</v>
      </c>
      <c r="H1299" s="150">
        <v>214.77</v>
      </c>
      <c r="I1299" s="151"/>
      <c r="J1299" s="152">
        <f>ROUND(I1299*H1299,2)</f>
        <v>0</v>
      </c>
      <c r="K1299" s="148" t="s">
        <v>201</v>
      </c>
      <c r="L1299" s="36"/>
      <c r="M1299" s="153" t="s">
        <v>3</v>
      </c>
      <c r="N1299" s="154" t="s">
        <v>43</v>
      </c>
      <c r="O1299" s="56"/>
      <c r="P1299" s="155">
        <f>O1299*H1299</f>
        <v>0</v>
      </c>
      <c r="Q1299" s="155">
        <v>1.7639999999999999E-2</v>
      </c>
      <c r="R1299" s="155">
        <f>Q1299*H1299</f>
        <v>3.7885428000000001</v>
      </c>
      <c r="S1299" s="155">
        <v>0.02</v>
      </c>
      <c r="T1299" s="156">
        <f>S1299*H1299</f>
        <v>4.2953999999999999</v>
      </c>
      <c r="U1299" s="35"/>
      <c r="V1299" s="35"/>
      <c r="W1299" s="35"/>
      <c r="X1299" s="35"/>
      <c r="Y1299" s="35"/>
      <c r="Z1299" s="35"/>
      <c r="AA1299" s="35"/>
      <c r="AB1299" s="35"/>
      <c r="AC1299" s="35"/>
      <c r="AD1299" s="35"/>
      <c r="AE1299" s="35"/>
      <c r="AR1299" s="157" t="s">
        <v>202</v>
      </c>
      <c r="AT1299" s="157" t="s">
        <v>197</v>
      </c>
      <c r="AU1299" s="157" t="s">
        <v>81</v>
      </c>
      <c r="AY1299" s="20" t="s">
        <v>195</v>
      </c>
      <c r="BE1299" s="158">
        <f>IF(N1299="základní",J1299,0)</f>
        <v>0</v>
      </c>
      <c r="BF1299" s="158">
        <f>IF(N1299="snížená",J1299,0)</f>
        <v>0</v>
      </c>
      <c r="BG1299" s="158">
        <f>IF(N1299="zákl. přenesená",J1299,0)</f>
        <v>0</v>
      </c>
      <c r="BH1299" s="158">
        <f>IF(N1299="sníž. přenesená",J1299,0)</f>
        <v>0</v>
      </c>
      <c r="BI1299" s="158">
        <f>IF(N1299="nulová",J1299,0)</f>
        <v>0</v>
      </c>
      <c r="BJ1299" s="20" t="s">
        <v>79</v>
      </c>
      <c r="BK1299" s="158">
        <f>ROUND(I1299*H1299,2)</f>
        <v>0</v>
      </c>
      <c r="BL1299" s="20" t="s">
        <v>202</v>
      </c>
      <c r="BM1299" s="157" t="s">
        <v>1400</v>
      </c>
    </row>
    <row r="1300" spans="1:65" s="2" customFormat="1" ht="29.25">
      <c r="A1300" s="35"/>
      <c r="B1300" s="36"/>
      <c r="C1300" s="35"/>
      <c r="D1300" s="159" t="s">
        <v>204</v>
      </c>
      <c r="E1300" s="35"/>
      <c r="F1300" s="160" t="s">
        <v>1401</v>
      </c>
      <c r="G1300" s="35"/>
      <c r="H1300" s="35"/>
      <c r="I1300" s="161"/>
      <c r="J1300" s="35"/>
      <c r="K1300" s="35"/>
      <c r="L1300" s="36"/>
      <c r="M1300" s="162"/>
      <c r="N1300" s="163"/>
      <c r="O1300" s="56"/>
      <c r="P1300" s="56"/>
      <c r="Q1300" s="56"/>
      <c r="R1300" s="56"/>
      <c r="S1300" s="56"/>
      <c r="T1300" s="57"/>
      <c r="U1300" s="35"/>
      <c r="V1300" s="35"/>
      <c r="W1300" s="35"/>
      <c r="X1300" s="35"/>
      <c r="Y1300" s="35"/>
      <c r="Z1300" s="35"/>
      <c r="AA1300" s="35"/>
      <c r="AB1300" s="35"/>
      <c r="AC1300" s="35"/>
      <c r="AD1300" s="35"/>
      <c r="AE1300" s="35"/>
      <c r="AT1300" s="20" t="s">
        <v>204</v>
      </c>
      <c r="AU1300" s="20" t="s">
        <v>81</v>
      </c>
    </row>
    <row r="1301" spans="1:65" s="13" customFormat="1">
      <c r="B1301" s="164"/>
      <c r="D1301" s="159" t="s">
        <v>206</v>
      </c>
      <c r="E1301" s="165" t="s">
        <v>3</v>
      </c>
      <c r="F1301" s="166" t="s">
        <v>1402</v>
      </c>
      <c r="H1301" s="167">
        <v>214.77</v>
      </c>
      <c r="I1301" s="168"/>
      <c r="L1301" s="164"/>
      <c r="M1301" s="169"/>
      <c r="N1301" s="170"/>
      <c r="O1301" s="170"/>
      <c r="P1301" s="170"/>
      <c r="Q1301" s="170"/>
      <c r="R1301" s="170"/>
      <c r="S1301" s="170"/>
      <c r="T1301" s="171"/>
      <c r="AT1301" s="165" t="s">
        <v>206</v>
      </c>
      <c r="AU1301" s="165" t="s">
        <v>81</v>
      </c>
      <c r="AV1301" s="13" t="s">
        <v>81</v>
      </c>
      <c r="AW1301" s="13" t="s">
        <v>34</v>
      </c>
      <c r="AX1301" s="13" t="s">
        <v>79</v>
      </c>
      <c r="AY1301" s="165" t="s">
        <v>195</v>
      </c>
    </row>
    <row r="1302" spans="1:65" s="2" customFormat="1" ht="37.9" customHeight="1">
      <c r="A1302" s="35"/>
      <c r="B1302" s="145"/>
      <c r="C1302" s="146" t="s">
        <v>1403</v>
      </c>
      <c r="D1302" s="146" t="s">
        <v>197</v>
      </c>
      <c r="E1302" s="147" t="s">
        <v>1404</v>
      </c>
      <c r="F1302" s="148" t="s">
        <v>1405</v>
      </c>
      <c r="G1302" s="149" t="s">
        <v>300</v>
      </c>
      <c r="H1302" s="150">
        <v>200</v>
      </c>
      <c r="I1302" s="151"/>
      <c r="J1302" s="152">
        <f>ROUND(I1302*H1302,2)</f>
        <v>0</v>
      </c>
      <c r="K1302" s="148" t="s">
        <v>201</v>
      </c>
      <c r="L1302" s="36"/>
      <c r="M1302" s="153" t="s">
        <v>3</v>
      </c>
      <c r="N1302" s="154" t="s">
        <v>43</v>
      </c>
      <c r="O1302" s="56"/>
      <c r="P1302" s="155">
        <f>O1302*H1302</f>
        <v>0</v>
      </c>
      <c r="Q1302" s="155">
        <v>1.925E-2</v>
      </c>
      <c r="R1302" s="155">
        <f>Q1302*H1302</f>
        <v>3.85</v>
      </c>
      <c r="S1302" s="155">
        <v>0.02</v>
      </c>
      <c r="T1302" s="156">
        <f>S1302*H1302</f>
        <v>4</v>
      </c>
      <c r="U1302" s="35"/>
      <c r="V1302" s="35"/>
      <c r="W1302" s="35"/>
      <c r="X1302" s="35"/>
      <c r="Y1302" s="35"/>
      <c r="Z1302" s="35"/>
      <c r="AA1302" s="35"/>
      <c r="AB1302" s="35"/>
      <c r="AC1302" s="35"/>
      <c r="AD1302" s="35"/>
      <c r="AE1302" s="35"/>
      <c r="AR1302" s="157" t="s">
        <v>202</v>
      </c>
      <c r="AT1302" s="157" t="s">
        <v>197</v>
      </c>
      <c r="AU1302" s="157" t="s">
        <v>81</v>
      </c>
      <c r="AY1302" s="20" t="s">
        <v>195</v>
      </c>
      <c r="BE1302" s="158">
        <f>IF(N1302="základní",J1302,0)</f>
        <v>0</v>
      </c>
      <c r="BF1302" s="158">
        <f>IF(N1302="snížená",J1302,0)</f>
        <v>0</v>
      </c>
      <c r="BG1302" s="158">
        <f>IF(N1302="zákl. přenesená",J1302,0)</f>
        <v>0</v>
      </c>
      <c r="BH1302" s="158">
        <f>IF(N1302="sníž. přenesená",J1302,0)</f>
        <v>0</v>
      </c>
      <c r="BI1302" s="158">
        <f>IF(N1302="nulová",J1302,0)</f>
        <v>0</v>
      </c>
      <c r="BJ1302" s="20" t="s">
        <v>79</v>
      </c>
      <c r="BK1302" s="158">
        <f>ROUND(I1302*H1302,2)</f>
        <v>0</v>
      </c>
      <c r="BL1302" s="20" t="s">
        <v>202</v>
      </c>
      <c r="BM1302" s="157" t="s">
        <v>1406</v>
      </c>
    </row>
    <row r="1303" spans="1:65" s="2" customFormat="1" ht="29.25">
      <c r="A1303" s="35"/>
      <c r="B1303" s="36"/>
      <c r="C1303" s="35"/>
      <c r="D1303" s="159" t="s">
        <v>204</v>
      </c>
      <c r="E1303" s="35"/>
      <c r="F1303" s="160" t="s">
        <v>1401</v>
      </c>
      <c r="G1303" s="35"/>
      <c r="H1303" s="35"/>
      <c r="I1303" s="161"/>
      <c r="J1303" s="35"/>
      <c r="K1303" s="35"/>
      <c r="L1303" s="36"/>
      <c r="M1303" s="162"/>
      <c r="N1303" s="163"/>
      <c r="O1303" s="56"/>
      <c r="P1303" s="56"/>
      <c r="Q1303" s="56"/>
      <c r="R1303" s="56"/>
      <c r="S1303" s="56"/>
      <c r="T1303" s="57"/>
      <c r="U1303" s="35"/>
      <c r="V1303" s="35"/>
      <c r="W1303" s="35"/>
      <c r="X1303" s="35"/>
      <c r="Y1303" s="35"/>
      <c r="Z1303" s="35"/>
      <c r="AA1303" s="35"/>
      <c r="AB1303" s="35"/>
      <c r="AC1303" s="35"/>
      <c r="AD1303" s="35"/>
      <c r="AE1303" s="35"/>
      <c r="AT1303" s="20" t="s">
        <v>204</v>
      </c>
      <c r="AU1303" s="20" t="s">
        <v>81</v>
      </c>
    </row>
    <row r="1304" spans="1:65" s="13" customFormat="1">
      <c r="B1304" s="164"/>
      <c r="D1304" s="159" t="s">
        <v>206</v>
      </c>
      <c r="E1304" s="165" t="s">
        <v>3</v>
      </c>
      <c r="F1304" s="166" t="s">
        <v>1407</v>
      </c>
      <c r="H1304" s="167">
        <v>200</v>
      </c>
      <c r="I1304" s="168"/>
      <c r="L1304" s="164"/>
      <c r="M1304" s="169"/>
      <c r="N1304" s="170"/>
      <c r="O1304" s="170"/>
      <c r="P1304" s="170"/>
      <c r="Q1304" s="170"/>
      <c r="R1304" s="170"/>
      <c r="S1304" s="170"/>
      <c r="T1304" s="171"/>
      <c r="AT1304" s="165" t="s">
        <v>206</v>
      </c>
      <c r="AU1304" s="165" t="s">
        <v>81</v>
      </c>
      <c r="AV1304" s="13" t="s">
        <v>81</v>
      </c>
      <c r="AW1304" s="13" t="s">
        <v>34</v>
      </c>
      <c r="AX1304" s="13" t="s">
        <v>79</v>
      </c>
      <c r="AY1304" s="165" t="s">
        <v>195</v>
      </c>
    </row>
    <row r="1305" spans="1:65" s="2" customFormat="1" ht="24.2" customHeight="1">
      <c r="A1305" s="35"/>
      <c r="B1305" s="145"/>
      <c r="C1305" s="146" t="s">
        <v>1408</v>
      </c>
      <c r="D1305" s="146" t="s">
        <v>197</v>
      </c>
      <c r="E1305" s="147" t="s">
        <v>1409</v>
      </c>
      <c r="F1305" s="148" t="s">
        <v>1410</v>
      </c>
      <c r="G1305" s="149" t="s">
        <v>300</v>
      </c>
      <c r="H1305" s="150">
        <v>7.12</v>
      </c>
      <c r="I1305" s="151"/>
      <c r="J1305" s="152">
        <f>ROUND(I1305*H1305,2)</f>
        <v>0</v>
      </c>
      <c r="K1305" s="148" t="s">
        <v>201</v>
      </c>
      <c r="L1305" s="36"/>
      <c r="M1305" s="153" t="s">
        <v>3</v>
      </c>
      <c r="N1305" s="154" t="s">
        <v>43</v>
      </c>
      <c r="O1305" s="56"/>
      <c r="P1305" s="155">
        <f>O1305*H1305</f>
        <v>0</v>
      </c>
      <c r="Q1305" s="155">
        <v>2.5999999999999998E-4</v>
      </c>
      <c r="R1305" s="155">
        <f>Q1305*H1305</f>
        <v>1.8511999999999999E-3</v>
      </c>
      <c r="S1305" s="155">
        <v>0</v>
      </c>
      <c r="T1305" s="156">
        <f>S1305*H1305</f>
        <v>0</v>
      </c>
      <c r="U1305" s="35"/>
      <c r="V1305" s="35"/>
      <c r="W1305" s="35"/>
      <c r="X1305" s="35"/>
      <c r="Y1305" s="35"/>
      <c r="Z1305" s="35"/>
      <c r="AA1305" s="35"/>
      <c r="AB1305" s="35"/>
      <c r="AC1305" s="35"/>
      <c r="AD1305" s="35"/>
      <c r="AE1305" s="35"/>
      <c r="AR1305" s="157" t="s">
        <v>202</v>
      </c>
      <c r="AT1305" s="157" t="s">
        <v>197</v>
      </c>
      <c r="AU1305" s="157" t="s">
        <v>81</v>
      </c>
      <c r="AY1305" s="20" t="s">
        <v>195</v>
      </c>
      <c r="BE1305" s="158">
        <f>IF(N1305="základní",J1305,0)</f>
        <v>0</v>
      </c>
      <c r="BF1305" s="158">
        <f>IF(N1305="snížená",J1305,0)</f>
        <v>0</v>
      </c>
      <c r="BG1305" s="158">
        <f>IF(N1305="zákl. přenesená",J1305,0)</f>
        <v>0</v>
      </c>
      <c r="BH1305" s="158">
        <f>IF(N1305="sníž. přenesená",J1305,0)</f>
        <v>0</v>
      </c>
      <c r="BI1305" s="158">
        <f>IF(N1305="nulová",J1305,0)</f>
        <v>0</v>
      </c>
      <c r="BJ1305" s="20" t="s">
        <v>79</v>
      </c>
      <c r="BK1305" s="158">
        <f>ROUND(I1305*H1305,2)</f>
        <v>0</v>
      </c>
      <c r="BL1305" s="20" t="s">
        <v>202</v>
      </c>
      <c r="BM1305" s="157" t="s">
        <v>1411</v>
      </c>
    </row>
    <row r="1306" spans="1:65" s="2" customFormat="1" ht="37.9" customHeight="1">
      <c r="A1306" s="35"/>
      <c r="B1306" s="145"/>
      <c r="C1306" s="146" t="s">
        <v>1412</v>
      </c>
      <c r="D1306" s="146" t="s">
        <v>197</v>
      </c>
      <c r="E1306" s="147" t="s">
        <v>1413</v>
      </c>
      <c r="F1306" s="148" t="s">
        <v>1414</v>
      </c>
      <c r="G1306" s="149" t="s">
        <v>300</v>
      </c>
      <c r="H1306" s="150">
        <v>7.12</v>
      </c>
      <c r="I1306" s="151"/>
      <c r="J1306" s="152">
        <f>ROUND(I1306*H1306,2)</f>
        <v>0</v>
      </c>
      <c r="K1306" s="148" t="s">
        <v>201</v>
      </c>
      <c r="L1306" s="36"/>
      <c r="M1306" s="153" t="s">
        <v>3</v>
      </c>
      <c r="N1306" s="154" t="s">
        <v>43</v>
      </c>
      <c r="O1306" s="56"/>
      <c r="P1306" s="155">
        <f>O1306*H1306</f>
        <v>0</v>
      </c>
      <c r="Q1306" s="155">
        <v>4.3800000000000002E-3</v>
      </c>
      <c r="R1306" s="155">
        <f>Q1306*H1306</f>
        <v>3.1185600000000001E-2</v>
      </c>
      <c r="S1306" s="155">
        <v>0</v>
      </c>
      <c r="T1306" s="156">
        <f>S1306*H1306</f>
        <v>0</v>
      </c>
      <c r="U1306" s="35"/>
      <c r="V1306" s="35"/>
      <c r="W1306" s="35"/>
      <c r="X1306" s="35"/>
      <c r="Y1306" s="35"/>
      <c r="Z1306" s="35"/>
      <c r="AA1306" s="35"/>
      <c r="AB1306" s="35"/>
      <c r="AC1306" s="35"/>
      <c r="AD1306" s="35"/>
      <c r="AE1306" s="35"/>
      <c r="AR1306" s="157" t="s">
        <v>202</v>
      </c>
      <c r="AT1306" s="157" t="s">
        <v>197</v>
      </c>
      <c r="AU1306" s="157" t="s">
        <v>81</v>
      </c>
      <c r="AY1306" s="20" t="s">
        <v>195</v>
      </c>
      <c r="BE1306" s="158">
        <f>IF(N1306="základní",J1306,0)</f>
        <v>0</v>
      </c>
      <c r="BF1306" s="158">
        <f>IF(N1306="snížená",J1306,0)</f>
        <v>0</v>
      </c>
      <c r="BG1306" s="158">
        <f>IF(N1306="zákl. přenesená",J1306,0)</f>
        <v>0</v>
      </c>
      <c r="BH1306" s="158">
        <f>IF(N1306="sníž. přenesená",J1306,0)</f>
        <v>0</v>
      </c>
      <c r="BI1306" s="158">
        <f>IF(N1306="nulová",J1306,0)</f>
        <v>0</v>
      </c>
      <c r="BJ1306" s="20" t="s">
        <v>79</v>
      </c>
      <c r="BK1306" s="158">
        <f>ROUND(I1306*H1306,2)</f>
        <v>0</v>
      </c>
      <c r="BL1306" s="20" t="s">
        <v>202</v>
      </c>
      <c r="BM1306" s="157" t="s">
        <v>1415</v>
      </c>
    </row>
    <row r="1307" spans="1:65" s="2" customFormat="1" ht="29.25">
      <c r="A1307" s="35"/>
      <c r="B1307" s="36"/>
      <c r="C1307" s="35"/>
      <c r="D1307" s="159" t="s">
        <v>204</v>
      </c>
      <c r="E1307" s="35"/>
      <c r="F1307" s="160" t="s">
        <v>1305</v>
      </c>
      <c r="G1307" s="35"/>
      <c r="H1307" s="35"/>
      <c r="I1307" s="161"/>
      <c r="J1307" s="35"/>
      <c r="K1307" s="35"/>
      <c r="L1307" s="36"/>
      <c r="M1307" s="162"/>
      <c r="N1307" s="163"/>
      <c r="O1307" s="56"/>
      <c r="P1307" s="56"/>
      <c r="Q1307" s="56"/>
      <c r="R1307" s="56"/>
      <c r="S1307" s="56"/>
      <c r="T1307" s="57"/>
      <c r="U1307" s="35"/>
      <c r="V1307" s="35"/>
      <c r="W1307" s="35"/>
      <c r="X1307" s="35"/>
      <c r="Y1307" s="35"/>
      <c r="Z1307" s="35"/>
      <c r="AA1307" s="35"/>
      <c r="AB1307" s="35"/>
      <c r="AC1307" s="35"/>
      <c r="AD1307" s="35"/>
      <c r="AE1307" s="35"/>
      <c r="AT1307" s="20" t="s">
        <v>204</v>
      </c>
      <c r="AU1307" s="20" t="s">
        <v>81</v>
      </c>
    </row>
    <row r="1308" spans="1:65" s="13" customFormat="1">
      <c r="B1308" s="164"/>
      <c r="D1308" s="159" t="s">
        <v>206</v>
      </c>
      <c r="E1308" s="165" t="s">
        <v>3</v>
      </c>
      <c r="F1308" s="166" t="s">
        <v>1416</v>
      </c>
      <c r="H1308" s="167">
        <v>7.12</v>
      </c>
      <c r="I1308" s="168"/>
      <c r="L1308" s="164"/>
      <c r="M1308" s="169"/>
      <c r="N1308" s="170"/>
      <c r="O1308" s="170"/>
      <c r="P1308" s="170"/>
      <c r="Q1308" s="170"/>
      <c r="R1308" s="170"/>
      <c r="S1308" s="170"/>
      <c r="T1308" s="171"/>
      <c r="AT1308" s="165" t="s">
        <v>206</v>
      </c>
      <c r="AU1308" s="165" t="s">
        <v>81</v>
      </c>
      <c r="AV1308" s="13" t="s">
        <v>81</v>
      </c>
      <c r="AW1308" s="13" t="s">
        <v>34</v>
      </c>
      <c r="AX1308" s="13" t="s">
        <v>79</v>
      </c>
      <c r="AY1308" s="165" t="s">
        <v>195</v>
      </c>
    </row>
    <row r="1309" spans="1:65" s="2" customFormat="1" ht="49.15" customHeight="1">
      <c r="A1309" s="35"/>
      <c r="B1309" s="145"/>
      <c r="C1309" s="146" t="s">
        <v>1417</v>
      </c>
      <c r="D1309" s="146" t="s">
        <v>197</v>
      </c>
      <c r="E1309" s="147" t="s">
        <v>1418</v>
      </c>
      <c r="F1309" s="148" t="s">
        <v>1419</v>
      </c>
      <c r="G1309" s="149" t="s">
        <v>300</v>
      </c>
      <c r="H1309" s="150">
        <v>39.880000000000003</v>
      </c>
      <c r="I1309" s="151"/>
      <c r="J1309" s="152">
        <f>ROUND(I1309*H1309,2)</f>
        <v>0</v>
      </c>
      <c r="K1309" s="148" t="s">
        <v>201</v>
      </c>
      <c r="L1309" s="36"/>
      <c r="M1309" s="153" t="s">
        <v>3</v>
      </c>
      <c r="N1309" s="154" t="s">
        <v>43</v>
      </c>
      <c r="O1309" s="56"/>
      <c r="P1309" s="155">
        <f>O1309*H1309</f>
        <v>0</v>
      </c>
      <c r="Q1309" s="155">
        <v>9.5999999999999992E-3</v>
      </c>
      <c r="R1309" s="155">
        <f>Q1309*H1309</f>
        <v>0.38284799999999997</v>
      </c>
      <c r="S1309" s="155">
        <v>0</v>
      </c>
      <c r="T1309" s="156">
        <f>S1309*H1309</f>
        <v>0</v>
      </c>
      <c r="U1309" s="35"/>
      <c r="V1309" s="35"/>
      <c r="W1309" s="35"/>
      <c r="X1309" s="35"/>
      <c r="Y1309" s="35"/>
      <c r="Z1309" s="35"/>
      <c r="AA1309" s="35"/>
      <c r="AB1309" s="35"/>
      <c r="AC1309" s="35"/>
      <c r="AD1309" s="35"/>
      <c r="AE1309" s="35"/>
      <c r="AR1309" s="157" t="s">
        <v>202</v>
      </c>
      <c r="AT1309" s="157" t="s">
        <v>197</v>
      </c>
      <c r="AU1309" s="157" t="s">
        <v>81</v>
      </c>
      <c r="AY1309" s="20" t="s">
        <v>195</v>
      </c>
      <c r="BE1309" s="158">
        <f>IF(N1309="základní",J1309,0)</f>
        <v>0</v>
      </c>
      <c r="BF1309" s="158">
        <f>IF(N1309="snížená",J1309,0)</f>
        <v>0</v>
      </c>
      <c r="BG1309" s="158">
        <f>IF(N1309="zákl. přenesená",J1309,0)</f>
        <v>0</v>
      </c>
      <c r="BH1309" s="158">
        <f>IF(N1309="sníž. přenesená",J1309,0)</f>
        <v>0</v>
      </c>
      <c r="BI1309" s="158">
        <f>IF(N1309="nulová",J1309,0)</f>
        <v>0</v>
      </c>
      <c r="BJ1309" s="20" t="s">
        <v>79</v>
      </c>
      <c r="BK1309" s="158">
        <f>ROUND(I1309*H1309,2)</f>
        <v>0</v>
      </c>
      <c r="BL1309" s="20" t="s">
        <v>202</v>
      </c>
      <c r="BM1309" s="157" t="s">
        <v>1420</v>
      </c>
    </row>
    <row r="1310" spans="1:65" s="2" customFormat="1" ht="273">
      <c r="A1310" s="35"/>
      <c r="B1310" s="36"/>
      <c r="C1310" s="35"/>
      <c r="D1310" s="159" t="s">
        <v>204</v>
      </c>
      <c r="E1310" s="35"/>
      <c r="F1310" s="160" t="s">
        <v>1421</v>
      </c>
      <c r="G1310" s="35"/>
      <c r="H1310" s="35"/>
      <c r="I1310" s="161"/>
      <c r="J1310" s="35"/>
      <c r="K1310" s="35"/>
      <c r="L1310" s="36"/>
      <c r="M1310" s="162"/>
      <c r="N1310" s="163"/>
      <c r="O1310" s="56"/>
      <c r="P1310" s="56"/>
      <c r="Q1310" s="56"/>
      <c r="R1310" s="56"/>
      <c r="S1310" s="56"/>
      <c r="T1310" s="57"/>
      <c r="U1310" s="35"/>
      <c r="V1310" s="35"/>
      <c r="W1310" s="35"/>
      <c r="X1310" s="35"/>
      <c r="Y1310" s="35"/>
      <c r="Z1310" s="35"/>
      <c r="AA1310" s="35"/>
      <c r="AB1310" s="35"/>
      <c r="AC1310" s="35"/>
      <c r="AD1310" s="35"/>
      <c r="AE1310" s="35"/>
      <c r="AT1310" s="20" t="s">
        <v>204</v>
      </c>
      <c r="AU1310" s="20" t="s">
        <v>81</v>
      </c>
    </row>
    <row r="1311" spans="1:65" s="13" customFormat="1" ht="22.5">
      <c r="B1311" s="164"/>
      <c r="D1311" s="159" t="s">
        <v>206</v>
      </c>
      <c r="E1311" s="165" t="s">
        <v>3</v>
      </c>
      <c r="F1311" s="166" t="s">
        <v>1422</v>
      </c>
      <c r="H1311" s="167">
        <v>39.880000000000003</v>
      </c>
      <c r="I1311" s="168"/>
      <c r="L1311" s="164"/>
      <c r="M1311" s="169"/>
      <c r="N1311" s="170"/>
      <c r="O1311" s="170"/>
      <c r="P1311" s="170"/>
      <c r="Q1311" s="170"/>
      <c r="R1311" s="170"/>
      <c r="S1311" s="170"/>
      <c r="T1311" s="171"/>
      <c r="AT1311" s="165" t="s">
        <v>206</v>
      </c>
      <c r="AU1311" s="165" t="s">
        <v>81</v>
      </c>
      <c r="AV1311" s="13" t="s">
        <v>81</v>
      </c>
      <c r="AW1311" s="13" t="s">
        <v>34</v>
      </c>
      <c r="AX1311" s="13" t="s">
        <v>79</v>
      </c>
      <c r="AY1311" s="165" t="s">
        <v>195</v>
      </c>
    </row>
    <row r="1312" spans="1:65" s="2" customFormat="1" ht="24.2" customHeight="1">
      <c r="A1312" s="35"/>
      <c r="B1312" s="145"/>
      <c r="C1312" s="188" t="s">
        <v>1423</v>
      </c>
      <c r="D1312" s="188" t="s">
        <v>282</v>
      </c>
      <c r="E1312" s="189" t="s">
        <v>1424</v>
      </c>
      <c r="F1312" s="190" t="s">
        <v>1425</v>
      </c>
      <c r="G1312" s="191" t="s">
        <v>300</v>
      </c>
      <c r="H1312" s="192">
        <v>40.677999999999997</v>
      </c>
      <c r="I1312" s="193"/>
      <c r="J1312" s="194">
        <f>ROUND(I1312*H1312,2)</f>
        <v>0</v>
      </c>
      <c r="K1312" s="190" t="s">
        <v>201</v>
      </c>
      <c r="L1312" s="195"/>
      <c r="M1312" s="196" t="s">
        <v>3</v>
      </c>
      <c r="N1312" s="197" t="s">
        <v>43</v>
      </c>
      <c r="O1312" s="56"/>
      <c r="P1312" s="155">
        <f>O1312*H1312</f>
        <v>0</v>
      </c>
      <c r="Q1312" s="155">
        <v>1.35E-2</v>
      </c>
      <c r="R1312" s="155">
        <f>Q1312*H1312</f>
        <v>0.549153</v>
      </c>
      <c r="S1312" s="155">
        <v>0</v>
      </c>
      <c r="T1312" s="156">
        <f>S1312*H1312</f>
        <v>0</v>
      </c>
      <c r="U1312" s="35"/>
      <c r="V1312" s="35"/>
      <c r="W1312" s="35"/>
      <c r="X1312" s="35"/>
      <c r="Y1312" s="35"/>
      <c r="Z1312" s="35"/>
      <c r="AA1312" s="35"/>
      <c r="AB1312" s="35"/>
      <c r="AC1312" s="35"/>
      <c r="AD1312" s="35"/>
      <c r="AE1312" s="35"/>
      <c r="AR1312" s="157" t="s">
        <v>249</v>
      </c>
      <c r="AT1312" s="157" t="s">
        <v>282</v>
      </c>
      <c r="AU1312" s="157" t="s">
        <v>81</v>
      </c>
      <c r="AY1312" s="20" t="s">
        <v>195</v>
      </c>
      <c r="BE1312" s="158">
        <f>IF(N1312="základní",J1312,0)</f>
        <v>0</v>
      </c>
      <c r="BF1312" s="158">
        <f>IF(N1312="snížená",J1312,0)</f>
        <v>0</v>
      </c>
      <c r="BG1312" s="158">
        <f>IF(N1312="zákl. přenesená",J1312,0)</f>
        <v>0</v>
      </c>
      <c r="BH1312" s="158">
        <f>IF(N1312="sníž. přenesená",J1312,0)</f>
        <v>0</v>
      </c>
      <c r="BI1312" s="158">
        <f>IF(N1312="nulová",J1312,0)</f>
        <v>0</v>
      </c>
      <c r="BJ1312" s="20" t="s">
        <v>79</v>
      </c>
      <c r="BK1312" s="158">
        <f>ROUND(I1312*H1312,2)</f>
        <v>0</v>
      </c>
      <c r="BL1312" s="20" t="s">
        <v>202</v>
      </c>
      <c r="BM1312" s="157" t="s">
        <v>1426</v>
      </c>
    </row>
    <row r="1313" spans="1:65" s="13" customFormat="1">
      <c r="B1313" s="164"/>
      <c r="D1313" s="159" t="s">
        <v>206</v>
      </c>
      <c r="F1313" s="166" t="s">
        <v>1427</v>
      </c>
      <c r="H1313" s="167">
        <v>40.677999999999997</v>
      </c>
      <c r="I1313" s="168"/>
      <c r="L1313" s="164"/>
      <c r="M1313" s="169"/>
      <c r="N1313" s="170"/>
      <c r="O1313" s="170"/>
      <c r="P1313" s="170"/>
      <c r="Q1313" s="170"/>
      <c r="R1313" s="170"/>
      <c r="S1313" s="170"/>
      <c r="T1313" s="171"/>
      <c r="AT1313" s="165" t="s">
        <v>206</v>
      </c>
      <c r="AU1313" s="165" t="s">
        <v>81</v>
      </c>
      <c r="AV1313" s="13" t="s">
        <v>81</v>
      </c>
      <c r="AW1313" s="13" t="s">
        <v>4</v>
      </c>
      <c r="AX1313" s="13" t="s">
        <v>79</v>
      </c>
      <c r="AY1313" s="165" t="s">
        <v>195</v>
      </c>
    </row>
    <row r="1314" spans="1:65" s="2" customFormat="1" ht="49.15" customHeight="1">
      <c r="A1314" s="35"/>
      <c r="B1314" s="145"/>
      <c r="C1314" s="146" t="s">
        <v>1428</v>
      </c>
      <c r="D1314" s="146" t="s">
        <v>197</v>
      </c>
      <c r="E1314" s="147" t="s">
        <v>1429</v>
      </c>
      <c r="F1314" s="148" t="s">
        <v>1430</v>
      </c>
      <c r="G1314" s="149" t="s">
        <v>300</v>
      </c>
      <c r="H1314" s="150">
        <v>184.02</v>
      </c>
      <c r="I1314" s="151"/>
      <c r="J1314" s="152">
        <f>ROUND(I1314*H1314,2)</f>
        <v>0</v>
      </c>
      <c r="K1314" s="148" t="s">
        <v>201</v>
      </c>
      <c r="L1314" s="36"/>
      <c r="M1314" s="153" t="s">
        <v>3</v>
      </c>
      <c r="N1314" s="154" t="s">
        <v>43</v>
      </c>
      <c r="O1314" s="56"/>
      <c r="P1314" s="155">
        <f>O1314*H1314</f>
        <v>0</v>
      </c>
      <c r="Q1314" s="155">
        <v>9.7000000000000003E-3</v>
      </c>
      <c r="R1314" s="155">
        <f>Q1314*H1314</f>
        <v>1.7849940000000002</v>
      </c>
      <c r="S1314" s="155">
        <v>0</v>
      </c>
      <c r="T1314" s="156">
        <f>S1314*H1314</f>
        <v>0</v>
      </c>
      <c r="U1314" s="35"/>
      <c r="V1314" s="35"/>
      <c r="W1314" s="35"/>
      <c r="X1314" s="35"/>
      <c r="Y1314" s="35"/>
      <c r="Z1314" s="35"/>
      <c r="AA1314" s="35"/>
      <c r="AB1314" s="35"/>
      <c r="AC1314" s="35"/>
      <c r="AD1314" s="35"/>
      <c r="AE1314" s="35"/>
      <c r="AR1314" s="157" t="s">
        <v>202</v>
      </c>
      <c r="AT1314" s="157" t="s">
        <v>197</v>
      </c>
      <c r="AU1314" s="157" t="s">
        <v>81</v>
      </c>
      <c r="AY1314" s="20" t="s">
        <v>195</v>
      </c>
      <c r="BE1314" s="158">
        <f>IF(N1314="základní",J1314,0)</f>
        <v>0</v>
      </c>
      <c r="BF1314" s="158">
        <f>IF(N1314="snížená",J1314,0)</f>
        <v>0</v>
      </c>
      <c r="BG1314" s="158">
        <f>IF(N1314="zákl. přenesená",J1314,0)</f>
        <v>0</v>
      </c>
      <c r="BH1314" s="158">
        <f>IF(N1314="sníž. přenesená",J1314,0)</f>
        <v>0</v>
      </c>
      <c r="BI1314" s="158">
        <f>IF(N1314="nulová",J1314,0)</f>
        <v>0</v>
      </c>
      <c r="BJ1314" s="20" t="s">
        <v>79</v>
      </c>
      <c r="BK1314" s="158">
        <f>ROUND(I1314*H1314,2)</f>
        <v>0</v>
      </c>
      <c r="BL1314" s="20" t="s">
        <v>202</v>
      </c>
      <c r="BM1314" s="157" t="s">
        <v>1431</v>
      </c>
    </row>
    <row r="1315" spans="1:65" s="2" customFormat="1" ht="273">
      <c r="A1315" s="35"/>
      <c r="B1315" s="36"/>
      <c r="C1315" s="35"/>
      <c r="D1315" s="159" t="s">
        <v>204</v>
      </c>
      <c r="E1315" s="35"/>
      <c r="F1315" s="160" t="s">
        <v>1421</v>
      </c>
      <c r="G1315" s="35"/>
      <c r="H1315" s="35"/>
      <c r="I1315" s="161"/>
      <c r="J1315" s="35"/>
      <c r="K1315" s="35"/>
      <c r="L1315" s="36"/>
      <c r="M1315" s="162"/>
      <c r="N1315" s="163"/>
      <c r="O1315" s="56"/>
      <c r="P1315" s="56"/>
      <c r="Q1315" s="56"/>
      <c r="R1315" s="56"/>
      <c r="S1315" s="56"/>
      <c r="T1315" s="57"/>
      <c r="U1315" s="35"/>
      <c r="V1315" s="35"/>
      <c r="W1315" s="35"/>
      <c r="X1315" s="35"/>
      <c r="Y1315" s="35"/>
      <c r="Z1315" s="35"/>
      <c r="AA1315" s="35"/>
      <c r="AB1315" s="35"/>
      <c r="AC1315" s="35"/>
      <c r="AD1315" s="35"/>
      <c r="AE1315" s="35"/>
      <c r="AT1315" s="20" t="s">
        <v>204</v>
      </c>
      <c r="AU1315" s="20" t="s">
        <v>81</v>
      </c>
    </row>
    <row r="1316" spans="1:65" s="13" customFormat="1">
      <c r="B1316" s="164"/>
      <c r="D1316" s="159" t="s">
        <v>206</v>
      </c>
      <c r="E1316" s="165" t="s">
        <v>3</v>
      </c>
      <c r="F1316" s="166" t="s">
        <v>1114</v>
      </c>
      <c r="H1316" s="167">
        <v>32.299999999999997</v>
      </c>
      <c r="I1316" s="168"/>
      <c r="L1316" s="164"/>
      <c r="M1316" s="169"/>
      <c r="N1316" s="170"/>
      <c r="O1316" s="170"/>
      <c r="P1316" s="170"/>
      <c r="Q1316" s="170"/>
      <c r="R1316" s="170"/>
      <c r="S1316" s="170"/>
      <c r="T1316" s="171"/>
      <c r="AT1316" s="165" t="s">
        <v>206</v>
      </c>
      <c r="AU1316" s="165" t="s">
        <v>81</v>
      </c>
      <c r="AV1316" s="13" t="s">
        <v>81</v>
      </c>
      <c r="AW1316" s="13" t="s">
        <v>34</v>
      </c>
      <c r="AX1316" s="13" t="s">
        <v>72</v>
      </c>
      <c r="AY1316" s="165" t="s">
        <v>195</v>
      </c>
    </row>
    <row r="1317" spans="1:65" s="13" customFormat="1">
      <c r="B1317" s="164"/>
      <c r="D1317" s="159" t="s">
        <v>206</v>
      </c>
      <c r="E1317" s="165" t="s">
        <v>3</v>
      </c>
      <c r="F1317" s="166" t="s">
        <v>1432</v>
      </c>
      <c r="H1317" s="167">
        <v>81</v>
      </c>
      <c r="I1317" s="168"/>
      <c r="L1317" s="164"/>
      <c r="M1317" s="169"/>
      <c r="N1317" s="170"/>
      <c r="O1317" s="170"/>
      <c r="P1317" s="170"/>
      <c r="Q1317" s="170"/>
      <c r="R1317" s="170"/>
      <c r="S1317" s="170"/>
      <c r="T1317" s="171"/>
      <c r="AT1317" s="165" t="s">
        <v>206</v>
      </c>
      <c r="AU1317" s="165" t="s">
        <v>81</v>
      </c>
      <c r="AV1317" s="13" t="s">
        <v>81</v>
      </c>
      <c r="AW1317" s="13" t="s">
        <v>34</v>
      </c>
      <c r="AX1317" s="13" t="s">
        <v>72</v>
      </c>
      <c r="AY1317" s="165" t="s">
        <v>195</v>
      </c>
    </row>
    <row r="1318" spans="1:65" s="13" customFormat="1">
      <c r="B1318" s="164"/>
      <c r="D1318" s="159" t="s">
        <v>206</v>
      </c>
      <c r="E1318" s="165" t="s">
        <v>3</v>
      </c>
      <c r="F1318" s="166" t="s">
        <v>1433</v>
      </c>
      <c r="H1318" s="167">
        <v>30.24</v>
      </c>
      <c r="I1318" s="168"/>
      <c r="L1318" s="164"/>
      <c r="M1318" s="169"/>
      <c r="N1318" s="170"/>
      <c r="O1318" s="170"/>
      <c r="P1318" s="170"/>
      <c r="Q1318" s="170"/>
      <c r="R1318" s="170"/>
      <c r="S1318" s="170"/>
      <c r="T1318" s="171"/>
      <c r="AT1318" s="165" t="s">
        <v>206</v>
      </c>
      <c r="AU1318" s="165" t="s">
        <v>81</v>
      </c>
      <c r="AV1318" s="13" t="s">
        <v>81</v>
      </c>
      <c r="AW1318" s="13" t="s">
        <v>34</v>
      </c>
      <c r="AX1318" s="13" t="s">
        <v>72</v>
      </c>
      <c r="AY1318" s="165" t="s">
        <v>195</v>
      </c>
    </row>
    <row r="1319" spans="1:65" s="13" customFormat="1">
      <c r="B1319" s="164"/>
      <c r="D1319" s="159" t="s">
        <v>206</v>
      </c>
      <c r="E1319" s="165" t="s">
        <v>3</v>
      </c>
      <c r="F1319" s="166" t="s">
        <v>1434</v>
      </c>
      <c r="H1319" s="167">
        <v>18.239999999999998</v>
      </c>
      <c r="I1319" s="168"/>
      <c r="L1319" s="164"/>
      <c r="M1319" s="169"/>
      <c r="N1319" s="170"/>
      <c r="O1319" s="170"/>
      <c r="P1319" s="170"/>
      <c r="Q1319" s="170"/>
      <c r="R1319" s="170"/>
      <c r="S1319" s="170"/>
      <c r="T1319" s="171"/>
      <c r="AT1319" s="165" t="s">
        <v>206</v>
      </c>
      <c r="AU1319" s="165" t="s">
        <v>81</v>
      </c>
      <c r="AV1319" s="13" t="s">
        <v>81</v>
      </c>
      <c r="AW1319" s="13" t="s">
        <v>34</v>
      </c>
      <c r="AX1319" s="13" t="s">
        <v>72</v>
      </c>
      <c r="AY1319" s="165" t="s">
        <v>195</v>
      </c>
    </row>
    <row r="1320" spans="1:65" s="13" customFormat="1">
      <c r="B1320" s="164"/>
      <c r="D1320" s="159" t="s">
        <v>206</v>
      </c>
      <c r="E1320" s="165" t="s">
        <v>3</v>
      </c>
      <c r="F1320" s="166" t="s">
        <v>1435</v>
      </c>
      <c r="H1320" s="167">
        <v>22.24</v>
      </c>
      <c r="I1320" s="168"/>
      <c r="L1320" s="164"/>
      <c r="M1320" s="169"/>
      <c r="N1320" s="170"/>
      <c r="O1320" s="170"/>
      <c r="P1320" s="170"/>
      <c r="Q1320" s="170"/>
      <c r="R1320" s="170"/>
      <c r="S1320" s="170"/>
      <c r="T1320" s="171"/>
      <c r="AT1320" s="165" t="s">
        <v>206</v>
      </c>
      <c r="AU1320" s="165" t="s">
        <v>81</v>
      </c>
      <c r="AV1320" s="13" t="s">
        <v>81</v>
      </c>
      <c r="AW1320" s="13" t="s">
        <v>34</v>
      </c>
      <c r="AX1320" s="13" t="s">
        <v>72</v>
      </c>
      <c r="AY1320" s="165" t="s">
        <v>195</v>
      </c>
    </row>
    <row r="1321" spans="1:65" s="15" customFormat="1">
      <c r="B1321" s="180"/>
      <c r="D1321" s="159" t="s">
        <v>206</v>
      </c>
      <c r="E1321" s="181" t="s">
        <v>3</v>
      </c>
      <c r="F1321" s="182" t="s">
        <v>1436</v>
      </c>
      <c r="H1321" s="183">
        <v>184.02</v>
      </c>
      <c r="I1321" s="184"/>
      <c r="L1321" s="180"/>
      <c r="M1321" s="185"/>
      <c r="N1321" s="186"/>
      <c r="O1321" s="186"/>
      <c r="P1321" s="186"/>
      <c r="Q1321" s="186"/>
      <c r="R1321" s="186"/>
      <c r="S1321" s="186"/>
      <c r="T1321" s="187"/>
      <c r="AT1321" s="181" t="s">
        <v>206</v>
      </c>
      <c r="AU1321" s="181" t="s">
        <v>81</v>
      </c>
      <c r="AV1321" s="15" t="s">
        <v>202</v>
      </c>
      <c r="AW1321" s="15" t="s">
        <v>34</v>
      </c>
      <c r="AX1321" s="15" t="s">
        <v>79</v>
      </c>
      <c r="AY1321" s="181" t="s">
        <v>195</v>
      </c>
    </row>
    <row r="1322" spans="1:65" s="2" customFormat="1" ht="24.2" customHeight="1">
      <c r="A1322" s="35"/>
      <c r="B1322" s="145"/>
      <c r="C1322" s="188" t="s">
        <v>1437</v>
      </c>
      <c r="D1322" s="188" t="s">
        <v>282</v>
      </c>
      <c r="E1322" s="189" t="s">
        <v>1438</v>
      </c>
      <c r="F1322" s="190" t="s">
        <v>1439</v>
      </c>
      <c r="G1322" s="191" t="s">
        <v>300</v>
      </c>
      <c r="H1322" s="192">
        <v>187.7</v>
      </c>
      <c r="I1322" s="193"/>
      <c r="J1322" s="194">
        <f>ROUND(I1322*H1322,2)</f>
        <v>0</v>
      </c>
      <c r="K1322" s="190" t="s">
        <v>201</v>
      </c>
      <c r="L1322" s="195"/>
      <c r="M1322" s="196" t="s">
        <v>3</v>
      </c>
      <c r="N1322" s="197" t="s">
        <v>43</v>
      </c>
      <c r="O1322" s="56"/>
      <c r="P1322" s="155">
        <f>O1322*H1322</f>
        <v>0</v>
      </c>
      <c r="Q1322" s="155">
        <v>1.6500000000000001E-2</v>
      </c>
      <c r="R1322" s="155">
        <f>Q1322*H1322</f>
        <v>3.0970499999999999</v>
      </c>
      <c r="S1322" s="155">
        <v>0</v>
      </c>
      <c r="T1322" s="156">
        <f>S1322*H1322</f>
        <v>0</v>
      </c>
      <c r="U1322" s="35"/>
      <c r="V1322" s="35"/>
      <c r="W1322" s="35"/>
      <c r="X1322" s="35"/>
      <c r="Y1322" s="35"/>
      <c r="Z1322" s="35"/>
      <c r="AA1322" s="35"/>
      <c r="AB1322" s="35"/>
      <c r="AC1322" s="35"/>
      <c r="AD1322" s="35"/>
      <c r="AE1322" s="35"/>
      <c r="AR1322" s="157" t="s">
        <v>249</v>
      </c>
      <c r="AT1322" s="157" t="s">
        <v>282</v>
      </c>
      <c r="AU1322" s="157" t="s">
        <v>81</v>
      </c>
      <c r="AY1322" s="20" t="s">
        <v>195</v>
      </c>
      <c r="BE1322" s="158">
        <f>IF(N1322="základní",J1322,0)</f>
        <v>0</v>
      </c>
      <c r="BF1322" s="158">
        <f>IF(N1322="snížená",J1322,0)</f>
        <v>0</v>
      </c>
      <c r="BG1322" s="158">
        <f>IF(N1322="zákl. přenesená",J1322,0)</f>
        <v>0</v>
      </c>
      <c r="BH1322" s="158">
        <f>IF(N1322="sníž. přenesená",J1322,0)</f>
        <v>0</v>
      </c>
      <c r="BI1322" s="158">
        <f>IF(N1322="nulová",J1322,0)</f>
        <v>0</v>
      </c>
      <c r="BJ1322" s="20" t="s">
        <v>79</v>
      </c>
      <c r="BK1322" s="158">
        <f>ROUND(I1322*H1322,2)</f>
        <v>0</v>
      </c>
      <c r="BL1322" s="20" t="s">
        <v>202</v>
      </c>
      <c r="BM1322" s="157" t="s">
        <v>1440</v>
      </c>
    </row>
    <row r="1323" spans="1:65" s="13" customFormat="1">
      <c r="B1323" s="164"/>
      <c r="D1323" s="159" t="s">
        <v>206</v>
      </c>
      <c r="F1323" s="166" t="s">
        <v>1441</v>
      </c>
      <c r="H1323" s="167">
        <v>187.7</v>
      </c>
      <c r="I1323" s="168"/>
      <c r="L1323" s="164"/>
      <c r="M1323" s="169"/>
      <c r="N1323" s="170"/>
      <c r="O1323" s="170"/>
      <c r="P1323" s="170"/>
      <c r="Q1323" s="170"/>
      <c r="R1323" s="170"/>
      <c r="S1323" s="170"/>
      <c r="T1323" s="171"/>
      <c r="AT1323" s="165" t="s">
        <v>206</v>
      </c>
      <c r="AU1323" s="165" t="s">
        <v>81</v>
      </c>
      <c r="AV1323" s="13" t="s">
        <v>81</v>
      </c>
      <c r="AW1323" s="13" t="s">
        <v>4</v>
      </c>
      <c r="AX1323" s="13" t="s">
        <v>79</v>
      </c>
      <c r="AY1323" s="165" t="s">
        <v>195</v>
      </c>
    </row>
    <row r="1324" spans="1:65" s="2" customFormat="1" ht="37.9" customHeight="1">
      <c r="A1324" s="35"/>
      <c r="B1324" s="145"/>
      <c r="C1324" s="146" t="s">
        <v>1442</v>
      </c>
      <c r="D1324" s="146" t="s">
        <v>197</v>
      </c>
      <c r="E1324" s="147" t="s">
        <v>1443</v>
      </c>
      <c r="F1324" s="148" t="s">
        <v>1444</v>
      </c>
      <c r="G1324" s="149" t="s">
        <v>300</v>
      </c>
      <c r="H1324" s="150">
        <v>231.02</v>
      </c>
      <c r="I1324" s="151"/>
      <c r="J1324" s="152">
        <f>ROUND(I1324*H1324,2)</f>
        <v>0</v>
      </c>
      <c r="K1324" s="148" t="s">
        <v>201</v>
      </c>
      <c r="L1324" s="36"/>
      <c r="M1324" s="153" t="s">
        <v>3</v>
      </c>
      <c r="N1324" s="154" t="s">
        <v>43</v>
      </c>
      <c r="O1324" s="56"/>
      <c r="P1324" s="155">
        <f>O1324*H1324</f>
        <v>0</v>
      </c>
      <c r="Q1324" s="155">
        <v>2.6800000000000001E-3</v>
      </c>
      <c r="R1324" s="155">
        <f>Q1324*H1324</f>
        <v>0.61913360000000006</v>
      </c>
      <c r="S1324" s="155">
        <v>0</v>
      </c>
      <c r="T1324" s="156">
        <f>S1324*H1324</f>
        <v>0</v>
      </c>
      <c r="U1324" s="35"/>
      <c r="V1324" s="35"/>
      <c r="W1324" s="35"/>
      <c r="X1324" s="35"/>
      <c r="Y1324" s="35"/>
      <c r="Z1324" s="35"/>
      <c r="AA1324" s="35"/>
      <c r="AB1324" s="35"/>
      <c r="AC1324" s="35"/>
      <c r="AD1324" s="35"/>
      <c r="AE1324" s="35"/>
      <c r="AR1324" s="157" t="s">
        <v>202</v>
      </c>
      <c r="AT1324" s="157" t="s">
        <v>197</v>
      </c>
      <c r="AU1324" s="157" t="s">
        <v>81</v>
      </c>
      <c r="AY1324" s="20" t="s">
        <v>195</v>
      </c>
      <c r="BE1324" s="158">
        <f>IF(N1324="základní",J1324,0)</f>
        <v>0</v>
      </c>
      <c r="BF1324" s="158">
        <f>IF(N1324="snížená",J1324,0)</f>
        <v>0</v>
      </c>
      <c r="BG1324" s="158">
        <f>IF(N1324="zákl. přenesená",J1324,0)</f>
        <v>0</v>
      </c>
      <c r="BH1324" s="158">
        <f>IF(N1324="sníž. přenesená",J1324,0)</f>
        <v>0</v>
      </c>
      <c r="BI1324" s="158">
        <f>IF(N1324="nulová",J1324,0)</f>
        <v>0</v>
      </c>
      <c r="BJ1324" s="20" t="s">
        <v>79</v>
      </c>
      <c r="BK1324" s="158">
        <f>ROUND(I1324*H1324,2)</f>
        <v>0</v>
      </c>
      <c r="BL1324" s="20" t="s">
        <v>202</v>
      </c>
      <c r="BM1324" s="157" t="s">
        <v>1445</v>
      </c>
    </row>
    <row r="1325" spans="1:65" s="13" customFormat="1">
      <c r="B1325" s="164"/>
      <c r="D1325" s="159" t="s">
        <v>206</v>
      </c>
      <c r="E1325" s="165" t="s">
        <v>3</v>
      </c>
      <c r="F1325" s="166" t="s">
        <v>1114</v>
      </c>
      <c r="H1325" s="167">
        <v>32.299999999999997</v>
      </c>
      <c r="I1325" s="168"/>
      <c r="L1325" s="164"/>
      <c r="M1325" s="169"/>
      <c r="N1325" s="170"/>
      <c r="O1325" s="170"/>
      <c r="P1325" s="170"/>
      <c r="Q1325" s="170"/>
      <c r="R1325" s="170"/>
      <c r="S1325" s="170"/>
      <c r="T1325" s="171"/>
      <c r="AT1325" s="165" t="s">
        <v>206</v>
      </c>
      <c r="AU1325" s="165" t="s">
        <v>81</v>
      </c>
      <c r="AV1325" s="13" t="s">
        <v>81</v>
      </c>
      <c r="AW1325" s="13" t="s">
        <v>34</v>
      </c>
      <c r="AX1325" s="13" t="s">
        <v>72</v>
      </c>
      <c r="AY1325" s="165" t="s">
        <v>195</v>
      </c>
    </row>
    <row r="1326" spans="1:65" s="13" customFormat="1">
      <c r="B1326" s="164"/>
      <c r="D1326" s="159" t="s">
        <v>206</v>
      </c>
      <c r="E1326" s="165" t="s">
        <v>3</v>
      </c>
      <c r="F1326" s="166" t="s">
        <v>1432</v>
      </c>
      <c r="H1326" s="167">
        <v>81</v>
      </c>
      <c r="I1326" s="168"/>
      <c r="L1326" s="164"/>
      <c r="M1326" s="169"/>
      <c r="N1326" s="170"/>
      <c r="O1326" s="170"/>
      <c r="P1326" s="170"/>
      <c r="Q1326" s="170"/>
      <c r="R1326" s="170"/>
      <c r="S1326" s="170"/>
      <c r="T1326" s="171"/>
      <c r="AT1326" s="165" t="s">
        <v>206</v>
      </c>
      <c r="AU1326" s="165" t="s">
        <v>81</v>
      </c>
      <c r="AV1326" s="13" t="s">
        <v>81</v>
      </c>
      <c r="AW1326" s="13" t="s">
        <v>34</v>
      </c>
      <c r="AX1326" s="13" t="s">
        <v>72</v>
      </c>
      <c r="AY1326" s="165" t="s">
        <v>195</v>
      </c>
    </row>
    <row r="1327" spans="1:65" s="13" customFormat="1">
      <c r="B1327" s="164"/>
      <c r="D1327" s="159" t="s">
        <v>206</v>
      </c>
      <c r="E1327" s="165" t="s">
        <v>3</v>
      </c>
      <c r="F1327" s="166" t="s">
        <v>1433</v>
      </c>
      <c r="H1327" s="167">
        <v>30.24</v>
      </c>
      <c r="I1327" s="168"/>
      <c r="L1327" s="164"/>
      <c r="M1327" s="169"/>
      <c r="N1327" s="170"/>
      <c r="O1327" s="170"/>
      <c r="P1327" s="170"/>
      <c r="Q1327" s="170"/>
      <c r="R1327" s="170"/>
      <c r="S1327" s="170"/>
      <c r="T1327" s="171"/>
      <c r="AT1327" s="165" t="s">
        <v>206</v>
      </c>
      <c r="AU1327" s="165" t="s">
        <v>81</v>
      </c>
      <c r="AV1327" s="13" t="s">
        <v>81</v>
      </c>
      <c r="AW1327" s="13" t="s">
        <v>34</v>
      </c>
      <c r="AX1327" s="13" t="s">
        <v>72</v>
      </c>
      <c r="AY1327" s="165" t="s">
        <v>195</v>
      </c>
    </row>
    <row r="1328" spans="1:65" s="13" customFormat="1">
      <c r="B1328" s="164"/>
      <c r="D1328" s="159" t="s">
        <v>206</v>
      </c>
      <c r="E1328" s="165" t="s">
        <v>3</v>
      </c>
      <c r="F1328" s="166" t="s">
        <v>1434</v>
      </c>
      <c r="H1328" s="167">
        <v>18.239999999999998</v>
      </c>
      <c r="I1328" s="168"/>
      <c r="L1328" s="164"/>
      <c r="M1328" s="169"/>
      <c r="N1328" s="170"/>
      <c r="O1328" s="170"/>
      <c r="P1328" s="170"/>
      <c r="Q1328" s="170"/>
      <c r="R1328" s="170"/>
      <c r="S1328" s="170"/>
      <c r="T1328" s="171"/>
      <c r="AT1328" s="165" t="s">
        <v>206</v>
      </c>
      <c r="AU1328" s="165" t="s">
        <v>81</v>
      </c>
      <c r="AV1328" s="13" t="s">
        <v>81</v>
      </c>
      <c r="AW1328" s="13" t="s">
        <v>34</v>
      </c>
      <c r="AX1328" s="13" t="s">
        <v>72</v>
      </c>
      <c r="AY1328" s="165" t="s">
        <v>195</v>
      </c>
    </row>
    <row r="1329" spans="1:65" s="13" customFormat="1">
      <c r="B1329" s="164"/>
      <c r="D1329" s="159" t="s">
        <v>206</v>
      </c>
      <c r="E1329" s="165" t="s">
        <v>3</v>
      </c>
      <c r="F1329" s="166" t="s">
        <v>1435</v>
      </c>
      <c r="H1329" s="167">
        <v>22.24</v>
      </c>
      <c r="I1329" s="168"/>
      <c r="L1329" s="164"/>
      <c r="M1329" s="169"/>
      <c r="N1329" s="170"/>
      <c r="O1329" s="170"/>
      <c r="P1329" s="170"/>
      <c r="Q1329" s="170"/>
      <c r="R1329" s="170"/>
      <c r="S1329" s="170"/>
      <c r="T1329" s="171"/>
      <c r="AT1329" s="165" t="s">
        <v>206</v>
      </c>
      <c r="AU1329" s="165" t="s">
        <v>81</v>
      </c>
      <c r="AV1329" s="13" t="s">
        <v>81</v>
      </c>
      <c r="AW1329" s="13" t="s">
        <v>34</v>
      </c>
      <c r="AX1329" s="13" t="s">
        <v>72</v>
      </c>
      <c r="AY1329" s="165" t="s">
        <v>195</v>
      </c>
    </row>
    <row r="1330" spans="1:65" s="13" customFormat="1" ht="22.5">
      <c r="B1330" s="164"/>
      <c r="D1330" s="159" t="s">
        <v>206</v>
      </c>
      <c r="E1330" s="165" t="s">
        <v>3</v>
      </c>
      <c r="F1330" s="166" t="s">
        <v>1422</v>
      </c>
      <c r="H1330" s="167">
        <v>39.880000000000003</v>
      </c>
      <c r="I1330" s="168"/>
      <c r="L1330" s="164"/>
      <c r="M1330" s="169"/>
      <c r="N1330" s="170"/>
      <c r="O1330" s="170"/>
      <c r="P1330" s="170"/>
      <c r="Q1330" s="170"/>
      <c r="R1330" s="170"/>
      <c r="S1330" s="170"/>
      <c r="T1330" s="171"/>
      <c r="AT1330" s="165" t="s">
        <v>206</v>
      </c>
      <c r="AU1330" s="165" t="s">
        <v>81</v>
      </c>
      <c r="AV1330" s="13" t="s">
        <v>81</v>
      </c>
      <c r="AW1330" s="13" t="s">
        <v>34</v>
      </c>
      <c r="AX1330" s="13" t="s">
        <v>72</v>
      </c>
      <c r="AY1330" s="165" t="s">
        <v>195</v>
      </c>
    </row>
    <row r="1331" spans="1:65" s="13" customFormat="1">
      <c r="B1331" s="164"/>
      <c r="D1331" s="159" t="s">
        <v>206</v>
      </c>
      <c r="E1331" s="165" t="s">
        <v>3</v>
      </c>
      <c r="F1331" s="166" t="s">
        <v>1416</v>
      </c>
      <c r="H1331" s="167">
        <v>7.12</v>
      </c>
      <c r="I1331" s="168"/>
      <c r="L1331" s="164"/>
      <c r="M1331" s="169"/>
      <c r="N1331" s="170"/>
      <c r="O1331" s="170"/>
      <c r="P1331" s="170"/>
      <c r="Q1331" s="170"/>
      <c r="R1331" s="170"/>
      <c r="S1331" s="170"/>
      <c r="T1331" s="171"/>
      <c r="AT1331" s="165" t="s">
        <v>206</v>
      </c>
      <c r="AU1331" s="165" t="s">
        <v>81</v>
      </c>
      <c r="AV1331" s="13" t="s">
        <v>81</v>
      </c>
      <c r="AW1331" s="13" t="s">
        <v>34</v>
      </c>
      <c r="AX1331" s="13" t="s">
        <v>72</v>
      </c>
      <c r="AY1331" s="165" t="s">
        <v>195</v>
      </c>
    </row>
    <row r="1332" spans="1:65" s="15" customFormat="1">
      <c r="B1332" s="180"/>
      <c r="D1332" s="159" t="s">
        <v>206</v>
      </c>
      <c r="E1332" s="181" t="s">
        <v>3</v>
      </c>
      <c r="F1332" s="182" t="s">
        <v>1436</v>
      </c>
      <c r="H1332" s="183">
        <v>231.02</v>
      </c>
      <c r="I1332" s="184"/>
      <c r="L1332" s="180"/>
      <c r="M1332" s="185"/>
      <c r="N1332" s="186"/>
      <c r="O1332" s="186"/>
      <c r="P1332" s="186"/>
      <c r="Q1332" s="186"/>
      <c r="R1332" s="186"/>
      <c r="S1332" s="186"/>
      <c r="T1332" s="187"/>
      <c r="AT1332" s="181" t="s">
        <v>206</v>
      </c>
      <c r="AU1332" s="181" t="s">
        <v>81</v>
      </c>
      <c r="AV1332" s="15" t="s">
        <v>202</v>
      </c>
      <c r="AW1332" s="15" t="s">
        <v>34</v>
      </c>
      <c r="AX1332" s="15" t="s">
        <v>79</v>
      </c>
      <c r="AY1332" s="181" t="s">
        <v>195</v>
      </c>
    </row>
    <row r="1333" spans="1:65" s="2" customFormat="1" ht="24.2" customHeight="1">
      <c r="A1333" s="35"/>
      <c r="B1333" s="145"/>
      <c r="C1333" s="146" t="s">
        <v>1446</v>
      </c>
      <c r="D1333" s="146" t="s">
        <v>197</v>
      </c>
      <c r="E1333" s="147" t="s">
        <v>1447</v>
      </c>
      <c r="F1333" s="148" t="s">
        <v>1448</v>
      </c>
      <c r="G1333" s="149" t="s">
        <v>300</v>
      </c>
      <c r="H1333" s="150">
        <v>15.906000000000001</v>
      </c>
      <c r="I1333" s="151"/>
      <c r="J1333" s="152">
        <f>ROUND(I1333*H1333,2)</f>
        <v>0</v>
      </c>
      <c r="K1333" s="148" t="s">
        <v>201</v>
      </c>
      <c r="L1333" s="36"/>
      <c r="M1333" s="153" t="s">
        <v>3</v>
      </c>
      <c r="N1333" s="154" t="s">
        <v>43</v>
      </c>
      <c r="O1333" s="56"/>
      <c r="P1333" s="155">
        <f>O1333*H1333</f>
        <v>0</v>
      </c>
      <c r="Q1333" s="155">
        <v>2.5999999999999998E-4</v>
      </c>
      <c r="R1333" s="155">
        <f>Q1333*H1333</f>
        <v>4.1355599999999999E-3</v>
      </c>
      <c r="S1333" s="155">
        <v>0</v>
      </c>
      <c r="T1333" s="156">
        <f>S1333*H1333</f>
        <v>0</v>
      </c>
      <c r="U1333" s="35"/>
      <c r="V1333" s="35"/>
      <c r="W1333" s="35"/>
      <c r="X1333" s="35"/>
      <c r="Y1333" s="35"/>
      <c r="Z1333" s="35"/>
      <c r="AA1333" s="35"/>
      <c r="AB1333" s="35"/>
      <c r="AC1333" s="35"/>
      <c r="AD1333" s="35"/>
      <c r="AE1333" s="35"/>
      <c r="AR1333" s="157" t="s">
        <v>202</v>
      </c>
      <c r="AT1333" s="157" t="s">
        <v>197</v>
      </c>
      <c r="AU1333" s="157" t="s">
        <v>81</v>
      </c>
      <c r="AY1333" s="20" t="s">
        <v>195</v>
      </c>
      <c r="BE1333" s="158">
        <f>IF(N1333="základní",J1333,0)</f>
        <v>0</v>
      </c>
      <c r="BF1333" s="158">
        <f>IF(N1333="snížená",J1333,0)</f>
        <v>0</v>
      </c>
      <c r="BG1333" s="158">
        <f>IF(N1333="zákl. přenesená",J1333,0)</f>
        <v>0</v>
      </c>
      <c r="BH1333" s="158">
        <f>IF(N1333="sníž. přenesená",J1333,0)</f>
        <v>0</v>
      </c>
      <c r="BI1333" s="158">
        <f>IF(N1333="nulová",J1333,0)</f>
        <v>0</v>
      </c>
      <c r="BJ1333" s="20" t="s">
        <v>79</v>
      </c>
      <c r="BK1333" s="158">
        <f>ROUND(I1333*H1333,2)</f>
        <v>0</v>
      </c>
      <c r="BL1333" s="20" t="s">
        <v>202</v>
      </c>
      <c r="BM1333" s="157" t="s">
        <v>1449</v>
      </c>
    </row>
    <row r="1334" spans="1:65" s="13" customFormat="1">
      <c r="B1334" s="164"/>
      <c r="D1334" s="159" t="s">
        <v>206</v>
      </c>
      <c r="E1334" s="165" t="s">
        <v>3</v>
      </c>
      <c r="F1334" s="166" t="s">
        <v>1450</v>
      </c>
      <c r="H1334" s="167">
        <v>15.906000000000001</v>
      </c>
      <c r="I1334" s="168"/>
      <c r="L1334" s="164"/>
      <c r="M1334" s="169"/>
      <c r="N1334" s="170"/>
      <c r="O1334" s="170"/>
      <c r="P1334" s="170"/>
      <c r="Q1334" s="170"/>
      <c r="R1334" s="170"/>
      <c r="S1334" s="170"/>
      <c r="T1334" s="171"/>
      <c r="AT1334" s="165" t="s">
        <v>206</v>
      </c>
      <c r="AU1334" s="165" t="s">
        <v>81</v>
      </c>
      <c r="AV1334" s="13" t="s">
        <v>81</v>
      </c>
      <c r="AW1334" s="13" t="s">
        <v>34</v>
      </c>
      <c r="AX1334" s="13" t="s">
        <v>79</v>
      </c>
      <c r="AY1334" s="165" t="s">
        <v>195</v>
      </c>
    </row>
    <row r="1335" spans="1:65" s="2" customFormat="1" ht="37.9" customHeight="1">
      <c r="A1335" s="35"/>
      <c r="B1335" s="145"/>
      <c r="C1335" s="146" t="s">
        <v>1451</v>
      </c>
      <c r="D1335" s="146" t="s">
        <v>197</v>
      </c>
      <c r="E1335" s="147" t="s">
        <v>1452</v>
      </c>
      <c r="F1335" s="148" t="s">
        <v>1453</v>
      </c>
      <c r="G1335" s="149" t="s">
        <v>300</v>
      </c>
      <c r="H1335" s="150">
        <v>15.906000000000001</v>
      </c>
      <c r="I1335" s="151"/>
      <c r="J1335" s="152">
        <f>ROUND(I1335*H1335,2)</f>
        <v>0</v>
      </c>
      <c r="K1335" s="148" t="s">
        <v>201</v>
      </c>
      <c r="L1335" s="36"/>
      <c r="M1335" s="153" t="s">
        <v>3</v>
      </c>
      <c r="N1335" s="154" t="s">
        <v>43</v>
      </c>
      <c r="O1335" s="56"/>
      <c r="P1335" s="155">
        <f>O1335*H1335</f>
        <v>0</v>
      </c>
      <c r="Q1335" s="155">
        <v>4.3800000000000002E-3</v>
      </c>
      <c r="R1335" s="155">
        <f>Q1335*H1335</f>
        <v>6.9668279999999999E-2</v>
      </c>
      <c r="S1335" s="155">
        <v>0</v>
      </c>
      <c r="T1335" s="156">
        <f>S1335*H1335</f>
        <v>0</v>
      </c>
      <c r="U1335" s="35"/>
      <c r="V1335" s="35"/>
      <c r="W1335" s="35"/>
      <c r="X1335" s="35"/>
      <c r="Y1335" s="35"/>
      <c r="Z1335" s="35"/>
      <c r="AA1335" s="35"/>
      <c r="AB1335" s="35"/>
      <c r="AC1335" s="35"/>
      <c r="AD1335" s="35"/>
      <c r="AE1335" s="35"/>
      <c r="AR1335" s="157" t="s">
        <v>202</v>
      </c>
      <c r="AT1335" s="157" t="s">
        <v>197</v>
      </c>
      <c r="AU1335" s="157" t="s">
        <v>81</v>
      </c>
      <c r="AY1335" s="20" t="s">
        <v>195</v>
      </c>
      <c r="BE1335" s="158">
        <f>IF(N1335="základní",J1335,0)</f>
        <v>0</v>
      </c>
      <c r="BF1335" s="158">
        <f>IF(N1335="snížená",J1335,0)</f>
        <v>0</v>
      </c>
      <c r="BG1335" s="158">
        <f>IF(N1335="zákl. přenesená",J1335,0)</f>
        <v>0</v>
      </c>
      <c r="BH1335" s="158">
        <f>IF(N1335="sníž. přenesená",J1335,0)</f>
        <v>0</v>
      </c>
      <c r="BI1335" s="158">
        <f>IF(N1335="nulová",J1335,0)</f>
        <v>0</v>
      </c>
      <c r="BJ1335" s="20" t="s">
        <v>79</v>
      </c>
      <c r="BK1335" s="158">
        <f>ROUND(I1335*H1335,2)</f>
        <v>0</v>
      </c>
      <c r="BL1335" s="20" t="s">
        <v>202</v>
      </c>
      <c r="BM1335" s="157" t="s">
        <v>1454</v>
      </c>
    </row>
    <row r="1336" spans="1:65" s="2" customFormat="1" ht="29.25">
      <c r="A1336" s="35"/>
      <c r="B1336" s="36"/>
      <c r="C1336" s="35"/>
      <c r="D1336" s="159" t="s">
        <v>204</v>
      </c>
      <c r="E1336" s="35"/>
      <c r="F1336" s="160" t="s">
        <v>1305</v>
      </c>
      <c r="G1336" s="35"/>
      <c r="H1336" s="35"/>
      <c r="I1336" s="161"/>
      <c r="J1336" s="35"/>
      <c r="K1336" s="35"/>
      <c r="L1336" s="36"/>
      <c r="M1336" s="162"/>
      <c r="N1336" s="163"/>
      <c r="O1336" s="56"/>
      <c r="P1336" s="56"/>
      <c r="Q1336" s="56"/>
      <c r="R1336" s="56"/>
      <c r="S1336" s="56"/>
      <c r="T1336" s="57"/>
      <c r="U1336" s="35"/>
      <c r="V1336" s="35"/>
      <c r="W1336" s="35"/>
      <c r="X1336" s="35"/>
      <c r="Y1336" s="35"/>
      <c r="Z1336" s="35"/>
      <c r="AA1336" s="35"/>
      <c r="AB1336" s="35"/>
      <c r="AC1336" s="35"/>
      <c r="AD1336" s="35"/>
      <c r="AE1336" s="35"/>
      <c r="AT1336" s="20" t="s">
        <v>204</v>
      </c>
      <c r="AU1336" s="20" t="s">
        <v>81</v>
      </c>
    </row>
    <row r="1337" spans="1:65" s="13" customFormat="1">
      <c r="B1337" s="164"/>
      <c r="D1337" s="159" t="s">
        <v>206</v>
      </c>
      <c r="E1337" s="165" t="s">
        <v>3</v>
      </c>
      <c r="F1337" s="166" t="s">
        <v>1450</v>
      </c>
      <c r="H1337" s="167">
        <v>15.906000000000001</v>
      </c>
      <c r="I1337" s="168"/>
      <c r="L1337" s="164"/>
      <c r="M1337" s="169"/>
      <c r="N1337" s="170"/>
      <c r="O1337" s="170"/>
      <c r="P1337" s="170"/>
      <c r="Q1337" s="170"/>
      <c r="R1337" s="170"/>
      <c r="S1337" s="170"/>
      <c r="T1337" s="171"/>
      <c r="AT1337" s="165" t="s">
        <v>206</v>
      </c>
      <c r="AU1337" s="165" t="s">
        <v>81</v>
      </c>
      <c r="AV1337" s="13" t="s">
        <v>81</v>
      </c>
      <c r="AW1337" s="13" t="s">
        <v>34</v>
      </c>
      <c r="AX1337" s="13" t="s">
        <v>79</v>
      </c>
      <c r="AY1337" s="165" t="s">
        <v>195</v>
      </c>
    </row>
    <row r="1338" spans="1:65" s="2" customFormat="1" ht="37.9" customHeight="1">
      <c r="A1338" s="35"/>
      <c r="B1338" s="145"/>
      <c r="C1338" s="146" t="s">
        <v>1455</v>
      </c>
      <c r="D1338" s="146" t="s">
        <v>197</v>
      </c>
      <c r="E1338" s="147" t="s">
        <v>1456</v>
      </c>
      <c r="F1338" s="148" t="s">
        <v>1457</v>
      </c>
      <c r="G1338" s="149" t="s">
        <v>321</v>
      </c>
      <c r="H1338" s="150">
        <v>1570.48</v>
      </c>
      <c r="I1338" s="151"/>
      <c r="J1338" s="152">
        <f>ROUND(I1338*H1338,2)</f>
        <v>0</v>
      </c>
      <c r="K1338" s="148" t="s">
        <v>201</v>
      </c>
      <c r="L1338" s="36"/>
      <c r="M1338" s="153" t="s">
        <v>3</v>
      </c>
      <c r="N1338" s="154" t="s">
        <v>43</v>
      </c>
      <c r="O1338" s="56"/>
      <c r="P1338" s="155">
        <f>O1338*H1338</f>
        <v>0</v>
      </c>
      <c r="Q1338" s="155">
        <v>0</v>
      </c>
      <c r="R1338" s="155">
        <f>Q1338*H1338</f>
        <v>0</v>
      </c>
      <c r="S1338" s="155">
        <v>0</v>
      </c>
      <c r="T1338" s="156">
        <f>S1338*H1338</f>
        <v>0</v>
      </c>
      <c r="U1338" s="35"/>
      <c r="V1338" s="35"/>
      <c r="W1338" s="35"/>
      <c r="X1338" s="35"/>
      <c r="Y1338" s="35"/>
      <c r="Z1338" s="35"/>
      <c r="AA1338" s="35"/>
      <c r="AB1338" s="35"/>
      <c r="AC1338" s="35"/>
      <c r="AD1338" s="35"/>
      <c r="AE1338" s="35"/>
      <c r="AR1338" s="157" t="s">
        <v>202</v>
      </c>
      <c r="AT1338" s="157" t="s">
        <v>197</v>
      </c>
      <c r="AU1338" s="157" t="s">
        <v>81</v>
      </c>
      <c r="AY1338" s="20" t="s">
        <v>195</v>
      </c>
      <c r="BE1338" s="158">
        <f>IF(N1338="základní",J1338,0)</f>
        <v>0</v>
      </c>
      <c r="BF1338" s="158">
        <f>IF(N1338="snížená",J1338,0)</f>
        <v>0</v>
      </c>
      <c r="BG1338" s="158">
        <f>IF(N1338="zákl. přenesená",J1338,0)</f>
        <v>0</v>
      </c>
      <c r="BH1338" s="158">
        <f>IF(N1338="sníž. přenesená",J1338,0)</f>
        <v>0</v>
      </c>
      <c r="BI1338" s="158">
        <f>IF(N1338="nulová",J1338,0)</f>
        <v>0</v>
      </c>
      <c r="BJ1338" s="20" t="s">
        <v>79</v>
      </c>
      <c r="BK1338" s="158">
        <f>ROUND(I1338*H1338,2)</f>
        <v>0</v>
      </c>
      <c r="BL1338" s="20" t="s">
        <v>202</v>
      </c>
      <c r="BM1338" s="157" t="s">
        <v>1458</v>
      </c>
    </row>
    <row r="1339" spans="1:65" s="2" customFormat="1" ht="87.75">
      <c r="A1339" s="35"/>
      <c r="B1339" s="36"/>
      <c r="C1339" s="35"/>
      <c r="D1339" s="159" t="s">
        <v>204</v>
      </c>
      <c r="E1339" s="35"/>
      <c r="F1339" s="160" t="s">
        <v>1459</v>
      </c>
      <c r="G1339" s="35"/>
      <c r="H1339" s="35"/>
      <c r="I1339" s="161"/>
      <c r="J1339" s="35"/>
      <c r="K1339" s="35"/>
      <c r="L1339" s="36"/>
      <c r="M1339" s="162"/>
      <c r="N1339" s="163"/>
      <c r="O1339" s="56"/>
      <c r="P1339" s="56"/>
      <c r="Q1339" s="56"/>
      <c r="R1339" s="56"/>
      <c r="S1339" s="56"/>
      <c r="T1339" s="57"/>
      <c r="U1339" s="35"/>
      <c r="V1339" s="35"/>
      <c r="W1339" s="35"/>
      <c r="X1339" s="35"/>
      <c r="Y1339" s="35"/>
      <c r="Z1339" s="35"/>
      <c r="AA1339" s="35"/>
      <c r="AB1339" s="35"/>
      <c r="AC1339" s="35"/>
      <c r="AD1339" s="35"/>
      <c r="AE1339" s="35"/>
      <c r="AT1339" s="20" t="s">
        <v>204</v>
      </c>
      <c r="AU1339" s="20" t="s">
        <v>81</v>
      </c>
    </row>
    <row r="1340" spans="1:65" s="13" customFormat="1" ht="22.5">
      <c r="B1340" s="164"/>
      <c r="D1340" s="159" t="s">
        <v>206</v>
      </c>
      <c r="E1340" s="165" t="s">
        <v>3</v>
      </c>
      <c r="F1340" s="166" t="s">
        <v>1460</v>
      </c>
      <c r="H1340" s="167">
        <v>215.39</v>
      </c>
      <c r="I1340" s="168"/>
      <c r="L1340" s="164"/>
      <c r="M1340" s="169"/>
      <c r="N1340" s="170"/>
      <c r="O1340" s="170"/>
      <c r="P1340" s="170"/>
      <c r="Q1340" s="170"/>
      <c r="R1340" s="170"/>
      <c r="S1340" s="170"/>
      <c r="T1340" s="171"/>
      <c r="AT1340" s="165" t="s">
        <v>206</v>
      </c>
      <c r="AU1340" s="165" t="s">
        <v>81</v>
      </c>
      <c r="AV1340" s="13" t="s">
        <v>81</v>
      </c>
      <c r="AW1340" s="13" t="s">
        <v>34</v>
      </c>
      <c r="AX1340" s="13" t="s">
        <v>72</v>
      </c>
      <c r="AY1340" s="165" t="s">
        <v>195</v>
      </c>
    </row>
    <row r="1341" spans="1:65" s="14" customFormat="1">
      <c r="B1341" s="172"/>
      <c r="D1341" s="159" t="s">
        <v>206</v>
      </c>
      <c r="E1341" s="173" t="s">
        <v>3</v>
      </c>
      <c r="F1341" s="174" t="s">
        <v>1461</v>
      </c>
      <c r="H1341" s="175">
        <v>215.39</v>
      </c>
      <c r="I1341" s="176"/>
      <c r="L1341" s="172"/>
      <c r="M1341" s="177"/>
      <c r="N1341" s="178"/>
      <c r="O1341" s="178"/>
      <c r="P1341" s="178"/>
      <c r="Q1341" s="178"/>
      <c r="R1341" s="178"/>
      <c r="S1341" s="178"/>
      <c r="T1341" s="179"/>
      <c r="AT1341" s="173" t="s">
        <v>206</v>
      </c>
      <c r="AU1341" s="173" t="s">
        <v>81</v>
      </c>
      <c r="AV1341" s="14" t="s">
        <v>109</v>
      </c>
      <c r="AW1341" s="14" t="s">
        <v>34</v>
      </c>
      <c r="AX1341" s="14" t="s">
        <v>72</v>
      </c>
      <c r="AY1341" s="173" t="s">
        <v>195</v>
      </c>
    </row>
    <row r="1342" spans="1:65" s="13" customFormat="1" ht="22.5">
      <c r="B1342" s="164"/>
      <c r="D1342" s="159" t="s">
        <v>206</v>
      </c>
      <c r="E1342" s="165" t="s">
        <v>3</v>
      </c>
      <c r="F1342" s="166" t="s">
        <v>1462</v>
      </c>
      <c r="H1342" s="167">
        <v>212.09</v>
      </c>
      <c r="I1342" s="168"/>
      <c r="L1342" s="164"/>
      <c r="M1342" s="169"/>
      <c r="N1342" s="170"/>
      <c r="O1342" s="170"/>
      <c r="P1342" s="170"/>
      <c r="Q1342" s="170"/>
      <c r="R1342" s="170"/>
      <c r="S1342" s="170"/>
      <c r="T1342" s="171"/>
      <c r="AT1342" s="165" t="s">
        <v>206</v>
      </c>
      <c r="AU1342" s="165" t="s">
        <v>81</v>
      </c>
      <c r="AV1342" s="13" t="s">
        <v>81</v>
      </c>
      <c r="AW1342" s="13" t="s">
        <v>34</v>
      </c>
      <c r="AX1342" s="13" t="s">
        <v>72</v>
      </c>
      <c r="AY1342" s="165" t="s">
        <v>195</v>
      </c>
    </row>
    <row r="1343" spans="1:65" s="14" customFormat="1">
      <c r="B1343" s="172"/>
      <c r="D1343" s="159" t="s">
        <v>206</v>
      </c>
      <c r="E1343" s="173" t="s">
        <v>3</v>
      </c>
      <c r="F1343" s="174" t="s">
        <v>1463</v>
      </c>
      <c r="H1343" s="175">
        <v>212.09</v>
      </c>
      <c r="I1343" s="176"/>
      <c r="L1343" s="172"/>
      <c r="M1343" s="177"/>
      <c r="N1343" s="178"/>
      <c r="O1343" s="178"/>
      <c r="P1343" s="178"/>
      <c r="Q1343" s="178"/>
      <c r="R1343" s="178"/>
      <c r="S1343" s="178"/>
      <c r="T1343" s="179"/>
      <c r="AT1343" s="173" t="s">
        <v>206</v>
      </c>
      <c r="AU1343" s="173" t="s">
        <v>81</v>
      </c>
      <c r="AV1343" s="14" t="s">
        <v>109</v>
      </c>
      <c r="AW1343" s="14" t="s">
        <v>34</v>
      </c>
      <c r="AX1343" s="14" t="s">
        <v>72</v>
      </c>
      <c r="AY1343" s="173" t="s">
        <v>195</v>
      </c>
    </row>
    <row r="1344" spans="1:65" s="13" customFormat="1" ht="22.5">
      <c r="B1344" s="164"/>
      <c r="D1344" s="159" t="s">
        <v>206</v>
      </c>
      <c r="E1344" s="165" t="s">
        <v>3</v>
      </c>
      <c r="F1344" s="166" t="s">
        <v>1464</v>
      </c>
      <c r="H1344" s="167">
        <v>430.9</v>
      </c>
      <c r="I1344" s="168"/>
      <c r="L1344" s="164"/>
      <c r="M1344" s="169"/>
      <c r="N1344" s="170"/>
      <c r="O1344" s="170"/>
      <c r="P1344" s="170"/>
      <c r="Q1344" s="170"/>
      <c r="R1344" s="170"/>
      <c r="S1344" s="170"/>
      <c r="T1344" s="171"/>
      <c r="AT1344" s="165" t="s">
        <v>206</v>
      </c>
      <c r="AU1344" s="165" t="s">
        <v>81</v>
      </c>
      <c r="AV1344" s="13" t="s">
        <v>81</v>
      </c>
      <c r="AW1344" s="13" t="s">
        <v>34</v>
      </c>
      <c r="AX1344" s="13" t="s">
        <v>72</v>
      </c>
      <c r="AY1344" s="165" t="s">
        <v>195</v>
      </c>
    </row>
    <row r="1345" spans="1:65" s="13" customFormat="1">
      <c r="B1345" s="164"/>
      <c r="D1345" s="159" t="s">
        <v>206</v>
      </c>
      <c r="E1345" s="165" t="s">
        <v>3</v>
      </c>
      <c r="F1345" s="166" t="s">
        <v>1465</v>
      </c>
      <c r="H1345" s="167">
        <v>101.8</v>
      </c>
      <c r="I1345" s="168"/>
      <c r="L1345" s="164"/>
      <c r="M1345" s="169"/>
      <c r="N1345" s="170"/>
      <c r="O1345" s="170"/>
      <c r="P1345" s="170"/>
      <c r="Q1345" s="170"/>
      <c r="R1345" s="170"/>
      <c r="S1345" s="170"/>
      <c r="T1345" s="171"/>
      <c r="AT1345" s="165" t="s">
        <v>206</v>
      </c>
      <c r="AU1345" s="165" t="s">
        <v>81</v>
      </c>
      <c r="AV1345" s="13" t="s">
        <v>81</v>
      </c>
      <c r="AW1345" s="13" t="s">
        <v>34</v>
      </c>
      <c r="AX1345" s="13" t="s">
        <v>72</v>
      </c>
      <c r="AY1345" s="165" t="s">
        <v>195</v>
      </c>
    </row>
    <row r="1346" spans="1:65" s="13" customFormat="1">
      <c r="B1346" s="164"/>
      <c r="D1346" s="159" t="s">
        <v>206</v>
      </c>
      <c r="E1346" s="165" t="s">
        <v>3</v>
      </c>
      <c r="F1346" s="166" t="s">
        <v>1466</v>
      </c>
      <c r="H1346" s="167">
        <v>142.5</v>
      </c>
      <c r="I1346" s="168"/>
      <c r="L1346" s="164"/>
      <c r="M1346" s="169"/>
      <c r="N1346" s="170"/>
      <c r="O1346" s="170"/>
      <c r="P1346" s="170"/>
      <c r="Q1346" s="170"/>
      <c r="R1346" s="170"/>
      <c r="S1346" s="170"/>
      <c r="T1346" s="171"/>
      <c r="AT1346" s="165" t="s">
        <v>206</v>
      </c>
      <c r="AU1346" s="165" t="s">
        <v>81</v>
      </c>
      <c r="AV1346" s="13" t="s">
        <v>81</v>
      </c>
      <c r="AW1346" s="13" t="s">
        <v>34</v>
      </c>
      <c r="AX1346" s="13" t="s">
        <v>72</v>
      </c>
      <c r="AY1346" s="165" t="s">
        <v>195</v>
      </c>
    </row>
    <row r="1347" spans="1:65" s="13" customFormat="1">
      <c r="B1347" s="164"/>
      <c r="D1347" s="159" t="s">
        <v>206</v>
      </c>
      <c r="E1347" s="165" t="s">
        <v>3</v>
      </c>
      <c r="F1347" s="166" t="s">
        <v>1467</v>
      </c>
      <c r="H1347" s="167">
        <v>81.2</v>
      </c>
      <c r="I1347" s="168"/>
      <c r="L1347" s="164"/>
      <c r="M1347" s="169"/>
      <c r="N1347" s="170"/>
      <c r="O1347" s="170"/>
      <c r="P1347" s="170"/>
      <c r="Q1347" s="170"/>
      <c r="R1347" s="170"/>
      <c r="S1347" s="170"/>
      <c r="T1347" s="171"/>
      <c r="AT1347" s="165" t="s">
        <v>206</v>
      </c>
      <c r="AU1347" s="165" t="s">
        <v>81</v>
      </c>
      <c r="AV1347" s="13" t="s">
        <v>81</v>
      </c>
      <c r="AW1347" s="13" t="s">
        <v>34</v>
      </c>
      <c r="AX1347" s="13" t="s">
        <v>72</v>
      </c>
      <c r="AY1347" s="165" t="s">
        <v>195</v>
      </c>
    </row>
    <row r="1348" spans="1:65" s="13" customFormat="1">
      <c r="B1348" s="164"/>
      <c r="D1348" s="159" t="s">
        <v>206</v>
      </c>
      <c r="E1348" s="165" t="s">
        <v>3</v>
      </c>
      <c r="F1348" s="166" t="s">
        <v>1468</v>
      </c>
      <c r="H1348" s="167">
        <v>67</v>
      </c>
      <c r="I1348" s="168"/>
      <c r="L1348" s="164"/>
      <c r="M1348" s="169"/>
      <c r="N1348" s="170"/>
      <c r="O1348" s="170"/>
      <c r="P1348" s="170"/>
      <c r="Q1348" s="170"/>
      <c r="R1348" s="170"/>
      <c r="S1348" s="170"/>
      <c r="T1348" s="171"/>
      <c r="AT1348" s="165" t="s">
        <v>206</v>
      </c>
      <c r="AU1348" s="165" t="s">
        <v>81</v>
      </c>
      <c r="AV1348" s="13" t="s">
        <v>81</v>
      </c>
      <c r="AW1348" s="13" t="s">
        <v>34</v>
      </c>
      <c r="AX1348" s="13" t="s">
        <v>72</v>
      </c>
      <c r="AY1348" s="165" t="s">
        <v>195</v>
      </c>
    </row>
    <row r="1349" spans="1:65" s="13" customFormat="1">
      <c r="B1349" s="164"/>
      <c r="D1349" s="159" t="s">
        <v>206</v>
      </c>
      <c r="E1349" s="165" t="s">
        <v>3</v>
      </c>
      <c r="F1349" s="166" t="s">
        <v>1469</v>
      </c>
      <c r="H1349" s="167">
        <v>6</v>
      </c>
      <c r="I1349" s="168"/>
      <c r="L1349" s="164"/>
      <c r="M1349" s="169"/>
      <c r="N1349" s="170"/>
      <c r="O1349" s="170"/>
      <c r="P1349" s="170"/>
      <c r="Q1349" s="170"/>
      <c r="R1349" s="170"/>
      <c r="S1349" s="170"/>
      <c r="T1349" s="171"/>
      <c r="AT1349" s="165" t="s">
        <v>206</v>
      </c>
      <c r="AU1349" s="165" t="s">
        <v>81</v>
      </c>
      <c r="AV1349" s="13" t="s">
        <v>81</v>
      </c>
      <c r="AW1349" s="13" t="s">
        <v>34</v>
      </c>
      <c r="AX1349" s="13" t="s">
        <v>72</v>
      </c>
      <c r="AY1349" s="165" t="s">
        <v>195</v>
      </c>
    </row>
    <row r="1350" spans="1:65" s="13" customFormat="1">
      <c r="B1350" s="164"/>
      <c r="D1350" s="159" t="s">
        <v>206</v>
      </c>
      <c r="E1350" s="165" t="s">
        <v>3</v>
      </c>
      <c r="F1350" s="166" t="s">
        <v>1470</v>
      </c>
      <c r="H1350" s="167">
        <v>105.6</v>
      </c>
      <c r="I1350" s="168"/>
      <c r="L1350" s="164"/>
      <c r="M1350" s="169"/>
      <c r="N1350" s="170"/>
      <c r="O1350" s="170"/>
      <c r="P1350" s="170"/>
      <c r="Q1350" s="170"/>
      <c r="R1350" s="170"/>
      <c r="S1350" s="170"/>
      <c r="T1350" s="171"/>
      <c r="AT1350" s="165" t="s">
        <v>206</v>
      </c>
      <c r="AU1350" s="165" t="s">
        <v>81</v>
      </c>
      <c r="AV1350" s="13" t="s">
        <v>81</v>
      </c>
      <c r="AW1350" s="13" t="s">
        <v>34</v>
      </c>
      <c r="AX1350" s="13" t="s">
        <v>72</v>
      </c>
      <c r="AY1350" s="165" t="s">
        <v>195</v>
      </c>
    </row>
    <row r="1351" spans="1:65" s="13" customFormat="1">
      <c r="B1351" s="164"/>
      <c r="D1351" s="159" t="s">
        <v>206</v>
      </c>
      <c r="E1351" s="165" t="s">
        <v>3</v>
      </c>
      <c r="F1351" s="166" t="s">
        <v>1471</v>
      </c>
      <c r="H1351" s="167">
        <v>100</v>
      </c>
      <c r="I1351" s="168"/>
      <c r="L1351" s="164"/>
      <c r="M1351" s="169"/>
      <c r="N1351" s="170"/>
      <c r="O1351" s="170"/>
      <c r="P1351" s="170"/>
      <c r="Q1351" s="170"/>
      <c r="R1351" s="170"/>
      <c r="S1351" s="170"/>
      <c r="T1351" s="171"/>
      <c r="AT1351" s="165" t="s">
        <v>206</v>
      </c>
      <c r="AU1351" s="165" t="s">
        <v>81</v>
      </c>
      <c r="AV1351" s="13" t="s">
        <v>81</v>
      </c>
      <c r="AW1351" s="13" t="s">
        <v>34</v>
      </c>
      <c r="AX1351" s="13" t="s">
        <v>72</v>
      </c>
      <c r="AY1351" s="165" t="s">
        <v>195</v>
      </c>
    </row>
    <row r="1352" spans="1:65" s="14" customFormat="1">
      <c r="B1352" s="172"/>
      <c r="D1352" s="159" t="s">
        <v>206</v>
      </c>
      <c r="E1352" s="173" t="s">
        <v>3</v>
      </c>
      <c r="F1352" s="174" t="s">
        <v>1472</v>
      </c>
      <c r="H1352" s="175">
        <v>1035</v>
      </c>
      <c r="I1352" s="176"/>
      <c r="L1352" s="172"/>
      <c r="M1352" s="177"/>
      <c r="N1352" s="178"/>
      <c r="O1352" s="178"/>
      <c r="P1352" s="178"/>
      <c r="Q1352" s="178"/>
      <c r="R1352" s="178"/>
      <c r="S1352" s="178"/>
      <c r="T1352" s="179"/>
      <c r="AT1352" s="173" t="s">
        <v>206</v>
      </c>
      <c r="AU1352" s="173" t="s">
        <v>81</v>
      </c>
      <c r="AV1352" s="14" t="s">
        <v>109</v>
      </c>
      <c r="AW1352" s="14" t="s">
        <v>34</v>
      </c>
      <c r="AX1352" s="14" t="s">
        <v>72</v>
      </c>
      <c r="AY1352" s="173" t="s">
        <v>195</v>
      </c>
    </row>
    <row r="1353" spans="1:65" s="13" customFormat="1">
      <c r="B1353" s="164"/>
      <c r="D1353" s="159" t="s">
        <v>206</v>
      </c>
      <c r="E1353" s="165" t="s">
        <v>3</v>
      </c>
      <c r="F1353" s="166" t="s">
        <v>1473</v>
      </c>
      <c r="H1353" s="167">
        <v>108</v>
      </c>
      <c r="I1353" s="168"/>
      <c r="L1353" s="164"/>
      <c r="M1353" s="169"/>
      <c r="N1353" s="170"/>
      <c r="O1353" s="170"/>
      <c r="P1353" s="170"/>
      <c r="Q1353" s="170"/>
      <c r="R1353" s="170"/>
      <c r="S1353" s="170"/>
      <c r="T1353" s="171"/>
      <c r="AT1353" s="165" t="s">
        <v>206</v>
      </c>
      <c r="AU1353" s="165" t="s">
        <v>81</v>
      </c>
      <c r="AV1353" s="13" t="s">
        <v>81</v>
      </c>
      <c r="AW1353" s="13" t="s">
        <v>34</v>
      </c>
      <c r="AX1353" s="13" t="s">
        <v>72</v>
      </c>
      <c r="AY1353" s="165" t="s">
        <v>195</v>
      </c>
    </row>
    <row r="1354" spans="1:65" s="14" customFormat="1">
      <c r="B1354" s="172"/>
      <c r="D1354" s="159" t="s">
        <v>206</v>
      </c>
      <c r="E1354" s="173" t="s">
        <v>3</v>
      </c>
      <c r="F1354" s="174" t="s">
        <v>1474</v>
      </c>
      <c r="H1354" s="175">
        <v>108</v>
      </c>
      <c r="I1354" s="176"/>
      <c r="L1354" s="172"/>
      <c r="M1354" s="177"/>
      <c r="N1354" s="178"/>
      <c r="O1354" s="178"/>
      <c r="P1354" s="178"/>
      <c r="Q1354" s="178"/>
      <c r="R1354" s="178"/>
      <c r="S1354" s="178"/>
      <c r="T1354" s="179"/>
      <c r="AT1354" s="173" t="s">
        <v>206</v>
      </c>
      <c r="AU1354" s="173" t="s">
        <v>81</v>
      </c>
      <c r="AV1354" s="14" t="s">
        <v>109</v>
      </c>
      <c r="AW1354" s="14" t="s">
        <v>34</v>
      </c>
      <c r="AX1354" s="14" t="s">
        <v>72</v>
      </c>
      <c r="AY1354" s="173" t="s">
        <v>195</v>
      </c>
    </row>
    <row r="1355" spans="1:65" s="15" customFormat="1">
      <c r="B1355" s="180"/>
      <c r="D1355" s="159" t="s">
        <v>206</v>
      </c>
      <c r="E1355" s="181" t="s">
        <v>3</v>
      </c>
      <c r="F1355" s="182" t="s">
        <v>1475</v>
      </c>
      <c r="H1355" s="183">
        <v>1570.48</v>
      </c>
      <c r="I1355" s="184"/>
      <c r="L1355" s="180"/>
      <c r="M1355" s="185"/>
      <c r="N1355" s="186"/>
      <c r="O1355" s="186"/>
      <c r="P1355" s="186"/>
      <c r="Q1355" s="186"/>
      <c r="R1355" s="186"/>
      <c r="S1355" s="186"/>
      <c r="T1355" s="187"/>
      <c r="AT1355" s="181" t="s">
        <v>206</v>
      </c>
      <c r="AU1355" s="181" t="s">
        <v>81</v>
      </c>
      <c r="AV1355" s="15" t="s">
        <v>202</v>
      </c>
      <c r="AW1355" s="15" t="s">
        <v>34</v>
      </c>
      <c r="AX1355" s="15" t="s">
        <v>79</v>
      </c>
      <c r="AY1355" s="181" t="s">
        <v>195</v>
      </c>
    </row>
    <row r="1356" spans="1:65" s="2" customFormat="1" ht="24.2" customHeight="1">
      <c r="A1356" s="35"/>
      <c r="B1356" s="145"/>
      <c r="C1356" s="188" t="s">
        <v>1476</v>
      </c>
      <c r="D1356" s="188" t="s">
        <v>282</v>
      </c>
      <c r="E1356" s="189" t="s">
        <v>1477</v>
      </c>
      <c r="F1356" s="190" t="s">
        <v>1478</v>
      </c>
      <c r="G1356" s="191" t="s">
        <v>321</v>
      </c>
      <c r="H1356" s="192">
        <v>226.16</v>
      </c>
      <c r="I1356" s="193"/>
      <c r="J1356" s="194">
        <f>ROUND(I1356*H1356,2)</f>
        <v>0</v>
      </c>
      <c r="K1356" s="190" t="s">
        <v>201</v>
      </c>
      <c r="L1356" s="195"/>
      <c r="M1356" s="196" t="s">
        <v>3</v>
      </c>
      <c r="N1356" s="197" t="s">
        <v>43</v>
      </c>
      <c r="O1356" s="56"/>
      <c r="P1356" s="155">
        <f>O1356*H1356</f>
        <v>0</v>
      </c>
      <c r="Q1356" s="155">
        <v>5.0000000000000001E-4</v>
      </c>
      <c r="R1356" s="155">
        <f>Q1356*H1356</f>
        <v>0.11308</v>
      </c>
      <c r="S1356" s="155">
        <v>0</v>
      </c>
      <c r="T1356" s="156">
        <f>S1356*H1356</f>
        <v>0</v>
      </c>
      <c r="U1356" s="35"/>
      <c r="V1356" s="35"/>
      <c r="W1356" s="35"/>
      <c r="X1356" s="35"/>
      <c r="Y1356" s="35"/>
      <c r="Z1356" s="35"/>
      <c r="AA1356" s="35"/>
      <c r="AB1356" s="35"/>
      <c r="AC1356" s="35"/>
      <c r="AD1356" s="35"/>
      <c r="AE1356" s="35"/>
      <c r="AR1356" s="157" t="s">
        <v>249</v>
      </c>
      <c r="AT1356" s="157" t="s">
        <v>282</v>
      </c>
      <c r="AU1356" s="157" t="s">
        <v>81</v>
      </c>
      <c r="AY1356" s="20" t="s">
        <v>195</v>
      </c>
      <c r="BE1356" s="158">
        <f>IF(N1356="základní",J1356,0)</f>
        <v>0</v>
      </c>
      <c r="BF1356" s="158">
        <f>IF(N1356="snížená",J1356,0)</f>
        <v>0</v>
      </c>
      <c r="BG1356" s="158">
        <f>IF(N1356="zákl. přenesená",J1356,0)</f>
        <v>0</v>
      </c>
      <c r="BH1356" s="158">
        <f>IF(N1356="sníž. přenesená",J1356,0)</f>
        <v>0</v>
      </c>
      <c r="BI1356" s="158">
        <f>IF(N1356="nulová",J1356,0)</f>
        <v>0</v>
      </c>
      <c r="BJ1356" s="20" t="s">
        <v>79</v>
      </c>
      <c r="BK1356" s="158">
        <f>ROUND(I1356*H1356,2)</f>
        <v>0</v>
      </c>
      <c r="BL1356" s="20" t="s">
        <v>202</v>
      </c>
      <c r="BM1356" s="157" t="s">
        <v>1479</v>
      </c>
    </row>
    <row r="1357" spans="1:65" s="13" customFormat="1">
      <c r="B1357" s="164"/>
      <c r="D1357" s="159" t="s">
        <v>206</v>
      </c>
      <c r="F1357" s="166" t="s">
        <v>1480</v>
      </c>
      <c r="H1357" s="167">
        <v>226.16</v>
      </c>
      <c r="I1357" s="168"/>
      <c r="L1357" s="164"/>
      <c r="M1357" s="169"/>
      <c r="N1357" s="170"/>
      <c r="O1357" s="170"/>
      <c r="P1357" s="170"/>
      <c r="Q1357" s="170"/>
      <c r="R1357" s="170"/>
      <c r="S1357" s="170"/>
      <c r="T1357" s="171"/>
      <c r="AT1357" s="165" t="s">
        <v>206</v>
      </c>
      <c r="AU1357" s="165" t="s">
        <v>81</v>
      </c>
      <c r="AV1357" s="13" t="s">
        <v>81</v>
      </c>
      <c r="AW1357" s="13" t="s">
        <v>4</v>
      </c>
      <c r="AX1357" s="13" t="s">
        <v>79</v>
      </c>
      <c r="AY1357" s="165" t="s">
        <v>195</v>
      </c>
    </row>
    <row r="1358" spans="1:65" s="2" customFormat="1" ht="24.2" customHeight="1">
      <c r="A1358" s="35"/>
      <c r="B1358" s="145"/>
      <c r="C1358" s="188" t="s">
        <v>1481</v>
      </c>
      <c r="D1358" s="188" t="s">
        <v>282</v>
      </c>
      <c r="E1358" s="189" t="s">
        <v>1482</v>
      </c>
      <c r="F1358" s="190" t="s">
        <v>1483</v>
      </c>
      <c r="G1358" s="191" t="s">
        <v>321</v>
      </c>
      <c r="H1358" s="192">
        <v>222.69499999999999</v>
      </c>
      <c r="I1358" s="193"/>
      <c r="J1358" s="194">
        <f>ROUND(I1358*H1358,2)</f>
        <v>0</v>
      </c>
      <c r="K1358" s="190" t="s">
        <v>201</v>
      </c>
      <c r="L1358" s="195"/>
      <c r="M1358" s="196" t="s">
        <v>3</v>
      </c>
      <c r="N1358" s="197" t="s">
        <v>43</v>
      </c>
      <c r="O1358" s="56"/>
      <c r="P1358" s="155">
        <f>O1358*H1358</f>
        <v>0</v>
      </c>
      <c r="Q1358" s="155">
        <v>2.0000000000000001E-4</v>
      </c>
      <c r="R1358" s="155">
        <f>Q1358*H1358</f>
        <v>4.4539000000000002E-2</v>
      </c>
      <c r="S1358" s="155">
        <v>0</v>
      </c>
      <c r="T1358" s="156">
        <f>S1358*H1358</f>
        <v>0</v>
      </c>
      <c r="U1358" s="35"/>
      <c r="V1358" s="35"/>
      <c r="W1358" s="35"/>
      <c r="X1358" s="35"/>
      <c r="Y1358" s="35"/>
      <c r="Z1358" s="35"/>
      <c r="AA1358" s="35"/>
      <c r="AB1358" s="35"/>
      <c r="AC1358" s="35"/>
      <c r="AD1358" s="35"/>
      <c r="AE1358" s="35"/>
      <c r="AR1358" s="157" t="s">
        <v>249</v>
      </c>
      <c r="AT1358" s="157" t="s">
        <v>282</v>
      </c>
      <c r="AU1358" s="157" t="s">
        <v>81</v>
      </c>
      <c r="AY1358" s="20" t="s">
        <v>195</v>
      </c>
      <c r="BE1358" s="158">
        <f>IF(N1358="základní",J1358,0)</f>
        <v>0</v>
      </c>
      <c r="BF1358" s="158">
        <f>IF(N1358="snížená",J1358,0)</f>
        <v>0</v>
      </c>
      <c r="BG1358" s="158">
        <f>IF(N1358="zákl. přenesená",J1358,0)</f>
        <v>0</v>
      </c>
      <c r="BH1358" s="158">
        <f>IF(N1358="sníž. přenesená",J1358,0)</f>
        <v>0</v>
      </c>
      <c r="BI1358" s="158">
        <f>IF(N1358="nulová",J1358,0)</f>
        <v>0</v>
      </c>
      <c r="BJ1358" s="20" t="s">
        <v>79</v>
      </c>
      <c r="BK1358" s="158">
        <f>ROUND(I1358*H1358,2)</f>
        <v>0</v>
      </c>
      <c r="BL1358" s="20" t="s">
        <v>202</v>
      </c>
      <c r="BM1358" s="157" t="s">
        <v>1484</v>
      </c>
    </row>
    <row r="1359" spans="1:65" s="13" customFormat="1">
      <c r="B1359" s="164"/>
      <c r="D1359" s="159" t="s">
        <v>206</v>
      </c>
      <c r="F1359" s="166" t="s">
        <v>1485</v>
      </c>
      <c r="H1359" s="167">
        <v>222.69499999999999</v>
      </c>
      <c r="I1359" s="168"/>
      <c r="L1359" s="164"/>
      <c r="M1359" s="169"/>
      <c r="N1359" s="170"/>
      <c r="O1359" s="170"/>
      <c r="P1359" s="170"/>
      <c r="Q1359" s="170"/>
      <c r="R1359" s="170"/>
      <c r="S1359" s="170"/>
      <c r="T1359" s="171"/>
      <c r="AT1359" s="165" t="s">
        <v>206</v>
      </c>
      <c r="AU1359" s="165" t="s">
        <v>81</v>
      </c>
      <c r="AV1359" s="13" t="s">
        <v>81</v>
      </c>
      <c r="AW1359" s="13" t="s">
        <v>4</v>
      </c>
      <c r="AX1359" s="13" t="s">
        <v>79</v>
      </c>
      <c r="AY1359" s="165" t="s">
        <v>195</v>
      </c>
    </row>
    <row r="1360" spans="1:65" s="2" customFormat="1" ht="24.2" customHeight="1">
      <c r="A1360" s="35"/>
      <c r="B1360" s="145"/>
      <c r="C1360" s="188" t="s">
        <v>1486</v>
      </c>
      <c r="D1360" s="188" t="s">
        <v>282</v>
      </c>
      <c r="E1360" s="189" t="s">
        <v>1487</v>
      </c>
      <c r="F1360" s="190" t="s">
        <v>1488</v>
      </c>
      <c r="G1360" s="191" t="s">
        <v>321</v>
      </c>
      <c r="H1360" s="192">
        <v>1086.75</v>
      </c>
      <c r="I1360" s="193"/>
      <c r="J1360" s="194">
        <f>ROUND(I1360*H1360,2)</f>
        <v>0</v>
      </c>
      <c r="K1360" s="190" t="s">
        <v>201</v>
      </c>
      <c r="L1360" s="195"/>
      <c r="M1360" s="196" t="s">
        <v>3</v>
      </c>
      <c r="N1360" s="197" t="s">
        <v>43</v>
      </c>
      <c r="O1360" s="56"/>
      <c r="P1360" s="155">
        <f>O1360*H1360</f>
        <v>0</v>
      </c>
      <c r="Q1360" s="155">
        <v>1.2E-4</v>
      </c>
      <c r="R1360" s="155">
        <f>Q1360*H1360</f>
        <v>0.13041</v>
      </c>
      <c r="S1360" s="155">
        <v>0</v>
      </c>
      <c r="T1360" s="156">
        <f>S1360*H1360</f>
        <v>0</v>
      </c>
      <c r="U1360" s="35"/>
      <c r="V1360" s="35"/>
      <c r="W1360" s="35"/>
      <c r="X1360" s="35"/>
      <c r="Y1360" s="35"/>
      <c r="Z1360" s="35"/>
      <c r="AA1360" s="35"/>
      <c r="AB1360" s="35"/>
      <c r="AC1360" s="35"/>
      <c r="AD1360" s="35"/>
      <c r="AE1360" s="35"/>
      <c r="AR1360" s="157" t="s">
        <v>249</v>
      </c>
      <c r="AT1360" s="157" t="s">
        <v>282</v>
      </c>
      <c r="AU1360" s="157" t="s">
        <v>81</v>
      </c>
      <c r="AY1360" s="20" t="s">
        <v>195</v>
      </c>
      <c r="BE1360" s="158">
        <f>IF(N1360="základní",J1360,0)</f>
        <v>0</v>
      </c>
      <c r="BF1360" s="158">
        <f>IF(N1360="snížená",J1360,0)</f>
        <v>0</v>
      </c>
      <c r="BG1360" s="158">
        <f>IF(N1360="zákl. přenesená",J1360,0)</f>
        <v>0</v>
      </c>
      <c r="BH1360" s="158">
        <f>IF(N1360="sníž. přenesená",J1360,0)</f>
        <v>0</v>
      </c>
      <c r="BI1360" s="158">
        <f>IF(N1360="nulová",J1360,0)</f>
        <v>0</v>
      </c>
      <c r="BJ1360" s="20" t="s">
        <v>79</v>
      </c>
      <c r="BK1360" s="158">
        <f>ROUND(I1360*H1360,2)</f>
        <v>0</v>
      </c>
      <c r="BL1360" s="20" t="s">
        <v>202</v>
      </c>
      <c r="BM1360" s="157" t="s">
        <v>1489</v>
      </c>
    </row>
    <row r="1361" spans="1:65" s="13" customFormat="1">
      <c r="B1361" s="164"/>
      <c r="D1361" s="159" t="s">
        <v>206</v>
      </c>
      <c r="F1361" s="166" t="s">
        <v>1490</v>
      </c>
      <c r="H1361" s="167">
        <v>1086.75</v>
      </c>
      <c r="I1361" s="168"/>
      <c r="L1361" s="164"/>
      <c r="M1361" s="169"/>
      <c r="N1361" s="170"/>
      <c r="O1361" s="170"/>
      <c r="P1361" s="170"/>
      <c r="Q1361" s="170"/>
      <c r="R1361" s="170"/>
      <c r="S1361" s="170"/>
      <c r="T1361" s="171"/>
      <c r="AT1361" s="165" t="s">
        <v>206</v>
      </c>
      <c r="AU1361" s="165" t="s">
        <v>81</v>
      </c>
      <c r="AV1361" s="13" t="s">
        <v>81</v>
      </c>
      <c r="AW1361" s="13" t="s">
        <v>4</v>
      </c>
      <c r="AX1361" s="13" t="s">
        <v>79</v>
      </c>
      <c r="AY1361" s="165" t="s">
        <v>195</v>
      </c>
    </row>
    <row r="1362" spans="1:65" s="2" customFormat="1" ht="24.2" customHeight="1">
      <c r="A1362" s="35"/>
      <c r="B1362" s="145"/>
      <c r="C1362" s="188" t="s">
        <v>1491</v>
      </c>
      <c r="D1362" s="188" t="s">
        <v>282</v>
      </c>
      <c r="E1362" s="189" t="s">
        <v>1492</v>
      </c>
      <c r="F1362" s="190" t="s">
        <v>1493</v>
      </c>
      <c r="G1362" s="191" t="s">
        <v>321</v>
      </c>
      <c r="H1362" s="192">
        <v>113.4</v>
      </c>
      <c r="I1362" s="193"/>
      <c r="J1362" s="194">
        <f>ROUND(I1362*H1362,2)</f>
        <v>0</v>
      </c>
      <c r="K1362" s="190" t="s">
        <v>201</v>
      </c>
      <c r="L1362" s="195"/>
      <c r="M1362" s="196" t="s">
        <v>3</v>
      </c>
      <c r="N1362" s="197" t="s">
        <v>43</v>
      </c>
      <c r="O1362" s="56"/>
      <c r="P1362" s="155">
        <f>O1362*H1362</f>
        <v>0</v>
      </c>
      <c r="Q1362" s="155">
        <v>5.0000000000000001E-4</v>
      </c>
      <c r="R1362" s="155">
        <f>Q1362*H1362</f>
        <v>5.6700000000000007E-2</v>
      </c>
      <c r="S1362" s="155">
        <v>0</v>
      </c>
      <c r="T1362" s="156">
        <f>S1362*H1362</f>
        <v>0</v>
      </c>
      <c r="U1362" s="35"/>
      <c r="V1362" s="35"/>
      <c r="W1362" s="35"/>
      <c r="X1362" s="35"/>
      <c r="Y1362" s="35"/>
      <c r="Z1362" s="35"/>
      <c r="AA1362" s="35"/>
      <c r="AB1362" s="35"/>
      <c r="AC1362" s="35"/>
      <c r="AD1362" s="35"/>
      <c r="AE1362" s="35"/>
      <c r="AR1362" s="157" t="s">
        <v>249</v>
      </c>
      <c r="AT1362" s="157" t="s">
        <v>282</v>
      </c>
      <c r="AU1362" s="157" t="s">
        <v>81</v>
      </c>
      <c r="AY1362" s="20" t="s">
        <v>195</v>
      </c>
      <c r="BE1362" s="158">
        <f>IF(N1362="základní",J1362,0)</f>
        <v>0</v>
      </c>
      <c r="BF1362" s="158">
        <f>IF(N1362="snížená",J1362,0)</f>
        <v>0</v>
      </c>
      <c r="BG1362" s="158">
        <f>IF(N1362="zákl. přenesená",J1362,0)</f>
        <v>0</v>
      </c>
      <c r="BH1362" s="158">
        <f>IF(N1362="sníž. přenesená",J1362,0)</f>
        <v>0</v>
      </c>
      <c r="BI1362" s="158">
        <f>IF(N1362="nulová",J1362,0)</f>
        <v>0</v>
      </c>
      <c r="BJ1362" s="20" t="s">
        <v>79</v>
      </c>
      <c r="BK1362" s="158">
        <f>ROUND(I1362*H1362,2)</f>
        <v>0</v>
      </c>
      <c r="BL1362" s="20" t="s">
        <v>202</v>
      </c>
      <c r="BM1362" s="157" t="s">
        <v>1494</v>
      </c>
    </row>
    <row r="1363" spans="1:65" s="13" customFormat="1">
      <c r="B1363" s="164"/>
      <c r="D1363" s="159" t="s">
        <v>206</v>
      </c>
      <c r="F1363" s="166" t="s">
        <v>1495</v>
      </c>
      <c r="H1363" s="167">
        <v>113.4</v>
      </c>
      <c r="I1363" s="168"/>
      <c r="L1363" s="164"/>
      <c r="M1363" s="169"/>
      <c r="N1363" s="170"/>
      <c r="O1363" s="170"/>
      <c r="P1363" s="170"/>
      <c r="Q1363" s="170"/>
      <c r="R1363" s="170"/>
      <c r="S1363" s="170"/>
      <c r="T1363" s="171"/>
      <c r="AT1363" s="165" t="s">
        <v>206</v>
      </c>
      <c r="AU1363" s="165" t="s">
        <v>81</v>
      </c>
      <c r="AV1363" s="13" t="s">
        <v>81</v>
      </c>
      <c r="AW1363" s="13" t="s">
        <v>4</v>
      </c>
      <c r="AX1363" s="13" t="s">
        <v>79</v>
      </c>
      <c r="AY1363" s="165" t="s">
        <v>195</v>
      </c>
    </row>
    <row r="1364" spans="1:65" s="2" customFormat="1" ht="49.15" customHeight="1">
      <c r="A1364" s="35"/>
      <c r="B1364" s="145"/>
      <c r="C1364" s="146" t="s">
        <v>1496</v>
      </c>
      <c r="D1364" s="146" t="s">
        <v>197</v>
      </c>
      <c r="E1364" s="147" t="s">
        <v>1497</v>
      </c>
      <c r="F1364" s="148" t="s">
        <v>1498</v>
      </c>
      <c r="G1364" s="149" t="s">
        <v>321</v>
      </c>
      <c r="H1364" s="150">
        <v>1352.58</v>
      </c>
      <c r="I1364" s="151"/>
      <c r="J1364" s="152">
        <f>ROUND(I1364*H1364,2)</f>
        <v>0</v>
      </c>
      <c r="K1364" s="148" t="s">
        <v>201</v>
      </c>
      <c r="L1364" s="36"/>
      <c r="M1364" s="153" t="s">
        <v>3</v>
      </c>
      <c r="N1364" s="154" t="s">
        <v>43</v>
      </c>
      <c r="O1364" s="56"/>
      <c r="P1364" s="155">
        <f>O1364*H1364</f>
        <v>0</v>
      </c>
      <c r="Q1364" s="155">
        <v>0</v>
      </c>
      <c r="R1364" s="155">
        <f>Q1364*H1364</f>
        <v>0</v>
      </c>
      <c r="S1364" s="155">
        <v>0</v>
      </c>
      <c r="T1364" s="156">
        <f>S1364*H1364</f>
        <v>0</v>
      </c>
      <c r="U1364" s="35"/>
      <c r="V1364" s="35"/>
      <c r="W1364" s="35"/>
      <c r="X1364" s="35"/>
      <c r="Y1364" s="35"/>
      <c r="Z1364" s="35"/>
      <c r="AA1364" s="35"/>
      <c r="AB1364" s="35"/>
      <c r="AC1364" s="35"/>
      <c r="AD1364" s="35"/>
      <c r="AE1364" s="35"/>
      <c r="AR1364" s="157" t="s">
        <v>202</v>
      </c>
      <c r="AT1364" s="157" t="s">
        <v>197</v>
      </c>
      <c r="AU1364" s="157" t="s">
        <v>81</v>
      </c>
      <c r="AY1364" s="20" t="s">
        <v>195</v>
      </c>
      <c r="BE1364" s="158">
        <f>IF(N1364="základní",J1364,0)</f>
        <v>0</v>
      </c>
      <c r="BF1364" s="158">
        <f>IF(N1364="snížená",J1364,0)</f>
        <v>0</v>
      </c>
      <c r="BG1364" s="158">
        <f>IF(N1364="zákl. přenesená",J1364,0)</f>
        <v>0</v>
      </c>
      <c r="BH1364" s="158">
        <f>IF(N1364="sníž. přenesená",J1364,0)</f>
        <v>0</v>
      </c>
      <c r="BI1364" s="158">
        <f>IF(N1364="nulová",J1364,0)</f>
        <v>0</v>
      </c>
      <c r="BJ1364" s="20" t="s">
        <v>79</v>
      </c>
      <c r="BK1364" s="158">
        <f>ROUND(I1364*H1364,2)</f>
        <v>0</v>
      </c>
      <c r="BL1364" s="20" t="s">
        <v>202</v>
      </c>
      <c r="BM1364" s="157" t="s">
        <v>1499</v>
      </c>
    </row>
    <row r="1365" spans="1:65" s="2" customFormat="1" ht="87.75">
      <c r="A1365" s="35"/>
      <c r="B1365" s="36"/>
      <c r="C1365" s="35"/>
      <c r="D1365" s="159" t="s">
        <v>204</v>
      </c>
      <c r="E1365" s="35"/>
      <c r="F1365" s="160" t="s">
        <v>1459</v>
      </c>
      <c r="G1365" s="35"/>
      <c r="H1365" s="35"/>
      <c r="I1365" s="161"/>
      <c r="J1365" s="35"/>
      <c r="K1365" s="35"/>
      <c r="L1365" s="36"/>
      <c r="M1365" s="162"/>
      <c r="N1365" s="163"/>
      <c r="O1365" s="56"/>
      <c r="P1365" s="56"/>
      <c r="Q1365" s="56"/>
      <c r="R1365" s="56"/>
      <c r="S1365" s="56"/>
      <c r="T1365" s="57"/>
      <c r="U1365" s="35"/>
      <c r="V1365" s="35"/>
      <c r="W1365" s="35"/>
      <c r="X1365" s="35"/>
      <c r="Y1365" s="35"/>
      <c r="Z1365" s="35"/>
      <c r="AA1365" s="35"/>
      <c r="AB1365" s="35"/>
      <c r="AC1365" s="35"/>
      <c r="AD1365" s="35"/>
      <c r="AE1365" s="35"/>
      <c r="AT1365" s="20" t="s">
        <v>204</v>
      </c>
      <c r="AU1365" s="20" t="s">
        <v>81</v>
      </c>
    </row>
    <row r="1366" spans="1:65" s="13" customFormat="1">
      <c r="B1366" s="164"/>
      <c r="D1366" s="159" t="s">
        <v>206</v>
      </c>
      <c r="E1366" s="165" t="s">
        <v>3</v>
      </c>
      <c r="F1366" s="166" t="s">
        <v>1500</v>
      </c>
      <c r="H1366" s="167">
        <v>79.900000000000006</v>
      </c>
      <c r="I1366" s="168"/>
      <c r="L1366" s="164"/>
      <c r="M1366" s="169"/>
      <c r="N1366" s="170"/>
      <c r="O1366" s="170"/>
      <c r="P1366" s="170"/>
      <c r="Q1366" s="170"/>
      <c r="R1366" s="170"/>
      <c r="S1366" s="170"/>
      <c r="T1366" s="171"/>
      <c r="AT1366" s="165" t="s">
        <v>206</v>
      </c>
      <c r="AU1366" s="165" t="s">
        <v>81</v>
      </c>
      <c r="AV1366" s="13" t="s">
        <v>81</v>
      </c>
      <c r="AW1366" s="13" t="s">
        <v>34</v>
      </c>
      <c r="AX1366" s="13" t="s">
        <v>72</v>
      </c>
      <c r="AY1366" s="165" t="s">
        <v>195</v>
      </c>
    </row>
    <row r="1367" spans="1:65" s="13" customFormat="1">
      <c r="B1367" s="164"/>
      <c r="D1367" s="159" t="s">
        <v>206</v>
      </c>
      <c r="E1367" s="165" t="s">
        <v>3</v>
      </c>
      <c r="F1367" s="166" t="s">
        <v>1501</v>
      </c>
      <c r="H1367" s="167">
        <v>197.6</v>
      </c>
      <c r="I1367" s="168"/>
      <c r="L1367" s="164"/>
      <c r="M1367" s="169"/>
      <c r="N1367" s="170"/>
      <c r="O1367" s="170"/>
      <c r="P1367" s="170"/>
      <c r="Q1367" s="170"/>
      <c r="R1367" s="170"/>
      <c r="S1367" s="170"/>
      <c r="T1367" s="171"/>
      <c r="AT1367" s="165" t="s">
        <v>206</v>
      </c>
      <c r="AU1367" s="165" t="s">
        <v>81</v>
      </c>
      <c r="AV1367" s="13" t="s">
        <v>81</v>
      </c>
      <c r="AW1367" s="13" t="s">
        <v>34</v>
      </c>
      <c r="AX1367" s="13" t="s">
        <v>72</v>
      </c>
      <c r="AY1367" s="165" t="s">
        <v>195</v>
      </c>
    </row>
    <row r="1368" spans="1:65" s="13" customFormat="1">
      <c r="B1368" s="164"/>
      <c r="D1368" s="159" t="s">
        <v>206</v>
      </c>
      <c r="E1368" s="165" t="s">
        <v>3</v>
      </c>
      <c r="F1368" s="166" t="s">
        <v>1502</v>
      </c>
      <c r="H1368" s="167">
        <v>173.8</v>
      </c>
      <c r="I1368" s="168"/>
      <c r="L1368" s="164"/>
      <c r="M1368" s="169"/>
      <c r="N1368" s="170"/>
      <c r="O1368" s="170"/>
      <c r="P1368" s="170"/>
      <c r="Q1368" s="170"/>
      <c r="R1368" s="170"/>
      <c r="S1368" s="170"/>
      <c r="T1368" s="171"/>
      <c r="AT1368" s="165" t="s">
        <v>206</v>
      </c>
      <c r="AU1368" s="165" t="s">
        <v>81</v>
      </c>
      <c r="AV1368" s="13" t="s">
        <v>81</v>
      </c>
      <c r="AW1368" s="13" t="s">
        <v>34</v>
      </c>
      <c r="AX1368" s="13" t="s">
        <v>72</v>
      </c>
      <c r="AY1368" s="165" t="s">
        <v>195</v>
      </c>
    </row>
    <row r="1369" spans="1:65" s="13" customFormat="1">
      <c r="B1369" s="164"/>
      <c r="D1369" s="159" t="s">
        <v>206</v>
      </c>
      <c r="E1369" s="165" t="s">
        <v>3</v>
      </c>
      <c r="F1369" s="166" t="s">
        <v>1503</v>
      </c>
      <c r="H1369" s="167">
        <v>19.25</v>
      </c>
      <c r="I1369" s="168"/>
      <c r="L1369" s="164"/>
      <c r="M1369" s="169"/>
      <c r="N1369" s="170"/>
      <c r="O1369" s="170"/>
      <c r="P1369" s="170"/>
      <c r="Q1369" s="170"/>
      <c r="R1369" s="170"/>
      <c r="S1369" s="170"/>
      <c r="T1369" s="171"/>
      <c r="AT1369" s="165" t="s">
        <v>206</v>
      </c>
      <c r="AU1369" s="165" t="s">
        <v>81</v>
      </c>
      <c r="AV1369" s="13" t="s">
        <v>81</v>
      </c>
      <c r="AW1369" s="13" t="s">
        <v>34</v>
      </c>
      <c r="AX1369" s="13" t="s">
        <v>72</v>
      </c>
      <c r="AY1369" s="165" t="s">
        <v>195</v>
      </c>
    </row>
    <row r="1370" spans="1:65" s="13" customFormat="1">
      <c r="B1370" s="164"/>
      <c r="D1370" s="159" t="s">
        <v>206</v>
      </c>
      <c r="E1370" s="165" t="s">
        <v>3</v>
      </c>
      <c r="F1370" s="166" t="s">
        <v>1504</v>
      </c>
      <c r="H1370" s="167">
        <v>42</v>
      </c>
      <c r="I1370" s="168"/>
      <c r="L1370" s="164"/>
      <c r="M1370" s="169"/>
      <c r="N1370" s="170"/>
      <c r="O1370" s="170"/>
      <c r="P1370" s="170"/>
      <c r="Q1370" s="170"/>
      <c r="R1370" s="170"/>
      <c r="S1370" s="170"/>
      <c r="T1370" s="171"/>
      <c r="AT1370" s="165" t="s">
        <v>206</v>
      </c>
      <c r="AU1370" s="165" t="s">
        <v>81</v>
      </c>
      <c r="AV1370" s="13" t="s">
        <v>81</v>
      </c>
      <c r="AW1370" s="13" t="s">
        <v>34</v>
      </c>
      <c r="AX1370" s="13" t="s">
        <v>72</v>
      </c>
      <c r="AY1370" s="165" t="s">
        <v>195</v>
      </c>
    </row>
    <row r="1371" spans="1:65" s="13" customFormat="1">
      <c r="B1371" s="164"/>
      <c r="D1371" s="159" t="s">
        <v>206</v>
      </c>
      <c r="E1371" s="165" t="s">
        <v>3</v>
      </c>
      <c r="F1371" s="166" t="s">
        <v>1505</v>
      </c>
      <c r="H1371" s="167">
        <v>19.350000000000001</v>
      </c>
      <c r="I1371" s="168"/>
      <c r="L1371" s="164"/>
      <c r="M1371" s="169"/>
      <c r="N1371" s="170"/>
      <c r="O1371" s="170"/>
      <c r="P1371" s="170"/>
      <c r="Q1371" s="170"/>
      <c r="R1371" s="170"/>
      <c r="S1371" s="170"/>
      <c r="T1371" s="171"/>
      <c r="AT1371" s="165" t="s">
        <v>206</v>
      </c>
      <c r="AU1371" s="165" t="s">
        <v>81</v>
      </c>
      <c r="AV1371" s="13" t="s">
        <v>81</v>
      </c>
      <c r="AW1371" s="13" t="s">
        <v>34</v>
      </c>
      <c r="AX1371" s="13" t="s">
        <v>72</v>
      </c>
      <c r="AY1371" s="165" t="s">
        <v>195</v>
      </c>
    </row>
    <row r="1372" spans="1:65" s="13" customFormat="1">
      <c r="B1372" s="164"/>
      <c r="D1372" s="159" t="s">
        <v>206</v>
      </c>
      <c r="E1372" s="165" t="s">
        <v>3</v>
      </c>
      <c r="F1372" s="166" t="s">
        <v>1506</v>
      </c>
      <c r="H1372" s="167">
        <v>4.7</v>
      </c>
      <c r="I1372" s="168"/>
      <c r="L1372" s="164"/>
      <c r="M1372" s="169"/>
      <c r="N1372" s="170"/>
      <c r="O1372" s="170"/>
      <c r="P1372" s="170"/>
      <c r="Q1372" s="170"/>
      <c r="R1372" s="170"/>
      <c r="S1372" s="170"/>
      <c r="T1372" s="171"/>
      <c r="AT1372" s="165" t="s">
        <v>206</v>
      </c>
      <c r="AU1372" s="165" t="s">
        <v>81</v>
      </c>
      <c r="AV1372" s="13" t="s">
        <v>81</v>
      </c>
      <c r="AW1372" s="13" t="s">
        <v>34</v>
      </c>
      <c r="AX1372" s="13" t="s">
        <v>72</v>
      </c>
      <c r="AY1372" s="165" t="s">
        <v>195</v>
      </c>
    </row>
    <row r="1373" spans="1:65" s="13" customFormat="1">
      <c r="B1373" s="164"/>
      <c r="D1373" s="159" t="s">
        <v>206</v>
      </c>
      <c r="E1373" s="165" t="s">
        <v>3</v>
      </c>
      <c r="F1373" s="166" t="s">
        <v>1507</v>
      </c>
      <c r="H1373" s="167">
        <v>6.9</v>
      </c>
      <c r="I1373" s="168"/>
      <c r="L1373" s="164"/>
      <c r="M1373" s="169"/>
      <c r="N1373" s="170"/>
      <c r="O1373" s="170"/>
      <c r="P1373" s="170"/>
      <c r="Q1373" s="170"/>
      <c r="R1373" s="170"/>
      <c r="S1373" s="170"/>
      <c r="T1373" s="171"/>
      <c r="AT1373" s="165" t="s">
        <v>206</v>
      </c>
      <c r="AU1373" s="165" t="s">
        <v>81</v>
      </c>
      <c r="AV1373" s="13" t="s">
        <v>81</v>
      </c>
      <c r="AW1373" s="13" t="s">
        <v>34</v>
      </c>
      <c r="AX1373" s="13" t="s">
        <v>72</v>
      </c>
      <c r="AY1373" s="165" t="s">
        <v>195</v>
      </c>
    </row>
    <row r="1374" spans="1:65" s="13" customFormat="1">
      <c r="B1374" s="164"/>
      <c r="D1374" s="159" t="s">
        <v>206</v>
      </c>
      <c r="E1374" s="165" t="s">
        <v>3</v>
      </c>
      <c r="F1374" s="166" t="s">
        <v>1508</v>
      </c>
      <c r="H1374" s="167">
        <v>6.6</v>
      </c>
      <c r="I1374" s="168"/>
      <c r="L1374" s="164"/>
      <c r="M1374" s="169"/>
      <c r="N1374" s="170"/>
      <c r="O1374" s="170"/>
      <c r="P1374" s="170"/>
      <c r="Q1374" s="170"/>
      <c r="R1374" s="170"/>
      <c r="S1374" s="170"/>
      <c r="T1374" s="171"/>
      <c r="AT1374" s="165" t="s">
        <v>206</v>
      </c>
      <c r="AU1374" s="165" t="s">
        <v>81</v>
      </c>
      <c r="AV1374" s="13" t="s">
        <v>81</v>
      </c>
      <c r="AW1374" s="13" t="s">
        <v>34</v>
      </c>
      <c r="AX1374" s="13" t="s">
        <v>72</v>
      </c>
      <c r="AY1374" s="165" t="s">
        <v>195</v>
      </c>
    </row>
    <row r="1375" spans="1:65" s="13" customFormat="1">
      <c r="B1375" s="164"/>
      <c r="D1375" s="159" t="s">
        <v>206</v>
      </c>
      <c r="E1375" s="165" t="s">
        <v>3</v>
      </c>
      <c r="F1375" s="166" t="s">
        <v>1509</v>
      </c>
      <c r="H1375" s="167">
        <v>9</v>
      </c>
      <c r="I1375" s="168"/>
      <c r="L1375" s="164"/>
      <c r="M1375" s="169"/>
      <c r="N1375" s="170"/>
      <c r="O1375" s="170"/>
      <c r="P1375" s="170"/>
      <c r="Q1375" s="170"/>
      <c r="R1375" s="170"/>
      <c r="S1375" s="170"/>
      <c r="T1375" s="171"/>
      <c r="AT1375" s="165" t="s">
        <v>206</v>
      </c>
      <c r="AU1375" s="165" t="s">
        <v>81</v>
      </c>
      <c r="AV1375" s="13" t="s">
        <v>81</v>
      </c>
      <c r="AW1375" s="13" t="s">
        <v>34</v>
      </c>
      <c r="AX1375" s="13" t="s">
        <v>72</v>
      </c>
      <c r="AY1375" s="165" t="s">
        <v>195</v>
      </c>
    </row>
    <row r="1376" spans="1:65" s="13" customFormat="1">
      <c r="B1376" s="164"/>
      <c r="D1376" s="159" t="s">
        <v>206</v>
      </c>
      <c r="E1376" s="165" t="s">
        <v>3</v>
      </c>
      <c r="F1376" s="166" t="s">
        <v>1510</v>
      </c>
      <c r="H1376" s="167">
        <v>5.45</v>
      </c>
      <c r="I1376" s="168"/>
      <c r="L1376" s="164"/>
      <c r="M1376" s="169"/>
      <c r="N1376" s="170"/>
      <c r="O1376" s="170"/>
      <c r="P1376" s="170"/>
      <c r="Q1376" s="170"/>
      <c r="R1376" s="170"/>
      <c r="S1376" s="170"/>
      <c r="T1376" s="171"/>
      <c r="AT1376" s="165" t="s">
        <v>206</v>
      </c>
      <c r="AU1376" s="165" t="s">
        <v>81</v>
      </c>
      <c r="AV1376" s="13" t="s">
        <v>81</v>
      </c>
      <c r="AW1376" s="13" t="s">
        <v>34</v>
      </c>
      <c r="AX1376" s="13" t="s">
        <v>72</v>
      </c>
      <c r="AY1376" s="165" t="s">
        <v>195</v>
      </c>
    </row>
    <row r="1377" spans="1:65" s="13" customFormat="1">
      <c r="B1377" s="164"/>
      <c r="D1377" s="159" t="s">
        <v>206</v>
      </c>
      <c r="E1377" s="165" t="s">
        <v>3</v>
      </c>
      <c r="F1377" s="166" t="s">
        <v>1511</v>
      </c>
      <c r="H1377" s="167">
        <v>51.6</v>
      </c>
      <c r="I1377" s="168"/>
      <c r="L1377" s="164"/>
      <c r="M1377" s="169"/>
      <c r="N1377" s="170"/>
      <c r="O1377" s="170"/>
      <c r="P1377" s="170"/>
      <c r="Q1377" s="170"/>
      <c r="R1377" s="170"/>
      <c r="S1377" s="170"/>
      <c r="T1377" s="171"/>
      <c r="AT1377" s="165" t="s">
        <v>206</v>
      </c>
      <c r="AU1377" s="165" t="s">
        <v>81</v>
      </c>
      <c r="AV1377" s="13" t="s">
        <v>81</v>
      </c>
      <c r="AW1377" s="13" t="s">
        <v>34</v>
      </c>
      <c r="AX1377" s="13" t="s">
        <v>72</v>
      </c>
      <c r="AY1377" s="165" t="s">
        <v>195</v>
      </c>
    </row>
    <row r="1378" spans="1:65" s="13" customFormat="1">
      <c r="B1378" s="164"/>
      <c r="D1378" s="159" t="s">
        <v>206</v>
      </c>
      <c r="E1378" s="165" t="s">
        <v>3</v>
      </c>
      <c r="F1378" s="166" t="s">
        <v>1512</v>
      </c>
      <c r="H1378" s="167">
        <v>10.14</v>
      </c>
      <c r="I1378" s="168"/>
      <c r="L1378" s="164"/>
      <c r="M1378" s="169"/>
      <c r="N1378" s="170"/>
      <c r="O1378" s="170"/>
      <c r="P1378" s="170"/>
      <c r="Q1378" s="170"/>
      <c r="R1378" s="170"/>
      <c r="S1378" s="170"/>
      <c r="T1378" s="171"/>
      <c r="AT1378" s="165" t="s">
        <v>206</v>
      </c>
      <c r="AU1378" s="165" t="s">
        <v>81</v>
      </c>
      <c r="AV1378" s="13" t="s">
        <v>81</v>
      </c>
      <c r="AW1378" s="13" t="s">
        <v>34</v>
      </c>
      <c r="AX1378" s="13" t="s">
        <v>72</v>
      </c>
      <c r="AY1378" s="165" t="s">
        <v>195</v>
      </c>
    </row>
    <row r="1379" spans="1:65" s="13" customFormat="1">
      <c r="B1379" s="164"/>
      <c r="D1379" s="159" t="s">
        <v>206</v>
      </c>
      <c r="E1379" s="165" t="s">
        <v>3</v>
      </c>
      <c r="F1379" s="166" t="s">
        <v>501</v>
      </c>
      <c r="H1379" s="167">
        <v>50</v>
      </c>
      <c r="I1379" s="168"/>
      <c r="L1379" s="164"/>
      <c r="M1379" s="169"/>
      <c r="N1379" s="170"/>
      <c r="O1379" s="170"/>
      <c r="P1379" s="170"/>
      <c r="Q1379" s="170"/>
      <c r="R1379" s="170"/>
      <c r="S1379" s="170"/>
      <c r="T1379" s="171"/>
      <c r="AT1379" s="165" t="s">
        <v>206</v>
      </c>
      <c r="AU1379" s="165" t="s">
        <v>81</v>
      </c>
      <c r="AV1379" s="13" t="s">
        <v>81</v>
      </c>
      <c r="AW1379" s="13" t="s">
        <v>34</v>
      </c>
      <c r="AX1379" s="13" t="s">
        <v>72</v>
      </c>
      <c r="AY1379" s="165" t="s">
        <v>195</v>
      </c>
    </row>
    <row r="1380" spans="1:65" s="14" customFormat="1">
      <c r="B1380" s="172"/>
      <c r="D1380" s="159" t="s">
        <v>206</v>
      </c>
      <c r="E1380" s="173" t="s">
        <v>3</v>
      </c>
      <c r="F1380" s="174" t="s">
        <v>1513</v>
      </c>
      <c r="H1380" s="175">
        <v>676.29</v>
      </c>
      <c r="I1380" s="176"/>
      <c r="L1380" s="172"/>
      <c r="M1380" s="177"/>
      <c r="N1380" s="178"/>
      <c r="O1380" s="178"/>
      <c r="P1380" s="178"/>
      <c r="Q1380" s="178"/>
      <c r="R1380" s="178"/>
      <c r="S1380" s="178"/>
      <c r="T1380" s="179"/>
      <c r="AT1380" s="173" t="s">
        <v>206</v>
      </c>
      <c r="AU1380" s="173" t="s">
        <v>81</v>
      </c>
      <c r="AV1380" s="14" t="s">
        <v>109</v>
      </c>
      <c r="AW1380" s="14" t="s">
        <v>34</v>
      </c>
      <c r="AX1380" s="14" t="s">
        <v>72</v>
      </c>
      <c r="AY1380" s="173" t="s">
        <v>195</v>
      </c>
    </row>
    <row r="1381" spans="1:65" s="13" customFormat="1">
      <c r="B1381" s="164"/>
      <c r="D1381" s="159" t="s">
        <v>206</v>
      </c>
      <c r="E1381" s="165" t="s">
        <v>3</v>
      </c>
      <c r="F1381" s="166" t="s">
        <v>1514</v>
      </c>
      <c r="H1381" s="167">
        <v>676.29</v>
      </c>
      <c r="I1381" s="168"/>
      <c r="L1381" s="164"/>
      <c r="M1381" s="169"/>
      <c r="N1381" s="170"/>
      <c r="O1381" s="170"/>
      <c r="P1381" s="170"/>
      <c r="Q1381" s="170"/>
      <c r="R1381" s="170"/>
      <c r="S1381" s="170"/>
      <c r="T1381" s="171"/>
      <c r="AT1381" s="165" t="s">
        <v>206</v>
      </c>
      <c r="AU1381" s="165" t="s">
        <v>81</v>
      </c>
      <c r="AV1381" s="13" t="s">
        <v>81</v>
      </c>
      <c r="AW1381" s="13" t="s">
        <v>34</v>
      </c>
      <c r="AX1381" s="13" t="s">
        <v>72</v>
      </c>
      <c r="AY1381" s="165" t="s">
        <v>195</v>
      </c>
    </row>
    <row r="1382" spans="1:65" s="14" customFormat="1">
      <c r="B1382" s="172"/>
      <c r="D1382" s="159" t="s">
        <v>206</v>
      </c>
      <c r="E1382" s="173" t="s">
        <v>3</v>
      </c>
      <c r="F1382" s="174" t="s">
        <v>1515</v>
      </c>
      <c r="H1382" s="175">
        <v>676.29</v>
      </c>
      <c r="I1382" s="176"/>
      <c r="L1382" s="172"/>
      <c r="M1382" s="177"/>
      <c r="N1382" s="178"/>
      <c r="O1382" s="178"/>
      <c r="P1382" s="178"/>
      <c r="Q1382" s="178"/>
      <c r="R1382" s="178"/>
      <c r="S1382" s="178"/>
      <c r="T1382" s="179"/>
      <c r="AT1382" s="173" t="s">
        <v>206</v>
      </c>
      <c r="AU1382" s="173" t="s">
        <v>81</v>
      </c>
      <c r="AV1382" s="14" t="s">
        <v>109</v>
      </c>
      <c r="AW1382" s="14" t="s">
        <v>34</v>
      </c>
      <c r="AX1382" s="14" t="s">
        <v>72</v>
      </c>
      <c r="AY1382" s="173" t="s">
        <v>195</v>
      </c>
    </row>
    <row r="1383" spans="1:65" s="15" customFormat="1">
      <c r="B1383" s="180"/>
      <c r="D1383" s="159" t="s">
        <v>206</v>
      </c>
      <c r="E1383" s="181" t="s">
        <v>3</v>
      </c>
      <c r="F1383" s="182" t="s">
        <v>212</v>
      </c>
      <c r="H1383" s="183">
        <v>1352.58</v>
      </c>
      <c r="I1383" s="184"/>
      <c r="L1383" s="180"/>
      <c r="M1383" s="185"/>
      <c r="N1383" s="186"/>
      <c r="O1383" s="186"/>
      <c r="P1383" s="186"/>
      <c r="Q1383" s="186"/>
      <c r="R1383" s="186"/>
      <c r="S1383" s="186"/>
      <c r="T1383" s="187"/>
      <c r="AT1383" s="181" t="s">
        <v>206</v>
      </c>
      <c r="AU1383" s="181" t="s">
        <v>81</v>
      </c>
      <c r="AV1383" s="15" t="s">
        <v>202</v>
      </c>
      <c r="AW1383" s="15" t="s">
        <v>34</v>
      </c>
      <c r="AX1383" s="15" t="s">
        <v>79</v>
      </c>
      <c r="AY1383" s="181" t="s">
        <v>195</v>
      </c>
    </row>
    <row r="1384" spans="1:65" s="2" customFormat="1" ht="24.2" customHeight="1">
      <c r="A1384" s="35"/>
      <c r="B1384" s="145"/>
      <c r="C1384" s="188" t="s">
        <v>1516</v>
      </c>
      <c r="D1384" s="188" t="s">
        <v>282</v>
      </c>
      <c r="E1384" s="189" t="s">
        <v>1517</v>
      </c>
      <c r="F1384" s="190" t="s">
        <v>1518</v>
      </c>
      <c r="G1384" s="191" t="s">
        <v>321</v>
      </c>
      <c r="H1384" s="192">
        <v>1420.2090000000001</v>
      </c>
      <c r="I1384" s="193"/>
      <c r="J1384" s="194">
        <f>ROUND(I1384*H1384,2)</f>
        <v>0</v>
      </c>
      <c r="K1384" s="190" t="s">
        <v>201</v>
      </c>
      <c r="L1384" s="195"/>
      <c r="M1384" s="196" t="s">
        <v>3</v>
      </c>
      <c r="N1384" s="197" t="s">
        <v>43</v>
      </c>
      <c r="O1384" s="56"/>
      <c r="P1384" s="155">
        <f>O1384*H1384</f>
        <v>0</v>
      </c>
      <c r="Q1384" s="155">
        <v>4.0000000000000003E-5</v>
      </c>
      <c r="R1384" s="155">
        <f>Q1384*H1384</f>
        <v>5.6808360000000009E-2</v>
      </c>
      <c r="S1384" s="155">
        <v>0</v>
      </c>
      <c r="T1384" s="156">
        <f>S1384*H1384</f>
        <v>0</v>
      </c>
      <c r="U1384" s="35"/>
      <c r="V1384" s="35"/>
      <c r="W1384" s="35"/>
      <c r="X1384" s="35"/>
      <c r="Y1384" s="35"/>
      <c r="Z1384" s="35"/>
      <c r="AA1384" s="35"/>
      <c r="AB1384" s="35"/>
      <c r="AC1384" s="35"/>
      <c r="AD1384" s="35"/>
      <c r="AE1384" s="35"/>
      <c r="AR1384" s="157" t="s">
        <v>249</v>
      </c>
      <c r="AT1384" s="157" t="s">
        <v>282</v>
      </c>
      <c r="AU1384" s="157" t="s">
        <v>81</v>
      </c>
      <c r="AY1384" s="20" t="s">
        <v>195</v>
      </c>
      <c r="BE1384" s="158">
        <f>IF(N1384="základní",J1384,0)</f>
        <v>0</v>
      </c>
      <c r="BF1384" s="158">
        <f>IF(N1384="snížená",J1384,0)</f>
        <v>0</v>
      </c>
      <c r="BG1384" s="158">
        <f>IF(N1384="zákl. přenesená",J1384,0)</f>
        <v>0</v>
      </c>
      <c r="BH1384" s="158">
        <f>IF(N1384="sníž. přenesená",J1384,0)</f>
        <v>0</v>
      </c>
      <c r="BI1384" s="158">
        <f>IF(N1384="nulová",J1384,0)</f>
        <v>0</v>
      </c>
      <c r="BJ1384" s="20" t="s">
        <v>79</v>
      </c>
      <c r="BK1384" s="158">
        <f>ROUND(I1384*H1384,2)</f>
        <v>0</v>
      </c>
      <c r="BL1384" s="20" t="s">
        <v>202</v>
      </c>
      <c r="BM1384" s="157" t="s">
        <v>1519</v>
      </c>
    </row>
    <row r="1385" spans="1:65" s="13" customFormat="1">
      <c r="B1385" s="164"/>
      <c r="D1385" s="159" t="s">
        <v>206</v>
      </c>
      <c r="F1385" s="166" t="s">
        <v>1520</v>
      </c>
      <c r="H1385" s="167">
        <v>1420.2090000000001</v>
      </c>
      <c r="I1385" s="168"/>
      <c r="L1385" s="164"/>
      <c r="M1385" s="169"/>
      <c r="N1385" s="170"/>
      <c r="O1385" s="170"/>
      <c r="P1385" s="170"/>
      <c r="Q1385" s="170"/>
      <c r="R1385" s="170"/>
      <c r="S1385" s="170"/>
      <c r="T1385" s="171"/>
      <c r="AT1385" s="165" t="s">
        <v>206</v>
      </c>
      <c r="AU1385" s="165" t="s">
        <v>81</v>
      </c>
      <c r="AV1385" s="13" t="s">
        <v>81</v>
      </c>
      <c r="AW1385" s="13" t="s">
        <v>4</v>
      </c>
      <c r="AX1385" s="13" t="s">
        <v>79</v>
      </c>
      <c r="AY1385" s="165" t="s">
        <v>195</v>
      </c>
    </row>
    <row r="1386" spans="1:65" s="2" customFormat="1" ht="49.15" customHeight="1">
      <c r="A1386" s="35"/>
      <c r="B1386" s="145"/>
      <c r="C1386" s="146" t="s">
        <v>1521</v>
      </c>
      <c r="D1386" s="146" t="s">
        <v>197</v>
      </c>
      <c r="E1386" s="147" t="s">
        <v>1522</v>
      </c>
      <c r="F1386" s="148" t="s">
        <v>1523</v>
      </c>
      <c r="G1386" s="149" t="s">
        <v>300</v>
      </c>
      <c r="H1386" s="150">
        <v>183.62</v>
      </c>
      <c r="I1386" s="151"/>
      <c r="J1386" s="152">
        <f>ROUND(I1386*H1386,2)</f>
        <v>0</v>
      </c>
      <c r="K1386" s="148" t="s">
        <v>201</v>
      </c>
      <c r="L1386" s="36"/>
      <c r="M1386" s="153" t="s">
        <v>3</v>
      </c>
      <c r="N1386" s="154" t="s">
        <v>43</v>
      </c>
      <c r="O1386" s="56"/>
      <c r="P1386" s="155">
        <f>O1386*H1386</f>
        <v>0</v>
      </c>
      <c r="Q1386" s="155">
        <v>8.5199999999999998E-3</v>
      </c>
      <c r="R1386" s="155">
        <f>Q1386*H1386</f>
        <v>1.5644423999999999</v>
      </c>
      <c r="S1386" s="155">
        <v>0</v>
      </c>
      <c r="T1386" s="156">
        <f>S1386*H1386</f>
        <v>0</v>
      </c>
      <c r="U1386" s="35"/>
      <c r="V1386" s="35"/>
      <c r="W1386" s="35"/>
      <c r="X1386" s="35"/>
      <c r="Y1386" s="35"/>
      <c r="Z1386" s="35"/>
      <c r="AA1386" s="35"/>
      <c r="AB1386" s="35"/>
      <c r="AC1386" s="35"/>
      <c r="AD1386" s="35"/>
      <c r="AE1386" s="35"/>
      <c r="AR1386" s="157" t="s">
        <v>202</v>
      </c>
      <c r="AT1386" s="157" t="s">
        <v>197</v>
      </c>
      <c r="AU1386" s="157" t="s">
        <v>81</v>
      </c>
      <c r="AY1386" s="20" t="s">
        <v>195</v>
      </c>
      <c r="BE1386" s="158">
        <f>IF(N1386="základní",J1386,0)</f>
        <v>0</v>
      </c>
      <c r="BF1386" s="158">
        <f>IF(N1386="snížená",J1386,0)</f>
        <v>0</v>
      </c>
      <c r="BG1386" s="158">
        <f>IF(N1386="zákl. přenesená",J1386,0)</f>
        <v>0</v>
      </c>
      <c r="BH1386" s="158">
        <f>IF(N1386="sníž. přenesená",J1386,0)</f>
        <v>0</v>
      </c>
      <c r="BI1386" s="158">
        <f>IF(N1386="nulová",J1386,0)</f>
        <v>0</v>
      </c>
      <c r="BJ1386" s="20" t="s">
        <v>79</v>
      </c>
      <c r="BK1386" s="158">
        <f>ROUND(I1386*H1386,2)</f>
        <v>0</v>
      </c>
      <c r="BL1386" s="20" t="s">
        <v>202</v>
      </c>
      <c r="BM1386" s="157" t="s">
        <v>1524</v>
      </c>
    </row>
    <row r="1387" spans="1:65" s="2" customFormat="1" ht="273">
      <c r="A1387" s="35"/>
      <c r="B1387" s="36"/>
      <c r="C1387" s="35"/>
      <c r="D1387" s="159" t="s">
        <v>204</v>
      </c>
      <c r="E1387" s="35"/>
      <c r="F1387" s="160" t="s">
        <v>1421</v>
      </c>
      <c r="G1387" s="35"/>
      <c r="H1387" s="35"/>
      <c r="I1387" s="161"/>
      <c r="J1387" s="35"/>
      <c r="K1387" s="35"/>
      <c r="L1387" s="36"/>
      <c r="M1387" s="162"/>
      <c r="N1387" s="163"/>
      <c r="O1387" s="56"/>
      <c r="P1387" s="56"/>
      <c r="Q1387" s="56"/>
      <c r="R1387" s="56"/>
      <c r="S1387" s="56"/>
      <c r="T1387" s="57"/>
      <c r="U1387" s="35"/>
      <c r="V1387" s="35"/>
      <c r="W1387" s="35"/>
      <c r="X1387" s="35"/>
      <c r="Y1387" s="35"/>
      <c r="Z1387" s="35"/>
      <c r="AA1387" s="35"/>
      <c r="AB1387" s="35"/>
      <c r="AC1387" s="35"/>
      <c r="AD1387" s="35"/>
      <c r="AE1387" s="35"/>
      <c r="AT1387" s="20" t="s">
        <v>204</v>
      </c>
      <c r="AU1387" s="20" t="s">
        <v>81</v>
      </c>
    </row>
    <row r="1388" spans="1:65" s="13" customFormat="1" ht="33.75">
      <c r="B1388" s="164"/>
      <c r="D1388" s="159" t="s">
        <v>206</v>
      </c>
      <c r="E1388" s="165" t="s">
        <v>3</v>
      </c>
      <c r="F1388" s="166" t="s">
        <v>1525</v>
      </c>
      <c r="H1388" s="167">
        <v>183.62</v>
      </c>
      <c r="I1388" s="168"/>
      <c r="L1388" s="164"/>
      <c r="M1388" s="169"/>
      <c r="N1388" s="170"/>
      <c r="O1388" s="170"/>
      <c r="P1388" s="170"/>
      <c r="Q1388" s="170"/>
      <c r="R1388" s="170"/>
      <c r="S1388" s="170"/>
      <c r="T1388" s="171"/>
      <c r="AT1388" s="165" t="s">
        <v>206</v>
      </c>
      <c r="AU1388" s="165" t="s">
        <v>81</v>
      </c>
      <c r="AV1388" s="13" t="s">
        <v>81</v>
      </c>
      <c r="AW1388" s="13" t="s">
        <v>34</v>
      </c>
      <c r="AX1388" s="13" t="s">
        <v>72</v>
      </c>
      <c r="AY1388" s="165" t="s">
        <v>195</v>
      </c>
    </row>
    <row r="1389" spans="1:65" s="14" customFormat="1">
      <c r="B1389" s="172"/>
      <c r="D1389" s="159" t="s">
        <v>206</v>
      </c>
      <c r="E1389" s="173" t="s">
        <v>3</v>
      </c>
      <c r="F1389" s="174" t="s">
        <v>218</v>
      </c>
      <c r="H1389" s="175">
        <v>183.62</v>
      </c>
      <c r="I1389" s="176"/>
      <c r="L1389" s="172"/>
      <c r="M1389" s="177"/>
      <c r="N1389" s="178"/>
      <c r="O1389" s="178"/>
      <c r="P1389" s="178"/>
      <c r="Q1389" s="178"/>
      <c r="R1389" s="178"/>
      <c r="S1389" s="178"/>
      <c r="T1389" s="179"/>
      <c r="AT1389" s="173" t="s">
        <v>206</v>
      </c>
      <c r="AU1389" s="173" t="s">
        <v>81</v>
      </c>
      <c r="AV1389" s="14" t="s">
        <v>109</v>
      </c>
      <c r="AW1389" s="14" t="s">
        <v>34</v>
      </c>
      <c r="AX1389" s="14" t="s">
        <v>72</v>
      </c>
      <c r="AY1389" s="173" t="s">
        <v>195</v>
      </c>
    </row>
    <row r="1390" spans="1:65" s="15" customFormat="1">
      <c r="B1390" s="180"/>
      <c r="D1390" s="159" t="s">
        <v>206</v>
      </c>
      <c r="E1390" s="181" t="s">
        <v>3</v>
      </c>
      <c r="F1390" s="182" t="s">
        <v>212</v>
      </c>
      <c r="H1390" s="183">
        <v>183.62</v>
      </c>
      <c r="I1390" s="184"/>
      <c r="L1390" s="180"/>
      <c r="M1390" s="185"/>
      <c r="N1390" s="186"/>
      <c r="O1390" s="186"/>
      <c r="P1390" s="186"/>
      <c r="Q1390" s="186"/>
      <c r="R1390" s="186"/>
      <c r="S1390" s="186"/>
      <c r="T1390" s="187"/>
      <c r="AT1390" s="181" t="s">
        <v>206</v>
      </c>
      <c r="AU1390" s="181" t="s">
        <v>81</v>
      </c>
      <c r="AV1390" s="15" t="s">
        <v>202</v>
      </c>
      <c r="AW1390" s="15" t="s">
        <v>34</v>
      </c>
      <c r="AX1390" s="15" t="s">
        <v>79</v>
      </c>
      <c r="AY1390" s="181" t="s">
        <v>195</v>
      </c>
    </row>
    <row r="1391" spans="1:65" s="2" customFormat="1" ht="24.2" customHeight="1">
      <c r="A1391" s="35"/>
      <c r="B1391" s="145"/>
      <c r="C1391" s="188" t="s">
        <v>1526</v>
      </c>
      <c r="D1391" s="188" t="s">
        <v>282</v>
      </c>
      <c r="E1391" s="189" t="s">
        <v>1527</v>
      </c>
      <c r="F1391" s="190" t="s">
        <v>1528</v>
      </c>
      <c r="G1391" s="191" t="s">
        <v>300</v>
      </c>
      <c r="H1391" s="192">
        <v>187.292</v>
      </c>
      <c r="I1391" s="193"/>
      <c r="J1391" s="194">
        <f>ROUND(I1391*H1391,2)</f>
        <v>0</v>
      </c>
      <c r="K1391" s="190" t="s">
        <v>201</v>
      </c>
      <c r="L1391" s="195"/>
      <c r="M1391" s="196" t="s">
        <v>3</v>
      </c>
      <c r="N1391" s="197" t="s">
        <v>43</v>
      </c>
      <c r="O1391" s="56"/>
      <c r="P1391" s="155">
        <f>O1391*H1391</f>
        <v>0</v>
      </c>
      <c r="Q1391" s="155">
        <v>3.5999999999999999E-3</v>
      </c>
      <c r="R1391" s="155">
        <f>Q1391*H1391</f>
        <v>0.67425119999999994</v>
      </c>
      <c r="S1391" s="155">
        <v>0</v>
      </c>
      <c r="T1391" s="156">
        <f>S1391*H1391</f>
        <v>0</v>
      </c>
      <c r="U1391" s="35"/>
      <c r="V1391" s="35"/>
      <c r="W1391" s="35"/>
      <c r="X1391" s="35"/>
      <c r="Y1391" s="35"/>
      <c r="Z1391" s="35"/>
      <c r="AA1391" s="35"/>
      <c r="AB1391" s="35"/>
      <c r="AC1391" s="35"/>
      <c r="AD1391" s="35"/>
      <c r="AE1391" s="35"/>
      <c r="AR1391" s="157" t="s">
        <v>249</v>
      </c>
      <c r="AT1391" s="157" t="s">
        <v>282</v>
      </c>
      <c r="AU1391" s="157" t="s">
        <v>81</v>
      </c>
      <c r="AY1391" s="20" t="s">
        <v>195</v>
      </c>
      <c r="BE1391" s="158">
        <f>IF(N1391="základní",J1391,0)</f>
        <v>0</v>
      </c>
      <c r="BF1391" s="158">
        <f>IF(N1391="snížená",J1391,0)</f>
        <v>0</v>
      </c>
      <c r="BG1391" s="158">
        <f>IF(N1391="zákl. přenesená",J1391,0)</f>
        <v>0</v>
      </c>
      <c r="BH1391" s="158">
        <f>IF(N1391="sníž. přenesená",J1391,0)</f>
        <v>0</v>
      </c>
      <c r="BI1391" s="158">
        <f>IF(N1391="nulová",J1391,0)</f>
        <v>0</v>
      </c>
      <c r="BJ1391" s="20" t="s">
        <v>79</v>
      </c>
      <c r="BK1391" s="158">
        <f>ROUND(I1391*H1391,2)</f>
        <v>0</v>
      </c>
      <c r="BL1391" s="20" t="s">
        <v>202</v>
      </c>
      <c r="BM1391" s="157" t="s">
        <v>1529</v>
      </c>
    </row>
    <row r="1392" spans="1:65" s="13" customFormat="1">
      <c r="B1392" s="164"/>
      <c r="D1392" s="159" t="s">
        <v>206</v>
      </c>
      <c r="F1392" s="166" t="s">
        <v>1530</v>
      </c>
      <c r="H1392" s="167">
        <v>187.292</v>
      </c>
      <c r="I1392" s="168"/>
      <c r="L1392" s="164"/>
      <c r="M1392" s="169"/>
      <c r="N1392" s="170"/>
      <c r="O1392" s="170"/>
      <c r="P1392" s="170"/>
      <c r="Q1392" s="170"/>
      <c r="R1392" s="170"/>
      <c r="S1392" s="170"/>
      <c r="T1392" s="171"/>
      <c r="AT1392" s="165" t="s">
        <v>206</v>
      </c>
      <c r="AU1392" s="165" t="s">
        <v>81</v>
      </c>
      <c r="AV1392" s="13" t="s">
        <v>81</v>
      </c>
      <c r="AW1392" s="13" t="s">
        <v>4</v>
      </c>
      <c r="AX1392" s="13" t="s">
        <v>79</v>
      </c>
      <c r="AY1392" s="165" t="s">
        <v>195</v>
      </c>
    </row>
    <row r="1393" spans="1:65" s="2" customFormat="1" ht="49.15" customHeight="1">
      <c r="A1393" s="35"/>
      <c r="B1393" s="145"/>
      <c r="C1393" s="146" t="s">
        <v>1531</v>
      </c>
      <c r="D1393" s="146" t="s">
        <v>197</v>
      </c>
      <c r="E1393" s="147" t="s">
        <v>1532</v>
      </c>
      <c r="F1393" s="148" t="s">
        <v>1533</v>
      </c>
      <c r="G1393" s="149" t="s">
        <v>300</v>
      </c>
      <c r="H1393" s="150">
        <v>112.5</v>
      </c>
      <c r="I1393" s="151"/>
      <c r="J1393" s="152">
        <f>ROUND(I1393*H1393,2)</f>
        <v>0</v>
      </c>
      <c r="K1393" s="148" t="s">
        <v>201</v>
      </c>
      <c r="L1393" s="36"/>
      <c r="M1393" s="153" t="s">
        <v>3</v>
      </c>
      <c r="N1393" s="154" t="s">
        <v>43</v>
      </c>
      <c r="O1393" s="56"/>
      <c r="P1393" s="155">
        <f>O1393*H1393</f>
        <v>0</v>
      </c>
      <c r="Q1393" s="155">
        <v>1.1599999999999999E-2</v>
      </c>
      <c r="R1393" s="155">
        <f>Q1393*H1393</f>
        <v>1.3049999999999999</v>
      </c>
      <c r="S1393" s="155">
        <v>0</v>
      </c>
      <c r="T1393" s="156">
        <f>S1393*H1393</f>
        <v>0</v>
      </c>
      <c r="U1393" s="35"/>
      <c r="V1393" s="35"/>
      <c r="W1393" s="35"/>
      <c r="X1393" s="35"/>
      <c r="Y1393" s="35"/>
      <c r="Z1393" s="35"/>
      <c r="AA1393" s="35"/>
      <c r="AB1393" s="35"/>
      <c r="AC1393" s="35"/>
      <c r="AD1393" s="35"/>
      <c r="AE1393" s="35"/>
      <c r="AR1393" s="157" t="s">
        <v>202</v>
      </c>
      <c r="AT1393" s="157" t="s">
        <v>197</v>
      </c>
      <c r="AU1393" s="157" t="s">
        <v>81</v>
      </c>
      <c r="AY1393" s="20" t="s">
        <v>195</v>
      </c>
      <c r="BE1393" s="158">
        <f>IF(N1393="základní",J1393,0)</f>
        <v>0</v>
      </c>
      <c r="BF1393" s="158">
        <f>IF(N1393="snížená",J1393,0)</f>
        <v>0</v>
      </c>
      <c r="BG1393" s="158">
        <f>IF(N1393="zákl. přenesená",J1393,0)</f>
        <v>0</v>
      </c>
      <c r="BH1393" s="158">
        <f>IF(N1393="sníž. přenesená",J1393,0)</f>
        <v>0</v>
      </c>
      <c r="BI1393" s="158">
        <f>IF(N1393="nulová",J1393,0)</f>
        <v>0</v>
      </c>
      <c r="BJ1393" s="20" t="s">
        <v>79</v>
      </c>
      <c r="BK1393" s="158">
        <f>ROUND(I1393*H1393,2)</f>
        <v>0</v>
      </c>
      <c r="BL1393" s="20" t="s">
        <v>202</v>
      </c>
      <c r="BM1393" s="157" t="s">
        <v>1534</v>
      </c>
    </row>
    <row r="1394" spans="1:65" s="2" customFormat="1" ht="273">
      <c r="A1394" s="35"/>
      <c r="B1394" s="36"/>
      <c r="C1394" s="35"/>
      <c r="D1394" s="159" t="s">
        <v>204</v>
      </c>
      <c r="E1394" s="35"/>
      <c r="F1394" s="160" t="s">
        <v>1421</v>
      </c>
      <c r="G1394" s="35"/>
      <c r="H1394" s="35"/>
      <c r="I1394" s="161"/>
      <c r="J1394" s="35"/>
      <c r="K1394" s="35"/>
      <c r="L1394" s="36"/>
      <c r="M1394" s="162"/>
      <c r="N1394" s="163"/>
      <c r="O1394" s="56"/>
      <c r="P1394" s="56"/>
      <c r="Q1394" s="56"/>
      <c r="R1394" s="56"/>
      <c r="S1394" s="56"/>
      <c r="T1394" s="57"/>
      <c r="U1394" s="35"/>
      <c r="V1394" s="35"/>
      <c r="W1394" s="35"/>
      <c r="X1394" s="35"/>
      <c r="Y1394" s="35"/>
      <c r="Z1394" s="35"/>
      <c r="AA1394" s="35"/>
      <c r="AB1394" s="35"/>
      <c r="AC1394" s="35"/>
      <c r="AD1394" s="35"/>
      <c r="AE1394" s="35"/>
      <c r="AT1394" s="20" t="s">
        <v>204</v>
      </c>
      <c r="AU1394" s="20" t="s">
        <v>81</v>
      </c>
    </row>
    <row r="1395" spans="1:65" s="13" customFormat="1">
      <c r="B1395" s="164"/>
      <c r="D1395" s="159" t="s">
        <v>206</v>
      </c>
      <c r="E1395" s="165" t="s">
        <v>3</v>
      </c>
      <c r="F1395" s="166" t="s">
        <v>1535</v>
      </c>
      <c r="H1395" s="167">
        <v>112.5</v>
      </c>
      <c r="I1395" s="168"/>
      <c r="L1395" s="164"/>
      <c r="M1395" s="169"/>
      <c r="N1395" s="170"/>
      <c r="O1395" s="170"/>
      <c r="P1395" s="170"/>
      <c r="Q1395" s="170"/>
      <c r="R1395" s="170"/>
      <c r="S1395" s="170"/>
      <c r="T1395" s="171"/>
      <c r="AT1395" s="165" t="s">
        <v>206</v>
      </c>
      <c r="AU1395" s="165" t="s">
        <v>81</v>
      </c>
      <c r="AV1395" s="13" t="s">
        <v>81</v>
      </c>
      <c r="AW1395" s="13" t="s">
        <v>34</v>
      </c>
      <c r="AX1395" s="13" t="s">
        <v>79</v>
      </c>
      <c r="AY1395" s="165" t="s">
        <v>195</v>
      </c>
    </row>
    <row r="1396" spans="1:65" s="2" customFormat="1" ht="24.2" customHeight="1">
      <c r="A1396" s="35"/>
      <c r="B1396" s="145"/>
      <c r="C1396" s="188" t="s">
        <v>1536</v>
      </c>
      <c r="D1396" s="188" t="s">
        <v>282</v>
      </c>
      <c r="E1396" s="189" t="s">
        <v>1537</v>
      </c>
      <c r="F1396" s="190" t="s">
        <v>1538</v>
      </c>
      <c r="G1396" s="191" t="s">
        <v>300</v>
      </c>
      <c r="H1396" s="192">
        <v>114.75</v>
      </c>
      <c r="I1396" s="193"/>
      <c r="J1396" s="194">
        <f>ROUND(I1396*H1396,2)</f>
        <v>0</v>
      </c>
      <c r="K1396" s="190" t="s">
        <v>201</v>
      </c>
      <c r="L1396" s="195"/>
      <c r="M1396" s="196" t="s">
        <v>3</v>
      </c>
      <c r="N1396" s="197" t="s">
        <v>43</v>
      </c>
      <c r="O1396" s="56"/>
      <c r="P1396" s="155">
        <f>O1396*H1396</f>
        <v>0</v>
      </c>
      <c r="Q1396" s="155">
        <v>0.01</v>
      </c>
      <c r="R1396" s="155">
        <f>Q1396*H1396</f>
        <v>1.1475</v>
      </c>
      <c r="S1396" s="155">
        <v>0</v>
      </c>
      <c r="T1396" s="156">
        <f>S1396*H1396</f>
        <v>0</v>
      </c>
      <c r="U1396" s="35"/>
      <c r="V1396" s="35"/>
      <c r="W1396" s="35"/>
      <c r="X1396" s="35"/>
      <c r="Y1396" s="35"/>
      <c r="Z1396" s="35"/>
      <c r="AA1396" s="35"/>
      <c r="AB1396" s="35"/>
      <c r="AC1396" s="35"/>
      <c r="AD1396" s="35"/>
      <c r="AE1396" s="35"/>
      <c r="AR1396" s="157" t="s">
        <v>249</v>
      </c>
      <c r="AT1396" s="157" t="s">
        <v>282</v>
      </c>
      <c r="AU1396" s="157" t="s">
        <v>81</v>
      </c>
      <c r="AY1396" s="20" t="s">
        <v>195</v>
      </c>
      <c r="BE1396" s="158">
        <f>IF(N1396="základní",J1396,0)</f>
        <v>0</v>
      </c>
      <c r="BF1396" s="158">
        <f>IF(N1396="snížená",J1396,0)</f>
        <v>0</v>
      </c>
      <c r="BG1396" s="158">
        <f>IF(N1396="zákl. přenesená",J1396,0)</f>
        <v>0</v>
      </c>
      <c r="BH1396" s="158">
        <f>IF(N1396="sníž. přenesená",J1396,0)</f>
        <v>0</v>
      </c>
      <c r="BI1396" s="158">
        <f>IF(N1396="nulová",J1396,0)</f>
        <v>0</v>
      </c>
      <c r="BJ1396" s="20" t="s">
        <v>79</v>
      </c>
      <c r="BK1396" s="158">
        <f>ROUND(I1396*H1396,2)</f>
        <v>0</v>
      </c>
      <c r="BL1396" s="20" t="s">
        <v>202</v>
      </c>
      <c r="BM1396" s="157" t="s">
        <v>1539</v>
      </c>
    </row>
    <row r="1397" spans="1:65" s="13" customFormat="1">
      <c r="B1397" s="164"/>
      <c r="D1397" s="159" t="s">
        <v>206</v>
      </c>
      <c r="F1397" s="166" t="s">
        <v>1540</v>
      </c>
      <c r="H1397" s="167">
        <v>114.75</v>
      </c>
      <c r="I1397" s="168"/>
      <c r="L1397" s="164"/>
      <c r="M1397" s="169"/>
      <c r="N1397" s="170"/>
      <c r="O1397" s="170"/>
      <c r="P1397" s="170"/>
      <c r="Q1397" s="170"/>
      <c r="R1397" s="170"/>
      <c r="S1397" s="170"/>
      <c r="T1397" s="171"/>
      <c r="AT1397" s="165" t="s">
        <v>206</v>
      </c>
      <c r="AU1397" s="165" t="s">
        <v>81</v>
      </c>
      <c r="AV1397" s="13" t="s">
        <v>81</v>
      </c>
      <c r="AW1397" s="13" t="s">
        <v>4</v>
      </c>
      <c r="AX1397" s="13" t="s">
        <v>79</v>
      </c>
      <c r="AY1397" s="165" t="s">
        <v>195</v>
      </c>
    </row>
    <row r="1398" spans="1:65" s="2" customFormat="1" ht="49.15" customHeight="1">
      <c r="A1398" s="35"/>
      <c r="B1398" s="145"/>
      <c r="C1398" s="146" t="s">
        <v>1541</v>
      </c>
      <c r="D1398" s="146" t="s">
        <v>197</v>
      </c>
      <c r="E1398" s="147" t="s">
        <v>1532</v>
      </c>
      <c r="F1398" s="148" t="s">
        <v>1533</v>
      </c>
      <c r="G1398" s="149" t="s">
        <v>300</v>
      </c>
      <c r="H1398" s="150">
        <v>11.624000000000001</v>
      </c>
      <c r="I1398" s="151"/>
      <c r="J1398" s="152">
        <f>ROUND(I1398*H1398,2)</f>
        <v>0</v>
      </c>
      <c r="K1398" s="148" t="s">
        <v>201</v>
      </c>
      <c r="L1398" s="36"/>
      <c r="M1398" s="153" t="s">
        <v>3</v>
      </c>
      <c r="N1398" s="154" t="s">
        <v>43</v>
      </c>
      <c r="O1398" s="56"/>
      <c r="P1398" s="155">
        <f>O1398*H1398</f>
        <v>0</v>
      </c>
      <c r="Q1398" s="155">
        <v>1.1599999999999999E-2</v>
      </c>
      <c r="R1398" s="155">
        <f>Q1398*H1398</f>
        <v>0.1348384</v>
      </c>
      <c r="S1398" s="155">
        <v>0</v>
      </c>
      <c r="T1398" s="156">
        <f>S1398*H1398</f>
        <v>0</v>
      </c>
      <c r="U1398" s="35"/>
      <c r="V1398" s="35"/>
      <c r="W1398" s="35"/>
      <c r="X1398" s="35"/>
      <c r="Y1398" s="35"/>
      <c r="Z1398" s="35"/>
      <c r="AA1398" s="35"/>
      <c r="AB1398" s="35"/>
      <c r="AC1398" s="35"/>
      <c r="AD1398" s="35"/>
      <c r="AE1398" s="35"/>
      <c r="AR1398" s="157" t="s">
        <v>202</v>
      </c>
      <c r="AT1398" s="157" t="s">
        <v>197</v>
      </c>
      <c r="AU1398" s="157" t="s">
        <v>81</v>
      </c>
      <c r="AY1398" s="20" t="s">
        <v>195</v>
      </c>
      <c r="BE1398" s="158">
        <f>IF(N1398="základní",J1398,0)</f>
        <v>0</v>
      </c>
      <c r="BF1398" s="158">
        <f>IF(N1398="snížená",J1398,0)</f>
        <v>0</v>
      </c>
      <c r="BG1398" s="158">
        <f>IF(N1398="zákl. přenesená",J1398,0)</f>
        <v>0</v>
      </c>
      <c r="BH1398" s="158">
        <f>IF(N1398="sníž. přenesená",J1398,0)</f>
        <v>0</v>
      </c>
      <c r="BI1398" s="158">
        <f>IF(N1398="nulová",J1398,0)</f>
        <v>0</v>
      </c>
      <c r="BJ1398" s="20" t="s">
        <v>79</v>
      </c>
      <c r="BK1398" s="158">
        <f>ROUND(I1398*H1398,2)</f>
        <v>0</v>
      </c>
      <c r="BL1398" s="20" t="s">
        <v>202</v>
      </c>
      <c r="BM1398" s="157" t="s">
        <v>1542</v>
      </c>
    </row>
    <row r="1399" spans="1:65" s="2" customFormat="1" ht="273">
      <c r="A1399" s="35"/>
      <c r="B1399" s="36"/>
      <c r="C1399" s="35"/>
      <c r="D1399" s="159" t="s">
        <v>204</v>
      </c>
      <c r="E1399" s="35"/>
      <c r="F1399" s="160" t="s">
        <v>1421</v>
      </c>
      <c r="G1399" s="35"/>
      <c r="H1399" s="35"/>
      <c r="I1399" s="161"/>
      <c r="J1399" s="35"/>
      <c r="K1399" s="35"/>
      <c r="L1399" s="36"/>
      <c r="M1399" s="162"/>
      <c r="N1399" s="163"/>
      <c r="O1399" s="56"/>
      <c r="P1399" s="56"/>
      <c r="Q1399" s="56"/>
      <c r="R1399" s="56"/>
      <c r="S1399" s="56"/>
      <c r="T1399" s="57"/>
      <c r="U1399" s="35"/>
      <c r="V1399" s="35"/>
      <c r="W1399" s="35"/>
      <c r="X1399" s="35"/>
      <c r="Y1399" s="35"/>
      <c r="Z1399" s="35"/>
      <c r="AA1399" s="35"/>
      <c r="AB1399" s="35"/>
      <c r="AC1399" s="35"/>
      <c r="AD1399" s="35"/>
      <c r="AE1399" s="35"/>
      <c r="AT1399" s="20" t="s">
        <v>204</v>
      </c>
      <c r="AU1399" s="20" t="s">
        <v>81</v>
      </c>
    </row>
    <row r="1400" spans="1:65" s="13" customFormat="1">
      <c r="B1400" s="164"/>
      <c r="D1400" s="159" t="s">
        <v>206</v>
      </c>
      <c r="E1400" s="165" t="s">
        <v>3</v>
      </c>
      <c r="F1400" s="166" t="s">
        <v>1543</v>
      </c>
      <c r="H1400" s="167">
        <v>9.4640000000000004</v>
      </c>
      <c r="I1400" s="168"/>
      <c r="L1400" s="164"/>
      <c r="M1400" s="169"/>
      <c r="N1400" s="170"/>
      <c r="O1400" s="170"/>
      <c r="P1400" s="170"/>
      <c r="Q1400" s="170"/>
      <c r="R1400" s="170"/>
      <c r="S1400" s="170"/>
      <c r="T1400" s="171"/>
      <c r="AT1400" s="165" t="s">
        <v>206</v>
      </c>
      <c r="AU1400" s="165" t="s">
        <v>81</v>
      </c>
      <c r="AV1400" s="13" t="s">
        <v>81</v>
      </c>
      <c r="AW1400" s="13" t="s">
        <v>34</v>
      </c>
      <c r="AX1400" s="13" t="s">
        <v>72</v>
      </c>
      <c r="AY1400" s="165" t="s">
        <v>195</v>
      </c>
    </row>
    <row r="1401" spans="1:65" s="13" customFormat="1">
      <c r="B1401" s="164"/>
      <c r="D1401" s="159" t="s">
        <v>206</v>
      </c>
      <c r="E1401" s="165" t="s">
        <v>3</v>
      </c>
      <c r="F1401" s="166" t="s">
        <v>1544</v>
      </c>
      <c r="H1401" s="167">
        <v>2.16</v>
      </c>
      <c r="I1401" s="168"/>
      <c r="L1401" s="164"/>
      <c r="M1401" s="169"/>
      <c r="N1401" s="170"/>
      <c r="O1401" s="170"/>
      <c r="P1401" s="170"/>
      <c r="Q1401" s="170"/>
      <c r="R1401" s="170"/>
      <c r="S1401" s="170"/>
      <c r="T1401" s="171"/>
      <c r="AT1401" s="165" t="s">
        <v>206</v>
      </c>
      <c r="AU1401" s="165" t="s">
        <v>81</v>
      </c>
      <c r="AV1401" s="13" t="s">
        <v>81</v>
      </c>
      <c r="AW1401" s="13" t="s">
        <v>34</v>
      </c>
      <c r="AX1401" s="13" t="s">
        <v>72</v>
      </c>
      <c r="AY1401" s="165" t="s">
        <v>195</v>
      </c>
    </row>
    <row r="1402" spans="1:65" s="15" customFormat="1">
      <c r="B1402" s="180"/>
      <c r="D1402" s="159" t="s">
        <v>206</v>
      </c>
      <c r="E1402" s="181" t="s">
        <v>3</v>
      </c>
      <c r="F1402" s="182" t="s">
        <v>1545</v>
      </c>
      <c r="H1402" s="183">
        <v>11.624000000000001</v>
      </c>
      <c r="I1402" s="184"/>
      <c r="L1402" s="180"/>
      <c r="M1402" s="185"/>
      <c r="N1402" s="186"/>
      <c r="O1402" s="186"/>
      <c r="P1402" s="186"/>
      <c r="Q1402" s="186"/>
      <c r="R1402" s="186"/>
      <c r="S1402" s="186"/>
      <c r="T1402" s="187"/>
      <c r="AT1402" s="181" t="s">
        <v>206</v>
      </c>
      <c r="AU1402" s="181" t="s">
        <v>81</v>
      </c>
      <c r="AV1402" s="15" t="s">
        <v>202</v>
      </c>
      <c r="AW1402" s="15" t="s">
        <v>34</v>
      </c>
      <c r="AX1402" s="15" t="s">
        <v>79</v>
      </c>
      <c r="AY1402" s="181" t="s">
        <v>195</v>
      </c>
    </row>
    <row r="1403" spans="1:65" s="2" customFormat="1" ht="24.2" customHeight="1">
      <c r="A1403" s="35"/>
      <c r="B1403" s="145"/>
      <c r="C1403" s="188" t="s">
        <v>1546</v>
      </c>
      <c r="D1403" s="188" t="s">
        <v>282</v>
      </c>
      <c r="E1403" s="189" t="s">
        <v>1537</v>
      </c>
      <c r="F1403" s="190" t="s">
        <v>1538</v>
      </c>
      <c r="G1403" s="191" t="s">
        <v>300</v>
      </c>
      <c r="H1403" s="192">
        <v>11.856</v>
      </c>
      <c r="I1403" s="193"/>
      <c r="J1403" s="194">
        <f>ROUND(I1403*H1403,2)</f>
        <v>0</v>
      </c>
      <c r="K1403" s="190" t="s">
        <v>201</v>
      </c>
      <c r="L1403" s="195"/>
      <c r="M1403" s="196" t="s">
        <v>3</v>
      </c>
      <c r="N1403" s="197" t="s">
        <v>43</v>
      </c>
      <c r="O1403" s="56"/>
      <c r="P1403" s="155">
        <f>O1403*H1403</f>
        <v>0</v>
      </c>
      <c r="Q1403" s="155">
        <v>0.01</v>
      </c>
      <c r="R1403" s="155">
        <f>Q1403*H1403</f>
        <v>0.11856</v>
      </c>
      <c r="S1403" s="155">
        <v>0</v>
      </c>
      <c r="T1403" s="156">
        <f>S1403*H1403</f>
        <v>0</v>
      </c>
      <c r="U1403" s="35"/>
      <c r="V1403" s="35"/>
      <c r="W1403" s="35"/>
      <c r="X1403" s="35"/>
      <c r="Y1403" s="35"/>
      <c r="Z1403" s="35"/>
      <c r="AA1403" s="35"/>
      <c r="AB1403" s="35"/>
      <c r="AC1403" s="35"/>
      <c r="AD1403" s="35"/>
      <c r="AE1403" s="35"/>
      <c r="AR1403" s="157" t="s">
        <v>249</v>
      </c>
      <c r="AT1403" s="157" t="s">
        <v>282</v>
      </c>
      <c r="AU1403" s="157" t="s">
        <v>81</v>
      </c>
      <c r="AY1403" s="20" t="s">
        <v>195</v>
      </c>
      <c r="BE1403" s="158">
        <f>IF(N1403="základní",J1403,0)</f>
        <v>0</v>
      </c>
      <c r="BF1403" s="158">
        <f>IF(N1403="snížená",J1403,0)</f>
        <v>0</v>
      </c>
      <c r="BG1403" s="158">
        <f>IF(N1403="zákl. přenesená",J1403,0)</f>
        <v>0</v>
      </c>
      <c r="BH1403" s="158">
        <f>IF(N1403="sníž. přenesená",J1403,0)</f>
        <v>0</v>
      </c>
      <c r="BI1403" s="158">
        <f>IF(N1403="nulová",J1403,0)</f>
        <v>0</v>
      </c>
      <c r="BJ1403" s="20" t="s">
        <v>79</v>
      </c>
      <c r="BK1403" s="158">
        <f>ROUND(I1403*H1403,2)</f>
        <v>0</v>
      </c>
      <c r="BL1403" s="20" t="s">
        <v>202</v>
      </c>
      <c r="BM1403" s="157" t="s">
        <v>1547</v>
      </c>
    </row>
    <row r="1404" spans="1:65" s="13" customFormat="1">
      <c r="B1404" s="164"/>
      <c r="D1404" s="159" t="s">
        <v>206</v>
      </c>
      <c r="F1404" s="166" t="s">
        <v>1548</v>
      </c>
      <c r="H1404" s="167">
        <v>11.856</v>
      </c>
      <c r="I1404" s="168"/>
      <c r="L1404" s="164"/>
      <c r="M1404" s="169"/>
      <c r="N1404" s="170"/>
      <c r="O1404" s="170"/>
      <c r="P1404" s="170"/>
      <c r="Q1404" s="170"/>
      <c r="R1404" s="170"/>
      <c r="S1404" s="170"/>
      <c r="T1404" s="171"/>
      <c r="AT1404" s="165" t="s">
        <v>206</v>
      </c>
      <c r="AU1404" s="165" t="s">
        <v>81</v>
      </c>
      <c r="AV1404" s="13" t="s">
        <v>81</v>
      </c>
      <c r="AW1404" s="13" t="s">
        <v>4</v>
      </c>
      <c r="AX1404" s="13" t="s">
        <v>79</v>
      </c>
      <c r="AY1404" s="165" t="s">
        <v>195</v>
      </c>
    </row>
    <row r="1405" spans="1:65" s="2" customFormat="1" ht="49.15" customHeight="1">
      <c r="A1405" s="35"/>
      <c r="B1405" s="145"/>
      <c r="C1405" s="146" t="s">
        <v>1549</v>
      </c>
      <c r="D1405" s="146" t="s">
        <v>197</v>
      </c>
      <c r="E1405" s="147" t="s">
        <v>1550</v>
      </c>
      <c r="F1405" s="148" t="s">
        <v>1551</v>
      </c>
      <c r="G1405" s="149" t="s">
        <v>300</v>
      </c>
      <c r="H1405" s="150">
        <v>2343.3760000000002</v>
      </c>
      <c r="I1405" s="151"/>
      <c r="J1405" s="152">
        <f>ROUND(I1405*H1405,2)</f>
        <v>0</v>
      </c>
      <c r="K1405" s="148" t="s">
        <v>201</v>
      </c>
      <c r="L1405" s="36"/>
      <c r="M1405" s="153" t="s">
        <v>3</v>
      </c>
      <c r="N1405" s="154" t="s">
        <v>43</v>
      </c>
      <c r="O1405" s="56"/>
      <c r="P1405" s="155">
        <f>O1405*H1405</f>
        <v>0</v>
      </c>
      <c r="Q1405" s="155">
        <v>1.1679999999999999E-2</v>
      </c>
      <c r="R1405" s="155">
        <f>Q1405*H1405</f>
        <v>27.370631680000002</v>
      </c>
      <c r="S1405" s="155">
        <v>0</v>
      </c>
      <c r="T1405" s="156">
        <f>S1405*H1405</f>
        <v>0</v>
      </c>
      <c r="U1405" s="35"/>
      <c r="V1405" s="35"/>
      <c r="W1405" s="35"/>
      <c r="X1405" s="35"/>
      <c r="Y1405" s="35"/>
      <c r="Z1405" s="35"/>
      <c r="AA1405" s="35"/>
      <c r="AB1405" s="35"/>
      <c r="AC1405" s="35"/>
      <c r="AD1405" s="35"/>
      <c r="AE1405" s="35"/>
      <c r="AR1405" s="157" t="s">
        <v>202</v>
      </c>
      <c r="AT1405" s="157" t="s">
        <v>197</v>
      </c>
      <c r="AU1405" s="157" t="s">
        <v>81</v>
      </c>
      <c r="AY1405" s="20" t="s">
        <v>195</v>
      </c>
      <c r="BE1405" s="158">
        <f>IF(N1405="základní",J1405,0)</f>
        <v>0</v>
      </c>
      <c r="BF1405" s="158">
        <f>IF(N1405="snížená",J1405,0)</f>
        <v>0</v>
      </c>
      <c r="BG1405" s="158">
        <f>IF(N1405="zákl. přenesená",J1405,0)</f>
        <v>0</v>
      </c>
      <c r="BH1405" s="158">
        <f>IF(N1405="sníž. přenesená",J1405,0)</f>
        <v>0</v>
      </c>
      <c r="BI1405" s="158">
        <f>IF(N1405="nulová",J1405,0)</f>
        <v>0</v>
      </c>
      <c r="BJ1405" s="20" t="s">
        <v>79</v>
      </c>
      <c r="BK1405" s="158">
        <f>ROUND(I1405*H1405,2)</f>
        <v>0</v>
      </c>
      <c r="BL1405" s="20" t="s">
        <v>202</v>
      </c>
      <c r="BM1405" s="157" t="s">
        <v>1552</v>
      </c>
    </row>
    <row r="1406" spans="1:65" s="2" customFormat="1" ht="273">
      <c r="A1406" s="35"/>
      <c r="B1406" s="36"/>
      <c r="C1406" s="35"/>
      <c r="D1406" s="159" t="s">
        <v>204</v>
      </c>
      <c r="E1406" s="35"/>
      <c r="F1406" s="160" t="s">
        <v>1421</v>
      </c>
      <c r="G1406" s="35"/>
      <c r="H1406" s="35"/>
      <c r="I1406" s="161"/>
      <c r="J1406" s="35"/>
      <c r="K1406" s="35"/>
      <c r="L1406" s="36"/>
      <c r="M1406" s="162"/>
      <c r="N1406" s="163"/>
      <c r="O1406" s="56"/>
      <c r="P1406" s="56"/>
      <c r="Q1406" s="56"/>
      <c r="R1406" s="56"/>
      <c r="S1406" s="56"/>
      <c r="T1406" s="57"/>
      <c r="U1406" s="35"/>
      <c r="V1406" s="35"/>
      <c r="W1406" s="35"/>
      <c r="X1406" s="35"/>
      <c r="Y1406" s="35"/>
      <c r="Z1406" s="35"/>
      <c r="AA1406" s="35"/>
      <c r="AB1406" s="35"/>
      <c r="AC1406" s="35"/>
      <c r="AD1406" s="35"/>
      <c r="AE1406" s="35"/>
      <c r="AT1406" s="20" t="s">
        <v>204</v>
      </c>
      <c r="AU1406" s="20" t="s">
        <v>81</v>
      </c>
    </row>
    <row r="1407" spans="1:65" s="13" customFormat="1" ht="33.75">
      <c r="B1407" s="164"/>
      <c r="D1407" s="159" t="s">
        <v>206</v>
      </c>
      <c r="E1407" s="165" t="s">
        <v>3</v>
      </c>
      <c r="F1407" s="166" t="s">
        <v>1553</v>
      </c>
      <c r="H1407" s="167">
        <v>564.98500000000001</v>
      </c>
      <c r="I1407" s="168"/>
      <c r="L1407" s="164"/>
      <c r="M1407" s="169"/>
      <c r="N1407" s="170"/>
      <c r="O1407" s="170"/>
      <c r="P1407" s="170"/>
      <c r="Q1407" s="170"/>
      <c r="R1407" s="170"/>
      <c r="S1407" s="170"/>
      <c r="T1407" s="171"/>
      <c r="AT1407" s="165" t="s">
        <v>206</v>
      </c>
      <c r="AU1407" s="165" t="s">
        <v>81</v>
      </c>
      <c r="AV1407" s="13" t="s">
        <v>81</v>
      </c>
      <c r="AW1407" s="13" t="s">
        <v>34</v>
      </c>
      <c r="AX1407" s="13" t="s">
        <v>72</v>
      </c>
      <c r="AY1407" s="165" t="s">
        <v>195</v>
      </c>
    </row>
    <row r="1408" spans="1:65" s="13" customFormat="1">
      <c r="B1408" s="164"/>
      <c r="D1408" s="159" t="s">
        <v>206</v>
      </c>
      <c r="E1408" s="165" t="s">
        <v>3</v>
      </c>
      <c r="F1408" s="166" t="s">
        <v>1554</v>
      </c>
      <c r="H1408" s="167">
        <v>-4.8</v>
      </c>
      <c r="I1408" s="168"/>
      <c r="L1408" s="164"/>
      <c r="M1408" s="169"/>
      <c r="N1408" s="170"/>
      <c r="O1408" s="170"/>
      <c r="P1408" s="170"/>
      <c r="Q1408" s="170"/>
      <c r="R1408" s="170"/>
      <c r="S1408" s="170"/>
      <c r="T1408" s="171"/>
      <c r="AT1408" s="165" t="s">
        <v>206</v>
      </c>
      <c r="AU1408" s="165" t="s">
        <v>81</v>
      </c>
      <c r="AV1408" s="13" t="s">
        <v>81</v>
      </c>
      <c r="AW1408" s="13" t="s">
        <v>34</v>
      </c>
      <c r="AX1408" s="13" t="s">
        <v>72</v>
      </c>
      <c r="AY1408" s="165" t="s">
        <v>195</v>
      </c>
    </row>
    <row r="1409" spans="2:51" s="13" customFormat="1">
      <c r="B1409" s="164"/>
      <c r="D1409" s="159" t="s">
        <v>206</v>
      </c>
      <c r="E1409" s="165" t="s">
        <v>3</v>
      </c>
      <c r="F1409" s="166" t="s">
        <v>1555</v>
      </c>
      <c r="H1409" s="167">
        <v>-4.05</v>
      </c>
      <c r="I1409" s="168"/>
      <c r="L1409" s="164"/>
      <c r="M1409" s="169"/>
      <c r="N1409" s="170"/>
      <c r="O1409" s="170"/>
      <c r="P1409" s="170"/>
      <c r="Q1409" s="170"/>
      <c r="R1409" s="170"/>
      <c r="S1409" s="170"/>
      <c r="T1409" s="171"/>
      <c r="AT1409" s="165" t="s">
        <v>206</v>
      </c>
      <c r="AU1409" s="165" t="s">
        <v>81</v>
      </c>
      <c r="AV1409" s="13" t="s">
        <v>81</v>
      </c>
      <c r="AW1409" s="13" t="s">
        <v>34</v>
      </c>
      <c r="AX1409" s="13" t="s">
        <v>72</v>
      </c>
      <c r="AY1409" s="165" t="s">
        <v>195</v>
      </c>
    </row>
    <row r="1410" spans="2:51" s="13" customFormat="1">
      <c r="B1410" s="164"/>
      <c r="D1410" s="159" t="s">
        <v>206</v>
      </c>
      <c r="E1410" s="165" t="s">
        <v>3</v>
      </c>
      <c r="F1410" s="166" t="s">
        <v>1556</v>
      </c>
      <c r="H1410" s="167">
        <v>-6.4</v>
      </c>
      <c r="I1410" s="168"/>
      <c r="L1410" s="164"/>
      <c r="M1410" s="169"/>
      <c r="N1410" s="170"/>
      <c r="O1410" s="170"/>
      <c r="P1410" s="170"/>
      <c r="Q1410" s="170"/>
      <c r="R1410" s="170"/>
      <c r="S1410" s="170"/>
      <c r="T1410" s="171"/>
      <c r="AT1410" s="165" t="s">
        <v>206</v>
      </c>
      <c r="AU1410" s="165" t="s">
        <v>81</v>
      </c>
      <c r="AV1410" s="13" t="s">
        <v>81</v>
      </c>
      <c r="AW1410" s="13" t="s">
        <v>34</v>
      </c>
      <c r="AX1410" s="13" t="s">
        <v>72</v>
      </c>
      <c r="AY1410" s="165" t="s">
        <v>195</v>
      </c>
    </row>
    <row r="1411" spans="2:51" s="13" customFormat="1">
      <c r="B1411" s="164"/>
      <c r="D1411" s="159" t="s">
        <v>206</v>
      </c>
      <c r="E1411" s="165" t="s">
        <v>3</v>
      </c>
      <c r="F1411" s="166" t="s">
        <v>1557</v>
      </c>
      <c r="H1411" s="167">
        <v>-2.94</v>
      </c>
      <c r="I1411" s="168"/>
      <c r="L1411" s="164"/>
      <c r="M1411" s="169"/>
      <c r="N1411" s="170"/>
      <c r="O1411" s="170"/>
      <c r="P1411" s="170"/>
      <c r="Q1411" s="170"/>
      <c r="R1411" s="170"/>
      <c r="S1411" s="170"/>
      <c r="T1411" s="171"/>
      <c r="AT1411" s="165" t="s">
        <v>206</v>
      </c>
      <c r="AU1411" s="165" t="s">
        <v>81</v>
      </c>
      <c r="AV1411" s="13" t="s">
        <v>81</v>
      </c>
      <c r="AW1411" s="13" t="s">
        <v>34</v>
      </c>
      <c r="AX1411" s="13" t="s">
        <v>72</v>
      </c>
      <c r="AY1411" s="165" t="s">
        <v>195</v>
      </c>
    </row>
    <row r="1412" spans="2:51" s="13" customFormat="1">
      <c r="B1412" s="164"/>
      <c r="D1412" s="159" t="s">
        <v>206</v>
      </c>
      <c r="E1412" s="165" t="s">
        <v>3</v>
      </c>
      <c r="F1412" s="166" t="s">
        <v>1558</v>
      </c>
      <c r="H1412" s="167">
        <v>-1.8</v>
      </c>
      <c r="I1412" s="168"/>
      <c r="L1412" s="164"/>
      <c r="M1412" s="169"/>
      <c r="N1412" s="170"/>
      <c r="O1412" s="170"/>
      <c r="P1412" s="170"/>
      <c r="Q1412" s="170"/>
      <c r="R1412" s="170"/>
      <c r="S1412" s="170"/>
      <c r="T1412" s="171"/>
      <c r="AT1412" s="165" t="s">
        <v>206</v>
      </c>
      <c r="AU1412" s="165" t="s">
        <v>81</v>
      </c>
      <c r="AV1412" s="13" t="s">
        <v>81</v>
      </c>
      <c r="AW1412" s="13" t="s">
        <v>34</v>
      </c>
      <c r="AX1412" s="13" t="s">
        <v>72</v>
      </c>
      <c r="AY1412" s="165" t="s">
        <v>195</v>
      </c>
    </row>
    <row r="1413" spans="2:51" s="14" customFormat="1">
      <c r="B1413" s="172"/>
      <c r="D1413" s="159" t="s">
        <v>206</v>
      </c>
      <c r="E1413" s="173" t="s">
        <v>3</v>
      </c>
      <c r="F1413" s="174" t="s">
        <v>218</v>
      </c>
      <c r="H1413" s="175">
        <v>544.995</v>
      </c>
      <c r="I1413" s="176"/>
      <c r="L1413" s="172"/>
      <c r="M1413" s="177"/>
      <c r="N1413" s="178"/>
      <c r="O1413" s="178"/>
      <c r="P1413" s="178"/>
      <c r="Q1413" s="178"/>
      <c r="R1413" s="178"/>
      <c r="S1413" s="178"/>
      <c r="T1413" s="179"/>
      <c r="AT1413" s="173" t="s">
        <v>206</v>
      </c>
      <c r="AU1413" s="173" t="s">
        <v>81</v>
      </c>
      <c r="AV1413" s="14" t="s">
        <v>109</v>
      </c>
      <c r="AW1413" s="14" t="s">
        <v>34</v>
      </c>
      <c r="AX1413" s="14" t="s">
        <v>72</v>
      </c>
      <c r="AY1413" s="173" t="s">
        <v>195</v>
      </c>
    </row>
    <row r="1414" spans="2:51" s="13" customFormat="1" ht="22.5">
      <c r="B1414" s="164"/>
      <c r="D1414" s="159" t="s">
        <v>206</v>
      </c>
      <c r="E1414" s="165" t="s">
        <v>3</v>
      </c>
      <c r="F1414" s="166" t="s">
        <v>1559</v>
      </c>
      <c r="H1414" s="167">
        <v>1815.0509999999999</v>
      </c>
      <c r="I1414" s="168"/>
      <c r="L1414" s="164"/>
      <c r="M1414" s="169"/>
      <c r="N1414" s="170"/>
      <c r="O1414" s="170"/>
      <c r="P1414" s="170"/>
      <c r="Q1414" s="170"/>
      <c r="R1414" s="170"/>
      <c r="S1414" s="170"/>
      <c r="T1414" s="171"/>
      <c r="AT1414" s="165" t="s">
        <v>206</v>
      </c>
      <c r="AU1414" s="165" t="s">
        <v>81</v>
      </c>
      <c r="AV1414" s="13" t="s">
        <v>81</v>
      </c>
      <c r="AW1414" s="13" t="s">
        <v>34</v>
      </c>
      <c r="AX1414" s="13" t="s">
        <v>72</v>
      </c>
      <c r="AY1414" s="165" t="s">
        <v>195</v>
      </c>
    </row>
    <row r="1415" spans="2:51" s="13" customFormat="1">
      <c r="B1415" s="164"/>
      <c r="D1415" s="159" t="s">
        <v>206</v>
      </c>
      <c r="E1415" s="165" t="s">
        <v>3</v>
      </c>
      <c r="F1415" s="166" t="s">
        <v>1560</v>
      </c>
      <c r="H1415" s="167">
        <v>-40.799999999999997</v>
      </c>
      <c r="I1415" s="168"/>
      <c r="L1415" s="164"/>
      <c r="M1415" s="169"/>
      <c r="N1415" s="170"/>
      <c r="O1415" s="170"/>
      <c r="P1415" s="170"/>
      <c r="Q1415" s="170"/>
      <c r="R1415" s="170"/>
      <c r="S1415" s="170"/>
      <c r="T1415" s="171"/>
      <c r="AT1415" s="165" t="s">
        <v>206</v>
      </c>
      <c r="AU1415" s="165" t="s">
        <v>81</v>
      </c>
      <c r="AV1415" s="13" t="s">
        <v>81</v>
      </c>
      <c r="AW1415" s="13" t="s">
        <v>34</v>
      </c>
      <c r="AX1415" s="13" t="s">
        <v>72</v>
      </c>
      <c r="AY1415" s="165" t="s">
        <v>195</v>
      </c>
    </row>
    <row r="1416" spans="2:51" s="13" customFormat="1">
      <c r="B1416" s="164"/>
      <c r="D1416" s="159" t="s">
        <v>206</v>
      </c>
      <c r="E1416" s="165" t="s">
        <v>3</v>
      </c>
      <c r="F1416" s="166" t="s">
        <v>1561</v>
      </c>
      <c r="H1416" s="167">
        <v>-121.6</v>
      </c>
      <c r="I1416" s="168"/>
      <c r="L1416" s="164"/>
      <c r="M1416" s="169"/>
      <c r="N1416" s="170"/>
      <c r="O1416" s="170"/>
      <c r="P1416" s="170"/>
      <c r="Q1416" s="170"/>
      <c r="R1416" s="170"/>
      <c r="S1416" s="170"/>
      <c r="T1416" s="171"/>
      <c r="AT1416" s="165" t="s">
        <v>206</v>
      </c>
      <c r="AU1416" s="165" t="s">
        <v>81</v>
      </c>
      <c r="AV1416" s="13" t="s">
        <v>81</v>
      </c>
      <c r="AW1416" s="13" t="s">
        <v>34</v>
      </c>
      <c r="AX1416" s="13" t="s">
        <v>72</v>
      </c>
      <c r="AY1416" s="165" t="s">
        <v>195</v>
      </c>
    </row>
    <row r="1417" spans="2:51" s="13" customFormat="1">
      <c r="B1417" s="164"/>
      <c r="D1417" s="159" t="s">
        <v>206</v>
      </c>
      <c r="E1417" s="165" t="s">
        <v>3</v>
      </c>
      <c r="F1417" s="166" t="s">
        <v>1562</v>
      </c>
      <c r="H1417" s="167">
        <v>-52.8</v>
      </c>
      <c r="I1417" s="168"/>
      <c r="L1417" s="164"/>
      <c r="M1417" s="169"/>
      <c r="N1417" s="170"/>
      <c r="O1417" s="170"/>
      <c r="P1417" s="170"/>
      <c r="Q1417" s="170"/>
      <c r="R1417" s="170"/>
      <c r="S1417" s="170"/>
      <c r="T1417" s="171"/>
      <c r="AT1417" s="165" t="s">
        <v>206</v>
      </c>
      <c r="AU1417" s="165" t="s">
        <v>81</v>
      </c>
      <c r="AV1417" s="13" t="s">
        <v>81</v>
      </c>
      <c r="AW1417" s="13" t="s">
        <v>34</v>
      </c>
      <c r="AX1417" s="13" t="s">
        <v>72</v>
      </c>
      <c r="AY1417" s="165" t="s">
        <v>195</v>
      </c>
    </row>
    <row r="1418" spans="2:51" s="13" customFormat="1">
      <c r="B1418" s="164"/>
      <c r="D1418" s="159" t="s">
        <v>206</v>
      </c>
      <c r="E1418" s="165" t="s">
        <v>3</v>
      </c>
      <c r="F1418" s="166" t="s">
        <v>1563</v>
      </c>
      <c r="H1418" s="167">
        <v>-5.25</v>
      </c>
      <c r="I1418" s="168"/>
      <c r="L1418" s="164"/>
      <c r="M1418" s="169"/>
      <c r="N1418" s="170"/>
      <c r="O1418" s="170"/>
      <c r="P1418" s="170"/>
      <c r="Q1418" s="170"/>
      <c r="R1418" s="170"/>
      <c r="S1418" s="170"/>
      <c r="T1418" s="171"/>
      <c r="AT1418" s="165" t="s">
        <v>206</v>
      </c>
      <c r="AU1418" s="165" t="s">
        <v>81</v>
      </c>
      <c r="AV1418" s="13" t="s">
        <v>81</v>
      </c>
      <c r="AW1418" s="13" t="s">
        <v>34</v>
      </c>
      <c r="AX1418" s="13" t="s">
        <v>72</v>
      </c>
      <c r="AY1418" s="165" t="s">
        <v>195</v>
      </c>
    </row>
    <row r="1419" spans="2:51" s="13" customFormat="1">
      <c r="B1419" s="164"/>
      <c r="D1419" s="159" t="s">
        <v>206</v>
      </c>
      <c r="E1419" s="165" t="s">
        <v>3</v>
      </c>
      <c r="F1419" s="166" t="s">
        <v>1564</v>
      </c>
      <c r="H1419" s="167">
        <v>-18</v>
      </c>
      <c r="I1419" s="168"/>
      <c r="L1419" s="164"/>
      <c r="M1419" s="169"/>
      <c r="N1419" s="170"/>
      <c r="O1419" s="170"/>
      <c r="P1419" s="170"/>
      <c r="Q1419" s="170"/>
      <c r="R1419" s="170"/>
      <c r="S1419" s="170"/>
      <c r="T1419" s="171"/>
      <c r="AT1419" s="165" t="s">
        <v>206</v>
      </c>
      <c r="AU1419" s="165" t="s">
        <v>81</v>
      </c>
      <c r="AV1419" s="13" t="s">
        <v>81</v>
      </c>
      <c r="AW1419" s="13" t="s">
        <v>34</v>
      </c>
      <c r="AX1419" s="13" t="s">
        <v>72</v>
      </c>
      <c r="AY1419" s="165" t="s">
        <v>195</v>
      </c>
    </row>
    <row r="1420" spans="2:51" s="13" customFormat="1">
      <c r="B1420" s="164"/>
      <c r="D1420" s="159" t="s">
        <v>206</v>
      </c>
      <c r="E1420" s="165" t="s">
        <v>3</v>
      </c>
      <c r="F1420" s="166" t="s">
        <v>1565</v>
      </c>
      <c r="H1420" s="167">
        <v>-15.39</v>
      </c>
      <c r="I1420" s="168"/>
      <c r="L1420" s="164"/>
      <c r="M1420" s="169"/>
      <c r="N1420" s="170"/>
      <c r="O1420" s="170"/>
      <c r="P1420" s="170"/>
      <c r="Q1420" s="170"/>
      <c r="R1420" s="170"/>
      <c r="S1420" s="170"/>
      <c r="T1420" s="171"/>
      <c r="AT1420" s="165" t="s">
        <v>206</v>
      </c>
      <c r="AU1420" s="165" t="s">
        <v>81</v>
      </c>
      <c r="AV1420" s="13" t="s">
        <v>81</v>
      </c>
      <c r="AW1420" s="13" t="s">
        <v>34</v>
      </c>
      <c r="AX1420" s="13" t="s">
        <v>72</v>
      </c>
      <c r="AY1420" s="165" t="s">
        <v>195</v>
      </c>
    </row>
    <row r="1421" spans="2:51" s="13" customFormat="1">
      <c r="B1421" s="164"/>
      <c r="D1421" s="159" t="s">
        <v>206</v>
      </c>
      <c r="E1421" s="165" t="s">
        <v>3</v>
      </c>
      <c r="F1421" s="166" t="s">
        <v>1566</v>
      </c>
      <c r="H1421" s="167">
        <v>-2.76</v>
      </c>
      <c r="I1421" s="168"/>
      <c r="L1421" s="164"/>
      <c r="M1421" s="169"/>
      <c r="N1421" s="170"/>
      <c r="O1421" s="170"/>
      <c r="P1421" s="170"/>
      <c r="Q1421" s="170"/>
      <c r="R1421" s="170"/>
      <c r="S1421" s="170"/>
      <c r="T1421" s="171"/>
      <c r="AT1421" s="165" t="s">
        <v>206</v>
      </c>
      <c r="AU1421" s="165" t="s">
        <v>81</v>
      </c>
      <c r="AV1421" s="13" t="s">
        <v>81</v>
      </c>
      <c r="AW1421" s="13" t="s">
        <v>34</v>
      </c>
      <c r="AX1421" s="13" t="s">
        <v>72</v>
      </c>
      <c r="AY1421" s="165" t="s">
        <v>195</v>
      </c>
    </row>
    <row r="1422" spans="2:51" s="13" customFormat="1">
      <c r="B1422" s="164"/>
      <c r="D1422" s="159" t="s">
        <v>206</v>
      </c>
      <c r="E1422" s="165" t="s">
        <v>3</v>
      </c>
      <c r="F1422" s="166" t="s">
        <v>1555</v>
      </c>
      <c r="H1422" s="167">
        <v>-4.05</v>
      </c>
      <c r="I1422" s="168"/>
      <c r="L1422" s="164"/>
      <c r="M1422" s="169"/>
      <c r="N1422" s="170"/>
      <c r="O1422" s="170"/>
      <c r="P1422" s="170"/>
      <c r="Q1422" s="170"/>
      <c r="R1422" s="170"/>
      <c r="S1422" s="170"/>
      <c r="T1422" s="171"/>
      <c r="AT1422" s="165" t="s">
        <v>206</v>
      </c>
      <c r="AU1422" s="165" t="s">
        <v>81</v>
      </c>
      <c r="AV1422" s="13" t="s">
        <v>81</v>
      </c>
      <c r="AW1422" s="13" t="s">
        <v>34</v>
      </c>
      <c r="AX1422" s="13" t="s">
        <v>72</v>
      </c>
      <c r="AY1422" s="165" t="s">
        <v>195</v>
      </c>
    </row>
    <row r="1423" spans="2:51" s="13" customFormat="1">
      <c r="B1423" s="164"/>
      <c r="D1423" s="159" t="s">
        <v>206</v>
      </c>
      <c r="E1423" s="165" t="s">
        <v>3</v>
      </c>
      <c r="F1423" s="166" t="s">
        <v>1567</v>
      </c>
      <c r="H1423" s="167">
        <v>-4.32</v>
      </c>
      <c r="I1423" s="168"/>
      <c r="L1423" s="164"/>
      <c r="M1423" s="169"/>
      <c r="N1423" s="170"/>
      <c r="O1423" s="170"/>
      <c r="P1423" s="170"/>
      <c r="Q1423" s="170"/>
      <c r="R1423" s="170"/>
      <c r="S1423" s="170"/>
      <c r="T1423" s="171"/>
      <c r="AT1423" s="165" t="s">
        <v>206</v>
      </c>
      <c r="AU1423" s="165" t="s">
        <v>81</v>
      </c>
      <c r="AV1423" s="13" t="s">
        <v>81</v>
      </c>
      <c r="AW1423" s="13" t="s">
        <v>34</v>
      </c>
      <c r="AX1423" s="13" t="s">
        <v>72</v>
      </c>
      <c r="AY1423" s="165" t="s">
        <v>195</v>
      </c>
    </row>
    <row r="1424" spans="2:51" s="14" customFormat="1">
      <c r="B1424" s="172"/>
      <c r="D1424" s="159" t="s">
        <v>206</v>
      </c>
      <c r="E1424" s="173" t="s">
        <v>3</v>
      </c>
      <c r="F1424" s="174" t="s">
        <v>1568</v>
      </c>
      <c r="H1424" s="175">
        <v>1550.0809999999999</v>
      </c>
      <c r="I1424" s="176"/>
      <c r="L1424" s="172"/>
      <c r="M1424" s="177"/>
      <c r="N1424" s="178"/>
      <c r="O1424" s="178"/>
      <c r="P1424" s="178"/>
      <c r="Q1424" s="178"/>
      <c r="R1424" s="178"/>
      <c r="S1424" s="178"/>
      <c r="T1424" s="179"/>
      <c r="AT1424" s="173" t="s">
        <v>206</v>
      </c>
      <c r="AU1424" s="173" t="s">
        <v>81</v>
      </c>
      <c r="AV1424" s="14" t="s">
        <v>109</v>
      </c>
      <c r="AW1424" s="14" t="s">
        <v>34</v>
      </c>
      <c r="AX1424" s="14" t="s">
        <v>72</v>
      </c>
      <c r="AY1424" s="173" t="s">
        <v>195</v>
      </c>
    </row>
    <row r="1425" spans="1:65" s="13" customFormat="1">
      <c r="B1425" s="164"/>
      <c r="D1425" s="159" t="s">
        <v>206</v>
      </c>
      <c r="E1425" s="165" t="s">
        <v>3</v>
      </c>
      <c r="F1425" s="166" t="s">
        <v>1569</v>
      </c>
      <c r="H1425" s="167">
        <v>96.52</v>
      </c>
      <c r="I1425" s="168"/>
      <c r="L1425" s="164"/>
      <c r="M1425" s="169"/>
      <c r="N1425" s="170"/>
      <c r="O1425" s="170"/>
      <c r="P1425" s="170"/>
      <c r="Q1425" s="170"/>
      <c r="R1425" s="170"/>
      <c r="S1425" s="170"/>
      <c r="T1425" s="171"/>
      <c r="AT1425" s="165" t="s">
        <v>206</v>
      </c>
      <c r="AU1425" s="165" t="s">
        <v>81</v>
      </c>
      <c r="AV1425" s="13" t="s">
        <v>81</v>
      </c>
      <c r="AW1425" s="13" t="s">
        <v>34</v>
      </c>
      <c r="AX1425" s="13" t="s">
        <v>72</v>
      </c>
      <c r="AY1425" s="165" t="s">
        <v>195</v>
      </c>
    </row>
    <row r="1426" spans="1:65" s="13" customFormat="1">
      <c r="B1426" s="164"/>
      <c r="D1426" s="159" t="s">
        <v>206</v>
      </c>
      <c r="E1426" s="165" t="s">
        <v>3</v>
      </c>
      <c r="F1426" s="166" t="s">
        <v>1570</v>
      </c>
      <c r="H1426" s="167">
        <v>178.75</v>
      </c>
      <c r="I1426" s="168"/>
      <c r="L1426" s="164"/>
      <c r="M1426" s="169"/>
      <c r="N1426" s="170"/>
      <c r="O1426" s="170"/>
      <c r="P1426" s="170"/>
      <c r="Q1426" s="170"/>
      <c r="R1426" s="170"/>
      <c r="S1426" s="170"/>
      <c r="T1426" s="171"/>
      <c r="AT1426" s="165" t="s">
        <v>206</v>
      </c>
      <c r="AU1426" s="165" t="s">
        <v>81</v>
      </c>
      <c r="AV1426" s="13" t="s">
        <v>81</v>
      </c>
      <c r="AW1426" s="13" t="s">
        <v>34</v>
      </c>
      <c r="AX1426" s="13" t="s">
        <v>72</v>
      </c>
      <c r="AY1426" s="165" t="s">
        <v>195</v>
      </c>
    </row>
    <row r="1427" spans="1:65" s="13" customFormat="1">
      <c r="B1427" s="164"/>
      <c r="D1427" s="159" t="s">
        <v>206</v>
      </c>
      <c r="E1427" s="165" t="s">
        <v>3</v>
      </c>
      <c r="F1427" s="166" t="s">
        <v>1571</v>
      </c>
      <c r="H1427" s="167">
        <v>-12.54</v>
      </c>
      <c r="I1427" s="168"/>
      <c r="L1427" s="164"/>
      <c r="M1427" s="169"/>
      <c r="N1427" s="170"/>
      <c r="O1427" s="170"/>
      <c r="P1427" s="170"/>
      <c r="Q1427" s="170"/>
      <c r="R1427" s="170"/>
      <c r="S1427" s="170"/>
      <c r="T1427" s="171"/>
      <c r="AT1427" s="165" t="s">
        <v>206</v>
      </c>
      <c r="AU1427" s="165" t="s">
        <v>81</v>
      </c>
      <c r="AV1427" s="13" t="s">
        <v>81</v>
      </c>
      <c r="AW1427" s="13" t="s">
        <v>34</v>
      </c>
      <c r="AX1427" s="13" t="s">
        <v>72</v>
      </c>
      <c r="AY1427" s="165" t="s">
        <v>195</v>
      </c>
    </row>
    <row r="1428" spans="1:65" s="13" customFormat="1">
      <c r="B1428" s="164"/>
      <c r="D1428" s="159" t="s">
        <v>206</v>
      </c>
      <c r="E1428" s="165" t="s">
        <v>3</v>
      </c>
      <c r="F1428" s="166" t="s">
        <v>1572</v>
      </c>
      <c r="H1428" s="167">
        <v>-14.43</v>
      </c>
      <c r="I1428" s="168"/>
      <c r="L1428" s="164"/>
      <c r="M1428" s="169"/>
      <c r="N1428" s="170"/>
      <c r="O1428" s="170"/>
      <c r="P1428" s="170"/>
      <c r="Q1428" s="170"/>
      <c r="R1428" s="170"/>
      <c r="S1428" s="170"/>
      <c r="T1428" s="171"/>
      <c r="AT1428" s="165" t="s">
        <v>206</v>
      </c>
      <c r="AU1428" s="165" t="s">
        <v>81</v>
      </c>
      <c r="AV1428" s="13" t="s">
        <v>81</v>
      </c>
      <c r="AW1428" s="13" t="s">
        <v>34</v>
      </c>
      <c r="AX1428" s="13" t="s">
        <v>72</v>
      </c>
      <c r="AY1428" s="165" t="s">
        <v>195</v>
      </c>
    </row>
    <row r="1429" spans="1:65" s="14" customFormat="1">
      <c r="B1429" s="172"/>
      <c r="D1429" s="159" t="s">
        <v>206</v>
      </c>
      <c r="E1429" s="173" t="s">
        <v>3</v>
      </c>
      <c r="F1429" s="174" t="s">
        <v>619</v>
      </c>
      <c r="H1429" s="175">
        <v>248.3</v>
      </c>
      <c r="I1429" s="176"/>
      <c r="L1429" s="172"/>
      <c r="M1429" s="177"/>
      <c r="N1429" s="178"/>
      <c r="O1429" s="178"/>
      <c r="P1429" s="178"/>
      <c r="Q1429" s="178"/>
      <c r="R1429" s="178"/>
      <c r="S1429" s="178"/>
      <c r="T1429" s="179"/>
      <c r="AT1429" s="173" t="s">
        <v>206</v>
      </c>
      <c r="AU1429" s="173" t="s">
        <v>81</v>
      </c>
      <c r="AV1429" s="14" t="s">
        <v>109</v>
      </c>
      <c r="AW1429" s="14" t="s">
        <v>34</v>
      </c>
      <c r="AX1429" s="14" t="s">
        <v>72</v>
      </c>
      <c r="AY1429" s="173" t="s">
        <v>195</v>
      </c>
    </row>
    <row r="1430" spans="1:65" s="15" customFormat="1">
      <c r="B1430" s="180"/>
      <c r="D1430" s="159" t="s">
        <v>206</v>
      </c>
      <c r="E1430" s="181" t="s">
        <v>3</v>
      </c>
      <c r="F1430" s="182" t="s">
        <v>212</v>
      </c>
      <c r="H1430" s="183">
        <v>2343.3760000000002</v>
      </c>
      <c r="I1430" s="184"/>
      <c r="L1430" s="180"/>
      <c r="M1430" s="185"/>
      <c r="N1430" s="186"/>
      <c r="O1430" s="186"/>
      <c r="P1430" s="186"/>
      <c r="Q1430" s="186"/>
      <c r="R1430" s="186"/>
      <c r="S1430" s="186"/>
      <c r="T1430" s="187"/>
      <c r="AT1430" s="181" t="s">
        <v>206</v>
      </c>
      <c r="AU1430" s="181" t="s">
        <v>81</v>
      </c>
      <c r="AV1430" s="15" t="s">
        <v>202</v>
      </c>
      <c r="AW1430" s="15" t="s">
        <v>34</v>
      </c>
      <c r="AX1430" s="15" t="s">
        <v>79</v>
      </c>
      <c r="AY1430" s="181" t="s">
        <v>195</v>
      </c>
    </row>
    <row r="1431" spans="1:65" s="2" customFormat="1" ht="24.2" customHeight="1">
      <c r="A1431" s="35"/>
      <c r="B1431" s="145"/>
      <c r="C1431" s="188" t="s">
        <v>1573</v>
      </c>
      <c r="D1431" s="188" t="s">
        <v>282</v>
      </c>
      <c r="E1431" s="189" t="s">
        <v>1574</v>
      </c>
      <c r="F1431" s="190" t="s">
        <v>1575</v>
      </c>
      <c r="G1431" s="191" t="s">
        <v>300</v>
      </c>
      <c r="H1431" s="192">
        <v>2390.2440000000001</v>
      </c>
      <c r="I1431" s="193"/>
      <c r="J1431" s="194">
        <f>ROUND(I1431*H1431,2)</f>
        <v>0</v>
      </c>
      <c r="K1431" s="190" t="s">
        <v>201</v>
      </c>
      <c r="L1431" s="195"/>
      <c r="M1431" s="196" t="s">
        <v>3</v>
      </c>
      <c r="N1431" s="197" t="s">
        <v>43</v>
      </c>
      <c r="O1431" s="56"/>
      <c r="P1431" s="155">
        <f>O1431*H1431</f>
        <v>0</v>
      </c>
      <c r="Q1431" s="155">
        <v>1.4E-2</v>
      </c>
      <c r="R1431" s="155">
        <f>Q1431*H1431</f>
        <v>33.463416000000002</v>
      </c>
      <c r="S1431" s="155">
        <v>0</v>
      </c>
      <c r="T1431" s="156">
        <f>S1431*H1431</f>
        <v>0</v>
      </c>
      <c r="U1431" s="35"/>
      <c r="V1431" s="35"/>
      <c r="W1431" s="35"/>
      <c r="X1431" s="35"/>
      <c r="Y1431" s="35"/>
      <c r="Z1431" s="35"/>
      <c r="AA1431" s="35"/>
      <c r="AB1431" s="35"/>
      <c r="AC1431" s="35"/>
      <c r="AD1431" s="35"/>
      <c r="AE1431" s="35"/>
      <c r="AR1431" s="157" t="s">
        <v>249</v>
      </c>
      <c r="AT1431" s="157" t="s">
        <v>282</v>
      </c>
      <c r="AU1431" s="157" t="s">
        <v>81</v>
      </c>
      <c r="AY1431" s="20" t="s">
        <v>195</v>
      </c>
      <c r="BE1431" s="158">
        <f>IF(N1431="základní",J1431,0)</f>
        <v>0</v>
      </c>
      <c r="BF1431" s="158">
        <f>IF(N1431="snížená",J1431,0)</f>
        <v>0</v>
      </c>
      <c r="BG1431" s="158">
        <f>IF(N1431="zákl. přenesená",J1431,0)</f>
        <v>0</v>
      </c>
      <c r="BH1431" s="158">
        <f>IF(N1431="sníž. přenesená",J1431,0)</f>
        <v>0</v>
      </c>
      <c r="BI1431" s="158">
        <f>IF(N1431="nulová",J1431,0)</f>
        <v>0</v>
      </c>
      <c r="BJ1431" s="20" t="s">
        <v>79</v>
      </c>
      <c r="BK1431" s="158">
        <f>ROUND(I1431*H1431,2)</f>
        <v>0</v>
      </c>
      <c r="BL1431" s="20" t="s">
        <v>202</v>
      </c>
      <c r="BM1431" s="157" t="s">
        <v>1576</v>
      </c>
    </row>
    <row r="1432" spans="1:65" s="13" customFormat="1">
      <c r="B1432" s="164"/>
      <c r="D1432" s="159" t="s">
        <v>206</v>
      </c>
      <c r="F1432" s="166" t="s">
        <v>1577</v>
      </c>
      <c r="H1432" s="167">
        <v>2390.2440000000001</v>
      </c>
      <c r="I1432" s="168"/>
      <c r="L1432" s="164"/>
      <c r="M1432" s="169"/>
      <c r="N1432" s="170"/>
      <c r="O1432" s="170"/>
      <c r="P1432" s="170"/>
      <c r="Q1432" s="170"/>
      <c r="R1432" s="170"/>
      <c r="S1432" s="170"/>
      <c r="T1432" s="171"/>
      <c r="AT1432" s="165" t="s">
        <v>206</v>
      </c>
      <c r="AU1432" s="165" t="s">
        <v>81</v>
      </c>
      <c r="AV1432" s="13" t="s">
        <v>81</v>
      </c>
      <c r="AW1432" s="13" t="s">
        <v>4</v>
      </c>
      <c r="AX1432" s="13" t="s">
        <v>79</v>
      </c>
      <c r="AY1432" s="165" t="s">
        <v>195</v>
      </c>
    </row>
    <row r="1433" spans="1:65" s="2" customFormat="1" ht="24.2" customHeight="1">
      <c r="A1433" s="35"/>
      <c r="B1433" s="145"/>
      <c r="C1433" s="146" t="s">
        <v>1578</v>
      </c>
      <c r="D1433" s="146" t="s">
        <v>197</v>
      </c>
      <c r="E1433" s="147" t="s">
        <v>1579</v>
      </c>
      <c r="F1433" s="148" t="s">
        <v>1580</v>
      </c>
      <c r="G1433" s="149" t="s">
        <v>321</v>
      </c>
      <c r="H1433" s="150">
        <v>161.24600000000001</v>
      </c>
      <c r="I1433" s="151"/>
      <c r="J1433" s="152">
        <f>ROUND(I1433*H1433,2)</f>
        <v>0</v>
      </c>
      <c r="K1433" s="148" t="s">
        <v>201</v>
      </c>
      <c r="L1433" s="36"/>
      <c r="M1433" s="153" t="s">
        <v>3</v>
      </c>
      <c r="N1433" s="154" t="s">
        <v>43</v>
      </c>
      <c r="O1433" s="56"/>
      <c r="P1433" s="155">
        <f>O1433*H1433</f>
        <v>0</v>
      </c>
      <c r="Q1433" s="155">
        <v>3.0000000000000001E-5</v>
      </c>
      <c r="R1433" s="155">
        <f>Q1433*H1433</f>
        <v>4.8373800000000005E-3</v>
      </c>
      <c r="S1433" s="155">
        <v>0</v>
      </c>
      <c r="T1433" s="156">
        <f>S1433*H1433</f>
        <v>0</v>
      </c>
      <c r="U1433" s="35"/>
      <c r="V1433" s="35"/>
      <c r="W1433" s="35"/>
      <c r="X1433" s="35"/>
      <c r="Y1433" s="35"/>
      <c r="Z1433" s="35"/>
      <c r="AA1433" s="35"/>
      <c r="AB1433" s="35"/>
      <c r="AC1433" s="35"/>
      <c r="AD1433" s="35"/>
      <c r="AE1433" s="35"/>
      <c r="AR1433" s="157" t="s">
        <v>202</v>
      </c>
      <c r="AT1433" s="157" t="s">
        <v>197</v>
      </c>
      <c r="AU1433" s="157" t="s">
        <v>81</v>
      </c>
      <c r="AY1433" s="20" t="s">
        <v>195</v>
      </c>
      <c r="BE1433" s="158">
        <f>IF(N1433="základní",J1433,0)</f>
        <v>0</v>
      </c>
      <c r="BF1433" s="158">
        <f>IF(N1433="snížená",J1433,0)</f>
        <v>0</v>
      </c>
      <c r="BG1433" s="158">
        <f>IF(N1433="zákl. přenesená",J1433,0)</f>
        <v>0</v>
      </c>
      <c r="BH1433" s="158">
        <f>IF(N1433="sníž. přenesená",J1433,0)</f>
        <v>0</v>
      </c>
      <c r="BI1433" s="158">
        <f>IF(N1433="nulová",J1433,0)</f>
        <v>0</v>
      </c>
      <c r="BJ1433" s="20" t="s">
        <v>79</v>
      </c>
      <c r="BK1433" s="158">
        <f>ROUND(I1433*H1433,2)</f>
        <v>0</v>
      </c>
      <c r="BL1433" s="20" t="s">
        <v>202</v>
      </c>
      <c r="BM1433" s="157" t="s">
        <v>1581</v>
      </c>
    </row>
    <row r="1434" spans="1:65" s="2" customFormat="1" ht="48.75">
      <c r="A1434" s="35"/>
      <c r="B1434" s="36"/>
      <c r="C1434" s="35"/>
      <c r="D1434" s="159" t="s">
        <v>204</v>
      </c>
      <c r="E1434" s="35"/>
      <c r="F1434" s="160" t="s">
        <v>1582</v>
      </c>
      <c r="G1434" s="35"/>
      <c r="H1434" s="35"/>
      <c r="I1434" s="161"/>
      <c r="J1434" s="35"/>
      <c r="K1434" s="35"/>
      <c r="L1434" s="36"/>
      <c r="M1434" s="162"/>
      <c r="N1434" s="163"/>
      <c r="O1434" s="56"/>
      <c r="P1434" s="56"/>
      <c r="Q1434" s="56"/>
      <c r="R1434" s="56"/>
      <c r="S1434" s="56"/>
      <c r="T1434" s="57"/>
      <c r="U1434" s="35"/>
      <c r="V1434" s="35"/>
      <c r="W1434" s="35"/>
      <c r="X1434" s="35"/>
      <c r="Y1434" s="35"/>
      <c r="Z1434" s="35"/>
      <c r="AA1434" s="35"/>
      <c r="AB1434" s="35"/>
      <c r="AC1434" s="35"/>
      <c r="AD1434" s="35"/>
      <c r="AE1434" s="35"/>
      <c r="AT1434" s="20" t="s">
        <v>204</v>
      </c>
      <c r="AU1434" s="20" t="s">
        <v>81</v>
      </c>
    </row>
    <row r="1435" spans="1:65" s="13" customFormat="1" ht="33.75">
      <c r="B1435" s="164"/>
      <c r="D1435" s="159" t="s">
        <v>206</v>
      </c>
      <c r="E1435" s="165" t="s">
        <v>3</v>
      </c>
      <c r="F1435" s="166" t="s">
        <v>1583</v>
      </c>
      <c r="H1435" s="167">
        <v>161.24600000000001</v>
      </c>
      <c r="I1435" s="168"/>
      <c r="L1435" s="164"/>
      <c r="M1435" s="169"/>
      <c r="N1435" s="170"/>
      <c r="O1435" s="170"/>
      <c r="P1435" s="170"/>
      <c r="Q1435" s="170"/>
      <c r="R1435" s="170"/>
      <c r="S1435" s="170"/>
      <c r="T1435" s="171"/>
      <c r="AT1435" s="165" t="s">
        <v>206</v>
      </c>
      <c r="AU1435" s="165" t="s">
        <v>81</v>
      </c>
      <c r="AV1435" s="13" t="s">
        <v>81</v>
      </c>
      <c r="AW1435" s="13" t="s">
        <v>34</v>
      </c>
      <c r="AX1435" s="13" t="s">
        <v>72</v>
      </c>
      <c r="AY1435" s="165" t="s">
        <v>195</v>
      </c>
    </row>
    <row r="1436" spans="1:65" s="14" customFormat="1">
      <c r="B1436" s="172"/>
      <c r="D1436" s="159" t="s">
        <v>206</v>
      </c>
      <c r="E1436" s="173" t="s">
        <v>3</v>
      </c>
      <c r="F1436" s="174" t="s">
        <v>218</v>
      </c>
      <c r="H1436" s="175">
        <v>161.24600000000001</v>
      </c>
      <c r="I1436" s="176"/>
      <c r="L1436" s="172"/>
      <c r="M1436" s="177"/>
      <c r="N1436" s="178"/>
      <c r="O1436" s="178"/>
      <c r="P1436" s="178"/>
      <c r="Q1436" s="178"/>
      <c r="R1436" s="178"/>
      <c r="S1436" s="178"/>
      <c r="T1436" s="179"/>
      <c r="AT1436" s="173" t="s">
        <v>206</v>
      </c>
      <c r="AU1436" s="173" t="s">
        <v>81</v>
      </c>
      <c r="AV1436" s="14" t="s">
        <v>109</v>
      </c>
      <c r="AW1436" s="14" t="s">
        <v>34</v>
      </c>
      <c r="AX1436" s="14" t="s">
        <v>72</v>
      </c>
      <c r="AY1436" s="173" t="s">
        <v>195</v>
      </c>
    </row>
    <row r="1437" spans="1:65" s="15" customFormat="1">
      <c r="B1437" s="180"/>
      <c r="D1437" s="159" t="s">
        <v>206</v>
      </c>
      <c r="E1437" s="181" t="s">
        <v>3</v>
      </c>
      <c r="F1437" s="182" t="s">
        <v>212</v>
      </c>
      <c r="H1437" s="183">
        <v>161.24600000000001</v>
      </c>
      <c r="I1437" s="184"/>
      <c r="L1437" s="180"/>
      <c r="M1437" s="185"/>
      <c r="N1437" s="186"/>
      <c r="O1437" s="186"/>
      <c r="P1437" s="186"/>
      <c r="Q1437" s="186"/>
      <c r="R1437" s="186"/>
      <c r="S1437" s="186"/>
      <c r="T1437" s="187"/>
      <c r="AT1437" s="181" t="s">
        <v>206</v>
      </c>
      <c r="AU1437" s="181" t="s">
        <v>81</v>
      </c>
      <c r="AV1437" s="15" t="s">
        <v>202</v>
      </c>
      <c r="AW1437" s="15" t="s">
        <v>34</v>
      </c>
      <c r="AX1437" s="15" t="s">
        <v>79</v>
      </c>
      <c r="AY1437" s="181" t="s">
        <v>195</v>
      </c>
    </row>
    <row r="1438" spans="1:65" s="2" customFormat="1" ht="24.2" customHeight="1">
      <c r="A1438" s="35"/>
      <c r="B1438" s="145"/>
      <c r="C1438" s="188" t="s">
        <v>1584</v>
      </c>
      <c r="D1438" s="188" t="s">
        <v>282</v>
      </c>
      <c r="E1438" s="189" t="s">
        <v>1585</v>
      </c>
      <c r="F1438" s="190" t="s">
        <v>1586</v>
      </c>
      <c r="G1438" s="191" t="s">
        <v>321</v>
      </c>
      <c r="H1438" s="192">
        <v>169.30799999999999</v>
      </c>
      <c r="I1438" s="193"/>
      <c r="J1438" s="194">
        <f>ROUND(I1438*H1438,2)</f>
        <v>0</v>
      </c>
      <c r="K1438" s="190" t="s">
        <v>201</v>
      </c>
      <c r="L1438" s="195"/>
      <c r="M1438" s="196" t="s">
        <v>3</v>
      </c>
      <c r="N1438" s="197" t="s">
        <v>43</v>
      </c>
      <c r="O1438" s="56"/>
      <c r="P1438" s="155">
        <f>O1438*H1438</f>
        <v>0</v>
      </c>
      <c r="Q1438" s="155">
        <v>5.1999999999999995E-4</v>
      </c>
      <c r="R1438" s="155">
        <f>Q1438*H1438</f>
        <v>8.8040159999999992E-2</v>
      </c>
      <c r="S1438" s="155">
        <v>0</v>
      </c>
      <c r="T1438" s="156">
        <f>S1438*H1438</f>
        <v>0</v>
      </c>
      <c r="U1438" s="35"/>
      <c r="V1438" s="35"/>
      <c r="W1438" s="35"/>
      <c r="X1438" s="35"/>
      <c r="Y1438" s="35"/>
      <c r="Z1438" s="35"/>
      <c r="AA1438" s="35"/>
      <c r="AB1438" s="35"/>
      <c r="AC1438" s="35"/>
      <c r="AD1438" s="35"/>
      <c r="AE1438" s="35"/>
      <c r="AR1438" s="157" t="s">
        <v>249</v>
      </c>
      <c r="AT1438" s="157" t="s">
        <v>282</v>
      </c>
      <c r="AU1438" s="157" t="s">
        <v>81</v>
      </c>
      <c r="AY1438" s="20" t="s">
        <v>195</v>
      </c>
      <c r="BE1438" s="158">
        <f>IF(N1438="základní",J1438,0)</f>
        <v>0</v>
      </c>
      <c r="BF1438" s="158">
        <f>IF(N1438="snížená",J1438,0)</f>
        <v>0</v>
      </c>
      <c r="BG1438" s="158">
        <f>IF(N1438="zákl. přenesená",J1438,0)</f>
        <v>0</v>
      </c>
      <c r="BH1438" s="158">
        <f>IF(N1438="sníž. přenesená",J1438,0)</f>
        <v>0</v>
      </c>
      <c r="BI1438" s="158">
        <f>IF(N1438="nulová",J1438,0)</f>
        <v>0</v>
      </c>
      <c r="BJ1438" s="20" t="s">
        <v>79</v>
      </c>
      <c r="BK1438" s="158">
        <f>ROUND(I1438*H1438,2)</f>
        <v>0</v>
      </c>
      <c r="BL1438" s="20" t="s">
        <v>202</v>
      </c>
      <c r="BM1438" s="157" t="s">
        <v>1587</v>
      </c>
    </row>
    <row r="1439" spans="1:65" s="13" customFormat="1">
      <c r="B1439" s="164"/>
      <c r="D1439" s="159" t="s">
        <v>206</v>
      </c>
      <c r="F1439" s="166" t="s">
        <v>1588</v>
      </c>
      <c r="H1439" s="167">
        <v>169.30799999999999</v>
      </c>
      <c r="I1439" s="168"/>
      <c r="L1439" s="164"/>
      <c r="M1439" s="169"/>
      <c r="N1439" s="170"/>
      <c r="O1439" s="170"/>
      <c r="P1439" s="170"/>
      <c r="Q1439" s="170"/>
      <c r="R1439" s="170"/>
      <c r="S1439" s="170"/>
      <c r="T1439" s="171"/>
      <c r="AT1439" s="165" t="s">
        <v>206</v>
      </c>
      <c r="AU1439" s="165" t="s">
        <v>81</v>
      </c>
      <c r="AV1439" s="13" t="s">
        <v>81</v>
      </c>
      <c r="AW1439" s="13" t="s">
        <v>4</v>
      </c>
      <c r="AX1439" s="13" t="s">
        <v>79</v>
      </c>
      <c r="AY1439" s="165" t="s">
        <v>195</v>
      </c>
    </row>
    <row r="1440" spans="1:65" s="2" customFormat="1" ht="24.2" customHeight="1">
      <c r="A1440" s="35"/>
      <c r="B1440" s="145"/>
      <c r="C1440" s="146" t="s">
        <v>1589</v>
      </c>
      <c r="D1440" s="146" t="s">
        <v>197</v>
      </c>
      <c r="E1440" s="147" t="s">
        <v>1590</v>
      </c>
      <c r="F1440" s="148" t="s">
        <v>1591</v>
      </c>
      <c r="G1440" s="149" t="s">
        <v>300</v>
      </c>
      <c r="H1440" s="150">
        <v>381.096</v>
      </c>
      <c r="I1440" s="151"/>
      <c r="J1440" s="152">
        <f>ROUND(I1440*H1440,2)</f>
        <v>0</v>
      </c>
      <c r="K1440" s="148" t="s">
        <v>201</v>
      </c>
      <c r="L1440" s="36"/>
      <c r="M1440" s="153" t="s">
        <v>3</v>
      </c>
      <c r="N1440" s="154" t="s">
        <v>43</v>
      </c>
      <c r="O1440" s="56"/>
      <c r="P1440" s="155">
        <f>O1440*H1440</f>
        <v>0</v>
      </c>
      <c r="Q1440" s="155">
        <v>3.15E-2</v>
      </c>
      <c r="R1440" s="155">
        <f>Q1440*H1440</f>
        <v>12.004524</v>
      </c>
      <c r="S1440" s="155">
        <v>0</v>
      </c>
      <c r="T1440" s="156">
        <f>S1440*H1440</f>
        <v>0</v>
      </c>
      <c r="U1440" s="35"/>
      <c r="V1440" s="35"/>
      <c r="W1440" s="35"/>
      <c r="X1440" s="35"/>
      <c r="Y1440" s="35"/>
      <c r="Z1440" s="35"/>
      <c r="AA1440" s="35"/>
      <c r="AB1440" s="35"/>
      <c r="AC1440" s="35"/>
      <c r="AD1440" s="35"/>
      <c r="AE1440" s="35"/>
      <c r="AR1440" s="157" t="s">
        <v>202</v>
      </c>
      <c r="AT1440" s="157" t="s">
        <v>197</v>
      </c>
      <c r="AU1440" s="157" t="s">
        <v>81</v>
      </c>
      <c r="AY1440" s="20" t="s">
        <v>195</v>
      </c>
      <c r="BE1440" s="158">
        <f>IF(N1440="základní",J1440,0)</f>
        <v>0</v>
      </c>
      <c r="BF1440" s="158">
        <f>IF(N1440="snížená",J1440,0)</f>
        <v>0</v>
      </c>
      <c r="BG1440" s="158">
        <f>IF(N1440="zákl. přenesená",J1440,0)</f>
        <v>0</v>
      </c>
      <c r="BH1440" s="158">
        <f>IF(N1440="sníž. přenesená",J1440,0)</f>
        <v>0</v>
      </c>
      <c r="BI1440" s="158">
        <f>IF(N1440="nulová",J1440,0)</f>
        <v>0</v>
      </c>
      <c r="BJ1440" s="20" t="s">
        <v>79</v>
      </c>
      <c r="BK1440" s="158">
        <f>ROUND(I1440*H1440,2)</f>
        <v>0</v>
      </c>
      <c r="BL1440" s="20" t="s">
        <v>202</v>
      </c>
      <c r="BM1440" s="157" t="s">
        <v>1592</v>
      </c>
    </row>
    <row r="1441" spans="1:65" s="2" customFormat="1" ht="58.5">
      <c r="A1441" s="35"/>
      <c r="B1441" s="36"/>
      <c r="C1441" s="35"/>
      <c r="D1441" s="159" t="s">
        <v>204</v>
      </c>
      <c r="E1441" s="35"/>
      <c r="F1441" s="160" t="s">
        <v>1593</v>
      </c>
      <c r="G1441" s="35"/>
      <c r="H1441" s="35"/>
      <c r="I1441" s="161"/>
      <c r="J1441" s="35"/>
      <c r="K1441" s="35"/>
      <c r="L1441" s="36"/>
      <c r="M1441" s="162"/>
      <c r="N1441" s="163"/>
      <c r="O1441" s="56"/>
      <c r="P1441" s="56"/>
      <c r="Q1441" s="56"/>
      <c r="R1441" s="56"/>
      <c r="S1441" s="56"/>
      <c r="T1441" s="57"/>
      <c r="U1441" s="35"/>
      <c r="V1441" s="35"/>
      <c r="W1441" s="35"/>
      <c r="X1441" s="35"/>
      <c r="Y1441" s="35"/>
      <c r="Z1441" s="35"/>
      <c r="AA1441" s="35"/>
      <c r="AB1441" s="35"/>
      <c r="AC1441" s="35"/>
      <c r="AD1441" s="35"/>
      <c r="AE1441" s="35"/>
      <c r="AT1441" s="20" t="s">
        <v>204</v>
      </c>
      <c r="AU1441" s="20" t="s">
        <v>81</v>
      </c>
    </row>
    <row r="1442" spans="1:65" s="13" customFormat="1">
      <c r="B1442" s="164"/>
      <c r="D1442" s="159" t="s">
        <v>206</v>
      </c>
      <c r="E1442" s="165" t="s">
        <v>3</v>
      </c>
      <c r="F1442" s="166" t="s">
        <v>1594</v>
      </c>
      <c r="H1442" s="167">
        <v>188.19800000000001</v>
      </c>
      <c r="I1442" s="168"/>
      <c r="L1442" s="164"/>
      <c r="M1442" s="169"/>
      <c r="N1442" s="170"/>
      <c r="O1442" s="170"/>
      <c r="P1442" s="170"/>
      <c r="Q1442" s="170"/>
      <c r="R1442" s="170"/>
      <c r="S1442" s="170"/>
      <c r="T1442" s="171"/>
      <c r="AT1442" s="165" t="s">
        <v>206</v>
      </c>
      <c r="AU1442" s="165" t="s">
        <v>81</v>
      </c>
      <c r="AV1442" s="13" t="s">
        <v>81</v>
      </c>
      <c r="AW1442" s="13" t="s">
        <v>34</v>
      </c>
      <c r="AX1442" s="13" t="s">
        <v>72</v>
      </c>
      <c r="AY1442" s="165" t="s">
        <v>195</v>
      </c>
    </row>
    <row r="1443" spans="1:65" s="13" customFormat="1">
      <c r="B1443" s="164"/>
      <c r="D1443" s="159" t="s">
        <v>206</v>
      </c>
      <c r="E1443" s="165" t="s">
        <v>3</v>
      </c>
      <c r="F1443" s="166" t="s">
        <v>1595</v>
      </c>
      <c r="H1443" s="167">
        <v>192.898</v>
      </c>
      <c r="I1443" s="168"/>
      <c r="L1443" s="164"/>
      <c r="M1443" s="169"/>
      <c r="N1443" s="170"/>
      <c r="O1443" s="170"/>
      <c r="P1443" s="170"/>
      <c r="Q1443" s="170"/>
      <c r="R1443" s="170"/>
      <c r="S1443" s="170"/>
      <c r="T1443" s="171"/>
      <c r="AT1443" s="165" t="s">
        <v>206</v>
      </c>
      <c r="AU1443" s="165" t="s">
        <v>81</v>
      </c>
      <c r="AV1443" s="13" t="s">
        <v>81</v>
      </c>
      <c r="AW1443" s="13" t="s">
        <v>34</v>
      </c>
      <c r="AX1443" s="13" t="s">
        <v>72</v>
      </c>
      <c r="AY1443" s="165" t="s">
        <v>195</v>
      </c>
    </row>
    <row r="1444" spans="1:65" s="15" customFormat="1" ht="22.5">
      <c r="B1444" s="180"/>
      <c r="D1444" s="159" t="s">
        <v>206</v>
      </c>
      <c r="E1444" s="181" t="s">
        <v>3</v>
      </c>
      <c r="F1444" s="182" t="s">
        <v>1596</v>
      </c>
      <c r="H1444" s="183">
        <v>381.096</v>
      </c>
      <c r="I1444" s="184"/>
      <c r="L1444" s="180"/>
      <c r="M1444" s="185"/>
      <c r="N1444" s="186"/>
      <c r="O1444" s="186"/>
      <c r="P1444" s="186"/>
      <c r="Q1444" s="186"/>
      <c r="R1444" s="186"/>
      <c r="S1444" s="186"/>
      <c r="T1444" s="187"/>
      <c r="AT1444" s="181" t="s">
        <v>206</v>
      </c>
      <c r="AU1444" s="181" t="s">
        <v>81</v>
      </c>
      <c r="AV1444" s="15" t="s">
        <v>202</v>
      </c>
      <c r="AW1444" s="15" t="s">
        <v>34</v>
      </c>
      <c r="AX1444" s="15" t="s">
        <v>79</v>
      </c>
      <c r="AY1444" s="181" t="s">
        <v>195</v>
      </c>
    </row>
    <row r="1445" spans="1:65" s="2" customFormat="1" ht="37.9" customHeight="1">
      <c r="A1445" s="35"/>
      <c r="B1445" s="145"/>
      <c r="C1445" s="146" t="s">
        <v>1597</v>
      </c>
      <c r="D1445" s="146" t="s">
        <v>197</v>
      </c>
      <c r="E1445" s="147" t="s">
        <v>1598</v>
      </c>
      <c r="F1445" s="148" t="s">
        <v>1599</v>
      </c>
      <c r="G1445" s="149" t="s">
        <v>300</v>
      </c>
      <c r="H1445" s="150">
        <v>70.623000000000005</v>
      </c>
      <c r="I1445" s="151"/>
      <c r="J1445" s="152">
        <f>ROUND(I1445*H1445,2)</f>
        <v>0</v>
      </c>
      <c r="K1445" s="148" t="s">
        <v>201</v>
      </c>
      <c r="L1445" s="36"/>
      <c r="M1445" s="153" t="s">
        <v>3</v>
      </c>
      <c r="N1445" s="154" t="s">
        <v>43</v>
      </c>
      <c r="O1445" s="56"/>
      <c r="P1445" s="155">
        <f>O1445*H1445</f>
        <v>0</v>
      </c>
      <c r="Q1445" s="155">
        <v>6.28E-3</v>
      </c>
      <c r="R1445" s="155">
        <f>Q1445*H1445</f>
        <v>0.44351244000000001</v>
      </c>
      <c r="S1445" s="155">
        <v>0</v>
      </c>
      <c r="T1445" s="156">
        <f>S1445*H1445</f>
        <v>0</v>
      </c>
      <c r="U1445" s="35"/>
      <c r="V1445" s="35"/>
      <c r="W1445" s="35"/>
      <c r="X1445" s="35"/>
      <c r="Y1445" s="35"/>
      <c r="Z1445" s="35"/>
      <c r="AA1445" s="35"/>
      <c r="AB1445" s="35"/>
      <c r="AC1445" s="35"/>
      <c r="AD1445" s="35"/>
      <c r="AE1445" s="35"/>
      <c r="AR1445" s="157" t="s">
        <v>202</v>
      </c>
      <c r="AT1445" s="157" t="s">
        <v>197</v>
      </c>
      <c r="AU1445" s="157" t="s">
        <v>81</v>
      </c>
      <c r="AY1445" s="20" t="s">
        <v>195</v>
      </c>
      <c r="BE1445" s="158">
        <f>IF(N1445="základní",J1445,0)</f>
        <v>0</v>
      </c>
      <c r="BF1445" s="158">
        <f>IF(N1445="snížená",J1445,0)</f>
        <v>0</v>
      </c>
      <c r="BG1445" s="158">
        <f>IF(N1445="zákl. přenesená",J1445,0)</f>
        <v>0</v>
      </c>
      <c r="BH1445" s="158">
        <f>IF(N1445="sníž. přenesená",J1445,0)</f>
        <v>0</v>
      </c>
      <c r="BI1445" s="158">
        <f>IF(N1445="nulová",J1445,0)</f>
        <v>0</v>
      </c>
      <c r="BJ1445" s="20" t="s">
        <v>79</v>
      </c>
      <c r="BK1445" s="158">
        <f>ROUND(I1445*H1445,2)</f>
        <v>0</v>
      </c>
      <c r="BL1445" s="20" t="s">
        <v>202</v>
      </c>
      <c r="BM1445" s="157" t="s">
        <v>1600</v>
      </c>
    </row>
    <row r="1446" spans="1:65" s="13" customFormat="1" ht="33.75">
      <c r="B1446" s="164"/>
      <c r="D1446" s="159" t="s">
        <v>206</v>
      </c>
      <c r="E1446" s="165" t="s">
        <v>3</v>
      </c>
      <c r="F1446" s="166" t="s">
        <v>1601</v>
      </c>
      <c r="H1446" s="167">
        <v>70.623000000000005</v>
      </c>
      <c r="I1446" s="168"/>
      <c r="L1446" s="164"/>
      <c r="M1446" s="169"/>
      <c r="N1446" s="170"/>
      <c r="O1446" s="170"/>
      <c r="P1446" s="170"/>
      <c r="Q1446" s="170"/>
      <c r="R1446" s="170"/>
      <c r="S1446" s="170"/>
      <c r="T1446" s="171"/>
      <c r="AT1446" s="165" t="s">
        <v>206</v>
      </c>
      <c r="AU1446" s="165" t="s">
        <v>81</v>
      </c>
      <c r="AV1446" s="13" t="s">
        <v>81</v>
      </c>
      <c r="AW1446" s="13" t="s">
        <v>34</v>
      </c>
      <c r="AX1446" s="13" t="s">
        <v>72</v>
      </c>
      <c r="AY1446" s="165" t="s">
        <v>195</v>
      </c>
    </row>
    <row r="1447" spans="1:65" s="14" customFormat="1">
      <c r="B1447" s="172"/>
      <c r="D1447" s="159" t="s">
        <v>206</v>
      </c>
      <c r="E1447" s="173" t="s">
        <v>3</v>
      </c>
      <c r="F1447" s="174" t="s">
        <v>218</v>
      </c>
      <c r="H1447" s="175">
        <v>70.623000000000005</v>
      </c>
      <c r="I1447" s="176"/>
      <c r="L1447" s="172"/>
      <c r="M1447" s="177"/>
      <c r="N1447" s="178"/>
      <c r="O1447" s="178"/>
      <c r="P1447" s="178"/>
      <c r="Q1447" s="178"/>
      <c r="R1447" s="178"/>
      <c r="S1447" s="178"/>
      <c r="T1447" s="179"/>
      <c r="AT1447" s="173" t="s">
        <v>206</v>
      </c>
      <c r="AU1447" s="173" t="s">
        <v>81</v>
      </c>
      <c r="AV1447" s="14" t="s">
        <v>109</v>
      </c>
      <c r="AW1447" s="14" t="s">
        <v>34</v>
      </c>
      <c r="AX1447" s="14" t="s">
        <v>72</v>
      </c>
      <c r="AY1447" s="173" t="s">
        <v>195</v>
      </c>
    </row>
    <row r="1448" spans="1:65" s="15" customFormat="1">
      <c r="B1448" s="180"/>
      <c r="D1448" s="159" t="s">
        <v>206</v>
      </c>
      <c r="E1448" s="181" t="s">
        <v>3</v>
      </c>
      <c r="F1448" s="182" t="s">
        <v>212</v>
      </c>
      <c r="H1448" s="183">
        <v>70.623000000000005</v>
      </c>
      <c r="I1448" s="184"/>
      <c r="L1448" s="180"/>
      <c r="M1448" s="185"/>
      <c r="N1448" s="186"/>
      <c r="O1448" s="186"/>
      <c r="P1448" s="186"/>
      <c r="Q1448" s="186"/>
      <c r="R1448" s="186"/>
      <c r="S1448" s="186"/>
      <c r="T1448" s="187"/>
      <c r="AT1448" s="181" t="s">
        <v>206</v>
      </c>
      <c r="AU1448" s="181" t="s">
        <v>81</v>
      </c>
      <c r="AV1448" s="15" t="s">
        <v>202</v>
      </c>
      <c r="AW1448" s="15" t="s">
        <v>34</v>
      </c>
      <c r="AX1448" s="15" t="s">
        <v>79</v>
      </c>
      <c r="AY1448" s="181" t="s">
        <v>195</v>
      </c>
    </row>
    <row r="1449" spans="1:65" s="2" customFormat="1" ht="37.9" customHeight="1">
      <c r="A1449" s="35"/>
      <c r="B1449" s="145"/>
      <c r="C1449" s="146" t="s">
        <v>1602</v>
      </c>
      <c r="D1449" s="146" t="s">
        <v>197</v>
      </c>
      <c r="E1449" s="147" t="s">
        <v>1603</v>
      </c>
      <c r="F1449" s="148" t="s">
        <v>1604</v>
      </c>
      <c r="G1449" s="149" t="s">
        <v>300</v>
      </c>
      <c r="H1449" s="150">
        <v>2680.5309999999999</v>
      </c>
      <c r="I1449" s="151"/>
      <c r="J1449" s="152">
        <f>ROUND(I1449*H1449,2)</f>
        <v>0</v>
      </c>
      <c r="K1449" s="148" t="s">
        <v>201</v>
      </c>
      <c r="L1449" s="36"/>
      <c r="M1449" s="153" t="s">
        <v>3</v>
      </c>
      <c r="N1449" s="154" t="s">
        <v>43</v>
      </c>
      <c r="O1449" s="56"/>
      <c r="P1449" s="155">
        <f>O1449*H1449</f>
        <v>0</v>
      </c>
      <c r="Q1449" s="155">
        <v>2.6800000000000001E-3</v>
      </c>
      <c r="R1449" s="155">
        <f>Q1449*H1449</f>
        <v>7.1838230799999998</v>
      </c>
      <c r="S1449" s="155">
        <v>0</v>
      </c>
      <c r="T1449" s="156">
        <f>S1449*H1449</f>
        <v>0</v>
      </c>
      <c r="U1449" s="35"/>
      <c r="V1449" s="35"/>
      <c r="W1449" s="35"/>
      <c r="X1449" s="35"/>
      <c r="Y1449" s="35"/>
      <c r="Z1449" s="35"/>
      <c r="AA1449" s="35"/>
      <c r="AB1449" s="35"/>
      <c r="AC1449" s="35"/>
      <c r="AD1449" s="35"/>
      <c r="AE1449" s="35"/>
      <c r="AR1449" s="157" t="s">
        <v>202</v>
      </c>
      <c r="AT1449" s="157" t="s">
        <v>197</v>
      </c>
      <c r="AU1449" s="157" t="s">
        <v>81</v>
      </c>
      <c r="AY1449" s="20" t="s">
        <v>195</v>
      </c>
      <c r="BE1449" s="158">
        <f>IF(N1449="základní",J1449,0)</f>
        <v>0</v>
      </c>
      <c r="BF1449" s="158">
        <f>IF(N1449="snížená",J1449,0)</f>
        <v>0</v>
      </c>
      <c r="BG1449" s="158">
        <f>IF(N1449="zákl. přenesená",J1449,0)</f>
        <v>0</v>
      </c>
      <c r="BH1449" s="158">
        <f>IF(N1449="sníž. přenesená",J1449,0)</f>
        <v>0</v>
      </c>
      <c r="BI1449" s="158">
        <f>IF(N1449="nulová",J1449,0)</f>
        <v>0</v>
      </c>
      <c r="BJ1449" s="20" t="s">
        <v>79</v>
      </c>
      <c r="BK1449" s="158">
        <f>ROUND(I1449*H1449,2)</f>
        <v>0</v>
      </c>
      <c r="BL1449" s="20" t="s">
        <v>202</v>
      </c>
      <c r="BM1449" s="157" t="s">
        <v>1605</v>
      </c>
    </row>
    <row r="1450" spans="1:65" s="13" customFormat="1" ht="33.75">
      <c r="B1450" s="164"/>
      <c r="D1450" s="159" t="s">
        <v>206</v>
      </c>
      <c r="E1450" s="165" t="s">
        <v>3</v>
      </c>
      <c r="F1450" s="166" t="s">
        <v>1553</v>
      </c>
      <c r="H1450" s="167">
        <v>564.98500000000001</v>
      </c>
      <c r="I1450" s="168"/>
      <c r="L1450" s="164"/>
      <c r="M1450" s="169"/>
      <c r="N1450" s="170"/>
      <c r="O1450" s="170"/>
      <c r="P1450" s="170"/>
      <c r="Q1450" s="170"/>
      <c r="R1450" s="170"/>
      <c r="S1450" s="170"/>
      <c r="T1450" s="171"/>
      <c r="AT1450" s="165" t="s">
        <v>206</v>
      </c>
      <c r="AU1450" s="165" t="s">
        <v>81</v>
      </c>
      <c r="AV1450" s="13" t="s">
        <v>81</v>
      </c>
      <c r="AW1450" s="13" t="s">
        <v>34</v>
      </c>
      <c r="AX1450" s="13" t="s">
        <v>72</v>
      </c>
      <c r="AY1450" s="165" t="s">
        <v>195</v>
      </c>
    </row>
    <row r="1451" spans="1:65" s="13" customFormat="1">
      <c r="B1451" s="164"/>
      <c r="D1451" s="159" t="s">
        <v>206</v>
      </c>
      <c r="E1451" s="165" t="s">
        <v>3</v>
      </c>
      <c r="F1451" s="166" t="s">
        <v>1554</v>
      </c>
      <c r="H1451" s="167">
        <v>-4.8</v>
      </c>
      <c r="I1451" s="168"/>
      <c r="L1451" s="164"/>
      <c r="M1451" s="169"/>
      <c r="N1451" s="170"/>
      <c r="O1451" s="170"/>
      <c r="P1451" s="170"/>
      <c r="Q1451" s="170"/>
      <c r="R1451" s="170"/>
      <c r="S1451" s="170"/>
      <c r="T1451" s="171"/>
      <c r="AT1451" s="165" t="s">
        <v>206</v>
      </c>
      <c r="AU1451" s="165" t="s">
        <v>81</v>
      </c>
      <c r="AV1451" s="13" t="s">
        <v>81</v>
      </c>
      <c r="AW1451" s="13" t="s">
        <v>34</v>
      </c>
      <c r="AX1451" s="13" t="s">
        <v>72</v>
      </c>
      <c r="AY1451" s="165" t="s">
        <v>195</v>
      </c>
    </row>
    <row r="1452" spans="1:65" s="13" customFormat="1">
      <c r="B1452" s="164"/>
      <c r="D1452" s="159" t="s">
        <v>206</v>
      </c>
      <c r="E1452" s="165" t="s">
        <v>3</v>
      </c>
      <c r="F1452" s="166" t="s">
        <v>1555</v>
      </c>
      <c r="H1452" s="167">
        <v>-4.05</v>
      </c>
      <c r="I1452" s="168"/>
      <c r="L1452" s="164"/>
      <c r="M1452" s="169"/>
      <c r="N1452" s="170"/>
      <c r="O1452" s="170"/>
      <c r="P1452" s="170"/>
      <c r="Q1452" s="170"/>
      <c r="R1452" s="170"/>
      <c r="S1452" s="170"/>
      <c r="T1452" s="171"/>
      <c r="AT1452" s="165" t="s">
        <v>206</v>
      </c>
      <c r="AU1452" s="165" t="s">
        <v>81</v>
      </c>
      <c r="AV1452" s="13" t="s">
        <v>81</v>
      </c>
      <c r="AW1452" s="13" t="s">
        <v>34</v>
      </c>
      <c r="AX1452" s="13" t="s">
        <v>72</v>
      </c>
      <c r="AY1452" s="165" t="s">
        <v>195</v>
      </c>
    </row>
    <row r="1453" spans="1:65" s="13" customFormat="1">
      <c r="B1453" s="164"/>
      <c r="D1453" s="159" t="s">
        <v>206</v>
      </c>
      <c r="E1453" s="165" t="s">
        <v>3</v>
      </c>
      <c r="F1453" s="166" t="s">
        <v>1556</v>
      </c>
      <c r="H1453" s="167">
        <v>-6.4</v>
      </c>
      <c r="I1453" s="168"/>
      <c r="L1453" s="164"/>
      <c r="M1453" s="169"/>
      <c r="N1453" s="170"/>
      <c r="O1453" s="170"/>
      <c r="P1453" s="170"/>
      <c r="Q1453" s="170"/>
      <c r="R1453" s="170"/>
      <c r="S1453" s="170"/>
      <c r="T1453" s="171"/>
      <c r="AT1453" s="165" t="s">
        <v>206</v>
      </c>
      <c r="AU1453" s="165" t="s">
        <v>81</v>
      </c>
      <c r="AV1453" s="13" t="s">
        <v>81</v>
      </c>
      <c r="AW1453" s="13" t="s">
        <v>34</v>
      </c>
      <c r="AX1453" s="13" t="s">
        <v>72</v>
      </c>
      <c r="AY1453" s="165" t="s">
        <v>195</v>
      </c>
    </row>
    <row r="1454" spans="1:65" s="13" customFormat="1">
      <c r="B1454" s="164"/>
      <c r="D1454" s="159" t="s">
        <v>206</v>
      </c>
      <c r="E1454" s="165" t="s">
        <v>3</v>
      </c>
      <c r="F1454" s="166" t="s">
        <v>1557</v>
      </c>
      <c r="H1454" s="167">
        <v>-2.94</v>
      </c>
      <c r="I1454" s="168"/>
      <c r="L1454" s="164"/>
      <c r="M1454" s="169"/>
      <c r="N1454" s="170"/>
      <c r="O1454" s="170"/>
      <c r="P1454" s="170"/>
      <c r="Q1454" s="170"/>
      <c r="R1454" s="170"/>
      <c r="S1454" s="170"/>
      <c r="T1454" s="171"/>
      <c r="AT1454" s="165" t="s">
        <v>206</v>
      </c>
      <c r="AU1454" s="165" t="s">
        <v>81</v>
      </c>
      <c r="AV1454" s="13" t="s">
        <v>81</v>
      </c>
      <c r="AW1454" s="13" t="s">
        <v>34</v>
      </c>
      <c r="AX1454" s="13" t="s">
        <v>72</v>
      </c>
      <c r="AY1454" s="165" t="s">
        <v>195</v>
      </c>
    </row>
    <row r="1455" spans="1:65" s="13" customFormat="1">
      <c r="B1455" s="164"/>
      <c r="D1455" s="159" t="s">
        <v>206</v>
      </c>
      <c r="E1455" s="165" t="s">
        <v>3</v>
      </c>
      <c r="F1455" s="166" t="s">
        <v>1558</v>
      </c>
      <c r="H1455" s="167">
        <v>-1.8</v>
      </c>
      <c r="I1455" s="168"/>
      <c r="L1455" s="164"/>
      <c r="M1455" s="169"/>
      <c r="N1455" s="170"/>
      <c r="O1455" s="170"/>
      <c r="P1455" s="170"/>
      <c r="Q1455" s="170"/>
      <c r="R1455" s="170"/>
      <c r="S1455" s="170"/>
      <c r="T1455" s="171"/>
      <c r="AT1455" s="165" t="s">
        <v>206</v>
      </c>
      <c r="AU1455" s="165" t="s">
        <v>81</v>
      </c>
      <c r="AV1455" s="13" t="s">
        <v>81</v>
      </c>
      <c r="AW1455" s="13" t="s">
        <v>34</v>
      </c>
      <c r="AX1455" s="13" t="s">
        <v>72</v>
      </c>
      <c r="AY1455" s="165" t="s">
        <v>195</v>
      </c>
    </row>
    <row r="1456" spans="1:65" s="14" customFormat="1">
      <c r="B1456" s="172"/>
      <c r="D1456" s="159" t="s">
        <v>206</v>
      </c>
      <c r="E1456" s="173" t="s">
        <v>3</v>
      </c>
      <c r="F1456" s="174" t="s">
        <v>218</v>
      </c>
      <c r="H1456" s="175">
        <v>544.99500000000012</v>
      </c>
      <c r="I1456" s="176"/>
      <c r="L1456" s="172"/>
      <c r="M1456" s="177"/>
      <c r="N1456" s="178"/>
      <c r="O1456" s="178"/>
      <c r="P1456" s="178"/>
      <c r="Q1456" s="178"/>
      <c r="R1456" s="178"/>
      <c r="S1456" s="178"/>
      <c r="T1456" s="179"/>
      <c r="AT1456" s="173" t="s">
        <v>206</v>
      </c>
      <c r="AU1456" s="173" t="s">
        <v>81</v>
      </c>
      <c r="AV1456" s="14" t="s">
        <v>109</v>
      </c>
      <c r="AW1456" s="14" t="s">
        <v>34</v>
      </c>
      <c r="AX1456" s="14" t="s">
        <v>72</v>
      </c>
      <c r="AY1456" s="173" t="s">
        <v>195</v>
      </c>
    </row>
    <row r="1457" spans="2:51" s="13" customFormat="1" ht="22.5">
      <c r="B1457" s="164"/>
      <c r="D1457" s="159" t="s">
        <v>206</v>
      </c>
      <c r="E1457" s="165" t="s">
        <v>3</v>
      </c>
      <c r="F1457" s="166" t="s">
        <v>1559</v>
      </c>
      <c r="H1457" s="167">
        <v>1815.0509999999999</v>
      </c>
      <c r="I1457" s="168"/>
      <c r="L1457" s="164"/>
      <c r="M1457" s="169"/>
      <c r="N1457" s="170"/>
      <c r="O1457" s="170"/>
      <c r="P1457" s="170"/>
      <c r="Q1457" s="170"/>
      <c r="R1457" s="170"/>
      <c r="S1457" s="170"/>
      <c r="T1457" s="171"/>
      <c r="AT1457" s="165" t="s">
        <v>206</v>
      </c>
      <c r="AU1457" s="165" t="s">
        <v>81</v>
      </c>
      <c r="AV1457" s="13" t="s">
        <v>81</v>
      </c>
      <c r="AW1457" s="13" t="s">
        <v>34</v>
      </c>
      <c r="AX1457" s="13" t="s">
        <v>72</v>
      </c>
      <c r="AY1457" s="165" t="s">
        <v>195</v>
      </c>
    </row>
    <row r="1458" spans="2:51" s="13" customFormat="1">
      <c r="B1458" s="164"/>
      <c r="D1458" s="159" t="s">
        <v>206</v>
      </c>
      <c r="E1458" s="165" t="s">
        <v>3</v>
      </c>
      <c r="F1458" s="166" t="s">
        <v>1560</v>
      </c>
      <c r="H1458" s="167">
        <v>-40.799999999999997</v>
      </c>
      <c r="I1458" s="168"/>
      <c r="L1458" s="164"/>
      <c r="M1458" s="169"/>
      <c r="N1458" s="170"/>
      <c r="O1458" s="170"/>
      <c r="P1458" s="170"/>
      <c r="Q1458" s="170"/>
      <c r="R1458" s="170"/>
      <c r="S1458" s="170"/>
      <c r="T1458" s="171"/>
      <c r="AT1458" s="165" t="s">
        <v>206</v>
      </c>
      <c r="AU1458" s="165" t="s">
        <v>81</v>
      </c>
      <c r="AV1458" s="13" t="s">
        <v>81</v>
      </c>
      <c r="AW1458" s="13" t="s">
        <v>34</v>
      </c>
      <c r="AX1458" s="13" t="s">
        <v>72</v>
      </c>
      <c r="AY1458" s="165" t="s">
        <v>195</v>
      </c>
    </row>
    <row r="1459" spans="2:51" s="13" customFormat="1">
      <c r="B1459" s="164"/>
      <c r="D1459" s="159" t="s">
        <v>206</v>
      </c>
      <c r="E1459" s="165" t="s">
        <v>3</v>
      </c>
      <c r="F1459" s="166" t="s">
        <v>1561</v>
      </c>
      <c r="H1459" s="167">
        <v>-121.6</v>
      </c>
      <c r="I1459" s="168"/>
      <c r="L1459" s="164"/>
      <c r="M1459" s="169"/>
      <c r="N1459" s="170"/>
      <c r="O1459" s="170"/>
      <c r="P1459" s="170"/>
      <c r="Q1459" s="170"/>
      <c r="R1459" s="170"/>
      <c r="S1459" s="170"/>
      <c r="T1459" s="171"/>
      <c r="AT1459" s="165" t="s">
        <v>206</v>
      </c>
      <c r="AU1459" s="165" t="s">
        <v>81</v>
      </c>
      <c r="AV1459" s="13" t="s">
        <v>81</v>
      </c>
      <c r="AW1459" s="13" t="s">
        <v>34</v>
      </c>
      <c r="AX1459" s="13" t="s">
        <v>72</v>
      </c>
      <c r="AY1459" s="165" t="s">
        <v>195</v>
      </c>
    </row>
    <row r="1460" spans="2:51" s="13" customFormat="1">
      <c r="B1460" s="164"/>
      <c r="D1460" s="159" t="s">
        <v>206</v>
      </c>
      <c r="E1460" s="165" t="s">
        <v>3</v>
      </c>
      <c r="F1460" s="166" t="s">
        <v>1562</v>
      </c>
      <c r="H1460" s="167">
        <v>-52.8</v>
      </c>
      <c r="I1460" s="168"/>
      <c r="L1460" s="164"/>
      <c r="M1460" s="169"/>
      <c r="N1460" s="170"/>
      <c r="O1460" s="170"/>
      <c r="P1460" s="170"/>
      <c r="Q1460" s="170"/>
      <c r="R1460" s="170"/>
      <c r="S1460" s="170"/>
      <c r="T1460" s="171"/>
      <c r="AT1460" s="165" t="s">
        <v>206</v>
      </c>
      <c r="AU1460" s="165" t="s">
        <v>81</v>
      </c>
      <c r="AV1460" s="13" t="s">
        <v>81</v>
      </c>
      <c r="AW1460" s="13" t="s">
        <v>34</v>
      </c>
      <c r="AX1460" s="13" t="s">
        <v>72</v>
      </c>
      <c r="AY1460" s="165" t="s">
        <v>195</v>
      </c>
    </row>
    <row r="1461" spans="2:51" s="13" customFormat="1">
      <c r="B1461" s="164"/>
      <c r="D1461" s="159" t="s">
        <v>206</v>
      </c>
      <c r="E1461" s="165" t="s">
        <v>3</v>
      </c>
      <c r="F1461" s="166" t="s">
        <v>1563</v>
      </c>
      <c r="H1461" s="167">
        <v>-5.25</v>
      </c>
      <c r="I1461" s="168"/>
      <c r="L1461" s="164"/>
      <c r="M1461" s="169"/>
      <c r="N1461" s="170"/>
      <c r="O1461" s="170"/>
      <c r="P1461" s="170"/>
      <c r="Q1461" s="170"/>
      <c r="R1461" s="170"/>
      <c r="S1461" s="170"/>
      <c r="T1461" s="171"/>
      <c r="AT1461" s="165" t="s">
        <v>206</v>
      </c>
      <c r="AU1461" s="165" t="s">
        <v>81</v>
      </c>
      <c r="AV1461" s="13" t="s">
        <v>81</v>
      </c>
      <c r="AW1461" s="13" t="s">
        <v>34</v>
      </c>
      <c r="AX1461" s="13" t="s">
        <v>72</v>
      </c>
      <c r="AY1461" s="165" t="s">
        <v>195</v>
      </c>
    </row>
    <row r="1462" spans="2:51" s="13" customFormat="1">
      <c r="B1462" s="164"/>
      <c r="D1462" s="159" t="s">
        <v>206</v>
      </c>
      <c r="E1462" s="165" t="s">
        <v>3</v>
      </c>
      <c r="F1462" s="166" t="s">
        <v>1564</v>
      </c>
      <c r="H1462" s="167">
        <v>-18</v>
      </c>
      <c r="I1462" s="168"/>
      <c r="L1462" s="164"/>
      <c r="M1462" s="169"/>
      <c r="N1462" s="170"/>
      <c r="O1462" s="170"/>
      <c r="P1462" s="170"/>
      <c r="Q1462" s="170"/>
      <c r="R1462" s="170"/>
      <c r="S1462" s="170"/>
      <c r="T1462" s="171"/>
      <c r="AT1462" s="165" t="s">
        <v>206</v>
      </c>
      <c r="AU1462" s="165" t="s">
        <v>81</v>
      </c>
      <c r="AV1462" s="13" t="s">
        <v>81</v>
      </c>
      <c r="AW1462" s="13" t="s">
        <v>34</v>
      </c>
      <c r="AX1462" s="13" t="s">
        <v>72</v>
      </c>
      <c r="AY1462" s="165" t="s">
        <v>195</v>
      </c>
    </row>
    <row r="1463" spans="2:51" s="13" customFormat="1">
      <c r="B1463" s="164"/>
      <c r="D1463" s="159" t="s">
        <v>206</v>
      </c>
      <c r="E1463" s="165" t="s">
        <v>3</v>
      </c>
      <c r="F1463" s="166" t="s">
        <v>1565</v>
      </c>
      <c r="H1463" s="167">
        <v>-15.39</v>
      </c>
      <c r="I1463" s="168"/>
      <c r="L1463" s="164"/>
      <c r="M1463" s="169"/>
      <c r="N1463" s="170"/>
      <c r="O1463" s="170"/>
      <c r="P1463" s="170"/>
      <c r="Q1463" s="170"/>
      <c r="R1463" s="170"/>
      <c r="S1463" s="170"/>
      <c r="T1463" s="171"/>
      <c r="AT1463" s="165" t="s">
        <v>206</v>
      </c>
      <c r="AU1463" s="165" t="s">
        <v>81</v>
      </c>
      <c r="AV1463" s="13" t="s">
        <v>81</v>
      </c>
      <c r="AW1463" s="13" t="s">
        <v>34</v>
      </c>
      <c r="AX1463" s="13" t="s">
        <v>72</v>
      </c>
      <c r="AY1463" s="165" t="s">
        <v>195</v>
      </c>
    </row>
    <row r="1464" spans="2:51" s="13" customFormat="1">
      <c r="B1464" s="164"/>
      <c r="D1464" s="159" t="s">
        <v>206</v>
      </c>
      <c r="E1464" s="165" t="s">
        <v>3</v>
      </c>
      <c r="F1464" s="166" t="s">
        <v>1566</v>
      </c>
      <c r="H1464" s="167">
        <v>-2.76</v>
      </c>
      <c r="I1464" s="168"/>
      <c r="L1464" s="164"/>
      <c r="M1464" s="169"/>
      <c r="N1464" s="170"/>
      <c r="O1464" s="170"/>
      <c r="P1464" s="170"/>
      <c r="Q1464" s="170"/>
      <c r="R1464" s="170"/>
      <c r="S1464" s="170"/>
      <c r="T1464" s="171"/>
      <c r="AT1464" s="165" t="s">
        <v>206</v>
      </c>
      <c r="AU1464" s="165" t="s">
        <v>81</v>
      </c>
      <c r="AV1464" s="13" t="s">
        <v>81</v>
      </c>
      <c r="AW1464" s="13" t="s">
        <v>34</v>
      </c>
      <c r="AX1464" s="13" t="s">
        <v>72</v>
      </c>
      <c r="AY1464" s="165" t="s">
        <v>195</v>
      </c>
    </row>
    <row r="1465" spans="2:51" s="13" customFormat="1">
      <c r="B1465" s="164"/>
      <c r="D1465" s="159" t="s">
        <v>206</v>
      </c>
      <c r="E1465" s="165" t="s">
        <v>3</v>
      </c>
      <c r="F1465" s="166" t="s">
        <v>1555</v>
      </c>
      <c r="H1465" s="167">
        <v>-4.05</v>
      </c>
      <c r="I1465" s="168"/>
      <c r="L1465" s="164"/>
      <c r="M1465" s="169"/>
      <c r="N1465" s="170"/>
      <c r="O1465" s="170"/>
      <c r="P1465" s="170"/>
      <c r="Q1465" s="170"/>
      <c r="R1465" s="170"/>
      <c r="S1465" s="170"/>
      <c r="T1465" s="171"/>
      <c r="AT1465" s="165" t="s">
        <v>206</v>
      </c>
      <c r="AU1465" s="165" t="s">
        <v>81</v>
      </c>
      <c r="AV1465" s="13" t="s">
        <v>81</v>
      </c>
      <c r="AW1465" s="13" t="s">
        <v>34</v>
      </c>
      <c r="AX1465" s="13" t="s">
        <v>72</v>
      </c>
      <c r="AY1465" s="165" t="s">
        <v>195</v>
      </c>
    </row>
    <row r="1466" spans="2:51" s="13" customFormat="1">
      <c r="B1466" s="164"/>
      <c r="D1466" s="159" t="s">
        <v>206</v>
      </c>
      <c r="E1466" s="165" t="s">
        <v>3</v>
      </c>
      <c r="F1466" s="166" t="s">
        <v>1567</v>
      </c>
      <c r="H1466" s="167">
        <v>-4.32</v>
      </c>
      <c r="I1466" s="168"/>
      <c r="L1466" s="164"/>
      <c r="M1466" s="169"/>
      <c r="N1466" s="170"/>
      <c r="O1466" s="170"/>
      <c r="P1466" s="170"/>
      <c r="Q1466" s="170"/>
      <c r="R1466" s="170"/>
      <c r="S1466" s="170"/>
      <c r="T1466" s="171"/>
      <c r="AT1466" s="165" t="s">
        <v>206</v>
      </c>
      <c r="AU1466" s="165" t="s">
        <v>81</v>
      </c>
      <c r="AV1466" s="13" t="s">
        <v>81</v>
      </c>
      <c r="AW1466" s="13" t="s">
        <v>34</v>
      </c>
      <c r="AX1466" s="13" t="s">
        <v>72</v>
      </c>
      <c r="AY1466" s="165" t="s">
        <v>195</v>
      </c>
    </row>
    <row r="1467" spans="2:51" s="14" customFormat="1">
      <c r="B1467" s="172"/>
      <c r="D1467" s="159" t="s">
        <v>206</v>
      </c>
      <c r="E1467" s="173" t="s">
        <v>3</v>
      </c>
      <c r="F1467" s="174" t="s">
        <v>1568</v>
      </c>
      <c r="H1467" s="175">
        <v>1550.0810000000001</v>
      </c>
      <c r="I1467" s="176"/>
      <c r="L1467" s="172"/>
      <c r="M1467" s="177"/>
      <c r="N1467" s="178"/>
      <c r="O1467" s="178"/>
      <c r="P1467" s="178"/>
      <c r="Q1467" s="178"/>
      <c r="R1467" s="178"/>
      <c r="S1467" s="178"/>
      <c r="T1467" s="179"/>
      <c r="AT1467" s="173" t="s">
        <v>206</v>
      </c>
      <c r="AU1467" s="173" t="s">
        <v>81</v>
      </c>
      <c r="AV1467" s="14" t="s">
        <v>109</v>
      </c>
      <c r="AW1467" s="14" t="s">
        <v>34</v>
      </c>
      <c r="AX1467" s="14" t="s">
        <v>72</v>
      </c>
      <c r="AY1467" s="173" t="s">
        <v>195</v>
      </c>
    </row>
    <row r="1468" spans="2:51" s="13" customFormat="1">
      <c r="B1468" s="164"/>
      <c r="D1468" s="159" t="s">
        <v>206</v>
      </c>
      <c r="E1468" s="165" t="s">
        <v>3</v>
      </c>
      <c r="F1468" s="166" t="s">
        <v>1569</v>
      </c>
      <c r="H1468" s="167">
        <v>96.52</v>
      </c>
      <c r="I1468" s="168"/>
      <c r="L1468" s="164"/>
      <c r="M1468" s="169"/>
      <c r="N1468" s="170"/>
      <c r="O1468" s="170"/>
      <c r="P1468" s="170"/>
      <c r="Q1468" s="170"/>
      <c r="R1468" s="170"/>
      <c r="S1468" s="170"/>
      <c r="T1468" s="171"/>
      <c r="AT1468" s="165" t="s">
        <v>206</v>
      </c>
      <c r="AU1468" s="165" t="s">
        <v>81</v>
      </c>
      <c r="AV1468" s="13" t="s">
        <v>81</v>
      </c>
      <c r="AW1468" s="13" t="s">
        <v>34</v>
      </c>
      <c r="AX1468" s="13" t="s">
        <v>72</v>
      </c>
      <c r="AY1468" s="165" t="s">
        <v>195</v>
      </c>
    </row>
    <row r="1469" spans="2:51" s="13" customFormat="1">
      <c r="B1469" s="164"/>
      <c r="D1469" s="159" t="s">
        <v>206</v>
      </c>
      <c r="E1469" s="165" t="s">
        <v>3</v>
      </c>
      <c r="F1469" s="166" t="s">
        <v>1570</v>
      </c>
      <c r="H1469" s="167">
        <v>178.75</v>
      </c>
      <c r="I1469" s="168"/>
      <c r="L1469" s="164"/>
      <c r="M1469" s="169"/>
      <c r="N1469" s="170"/>
      <c r="O1469" s="170"/>
      <c r="P1469" s="170"/>
      <c r="Q1469" s="170"/>
      <c r="R1469" s="170"/>
      <c r="S1469" s="170"/>
      <c r="T1469" s="171"/>
      <c r="AT1469" s="165" t="s">
        <v>206</v>
      </c>
      <c r="AU1469" s="165" t="s">
        <v>81</v>
      </c>
      <c r="AV1469" s="13" t="s">
        <v>81</v>
      </c>
      <c r="AW1469" s="13" t="s">
        <v>34</v>
      </c>
      <c r="AX1469" s="13" t="s">
        <v>72</v>
      </c>
      <c r="AY1469" s="165" t="s">
        <v>195</v>
      </c>
    </row>
    <row r="1470" spans="2:51" s="13" customFormat="1">
      <c r="B1470" s="164"/>
      <c r="D1470" s="159" t="s">
        <v>206</v>
      </c>
      <c r="E1470" s="165" t="s">
        <v>3</v>
      </c>
      <c r="F1470" s="166" t="s">
        <v>1571</v>
      </c>
      <c r="H1470" s="167">
        <v>-12.54</v>
      </c>
      <c r="I1470" s="168"/>
      <c r="L1470" s="164"/>
      <c r="M1470" s="169"/>
      <c r="N1470" s="170"/>
      <c r="O1470" s="170"/>
      <c r="P1470" s="170"/>
      <c r="Q1470" s="170"/>
      <c r="R1470" s="170"/>
      <c r="S1470" s="170"/>
      <c r="T1470" s="171"/>
      <c r="AT1470" s="165" t="s">
        <v>206</v>
      </c>
      <c r="AU1470" s="165" t="s">
        <v>81</v>
      </c>
      <c r="AV1470" s="13" t="s">
        <v>81</v>
      </c>
      <c r="AW1470" s="13" t="s">
        <v>34</v>
      </c>
      <c r="AX1470" s="13" t="s">
        <v>72</v>
      </c>
      <c r="AY1470" s="165" t="s">
        <v>195</v>
      </c>
    </row>
    <row r="1471" spans="2:51" s="13" customFormat="1">
      <c r="B1471" s="164"/>
      <c r="D1471" s="159" t="s">
        <v>206</v>
      </c>
      <c r="E1471" s="165" t="s">
        <v>3</v>
      </c>
      <c r="F1471" s="166" t="s">
        <v>1572</v>
      </c>
      <c r="H1471" s="167">
        <v>-14.43</v>
      </c>
      <c r="I1471" s="168"/>
      <c r="L1471" s="164"/>
      <c r="M1471" s="169"/>
      <c r="N1471" s="170"/>
      <c r="O1471" s="170"/>
      <c r="P1471" s="170"/>
      <c r="Q1471" s="170"/>
      <c r="R1471" s="170"/>
      <c r="S1471" s="170"/>
      <c r="T1471" s="171"/>
      <c r="AT1471" s="165" t="s">
        <v>206</v>
      </c>
      <c r="AU1471" s="165" t="s">
        <v>81</v>
      </c>
      <c r="AV1471" s="13" t="s">
        <v>81</v>
      </c>
      <c r="AW1471" s="13" t="s">
        <v>34</v>
      </c>
      <c r="AX1471" s="13" t="s">
        <v>72</v>
      </c>
      <c r="AY1471" s="165" t="s">
        <v>195</v>
      </c>
    </row>
    <row r="1472" spans="2:51" s="14" customFormat="1">
      <c r="B1472" s="172"/>
      <c r="D1472" s="159" t="s">
        <v>206</v>
      </c>
      <c r="E1472" s="173" t="s">
        <v>3</v>
      </c>
      <c r="F1472" s="174" t="s">
        <v>619</v>
      </c>
      <c r="H1472" s="175">
        <v>248.29999999999995</v>
      </c>
      <c r="I1472" s="176"/>
      <c r="L1472" s="172"/>
      <c r="M1472" s="177"/>
      <c r="N1472" s="178"/>
      <c r="O1472" s="178"/>
      <c r="P1472" s="178"/>
      <c r="Q1472" s="178"/>
      <c r="R1472" s="178"/>
      <c r="S1472" s="178"/>
      <c r="T1472" s="179"/>
      <c r="AT1472" s="173" t="s">
        <v>206</v>
      </c>
      <c r="AU1472" s="173" t="s">
        <v>81</v>
      </c>
      <c r="AV1472" s="14" t="s">
        <v>109</v>
      </c>
      <c r="AW1472" s="14" t="s">
        <v>34</v>
      </c>
      <c r="AX1472" s="14" t="s">
        <v>72</v>
      </c>
      <c r="AY1472" s="173" t="s">
        <v>195</v>
      </c>
    </row>
    <row r="1473" spans="1:65" s="13" customFormat="1">
      <c r="B1473" s="164"/>
      <c r="D1473" s="159" t="s">
        <v>206</v>
      </c>
      <c r="E1473" s="165" t="s">
        <v>3</v>
      </c>
      <c r="F1473" s="166" t="s">
        <v>1606</v>
      </c>
      <c r="H1473" s="167">
        <v>213.03100000000001</v>
      </c>
      <c r="I1473" s="168"/>
      <c r="L1473" s="164"/>
      <c r="M1473" s="169"/>
      <c r="N1473" s="170"/>
      <c r="O1473" s="170"/>
      <c r="P1473" s="170"/>
      <c r="Q1473" s="170"/>
      <c r="R1473" s="170"/>
      <c r="S1473" s="170"/>
      <c r="T1473" s="171"/>
      <c r="AT1473" s="165" t="s">
        <v>206</v>
      </c>
      <c r="AU1473" s="165" t="s">
        <v>81</v>
      </c>
      <c r="AV1473" s="13" t="s">
        <v>81</v>
      </c>
      <c r="AW1473" s="13" t="s">
        <v>34</v>
      </c>
      <c r="AX1473" s="13" t="s">
        <v>72</v>
      </c>
      <c r="AY1473" s="165" t="s">
        <v>195</v>
      </c>
    </row>
    <row r="1474" spans="1:65" s="14" customFormat="1">
      <c r="B1474" s="172"/>
      <c r="D1474" s="159" t="s">
        <v>206</v>
      </c>
      <c r="E1474" s="173" t="s">
        <v>3</v>
      </c>
      <c r="F1474" s="174" t="s">
        <v>1607</v>
      </c>
      <c r="H1474" s="175">
        <v>213.03100000000001</v>
      </c>
      <c r="I1474" s="176"/>
      <c r="L1474" s="172"/>
      <c r="M1474" s="177"/>
      <c r="N1474" s="178"/>
      <c r="O1474" s="178"/>
      <c r="P1474" s="178"/>
      <c r="Q1474" s="178"/>
      <c r="R1474" s="178"/>
      <c r="S1474" s="178"/>
      <c r="T1474" s="179"/>
      <c r="AT1474" s="173" t="s">
        <v>206</v>
      </c>
      <c r="AU1474" s="173" t="s">
        <v>81</v>
      </c>
      <c r="AV1474" s="14" t="s">
        <v>109</v>
      </c>
      <c r="AW1474" s="14" t="s">
        <v>34</v>
      </c>
      <c r="AX1474" s="14" t="s">
        <v>72</v>
      </c>
      <c r="AY1474" s="173" t="s">
        <v>195</v>
      </c>
    </row>
    <row r="1475" spans="1:65" s="13" customFormat="1">
      <c r="B1475" s="164"/>
      <c r="D1475" s="159" t="s">
        <v>206</v>
      </c>
      <c r="E1475" s="165" t="s">
        <v>3</v>
      </c>
      <c r="F1475" s="166" t="s">
        <v>1535</v>
      </c>
      <c r="H1475" s="167">
        <v>112.5</v>
      </c>
      <c r="I1475" s="168"/>
      <c r="L1475" s="164"/>
      <c r="M1475" s="169"/>
      <c r="N1475" s="170"/>
      <c r="O1475" s="170"/>
      <c r="P1475" s="170"/>
      <c r="Q1475" s="170"/>
      <c r="R1475" s="170"/>
      <c r="S1475" s="170"/>
      <c r="T1475" s="171"/>
      <c r="AT1475" s="165" t="s">
        <v>206</v>
      </c>
      <c r="AU1475" s="165" t="s">
        <v>81</v>
      </c>
      <c r="AV1475" s="13" t="s">
        <v>81</v>
      </c>
      <c r="AW1475" s="13" t="s">
        <v>34</v>
      </c>
      <c r="AX1475" s="13" t="s">
        <v>72</v>
      </c>
      <c r="AY1475" s="165" t="s">
        <v>195</v>
      </c>
    </row>
    <row r="1476" spans="1:65" s="14" customFormat="1">
      <c r="B1476" s="172"/>
      <c r="D1476" s="159" t="s">
        <v>206</v>
      </c>
      <c r="E1476" s="173" t="s">
        <v>3</v>
      </c>
      <c r="F1476" s="174" t="s">
        <v>1608</v>
      </c>
      <c r="H1476" s="175">
        <v>112.5</v>
      </c>
      <c r="I1476" s="176"/>
      <c r="L1476" s="172"/>
      <c r="M1476" s="177"/>
      <c r="N1476" s="178"/>
      <c r="O1476" s="178"/>
      <c r="P1476" s="178"/>
      <c r="Q1476" s="178"/>
      <c r="R1476" s="178"/>
      <c r="S1476" s="178"/>
      <c r="T1476" s="179"/>
      <c r="AT1476" s="173" t="s">
        <v>206</v>
      </c>
      <c r="AU1476" s="173" t="s">
        <v>81</v>
      </c>
      <c r="AV1476" s="14" t="s">
        <v>109</v>
      </c>
      <c r="AW1476" s="14" t="s">
        <v>34</v>
      </c>
      <c r="AX1476" s="14" t="s">
        <v>72</v>
      </c>
      <c r="AY1476" s="173" t="s">
        <v>195</v>
      </c>
    </row>
    <row r="1477" spans="1:65" s="13" customFormat="1">
      <c r="B1477" s="164"/>
      <c r="D1477" s="159" t="s">
        <v>206</v>
      </c>
      <c r="E1477" s="165" t="s">
        <v>3</v>
      </c>
      <c r="F1477" s="166" t="s">
        <v>1543</v>
      </c>
      <c r="H1477" s="167">
        <v>9.4640000000000004</v>
      </c>
      <c r="I1477" s="168"/>
      <c r="L1477" s="164"/>
      <c r="M1477" s="169"/>
      <c r="N1477" s="170"/>
      <c r="O1477" s="170"/>
      <c r="P1477" s="170"/>
      <c r="Q1477" s="170"/>
      <c r="R1477" s="170"/>
      <c r="S1477" s="170"/>
      <c r="T1477" s="171"/>
      <c r="AT1477" s="165" t="s">
        <v>206</v>
      </c>
      <c r="AU1477" s="165" t="s">
        <v>81</v>
      </c>
      <c r="AV1477" s="13" t="s">
        <v>81</v>
      </c>
      <c r="AW1477" s="13" t="s">
        <v>34</v>
      </c>
      <c r="AX1477" s="13" t="s">
        <v>72</v>
      </c>
      <c r="AY1477" s="165" t="s">
        <v>195</v>
      </c>
    </row>
    <row r="1478" spans="1:65" s="13" customFormat="1">
      <c r="B1478" s="164"/>
      <c r="D1478" s="159" t="s">
        <v>206</v>
      </c>
      <c r="E1478" s="165" t="s">
        <v>3</v>
      </c>
      <c r="F1478" s="166" t="s">
        <v>1544</v>
      </c>
      <c r="H1478" s="167">
        <v>2.16</v>
      </c>
      <c r="I1478" s="168"/>
      <c r="L1478" s="164"/>
      <c r="M1478" s="169"/>
      <c r="N1478" s="170"/>
      <c r="O1478" s="170"/>
      <c r="P1478" s="170"/>
      <c r="Q1478" s="170"/>
      <c r="R1478" s="170"/>
      <c r="S1478" s="170"/>
      <c r="T1478" s="171"/>
      <c r="AT1478" s="165" t="s">
        <v>206</v>
      </c>
      <c r="AU1478" s="165" t="s">
        <v>81</v>
      </c>
      <c r="AV1478" s="13" t="s">
        <v>81</v>
      </c>
      <c r="AW1478" s="13" t="s">
        <v>34</v>
      </c>
      <c r="AX1478" s="13" t="s">
        <v>72</v>
      </c>
      <c r="AY1478" s="165" t="s">
        <v>195</v>
      </c>
    </row>
    <row r="1479" spans="1:65" s="14" customFormat="1">
      <c r="B1479" s="172"/>
      <c r="D1479" s="159" t="s">
        <v>206</v>
      </c>
      <c r="E1479" s="173" t="s">
        <v>3</v>
      </c>
      <c r="F1479" s="174" t="s">
        <v>1609</v>
      </c>
      <c r="H1479" s="175">
        <v>11.624000000000001</v>
      </c>
      <c r="I1479" s="176"/>
      <c r="L1479" s="172"/>
      <c r="M1479" s="177"/>
      <c r="N1479" s="178"/>
      <c r="O1479" s="178"/>
      <c r="P1479" s="178"/>
      <c r="Q1479" s="178"/>
      <c r="R1479" s="178"/>
      <c r="S1479" s="178"/>
      <c r="T1479" s="179"/>
      <c r="AT1479" s="173" t="s">
        <v>206</v>
      </c>
      <c r="AU1479" s="173" t="s">
        <v>81</v>
      </c>
      <c r="AV1479" s="14" t="s">
        <v>109</v>
      </c>
      <c r="AW1479" s="14" t="s">
        <v>34</v>
      </c>
      <c r="AX1479" s="14" t="s">
        <v>72</v>
      </c>
      <c r="AY1479" s="173" t="s">
        <v>195</v>
      </c>
    </row>
    <row r="1480" spans="1:65" s="15" customFormat="1">
      <c r="B1480" s="180"/>
      <c r="D1480" s="159" t="s">
        <v>206</v>
      </c>
      <c r="E1480" s="181" t="s">
        <v>3</v>
      </c>
      <c r="F1480" s="182" t="s">
        <v>212</v>
      </c>
      <c r="H1480" s="183">
        <v>2680.5309999999995</v>
      </c>
      <c r="I1480" s="184"/>
      <c r="L1480" s="180"/>
      <c r="M1480" s="185"/>
      <c r="N1480" s="186"/>
      <c r="O1480" s="186"/>
      <c r="P1480" s="186"/>
      <c r="Q1480" s="186"/>
      <c r="R1480" s="186"/>
      <c r="S1480" s="186"/>
      <c r="T1480" s="187"/>
      <c r="AT1480" s="181" t="s">
        <v>206</v>
      </c>
      <c r="AU1480" s="181" t="s">
        <v>81</v>
      </c>
      <c r="AV1480" s="15" t="s">
        <v>202</v>
      </c>
      <c r="AW1480" s="15" t="s">
        <v>34</v>
      </c>
      <c r="AX1480" s="15" t="s">
        <v>79</v>
      </c>
      <c r="AY1480" s="181" t="s">
        <v>195</v>
      </c>
    </row>
    <row r="1481" spans="1:65" s="2" customFormat="1" ht="37.9" customHeight="1">
      <c r="A1481" s="35"/>
      <c r="B1481" s="145"/>
      <c r="C1481" s="146" t="s">
        <v>1610</v>
      </c>
      <c r="D1481" s="146" t="s">
        <v>197</v>
      </c>
      <c r="E1481" s="147" t="s">
        <v>1611</v>
      </c>
      <c r="F1481" s="148" t="s">
        <v>1612</v>
      </c>
      <c r="G1481" s="149" t="s">
        <v>300</v>
      </c>
      <c r="H1481" s="150">
        <v>52.8</v>
      </c>
      <c r="I1481" s="151"/>
      <c r="J1481" s="152">
        <f>ROUND(I1481*H1481,2)</f>
        <v>0</v>
      </c>
      <c r="K1481" s="148" t="s">
        <v>201</v>
      </c>
      <c r="L1481" s="36"/>
      <c r="M1481" s="153" t="s">
        <v>3</v>
      </c>
      <c r="N1481" s="154" t="s">
        <v>43</v>
      </c>
      <c r="O1481" s="56"/>
      <c r="P1481" s="155">
        <f>O1481*H1481</f>
        <v>0</v>
      </c>
      <c r="Q1481" s="155">
        <v>2.5999999999999998E-4</v>
      </c>
      <c r="R1481" s="155">
        <f>Q1481*H1481</f>
        <v>1.3727999999999999E-2</v>
      </c>
      <c r="S1481" s="155">
        <v>0</v>
      </c>
      <c r="T1481" s="156">
        <f>S1481*H1481</f>
        <v>0</v>
      </c>
      <c r="U1481" s="35"/>
      <c r="V1481" s="35"/>
      <c r="W1481" s="35"/>
      <c r="X1481" s="35"/>
      <c r="Y1481" s="35"/>
      <c r="Z1481" s="35"/>
      <c r="AA1481" s="35"/>
      <c r="AB1481" s="35"/>
      <c r="AC1481" s="35"/>
      <c r="AD1481" s="35"/>
      <c r="AE1481" s="35"/>
      <c r="AR1481" s="157" t="s">
        <v>202</v>
      </c>
      <c r="AT1481" s="157" t="s">
        <v>197</v>
      </c>
      <c r="AU1481" s="157" t="s">
        <v>81</v>
      </c>
      <c r="AY1481" s="20" t="s">
        <v>195</v>
      </c>
      <c r="BE1481" s="158">
        <f>IF(N1481="základní",J1481,0)</f>
        <v>0</v>
      </c>
      <c r="BF1481" s="158">
        <f>IF(N1481="snížená",J1481,0)</f>
        <v>0</v>
      </c>
      <c r="BG1481" s="158">
        <f>IF(N1481="zákl. přenesená",J1481,0)</f>
        <v>0</v>
      </c>
      <c r="BH1481" s="158">
        <f>IF(N1481="sníž. přenesená",J1481,0)</f>
        <v>0</v>
      </c>
      <c r="BI1481" s="158">
        <f>IF(N1481="nulová",J1481,0)</f>
        <v>0</v>
      </c>
      <c r="BJ1481" s="20" t="s">
        <v>79</v>
      </c>
      <c r="BK1481" s="158">
        <f>ROUND(I1481*H1481,2)</f>
        <v>0</v>
      </c>
      <c r="BL1481" s="20" t="s">
        <v>202</v>
      </c>
      <c r="BM1481" s="157" t="s">
        <v>1613</v>
      </c>
    </row>
    <row r="1482" spans="1:65" s="13" customFormat="1">
      <c r="B1482" s="164"/>
      <c r="D1482" s="159" t="s">
        <v>206</v>
      </c>
      <c r="E1482" s="165" t="s">
        <v>3</v>
      </c>
      <c r="F1482" s="166" t="s">
        <v>1614</v>
      </c>
      <c r="H1482" s="167">
        <v>52.8</v>
      </c>
      <c r="I1482" s="168"/>
      <c r="L1482" s="164"/>
      <c r="M1482" s="169"/>
      <c r="N1482" s="170"/>
      <c r="O1482" s="170"/>
      <c r="P1482" s="170"/>
      <c r="Q1482" s="170"/>
      <c r="R1482" s="170"/>
      <c r="S1482" s="170"/>
      <c r="T1482" s="171"/>
      <c r="AT1482" s="165" t="s">
        <v>206</v>
      </c>
      <c r="AU1482" s="165" t="s">
        <v>81</v>
      </c>
      <c r="AV1482" s="13" t="s">
        <v>81</v>
      </c>
      <c r="AW1482" s="13" t="s">
        <v>34</v>
      </c>
      <c r="AX1482" s="13" t="s">
        <v>79</v>
      </c>
      <c r="AY1482" s="165" t="s">
        <v>195</v>
      </c>
    </row>
    <row r="1483" spans="1:65" s="2" customFormat="1" ht="37.9" customHeight="1">
      <c r="A1483" s="35"/>
      <c r="B1483" s="145"/>
      <c r="C1483" s="146" t="s">
        <v>1615</v>
      </c>
      <c r="D1483" s="146" t="s">
        <v>197</v>
      </c>
      <c r="E1483" s="147" t="s">
        <v>1616</v>
      </c>
      <c r="F1483" s="148" t="s">
        <v>1617</v>
      </c>
      <c r="G1483" s="149" t="s">
        <v>300</v>
      </c>
      <c r="H1483" s="150">
        <v>52.8</v>
      </c>
      <c r="I1483" s="151"/>
      <c r="J1483" s="152">
        <f>ROUND(I1483*H1483,2)</f>
        <v>0</v>
      </c>
      <c r="K1483" s="148" t="s">
        <v>201</v>
      </c>
      <c r="L1483" s="36"/>
      <c r="M1483" s="153" t="s">
        <v>3</v>
      </c>
      <c r="N1483" s="154" t="s">
        <v>43</v>
      </c>
      <c r="O1483" s="56"/>
      <c r="P1483" s="155">
        <f>O1483*H1483</f>
        <v>0</v>
      </c>
      <c r="Q1483" s="155">
        <v>4.4099999999999999E-3</v>
      </c>
      <c r="R1483" s="155">
        <f>Q1483*H1483</f>
        <v>0.23284799999999997</v>
      </c>
      <c r="S1483" s="155">
        <v>0</v>
      </c>
      <c r="T1483" s="156">
        <f>S1483*H1483</f>
        <v>0</v>
      </c>
      <c r="U1483" s="35"/>
      <c r="V1483" s="35"/>
      <c r="W1483" s="35"/>
      <c r="X1483" s="35"/>
      <c r="Y1483" s="35"/>
      <c r="Z1483" s="35"/>
      <c r="AA1483" s="35"/>
      <c r="AB1483" s="35"/>
      <c r="AC1483" s="35"/>
      <c r="AD1483" s="35"/>
      <c r="AE1483" s="35"/>
      <c r="AR1483" s="157" t="s">
        <v>202</v>
      </c>
      <c r="AT1483" s="157" t="s">
        <v>197</v>
      </c>
      <c r="AU1483" s="157" t="s">
        <v>81</v>
      </c>
      <c r="AY1483" s="20" t="s">
        <v>195</v>
      </c>
      <c r="BE1483" s="158">
        <f>IF(N1483="základní",J1483,0)</f>
        <v>0</v>
      </c>
      <c r="BF1483" s="158">
        <f>IF(N1483="snížená",J1483,0)</f>
        <v>0</v>
      </c>
      <c r="BG1483" s="158">
        <f>IF(N1483="zákl. přenesená",J1483,0)</f>
        <v>0</v>
      </c>
      <c r="BH1483" s="158">
        <f>IF(N1483="sníž. přenesená",J1483,0)</f>
        <v>0</v>
      </c>
      <c r="BI1483" s="158">
        <f>IF(N1483="nulová",J1483,0)</f>
        <v>0</v>
      </c>
      <c r="BJ1483" s="20" t="s">
        <v>79</v>
      </c>
      <c r="BK1483" s="158">
        <f>ROUND(I1483*H1483,2)</f>
        <v>0</v>
      </c>
      <c r="BL1483" s="20" t="s">
        <v>202</v>
      </c>
      <c r="BM1483" s="157" t="s">
        <v>1618</v>
      </c>
    </row>
    <row r="1484" spans="1:65" s="2" customFormat="1" ht="29.25">
      <c r="A1484" s="35"/>
      <c r="B1484" s="36"/>
      <c r="C1484" s="35"/>
      <c r="D1484" s="159" t="s">
        <v>204</v>
      </c>
      <c r="E1484" s="35"/>
      <c r="F1484" s="160" t="s">
        <v>1305</v>
      </c>
      <c r="G1484" s="35"/>
      <c r="H1484" s="35"/>
      <c r="I1484" s="161"/>
      <c r="J1484" s="35"/>
      <c r="K1484" s="35"/>
      <c r="L1484" s="36"/>
      <c r="M1484" s="162"/>
      <c r="N1484" s="163"/>
      <c r="O1484" s="56"/>
      <c r="P1484" s="56"/>
      <c r="Q1484" s="56"/>
      <c r="R1484" s="56"/>
      <c r="S1484" s="56"/>
      <c r="T1484" s="57"/>
      <c r="U1484" s="35"/>
      <c r="V1484" s="35"/>
      <c r="W1484" s="35"/>
      <c r="X1484" s="35"/>
      <c r="Y1484" s="35"/>
      <c r="Z1484" s="35"/>
      <c r="AA1484" s="35"/>
      <c r="AB1484" s="35"/>
      <c r="AC1484" s="35"/>
      <c r="AD1484" s="35"/>
      <c r="AE1484" s="35"/>
      <c r="AT1484" s="20" t="s">
        <v>204</v>
      </c>
      <c r="AU1484" s="20" t="s">
        <v>81</v>
      </c>
    </row>
    <row r="1485" spans="1:65" s="2" customFormat="1" ht="37.9" customHeight="1">
      <c r="A1485" s="35"/>
      <c r="B1485" s="145"/>
      <c r="C1485" s="146" t="s">
        <v>1619</v>
      </c>
      <c r="D1485" s="146" t="s">
        <v>197</v>
      </c>
      <c r="E1485" s="147" t="s">
        <v>1620</v>
      </c>
      <c r="F1485" s="148" t="s">
        <v>1621</v>
      </c>
      <c r="G1485" s="149" t="s">
        <v>300</v>
      </c>
      <c r="H1485" s="150">
        <v>198.52</v>
      </c>
      <c r="I1485" s="151"/>
      <c r="J1485" s="152">
        <f>ROUND(I1485*H1485,2)</f>
        <v>0</v>
      </c>
      <c r="K1485" s="148" t="s">
        <v>201</v>
      </c>
      <c r="L1485" s="36"/>
      <c r="M1485" s="153" t="s">
        <v>3</v>
      </c>
      <c r="N1485" s="154" t="s">
        <v>43</v>
      </c>
      <c r="O1485" s="56"/>
      <c r="P1485" s="155">
        <f>O1485*H1485</f>
        <v>0</v>
      </c>
      <c r="Q1485" s="155">
        <v>2.6800000000000001E-3</v>
      </c>
      <c r="R1485" s="155">
        <f>Q1485*H1485</f>
        <v>0.5320336</v>
      </c>
      <c r="S1485" s="155">
        <v>0</v>
      </c>
      <c r="T1485" s="156">
        <f>S1485*H1485</f>
        <v>0</v>
      </c>
      <c r="U1485" s="35"/>
      <c r="V1485" s="35"/>
      <c r="W1485" s="35"/>
      <c r="X1485" s="35"/>
      <c r="Y1485" s="35"/>
      <c r="Z1485" s="35"/>
      <c r="AA1485" s="35"/>
      <c r="AB1485" s="35"/>
      <c r="AC1485" s="35"/>
      <c r="AD1485" s="35"/>
      <c r="AE1485" s="35"/>
      <c r="AR1485" s="157" t="s">
        <v>202</v>
      </c>
      <c r="AT1485" s="157" t="s">
        <v>197</v>
      </c>
      <c r="AU1485" s="157" t="s">
        <v>81</v>
      </c>
      <c r="AY1485" s="20" t="s">
        <v>195</v>
      </c>
      <c r="BE1485" s="158">
        <f>IF(N1485="základní",J1485,0)</f>
        <v>0</v>
      </c>
      <c r="BF1485" s="158">
        <f>IF(N1485="snížená",J1485,0)</f>
        <v>0</v>
      </c>
      <c r="BG1485" s="158">
        <f>IF(N1485="zákl. přenesená",J1485,0)</f>
        <v>0</v>
      </c>
      <c r="BH1485" s="158">
        <f>IF(N1485="sníž. přenesená",J1485,0)</f>
        <v>0</v>
      </c>
      <c r="BI1485" s="158">
        <f>IF(N1485="nulová",J1485,0)</f>
        <v>0</v>
      </c>
      <c r="BJ1485" s="20" t="s">
        <v>79</v>
      </c>
      <c r="BK1485" s="158">
        <f>ROUND(I1485*H1485,2)</f>
        <v>0</v>
      </c>
      <c r="BL1485" s="20" t="s">
        <v>202</v>
      </c>
      <c r="BM1485" s="157" t="s">
        <v>1622</v>
      </c>
    </row>
    <row r="1486" spans="1:65" s="13" customFormat="1">
      <c r="B1486" s="164"/>
      <c r="D1486" s="159" t="s">
        <v>206</v>
      </c>
      <c r="E1486" s="165" t="s">
        <v>3</v>
      </c>
      <c r="F1486" s="166" t="s">
        <v>1614</v>
      </c>
      <c r="H1486" s="167">
        <v>52.8</v>
      </c>
      <c r="I1486" s="168"/>
      <c r="L1486" s="164"/>
      <c r="M1486" s="169"/>
      <c r="N1486" s="170"/>
      <c r="O1486" s="170"/>
      <c r="P1486" s="170"/>
      <c r="Q1486" s="170"/>
      <c r="R1486" s="170"/>
      <c r="S1486" s="170"/>
      <c r="T1486" s="171"/>
      <c r="AT1486" s="165" t="s">
        <v>206</v>
      </c>
      <c r="AU1486" s="165" t="s">
        <v>81</v>
      </c>
      <c r="AV1486" s="13" t="s">
        <v>81</v>
      </c>
      <c r="AW1486" s="13" t="s">
        <v>34</v>
      </c>
      <c r="AX1486" s="13" t="s">
        <v>72</v>
      </c>
      <c r="AY1486" s="165" t="s">
        <v>195</v>
      </c>
    </row>
    <row r="1487" spans="1:65" s="13" customFormat="1">
      <c r="B1487" s="164"/>
      <c r="D1487" s="159" t="s">
        <v>206</v>
      </c>
      <c r="E1487" s="165" t="s">
        <v>3</v>
      </c>
      <c r="F1487" s="166" t="s">
        <v>1623</v>
      </c>
      <c r="H1487" s="167">
        <v>145.72</v>
      </c>
      <c r="I1487" s="168"/>
      <c r="L1487" s="164"/>
      <c r="M1487" s="169"/>
      <c r="N1487" s="170"/>
      <c r="O1487" s="170"/>
      <c r="P1487" s="170"/>
      <c r="Q1487" s="170"/>
      <c r="R1487" s="170"/>
      <c r="S1487" s="170"/>
      <c r="T1487" s="171"/>
      <c r="AT1487" s="165" t="s">
        <v>206</v>
      </c>
      <c r="AU1487" s="165" t="s">
        <v>81</v>
      </c>
      <c r="AV1487" s="13" t="s">
        <v>81</v>
      </c>
      <c r="AW1487" s="13" t="s">
        <v>34</v>
      </c>
      <c r="AX1487" s="13" t="s">
        <v>72</v>
      </c>
      <c r="AY1487" s="165" t="s">
        <v>195</v>
      </c>
    </row>
    <row r="1488" spans="1:65" s="15" customFormat="1">
      <c r="B1488" s="180"/>
      <c r="D1488" s="159" t="s">
        <v>206</v>
      </c>
      <c r="E1488" s="181" t="s">
        <v>3</v>
      </c>
      <c r="F1488" s="182" t="s">
        <v>212</v>
      </c>
      <c r="H1488" s="183">
        <v>198.52</v>
      </c>
      <c r="I1488" s="184"/>
      <c r="L1488" s="180"/>
      <c r="M1488" s="185"/>
      <c r="N1488" s="186"/>
      <c r="O1488" s="186"/>
      <c r="P1488" s="186"/>
      <c r="Q1488" s="186"/>
      <c r="R1488" s="186"/>
      <c r="S1488" s="186"/>
      <c r="T1488" s="187"/>
      <c r="AT1488" s="181" t="s">
        <v>206</v>
      </c>
      <c r="AU1488" s="181" t="s">
        <v>81</v>
      </c>
      <c r="AV1488" s="15" t="s">
        <v>202</v>
      </c>
      <c r="AW1488" s="15" t="s">
        <v>34</v>
      </c>
      <c r="AX1488" s="15" t="s">
        <v>79</v>
      </c>
      <c r="AY1488" s="181" t="s">
        <v>195</v>
      </c>
    </row>
    <row r="1489" spans="1:65" s="2" customFormat="1" ht="24.2" customHeight="1">
      <c r="A1489" s="35"/>
      <c r="B1489" s="145"/>
      <c r="C1489" s="146" t="s">
        <v>1624</v>
      </c>
      <c r="D1489" s="146" t="s">
        <v>197</v>
      </c>
      <c r="E1489" s="147" t="s">
        <v>1625</v>
      </c>
      <c r="F1489" s="148" t="s">
        <v>1626</v>
      </c>
      <c r="G1489" s="149" t="s">
        <v>300</v>
      </c>
      <c r="H1489" s="150">
        <v>112.5</v>
      </c>
      <c r="I1489" s="151"/>
      <c r="J1489" s="152">
        <f>ROUND(I1489*H1489,2)</f>
        <v>0</v>
      </c>
      <c r="K1489" s="148" t="s">
        <v>3</v>
      </c>
      <c r="L1489" s="36"/>
      <c r="M1489" s="153" t="s">
        <v>3</v>
      </c>
      <c r="N1489" s="154" t="s">
        <v>43</v>
      </c>
      <c r="O1489" s="56"/>
      <c r="P1489" s="155">
        <f>O1489*H1489</f>
        <v>0</v>
      </c>
      <c r="Q1489" s="155">
        <v>0</v>
      </c>
      <c r="R1489" s="155">
        <f>Q1489*H1489</f>
        <v>0</v>
      </c>
      <c r="S1489" s="155">
        <v>0</v>
      </c>
      <c r="T1489" s="156">
        <f>S1489*H1489</f>
        <v>0</v>
      </c>
      <c r="U1489" s="35"/>
      <c r="V1489" s="35"/>
      <c r="W1489" s="35"/>
      <c r="X1489" s="35"/>
      <c r="Y1489" s="35"/>
      <c r="Z1489" s="35"/>
      <c r="AA1489" s="35"/>
      <c r="AB1489" s="35"/>
      <c r="AC1489" s="35"/>
      <c r="AD1489" s="35"/>
      <c r="AE1489" s="35"/>
      <c r="AR1489" s="157" t="s">
        <v>202</v>
      </c>
      <c r="AT1489" s="157" t="s">
        <v>197</v>
      </c>
      <c r="AU1489" s="157" t="s">
        <v>81</v>
      </c>
      <c r="AY1489" s="20" t="s">
        <v>195</v>
      </c>
      <c r="BE1489" s="158">
        <f>IF(N1489="základní",J1489,0)</f>
        <v>0</v>
      </c>
      <c r="BF1489" s="158">
        <f>IF(N1489="snížená",J1489,0)</f>
        <v>0</v>
      </c>
      <c r="BG1489" s="158">
        <f>IF(N1489="zákl. přenesená",J1489,0)</f>
        <v>0</v>
      </c>
      <c r="BH1489" s="158">
        <f>IF(N1489="sníž. přenesená",J1489,0)</f>
        <v>0</v>
      </c>
      <c r="BI1489" s="158">
        <f>IF(N1489="nulová",J1489,0)</f>
        <v>0</v>
      </c>
      <c r="BJ1489" s="20" t="s">
        <v>79</v>
      </c>
      <c r="BK1489" s="158">
        <f>ROUND(I1489*H1489,2)</f>
        <v>0</v>
      </c>
      <c r="BL1489" s="20" t="s">
        <v>202</v>
      </c>
      <c r="BM1489" s="157" t="s">
        <v>1627</v>
      </c>
    </row>
    <row r="1490" spans="1:65" s="13" customFormat="1">
      <c r="B1490" s="164"/>
      <c r="D1490" s="159" t="s">
        <v>206</v>
      </c>
      <c r="E1490" s="165" t="s">
        <v>3</v>
      </c>
      <c r="F1490" s="166" t="s">
        <v>1535</v>
      </c>
      <c r="H1490" s="167">
        <v>112.5</v>
      </c>
      <c r="I1490" s="168"/>
      <c r="L1490" s="164"/>
      <c r="M1490" s="169"/>
      <c r="N1490" s="170"/>
      <c r="O1490" s="170"/>
      <c r="P1490" s="170"/>
      <c r="Q1490" s="170"/>
      <c r="R1490" s="170"/>
      <c r="S1490" s="170"/>
      <c r="T1490" s="171"/>
      <c r="AT1490" s="165" t="s">
        <v>206</v>
      </c>
      <c r="AU1490" s="165" t="s">
        <v>81</v>
      </c>
      <c r="AV1490" s="13" t="s">
        <v>81</v>
      </c>
      <c r="AW1490" s="13" t="s">
        <v>34</v>
      </c>
      <c r="AX1490" s="13" t="s">
        <v>72</v>
      </c>
      <c r="AY1490" s="165" t="s">
        <v>195</v>
      </c>
    </row>
    <row r="1491" spans="1:65" s="15" customFormat="1">
      <c r="B1491" s="180"/>
      <c r="D1491" s="159" t="s">
        <v>206</v>
      </c>
      <c r="E1491" s="181" t="s">
        <v>3</v>
      </c>
      <c r="F1491" s="182" t="s">
        <v>212</v>
      </c>
      <c r="H1491" s="183">
        <v>112.5</v>
      </c>
      <c r="I1491" s="184"/>
      <c r="L1491" s="180"/>
      <c r="M1491" s="185"/>
      <c r="N1491" s="186"/>
      <c r="O1491" s="186"/>
      <c r="P1491" s="186"/>
      <c r="Q1491" s="186"/>
      <c r="R1491" s="186"/>
      <c r="S1491" s="186"/>
      <c r="T1491" s="187"/>
      <c r="AT1491" s="181" t="s">
        <v>206</v>
      </c>
      <c r="AU1491" s="181" t="s">
        <v>81</v>
      </c>
      <c r="AV1491" s="15" t="s">
        <v>202</v>
      </c>
      <c r="AW1491" s="15" t="s">
        <v>34</v>
      </c>
      <c r="AX1491" s="15" t="s">
        <v>79</v>
      </c>
      <c r="AY1491" s="181" t="s">
        <v>195</v>
      </c>
    </row>
    <row r="1492" spans="1:65" s="2" customFormat="1" ht="37.9" customHeight="1">
      <c r="A1492" s="35"/>
      <c r="B1492" s="145"/>
      <c r="C1492" s="146" t="s">
        <v>1628</v>
      </c>
      <c r="D1492" s="146" t="s">
        <v>197</v>
      </c>
      <c r="E1492" s="147" t="s">
        <v>1629</v>
      </c>
      <c r="F1492" s="148" t="s">
        <v>1630</v>
      </c>
      <c r="G1492" s="149" t="s">
        <v>300</v>
      </c>
      <c r="H1492" s="150">
        <v>200</v>
      </c>
      <c r="I1492" s="151"/>
      <c r="J1492" s="152">
        <f>ROUND(I1492*H1492,2)</f>
        <v>0</v>
      </c>
      <c r="K1492" s="148" t="s">
        <v>201</v>
      </c>
      <c r="L1492" s="36"/>
      <c r="M1492" s="153" t="s">
        <v>3</v>
      </c>
      <c r="N1492" s="154" t="s">
        <v>43</v>
      </c>
      <c r="O1492" s="56"/>
      <c r="P1492" s="155">
        <f>O1492*H1492</f>
        <v>0</v>
      </c>
      <c r="Q1492" s="155">
        <v>0</v>
      </c>
      <c r="R1492" s="155">
        <f>Q1492*H1492</f>
        <v>0</v>
      </c>
      <c r="S1492" s="155">
        <v>0</v>
      </c>
      <c r="T1492" s="156">
        <f>S1492*H1492</f>
        <v>0</v>
      </c>
      <c r="U1492" s="35"/>
      <c r="V1492" s="35"/>
      <c r="W1492" s="35"/>
      <c r="X1492" s="35"/>
      <c r="Y1492" s="35"/>
      <c r="Z1492" s="35"/>
      <c r="AA1492" s="35"/>
      <c r="AB1492" s="35"/>
      <c r="AC1492" s="35"/>
      <c r="AD1492" s="35"/>
      <c r="AE1492" s="35"/>
      <c r="AR1492" s="157" t="s">
        <v>202</v>
      </c>
      <c r="AT1492" s="157" t="s">
        <v>197</v>
      </c>
      <c r="AU1492" s="157" t="s">
        <v>81</v>
      </c>
      <c r="AY1492" s="20" t="s">
        <v>195</v>
      </c>
      <c r="BE1492" s="158">
        <f>IF(N1492="základní",J1492,0)</f>
        <v>0</v>
      </c>
      <c r="BF1492" s="158">
        <f>IF(N1492="snížená",J1492,0)</f>
        <v>0</v>
      </c>
      <c r="BG1492" s="158">
        <f>IF(N1492="zákl. přenesená",J1492,0)</f>
        <v>0</v>
      </c>
      <c r="BH1492" s="158">
        <f>IF(N1492="sníž. přenesená",J1492,0)</f>
        <v>0</v>
      </c>
      <c r="BI1492" s="158">
        <f>IF(N1492="nulová",J1492,0)</f>
        <v>0</v>
      </c>
      <c r="BJ1492" s="20" t="s">
        <v>79</v>
      </c>
      <c r="BK1492" s="158">
        <f>ROUND(I1492*H1492,2)</f>
        <v>0</v>
      </c>
      <c r="BL1492" s="20" t="s">
        <v>202</v>
      </c>
      <c r="BM1492" s="157" t="s">
        <v>1631</v>
      </c>
    </row>
    <row r="1493" spans="1:65" s="2" customFormat="1" ht="48.75">
      <c r="A1493" s="35"/>
      <c r="B1493" s="36"/>
      <c r="C1493" s="35"/>
      <c r="D1493" s="159" t="s">
        <v>204</v>
      </c>
      <c r="E1493" s="35"/>
      <c r="F1493" s="160" t="s">
        <v>1632</v>
      </c>
      <c r="G1493" s="35"/>
      <c r="H1493" s="35"/>
      <c r="I1493" s="161"/>
      <c r="J1493" s="35"/>
      <c r="K1493" s="35"/>
      <c r="L1493" s="36"/>
      <c r="M1493" s="162"/>
      <c r="N1493" s="163"/>
      <c r="O1493" s="56"/>
      <c r="P1493" s="56"/>
      <c r="Q1493" s="56"/>
      <c r="R1493" s="56"/>
      <c r="S1493" s="56"/>
      <c r="T1493" s="57"/>
      <c r="U1493" s="35"/>
      <c r="V1493" s="35"/>
      <c r="W1493" s="35"/>
      <c r="X1493" s="35"/>
      <c r="Y1493" s="35"/>
      <c r="Z1493" s="35"/>
      <c r="AA1493" s="35"/>
      <c r="AB1493" s="35"/>
      <c r="AC1493" s="35"/>
      <c r="AD1493" s="35"/>
      <c r="AE1493" s="35"/>
      <c r="AT1493" s="20" t="s">
        <v>204</v>
      </c>
      <c r="AU1493" s="20" t="s">
        <v>81</v>
      </c>
    </row>
    <row r="1494" spans="1:65" s="13" customFormat="1">
      <c r="B1494" s="164"/>
      <c r="D1494" s="159" t="s">
        <v>206</v>
      </c>
      <c r="E1494" s="165" t="s">
        <v>3</v>
      </c>
      <c r="F1494" s="166" t="s">
        <v>1633</v>
      </c>
      <c r="H1494" s="167">
        <v>200</v>
      </c>
      <c r="I1494" s="168"/>
      <c r="L1494" s="164"/>
      <c r="M1494" s="169"/>
      <c r="N1494" s="170"/>
      <c r="O1494" s="170"/>
      <c r="P1494" s="170"/>
      <c r="Q1494" s="170"/>
      <c r="R1494" s="170"/>
      <c r="S1494" s="170"/>
      <c r="T1494" s="171"/>
      <c r="AT1494" s="165" t="s">
        <v>206</v>
      </c>
      <c r="AU1494" s="165" t="s">
        <v>81</v>
      </c>
      <c r="AV1494" s="13" t="s">
        <v>81</v>
      </c>
      <c r="AW1494" s="13" t="s">
        <v>34</v>
      </c>
      <c r="AX1494" s="13" t="s">
        <v>79</v>
      </c>
      <c r="AY1494" s="165" t="s">
        <v>195</v>
      </c>
    </row>
    <row r="1495" spans="1:65" s="2" customFormat="1" ht="37.9" customHeight="1">
      <c r="A1495" s="35"/>
      <c r="B1495" s="145"/>
      <c r="C1495" s="146" t="s">
        <v>1634</v>
      </c>
      <c r="D1495" s="146" t="s">
        <v>197</v>
      </c>
      <c r="E1495" s="147" t="s">
        <v>1635</v>
      </c>
      <c r="F1495" s="148" t="s">
        <v>1636</v>
      </c>
      <c r="G1495" s="149" t="s">
        <v>300</v>
      </c>
      <c r="H1495" s="150">
        <v>426.06700000000001</v>
      </c>
      <c r="I1495" s="151"/>
      <c r="J1495" s="152">
        <f>ROUND(I1495*H1495,2)</f>
        <v>0</v>
      </c>
      <c r="K1495" s="148" t="s">
        <v>201</v>
      </c>
      <c r="L1495" s="36"/>
      <c r="M1495" s="153" t="s">
        <v>3</v>
      </c>
      <c r="N1495" s="154" t="s">
        <v>43</v>
      </c>
      <c r="O1495" s="56"/>
      <c r="P1495" s="155">
        <f>O1495*H1495</f>
        <v>0</v>
      </c>
      <c r="Q1495" s="155">
        <v>0</v>
      </c>
      <c r="R1495" s="155">
        <f>Q1495*H1495</f>
        <v>0</v>
      </c>
      <c r="S1495" s="155">
        <v>0</v>
      </c>
      <c r="T1495" s="156">
        <f>S1495*H1495</f>
        <v>0</v>
      </c>
      <c r="U1495" s="35"/>
      <c r="V1495" s="35"/>
      <c r="W1495" s="35"/>
      <c r="X1495" s="35"/>
      <c r="Y1495" s="35"/>
      <c r="Z1495" s="35"/>
      <c r="AA1495" s="35"/>
      <c r="AB1495" s="35"/>
      <c r="AC1495" s="35"/>
      <c r="AD1495" s="35"/>
      <c r="AE1495" s="35"/>
      <c r="AR1495" s="157" t="s">
        <v>202</v>
      </c>
      <c r="AT1495" s="157" t="s">
        <v>197</v>
      </c>
      <c r="AU1495" s="157" t="s">
        <v>81</v>
      </c>
      <c r="AY1495" s="20" t="s">
        <v>195</v>
      </c>
      <c r="BE1495" s="158">
        <f>IF(N1495="základní",J1495,0)</f>
        <v>0</v>
      </c>
      <c r="BF1495" s="158">
        <f>IF(N1495="snížená",J1495,0)</f>
        <v>0</v>
      </c>
      <c r="BG1495" s="158">
        <f>IF(N1495="zákl. přenesená",J1495,0)</f>
        <v>0</v>
      </c>
      <c r="BH1495" s="158">
        <f>IF(N1495="sníž. přenesená",J1495,0)</f>
        <v>0</v>
      </c>
      <c r="BI1495" s="158">
        <f>IF(N1495="nulová",J1495,0)</f>
        <v>0</v>
      </c>
      <c r="BJ1495" s="20" t="s">
        <v>79</v>
      </c>
      <c r="BK1495" s="158">
        <f>ROUND(I1495*H1495,2)</f>
        <v>0</v>
      </c>
      <c r="BL1495" s="20" t="s">
        <v>202</v>
      </c>
      <c r="BM1495" s="157" t="s">
        <v>1637</v>
      </c>
    </row>
    <row r="1496" spans="1:65" s="2" customFormat="1" ht="48.75">
      <c r="A1496" s="35"/>
      <c r="B1496" s="36"/>
      <c r="C1496" s="35"/>
      <c r="D1496" s="159" t="s">
        <v>204</v>
      </c>
      <c r="E1496" s="35"/>
      <c r="F1496" s="160" t="s">
        <v>1632</v>
      </c>
      <c r="G1496" s="35"/>
      <c r="H1496" s="35"/>
      <c r="I1496" s="161"/>
      <c r="J1496" s="35"/>
      <c r="K1496" s="35"/>
      <c r="L1496" s="36"/>
      <c r="M1496" s="162"/>
      <c r="N1496" s="163"/>
      <c r="O1496" s="56"/>
      <c r="P1496" s="56"/>
      <c r="Q1496" s="56"/>
      <c r="R1496" s="56"/>
      <c r="S1496" s="56"/>
      <c r="T1496" s="57"/>
      <c r="U1496" s="35"/>
      <c r="V1496" s="35"/>
      <c r="W1496" s="35"/>
      <c r="X1496" s="35"/>
      <c r="Y1496" s="35"/>
      <c r="Z1496" s="35"/>
      <c r="AA1496" s="35"/>
      <c r="AB1496" s="35"/>
      <c r="AC1496" s="35"/>
      <c r="AD1496" s="35"/>
      <c r="AE1496" s="35"/>
      <c r="AT1496" s="20" t="s">
        <v>204</v>
      </c>
      <c r="AU1496" s="20" t="s">
        <v>81</v>
      </c>
    </row>
    <row r="1497" spans="1:65" s="13" customFormat="1">
      <c r="B1497" s="164"/>
      <c r="D1497" s="159" t="s">
        <v>206</v>
      </c>
      <c r="E1497" s="165" t="s">
        <v>3</v>
      </c>
      <c r="F1497" s="166" t="s">
        <v>1370</v>
      </c>
      <c r="H1497" s="167">
        <v>121.6</v>
      </c>
      <c r="I1497" s="168"/>
      <c r="L1497" s="164"/>
      <c r="M1497" s="169"/>
      <c r="N1497" s="170"/>
      <c r="O1497" s="170"/>
      <c r="P1497" s="170"/>
      <c r="Q1497" s="170"/>
      <c r="R1497" s="170"/>
      <c r="S1497" s="170"/>
      <c r="T1497" s="171"/>
      <c r="AT1497" s="165" t="s">
        <v>206</v>
      </c>
      <c r="AU1497" s="165" t="s">
        <v>81</v>
      </c>
      <c r="AV1497" s="13" t="s">
        <v>81</v>
      </c>
      <c r="AW1497" s="13" t="s">
        <v>34</v>
      </c>
      <c r="AX1497" s="13" t="s">
        <v>72</v>
      </c>
      <c r="AY1497" s="165" t="s">
        <v>195</v>
      </c>
    </row>
    <row r="1498" spans="1:65" s="13" customFormat="1">
      <c r="B1498" s="164"/>
      <c r="D1498" s="159" t="s">
        <v>206</v>
      </c>
      <c r="E1498" s="165" t="s">
        <v>3</v>
      </c>
      <c r="F1498" s="166" t="s">
        <v>1371</v>
      </c>
      <c r="H1498" s="167">
        <v>38.4</v>
      </c>
      <c r="I1498" s="168"/>
      <c r="L1498" s="164"/>
      <c r="M1498" s="169"/>
      <c r="N1498" s="170"/>
      <c r="O1498" s="170"/>
      <c r="P1498" s="170"/>
      <c r="Q1498" s="170"/>
      <c r="R1498" s="170"/>
      <c r="S1498" s="170"/>
      <c r="T1498" s="171"/>
      <c r="AT1498" s="165" t="s">
        <v>206</v>
      </c>
      <c r="AU1498" s="165" t="s">
        <v>81</v>
      </c>
      <c r="AV1498" s="13" t="s">
        <v>81</v>
      </c>
      <c r="AW1498" s="13" t="s">
        <v>34</v>
      </c>
      <c r="AX1498" s="13" t="s">
        <v>72</v>
      </c>
      <c r="AY1498" s="165" t="s">
        <v>195</v>
      </c>
    </row>
    <row r="1499" spans="1:65" s="13" customFormat="1">
      <c r="B1499" s="164"/>
      <c r="D1499" s="159" t="s">
        <v>206</v>
      </c>
      <c r="E1499" s="165" t="s">
        <v>3</v>
      </c>
      <c r="F1499" s="166" t="s">
        <v>1372</v>
      </c>
      <c r="H1499" s="167">
        <v>51.6</v>
      </c>
      <c r="I1499" s="168"/>
      <c r="L1499" s="164"/>
      <c r="M1499" s="169"/>
      <c r="N1499" s="170"/>
      <c r="O1499" s="170"/>
      <c r="P1499" s="170"/>
      <c r="Q1499" s="170"/>
      <c r="R1499" s="170"/>
      <c r="S1499" s="170"/>
      <c r="T1499" s="171"/>
      <c r="AT1499" s="165" t="s">
        <v>206</v>
      </c>
      <c r="AU1499" s="165" t="s">
        <v>81</v>
      </c>
      <c r="AV1499" s="13" t="s">
        <v>81</v>
      </c>
      <c r="AW1499" s="13" t="s">
        <v>34</v>
      </c>
      <c r="AX1499" s="13" t="s">
        <v>72</v>
      </c>
      <c r="AY1499" s="165" t="s">
        <v>195</v>
      </c>
    </row>
    <row r="1500" spans="1:65" s="13" customFormat="1">
      <c r="B1500" s="164"/>
      <c r="D1500" s="159" t="s">
        <v>206</v>
      </c>
      <c r="E1500" s="165" t="s">
        <v>3</v>
      </c>
      <c r="F1500" s="166" t="s">
        <v>1373</v>
      </c>
      <c r="H1500" s="167">
        <v>5.25</v>
      </c>
      <c r="I1500" s="168"/>
      <c r="L1500" s="164"/>
      <c r="M1500" s="169"/>
      <c r="N1500" s="170"/>
      <c r="O1500" s="170"/>
      <c r="P1500" s="170"/>
      <c r="Q1500" s="170"/>
      <c r="R1500" s="170"/>
      <c r="S1500" s="170"/>
      <c r="T1500" s="171"/>
      <c r="AT1500" s="165" t="s">
        <v>206</v>
      </c>
      <c r="AU1500" s="165" t="s">
        <v>81</v>
      </c>
      <c r="AV1500" s="13" t="s">
        <v>81</v>
      </c>
      <c r="AW1500" s="13" t="s">
        <v>34</v>
      </c>
      <c r="AX1500" s="13" t="s">
        <v>72</v>
      </c>
      <c r="AY1500" s="165" t="s">
        <v>195</v>
      </c>
    </row>
    <row r="1501" spans="1:65" s="13" customFormat="1">
      <c r="B1501" s="164"/>
      <c r="D1501" s="159" t="s">
        <v>206</v>
      </c>
      <c r="E1501" s="165" t="s">
        <v>3</v>
      </c>
      <c r="F1501" s="166" t="s">
        <v>1374</v>
      </c>
      <c r="H1501" s="167">
        <v>1.2</v>
      </c>
      <c r="I1501" s="168"/>
      <c r="L1501" s="164"/>
      <c r="M1501" s="169"/>
      <c r="N1501" s="170"/>
      <c r="O1501" s="170"/>
      <c r="P1501" s="170"/>
      <c r="Q1501" s="170"/>
      <c r="R1501" s="170"/>
      <c r="S1501" s="170"/>
      <c r="T1501" s="171"/>
      <c r="AT1501" s="165" t="s">
        <v>206</v>
      </c>
      <c r="AU1501" s="165" t="s">
        <v>81</v>
      </c>
      <c r="AV1501" s="13" t="s">
        <v>81</v>
      </c>
      <c r="AW1501" s="13" t="s">
        <v>34</v>
      </c>
      <c r="AX1501" s="13" t="s">
        <v>72</v>
      </c>
      <c r="AY1501" s="165" t="s">
        <v>195</v>
      </c>
    </row>
    <row r="1502" spans="1:65" s="13" customFormat="1">
      <c r="B1502" s="164"/>
      <c r="D1502" s="159" t="s">
        <v>206</v>
      </c>
      <c r="E1502" s="165" t="s">
        <v>3</v>
      </c>
      <c r="F1502" s="166" t="s">
        <v>1375</v>
      </c>
      <c r="H1502" s="167">
        <v>7.2</v>
      </c>
      <c r="I1502" s="168"/>
      <c r="L1502" s="164"/>
      <c r="M1502" s="169"/>
      <c r="N1502" s="170"/>
      <c r="O1502" s="170"/>
      <c r="P1502" s="170"/>
      <c r="Q1502" s="170"/>
      <c r="R1502" s="170"/>
      <c r="S1502" s="170"/>
      <c r="T1502" s="171"/>
      <c r="AT1502" s="165" t="s">
        <v>206</v>
      </c>
      <c r="AU1502" s="165" t="s">
        <v>81</v>
      </c>
      <c r="AV1502" s="13" t="s">
        <v>81</v>
      </c>
      <c r="AW1502" s="13" t="s">
        <v>34</v>
      </c>
      <c r="AX1502" s="13" t="s">
        <v>72</v>
      </c>
      <c r="AY1502" s="165" t="s">
        <v>195</v>
      </c>
    </row>
    <row r="1503" spans="1:65" s="13" customFormat="1">
      <c r="B1503" s="164"/>
      <c r="D1503" s="159" t="s">
        <v>206</v>
      </c>
      <c r="E1503" s="165" t="s">
        <v>3</v>
      </c>
      <c r="F1503" s="166" t="s">
        <v>1376</v>
      </c>
      <c r="H1503" s="167">
        <v>10.26</v>
      </c>
      <c r="I1503" s="168"/>
      <c r="L1503" s="164"/>
      <c r="M1503" s="169"/>
      <c r="N1503" s="170"/>
      <c r="O1503" s="170"/>
      <c r="P1503" s="170"/>
      <c r="Q1503" s="170"/>
      <c r="R1503" s="170"/>
      <c r="S1503" s="170"/>
      <c r="T1503" s="171"/>
      <c r="AT1503" s="165" t="s">
        <v>206</v>
      </c>
      <c r="AU1503" s="165" t="s">
        <v>81</v>
      </c>
      <c r="AV1503" s="13" t="s">
        <v>81</v>
      </c>
      <c r="AW1503" s="13" t="s">
        <v>34</v>
      </c>
      <c r="AX1503" s="13" t="s">
        <v>72</v>
      </c>
      <c r="AY1503" s="165" t="s">
        <v>195</v>
      </c>
    </row>
    <row r="1504" spans="1:65" s="13" customFormat="1">
      <c r="B1504" s="164"/>
      <c r="D1504" s="159" t="s">
        <v>206</v>
      </c>
      <c r="E1504" s="165" t="s">
        <v>3</v>
      </c>
      <c r="F1504" s="166" t="s">
        <v>1377</v>
      </c>
      <c r="H1504" s="167">
        <v>10.8</v>
      </c>
      <c r="I1504" s="168"/>
      <c r="L1504" s="164"/>
      <c r="M1504" s="169"/>
      <c r="N1504" s="170"/>
      <c r="O1504" s="170"/>
      <c r="P1504" s="170"/>
      <c r="Q1504" s="170"/>
      <c r="R1504" s="170"/>
      <c r="S1504" s="170"/>
      <c r="T1504" s="171"/>
      <c r="AT1504" s="165" t="s">
        <v>206</v>
      </c>
      <c r="AU1504" s="165" t="s">
        <v>81</v>
      </c>
      <c r="AV1504" s="13" t="s">
        <v>81</v>
      </c>
      <c r="AW1504" s="13" t="s">
        <v>34</v>
      </c>
      <c r="AX1504" s="13" t="s">
        <v>72</v>
      </c>
      <c r="AY1504" s="165" t="s">
        <v>195</v>
      </c>
    </row>
    <row r="1505" spans="1:65" s="13" customFormat="1">
      <c r="B1505" s="164"/>
      <c r="D1505" s="159" t="s">
        <v>206</v>
      </c>
      <c r="E1505" s="165" t="s">
        <v>3</v>
      </c>
      <c r="F1505" s="166" t="s">
        <v>1378</v>
      </c>
      <c r="H1505" s="167">
        <v>2.4</v>
      </c>
      <c r="I1505" s="168"/>
      <c r="L1505" s="164"/>
      <c r="M1505" s="169"/>
      <c r="N1505" s="170"/>
      <c r="O1505" s="170"/>
      <c r="P1505" s="170"/>
      <c r="Q1505" s="170"/>
      <c r="R1505" s="170"/>
      <c r="S1505" s="170"/>
      <c r="T1505" s="171"/>
      <c r="AT1505" s="165" t="s">
        <v>206</v>
      </c>
      <c r="AU1505" s="165" t="s">
        <v>81</v>
      </c>
      <c r="AV1505" s="13" t="s">
        <v>81</v>
      </c>
      <c r="AW1505" s="13" t="s">
        <v>34</v>
      </c>
      <c r="AX1505" s="13" t="s">
        <v>72</v>
      </c>
      <c r="AY1505" s="165" t="s">
        <v>195</v>
      </c>
    </row>
    <row r="1506" spans="1:65" s="13" customFormat="1">
      <c r="B1506" s="164"/>
      <c r="D1506" s="159" t="s">
        <v>206</v>
      </c>
      <c r="E1506" s="165" t="s">
        <v>3</v>
      </c>
      <c r="F1506" s="166" t="s">
        <v>1379</v>
      </c>
      <c r="H1506" s="167">
        <v>5.13</v>
      </c>
      <c r="I1506" s="168"/>
      <c r="L1506" s="164"/>
      <c r="M1506" s="169"/>
      <c r="N1506" s="170"/>
      <c r="O1506" s="170"/>
      <c r="P1506" s="170"/>
      <c r="Q1506" s="170"/>
      <c r="R1506" s="170"/>
      <c r="S1506" s="170"/>
      <c r="T1506" s="171"/>
      <c r="AT1506" s="165" t="s">
        <v>206</v>
      </c>
      <c r="AU1506" s="165" t="s">
        <v>81</v>
      </c>
      <c r="AV1506" s="13" t="s">
        <v>81</v>
      </c>
      <c r="AW1506" s="13" t="s">
        <v>34</v>
      </c>
      <c r="AX1506" s="13" t="s">
        <v>72</v>
      </c>
      <c r="AY1506" s="165" t="s">
        <v>195</v>
      </c>
    </row>
    <row r="1507" spans="1:65" s="13" customFormat="1">
      <c r="B1507" s="164"/>
      <c r="D1507" s="159" t="s">
        <v>206</v>
      </c>
      <c r="E1507" s="165" t="s">
        <v>3</v>
      </c>
      <c r="F1507" s="166" t="s">
        <v>1380</v>
      </c>
      <c r="H1507" s="167">
        <v>2.76</v>
      </c>
      <c r="I1507" s="168"/>
      <c r="L1507" s="164"/>
      <c r="M1507" s="169"/>
      <c r="N1507" s="170"/>
      <c r="O1507" s="170"/>
      <c r="P1507" s="170"/>
      <c r="Q1507" s="170"/>
      <c r="R1507" s="170"/>
      <c r="S1507" s="170"/>
      <c r="T1507" s="171"/>
      <c r="AT1507" s="165" t="s">
        <v>206</v>
      </c>
      <c r="AU1507" s="165" t="s">
        <v>81</v>
      </c>
      <c r="AV1507" s="13" t="s">
        <v>81</v>
      </c>
      <c r="AW1507" s="13" t="s">
        <v>34</v>
      </c>
      <c r="AX1507" s="13" t="s">
        <v>72</v>
      </c>
      <c r="AY1507" s="165" t="s">
        <v>195</v>
      </c>
    </row>
    <row r="1508" spans="1:65" s="13" customFormat="1">
      <c r="B1508" s="164"/>
      <c r="D1508" s="159" t="s">
        <v>206</v>
      </c>
      <c r="E1508" s="165" t="s">
        <v>3</v>
      </c>
      <c r="F1508" s="166" t="s">
        <v>1381</v>
      </c>
      <c r="H1508" s="167">
        <v>4.32</v>
      </c>
      <c r="I1508" s="168"/>
      <c r="L1508" s="164"/>
      <c r="M1508" s="169"/>
      <c r="N1508" s="170"/>
      <c r="O1508" s="170"/>
      <c r="P1508" s="170"/>
      <c r="Q1508" s="170"/>
      <c r="R1508" s="170"/>
      <c r="S1508" s="170"/>
      <c r="T1508" s="171"/>
      <c r="AT1508" s="165" t="s">
        <v>206</v>
      </c>
      <c r="AU1508" s="165" t="s">
        <v>81</v>
      </c>
      <c r="AV1508" s="13" t="s">
        <v>81</v>
      </c>
      <c r="AW1508" s="13" t="s">
        <v>34</v>
      </c>
      <c r="AX1508" s="13" t="s">
        <v>72</v>
      </c>
      <c r="AY1508" s="165" t="s">
        <v>195</v>
      </c>
    </row>
    <row r="1509" spans="1:65" s="13" customFormat="1">
      <c r="B1509" s="164"/>
      <c r="D1509" s="159" t="s">
        <v>206</v>
      </c>
      <c r="E1509" s="165" t="s">
        <v>3</v>
      </c>
      <c r="F1509" s="166" t="s">
        <v>1382</v>
      </c>
      <c r="H1509" s="167">
        <v>4.05</v>
      </c>
      <c r="I1509" s="168"/>
      <c r="L1509" s="164"/>
      <c r="M1509" s="169"/>
      <c r="N1509" s="170"/>
      <c r="O1509" s="170"/>
      <c r="P1509" s="170"/>
      <c r="Q1509" s="170"/>
      <c r="R1509" s="170"/>
      <c r="S1509" s="170"/>
      <c r="T1509" s="171"/>
      <c r="AT1509" s="165" t="s">
        <v>206</v>
      </c>
      <c r="AU1509" s="165" t="s">
        <v>81</v>
      </c>
      <c r="AV1509" s="13" t="s">
        <v>81</v>
      </c>
      <c r="AW1509" s="13" t="s">
        <v>34</v>
      </c>
      <c r="AX1509" s="13" t="s">
        <v>72</v>
      </c>
      <c r="AY1509" s="165" t="s">
        <v>195</v>
      </c>
    </row>
    <row r="1510" spans="1:65" s="13" customFormat="1">
      <c r="B1510" s="164"/>
      <c r="D1510" s="159" t="s">
        <v>206</v>
      </c>
      <c r="E1510" s="165" t="s">
        <v>3</v>
      </c>
      <c r="F1510" s="166" t="s">
        <v>1383</v>
      </c>
      <c r="H1510" s="167">
        <v>3.931</v>
      </c>
      <c r="I1510" s="168"/>
      <c r="L1510" s="164"/>
      <c r="M1510" s="169"/>
      <c r="N1510" s="170"/>
      <c r="O1510" s="170"/>
      <c r="P1510" s="170"/>
      <c r="Q1510" s="170"/>
      <c r="R1510" s="170"/>
      <c r="S1510" s="170"/>
      <c r="T1510" s="171"/>
      <c r="AT1510" s="165" t="s">
        <v>206</v>
      </c>
      <c r="AU1510" s="165" t="s">
        <v>81</v>
      </c>
      <c r="AV1510" s="13" t="s">
        <v>81</v>
      </c>
      <c r="AW1510" s="13" t="s">
        <v>34</v>
      </c>
      <c r="AX1510" s="13" t="s">
        <v>72</v>
      </c>
      <c r="AY1510" s="165" t="s">
        <v>195</v>
      </c>
    </row>
    <row r="1511" spans="1:65" s="13" customFormat="1">
      <c r="B1511" s="164"/>
      <c r="D1511" s="159" t="s">
        <v>206</v>
      </c>
      <c r="E1511" s="165" t="s">
        <v>3</v>
      </c>
      <c r="F1511" s="166" t="s">
        <v>1384</v>
      </c>
      <c r="H1511" s="167">
        <v>4.2640000000000002</v>
      </c>
      <c r="I1511" s="168"/>
      <c r="L1511" s="164"/>
      <c r="M1511" s="169"/>
      <c r="N1511" s="170"/>
      <c r="O1511" s="170"/>
      <c r="P1511" s="170"/>
      <c r="Q1511" s="170"/>
      <c r="R1511" s="170"/>
      <c r="S1511" s="170"/>
      <c r="T1511" s="171"/>
      <c r="AT1511" s="165" t="s">
        <v>206</v>
      </c>
      <c r="AU1511" s="165" t="s">
        <v>81</v>
      </c>
      <c r="AV1511" s="13" t="s">
        <v>81</v>
      </c>
      <c r="AW1511" s="13" t="s">
        <v>34</v>
      </c>
      <c r="AX1511" s="13" t="s">
        <v>72</v>
      </c>
      <c r="AY1511" s="165" t="s">
        <v>195</v>
      </c>
    </row>
    <row r="1512" spans="1:65" s="13" customFormat="1">
      <c r="B1512" s="164"/>
      <c r="D1512" s="159" t="s">
        <v>206</v>
      </c>
      <c r="E1512" s="165" t="s">
        <v>3</v>
      </c>
      <c r="F1512" s="166" t="s">
        <v>1638</v>
      </c>
      <c r="H1512" s="167">
        <v>3.24</v>
      </c>
      <c r="I1512" s="168"/>
      <c r="L1512" s="164"/>
      <c r="M1512" s="169"/>
      <c r="N1512" s="170"/>
      <c r="O1512" s="170"/>
      <c r="P1512" s="170"/>
      <c r="Q1512" s="170"/>
      <c r="R1512" s="170"/>
      <c r="S1512" s="170"/>
      <c r="T1512" s="171"/>
      <c r="AT1512" s="165" t="s">
        <v>206</v>
      </c>
      <c r="AU1512" s="165" t="s">
        <v>81</v>
      </c>
      <c r="AV1512" s="13" t="s">
        <v>81</v>
      </c>
      <c r="AW1512" s="13" t="s">
        <v>34</v>
      </c>
      <c r="AX1512" s="13" t="s">
        <v>72</v>
      </c>
      <c r="AY1512" s="165" t="s">
        <v>195</v>
      </c>
    </row>
    <row r="1513" spans="1:65" s="13" customFormat="1">
      <c r="B1513" s="164"/>
      <c r="D1513" s="159" t="s">
        <v>206</v>
      </c>
      <c r="E1513" s="165" t="s">
        <v>3</v>
      </c>
      <c r="F1513" s="166" t="s">
        <v>1639</v>
      </c>
      <c r="H1513" s="167">
        <v>3.33</v>
      </c>
      <c r="I1513" s="168"/>
      <c r="L1513" s="164"/>
      <c r="M1513" s="169"/>
      <c r="N1513" s="170"/>
      <c r="O1513" s="170"/>
      <c r="P1513" s="170"/>
      <c r="Q1513" s="170"/>
      <c r="R1513" s="170"/>
      <c r="S1513" s="170"/>
      <c r="T1513" s="171"/>
      <c r="AT1513" s="165" t="s">
        <v>206</v>
      </c>
      <c r="AU1513" s="165" t="s">
        <v>81</v>
      </c>
      <c r="AV1513" s="13" t="s">
        <v>81</v>
      </c>
      <c r="AW1513" s="13" t="s">
        <v>34</v>
      </c>
      <c r="AX1513" s="13" t="s">
        <v>72</v>
      </c>
      <c r="AY1513" s="165" t="s">
        <v>195</v>
      </c>
    </row>
    <row r="1514" spans="1:65" s="13" customFormat="1">
      <c r="B1514" s="164"/>
      <c r="D1514" s="159" t="s">
        <v>206</v>
      </c>
      <c r="E1514" s="165" t="s">
        <v>3</v>
      </c>
      <c r="F1514" s="166" t="s">
        <v>1640</v>
      </c>
      <c r="H1514" s="167">
        <v>41.04</v>
      </c>
      <c r="I1514" s="168"/>
      <c r="L1514" s="164"/>
      <c r="M1514" s="169"/>
      <c r="N1514" s="170"/>
      <c r="O1514" s="170"/>
      <c r="P1514" s="170"/>
      <c r="Q1514" s="170"/>
      <c r="R1514" s="170"/>
      <c r="S1514" s="170"/>
      <c r="T1514" s="171"/>
      <c r="AT1514" s="165" t="s">
        <v>206</v>
      </c>
      <c r="AU1514" s="165" t="s">
        <v>81</v>
      </c>
      <c r="AV1514" s="13" t="s">
        <v>81</v>
      </c>
      <c r="AW1514" s="13" t="s">
        <v>34</v>
      </c>
      <c r="AX1514" s="13" t="s">
        <v>72</v>
      </c>
      <c r="AY1514" s="165" t="s">
        <v>195</v>
      </c>
    </row>
    <row r="1515" spans="1:65" s="13" customFormat="1">
      <c r="B1515" s="164"/>
      <c r="D1515" s="159" t="s">
        <v>206</v>
      </c>
      <c r="E1515" s="165" t="s">
        <v>3</v>
      </c>
      <c r="F1515" s="166" t="s">
        <v>1641</v>
      </c>
      <c r="H1515" s="167">
        <v>5.2919999999999998</v>
      </c>
      <c r="I1515" s="168"/>
      <c r="L1515" s="164"/>
      <c r="M1515" s="169"/>
      <c r="N1515" s="170"/>
      <c r="O1515" s="170"/>
      <c r="P1515" s="170"/>
      <c r="Q1515" s="170"/>
      <c r="R1515" s="170"/>
      <c r="S1515" s="170"/>
      <c r="T1515" s="171"/>
      <c r="AT1515" s="165" t="s">
        <v>206</v>
      </c>
      <c r="AU1515" s="165" t="s">
        <v>81</v>
      </c>
      <c r="AV1515" s="13" t="s">
        <v>81</v>
      </c>
      <c r="AW1515" s="13" t="s">
        <v>34</v>
      </c>
      <c r="AX1515" s="13" t="s">
        <v>72</v>
      </c>
      <c r="AY1515" s="165" t="s">
        <v>195</v>
      </c>
    </row>
    <row r="1516" spans="1:65" s="13" customFormat="1">
      <c r="B1516" s="164"/>
      <c r="D1516" s="159" t="s">
        <v>206</v>
      </c>
      <c r="E1516" s="165" t="s">
        <v>3</v>
      </c>
      <c r="F1516" s="166" t="s">
        <v>1642</v>
      </c>
      <c r="H1516" s="167">
        <v>100</v>
      </c>
      <c r="I1516" s="168"/>
      <c r="L1516" s="164"/>
      <c r="M1516" s="169"/>
      <c r="N1516" s="170"/>
      <c r="O1516" s="170"/>
      <c r="P1516" s="170"/>
      <c r="Q1516" s="170"/>
      <c r="R1516" s="170"/>
      <c r="S1516" s="170"/>
      <c r="T1516" s="171"/>
      <c r="AT1516" s="165" t="s">
        <v>206</v>
      </c>
      <c r="AU1516" s="165" t="s">
        <v>81</v>
      </c>
      <c r="AV1516" s="13" t="s">
        <v>81</v>
      </c>
      <c r="AW1516" s="13" t="s">
        <v>34</v>
      </c>
      <c r="AX1516" s="13" t="s">
        <v>72</v>
      </c>
      <c r="AY1516" s="165" t="s">
        <v>195</v>
      </c>
    </row>
    <row r="1517" spans="1:65" s="15" customFormat="1">
      <c r="B1517" s="180"/>
      <c r="D1517" s="159" t="s">
        <v>206</v>
      </c>
      <c r="E1517" s="181" t="s">
        <v>3</v>
      </c>
      <c r="F1517" s="182" t="s">
        <v>1643</v>
      </c>
      <c r="H1517" s="183">
        <v>426.06700000000001</v>
      </c>
      <c r="I1517" s="184"/>
      <c r="L1517" s="180"/>
      <c r="M1517" s="185"/>
      <c r="N1517" s="186"/>
      <c r="O1517" s="186"/>
      <c r="P1517" s="186"/>
      <c r="Q1517" s="186"/>
      <c r="R1517" s="186"/>
      <c r="S1517" s="186"/>
      <c r="T1517" s="187"/>
      <c r="AT1517" s="181" t="s">
        <v>206</v>
      </c>
      <c r="AU1517" s="181" t="s">
        <v>81</v>
      </c>
      <c r="AV1517" s="15" t="s">
        <v>202</v>
      </c>
      <c r="AW1517" s="15" t="s">
        <v>34</v>
      </c>
      <c r="AX1517" s="15" t="s">
        <v>79</v>
      </c>
      <c r="AY1517" s="181" t="s">
        <v>195</v>
      </c>
    </row>
    <row r="1518" spans="1:65" s="2" customFormat="1" ht="24.2" customHeight="1">
      <c r="A1518" s="35"/>
      <c r="B1518" s="145"/>
      <c r="C1518" s="146" t="s">
        <v>1644</v>
      </c>
      <c r="D1518" s="146" t="s">
        <v>197</v>
      </c>
      <c r="E1518" s="147" t="s">
        <v>1645</v>
      </c>
      <c r="F1518" s="148" t="s">
        <v>1646</v>
      </c>
      <c r="G1518" s="149" t="s">
        <v>200</v>
      </c>
      <c r="H1518" s="150">
        <v>164.96700000000001</v>
      </c>
      <c r="I1518" s="151"/>
      <c r="J1518" s="152">
        <f>ROUND(I1518*H1518,2)</f>
        <v>0</v>
      </c>
      <c r="K1518" s="148" t="s">
        <v>201</v>
      </c>
      <c r="L1518" s="36"/>
      <c r="M1518" s="153" t="s">
        <v>3</v>
      </c>
      <c r="N1518" s="154" t="s">
        <v>43</v>
      </c>
      <c r="O1518" s="56"/>
      <c r="P1518" s="155">
        <f>O1518*H1518</f>
        <v>0</v>
      </c>
      <c r="Q1518" s="155">
        <v>2.45329</v>
      </c>
      <c r="R1518" s="155">
        <f>Q1518*H1518</f>
        <v>404.71189143000004</v>
      </c>
      <c r="S1518" s="155">
        <v>0</v>
      </c>
      <c r="T1518" s="156">
        <f>S1518*H1518</f>
        <v>0</v>
      </c>
      <c r="U1518" s="35"/>
      <c r="V1518" s="35"/>
      <c r="W1518" s="35"/>
      <c r="X1518" s="35"/>
      <c r="Y1518" s="35"/>
      <c r="Z1518" s="35"/>
      <c r="AA1518" s="35"/>
      <c r="AB1518" s="35"/>
      <c r="AC1518" s="35"/>
      <c r="AD1518" s="35"/>
      <c r="AE1518" s="35"/>
      <c r="AR1518" s="157" t="s">
        <v>202</v>
      </c>
      <c r="AT1518" s="157" t="s">
        <v>197</v>
      </c>
      <c r="AU1518" s="157" t="s">
        <v>81</v>
      </c>
      <c r="AY1518" s="20" t="s">
        <v>195</v>
      </c>
      <c r="BE1518" s="158">
        <f>IF(N1518="základní",J1518,0)</f>
        <v>0</v>
      </c>
      <c r="BF1518" s="158">
        <f>IF(N1518="snížená",J1518,0)</f>
        <v>0</v>
      </c>
      <c r="BG1518" s="158">
        <f>IF(N1518="zákl. přenesená",J1518,0)</f>
        <v>0</v>
      </c>
      <c r="BH1518" s="158">
        <f>IF(N1518="sníž. přenesená",J1518,0)</f>
        <v>0</v>
      </c>
      <c r="BI1518" s="158">
        <f>IF(N1518="nulová",J1518,0)</f>
        <v>0</v>
      </c>
      <c r="BJ1518" s="20" t="s">
        <v>79</v>
      </c>
      <c r="BK1518" s="158">
        <f>ROUND(I1518*H1518,2)</f>
        <v>0</v>
      </c>
      <c r="BL1518" s="20" t="s">
        <v>202</v>
      </c>
      <c r="BM1518" s="157" t="s">
        <v>1647</v>
      </c>
    </row>
    <row r="1519" spans="1:65" s="2" customFormat="1" ht="224.25">
      <c r="A1519" s="35"/>
      <c r="B1519" s="36"/>
      <c r="C1519" s="35"/>
      <c r="D1519" s="159" t="s">
        <v>204</v>
      </c>
      <c r="E1519" s="35"/>
      <c r="F1519" s="160" t="s">
        <v>1648</v>
      </c>
      <c r="G1519" s="35"/>
      <c r="H1519" s="35"/>
      <c r="I1519" s="161"/>
      <c r="J1519" s="35"/>
      <c r="K1519" s="35"/>
      <c r="L1519" s="36"/>
      <c r="M1519" s="162"/>
      <c r="N1519" s="163"/>
      <c r="O1519" s="56"/>
      <c r="P1519" s="56"/>
      <c r="Q1519" s="56"/>
      <c r="R1519" s="56"/>
      <c r="S1519" s="56"/>
      <c r="T1519" s="57"/>
      <c r="U1519" s="35"/>
      <c r="V1519" s="35"/>
      <c r="W1519" s="35"/>
      <c r="X1519" s="35"/>
      <c r="Y1519" s="35"/>
      <c r="Z1519" s="35"/>
      <c r="AA1519" s="35"/>
      <c r="AB1519" s="35"/>
      <c r="AC1519" s="35"/>
      <c r="AD1519" s="35"/>
      <c r="AE1519" s="35"/>
      <c r="AT1519" s="20" t="s">
        <v>204</v>
      </c>
      <c r="AU1519" s="20" t="s">
        <v>81</v>
      </c>
    </row>
    <row r="1520" spans="1:65" s="13" customFormat="1" ht="22.5">
      <c r="B1520" s="164"/>
      <c r="D1520" s="159" t="s">
        <v>206</v>
      </c>
      <c r="E1520" s="165" t="s">
        <v>3</v>
      </c>
      <c r="F1520" s="166" t="s">
        <v>1649</v>
      </c>
      <c r="H1520" s="167">
        <v>13.866</v>
      </c>
      <c r="I1520" s="168"/>
      <c r="L1520" s="164"/>
      <c r="M1520" s="169"/>
      <c r="N1520" s="170"/>
      <c r="O1520" s="170"/>
      <c r="P1520" s="170"/>
      <c r="Q1520" s="170"/>
      <c r="R1520" s="170"/>
      <c r="S1520" s="170"/>
      <c r="T1520" s="171"/>
      <c r="AT1520" s="165" t="s">
        <v>206</v>
      </c>
      <c r="AU1520" s="165" t="s">
        <v>81</v>
      </c>
      <c r="AV1520" s="13" t="s">
        <v>81</v>
      </c>
      <c r="AW1520" s="13" t="s">
        <v>34</v>
      </c>
      <c r="AX1520" s="13" t="s">
        <v>72</v>
      </c>
      <c r="AY1520" s="165" t="s">
        <v>195</v>
      </c>
    </row>
    <row r="1521" spans="1:65" s="14" customFormat="1">
      <c r="B1521" s="172"/>
      <c r="D1521" s="159" t="s">
        <v>206</v>
      </c>
      <c r="E1521" s="173" t="s">
        <v>3</v>
      </c>
      <c r="F1521" s="174" t="s">
        <v>218</v>
      </c>
      <c r="H1521" s="175">
        <v>13.866</v>
      </c>
      <c r="I1521" s="176"/>
      <c r="L1521" s="172"/>
      <c r="M1521" s="177"/>
      <c r="N1521" s="178"/>
      <c r="O1521" s="178"/>
      <c r="P1521" s="178"/>
      <c r="Q1521" s="178"/>
      <c r="R1521" s="178"/>
      <c r="S1521" s="178"/>
      <c r="T1521" s="179"/>
      <c r="AT1521" s="173" t="s">
        <v>206</v>
      </c>
      <c r="AU1521" s="173" t="s">
        <v>81</v>
      </c>
      <c r="AV1521" s="14" t="s">
        <v>109</v>
      </c>
      <c r="AW1521" s="14" t="s">
        <v>34</v>
      </c>
      <c r="AX1521" s="14" t="s">
        <v>72</v>
      </c>
      <c r="AY1521" s="173" t="s">
        <v>195</v>
      </c>
    </row>
    <row r="1522" spans="1:65" s="13" customFormat="1" ht="33.75">
      <c r="B1522" s="164"/>
      <c r="D1522" s="159" t="s">
        <v>206</v>
      </c>
      <c r="E1522" s="165" t="s">
        <v>3</v>
      </c>
      <c r="F1522" s="166" t="s">
        <v>1650</v>
      </c>
      <c r="H1522" s="167">
        <v>23.215</v>
      </c>
      <c r="I1522" s="168"/>
      <c r="L1522" s="164"/>
      <c r="M1522" s="169"/>
      <c r="N1522" s="170"/>
      <c r="O1522" s="170"/>
      <c r="P1522" s="170"/>
      <c r="Q1522" s="170"/>
      <c r="R1522" s="170"/>
      <c r="S1522" s="170"/>
      <c r="T1522" s="171"/>
      <c r="AT1522" s="165" t="s">
        <v>206</v>
      </c>
      <c r="AU1522" s="165" t="s">
        <v>81</v>
      </c>
      <c r="AV1522" s="13" t="s">
        <v>81</v>
      </c>
      <c r="AW1522" s="13" t="s">
        <v>34</v>
      </c>
      <c r="AX1522" s="13" t="s">
        <v>72</v>
      </c>
      <c r="AY1522" s="165" t="s">
        <v>195</v>
      </c>
    </row>
    <row r="1523" spans="1:65" s="13" customFormat="1" ht="33.75">
      <c r="B1523" s="164"/>
      <c r="D1523" s="159" t="s">
        <v>206</v>
      </c>
      <c r="E1523" s="165" t="s">
        <v>3</v>
      </c>
      <c r="F1523" s="166" t="s">
        <v>1651</v>
      </c>
      <c r="H1523" s="167">
        <v>28.335999999999999</v>
      </c>
      <c r="I1523" s="168"/>
      <c r="L1523" s="164"/>
      <c r="M1523" s="169"/>
      <c r="N1523" s="170"/>
      <c r="O1523" s="170"/>
      <c r="P1523" s="170"/>
      <c r="Q1523" s="170"/>
      <c r="R1523" s="170"/>
      <c r="S1523" s="170"/>
      <c r="T1523" s="171"/>
      <c r="AT1523" s="165" t="s">
        <v>206</v>
      </c>
      <c r="AU1523" s="165" t="s">
        <v>81</v>
      </c>
      <c r="AV1523" s="13" t="s">
        <v>81</v>
      </c>
      <c r="AW1523" s="13" t="s">
        <v>34</v>
      </c>
      <c r="AX1523" s="13" t="s">
        <v>72</v>
      </c>
      <c r="AY1523" s="165" t="s">
        <v>195</v>
      </c>
    </row>
    <row r="1524" spans="1:65" s="14" customFormat="1">
      <c r="B1524" s="172"/>
      <c r="D1524" s="159" t="s">
        <v>206</v>
      </c>
      <c r="E1524" s="173" t="s">
        <v>3</v>
      </c>
      <c r="F1524" s="174" t="s">
        <v>532</v>
      </c>
      <c r="H1524" s="175">
        <v>51.551000000000002</v>
      </c>
      <c r="I1524" s="176"/>
      <c r="L1524" s="172"/>
      <c r="M1524" s="177"/>
      <c r="N1524" s="178"/>
      <c r="O1524" s="178"/>
      <c r="P1524" s="178"/>
      <c r="Q1524" s="178"/>
      <c r="R1524" s="178"/>
      <c r="S1524" s="178"/>
      <c r="T1524" s="179"/>
      <c r="AT1524" s="173" t="s">
        <v>206</v>
      </c>
      <c r="AU1524" s="173" t="s">
        <v>81</v>
      </c>
      <c r="AV1524" s="14" t="s">
        <v>109</v>
      </c>
      <c r="AW1524" s="14" t="s">
        <v>34</v>
      </c>
      <c r="AX1524" s="14" t="s">
        <v>72</v>
      </c>
      <c r="AY1524" s="173" t="s">
        <v>195</v>
      </c>
    </row>
    <row r="1525" spans="1:65" s="13" customFormat="1" ht="33.75">
      <c r="B1525" s="164"/>
      <c r="D1525" s="159" t="s">
        <v>206</v>
      </c>
      <c r="E1525" s="165" t="s">
        <v>3</v>
      </c>
      <c r="F1525" s="166" t="s">
        <v>1652</v>
      </c>
      <c r="H1525" s="167">
        <v>46.351999999999997</v>
      </c>
      <c r="I1525" s="168"/>
      <c r="L1525" s="164"/>
      <c r="M1525" s="169"/>
      <c r="N1525" s="170"/>
      <c r="O1525" s="170"/>
      <c r="P1525" s="170"/>
      <c r="Q1525" s="170"/>
      <c r="R1525" s="170"/>
      <c r="S1525" s="170"/>
      <c r="T1525" s="171"/>
      <c r="AT1525" s="165" t="s">
        <v>206</v>
      </c>
      <c r="AU1525" s="165" t="s">
        <v>81</v>
      </c>
      <c r="AV1525" s="13" t="s">
        <v>81</v>
      </c>
      <c r="AW1525" s="13" t="s">
        <v>34</v>
      </c>
      <c r="AX1525" s="13" t="s">
        <v>72</v>
      </c>
      <c r="AY1525" s="165" t="s">
        <v>195</v>
      </c>
    </row>
    <row r="1526" spans="1:65" s="13" customFormat="1">
      <c r="B1526" s="164"/>
      <c r="D1526" s="159" t="s">
        <v>206</v>
      </c>
      <c r="E1526" s="165" t="s">
        <v>3</v>
      </c>
      <c r="F1526" s="166" t="s">
        <v>1653</v>
      </c>
      <c r="H1526" s="167">
        <v>4.0149999999999997</v>
      </c>
      <c r="I1526" s="168"/>
      <c r="L1526" s="164"/>
      <c r="M1526" s="169"/>
      <c r="N1526" s="170"/>
      <c r="O1526" s="170"/>
      <c r="P1526" s="170"/>
      <c r="Q1526" s="170"/>
      <c r="R1526" s="170"/>
      <c r="S1526" s="170"/>
      <c r="T1526" s="171"/>
      <c r="AT1526" s="165" t="s">
        <v>206</v>
      </c>
      <c r="AU1526" s="165" t="s">
        <v>81</v>
      </c>
      <c r="AV1526" s="13" t="s">
        <v>81</v>
      </c>
      <c r="AW1526" s="13" t="s">
        <v>34</v>
      </c>
      <c r="AX1526" s="13" t="s">
        <v>72</v>
      </c>
      <c r="AY1526" s="165" t="s">
        <v>195</v>
      </c>
    </row>
    <row r="1527" spans="1:65" s="14" customFormat="1">
      <c r="B1527" s="172"/>
      <c r="D1527" s="159" t="s">
        <v>206</v>
      </c>
      <c r="E1527" s="173" t="s">
        <v>3</v>
      </c>
      <c r="F1527" s="174" t="s">
        <v>514</v>
      </c>
      <c r="H1527" s="175">
        <v>50.366999999999997</v>
      </c>
      <c r="I1527" s="176"/>
      <c r="L1527" s="172"/>
      <c r="M1527" s="177"/>
      <c r="N1527" s="178"/>
      <c r="O1527" s="178"/>
      <c r="P1527" s="178"/>
      <c r="Q1527" s="178"/>
      <c r="R1527" s="178"/>
      <c r="S1527" s="178"/>
      <c r="T1527" s="179"/>
      <c r="AT1527" s="173" t="s">
        <v>206</v>
      </c>
      <c r="AU1527" s="173" t="s">
        <v>81</v>
      </c>
      <c r="AV1527" s="14" t="s">
        <v>109</v>
      </c>
      <c r="AW1527" s="14" t="s">
        <v>34</v>
      </c>
      <c r="AX1527" s="14" t="s">
        <v>72</v>
      </c>
      <c r="AY1527" s="173" t="s">
        <v>195</v>
      </c>
    </row>
    <row r="1528" spans="1:65" s="13" customFormat="1" ht="33.75">
      <c r="B1528" s="164"/>
      <c r="D1528" s="159" t="s">
        <v>206</v>
      </c>
      <c r="E1528" s="165" t="s">
        <v>3</v>
      </c>
      <c r="F1528" s="166" t="s">
        <v>1654</v>
      </c>
      <c r="H1528" s="167">
        <v>23.215</v>
      </c>
      <c r="I1528" s="168"/>
      <c r="L1528" s="164"/>
      <c r="M1528" s="169"/>
      <c r="N1528" s="170"/>
      <c r="O1528" s="170"/>
      <c r="P1528" s="170"/>
      <c r="Q1528" s="170"/>
      <c r="R1528" s="170"/>
      <c r="S1528" s="170"/>
      <c r="T1528" s="171"/>
      <c r="AT1528" s="165" t="s">
        <v>206</v>
      </c>
      <c r="AU1528" s="165" t="s">
        <v>81</v>
      </c>
      <c r="AV1528" s="13" t="s">
        <v>81</v>
      </c>
      <c r="AW1528" s="13" t="s">
        <v>34</v>
      </c>
      <c r="AX1528" s="13" t="s">
        <v>72</v>
      </c>
      <c r="AY1528" s="165" t="s">
        <v>195</v>
      </c>
    </row>
    <row r="1529" spans="1:65" s="13" customFormat="1" ht="22.5">
      <c r="B1529" s="164"/>
      <c r="D1529" s="159" t="s">
        <v>206</v>
      </c>
      <c r="E1529" s="165" t="s">
        <v>3</v>
      </c>
      <c r="F1529" s="166" t="s">
        <v>1655</v>
      </c>
      <c r="H1529" s="167">
        <v>24.885999999999999</v>
      </c>
      <c r="I1529" s="168"/>
      <c r="L1529" s="164"/>
      <c r="M1529" s="169"/>
      <c r="N1529" s="170"/>
      <c r="O1529" s="170"/>
      <c r="P1529" s="170"/>
      <c r="Q1529" s="170"/>
      <c r="R1529" s="170"/>
      <c r="S1529" s="170"/>
      <c r="T1529" s="171"/>
      <c r="AT1529" s="165" t="s">
        <v>206</v>
      </c>
      <c r="AU1529" s="165" t="s">
        <v>81</v>
      </c>
      <c r="AV1529" s="13" t="s">
        <v>81</v>
      </c>
      <c r="AW1529" s="13" t="s">
        <v>34</v>
      </c>
      <c r="AX1529" s="13" t="s">
        <v>72</v>
      </c>
      <c r="AY1529" s="165" t="s">
        <v>195</v>
      </c>
    </row>
    <row r="1530" spans="1:65" s="14" customFormat="1">
      <c r="B1530" s="172"/>
      <c r="D1530" s="159" t="s">
        <v>206</v>
      </c>
      <c r="E1530" s="173" t="s">
        <v>3</v>
      </c>
      <c r="F1530" s="174" t="s">
        <v>516</v>
      </c>
      <c r="H1530" s="175">
        <v>48.100999999999999</v>
      </c>
      <c r="I1530" s="176"/>
      <c r="L1530" s="172"/>
      <c r="M1530" s="177"/>
      <c r="N1530" s="178"/>
      <c r="O1530" s="178"/>
      <c r="P1530" s="178"/>
      <c r="Q1530" s="178"/>
      <c r="R1530" s="178"/>
      <c r="S1530" s="178"/>
      <c r="T1530" s="179"/>
      <c r="AT1530" s="173" t="s">
        <v>206</v>
      </c>
      <c r="AU1530" s="173" t="s">
        <v>81</v>
      </c>
      <c r="AV1530" s="14" t="s">
        <v>109</v>
      </c>
      <c r="AW1530" s="14" t="s">
        <v>34</v>
      </c>
      <c r="AX1530" s="14" t="s">
        <v>72</v>
      </c>
      <c r="AY1530" s="173" t="s">
        <v>195</v>
      </c>
    </row>
    <row r="1531" spans="1:65" s="13" customFormat="1">
      <c r="B1531" s="164"/>
      <c r="D1531" s="159" t="s">
        <v>206</v>
      </c>
      <c r="E1531" s="165" t="s">
        <v>3</v>
      </c>
      <c r="F1531" s="166" t="s">
        <v>1656</v>
      </c>
      <c r="H1531" s="167">
        <v>0.51200000000000001</v>
      </c>
      <c r="I1531" s="168"/>
      <c r="L1531" s="164"/>
      <c r="M1531" s="169"/>
      <c r="N1531" s="170"/>
      <c r="O1531" s="170"/>
      <c r="P1531" s="170"/>
      <c r="Q1531" s="170"/>
      <c r="R1531" s="170"/>
      <c r="S1531" s="170"/>
      <c r="T1531" s="171"/>
      <c r="AT1531" s="165" t="s">
        <v>206</v>
      </c>
      <c r="AU1531" s="165" t="s">
        <v>81</v>
      </c>
      <c r="AV1531" s="13" t="s">
        <v>81</v>
      </c>
      <c r="AW1531" s="13" t="s">
        <v>34</v>
      </c>
      <c r="AX1531" s="13" t="s">
        <v>72</v>
      </c>
      <c r="AY1531" s="165" t="s">
        <v>195</v>
      </c>
    </row>
    <row r="1532" spans="1:65" s="14" customFormat="1">
      <c r="B1532" s="172"/>
      <c r="D1532" s="159" t="s">
        <v>206</v>
      </c>
      <c r="E1532" s="173" t="s">
        <v>3</v>
      </c>
      <c r="F1532" s="174" t="s">
        <v>1290</v>
      </c>
      <c r="H1532" s="175">
        <v>0.51200000000000001</v>
      </c>
      <c r="I1532" s="176"/>
      <c r="L1532" s="172"/>
      <c r="M1532" s="177"/>
      <c r="N1532" s="178"/>
      <c r="O1532" s="178"/>
      <c r="P1532" s="178"/>
      <c r="Q1532" s="178"/>
      <c r="R1532" s="178"/>
      <c r="S1532" s="178"/>
      <c r="T1532" s="179"/>
      <c r="AT1532" s="173" t="s">
        <v>206</v>
      </c>
      <c r="AU1532" s="173" t="s">
        <v>81</v>
      </c>
      <c r="AV1532" s="14" t="s">
        <v>109</v>
      </c>
      <c r="AW1532" s="14" t="s">
        <v>34</v>
      </c>
      <c r="AX1532" s="14" t="s">
        <v>72</v>
      </c>
      <c r="AY1532" s="173" t="s">
        <v>195</v>
      </c>
    </row>
    <row r="1533" spans="1:65" s="13" customFormat="1">
      <c r="B1533" s="164"/>
      <c r="D1533" s="159" t="s">
        <v>206</v>
      </c>
      <c r="E1533" s="165" t="s">
        <v>3</v>
      </c>
      <c r="F1533" s="166" t="s">
        <v>1657</v>
      </c>
      <c r="H1533" s="167">
        <v>0.56999999999999995</v>
      </c>
      <c r="I1533" s="168"/>
      <c r="L1533" s="164"/>
      <c r="M1533" s="169"/>
      <c r="N1533" s="170"/>
      <c r="O1533" s="170"/>
      <c r="P1533" s="170"/>
      <c r="Q1533" s="170"/>
      <c r="R1533" s="170"/>
      <c r="S1533" s="170"/>
      <c r="T1533" s="171"/>
      <c r="AT1533" s="165" t="s">
        <v>206</v>
      </c>
      <c r="AU1533" s="165" t="s">
        <v>81</v>
      </c>
      <c r="AV1533" s="13" t="s">
        <v>81</v>
      </c>
      <c r="AW1533" s="13" t="s">
        <v>34</v>
      </c>
      <c r="AX1533" s="13" t="s">
        <v>72</v>
      </c>
      <c r="AY1533" s="165" t="s">
        <v>195</v>
      </c>
    </row>
    <row r="1534" spans="1:65" s="14" customFormat="1">
      <c r="B1534" s="172"/>
      <c r="D1534" s="159" t="s">
        <v>206</v>
      </c>
      <c r="E1534" s="173" t="s">
        <v>3</v>
      </c>
      <c r="F1534" s="174" t="s">
        <v>961</v>
      </c>
      <c r="H1534" s="175">
        <v>0.56999999999999995</v>
      </c>
      <c r="I1534" s="176"/>
      <c r="L1534" s="172"/>
      <c r="M1534" s="177"/>
      <c r="N1534" s="178"/>
      <c r="O1534" s="178"/>
      <c r="P1534" s="178"/>
      <c r="Q1534" s="178"/>
      <c r="R1534" s="178"/>
      <c r="S1534" s="178"/>
      <c r="T1534" s="179"/>
      <c r="AT1534" s="173" t="s">
        <v>206</v>
      </c>
      <c r="AU1534" s="173" t="s">
        <v>81</v>
      </c>
      <c r="AV1534" s="14" t="s">
        <v>109</v>
      </c>
      <c r="AW1534" s="14" t="s">
        <v>34</v>
      </c>
      <c r="AX1534" s="14" t="s">
        <v>72</v>
      </c>
      <c r="AY1534" s="173" t="s">
        <v>195</v>
      </c>
    </row>
    <row r="1535" spans="1:65" s="15" customFormat="1">
      <c r="B1535" s="180"/>
      <c r="D1535" s="159" t="s">
        <v>206</v>
      </c>
      <c r="E1535" s="181" t="s">
        <v>3</v>
      </c>
      <c r="F1535" s="182" t="s">
        <v>212</v>
      </c>
      <c r="H1535" s="183">
        <v>164.96700000000001</v>
      </c>
      <c r="I1535" s="184"/>
      <c r="L1535" s="180"/>
      <c r="M1535" s="185"/>
      <c r="N1535" s="186"/>
      <c r="O1535" s="186"/>
      <c r="P1535" s="186"/>
      <c r="Q1535" s="186"/>
      <c r="R1535" s="186"/>
      <c r="S1535" s="186"/>
      <c r="T1535" s="187"/>
      <c r="AT1535" s="181" t="s">
        <v>206</v>
      </c>
      <c r="AU1535" s="181" t="s">
        <v>81</v>
      </c>
      <c r="AV1535" s="15" t="s">
        <v>202</v>
      </c>
      <c r="AW1535" s="15" t="s">
        <v>34</v>
      </c>
      <c r="AX1535" s="15" t="s">
        <v>79</v>
      </c>
      <c r="AY1535" s="181" t="s">
        <v>195</v>
      </c>
    </row>
    <row r="1536" spans="1:65" s="2" customFormat="1" ht="24.2" customHeight="1">
      <c r="A1536" s="35"/>
      <c r="B1536" s="145"/>
      <c r="C1536" s="146" t="s">
        <v>1658</v>
      </c>
      <c r="D1536" s="146" t="s">
        <v>197</v>
      </c>
      <c r="E1536" s="147" t="s">
        <v>1659</v>
      </c>
      <c r="F1536" s="148" t="s">
        <v>1660</v>
      </c>
      <c r="G1536" s="149" t="s">
        <v>200</v>
      </c>
      <c r="H1536" s="150">
        <v>160.80799999999999</v>
      </c>
      <c r="I1536" s="151"/>
      <c r="J1536" s="152">
        <f>ROUND(I1536*H1536,2)</f>
        <v>0</v>
      </c>
      <c r="K1536" s="148" t="s">
        <v>201</v>
      </c>
      <c r="L1536" s="36"/>
      <c r="M1536" s="153" t="s">
        <v>3</v>
      </c>
      <c r="N1536" s="154" t="s">
        <v>43</v>
      </c>
      <c r="O1536" s="56"/>
      <c r="P1536" s="155">
        <f>O1536*H1536</f>
        <v>0</v>
      </c>
      <c r="Q1536" s="155">
        <v>2.45329</v>
      </c>
      <c r="R1536" s="155">
        <f>Q1536*H1536</f>
        <v>394.50865832</v>
      </c>
      <c r="S1536" s="155">
        <v>0</v>
      </c>
      <c r="T1536" s="156">
        <f>S1536*H1536</f>
        <v>0</v>
      </c>
      <c r="U1536" s="35"/>
      <c r="V1536" s="35"/>
      <c r="W1536" s="35"/>
      <c r="X1536" s="35"/>
      <c r="Y1536" s="35"/>
      <c r="Z1536" s="35"/>
      <c r="AA1536" s="35"/>
      <c r="AB1536" s="35"/>
      <c r="AC1536" s="35"/>
      <c r="AD1536" s="35"/>
      <c r="AE1536" s="35"/>
      <c r="AR1536" s="157" t="s">
        <v>202</v>
      </c>
      <c r="AT1536" s="157" t="s">
        <v>197</v>
      </c>
      <c r="AU1536" s="157" t="s">
        <v>81</v>
      </c>
      <c r="AY1536" s="20" t="s">
        <v>195</v>
      </c>
      <c r="BE1536" s="158">
        <f>IF(N1536="základní",J1536,0)</f>
        <v>0</v>
      </c>
      <c r="BF1536" s="158">
        <f>IF(N1536="snížená",J1536,0)</f>
        <v>0</v>
      </c>
      <c r="BG1536" s="158">
        <f>IF(N1536="zákl. přenesená",J1536,0)</f>
        <v>0</v>
      </c>
      <c r="BH1536" s="158">
        <f>IF(N1536="sníž. přenesená",J1536,0)</f>
        <v>0</v>
      </c>
      <c r="BI1536" s="158">
        <f>IF(N1536="nulová",J1536,0)</f>
        <v>0</v>
      </c>
      <c r="BJ1536" s="20" t="s">
        <v>79</v>
      </c>
      <c r="BK1536" s="158">
        <f>ROUND(I1536*H1536,2)</f>
        <v>0</v>
      </c>
      <c r="BL1536" s="20" t="s">
        <v>202</v>
      </c>
      <c r="BM1536" s="157" t="s">
        <v>1661</v>
      </c>
    </row>
    <row r="1537" spans="1:65" s="2" customFormat="1" ht="224.25">
      <c r="A1537" s="35"/>
      <c r="B1537" s="36"/>
      <c r="C1537" s="35"/>
      <c r="D1537" s="159" t="s">
        <v>204</v>
      </c>
      <c r="E1537" s="35"/>
      <c r="F1537" s="160" t="s">
        <v>1648</v>
      </c>
      <c r="G1537" s="35"/>
      <c r="H1537" s="35"/>
      <c r="I1537" s="161"/>
      <c r="J1537" s="35"/>
      <c r="K1537" s="35"/>
      <c r="L1537" s="36"/>
      <c r="M1537" s="162"/>
      <c r="N1537" s="163"/>
      <c r="O1537" s="56"/>
      <c r="P1537" s="56"/>
      <c r="Q1537" s="56"/>
      <c r="R1537" s="56"/>
      <c r="S1537" s="56"/>
      <c r="T1537" s="57"/>
      <c r="U1537" s="35"/>
      <c r="V1537" s="35"/>
      <c r="W1537" s="35"/>
      <c r="X1537" s="35"/>
      <c r="Y1537" s="35"/>
      <c r="Z1537" s="35"/>
      <c r="AA1537" s="35"/>
      <c r="AB1537" s="35"/>
      <c r="AC1537" s="35"/>
      <c r="AD1537" s="35"/>
      <c r="AE1537" s="35"/>
      <c r="AT1537" s="20" t="s">
        <v>204</v>
      </c>
      <c r="AU1537" s="20" t="s">
        <v>81</v>
      </c>
    </row>
    <row r="1538" spans="1:65" s="13" customFormat="1">
      <c r="B1538" s="164"/>
      <c r="D1538" s="159" t="s">
        <v>206</v>
      </c>
      <c r="E1538" s="165" t="s">
        <v>3</v>
      </c>
      <c r="F1538" s="166" t="s">
        <v>1662</v>
      </c>
      <c r="H1538" s="167">
        <v>3.4969999999999999</v>
      </c>
      <c r="I1538" s="168"/>
      <c r="L1538" s="164"/>
      <c r="M1538" s="169"/>
      <c r="N1538" s="170"/>
      <c r="O1538" s="170"/>
      <c r="P1538" s="170"/>
      <c r="Q1538" s="170"/>
      <c r="R1538" s="170"/>
      <c r="S1538" s="170"/>
      <c r="T1538" s="171"/>
      <c r="AT1538" s="165" t="s">
        <v>206</v>
      </c>
      <c r="AU1538" s="165" t="s">
        <v>81</v>
      </c>
      <c r="AV1538" s="13" t="s">
        <v>81</v>
      </c>
      <c r="AW1538" s="13" t="s">
        <v>34</v>
      </c>
      <c r="AX1538" s="13" t="s">
        <v>72</v>
      </c>
      <c r="AY1538" s="165" t="s">
        <v>195</v>
      </c>
    </row>
    <row r="1539" spans="1:65" s="13" customFormat="1" ht="22.5">
      <c r="B1539" s="164"/>
      <c r="D1539" s="159" t="s">
        <v>206</v>
      </c>
      <c r="E1539" s="165" t="s">
        <v>3</v>
      </c>
      <c r="F1539" s="166" t="s">
        <v>1663</v>
      </c>
      <c r="H1539" s="167">
        <v>157.31100000000001</v>
      </c>
      <c r="I1539" s="168"/>
      <c r="L1539" s="164"/>
      <c r="M1539" s="169"/>
      <c r="N1539" s="170"/>
      <c r="O1539" s="170"/>
      <c r="P1539" s="170"/>
      <c r="Q1539" s="170"/>
      <c r="R1539" s="170"/>
      <c r="S1539" s="170"/>
      <c r="T1539" s="171"/>
      <c r="AT1539" s="165" t="s">
        <v>206</v>
      </c>
      <c r="AU1539" s="165" t="s">
        <v>81</v>
      </c>
      <c r="AV1539" s="13" t="s">
        <v>81</v>
      </c>
      <c r="AW1539" s="13" t="s">
        <v>34</v>
      </c>
      <c r="AX1539" s="13" t="s">
        <v>72</v>
      </c>
      <c r="AY1539" s="165" t="s">
        <v>195</v>
      </c>
    </row>
    <row r="1540" spans="1:65" s="15" customFormat="1">
      <c r="B1540" s="180"/>
      <c r="D1540" s="159" t="s">
        <v>206</v>
      </c>
      <c r="E1540" s="181" t="s">
        <v>3</v>
      </c>
      <c r="F1540" s="182" t="s">
        <v>1664</v>
      </c>
      <c r="H1540" s="183">
        <v>160.80799999999999</v>
      </c>
      <c r="I1540" s="184"/>
      <c r="L1540" s="180"/>
      <c r="M1540" s="185"/>
      <c r="N1540" s="186"/>
      <c r="O1540" s="186"/>
      <c r="P1540" s="186"/>
      <c r="Q1540" s="186"/>
      <c r="R1540" s="186"/>
      <c r="S1540" s="186"/>
      <c r="T1540" s="187"/>
      <c r="AT1540" s="181" t="s">
        <v>206</v>
      </c>
      <c r="AU1540" s="181" t="s">
        <v>81</v>
      </c>
      <c r="AV1540" s="15" t="s">
        <v>202</v>
      </c>
      <c r="AW1540" s="15" t="s">
        <v>34</v>
      </c>
      <c r="AX1540" s="15" t="s">
        <v>79</v>
      </c>
      <c r="AY1540" s="181" t="s">
        <v>195</v>
      </c>
    </row>
    <row r="1541" spans="1:65" s="2" customFormat="1" ht="24.2" customHeight="1">
      <c r="A1541" s="35"/>
      <c r="B1541" s="145"/>
      <c r="C1541" s="146" t="s">
        <v>1665</v>
      </c>
      <c r="D1541" s="146" t="s">
        <v>197</v>
      </c>
      <c r="E1541" s="147" t="s">
        <v>1666</v>
      </c>
      <c r="F1541" s="148" t="s">
        <v>1667</v>
      </c>
      <c r="G1541" s="149" t="s">
        <v>200</v>
      </c>
      <c r="H1541" s="150">
        <v>164.96700000000001</v>
      </c>
      <c r="I1541" s="151"/>
      <c r="J1541" s="152">
        <f>ROUND(I1541*H1541,2)</f>
        <v>0</v>
      </c>
      <c r="K1541" s="148" t="s">
        <v>201</v>
      </c>
      <c r="L1541" s="36"/>
      <c r="M1541" s="153" t="s">
        <v>3</v>
      </c>
      <c r="N1541" s="154" t="s">
        <v>43</v>
      </c>
      <c r="O1541" s="56"/>
      <c r="P1541" s="155">
        <f>O1541*H1541</f>
        <v>0</v>
      </c>
      <c r="Q1541" s="155">
        <v>0</v>
      </c>
      <c r="R1541" s="155">
        <f>Q1541*H1541</f>
        <v>0</v>
      </c>
      <c r="S1541" s="155">
        <v>0</v>
      </c>
      <c r="T1541" s="156">
        <f>S1541*H1541</f>
        <v>0</v>
      </c>
      <c r="U1541" s="35"/>
      <c r="V1541" s="35"/>
      <c r="W1541" s="35"/>
      <c r="X1541" s="35"/>
      <c r="Y1541" s="35"/>
      <c r="Z1541" s="35"/>
      <c r="AA1541" s="35"/>
      <c r="AB1541" s="35"/>
      <c r="AC1541" s="35"/>
      <c r="AD1541" s="35"/>
      <c r="AE1541" s="35"/>
      <c r="AR1541" s="157" t="s">
        <v>202</v>
      </c>
      <c r="AT1541" s="157" t="s">
        <v>197</v>
      </c>
      <c r="AU1541" s="157" t="s">
        <v>81</v>
      </c>
      <c r="AY1541" s="20" t="s">
        <v>195</v>
      </c>
      <c r="BE1541" s="158">
        <f>IF(N1541="základní",J1541,0)</f>
        <v>0</v>
      </c>
      <c r="BF1541" s="158">
        <f>IF(N1541="snížená",J1541,0)</f>
        <v>0</v>
      </c>
      <c r="BG1541" s="158">
        <f>IF(N1541="zákl. přenesená",J1541,0)</f>
        <v>0</v>
      </c>
      <c r="BH1541" s="158">
        <f>IF(N1541="sníž. přenesená",J1541,0)</f>
        <v>0</v>
      </c>
      <c r="BI1541" s="158">
        <f>IF(N1541="nulová",J1541,0)</f>
        <v>0</v>
      </c>
      <c r="BJ1541" s="20" t="s">
        <v>79</v>
      </c>
      <c r="BK1541" s="158">
        <f>ROUND(I1541*H1541,2)</f>
        <v>0</v>
      </c>
      <c r="BL1541" s="20" t="s">
        <v>202</v>
      </c>
      <c r="BM1541" s="157" t="s">
        <v>1668</v>
      </c>
    </row>
    <row r="1542" spans="1:65" s="2" customFormat="1" ht="87.75">
      <c r="A1542" s="35"/>
      <c r="B1542" s="36"/>
      <c r="C1542" s="35"/>
      <c r="D1542" s="159" t="s">
        <v>204</v>
      </c>
      <c r="E1542" s="35"/>
      <c r="F1542" s="160" t="s">
        <v>1669</v>
      </c>
      <c r="G1542" s="35"/>
      <c r="H1542" s="35"/>
      <c r="I1542" s="161"/>
      <c r="J1542" s="35"/>
      <c r="K1542" s="35"/>
      <c r="L1542" s="36"/>
      <c r="M1542" s="162"/>
      <c r="N1542" s="163"/>
      <c r="O1542" s="56"/>
      <c r="P1542" s="56"/>
      <c r="Q1542" s="56"/>
      <c r="R1542" s="56"/>
      <c r="S1542" s="56"/>
      <c r="T1542" s="57"/>
      <c r="U1542" s="35"/>
      <c r="V1542" s="35"/>
      <c r="W1542" s="35"/>
      <c r="X1542" s="35"/>
      <c r="Y1542" s="35"/>
      <c r="Z1542" s="35"/>
      <c r="AA1542" s="35"/>
      <c r="AB1542" s="35"/>
      <c r="AC1542" s="35"/>
      <c r="AD1542" s="35"/>
      <c r="AE1542" s="35"/>
      <c r="AT1542" s="20" t="s">
        <v>204</v>
      </c>
      <c r="AU1542" s="20" t="s">
        <v>81</v>
      </c>
    </row>
    <row r="1543" spans="1:65" s="2" customFormat="1" ht="14.45" customHeight="1">
      <c r="A1543" s="35"/>
      <c r="B1543" s="145"/>
      <c r="C1543" s="146" t="s">
        <v>1670</v>
      </c>
      <c r="D1543" s="146" t="s">
        <v>197</v>
      </c>
      <c r="E1543" s="147" t="s">
        <v>1671</v>
      </c>
      <c r="F1543" s="148" t="s">
        <v>1672</v>
      </c>
      <c r="G1543" s="149" t="s">
        <v>200</v>
      </c>
      <c r="H1543" s="150">
        <v>164.96700000000001</v>
      </c>
      <c r="I1543" s="151"/>
      <c r="J1543" s="152">
        <f>ROUND(I1543*H1543,2)</f>
        <v>0</v>
      </c>
      <c r="K1543" s="148" t="s">
        <v>3</v>
      </c>
      <c r="L1543" s="36"/>
      <c r="M1543" s="153" t="s">
        <v>3</v>
      </c>
      <c r="N1543" s="154" t="s">
        <v>43</v>
      </c>
      <c r="O1543" s="56"/>
      <c r="P1543" s="155">
        <f>O1543*H1543</f>
        <v>0</v>
      </c>
      <c r="Q1543" s="155">
        <v>0.04</v>
      </c>
      <c r="R1543" s="155">
        <f>Q1543*H1543</f>
        <v>6.5986800000000008</v>
      </c>
      <c r="S1543" s="155">
        <v>0</v>
      </c>
      <c r="T1543" s="156">
        <f>S1543*H1543</f>
        <v>0</v>
      </c>
      <c r="U1543" s="35"/>
      <c r="V1543" s="35"/>
      <c r="W1543" s="35"/>
      <c r="X1543" s="35"/>
      <c r="Y1543" s="35"/>
      <c r="Z1543" s="35"/>
      <c r="AA1543" s="35"/>
      <c r="AB1543" s="35"/>
      <c r="AC1543" s="35"/>
      <c r="AD1543" s="35"/>
      <c r="AE1543" s="35"/>
      <c r="AR1543" s="157" t="s">
        <v>202</v>
      </c>
      <c r="AT1543" s="157" t="s">
        <v>197</v>
      </c>
      <c r="AU1543" s="157" t="s">
        <v>81</v>
      </c>
      <c r="AY1543" s="20" t="s">
        <v>195</v>
      </c>
      <c r="BE1543" s="158">
        <f>IF(N1543="základní",J1543,0)</f>
        <v>0</v>
      </c>
      <c r="BF1543" s="158">
        <f>IF(N1543="snížená",J1543,0)</f>
        <v>0</v>
      </c>
      <c r="BG1543" s="158">
        <f>IF(N1543="zákl. přenesená",J1543,0)</f>
        <v>0</v>
      </c>
      <c r="BH1543" s="158">
        <f>IF(N1543="sníž. přenesená",J1543,0)</f>
        <v>0</v>
      </c>
      <c r="BI1543" s="158">
        <f>IF(N1543="nulová",J1543,0)</f>
        <v>0</v>
      </c>
      <c r="BJ1543" s="20" t="s">
        <v>79</v>
      </c>
      <c r="BK1543" s="158">
        <f>ROUND(I1543*H1543,2)</f>
        <v>0</v>
      </c>
      <c r="BL1543" s="20" t="s">
        <v>202</v>
      </c>
      <c r="BM1543" s="157" t="s">
        <v>1673</v>
      </c>
    </row>
    <row r="1544" spans="1:65" s="2" customFormat="1" ht="87.75">
      <c r="A1544" s="35"/>
      <c r="B1544" s="36"/>
      <c r="C1544" s="35"/>
      <c r="D1544" s="159" t="s">
        <v>204</v>
      </c>
      <c r="E1544" s="35"/>
      <c r="F1544" s="160" t="s">
        <v>1669</v>
      </c>
      <c r="G1544" s="35"/>
      <c r="H1544" s="35"/>
      <c r="I1544" s="161"/>
      <c r="J1544" s="35"/>
      <c r="K1544" s="35"/>
      <c r="L1544" s="36"/>
      <c r="M1544" s="162"/>
      <c r="N1544" s="163"/>
      <c r="O1544" s="56"/>
      <c r="P1544" s="56"/>
      <c r="Q1544" s="56"/>
      <c r="R1544" s="56"/>
      <c r="S1544" s="56"/>
      <c r="T1544" s="57"/>
      <c r="U1544" s="35"/>
      <c r="V1544" s="35"/>
      <c r="W1544" s="35"/>
      <c r="X1544" s="35"/>
      <c r="Y1544" s="35"/>
      <c r="Z1544" s="35"/>
      <c r="AA1544" s="35"/>
      <c r="AB1544" s="35"/>
      <c r="AC1544" s="35"/>
      <c r="AD1544" s="35"/>
      <c r="AE1544" s="35"/>
      <c r="AT1544" s="20" t="s">
        <v>204</v>
      </c>
      <c r="AU1544" s="20" t="s">
        <v>81</v>
      </c>
    </row>
    <row r="1545" spans="1:65" s="2" customFormat="1" ht="37.9" customHeight="1">
      <c r="A1545" s="35"/>
      <c r="B1545" s="145"/>
      <c r="C1545" s="146" t="s">
        <v>1674</v>
      </c>
      <c r="D1545" s="146" t="s">
        <v>197</v>
      </c>
      <c r="E1545" s="147" t="s">
        <v>1675</v>
      </c>
      <c r="F1545" s="148" t="s">
        <v>1676</v>
      </c>
      <c r="G1545" s="149" t="s">
        <v>200</v>
      </c>
      <c r="H1545" s="150">
        <v>164.96700000000001</v>
      </c>
      <c r="I1545" s="151"/>
      <c r="J1545" s="152">
        <f>ROUND(I1545*H1545,2)</f>
        <v>0</v>
      </c>
      <c r="K1545" s="148" t="s">
        <v>201</v>
      </c>
      <c r="L1545" s="36"/>
      <c r="M1545" s="153" t="s">
        <v>3</v>
      </c>
      <c r="N1545" s="154" t="s">
        <v>43</v>
      </c>
      <c r="O1545" s="56"/>
      <c r="P1545" s="155">
        <f>O1545*H1545</f>
        <v>0</v>
      </c>
      <c r="Q1545" s="155">
        <v>0</v>
      </c>
      <c r="R1545" s="155">
        <f>Q1545*H1545</f>
        <v>0</v>
      </c>
      <c r="S1545" s="155">
        <v>0</v>
      </c>
      <c r="T1545" s="156">
        <f>S1545*H1545</f>
        <v>0</v>
      </c>
      <c r="U1545" s="35"/>
      <c r="V1545" s="35"/>
      <c r="W1545" s="35"/>
      <c r="X1545" s="35"/>
      <c r="Y1545" s="35"/>
      <c r="Z1545" s="35"/>
      <c r="AA1545" s="35"/>
      <c r="AB1545" s="35"/>
      <c r="AC1545" s="35"/>
      <c r="AD1545" s="35"/>
      <c r="AE1545" s="35"/>
      <c r="AR1545" s="157" t="s">
        <v>202</v>
      </c>
      <c r="AT1545" s="157" t="s">
        <v>197</v>
      </c>
      <c r="AU1545" s="157" t="s">
        <v>81</v>
      </c>
      <c r="AY1545" s="20" t="s">
        <v>195</v>
      </c>
      <c r="BE1545" s="158">
        <f>IF(N1545="základní",J1545,0)</f>
        <v>0</v>
      </c>
      <c r="BF1545" s="158">
        <f>IF(N1545="snížená",J1545,0)</f>
        <v>0</v>
      </c>
      <c r="BG1545" s="158">
        <f>IF(N1545="zákl. přenesená",J1545,0)</f>
        <v>0</v>
      </c>
      <c r="BH1545" s="158">
        <f>IF(N1545="sníž. přenesená",J1545,0)</f>
        <v>0</v>
      </c>
      <c r="BI1545" s="158">
        <f>IF(N1545="nulová",J1545,0)</f>
        <v>0</v>
      </c>
      <c r="BJ1545" s="20" t="s">
        <v>79</v>
      </c>
      <c r="BK1545" s="158">
        <f>ROUND(I1545*H1545,2)</f>
        <v>0</v>
      </c>
      <c r="BL1545" s="20" t="s">
        <v>202</v>
      </c>
      <c r="BM1545" s="157" t="s">
        <v>1677</v>
      </c>
    </row>
    <row r="1546" spans="1:65" s="2" customFormat="1" ht="87.75">
      <c r="A1546" s="35"/>
      <c r="B1546" s="36"/>
      <c r="C1546" s="35"/>
      <c r="D1546" s="159" t="s">
        <v>204</v>
      </c>
      <c r="E1546" s="35"/>
      <c r="F1546" s="160" t="s">
        <v>1669</v>
      </c>
      <c r="G1546" s="35"/>
      <c r="H1546" s="35"/>
      <c r="I1546" s="161"/>
      <c r="J1546" s="35"/>
      <c r="K1546" s="35"/>
      <c r="L1546" s="36"/>
      <c r="M1546" s="162"/>
      <c r="N1546" s="163"/>
      <c r="O1546" s="56"/>
      <c r="P1546" s="56"/>
      <c r="Q1546" s="56"/>
      <c r="R1546" s="56"/>
      <c r="S1546" s="56"/>
      <c r="T1546" s="57"/>
      <c r="U1546" s="35"/>
      <c r="V1546" s="35"/>
      <c r="W1546" s="35"/>
      <c r="X1546" s="35"/>
      <c r="Y1546" s="35"/>
      <c r="Z1546" s="35"/>
      <c r="AA1546" s="35"/>
      <c r="AB1546" s="35"/>
      <c r="AC1546" s="35"/>
      <c r="AD1546" s="35"/>
      <c r="AE1546" s="35"/>
      <c r="AT1546" s="20" t="s">
        <v>204</v>
      </c>
      <c r="AU1546" s="20" t="s">
        <v>81</v>
      </c>
    </row>
    <row r="1547" spans="1:65" s="2" customFormat="1" ht="14.45" customHeight="1">
      <c r="A1547" s="35"/>
      <c r="B1547" s="145"/>
      <c r="C1547" s="146" t="s">
        <v>1678</v>
      </c>
      <c r="D1547" s="146" t="s">
        <v>197</v>
      </c>
      <c r="E1547" s="147" t="s">
        <v>1679</v>
      </c>
      <c r="F1547" s="148" t="s">
        <v>1680</v>
      </c>
      <c r="G1547" s="149" t="s">
        <v>262</v>
      </c>
      <c r="H1547" s="150">
        <v>25.795999999999999</v>
      </c>
      <c r="I1547" s="151"/>
      <c r="J1547" s="152">
        <f>ROUND(I1547*H1547,2)</f>
        <v>0</v>
      </c>
      <c r="K1547" s="148" t="s">
        <v>201</v>
      </c>
      <c r="L1547" s="36"/>
      <c r="M1547" s="153" t="s">
        <v>3</v>
      </c>
      <c r="N1547" s="154" t="s">
        <v>43</v>
      </c>
      <c r="O1547" s="56"/>
      <c r="P1547" s="155">
        <f>O1547*H1547</f>
        <v>0</v>
      </c>
      <c r="Q1547" s="155">
        <v>1.06277</v>
      </c>
      <c r="R1547" s="155">
        <f>Q1547*H1547</f>
        <v>27.41521492</v>
      </c>
      <c r="S1547" s="155">
        <v>0</v>
      </c>
      <c r="T1547" s="156">
        <f>S1547*H1547</f>
        <v>0</v>
      </c>
      <c r="U1547" s="35"/>
      <c r="V1547" s="35"/>
      <c r="W1547" s="35"/>
      <c r="X1547" s="35"/>
      <c r="Y1547" s="35"/>
      <c r="Z1547" s="35"/>
      <c r="AA1547" s="35"/>
      <c r="AB1547" s="35"/>
      <c r="AC1547" s="35"/>
      <c r="AD1547" s="35"/>
      <c r="AE1547" s="35"/>
      <c r="AR1547" s="157" t="s">
        <v>202</v>
      </c>
      <c r="AT1547" s="157" t="s">
        <v>197</v>
      </c>
      <c r="AU1547" s="157" t="s">
        <v>81</v>
      </c>
      <c r="AY1547" s="20" t="s">
        <v>195</v>
      </c>
      <c r="BE1547" s="158">
        <f>IF(N1547="základní",J1547,0)</f>
        <v>0</v>
      </c>
      <c r="BF1547" s="158">
        <f>IF(N1547="snížená",J1547,0)</f>
        <v>0</v>
      </c>
      <c r="BG1547" s="158">
        <f>IF(N1547="zákl. přenesená",J1547,0)</f>
        <v>0</v>
      </c>
      <c r="BH1547" s="158">
        <f>IF(N1547="sníž. přenesená",J1547,0)</f>
        <v>0</v>
      </c>
      <c r="BI1547" s="158">
        <f>IF(N1547="nulová",J1547,0)</f>
        <v>0</v>
      </c>
      <c r="BJ1547" s="20" t="s">
        <v>79</v>
      </c>
      <c r="BK1547" s="158">
        <f>ROUND(I1547*H1547,2)</f>
        <v>0</v>
      </c>
      <c r="BL1547" s="20" t="s">
        <v>202</v>
      </c>
      <c r="BM1547" s="157" t="s">
        <v>1681</v>
      </c>
    </row>
    <row r="1548" spans="1:65" s="2" customFormat="1" ht="39">
      <c r="A1548" s="35"/>
      <c r="B1548" s="36"/>
      <c r="C1548" s="35"/>
      <c r="D1548" s="159" t="s">
        <v>204</v>
      </c>
      <c r="E1548" s="35"/>
      <c r="F1548" s="160" t="s">
        <v>1682</v>
      </c>
      <c r="G1548" s="35"/>
      <c r="H1548" s="35"/>
      <c r="I1548" s="161"/>
      <c r="J1548" s="35"/>
      <c r="K1548" s="35"/>
      <c r="L1548" s="36"/>
      <c r="M1548" s="162"/>
      <c r="N1548" s="163"/>
      <c r="O1548" s="56"/>
      <c r="P1548" s="56"/>
      <c r="Q1548" s="56"/>
      <c r="R1548" s="56"/>
      <c r="S1548" s="56"/>
      <c r="T1548" s="57"/>
      <c r="U1548" s="35"/>
      <c r="V1548" s="35"/>
      <c r="W1548" s="35"/>
      <c r="X1548" s="35"/>
      <c r="Y1548" s="35"/>
      <c r="Z1548" s="35"/>
      <c r="AA1548" s="35"/>
      <c r="AB1548" s="35"/>
      <c r="AC1548" s="35"/>
      <c r="AD1548" s="35"/>
      <c r="AE1548" s="35"/>
      <c r="AT1548" s="20" t="s">
        <v>204</v>
      </c>
      <c r="AU1548" s="20" t="s">
        <v>81</v>
      </c>
    </row>
    <row r="1549" spans="1:65" s="13" customFormat="1" ht="22.5">
      <c r="B1549" s="164"/>
      <c r="D1549" s="159" t="s">
        <v>206</v>
      </c>
      <c r="E1549" s="165" t="s">
        <v>3</v>
      </c>
      <c r="F1549" s="166" t="s">
        <v>1683</v>
      </c>
      <c r="H1549" s="167">
        <v>1.661</v>
      </c>
      <c r="I1549" s="168"/>
      <c r="L1549" s="164"/>
      <c r="M1549" s="169"/>
      <c r="N1549" s="170"/>
      <c r="O1549" s="170"/>
      <c r="P1549" s="170"/>
      <c r="Q1549" s="170"/>
      <c r="R1549" s="170"/>
      <c r="S1549" s="170"/>
      <c r="T1549" s="171"/>
      <c r="AT1549" s="165" t="s">
        <v>206</v>
      </c>
      <c r="AU1549" s="165" t="s">
        <v>81</v>
      </c>
      <c r="AV1549" s="13" t="s">
        <v>81</v>
      </c>
      <c r="AW1549" s="13" t="s">
        <v>34</v>
      </c>
      <c r="AX1549" s="13" t="s">
        <v>72</v>
      </c>
      <c r="AY1549" s="165" t="s">
        <v>195</v>
      </c>
    </row>
    <row r="1550" spans="1:65" s="14" customFormat="1">
      <c r="B1550" s="172"/>
      <c r="D1550" s="159" t="s">
        <v>206</v>
      </c>
      <c r="E1550" s="173" t="s">
        <v>3</v>
      </c>
      <c r="F1550" s="174" t="s">
        <v>218</v>
      </c>
      <c r="H1550" s="175">
        <v>1.661</v>
      </c>
      <c r="I1550" s="176"/>
      <c r="L1550" s="172"/>
      <c r="M1550" s="177"/>
      <c r="N1550" s="178"/>
      <c r="O1550" s="178"/>
      <c r="P1550" s="178"/>
      <c r="Q1550" s="178"/>
      <c r="R1550" s="178"/>
      <c r="S1550" s="178"/>
      <c r="T1550" s="179"/>
      <c r="AT1550" s="173" t="s">
        <v>206</v>
      </c>
      <c r="AU1550" s="173" t="s">
        <v>81</v>
      </c>
      <c r="AV1550" s="14" t="s">
        <v>109</v>
      </c>
      <c r="AW1550" s="14" t="s">
        <v>34</v>
      </c>
      <c r="AX1550" s="14" t="s">
        <v>72</v>
      </c>
      <c r="AY1550" s="173" t="s">
        <v>195</v>
      </c>
    </row>
    <row r="1551" spans="1:65" s="13" customFormat="1" ht="33.75">
      <c r="B1551" s="164"/>
      <c r="D1551" s="159" t="s">
        <v>206</v>
      </c>
      <c r="E1551" s="165" t="s">
        <v>3</v>
      </c>
      <c r="F1551" s="166" t="s">
        <v>1684</v>
      </c>
      <c r="H1551" s="167">
        <v>3.5830000000000002</v>
      </c>
      <c r="I1551" s="168"/>
      <c r="L1551" s="164"/>
      <c r="M1551" s="169"/>
      <c r="N1551" s="170"/>
      <c r="O1551" s="170"/>
      <c r="P1551" s="170"/>
      <c r="Q1551" s="170"/>
      <c r="R1551" s="170"/>
      <c r="S1551" s="170"/>
      <c r="T1551" s="171"/>
      <c r="AT1551" s="165" t="s">
        <v>206</v>
      </c>
      <c r="AU1551" s="165" t="s">
        <v>81</v>
      </c>
      <c r="AV1551" s="13" t="s">
        <v>81</v>
      </c>
      <c r="AW1551" s="13" t="s">
        <v>34</v>
      </c>
      <c r="AX1551" s="13" t="s">
        <v>72</v>
      </c>
      <c r="AY1551" s="165" t="s">
        <v>195</v>
      </c>
    </row>
    <row r="1552" spans="1:65" s="13" customFormat="1" ht="33.75">
      <c r="B1552" s="164"/>
      <c r="D1552" s="159" t="s">
        <v>206</v>
      </c>
      <c r="E1552" s="165" t="s">
        <v>3</v>
      </c>
      <c r="F1552" s="166" t="s">
        <v>1685</v>
      </c>
      <c r="H1552" s="167">
        <v>4.5060000000000002</v>
      </c>
      <c r="I1552" s="168"/>
      <c r="L1552" s="164"/>
      <c r="M1552" s="169"/>
      <c r="N1552" s="170"/>
      <c r="O1552" s="170"/>
      <c r="P1552" s="170"/>
      <c r="Q1552" s="170"/>
      <c r="R1552" s="170"/>
      <c r="S1552" s="170"/>
      <c r="T1552" s="171"/>
      <c r="AT1552" s="165" t="s">
        <v>206</v>
      </c>
      <c r="AU1552" s="165" t="s">
        <v>81</v>
      </c>
      <c r="AV1552" s="13" t="s">
        <v>81</v>
      </c>
      <c r="AW1552" s="13" t="s">
        <v>34</v>
      </c>
      <c r="AX1552" s="13" t="s">
        <v>72</v>
      </c>
      <c r="AY1552" s="165" t="s">
        <v>195</v>
      </c>
    </row>
    <row r="1553" spans="1:65" s="13" customFormat="1">
      <c r="B1553" s="164"/>
      <c r="D1553" s="159" t="s">
        <v>206</v>
      </c>
      <c r="E1553" s="165" t="s">
        <v>3</v>
      </c>
      <c r="F1553" s="166" t="s">
        <v>1686</v>
      </c>
      <c r="H1553" s="167">
        <v>0.14499999999999999</v>
      </c>
      <c r="I1553" s="168"/>
      <c r="L1553" s="164"/>
      <c r="M1553" s="169"/>
      <c r="N1553" s="170"/>
      <c r="O1553" s="170"/>
      <c r="P1553" s="170"/>
      <c r="Q1553" s="170"/>
      <c r="R1553" s="170"/>
      <c r="S1553" s="170"/>
      <c r="T1553" s="171"/>
      <c r="AT1553" s="165" t="s">
        <v>206</v>
      </c>
      <c r="AU1553" s="165" t="s">
        <v>81</v>
      </c>
      <c r="AV1553" s="13" t="s">
        <v>81</v>
      </c>
      <c r="AW1553" s="13" t="s">
        <v>34</v>
      </c>
      <c r="AX1553" s="13" t="s">
        <v>72</v>
      </c>
      <c r="AY1553" s="165" t="s">
        <v>195</v>
      </c>
    </row>
    <row r="1554" spans="1:65" s="14" customFormat="1">
      <c r="B1554" s="172"/>
      <c r="D1554" s="159" t="s">
        <v>206</v>
      </c>
      <c r="E1554" s="173" t="s">
        <v>3</v>
      </c>
      <c r="F1554" s="174" t="s">
        <v>532</v>
      </c>
      <c r="H1554" s="175">
        <v>8.234</v>
      </c>
      <c r="I1554" s="176"/>
      <c r="L1554" s="172"/>
      <c r="M1554" s="177"/>
      <c r="N1554" s="178"/>
      <c r="O1554" s="178"/>
      <c r="P1554" s="178"/>
      <c r="Q1554" s="178"/>
      <c r="R1554" s="178"/>
      <c r="S1554" s="178"/>
      <c r="T1554" s="179"/>
      <c r="AT1554" s="173" t="s">
        <v>206</v>
      </c>
      <c r="AU1554" s="173" t="s">
        <v>81</v>
      </c>
      <c r="AV1554" s="14" t="s">
        <v>109</v>
      </c>
      <c r="AW1554" s="14" t="s">
        <v>34</v>
      </c>
      <c r="AX1554" s="14" t="s">
        <v>72</v>
      </c>
      <c r="AY1554" s="173" t="s">
        <v>195</v>
      </c>
    </row>
    <row r="1555" spans="1:65" s="13" customFormat="1" ht="33.75">
      <c r="B1555" s="164"/>
      <c r="D1555" s="159" t="s">
        <v>206</v>
      </c>
      <c r="E1555" s="165" t="s">
        <v>3</v>
      </c>
      <c r="F1555" s="166" t="s">
        <v>1687</v>
      </c>
      <c r="H1555" s="167">
        <v>7.0970000000000004</v>
      </c>
      <c r="I1555" s="168"/>
      <c r="L1555" s="164"/>
      <c r="M1555" s="169"/>
      <c r="N1555" s="170"/>
      <c r="O1555" s="170"/>
      <c r="P1555" s="170"/>
      <c r="Q1555" s="170"/>
      <c r="R1555" s="170"/>
      <c r="S1555" s="170"/>
      <c r="T1555" s="171"/>
      <c r="AT1555" s="165" t="s">
        <v>206</v>
      </c>
      <c r="AU1555" s="165" t="s">
        <v>81</v>
      </c>
      <c r="AV1555" s="13" t="s">
        <v>81</v>
      </c>
      <c r="AW1555" s="13" t="s">
        <v>34</v>
      </c>
      <c r="AX1555" s="13" t="s">
        <v>72</v>
      </c>
      <c r="AY1555" s="165" t="s">
        <v>195</v>
      </c>
    </row>
    <row r="1556" spans="1:65" s="13" customFormat="1" ht="22.5">
      <c r="B1556" s="164"/>
      <c r="D1556" s="159" t="s">
        <v>206</v>
      </c>
      <c r="E1556" s="165" t="s">
        <v>3</v>
      </c>
      <c r="F1556" s="166" t="s">
        <v>1688</v>
      </c>
      <c r="H1556" s="167">
        <v>0.94799999999999995</v>
      </c>
      <c r="I1556" s="168"/>
      <c r="L1556" s="164"/>
      <c r="M1556" s="169"/>
      <c r="N1556" s="170"/>
      <c r="O1556" s="170"/>
      <c r="P1556" s="170"/>
      <c r="Q1556" s="170"/>
      <c r="R1556" s="170"/>
      <c r="S1556" s="170"/>
      <c r="T1556" s="171"/>
      <c r="AT1556" s="165" t="s">
        <v>206</v>
      </c>
      <c r="AU1556" s="165" t="s">
        <v>81</v>
      </c>
      <c r="AV1556" s="13" t="s">
        <v>81</v>
      </c>
      <c r="AW1556" s="13" t="s">
        <v>34</v>
      </c>
      <c r="AX1556" s="13" t="s">
        <v>72</v>
      </c>
      <c r="AY1556" s="165" t="s">
        <v>195</v>
      </c>
    </row>
    <row r="1557" spans="1:65" s="14" customFormat="1">
      <c r="B1557" s="172"/>
      <c r="D1557" s="159" t="s">
        <v>206</v>
      </c>
      <c r="E1557" s="173" t="s">
        <v>3</v>
      </c>
      <c r="F1557" s="174" t="s">
        <v>514</v>
      </c>
      <c r="H1557" s="175">
        <v>8.0449999999999999</v>
      </c>
      <c r="I1557" s="176"/>
      <c r="L1557" s="172"/>
      <c r="M1557" s="177"/>
      <c r="N1557" s="178"/>
      <c r="O1557" s="178"/>
      <c r="P1557" s="178"/>
      <c r="Q1557" s="178"/>
      <c r="R1557" s="178"/>
      <c r="S1557" s="178"/>
      <c r="T1557" s="179"/>
      <c r="AT1557" s="173" t="s">
        <v>206</v>
      </c>
      <c r="AU1557" s="173" t="s">
        <v>81</v>
      </c>
      <c r="AV1557" s="14" t="s">
        <v>109</v>
      </c>
      <c r="AW1557" s="14" t="s">
        <v>34</v>
      </c>
      <c r="AX1557" s="14" t="s">
        <v>72</v>
      </c>
      <c r="AY1557" s="173" t="s">
        <v>195</v>
      </c>
    </row>
    <row r="1558" spans="1:65" s="13" customFormat="1" ht="33.75">
      <c r="B1558" s="164"/>
      <c r="D1558" s="159" t="s">
        <v>206</v>
      </c>
      <c r="E1558" s="165" t="s">
        <v>3</v>
      </c>
      <c r="F1558" s="166" t="s">
        <v>1689</v>
      </c>
      <c r="H1558" s="167">
        <v>3.6659999999999999</v>
      </c>
      <c r="I1558" s="168"/>
      <c r="L1558" s="164"/>
      <c r="M1558" s="169"/>
      <c r="N1558" s="170"/>
      <c r="O1558" s="170"/>
      <c r="P1558" s="170"/>
      <c r="Q1558" s="170"/>
      <c r="R1558" s="170"/>
      <c r="S1558" s="170"/>
      <c r="T1558" s="171"/>
      <c r="AT1558" s="165" t="s">
        <v>206</v>
      </c>
      <c r="AU1558" s="165" t="s">
        <v>81</v>
      </c>
      <c r="AV1558" s="13" t="s">
        <v>81</v>
      </c>
      <c r="AW1558" s="13" t="s">
        <v>34</v>
      </c>
      <c r="AX1558" s="13" t="s">
        <v>72</v>
      </c>
      <c r="AY1558" s="165" t="s">
        <v>195</v>
      </c>
    </row>
    <row r="1559" spans="1:65" s="13" customFormat="1" ht="33.75">
      <c r="B1559" s="164"/>
      <c r="D1559" s="159" t="s">
        <v>206</v>
      </c>
      <c r="E1559" s="165" t="s">
        <v>3</v>
      </c>
      <c r="F1559" s="166" t="s">
        <v>1690</v>
      </c>
      <c r="H1559" s="167">
        <v>4.0170000000000003</v>
      </c>
      <c r="I1559" s="168"/>
      <c r="L1559" s="164"/>
      <c r="M1559" s="169"/>
      <c r="N1559" s="170"/>
      <c r="O1559" s="170"/>
      <c r="P1559" s="170"/>
      <c r="Q1559" s="170"/>
      <c r="R1559" s="170"/>
      <c r="S1559" s="170"/>
      <c r="T1559" s="171"/>
      <c r="AT1559" s="165" t="s">
        <v>206</v>
      </c>
      <c r="AU1559" s="165" t="s">
        <v>81</v>
      </c>
      <c r="AV1559" s="13" t="s">
        <v>81</v>
      </c>
      <c r="AW1559" s="13" t="s">
        <v>34</v>
      </c>
      <c r="AX1559" s="13" t="s">
        <v>72</v>
      </c>
      <c r="AY1559" s="165" t="s">
        <v>195</v>
      </c>
    </row>
    <row r="1560" spans="1:65" s="14" customFormat="1">
      <c r="B1560" s="172"/>
      <c r="D1560" s="159" t="s">
        <v>206</v>
      </c>
      <c r="E1560" s="173" t="s">
        <v>3</v>
      </c>
      <c r="F1560" s="174" t="s">
        <v>516</v>
      </c>
      <c r="H1560" s="175">
        <v>7.6829999999999998</v>
      </c>
      <c r="I1560" s="176"/>
      <c r="L1560" s="172"/>
      <c r="M1560" s="177"/>
      <c r="N1560" s="178"/>
      <c r="O1560" s="178"/>
      <c r="P1560" s="178"/>
      <c r="Q1560" s="178"/>
      <c r="R1560" s="178"/>
      <c r="S1560" s="178"/>
      <c r="T1560" s="179"/>
      <c r="AT1560" s="173" t="s">
        <v>206</v>
      </c>
      <c r="AU1560" s="173" t="s">
        <v>81</v>
      </c>
      <c r="AV1560" s="14" t="s">
        <v>109</v>
      </c>
      <c r="AW1560" s="14" t="s">
        <v>34</v>
      </c>
      <c r="AX1560" s="14" t="s">
        <v>72</v>
      </c>
      <c r="AY1560" s="173" t="s">
        <v>195</v>
      </c>
    </row>
    <row r="1561" spans="1:65" s="13" customFormat="1">
      <c r="B1561" s="164"/>
      <c r="D1561" s="159" t="s">
        <v>206</v>
      </c>
      <c r="E1561" s="165" t="s">
        <v>3</v>
      </c>
      <c r="F1561" s="166" t="s">
        <v>1691</v>
      </c>
      <c r="H1561" s="167">
        <v>8.2000000000000003E-2</v>
      </c>
      <c r="I1561" s="168"/>
      <c r="L1561" s="164"/>
      <c r="M1561" s="169"/>
      <c r="N1561" s="170"/>
      <c r="O1561" s="170"/>
      <c r="P1561" s="170"/>
      <c r="Q1561" s="170"/>
      <c r="R1561" s="170"/>
      <c r="S1561" s="170"/>
      <c r="T1561" s="171"/>
      <c r="AT1561" s="165" t="s">
        <v>206</v>
      </c>
      <c r="AU1561" s="165" t="s">
        <v>81</v>
      </c>
      <c r="AV1561" s="13" t="s">
        <v>81</v>
      </c>
      <c r="AW1561" s="13" t="s">
        <v>34</v>
      </c>
      <c r="AX1561" s="13" t="s">
        <v>72</v>
      </c>
      <c r="AY1561" s="165" t="s">
        <v>195</v>
      </c>
    </row>
    <row r="1562" spans="1:65" s="14" customFormat="1">
      <c r="B1562" s="172"/>
      <c r="D1562" s="159" t="s">
        <v>206</v>
      </c>
      <c r="E1562" s="173" t="s">
        <v>3</v>
      </c>
      <c r="F1562" s="174" t="s">
        <v>1290</v>
      </c>
      <c r="H1562" s="175">
        <v>8.2000000000000003E-2</v>
      </c>
      <c r="I1562" s="176"/>
      <c r="L1562" s="172"/>
      <c r="M1562" s="177"/>
      <c r="N1562" s="178"/>
      <c r="O1562" s="178"/>
      <c r="P1562" s="178"/>
      <c r="Q1562" s="178"/>
      <c r="R1562" s="178"/>
      <c r="S1562" s="178"/>
      <c r="T1562" s="179"/>
      <c r="AT1562" s="173" t="s">
        <v>206</v>
      </c>
      <c r="AU1562" s="173" t="s">
        <v>81</v>
      </c>
      <c r="AV1562" s="14" t="s">
        <v>109</v>
      </c>
      <c r="AW1562" s="14" t="s">
        <v>34</v>
      </c>
      <c r="AX1562" s="14" t="s">
        <v>72</v>
      </c>
      <c r="AY1562" s="173" t="s">
        <v>195</v>
      </c>
    </row>
    <row r="1563" spans="1:65" s="13" customFormat="1">
      <c r="B1563" s="164"/>
      <c r="D1563" s="159" t="s">
        <v>206</v>
      </c>
      <c r="E1563" s="165" t="s">
        <v>3</v>
      </c>
      <c r="F1563" s="166" t="s">
        <v>1692</v>
      </c>
      <c r="H1563" s="167">
        <v>9.0999999999999998E-2</v>
      </c>
      <c r="I1563" s="168"/>
      <c r="L1563" s="164"/>
      <c r="M1563" s="169"/>
      <c r="N1563" s="170"/>
      <c r="O1563" s="170"/>
      <c r="P1563" s="170"/>
      <c r="Q1563" s="170"/>
      <c r="R1563" s="170"/>
      <c r="S1563" s="170"/>
      <c r="T1563" s="171"/>
      <c r="AT1563" s="165" t="s">
        <v>206</v>
      </c>
      <c r="AU1563" s="165" t="s">
        <v>81</v>
      </c>
      <c r="AV1563" s="13" t="s">
        <v>81</v>
      </c>
      <c r="AW1563" s="13" t="s">
        <v>34</v>
      </c>
      <c r="AX1563" s="13" t="s">
        <v>72</v>
      </c>
      <c r="AY1563" s="165" t="s">
        <v>195</v>
      </c>
    </row>
    <row r="1564" spans="1:65" s="14" customFormat="1">
      <c r="B1564" s="172"/>
      <c r="D1564" s="159" t="s">
        <v>206</v>
      </c>
      <c r="E1564" s="173" t="s">
        <v>3</v>
      </c>
      <c r="F1564" s="174" t="s">
        <v>961</v>
      </c>
      <c r="H1564" s="175">
        <v>9.0999999999999998E-2</v>
      </c>
      <c r="I1564" s="176"/>
      <c r="L1564" s="172"/>
      <c r="M1564" s="177"/>
      <c r="N1564" s="178"/>
      <c r="O1564" s="178"/>
      <c r="P1564" s="178"/>
      <c r="Q1564" s="178"/>
      <c r="R1564" s="178"/>
      <c r="S1564" s="178"/>
      <c r="T1564" s="179"/>
      <c r="AT1564" s="173" t="s">
        <v>206</v>
      </c>
      <c r="AU1564" s="173" t="s">
        <v>81</v>
      </c>
      <c r="AV1564" s="14" t="s">
        <v>109</v>
      </c>
      <c r="AW1564" s="14" t="s">
        <v>34</v>
      </c>
      <c r="AX1564" s="14" t="s">
        <v>72</v>
      </c>
      <c r="AY1564" s="173" t="s">
        <v>195</v>
      </c>
    </row>
    <row r="1565" spans="1:65" s="15" customFormat="1">
      <c r="B1565" s="180"/>
      <c r="D1565" s="159" t="s">
        <v>206</v>
      </c>
      <c r="E1565" s="181" t="s">
        <v>3</v>
      </c>
      <c r="F1565" s="182" t="s">
        <v>212</v>
      </c>
      <c r="H1565" s="183">
        <v>25.795999999999999</v>
      </c>
      <c r="I1565" s="184"/>
      <c r="L1565" s="180"/>
      <c r="M1565" s="185"/>
      <c r="N1565" s="186"/>
      <c r="O1565" s="186"/>
      <c r="P1565" s="186"/>
      <c r="Q1565" s="186"/>
      <c r="R1565" s="186"/>
      <c r="S1565" s="186"/>
      <c r="T1565" s="187"/>
      <c r="AT1565" s="181" t="s">
        <v>206</v>
      </c>
      <c r="AU1565" s="181" t="s">
        <v>81</v>
      </c>
      <c r="AV1565" s="15" t="s">
        <v>202</v>
      </c>
      <c r="AW1565" s="15" t="s">
        <v>34</v>
      </c>
      <c r="AX1565" s="15" t="s">
        <v>79</v>
      </c>
      <c r="AY1565" s="181" t="s">
        <v>195</v>
      </c>
    </row>
    <row r="1566" spans="1:65" s="2" customFormat="1" ht="24.2" customHeight="1">
      <c r="A1566" s="35"/>
      <c r="B1566" s="145"/>
      <c r="C1566" s="146" t="s">
        <v>1693</v>
      </c>
      <c r="D1566" s="146" t="s">
        <v>197</v>
      </c>
      <c r="E1566" s="147" t="s">
        <v>1694</v>
      </c>
      <c r="F1566" s="148" t="s">
        <v>1695</v>
      </c>
      <c r="G1566" s="149" t="s">
        <v>300</v>
      </c>
      <c r="H1566" s="150">
        <v>153.06800000000001</v>
      </c>
      <c r="I1566" s="151"/>
      <c r="J1566" s="152">
        <f>ROUND(I1566*H1566,2)</f>
        <v>0</v>
      </c>
      <c r="K1566" s="148" t="s">
        <v>201</v>
      </c>
      <c r="L1566" s="36"/>
      <c r="M1566" s="153" t="s">
        <v>3</v>
      </c>
      <c r="N1566" s="154" t="s">
        <v>43</v>
      </c>
      <c r="O1566" s="56"/>
      <c r="P1566" s="155">
        <f>O1566*H1566</f>
        <v>0</v>
      </c>
      <c r="Q1566" s="155">
        <v>0.105</v>
      </c>
      <c r="R1566" s="155">
        <f>Q1566*H1566</f>
        <v>16.072140000000001</v>
      </c>
      <c r="S1566" s="155">
        <v>0</v>
      </c>
      <c r="T1566" s="156">
        <f>S1566*H1566</f>
        <v>0</v>
      </c>
      <c r="U1566" s="35"/>
      <c r="V1566" s="35"/>
      <c r="W1566" s="35"/>
      <c r="X1566" s="35"/>
      <c r="Y1566" s="35"/>
      <c r="Z1566" s="35"/>
      <c r="AA1566" s="35"/>
      <c r="AB1566" s="35"/>
      <c r="AC1566" s="35"/>
      <c r="AD1566" s="35"/>
      <c r="AE1566" s="35"/>
      <c r="AR1566" s="157" t="s">
        <v>202</v>
      </c>
      <c r="AT1566" s="157" t="s">
        <v>197</v>
      </c>
      <c r="AU1566" s="157" t="s">
        <v>81</v>
      </c>
      <c r="AY1566" s="20" t="s">
        <v>195</v>
      </c>
      <c r="BE1566" s="158">
        <f>IF(N1566="základní",J1566,0)</f>
        <v>0</v>
      </c>
      <c r="BF1566" s="158">
        <f>IF(N1566="snížená",J1566,0)</f>
        <v>0</v>
      </c>
      <c r="BG1566" s="158">
        <f>IF(N1566="zákl. přenesená",J1566,0)</f>
        <v>0</v>
      </c>
      <c r="BH1566" s="158">
        <f>IF(N1566="sníž. přenesená",J1566,0)</f>
        <v>0</v>
      </c>
      <c r="BI1566" s="158">
        <f>IF(N1566="nulová",J1566,0)</f>
        <v>0</v>
      </c>
      <c r="BJ1566" s="20" t="s">
        <v>79</v>
      </c>
      <c r="BK1566" s="158">
        <f>ROUND(I1566*H1566,2)</f>
        <v>0</v>
      </c>
      <c r="BL1566" s="20" t="s">
        <v>202</v>
      </c>
      <c r="BM1566" s="157" t="s">
        <v>1696</v>
      </c>
    </row>
    <row r="1567" spans="1:65" s="2" customFormat="1" ht="165.75">
      <c r="A1567" s="35"/>
      <c r="B1567" s="36"/>
      <c r="C1567" s="35"/>
      <c r="D1567" s="159" t="s">
        <v>204</v>
      </c>
      <c r="E1567" s="35"/>
      <c r="F1567" s="160" t="s">
        <v>1697</v>
      </c>
      <c r="G1567" s="35"/>
      <c r="H1567" s="35"/>
      <c r="I1567" s="161"/>
      <c r="J1567" s="35"/>
      <c r="K1567" s="35"/>
      <c r="L1567" s="36"/>
      <c r="M1567" s="162"/>
      <c r="N1567" s="163"/>
      <c r="O1567" s="56"/>
      <c r="P1567" s="56"/>
      <c r="Q1567" s="56"/>
      <c r="R1567" s="56"/>
      <c r="S1567" s="56"/>
      <c r="T1567" s="57"/>
      <c r="U1567" s="35"/>
      <c r="V1567" s="35"/>
      <c r="W1567" s="35"/>
      <c r="X1567" s="35"/>
      <c r="Y1567" s="35"/>
      <c r="Z1567" s="35"/>
      <c r="AA1567" s="35"/>
      <c r="AB1567" s="35"/>
      <c r="AC1567" s="35"/>
      <c r="AD1567" s="35"/>
      <c r="AE1567" s="35"/>
      <c r="AT1567" s="20" t="s">
        <v>204</v>
      </c>
      <c r="AU1567" s="20" t="s">
        <v>81</v>
      </c>
    </row>
    <row r="1568" spans="1:65" s="13" customFormat="1" ht="22.5">
      <c r="B1568" s="164"/>
      <c r="D1568" s="159" t="s">
        <v>206</v>
      </c>
      <c r="E1568" s="165" t="s">
        <v>3</v>
      </c>
      <c r="F1568" s="166" t="s">
        <v>1698</v>
      </c>
      <c r="H1568" s="167">
        <v>106.163</v>
      </c>
      <c r="I1568" s="168"/>
      <c r="L1568" s="164"/>
      <c r="M1568" s="169"/>
      <c r="N1568" s="170"/>
      <c r="O1568" s="170"/>
      <c r="P1568" s="170"/>
      <c r="Q1568" s="170"/>
      <c r="R1568" s="170"/>
      <c r="S1568" s="170"/>
      <c r="T1568" s="171"/>
      <c r="AT1568" s="165" t="s">
        <v>206</v>
      </c>
      <c r="AU1568" s="165" t="s">
        <v>81</v>
      </c>
      <c r="AV1568" s="13" t="s">
        <v>81</v>
      </c>
      <c r="AW1568" s="13" t="s">
        <v>34</v>
      </c>
      <c r="AX1568" s="13" t="s">
        <v>72</v>
      </c>
      <c r="AY1568" s="165" t="s">
        <v>195</v>
      </c>
    </row>
    <row r="1569" spans="1:65" s="13" customFormat="1">
      <c r="B1569" s="164"/>
      <c r="D1569" s="159" t="s">
        <v>206</v>
      </c>
      <c r="E1569" s="165" t="s">
        <v>3</v>
      </c>
      <c r="F1569" s="166" t="s">
        <v>1699</v>
      </c>
      <c r="H1569" s="167">
        <v>46.905000000000001</v>
      </c>
      <c r="I1569" s="168"/>
      <c r="L1569" s="164"/>
      <c r="M1569" s="169"/>
      <c r="N1569" s="170"/>
      <c r="O1569" s="170"/>
      <c r="P1569" s="170"/>
      <c r="Q1569" s="170"/>
      <c r="R1569" s="170"/>
      <c r="S1569" s="170"/>
      <c r="T1569" s="171"/>
      <c r="AT1569" s="165" t="s">
        <v>206</v>
      </c>
      <c r="AU1569" s="165" t="s">
        <v>81</v>
      </c>
      <c r="AV1569" s="13" t="s">
        <v>81</v>
      </c>
      <c r="AW1569" s="13" t="s">
        <v>34</v>
      </c>
      <c r="AX1569" s="13" t="s">
        <v>72</v>
      </c>
      <c r="AY1569" s="165" t="s">
        <v>195</v>
      </c>
    </row>
    <row r="1570" spans="1:65" s="15" customFormat="1">
      <c r="B1570" s="180"/>
      <c r="D1570" s="159" t="s">
        <v>206</v>
      </c>
      <c r="E1570" s="181" t="s">
        <v>3</v>
      </c>
      <c r="F1570" s="182" t="s">
        <v>1700</v>
      </c>
      <c r="H1570" s="183">
        <v>153.06799999999998</v>
      </c>
      <c r="I1570" s="184"/>
      <c r="L1570" s="180"/>
      <c r="M1570" s="185"/>
      <c r="N1570" s="186"/>
      <c r="O1570" s="186"/>
      <c r="P1570" s="186"/>
      <c r="Q1570" s="186"/>
      <c r="R1570" s="186"/>
      <c r="S1570" s="186"/>
      <c r="T1570" s="187"/>
      <c r="AT1570" s="181" t="s">
        <v>206</v>
      </c>
      <c r="AU1570" s="181" t="s">
        <v>81</v>
      </c>
      <c r="AV1570" s="15" t="s">
        <v>202</v>
      </c>
      <c r="AW1570" s="15" t="s">
        <v>34</v>
      </c>
      <c r="AX1570" s="15" t="s">
        <v>79</v>
      </c>
      <c r="AY1570" s="181" t="s">
        <v>195</v>
      </c>
    </row>
    <row r="1571" spans="1:65" s="2" customFormat="1" ht="24.2" customHeight="1">
      <c r="A1571" s="35"/>
      <c r="B1571" s="145"/>
      <c r="C1571" s="146" t="s">
        <v>1701</v>
      </c>
      <c r="D1571" s="146" t="s">
        <v>197</v>
      </c>
      <c r="E1571" s="147" t="s">
        <v>1702</v>
      </c>
      <c r="F1571" s="148" t="s">
        <v>1703</v>
      </c>
      <c r="G1571" s="149" t="s">
        <v>300</v>
      </c>
      <c r="H1571" s="150">
        <v>49.71</v>
      </c>
      <c r="I1571" s="151"/>
      <c r="J1571" s="152">
        <f>ROUND(I1571*H1571,2)</f>
        <v>0</v>
      </c>
      <c r="K1571" s="148" t="s">
        <v>201</v>
      </c>
      <c r="L1571" s="36"/>
      <c r="M1571" s="153" t="s">
        <v>3</v>
      </c>
      <c r="N1571" s="154" t="s">
        <v>43</v>
      </c>
      <c r="O1571" s="56"/>
      <c r="P1571" s="155">
        <f>O1571*H1571</f>
        <v>0</v>
      </c>
      <c r="Q1571" s="155">
        <v>0.1231</v>
      </c>
      <c r="R1571" s="155">
        <f>Q1571*H1571</f>
        <v>6.1193010000000001</v>
      </c>
      <c r="S1571" s="155">
        <v>0</v>
      </c>
      <c r="T1571" s="156">
        <f>S1571*H1571</f>
        <v>0</v>
      </c>
      <c r="U1571" s="35"/>
      <c r="V1571" s="35"/>
      <c r="W1571" s="35"/>
      <c r="X1571" s="35"/>
      <c r="Y1571" s="35"/>
      <c r="Z1571" s="35"/>
      <c r="AA1571" s="35"/>
      <c r="AB1571" s="35"/>
      <c r="AC1571" s="35"/>
      <c r="AD1571" s="35"/>
      <c r="AE1571" s="35"/>
      <c r="AR1571" s="157" t="s">
        <v>202</v>
      </c>
      <c r="AT1571" s="157" t="s">
        <v>197</v>
      </c>
      <c r="AU1571" s="157" t="s">
        <v>81</v>
      </c>
      <c r="AY1571" s="20" t="s">
        <v>195</v>
      </c>
      <c r="BE1571" s="158">
        <f>IF(N1571="základní",J1571,0)</f>
        <v>0</v>
      </c>
      <c r="BF1571" s="158">
        <f>IF(N1571="snížená",J1571,0)</f>
        <v>0</v>
      </c>
      <c r="BG1571" s="158">
        <f>IF(N1571="zákl. přenesená",J1571,0)</f>
        <v>0</v>
      </c>
      <c r="BH1571" s="158">
        <f>IF(N1571="sníž. přenesená",J1571,0)</f>
        <v>0</v>
      </c>
      <c r="BI1571" s="158">
        <f>IF(N1571="nulová",J1571,0)</f>
        <v>0</v>
      </c>
      <c r="BJ1571" s="20" t="s">
        <v>79</v>
      </c>
      <c r="BK1571" s="158">
        <f>ROUND(I1571*H1571,2)</f>
        <v>0</v>
      </c>
      <c r="BL1571" s="20" t="s">
        <v>202</v>
      </c>
      <c r="BM1571" s="157" t="s">
        <v>1704</v>
      </c>
    </row>
    <row r="1572" spans="1:65" s="2" customFormat="1" ht="78">
      <c r="A1572" s="35"/>
      <c r="B1572" s="36"/>
      <c r="C1572" s="35"/>
      <c r="D1572" s="159" t="s">
        <v>204</v>
      </c>
      <c r="E1572" s="35"/>
      <c r="F1572" s="160" t="s">
        <v>1705</v>
      </c>
      <c r="G1572" s="35"/>
      <c r="H1572" s="35"/>
      <c r="I1572" s="161"/>
      <c r="J1572" s="35"/>
      <c r="K1572" s="35"/>
      <c r="L1572" s="36"/>
      <c r="M1572" s="162"/>
      <c r="N1572" s="163"/>
      <c r="O1572" s="56"/>
      <c r="P1572" s="56"/>
      <c r="Q1572" s="56"/>
      <c r="R1572" s="56"/>
      <c r="S1572" s="56"/>
      <c r="T1572" s="57"/>
      <c r="U1572" s="35"/>
      <c r="V1572" s="35"/>
      <c r="W1572" s="35"/>
      <c r="X1572" s="35"/>
      <c r="Y1572" s="35"/>
      <c r="Z1572" s="35"/>
      <c r="AA1572" s="35"/>
      <c r="AB1572" s="35"/>
      <c r="AC1572" s="35"/>
      <c r="AD1572" s="35"/>
      <c r="AE1572" s="35"/>
      <c r="AT1572" s="20" t="s">
        <v>204</v>
      </c>
      <c r="AU1572" s="20" t="s">
        <v>81</v>
      </c>
    </row>
    <row r="1573" spans="1:65" s="13" customFormat="1" ht="22.5">
      <c r="B1573" s="164"/>
      <c r="D1573" s="159" t="s">
        <v>206</v>
      </c>
      <c r="E1573" s="165" t="s">
        <v>3</v>
      </c>
      <c r="F1573" s="166" t="s">
        <v>1706</v>
      </c>
      <c r="H1573" s="167">
        <v>49.41</v>
      </c>
      <c r="I1573" s="168"/>
      <c r="L1573" s="164"/>
      <c r="M1573" s="169"/>
      <c r="N1573" s="170"/>
      <c r="O1573" s="170"/>
      <c r="P1573" s="170"/>
      <c r="Q1573" s="170"/>
      <c r="R1573" s="170"/>
      <c r="S1573" s="170"/>
      <c r="T1573" s="171"/>
      <c r="AT1573" s="165" t="s">
        <v>206</v>
      </c>
      <c r="AU1573" s="165" t="s">
        <v>81</v>
      </c>
      <c r="AV1573" s="13" t="s">
        <v>81</v>
      </c>
      <c r="AW1573" s="13" t="s">
        <v>34</v>
      </c>
      <c r="AX1573" s="13" t="s">
        <v>72</v>
      </c>
      <c r="AY1573" s="165" t="s">
        <v>195</v>
      </c>
    </row>
    <row r="1574" spans="1:65" s="13" customFormat="1">
      <c r="B1574" s="164"/>
      <c r="D1574" s="159" t="s">
        <v>206</v>
      </c>
      <c r="E1574" s="165" t="s">
        <v>3</v>
      </c>
      <c r="F1574" s="166" t="s">
        <v>1707</v>
      </c>
      <c r="H1574" s="167">
        <v>0.3</v>
      </c>
      <c r="I1574" s="168"/>
      <c r="L1574" s="164"/>
      <c r="M1574" s="169"/>
      <c r="N1574" s="170"/>
      <c r="O1574" s="170"/>
      <c r="P1574" s="170"/>
      <c r="Q1574" s="170"/>
      <c r="R1574" s="170"/>
      <c r="S1574" s="170"/>
      <c r="T1574" s="171"/>
      <c r="AT1574" s="165" t="s">
        <v>206</v>
      </c>
      <c r="AU1574" s="165" t="s">
        <v>81</v>
      </c>
      <c r="AV1574" s="13" t="s">
        <v>81</v>
      </c>
      <c r="AW1574" s="13" t="s">
        <v>34</v>
      </c>
      <c r="AX1574" s="13" t="s">
        <v>72</v>
      </c>
      <c r="AY1574" s="165" t="s">
        <v>195</v>
      </c>
    </row>
    <row r="1575" spans="1:65" s="15" customFormat="1">
      <c r="B1575" s="180"/>
      <c r="D1575" s="159" t="s">
        <v>206</v>
      </c>
      <c r="E1575" s="181" t="s">
        <v>3</v>
      </c>
      <c r="F1575" s="182" t="s">
        <v>212</v>
      </c>
      <c r="H1575" s="183">
        <v>49.71</v>
      </c>
      <c r="I1575" s="184"/>
      <c r="L1575" s="180"/>
      <c r="M1575" s="185"/>
      <c r="N1575" s="186"/>
      <c r="O1575" s="186"/>
      <c r="P1575" s="186"/>
      <c r="Q1575" s="186"/>
      <c r="R1575" s="186"/>
      <c r="S1575" s="186"/>
      <c r="T1575" s="187"/>
      <c r="AT1575" s="181" t="s">
        <v>206</v>
      </c>
      <c r="AU1575" s="181" t="s">
        <v>81</v>
      </c>
      <c r="AV1575" s="15" t="s">
        <v>202</v>
      </c>
      <c r="AW1575" s="15" t="s">
        <v>34</v>
      </c>
      <c r="AX1575" s="15" t="s">
        <v>79</v>
      </c>
      <c r="AY1575" s="181" t="s">
        <v>195</v>
      </c>
    </row>
    <row r="1576" spans="1:65" s="2" customFormat="1" ht="37.9" customHeight="1">
      <c r="A1576" s="35"/>
      <c r="B1576" s="145"/>
      <c r="C1576" s="146" t="s">
        <v>1708</v>
      </c>
      <c r="D1576" s="146" t="s">
        <v>197</v>
      </c>
      <c r="E1576" s="147" t="s">
        <v>1709</v>
      </c>
      <c r="F1576" s="148" t="s">
        <v>1710</v>
      </c>
      <c r="G1576" s="149" t="s">
        <v>321</v>
      </c>
      <c r="H1576" s="150">
        <v>7810.9319999999998</v>
      </c>
      <c r="I1576" s="151"/>
      <c r="J1576" s="152">
        <f>ROUND(I1576*H1576,2)</f>
        <v>0</v>
      </c>
      <c r="K1576" s="148" t="s">
        <v>201</v>
      </c>
      <c r="L1576" s="36"/>
      <c r="M1576" s="153" t="s">
        <v>3</v>
      </c>
      <c r="N1576" s="154" t="s">
        <v>43</v>
      </c>
      <c r="O1576" s="56"/>
      <c r="P1576" s="155">
        <f>O1576*H1576</f>
        <v>0</v>
      </c>
      <c r="Q1576" s="155">
        <v>2.0000000000000002E-5</v>
      </c>
      <c r="R1576" s="155">
        <f>Q1576*H1576</f>
        <v>0.15621864000000002</v>
      </c>
      <c r="S1576" s="155">
        <v>0</v>
      </c>
      <c r="T1576" s="156">
        <f>S1576*H1576</f>
        <v>0</v>
      </c>
      <c r="U1576" s="35"/>
      <c r="V1576" s="35"/>
      <c r="W1576" s="35"/>
      <c r="X1576" s="35"/>
      <c r="Y1576" s="35"/>
      <c r="Z1576" s="35"/>
      <c r="AA1576" s="35"/>
      <c r="AB1576" s="35"/>
      <c r="AC1576" s="35"/>
      <c r="AD1576" s="35"/>
      <c r="AE1576" s="35"/>
      <c r="AR1576" s="157" t="s">
        <v>202</v>
      </c>
      <c r="AT1576" s="157" t="s">
        <v>197</v>
      </c>
      <c r="AU1576" s="157" t="s">
        <v>81</v>
      </c>
      <c r="AY1576" s="20" t="s">
        <v>195</v>
      </c>
      <c r="BE1576" s="158">
        <f>IF(N1576="základní",J1576,0)</f>
        <v>0</v>
      </c>
      <c r="BF1576" s="158">
        <f>IF(N1576="snížená",J1576,0)</f>
        <v>0</v>
      </c>
      <c r="BG1576" s="158">
        <f>IF(N1576="zákl. přenesená",J1576,0)</f>
        <v>0</v>
      </c>
      <c r="BH1576" s="158">
        <f>IF(N1576="sníž. přenesená",J1576,0)</f>
        <v>0</v>
      </c>
      <c r="BI1576" s="158">
        <f>IF(N1576="nulová",J1576,0)</f>
        <v>0</v>
      </c>
      <c r="BJ1576" s="20" t="s">
        <v>79</v>
      </c>
      <c r="BK1576" s="158">
        <f>ROUND(I1576*H1576,2)</f>
        <v>0</v>
      </c>
      <c r="BL1576" s="20" t="s">
        <v>202</v>
      </c>
      <c r="BM1576" s="157" t="s">
        <v>1711</v>
      </c>
    </row>
    <row r="1577" spans="1:65" s="13" customFormat="1">
      <c r="B1577" s="164"/>
      <c r="D1577" s="159" t="s">
        <v>206</v>
      </c>
      <c r="E1577" s="165" t="s">
        <v>3</v>
      </c>
      <c r="F1577" s="166" t="s">
        <v>1712</v>
      </c>
      <c r="H1577" s="167">
        <v>22.8</v>
      </c>
      <c r="I1577" s="168"/>
      <c r="L1577" s="164"/>
      <c r="M1577" s="169"/>
      <c r="N1577" s="170"/>
      <c r="O1577" s="170"/>
      <c r="P1577" s="170"/>
      <c r="Q1577" s="170"/>
      <c r="R1577" s="170"/>
      <c r="S1577" s="170"/>
      <c r="T1577" s="171"/>
      <c r="AT1577" s="165" t="s">
        <v>206</v>
      </c>
      <c r="AU1577" s="165" t="s">
        <v>81</v>
      </c>
      <c r="AV1577" s="13" t="s">
        <v>81</v>
      </c>
      <c r="AW1577" s="13" t="s">
        <v>34</v>
      </c>
      <c r="AX1577" s="13" t="s">
        <v>72</v>
      </c>
      <c r="AY1577" s="165" t="s">
        <v>195</v>
      </c>
    </row>
    <row r="1578" spans="1:65" s="13" customFormat="1">
      <c r="B1578" s="164"/>
      <c r="D1578" s="159" t="s">
        <v>206</v>
      </c>
      <c r="E1578" s="165" t="s">
        <v>3</v>
      </c>
      <c r="F1578" s="166" t="s">
        <v>1713</v>
      </c>
      <c r="H1578" s="167">
        <v>11.7</v>
      </c>
      <c r="I1578" s="168"/>
      <c r="L1578" s="164"/>
      <c r="M1578" s="169"/>
      <c r="N1578" s="170"/>
      <c r="O1578" s="170"/>
      <c r="P1578" s="170"/>
      <c r="Q1578" s="170"/>
      <c r="R1578" s="170"/>
      <c r="S1578" s="170"/>
      <c r="T1578" s="171"/>
      <c r="AT1578" s="165" t="s">
        <v>206</v>
      </c>
      <c r="AU1578" s="165" t="s">
        <v>81</v>
      </c>
      <c r="AV1578" s="13" t="s">
        <v>81</v>
      </c>
      <c r="AW1578" s="13" t="s">
        <v>34</v>
      </c>
      <c r="AX1578" s="13" t="s">
        <v>72</v>
      </c>
      <c r="AY1578" s="165" t="s">
        <v>195</v>
      </c>
    </row>
    <row r="1579" spans="1:65" s="13" customFormat="1">
      <c r="B1579" s="164"/>
      <c r="D1579" s="159" t="s">
        <v>206</v>
      </c>
      <c r="E1579" s="165" t="s">
        <v>3</v>
      </c>
      <c r="F1579" s="166" t="s">
        <v>1714</v>
      </c>
      <c r="H1579" s="167">
        <v>14.583</v>
      </c>
      <c r="I1579" s="168"/>
      <c r="L1579" s="164"/>
      <c r="M1579" s="169"/>
      <c r="N1579" s="170"/>
      <c r="O1579" s="170"/>
      <c r="P1579" s="170"/>
      <c r="Q1579" s="170"/>
      <c r="R1579" s="170"/>
      <c r="S1579" s="170"/>
      <c r="T1579" s="171"/>
      <c r="AT1579" s="165" t="s">
        <v>206</v>
      </c>
      <c r="AU1579" s="165" t="s">
        <v>81</v>
      </c>
      <c r="AV1579" s="13" t="s">
        <v>81</v>
      </c>
      <c r="AW1579" s="13" t="s">
        <v>34</v>
      </c>
      <c r="AX1579" s="13" t="s">
        <v>72</v>
      </c>
      <c r="AY1579" s="165" t="s">
        <v>195</v>
      </c>
    </row>
    <row r="1580" spans="1:65" s="13" customFormat="1">
      <c r="B1580" s="164"/>
      <c r="D1580" s="159" t="s">
        <v>206</v>
      </c>
      <c r="E1580" s="165" t="s">
        <v>3</v>
      </c>
      <c r="F1580" s="166" t="s">
        <v>1715</v>
      </c>
      <c r="H1580" s="167">
        <v>14.997999999999999</v>
      </c>
      <c r="I1580" s="168"/>
      <c r="L1580" s="164"/>
      <c r="M1580" s="169"/>
      <c r="N1580" s="170"/>
      <c r="O1580" s="170"/>
      <c r="P1580" s="170"/>
      <c r="Q1580" s="170"/>
      <c r="R1580" s="170"/>
      <c r="S1580" s="170"/>
      <c r="T1580" s="171"/>
      <c r="AT1580" s="165" t="s">
        <v>206</v>
      </c>
      <c r="AU1580" s="165" t="s">
        <v>81</v>
      </c>
      <c r="AV1580" s="13" t="s">
        <v>81</v>
      </c>
      <c r="AW1580" s="13" t="s">
        <v>34</v>
      </c>
      <c r="AX1580" s="13" t="s">
        <v>72</v>
      </c>
      <c r="AY1580" s="165" t="s">
        <v>195</v>
      </c>
    </row>
    <row r="1581" spans="1:65" s="13" customFormat="1">
      <c r="B1581" s="164"/>
      <c r="D1581" s="159" t="s">
        <v>206</v>
      </c>
      <c r="E1581" s="165" t="s">
        <v>3</v>
      </c>
      <c r="F1581" s="166" t="s">
        <v>1716</v>
      </c>
      <c r="H1581" s="167">
        <v>8.8960000000000008</v>
      </c>
      <c r="I1581" s="168"/>
      <c r="L1581" s="164"/>
      <c r="M1581" s="169"/>
      <c r="N1581" s="170"/>
      <c r="O1581" s="170"/>
      <c r="P1581" s="170"/>
      <c r="Q1581" s="170"/>
      <c r="R1581" s="170"/>
      <c r="S1581" s="170"/>
      <c r="T1581" s="171"/>
      <c r="AT1581" s="165" t="s">
        <v>206</v>
      </c>
      <c r="AU1581" s="165" t="s">
        <v>81</v>
      </c>
      <c r="AV1581" s="13" t="s">
        <v>81</v>
      </c>
      <c r="AW1581" s="13" t="s">
        <v>34</v>
      </c>
      <c r="AX1581" s="13" t="s">
        <v>72</v>
      </c>
      <c r="AY1581" s="165" t="s">
        <v>195</v>
      </c>
    </row>
    <row r="1582" spans="1:65" s="13" customFormat="1">
      <c r="B1582" s="164"/>
      <c r="D1582" s="159" t="s">
        <v>206</v>
      </c>
      <c r="E1582" s="165" t="s">
        <v>3</v>
      </c>
      <c r="F1582" s="166" t="s">
        <v>1717</v>
      </c>
      <c r="H1582" s="167">
        <v>21.2</v>
      </c>
      <c r="I1582" s="168"/>
      <c r="L1582" s="164"/>
      <c r="M1582" s="169"/>
      <c r="N1582" s="170"/>
      <c r="O1582" s="170"/>
      <c r="P1582" s="170"/>
      <c r="Q1582" s="170"/>
      <c r="R1582" s="170"/>
      <c r="S1582" s="170"/>
      <c r="T1582" s="171"/>
      <c r="AT1582" s="165" t="s">
        <v>206</v>
      </c>
      <c r="AU1582" s="165" t="s">
        <v>81</v>
      </c>
      <c r="AV1582" s="13" t="s">
        <v>81</v>
      </c>
      <c r="AW1582" s="13" t="s">
        <v>34</v>
      </c>
      <c r="AX1582" s="13" t="s">
        <v>72</v>
      </c>
      <c r="AY1582" s="165" t="s">
        <v>195</v>
      </c>
    </row>
    <row r="1583" spans="1:65" s="14" customFormat="1">
      <c r="B1583" s="172"/>
      <c r="D1583" s="159" t="s">
        <v>206</v>
      </c>
      <c r="E1583" s="173" t="s">
        <v>3</v>
      </c>
      <c r="F1583" s="174" t="s">
        <v>218</v>
      </c>
      <c r="H1583" s="175">
        <v>94.177000000000007</v>
      </c>
      <c r="I1583" s="176"/>
      <c r="L1583" s="172"/>
      <c r="M1583" s="177"/>
      <c r="N1583" s="178"/>
      <c r="O1583" s="178"/>
      <c r="P1583" s="178"/>
      <c r="Q1583" s="178"/>
      <c r="R1583" s="178"/>
      <c r="S1583" s="178"/>
      <c r="T1583" s="179"/>
      <c r="AT1583" s="173" t="s">
        <v>206</v>
      </c>
      <c r="AU1583" s="173" t="s">
        <v>81</v>
      </c>
      <c r="AV1583" s="14" t="s">
        <v>109</v>
      </c>
      <c r="AW1583" s="14" t="s">
        <v>34</v>
      </c>
      <c r="AX1583" s="14" t="s">
        <v>72</v>
      </c>
      <c r="AY1583" s="173" t="s">
        <v>195</v>
      </c>
    </row>
    <row r="1584" spans="1:65" s="13" customFormat="1">
      <c r="B1584" s="164"/>
      <c r="D1584" s="159" t="s">
        <v>206</v>
      </c>
      <c r="E1584" s="165" t="s">
        <v>3</v>
      </c>
      <c r="F1584" s="166" t="s">
        <v>1718</v>
      </c>
      <c r="H1584" s="167">
        <v>11.99</v>
      </c>
      <c r="I1584" s="168"/>
      <c r="L1584" s="164"/>
      <c r="M1584" s="169"/>
      <c r="N1584" s="170"/>
      <c r="O1584" s="170"/>
      <c r="P1584" s="170"/>
      <c r="Q1584" s="170"/>
      <c r="R1584" s="170"/>
      <c r="S1584" s="170"/>
      <c r="T1584" s="171"/>
      <c r="AT1584" s="165" t="s">
        <v>206</v>
      </c>
      <c r="AU1584" s="165" t="s">
        <v>81</v>
      </c>
      <c r="AV1584" s="13" t="s">
        <v>81</v>
      </c>
      <c r="AW1584" s="13" t="s">
        <v>34</v>
      </c>
      <c r="AX1584" s="13" t="s">
        <v>72</v>
      </c>
      <c r="AY1584" s="165" t="s">
        <v>195</v>
      </c>
    </row>
    <row r="1585" spans="2:51" s="13" customFormat="1">
      <c r="B1585" s="164"/>
      <c r="D1585" s="159" t="s">
        <v>206</v>
      </c>
      <c r="E1585" s="165" t="s">
        <v>3</v>
      </c>
      <c r="F1585" s="166" t="s">
        <v>1719</v>
      </c>
      <c r="H1585" s="167">
        <v>79.790000000000006</v>
      </c>
      <c r="I1585" s="168"/>
      <c r="L1585" s="164"/>
      <c r="M1585" s="169"/>
      <c r="N1585" s="170"/>
      <c r="O1585" s="170"/>
      <c r="P1585" s="170"/>
      <c r="Q1585" s="170"/>
      <c r="R1585" s="170"/>
      <c r="S1585" s="170"/>
      <c r="T1585" s="171"/>
      <c r="AT1585" s="165" t="s">
        <v>206</v>
      </c>
      <c r="AU1585" s="165" t="s">
        <v>81</v>
      </c>
      <c r="AV1585" s="13" t="s">
        <v>81</v>
      </c>
      <c r="AW1585" s="13" t="s">
        <v>34</v>
      </c>
      <c r="AX1585" s="13" t="s">
        <v>72</v>
      </c>
      <c r="AY1585" s="165" t="s">
        <v>195</v>
      </c>
    </row>
    <row r="1586" spans="2:51" s="13" customFormat="1">
      <c r="B1586" s="164"/>
      <c r="D1586" s="159" t="s">
        <v>206</v>
      </c>
      <c r="E1586" s="165" t="s">
        <v>3</v>
      </c>
      <c r="F1586" s="166" t="s">
        <v>1720</v>
      </c>
      <c r="H1586" s="167">
        <v>12.76</v>
      </c>
      <c r="I1586" s="168"/>
      <c r="L1586" s="164"/>
      <c r="M1586" s="169"/>
      <c r="N1586" s="170"/>
      <c r="O1586" s="170"/>
      <c r="P1586" s="170"/>
      <c r="Q1586" s="170"/>
      <c r="R1586" s="170"/>
      <c r="S1586" s="170"/>
      <c r="T1586" s="171"/>
      <c r="AT1586" s="165" t="s">
        <v>206</v>
      </c>
      <c r="AU1586" s="165" t="s">
        <v>81</v>
      </c>
      <c r="AV1586" s="13" t="s">
        <v>81</v>
      </c>
      <c r="AW1586" s="13" t="s">
        <v>34</v>
      </c>
      <c r="AX1586" s="13" t="s">
        <v>72</v>
      </c>
      <c r="AY1586" s="165" t="s">
        <v>195</v>
      </c>
    </row>
    <row r="1587" spans="2:51" s="13" customFormat="1">
      <c r="B1587" s="164"/>
      <c r="D1587" s="159" t="s">
        <v>206</v>
      </c>
      <c r="E1587" s="165" t="s">
        <v>3</v>
      </c>
      <c r="F1587" s="166" t="s">
        <v>1721</v>
      </c>
      <c r="H1587" s="167">
        <v>10.302</v>
      </c>
      <c r="I1587" s="168"/>
      <c r="L1587" s="164"/>
      <c r="M1587" s="169"/>
      <c r="N1587" s="170"/>
      <c r="O1587" s="170"/>
      <c r="P1587" s="170"/>
      <c r="Q1587" s="170"/>
      <c r="R1587" s="170"/>
      <c r="S1587" s="170"/>
      <c r="T1587" s="171"/>
      <c r="AT1587" s="165" t="s">
        <v>206</v>
      </c>
      <c r="AU1587" s="165" t="s">
        <v>81</v>
      </c>
      <c r="AV1587" s="13" t="s">
        <v>81</v>
      </c>
      <c r="AW1587" s="13" t="s">
        <v>34</v>
      </c>
      <c r="AX1587" s="13" t="s">
        <v>72</v>
      </c>
      <c r="AY1587" s="165" t="s">
        <v>195</v>
      </c>
    </row>
    <row r="1588" spans="2:51" s="13" customFormat="1">
      <c r="B1588" s="164"/>
      <c r="D1588" s="159" t="s">
        <v>206</v>
      </c>
      <c r="E1588" s="165" t="s">
        <v>3</v>
      </c>
      <c r="F1588" s="166" t="s">
        <v>1722</v>
      </c>
      <c r="H1588" s="167">
        <v>14.689</v>
      </c>
      <c r="I1588" s="168"/>
      <c r="L1588" s="164"/>
      <c r="M1588" s="169"/>
      <c r="N1588" s="170"/>
      <c r="O1588" s="170"/>
      <c r="P1588" s="170"/>
      <c r="Q1588" s="170"/>
      <c r="R1588" s="170"/>
      <c r="S1588" s="170"/>
      <c r="T1588" s="171"/>
      <c r="AT1588" s="165" t="s">
        <v>206</v>
      </c>
      <c r="AU1588" s="165" t="s">
        <v>81</v>
      </c>
      <c r="AV1588" s="13" t="s">
        <v>81</v>
      </c>
      <c r="AW1588" s="13" t="s">
        <v>34</v>
      </c>
      <c r="AX1588" s="13" t="s">
        <v>72</v>
      </c>
      <c r="AY1588" s="165" t="s">
        <v>195</v>
      </c>
    </row>
    <row r="1589" spans="2:51" s="13" customFormat="1">
      <c r="B1589" s="164"/>
      <c r="D1589" s="159" t="s">
        <v>206</v>
      </c>
      <c r="E1589" s="165" t="s">
        <v>3</v>
      </c>
      <c r="F1589" s="166" t="s">
        <v>1723</v>
      </c>
      <c r="H1589" s="167">
        <v>34.590000000000003</v>
      </c>
      <c r="I1589" s="168"/>
      <c r="L1589" s="164"/>
      <c r="M1589" s="169"/>
      <c r="N1589" s="170"/>
      <c r="O1589" s="170"/>
      <c r="P1589" s="170"/>
      <c r="Q1589" s="170"/>
      <c r="R1589" s="170"/>
      <c r="S1589" s="170"/>
      <c r="T1589" s="171"/>
      <c r="AT1589" s="165" t="s">
        <v>206</v>
      </c>
      <c r="AU1589" s="165" t="s">
        <v>81</v>
      </c>
      <c r="AV1589" s="13" t="s">
        <v>81</v>
      </c>
      <c r="AW1589" s="13" t="s">
        <v>34</v>
      </c>
      <c r="AX1589" s="13" t="s">
        <v>72</v>
      </c>
      <c r="AY1589" s="165" t="s">
        <v>195</v>
      </c>
    </row>
    <row r="1590" spans="2:51" s="13" customFormat="1">
      <c r="B1590" s="164"/>
      <c r="D1590" s="159" t="s">
        <v>206</v>
      </c>
      <c r="E1590" s="165" t="s">
        <v>3</v>
      </c>
      <c r="F1590" s="166" t="s">
        <v>1724</v>
      </c>
      <c r="H1590" s="167">
        <v>10.4</v>
      </c>
      <c r="I1590" s="168"/>
      <c r="L1590" s="164"/>
      <c r="M1590" s="169"/>
      <c r="N1590" s="170"/>
      <c r="O1590" s="170"/>
      <c r="P1590" s="170"/>
      <c r="Q1590" s="170"/>
      <c r="R1590" s="170"/>
      <c r="S1590" s="170"/>
      <c r="T1590" s="171"/>
      <c r="AT1590" s="165" t="s">
        <v>206</v>
      </c>
      <c r="AU1590" s="165" t="s">
        <v>81</v>
      </c>
      <c r="AV1590" s="13" t="s">
        <v>81</v>
      </c>
      <c r="AW1590" s="13" t="s">
        <v>34</v>
      </c>
      <c r="AX1590" s="13" t="s">
        <v>72</v>
      </c>
      <c r="AY1590" s="165" t="s">
        <v>195</v>
      </c>
    </row>
    <row r="1591" spans="2:51" s="13" customFormat="1">
      <c r="B1591" s="164"/>
      <c r="D1591" s="159" t="s">
        <v>206</v>
      </c>
      <c r="E1591" s="165" t="s">
        <v>3</v>
      </c>
      <c r="F1591" s="166" t="s">
        <v>1725</v>
      </c>
      <c r="H1591" s="167">
        <v>9.4640000000000004</v>
      </c>
      <c r="I1591" s="168"/>
      <c r="L1591" s="164"/>
      <c r="M1591" s="169"/>
      <c r="N1591" s="170"/>
      <c r="O1591" s="170"/>
      <c r="P1591" s="170"/>
      <c r="Q1591" s="170"/>
      <c r="R1591" s="170"/>
      <c r="S1591" s="170"/>
      <c r="T1591" s="171"/>
      <c r="AT1591" s="165" t="s">
        <v>206</v>
      </c>
      <c r="AU1591" s="165" t="s">
        <v>81</v>
      </c>
      <c r="AV1591" s="13" t="s">
        <v>81</v>
      </c>
      <c r="AW1591" s="13" t="s">
        <v>34</v>
      </c>
      <c r="AX1591" s="13" t="s">
        <v>72</v>
      </c>
      <c r="AY1591" s="165" t="s">
        <v>195</v>
      </c>
    </row>
    <row r="1592" spans="2:51" s="13" customFormat="1">
      <c r="B1592" s="164"/>
      <c r="D1592" s="159" t="s">
        <v>206</v>
      </c>
      <c r="E1592" s="165" t="s">
        <v>3</v>
      </c>
      <c r="F1592" s="166" t="s">
        <v>1726</v>
      </c>
      <c r="H1592" s="167">
        <v>10.423999999999999</v>
      </c>
      <c r="I1592" s="168"/>
      <c r="L1592" s="164"/>
      <c r="M1592" s="169"/>
      <c r="N1592" s="170"/>
      <c r="O1592" s="170"/>
      <c r="P1592" s="170"/>
      <c r="Q1592" s="170"/>
      <c r="R1592" s="170"/>
      <c r="S1592" s="170"/>
      <c r="T1592" s="171"/>
      <c r="AT1592" s="165" t="s">
        <v>206</v>
      </c>
      <c r="AU1592" s="165" t="s">
        <v>81</v>
      </c>
      <c r="AV1592" s="13" t="s">
        <v>81</v>
      </c>
      <c r="AW1592" s="13" t="s">
        <v>34</v>
      </c>
      <c r="AX1592" s="13" t="s">
        <v>72</v>
      </c>
      <c r="AY1592" s="165" t="s">
        <v>195</v>
      </c>
    </row>
    <row r="1593" spans="2:51" s="14" customFormat="1">
      <c r="B1593" s="172"/>
      <c r="D1593" s="159" t="s">
        <v>206</v>
      </c>
      <c r="E1593" s="173" t="s">
        <v>3</v>
      </c>
      <c r="F1593" s="174" t="s">
        <v>532</v>
      </c>
      <c r="H1593" s="175">
        <v>194.40899999999999</v>
      </c>
      <c r="I1593" s="176"/>
      <c r="L1593" s="172"/>
      <c r="M1593" s="177"/>
      <c r="N1593" s="178"/>
      <c r="O1593" s="178"/>
      <c r="P1593" s="178"/>
      <c r="Q1593" s="178"/>
      <c r="R1593" s="178"/>
      <c r="S1593" s="178"/>
      <c r="T1593" s="179"/>
      <c r="AT1593" s="173" t="s">
        <v>206</v>
      </c>
      <c r="AU1593" s="173" t="s">
        <v>81</v>
      </c>
      <c r="AV1593" s="14" t="s">
        <v>109</v>
      </c>
      <c r="AW1593" s="14" t="s">
        <v>34</v>
      </c>
      <c r="AX1593" s="14" t="s">
        <v>72</v>
      </c>
      <c r="AY1593" s="173" t="s">
        <v>195</v>
      </c>
    </row>
    <row r="1594" spans="2:51" s="13" customFormat="1">
      <c r="B1594" s="164"/>
      <c r="D1594" s="159" t="s">
        <v>206</v>
      </c>
      <c r="E1594" s="165" t="s">
        <v>3</v>
      </c>
      <c r="F1594" s="166" t="s">
        <v>1727</v>
      </c>
      <c r="H1594" s="167">
        <v>12.1</v>
      </c>
      <c r="I1594" s="168"/>
      <c r="L1594" s="164"/>
      <c r="M1594" s="169"/>
      <c r="N1594" s="170"/>
      <c r="O1594" s="170"/>
      <c r="P1594" s="170"/>
      <c r="Q1594" s="170"/>
      <c r="R1594" s="170"/>
      <c r="S1594" s="170"/>
      <c r="T1594" s="171"/>
      <c r="AT1594" s="165" t="s">
        <v>206</v>
      </c>
      <c r="AU1594" s="165" t="s">
        <v>81</v>
      </c>
      <c r="AV1594" s="13" t="s">
        <v>81</v>
      </c>
      <c r="AW1594" s="13" t="s">
        <v>34</v>
      </c>
      <c r="AX1594" s="13" t="s">
        <v>72</v>
      </c>
      <c r="AY1594" s="165" t="s">
        <v>195</v>
      </c>
    </row>
    <row r="1595" spans="2:51" s="13" customFormat="1" ht="22.5">
      <c r="B1595" s="164"/>
      <c r="D1595" s="159" t="s">
        <v>206</v>
      </c>
      <c r="E1595" s="165" t="s">
        <v>3</v>
      </c>
      <c r="F1595" s="166" t="s">
        <v>1728</v>
      </c>
      <c r="H1595" s="167">
        <v>35.808999999999997</v>
      </c>
      <c r="I1595" s="168"/>
      <c r="L1595" s="164"/>
      <c r="M1595" s="169"/>
      <c r="N1595" s="170"/>
      <c r="O1595" s="170"/>
      <c r="P1595" s="170"/>
      <c r="Q1595" s="170"/>
      <c r="R1595" s="170"/>
      <c r="S1595" s="170"/>
      <c r="T1595" s="171"/>
      <c r="AT1595" s="165" t="s">
        <v>206</v>
      </c>
      <c r="AU1595" s="165" t="s">
        <v>81</v>
      </c>
      <c r="AV1595" s="13" t="s">
        <v>81</v>
      </c>
      <c r="AW1595" s="13" t="s">
        <v>34</v>
      </c>
      <c r="AX1595" s="13" t="s">
        <v>72</v>
      </c>
      <c r="AY1595" s="165" t="s">
        <v>195</v>
      </c>
    </row>
    <row r="1596" spans="2:51" s="13" customFormat="1">
      <c r="B1596" s="164"/>
      <c r="D1596" s="159" t="s">
        <v>206</v>
      </c>
      <c r="E1596" s="165" t="s">
        <v>3</v>
      </c>
      <c r="F1596" s="166" t="s">
        <v>1729</v>
      </c>
      <c r="H1596" s="167">
        <v>31.213000000000001</v>
      </c>
      <c r="I1596" s="168"/>
      <c r="L1596" s="164"/>
      <c r="M1596" s="169"/>
      <c r="N1596" s="170"/>
      <c r="O1596" s="170"/>
      <c r="P1596" s="170"/>
      <c r="Q1596" s="170"/>
      <c r="R1596" s="170"/>
      <c r="S1596" s="170"/>
      <c r="T1596" s="171"/>
      <c r="AT1596" s="165" t="s">
        <v>206</v>
      </c>
      <c r="AU1596" s="165" t="s">
        <v>81</v>
      </c>
      <c r="AV1596" s="13" t="s">
        <v>81</v>
      </c>
      <c r="AW1596" s="13" t="s">
        <v>34</v>
      </c>
      <c r="AX1596" s="13" t="s">
        <v>72</v>
      </c>
      <c r="AY1596" s="165" t="s">
        <v>195</v>
      </c>
    </row>
    <row r="1597" spans="2:51" s="13" customFormat="1">
      <c r="B1597" s="164"/>
      <c r="D1597" s="159" t="s">
        <v>206</v>
      </c>
      <c r="E1597" s="165" t="s">
        <v>3</v>
      </c>
      <c r="F1597" s="166" t="s">
        <v>318</v>
      </c>
      <c r="H1597" s="167">
        <v>20</v>
      </c>
      <c r="I1597" s="168"/>
      <c r="L1597" s="164"/>
      <c r="M1597" s="169"/>
      <c r="N1597" s="170"/>
      <c r="O1597" s="170"/>
      <c r="P1597" s="170"/>
      <c r="Q1597" s="170"/>
      <c r="R1597" s="170"/>
      <c r="S1597" s="170"/>
      <c r="T1597" s="171"/>
      <c r="AT1597" s="165" t="s">
        <v>206</v>
      </c>
      <c r="AU1597" s="165" t="s">
        <v>81</v>
      </c>
      <c r="AV1597" s="13" t="s">
        <v>81</v>
      </c>
      <c r="AW1597" s="13" t="s">
        <v>34</v>
      </c>
      <c r="AX1597" s="13" t="s">
        <v>72</v>
      </c>
      <c r="AY1597" s="165" t="s">
        <v>195</v>
      </c>
    </row>
    <row r="1598" spans="2:51" s="13" customFormat="1">
      <c r="B1598" s="164"/>
      <c r="D1598" s="159" t="s">
        <v>206</v>
      </c>
      <c r="E1598" s="165" t="s">
        <v>3</v>
      </c>
      <c r="F1598" s="166" t="s">
        <v>1730</v>
      </c>
      <c r="H1598" s="167">
        <v>10.461</v>
      </c>
      <c r="I1598" s="168"/>
      <c r="L1598" s="164"/>
      <c r="M1598" s="169"/>
      <c r="N1598" s="170"/>
      <c r="O1598" s="170"/>
      <c r="P1598" s="170"/>
      <c r="Q1598" s="170"/>
      <c r="R1598" s="170"/>
      <c r="S1598" s="170"/>
      <c r="T1598" s="171"/>
      <c r="AT1598" s="165" t="s">
        <v>206</v>
      </c>
      <c r="AU1598" s="165" t="s">
        <v>81</v>
      </c>
      <c r="AV1598" s="13" t="s">
        <v>81</v>
      </c>
      <c r="AW1598" s="13" t="s">
        <v>34</v>
      </c>
      <c r="AX1598" s="13" t="s">
        <v>72</v>
      </c>
      <c r="AY1598" s="165" t="s">
        <v>195</v>
      </c>
    </row>
    <row r="1599" spans="2:51" s="13" customFormat="1">
      <c r="B1599" s="164"/>
      <c r="D1599" s="159" t="s">
        <v>206</v>
      </c>
      <c r="E1599" s="165" t="s">
        <v>3</v>
      </c>
      <c r="F1599" s="166" t="s">
        <v>1731</v>
      </c>
      <c r="H1599" s="167">
        <v>10.15</v>
      </c>
      <c r="I1599" s="168"/>
      <c r="L1599" s="164"/>
      <c r="M1599" s="169"/>
      <c r="N1599" s="170"/>
      <c r="O1599" s="170"/>
      <c r="P1599" s="170"/>
      <c r="Q1599" s="170"/>
      <c r="R1599" s="170"/>
      <c r="S1599" s="170"/>
      <c r="T1599" s="171"/>
      <c r="AT1599" s="165" t="s">
        <v>206</v>
      </c>
      <c r="AU1599" s="165" t="s">
        <v>81</v>
      </c>
      <c r="AV1599" s="13" t="s">
        <v>81</v>
      </c>
      <c r="AW1599" s="13" t="s">
        <v>34</v>
      </c>
      <c r="AX1599" s="13" t="s">
        <v>72</v>
      </c>
      <c r="AY1599" s="165" t="s">
        <v>195</v>
      </c>
    </row>
    <row r="1600" spans="2:51" s="13" customFormat="1">
      <c r="B1600" s="164"/>
      <c r="D1600" s="159" t="s">
        <v>206</v>
      </c>
      <c r="E1600" s="165" t="s">
        <v>3</v>
      </c>
      <c r="F1600" s="166" t="s">
        <v>1732</v>
      </c>
      <c r="H1600" s="167">
        <v>14.568</v>
      </c>
      <c r="I1600" s="168"/>
      <c r="L1600" s="164"/>
      <c r="M1600" s="169"/>
      <c r="N1600" s="170"/>
      <c r="O1600" s="170"/>
      <c r="P1600" s="170"/>
      <c r="Q1600" s="170"/>
      <c r="R1600" s="170"/>
      <c r="S1600" s="170"/>
      <c r="T1600" s="171"/>
      <c r="AT1600" s="165" t="s">
        <v>206</v>
      </c>
      <c r="AU1600" s="165" t="s">
        <v>81</v>
      </c>
      <c r="AV1600" s="13" t="s">
        <v>81</v>
      </c>
      <c r="AW1600" s="13" t="s">
        <v>34</v>
      </c>
      <c r="AX1600" s="13" t="s">
        <v>72</v>
      </c>
      <c r="AY1600" s="165" t="s">
        <v>195</v>
      </c>
    </row>
    <row r="1601" spans="2:51" s="14" customFormat="1">
      <c r="B1601" s="172"/>
      <c r="D1601" s="159" t="s">
        <v>206</v>
      </c>
      <c r="E1601" s="173" t="s">
        <v>3</v>
      </c>
      <c r="F1601" s="174" t="s">
        <v>514</v>
      </c>
      <c r="H1601" s="175">
        <v>134.30099999999999</v>
      </c>
      <c r="I1601" s="176"/>
      <c r="L1601" s="172"/>
      <c r="M1601" s="177"/>
      <c r="N1601" s="178"/>
      <c r="O1601" s="178"/>
      <c r="P1601" s="178"/>
      <c r="Q1601" s="178"/>
      <c r="R1601" s="178"/>
      <c r="S1601" s="178"/>
      <c r="T1601" s="179"/>
      <c r="AT1601" s="173" t="s">
        <v>206</v>
      </c>
      <c r="AU1601" s="173" t="s">
        <v>81</v>
      </c>
      <c r="AV1601" s="14" t="s">
        <v>109</v>
      </c>
      <c r="AW1601" s="14" t="s">
        <v>34</v>
      </c>
      <c r="AX1601" s="14" t="s">
        <v>72</v>
      </c>
      <c r="AY1601" s="173" t="s">
        <v>195</v>
      </c>
    </row>
    <row r="1602" spans="2:51" s="13" customFormat="1">
      <c r="B1602" s="164"/>
      <c r="D1602" s="159" t="s">
        <v>206</v>
      </c>
      <c r="E1602" s="165" t="s">
        <v>3</v>
      </c>
      <c r="F1602" s="166" t="s">
        <v>1733</v>
      </c>
      <c r="H1602" s="167">
        <v>14.115</v>
      </c>
      <c r="I1602" s="168"/>
      <c r="L1602" s="164"/>
      <c r="M1602" s="169"/>
      <c r="N1602" s="170"/>
      <c r="O1602" s="170"/>
      <c r="P1602" s="170"/>
      <c r="Q1602" s="170"/>
      <c r="R1602" s="170"/>
      <c r="S1602" s="170"/>
      <c r="T1602" s="171"/>
      <c r="AT1602" s="165" t="s">
        <v>206</v>
      </c>
      <c r="AU1602" s="165" t="s">
        <v>81</v>
      </c>
      <c r="AV1602" s="13" t="s">
        <v>81</v>
      </c>
      <c r="AW1602" s="13" t="s">
        <v>34</v>
      </c>
      <c r="AX1602" s="13" t="s">
        <v>72</v>
      </c>
      <c r="AY1602" s="165" t="s">
        <v>195</v>
      </c>
    </row>
    <row r="1603" spans="2:51" s="13" customFormat="1" ht="22.5">
      <c r="B1603" s="164"/>
      <c r="D1603" s="159" t="s">
        <v>206</v>
      </c>
      <c r="E1603" s="165" t="s">
        <v>3</v>
      </c>
      <c r="F1603" s="166" t="s">
        <v>1734</v>
      </c>
      <c r="H1603" s="167">
        <v>42.603999999999999</v>
      </c>
      <c r="I1603" s="168"/>
      <c r="L1603" s="164"/>
      <c r="M1603" s="169"/>
      <c r="N1603" s="170"/>
      <c r="O1603" s="170"/>
      <c r="P1603" s="170"/>
      <c r="Q1603" s="170"/>
      <c r="R1603" s="170"/>
      <c r="S1603" s="170"/>
      <c r="T1603" s="171"/>
      <c r="AT1603" s="165" t="s">
        <v>206</v>
      </c>
      <c r="AU1603" s="165" t="s">
        <v>81</v>
      </c>
      <c r="AV1603" s="13" t="s">
        <v>81</v>
      </c>
      <c r="AW1603" s="13" t="s">
        <v>34</v>
      </c>
      <c r="AX1603" s="13" t="s">
        <v>72</v>
      </c>
      <c r="AY1603" s="165" t="s">
        <v>195</v>
      </c>
    </row>
    <row r="1604" spans="2:51" s="13" customFormat="1">
      <c r="B1604" s="164"/>
      <c r="D1604" s="159" t="s">
        <v>206</v>
      </c>
      <c r="E1604" s="165" t="s">
        <v>3</v>
      </c>
      <c r="F1604" s="166" t="s">
        <v>1735</v>
      </c>
      <c r="H1604" s="167">
        <v>15.808999999999999</v>
      </c>
      <c r="I1604" s="168"/>
      <c r="L1604" s="164"/>
      <c r="M1604" s="169"/>
      <c r="N1604" s="170"/>
      <c r="O1604" s="170"/>
      <c r="P1604" s="170"/>
      <c r="Q1604" s="170"/>
      <c r="R1604" s="170"/>
      <c r="S1604" s="170"/>
      <c r="T1604" s="171"/>
      <c r="AT1604" s="165" t="s">
        <v>206</v>
      </c>
      <c r="AU1604" s="165" t="s">
        <v>81</v>
      </c>
      <c r="AV1604" s="13" t="s">
        <v>81</v>
      </c>
      <c r="AW1604" s="13" t="s">
        <v>34</v>
      </c>
      <c r="AX1604" s="13" t="s">
        <v>72</v>
      </c>
      <c r="AY1604" s="165" t="s">
        <v>195</v>
      </c>
    </row>
    <row r="1605" spans="2:51" s="13" customFormat="1">
      <c r="B1605" s="164"/>
      <c r="D1605" s="159" t="s">
        <v>206</v>
      </c>
      <c r="E1605" s="165" t="s">
        <v>3</v>
      </c>
      <c r="F1605" s="166" t="s">
        <v>1736</v>
      </c>
      <c r="H1605" s="167">
        <v>17.13</v>
      </c>
      <c r="I1605" s="168"/>
      <c r="L1605" s="164"/>
      <c r="M1605" s="169"/>
      <c r="N1605" s="170"/>
      <c r="O1605" s="170"/>
      <c r="P1605" s="170"/>
      <c r="Q1605" s="170"/>
      <c r="R1605" s="170"/>
      <c r="S1605" s="170"/>
      <c r="T1605" s="171"/>
      <c r="AT1605" s="165" t="s">
        <v>206</v>
      </c>
      <c r="AU1605" s="165" t="s">
        <v>81</v>
      </c>
      <c r="AV1605" s="13" t="s">
        <v>81</v>
      </c>
      <c r="AW1605" s="13" t="s">
        <v>34</v>
      </c>
      <c r="AX1605" s="13" t="s">
        <v>72</v>
      </c>
      <c r="AY1605" s="165" t="s">
        <v>195</v>
      </c>
    </row>
    <row r="1606" spans="2:51" s="13" customFormat="1">
      <c r="B1606" s="164"/>
      <c r="D1606" s="159" t="s">
        <v>206</v>
      </c>
      <c r="E1606" s="165" t="s">
        <v>3</v>
      </c>
      <c r="F1606" s="166" t="s">
        <v>1737</v>
      </c>
      <c r="H1606" s="167">
        <v>6.6139999999999999</v>
      </c>
      <c r="I1606" s="168"/>
      <c r="L1606" s="164"/>
      <c r="M1606" s="169"/>
      <c r="N1606" s="170"/>
      <c r="O1606" s="170"/>
      <c r="P1606" s="170"/>
      <c r="Q1606" s="170"/>
      <c r="R1606" s="170"/>
      <c r="S1606" s="170"/>
      <c r="T1606" s="171"/>
      <c r="AT1606" s="165" t="s">
        <v>206</v>
      </c>
      <c r="AU1606" s="165" t="s">
        <v>81</v>
      </c>
      <c r="AV1606" s="13" t="s">
        <v>81</v>
      </c>
      <c r="AW1606" s="13" t="s">
        <v>34</v>
      </c>
      <c r="AX1606" s="13" t="s">
        <v>72</v>
      </c>
      <c r="AY1606" s="165" t="s">
        <v>195</v>
      </c>
    </row>
    <row r="1607" spans="2:51" s="13" customFormat="1">
      <c r="B1607" s="164"/>
      <c r="D1607" s="159" t="s">
        <v>206</v>
      </c>
      <c r="E1607" s="165" t="s">
        <v>3</v>
      </c>
      <c r="F1607" s="166" t="s">
        <v>1738</v>
      </c>
      <c r="H1607" s="167">
        <v>14.771000000000001</v>
      </c>
      <c r="I1607" s="168"/>
      <c r="L1607" s="164"/>
      <c r="M1607" s="169"/>
      <c r="N1607" s="170"/>
      <c r="O1607" s="170"/>
      <c r="P1607" s="170"/>
      <c r="Q1607" s="170"/>
      <c r="R1607" s="170"/>
      <c r="S1607" s="170"/>
      <c r="T1607" s="171"/>
      <c r="AT1607" s="165" t="s">
        <v>206</v>
      </c>
      <c r="AU1607" s="165" t="s">
        <v>81</v>
      </c>
      <c r="AV1607" s="13" t="s">
        <v>81</v>
      </c>
      <c r="AW1607" s="13" t="s">
        <v>34</v>
      </c>
      <c r="AX1607" s="13" t="s">
        <v>72</v>
      </c>
      <c r="AY1607" s="165" t="s">
        <v>195</v>
      </c>
    </row>
    <row r="1608" spans="2:51" s="14" customFormat="1">
      <c r="B1608" s="172"/>
      <c r="D1608" s="159" t="s">
        <v>206</v>
      </c>
      <c r="E1608" s="173" t="s">
        <v>3</v>
      </c>
      <c r="F1608" s="174" t="s">
        <v>516</v>
      </c>
      <c r="H1608" s="175">
        <v>111.04300000000001</v>
      </c>
      <c r="I1608" s="176"/>
      <c r="L1608" s="172"/>
      <c r="M1608" s="177"/>
      <c r="N1608" s="178"/>
      <c r="O1608" s="178"/>
      <c r="P1608" s="178"/>
      <c r="Q1608" s="178"/>
      <c r="R1608" s="178"/>
      <c r="S1608" s="178"/>
      <c r="T1608" s="179"/>
      <c r="AT1608" s="173" t="s">
        <v>206</v>
      </c>
      <c r="AU1608" s="173" t="s">
        <v>81</v>
      </c>
      <c r="AV1608" s="14" t="s">
        <v>109</v>
      </c>
      <c r="AW1608" s="14" t="s">
        <v>34</v>
      </c>
      <c r="AX1608" s="14" t="s">
        <v>72</v>
      </c>
      <c r="AY1608" s="173" t="s">
        <v>195</v>
      </c>
    </row>
    <row r="1609" spans="2:51" s="13" customFormat="1">
      <c r="B1609" s="164"/>
      <c r="D1609" s="159" t="s">
        <v>206</v>
      </c>
      <c r="E1609" s="165" t="s">
        <v>3</v>
      </c>
      <c r="F1609" s="166" t="s">
        <v>1739</v>
      </c>
      <c r="H1609" s="167">
        <v>10.026</v>
      </c>
      <c r="I1609" s="168"/>
      <c r="L1609" s="164"/>
      <c r="M1609" s="169"/>
      <c r="N1609" s="170"/>
      <c r="O1609" s="170"/>
      <c r="P1609" s="170"/>
      <c r="Q1609" s="170"/>
      <c r="R1609" s="170"/>
      <c r="S1609" s="170"/>
      <c r="T1609" s="171"/>
      <c r="AT1609" s="165" t="s">
        <v>206</v>
      </c>
      <c r="AU1609" s="165" t="s">
        <v>81</v>
      </c>
      <c r="AV1609" s="13" t="s">
        <v>81</v>
      </c>
      <c r="AW1609" s="13" t="s">
        <v>34</v>
      </c>
      <c r="AX1609" s="13" t="s">
        <v>72</v>
      </c>
      <c r="AY1609" s="165" t="s">
        <v>195</v>
      </c>
    </row>
    <row r="1610" spans="2:51" s="13" customFormat="1">
      <c r="B1610" s="164"/>
      <c r="D1610" s="159" t="s">
        <v>206</v>
      </c>
      <c r="E1610" s="165" t="s">
        <v>3</v>
      </c>
      <c r="F1610" s="166" t="s">
        <v>1740</v>
      </c>
      <c r="H1610" s="167">
        <v>11.7</v>
      </c>
      <c r="I1610" s="168"/>
      <c r="L1610" s="164"/>
      <c r="M1610" s="169"/>
      <c r="N1610" s="170"/>
      <c r="O1610" s="170"/>
      <c r="P1610" s="170"/>
      <c r="Q1610" s="170"/>
      <c r="R1610" s="170"/>
      <c r="S1610" s="170"/>
      <c r="T1610" s="171"/>
      <c r="AT1610" s="165" t="s">
        <v>206</v>
      </c>
      <c r="AU1610" s="165" t="s">
        <v>81</v>
      </c>
      <c r="AV1610" s="13" t="s">
        <v>81</v>
      </c>
      <c r="AW1610" s="13" t="s">
        <v>34</v>
      </c>
      <c r="AX1610" s="13" t="s">
        <v>72</v>
      </c>
      <c r="AY1610" s="165" t="s">
        <v>195</v>
      </c>
    </row>
    <row r="1611" spans="2:51" s="14" customFormat="1">
      <c r="B1611" s="172"/>
      <c r="D1611" s="159" t="s">
        <v>206</v>
      </c>
      <c r="E1611" s="173" t="s">
        <v>3</v>
      </c>
      <c r="F1611" s="174" t="s">
        <v>1290</v>
      </c>
      <c r="H1611" s="175">
        <v>21.725999999999999</v>
      </c>
      <c r="I1611" s="176"/>
      <c r="L1611" s="172"/>
      <c r="M1611" s="177"/>
      <c r="N1611" s="178"/>
      <c r="O1611" s="178"/>
      <c r="P1611" s="178"/>
      <c r="Q1611" s="178"/>
      <c r="R1611" s="178"/>
      <c r="S1611" s="178"/>
      <c r="T1611" s="179"/>
      <c r="AT1611" s="173" t="s">
        <v>206</v>
      </c>
      <c r="AU1611" s="173" t="s">
        <v>81</v>
      </c>
      <c r="AV1611" s="14" t="s">
        <v>109</v>
      </c>
      <c r="AW1611" s="14" t="s">
        <v>34</v>
      </c>
      <c r="AX1611" s="14" t="s">
        <v>72</v>
      </c>
      <c r="AY1611" s="173" t="s">
        <v>195</v>
      </c>
    </row>
    <row r="1612" spans="2:51" s="13" customFormat="1">
      <c r="B1612" s="164"/>
      <c r="D1612" s="159" t="s">
        <v>206</v>
      </c>
      <c r="E1612" s="165" t="s">
        <v>3</v>
      </c>
      <c r="F1612" s="166" t="s">
        <v>1741</v>
      </c>
      <c r="H1612" s="167">
        <v>12.114000000000001</v>
      </c>
      <c r="I1612" s="168"/>
      <c r="L1612" s="164"/>
      <c r="M1612" s="169"/>
      <c r="N1612" s="170"/>
      <c r="O1612" s="170"/>
      <c r="P1612" s="170"/>
      <c r="Q1612" s="170"/>
      <c r="R1612" s="170"/>
      <c r="S1612" s="170"/>
      <c r="T1612" s="171"/>
      <c r="AT1612" s="165" t="s">
        <v>206</v>
      </c>
      <c r="AU1612" s="165" t="s">
        <v>81</v>
      </c>
      <c r="AV1612" s="13" t="s">
        <v>81</v>
      </c>
      <c r="AW1612" s="13" t="s">
        <v>34</v>
      </c>
      <c r="AX1612" s="13" t="s">
        <v>72</v>
      </c>
      <c r="AY1612" s="165" t="s">
        <v>195</v>
      </c>
    </row>
    <row r="1613" spans="2:51" s="13" customFormat="1">
      <c r="B1613" s="164"/>
      <c r="D1613" s="159" t="s">
        <v>206</v>
      </c>
      <c r="E1613" s="165" t="s">
        <v>3</v>
      </c>
      <c r="F1613" s="166" t="s">
        <v>1742</v>
      </c>
      <c r="H1613" s="167">
        <v>25.103999999999999</v>
      </c>
      <c r="I1613" s="168"/>
      <c r="L1613" s="164"/>
      <c r="M1613" s="169"/>
      <c r="N1613" s="170"/>
      <c r="O1613" s="170"/>
      <c r="P1613" s="170"/>
      <c r="Q1613" s="170"/>
      <c r="R1613" s="170"/>
      <c r="S1613" s="170"/>
      <c r="T1613" s="171"/>
      <c r="AT1613" s="165" t="s">
        <v>206</v>
      </c>
      <c r="AU1613" s="165" t="s">
        <v>81</v>
      </c>
      <c r="AV1613" s="13" t="s">
        <v>81</v>
      </c>
      <c r="AW1613" s="13" t="s">
        <v>34</v>
      </c>
      <c r="AX1613" s="13" t="s">
        <v>72</v>
      </c>
      <c r="AY1613" s="165" t="s">
        <v>195</v>
      </c>
    </row>
    <row r="1614" spans="2:51" s="14" customFormat="1">
      <c r="B1614" s="172"/>
      <c r="D1614" s="159" t="s">
        <v>206</v>
      </c>
      <c r="E1614" s="173" t="s">
        <v>3</v>
      </c>
      <c r="F1614" s="174" t="s">
        <v>961</v>
      </c>
      <c r="H1614" s="175">
        <v>37.218000000000004</v>
      </c>
      <c r="I1614" s="176"/>
      <c r="L1614" s="172"/>
      <c r="M1614" s="177"/>
      <c r="N1614" s="178"/>
      <c r="O1614" s="178"/>
      <c r="P1614" s="178"/>
      <c r="Q1614" s="178"/>
      <c r="R1614" s="178"/>
      <c r="S1614" s="178"/>
      <c r="T1614" s="179"/>
      <c r="AT1614" s="173" t="s">
        <v>206</v>
      </c>
      <c r="AU1614" s="173" t="s">
        <v>81</v>
      </c>
      <c r="AV1614" s="14" t="s">
        <v>109</v>
      </c>
      <c r="AW1614" s="14" t="s">
        <v>34</v>
      </c>
      <c r="AX1614" s="14" t="s">
        <v>72</v>
      </c>
      <c r="AY1614" s="173" t="s">
        <v>195</v>
      </c>
    </row>
    <row r="1615" spans="2:51" s="13" customFormat="1">
      <c r="B1615" s="164"/>
      <c r="D1615" s="159" t="s">
        <v>206</v>
      </c>
      <c r="E1615" s="165" t="s">
        <v>3</v>
      </c>
      <c r="F1615" s="166" t="s">
        <v>501</v>
      </c>
      <c r="H1615" s="167">
        <v>50</v>
      </c>
      <c r="I1615" s="168"/>
      <c r="L1615" s="164"/>
      <c r="M1615" s="169"/>
      <c r="N1615" s="170"/>
      <c r="O1615" s="170"/>
      <c r="P1615" s="170"/>
      <c r="Q1615" s="170"/>
      <c r="R1615" s="170"/>
      <c r="S1615" s="170"/>
      <c r="T1615" s="171"/>
      <c r="AT1615" s="165" t="s">
        <v>206</v>
      </c>
      <c r="AU1615" s="165" t="s">
        <v>81</v>
      </c>
      <c r="AV1615" s="13" t="s">
        <v>81</v>
      </c>
      <c r="AW1615" s="13" t="s">
        <v>34</v>
      </c>
      <c r="AX1615" s="13" t="s">
        <v>72</v>
      </c>
      <c r="AY1615" s="165" t="s">
        <v>195</v>
      </c>
    </row>
    <row r="1616" spans="2:51" s="14" customFormat="1">
      <c r="B1616" s="172"/>
      <c r="D1616" s="159" t="s">
        <v>206</v>
      </c>
      <c r="E1616" s="173" t="s">
        <v>3</v>
      </c>
      <c r="F1616" s="174" t="s">
        <v>1743</v>
      </c>
      <c r="H1616" s="175">
        <v>50</v>
      </c>
      <c r="I1616" s="176"/>
      <c r="L1616" s="172"/>
      <c r="M1616" s="177"/>
      <c r="N1616" s="178"/>
      <c r="O1616" s="178"/>
      <c r="P1616" s="178"/>
      <c r="Q1616" s="178"/>
      <c r="R1616" s="178"/>
      <c r="S1616" s="178"/>
      <c r="T1616" s="179"/>
      <c r="AT1616" s="173" t="s">
        <v>206</v>
      </c>
      <c r="AU1616" s="173" t="s">
        <v>81</v>
      </c>
      <c r="AV1616" s="14" t="s">
        <v>109</v>
      </c>
      <c r="AW1616" s="14" t="s">
        <v>34</v>
      </c>
      <c r="AX1616" s="14" t="s">
        <v>72</v>
      </c>
      <c r="AY1616" s="173" t="s">
        <v>195</v>
      </c>
    </row>
    <row r="1617" spans="2:51" s="13" customFormat="1">
      <c r="B1617" s="164"/>
      <c r="D1617" s="159" t="s">
        <v>206</v>
      </c>
      <c r="E1617" s="165" t="s">
        <v>3</v>
      </c>
      <c r="F1617" s="166" t="s">
        <v>1744</v>
      </c>
      <c r="H1617" s="167">
        <v>90.3</v>
      </c>
      <c r="I1617" s="168"/>
      <c r="L1617" s="164"/>
      <c r="M1617" s="169"/>
      <c r="N1617" s="170"/>
      <c r="O1617" s="170"/>
      <c r="P1617" s="170"/>
      <c r="Q1617" s="170"/>
      <c r="R1617" s="170"/>
      <c r="S1617" s="170"/>
      <c r="T1617" s="171"/>
      <c r="AT1617" s="165" t="s">
        <v>206</v>
      </c>
      <c r="AU1617" s="165" t="s">
        <v>81</v>
      </c>
      <c r="AV1617" s="13" t="s">
        <v>81</v>
      </c>
      <c r="AW1617" s="13" t="s">
        <v>34</v>
      </c>
      <c r="AX1617" s="13" t="s">
        <v>72</v>
      </c>
      <c r="AY1617" s="165" t="s">
        <v>195</v>
      </c>
    </row>
    <row r="1618" spans="2:51" s="14" customFormat="1">
      <c r="B1618" s="172"/>
      <c r="D1618" s="159" t="s">
        <v>206</v>
      </c>
      <c r="E1618" s="173" t="s">
        <v>3</v>
      </c>
      <c r="F1618" s="174" t="s">
        <v>275</v>
      </c>
      <c r="H1618" s="175">
        <v>90.3</v>
      </c>
      <c r="I1618" s="176"/>
      <c r="L1618" s="172"/>
      <c r="M1618" s="177"/>
      <c r="N1618" s="178"/>
      <c r="O1618" s="178"/>
      <c r="P1618" s="178"/>
      <c r="Q1618" s="178"/>
      <c r="R1618" s="178"/>
      <c r="S1618" s="178"/>
      <c r="T1618" s="179"/>
      <c r="AT1618" s="173" t="s">
        <v>206</v>
      </c>
      <c r="AU1618" s="173" t="s">
        <v>81</v>
      </c>
      <c r="AV1618" s="14" t="s">
        <v>109</v>
      </c>
      <c r="AW1618" s="14" t="s">
        <v>34</v>
      </c>
      <c r="AX1618" s="14" t="s">
        <v>72</v>
      </c>
      <c r="AY1618" s="173" t="s">
        <v>195</v>
      </c>
    </row>
    <row r="1619" spans="2:51" s="13" customFormat="1">
      <c r="B1619" s="164"/>
      <c r="D1619" s="159" t="s">
        <v>206</v>
      </c>
      <c r="E1619" s="165" t="s">
        <v>3</v>
      </c>
      <c r="F1619" s="166" t="s">
        <v>1745</v>
      </c>
      <c r="H1619" s="167">
        <v>22.001999999999999</v>
      </c>
      <c r="I1619" s="168"/>
      <c r="L1619" s="164"/>
      <c r="M1619" s="169"/>
      <c r="N1619" s="170"/>
      <c r="O1619" s="170"/>
      <c r="P1619" s="170"/>
      <c r="Q1619" s="170"/>
      <c r="R1619" s="170"/>
      <c r="S1619" s="170"/>
      <c r="T1619" s="171"/>
      <c r="AT1619" s="165" t="s">
        <v>206</v>
      </c>
      <c r="AU1619" s="165" t="s">
        <v>81</v>
      </c>
      <c r="AV1619" s="13" t="s">
        <v>81</v>
      </c>
      <c r="AW1619" s="13" t="s">
        <v>34</v>
      </c>
      <c r="AX1619" s="13" t="s">
        <v>72</v>
      </c>
      <c r="AY1619" s="165" t="s">
        <v>195</v>
      </c>
    </row>
    <row r="1620" spans="2:51" s="13" customFormat="1">
      <c r="B1620" s="164"/>
      <c r="D1620" s="159" t="s">
        <v>206</v>
      </c>
      <c r="E1620" s="165" t="s">
        <v>3</v>
      </c>
      <c r="F1620" s="166" t="s">
        <v>1746</v>
      </c>
      <c r="H1620" s="167">
        <v>21.77</v>
      </c>
      <c r="I1620" s="168"/>
      <c r="L1620" s="164"/>
      <c r="M1620" s="169"/>
      <c r="N1620" s="170"/>
      <c r="O1620" s="170"/>
      <c r="P1620" s="170"/>
      <c r="Q1620" s="170"/>
      <c r="R1620" s="170"/>
      <c r="S1620" s="170"/>
      <c r="T1620" s="171"/>
      <c r="AT1620" s="165" t="s">
        <v>206</v>
      </c>
      <c r="AU1620" s="165" t="s">
        <v>81</v>
      </c>
      <c r="AV1620" s="13" t="s">
        <v>81</v>
      </c>
      <c r="AW1620" s="13" t="s">
        <v>34</v>
      </c>
      <c r="AX1620" s="13" t="s">
        <v>72</v>
      </c>
      <c r="AY1620" s="165" t="s">
        <v>195</v>
      </c>
    </row>
    <row r="1621" spans="2:51" s="13" customFormat="1">
      <c r="B1621" s="164"/>
      <c r="D1621" s="159" t="s">
        <v>206</v>
      </c>
      <c r="E1621" s="165" t="s">
        <v>3</v>
      </c>
      <c r="F1621" s="166" t="s">
        <v>1747</v>
      </c>
      <c r="H1621" s="167">
        <v>21.893999999999998</v>
      </c>
      <c r="I1621" s="168"/>
      <c r="L1621" s="164"/>
      <c r="M1621" s="169"/>
      <c r="N1621" s="170"/>
      <c r="O1621" s="170"/>
      <c r="P1621" s="170"/>
      <c r="Q1621" s="170"/>
      <c r="R1621" s="170"/>
      <c r="S1621" s="170"/>
      <c r="T1621" s="171"/>
      <c r="AT1621" s="165" t="s">
        <v>206</v>
      </c>
      <c r="AU1621" s="165" t="s">
        <v>81</v>
      </c>
      <c r="AV1621" s="13" t="s">
        <v>81</v>
      </c>
      <c r="AW1621" s="13" t="s">
        <v>34</v>
      </c>
      <c r="AX1621" s="13" t="s">
        <v>72</v>
      </c>
      <c r="AY1621" s="165" t="s">
        <v>195</v>
      </c>
    </row>
    <row r="1622" spans="2:51" s="13" customFormat="1">
      <c r="B1622" s="164"/>
      <c r="D1622" s="159" t="s">
        <v>206</v>
      </c>
      <c r="E1622" s="165" t="s">
        <v>3</v>
      </c>
      <c r="F1622" s="166" t="s">
        <v>1747</v>
      </c>
      <c r="H1622" s="167">
        <v>21.893999999999998</v>
      </c>
      <c r="I1622" s="168"/>
      <c r="L1622" s="164"/>
      <c r="M1622" s="169"/>
      <c r="N1622" s="170"/>
      <c r="O1622" s="170"/>
      <c r="P1622" s="170"/>
      <c r="Q1622" s="170"/>
      <c r="R1622" s="170"/>
      <c r="S1622" s="170"/>
      <c r="T1622" s="171"/>
      <c r="AT1622" s="165" t="s">
        <v>206</v>
      </c>
      <c r="AU1622" s="165" t="s">
        <v>81</v>
      </c>
      <c r="AV1622" s="13" t="s">
        <v>81</v>
      </c>
      <c r="AW1622" s="13" t="s">
        <v>34</v>
      </c>
      <c r="AX1622" s="13" t="s">
        <v>72</v>
      </c>
      <c r="AY1622" s="165" t="s">
        <v>195</v>
      </c>
    </row>
    <row r="1623" spans="2:51" s="13" customFormat="1">
      <c r="B1623" s="164"/>
      <c r="D1623" s="159" t="s">
        <v>206</v>
      </c>
      <c r="E1623" s="165" t="s">
        <v>3</v>
      </c>
      <c r="F1623" s="166" t="s">
        <v>1747</v>
      </c>
      <c r="H1623" s="167">
        <v>21.893999999999998</v>
      </c>
      <c r="I1623" s="168"/>
      <c r="L1623" s="164"/>
      <c r="M1623" s="169"/>
      <c r="N1623" s="170"/>
      <c r="O1623" s="170"/>
      <c r="P1623" s="170"/>
      <c r="Q1623" s="170"/>
      <c r="R1623" s="170"/>
      <c r="S1623" s="170"/>
      <c r="T1623" s="171"/>
      <c r="AT1623" s="165" t="s">
        <v>206</v>
      </c>
      <c r="AU1623" s="165" t="s">
        <v>81</v>
      </c>
      <c r="AV1623" s="13" t="s">
        <v>81</v>
      </c>
      <c r="AW1623" s="13" t="s">
        <v>34</v>
      </c>
      <c r="AX1623" s="13" t="s">
        <v>72</v>
      </c>
      <c r="AY1623" s="165" t="s">
        <v>195</v>
      </c>
    </row>
    <row r="1624" spans="2:51" s="13" customFormat="1">
      <c r="B1624" s="164"/>
      <c r="D1624" s="159" t="s">
        <v>206</v>
      </c>
      <c r="E1624" s="165" t="s">
        <v>3</v>
      </c>
      <c r="F1624" s="166" t="s">
        <v>1748</v>
      </c>
      <c r="H1624" s="167">
        <v>21.888000000000002</v>
      </c>
      <c r="I1624" s="168"/>
      <c r="L1624" s="164"/>
      <c r="M1624" s="169"/>
      <c r="N1624" s="170"/>
      <c r="O1624" s="170"/>
      <c r="P1624" s="170"/>
      <c r="Q1624" s="170"/>
      <c r="R1624" s="170"/>
      <c r="S1624" s="170"/>
      <c r="T1624" s="171"/>
      <c r="AT1624" s="165" t="s">
        <v>206</v>
      </c>
      <c r="AU1624" s="165" t="s">
        <v>81</v>
      </c>
      <c r="AV1624" s="13" t="s">
        <v>81</v>
      </c>
      <c r="AW1624" s="13" t="s">
        <v>34</v>
      </c>
      <c r="AX1624" s="13" t="s">
        <v>72</v>
      </c>
      <c r="AY1624" s="165" t="s">
        <v>195</v>
      </c>
    </row>
    <row r="1625" spans="2:51" s="13" customFormat="1">
      <c r="B1625" s="164"/>
      <c r="D1625" s="159" t="s">
        <v>206</v>
      </c>
      <c r="E1625" s="165" t="s">
        <v>3</v>
      </c>
      <c r="F1625" s="166" t="s">
        <v>1749</v>
      </c>
      <c r="H1625" s="167">
        <v>13.986000000000001</v>
      </c>
      <c r="I1625" s="168"/>
      <c r="L1625" s="164"/>
      <c r="M1625" s="169"/>
      <c r="N1625" s="170"/>
      <c r="O1625" s="170"/>
      <c r="P1625" s="170"/>
      <c r="Q1625" s="170"/>
      <c r="R1625" s="170"/>
      <c r="S1625" s="170"/>
      <c r="T1625" s="171"/>
      <c r="AT1625" s="165" t="s">
        <v>206</v>
      </c>
      <c r="AU1625" s="165" t="s">
        <v>81</v>
      </c>
      <c r="AV1625" s="13" t="s">
        <v>81</v>
      </c>
      <c r="AW1625" s="13" t="s">
        <v>34</v>
      </c>
      <c r="AX1625" s="13" t="s">
        <v>72</v>
      </c>
      <c r="AY1625" s="165" t="s">
        <v>195</v>
      </c>
    </row>
    <row r="1626" spans="2:51" s="14" customFormat="1">
      <c r="B1626" s="172"/>
      <c r="D1626" s="159" t="s">
        <v>206</v>
      </c>
      <c r="E1626" s="173" t="s">
        <v>3</v>
      </c>
      <c r="F1626" s="174" t="s">
        <v>532</v>
      </c>
      <c r="H1626" s="175">
        <v>145.328</v>
      </c>
      <c r="I1626" s="176"/>
      <c r="L1626" s="172"/>
      <c r="M1626" s="177"/>
      <c r="N1626" s="178"/>
      <c r="O1626" s="178"/>
      <c r="P1626" s="178"/>
      <c r="Q1626" s="178"/>
      <c r="R1626" s="178"/>
      <c r="S1626" s="178"/>
      <c r="T1626" s="179"/>
      <c r="AT1626" s="173" t="s">
        <v>206</v>
      </c>
      <c r="AU1626" s="173" t="s">
        <v>81</v>
      </c>
      <c r="AV1626" s="14" t="s">
        <v>109</v>
      </c>
      <c r="AW1626" s="14" t="s">
        <v>34</v>
      </c>
      <c r="AX1626" s="14" t="s">
        <v>72</v>
      </c>
      <c r="AY1626" s="173" t="s">
        <v>195</v>
      </c>
    </row>
    <row r="1627" spans="2:51" s="13" customFormat="1">
      <c r="B1627" s="164"/>
      <c r="D1627" s="159" t="s">
        <v>206</v>
      </c>
      <c r="E1627" s="165" t="s">
        <v>3</v>
      </c>
      <c r="F1627" s="166" t="s">
        <v>1750</v>
      </c>
      <c r="H1627" s="167">
        <v>40.634</v>
      </c>
      <c r="I1627" s="168"/>
      <c r="L1627" s="164"/>
      <c r="M1627" s="169"/>
      <c r="N1627" s="170"/>
      <c r="O1627" s="170"/>
      <c r="P1627" s="170"/>
      <c r="Q1627" s="170"/>
      <c r="R1627" s="170"/>
      <c r="S1627" s="170"/>
      <c r="T1627" s="171"/>
      <c r="AT1627" s="165" t="s">
        <v>206</v>
      </c>
      <c r="AU1627" s="165" t="s">
        <v>81</v>
      </c>
      <c r="AV1627" s="13" t="s">
        <v>81</v>
      </c>
      <c r="AW1627" s="13" t="s">
        <v>34</v>
      </c>
      <c r="AX1627" s="13" t="s">
        <v>72</v>
      </c>
      <c r="AY1627" s="165" t="s">
        <v>195</v>
      </c>
    </row>
    <row r="1628" spans="2:51" s="13" customFormat="1">
      <c r="B1628" s="164"/>
      <c r="D1628" s="159" t="s">
        <v>206</v>
      </c>
      <c r="E1628" s="165" t="s">
        <v>3</v>
      </c>
      <c r="F1628" s="166" t="s">
        <v>1751</v>
      </c>
      <c r="H1628" s="167">
        <v>13.904</v>
      </c>
      <c r="I1628" s="168"/>
      <c r="L1628" s="164"/>
      <c r="M1628" s="169"/>
      <c r="N1628" s="170"/>
      <c r="O1628" s="170"/>
      <c r="P1628" s="170"/>
      <c r="Q1628" s="170"/>
      <c r="R1628" s="170"/>
      <c r="S1628" s="170"/>
      <c r="T1628" s="171"/>
      <c r="AT1628" s="165" t="s">
        <v>206</v>
      </c>
      <c r="AU1628" s="165" t="s">
        <v>81</v>
      </c>
      <c r="AV1628" s="13" t="s">
        <v>81</v>
      </c>
      <c r="AW1628" s="13" t="s">
        <v>34</v>
      </c>
      <c r="AX1628" s="13" t="s">
        <v>72</v>
      </c>
      <c r="AY1628" s="165" t="s">
        <v>195</v>
      </c>
    </row>
    <row r="1629" spans="2:51" s="13" customFormat="1">
      <c r="B1629" s="164"/>
      <c r="D1629" s="159" t="s">
        <v>206</v>
      </c>
      <c r="E1629" s="165" t="s">
        <v>3</v>
      </c>
      <c r="F1629" s="166" t="s">
        <v>1752</v>
      </c>
      <c r="H1629" s="167">
        <v>20.904</v>
      </c>
      <c r="I1629" s="168"/>
      <c r="L1629" s="164"/>
      <c r="M1629" s="169"/>
      <c r="N1629" s="170"/>
      <c r="O1629" s="170"/>
      <c r="P1629" s="170"/>
      <c r="Q1629" s="170"/>
      <c r="R1629" s="170"/>
      <c r="S1629" s="170"/>
      <c r="T1629" s="171"/>
      <c r="AT1629" s="165" t="s">
        <v>206</v>
      </c>
      <c r="AU1629" s="165" t="s">
        <v>81</v>
      </c>
      <c r="AV1629" s="13" t="s">
        <v>81</v>
      </c>
      <c r="AW1629" s="13" t="s">
        <v>34</v>
      </c>
      <c r="AX1629" s="13" t="s">
        <v>72</v>
      </c>
      <c r="AY1629" s="165" t="s">
        <v>195</v>
      </c>
    </row>
    <row r="1630" spans="2:51" s="13" customFormat="1">
      <c r="B1630" s="164"/>
      <c r="D1630" s="159" t="s">
        <v>206</v>
      </c>
      <c r="E1630" s="165" t="s">
        <v>3</v>
      </c>
      <c r="F1630" s="166" t="s">
        <v>1753</v>
      </c>
      <c r="H1630" s="167">
        <v>21.436</v>
      </c>
      <c r="I1630" s="168"/>
      <c r="L1630" s="164"/>
      <c r="M1630" s="169"/>
      <c r="N1630" s="170"/>
      <c r="O1630" s="170"/>
      <c r="P1630" s="170"/>
      <c r="Q1630" s="170"/>
      <c r="R1630" s="170"/>
      <c r="S1630" s="170"/>
      <c r="T1630" s="171"/>
      <c r="AT1630" s="165" t="s">
        <v>206</v>
      </c>
      <c r="AU1630" s="165" t="s">
        <v>81</v>
      </c>
      <c r="AV1630" s="13" t="s">
        <v>81</v>
      </c>
      <c r="AW1630" s="13" t="s">
        <v>34</v>
      </c>
      <c r="AX1630" s="13" t="s">
        <v>72</v>
      </c>
      <c r="AY1630" s="165" t="s">
        <v>195</v>
      </c>
    </row>
    <row r="1631" spans="2:51" s="13" customFormat="1">
      <c r="B1631" s="164"/>
      <c r="D1631" s="159" t="s">
        <v>206</v>
      </c>
      <c r="E1631" s="165" t="s">
        <v>3</v>
      </c>
      <c r="F1631" s="166" t="s">
        <v>1754</v>
      </c>
      <c r="H1631" s="167">
        <v>10.366</v>
      </c>
      <c r="I1631" s="168"/>
      <c r="L1631" s="164"/>
      <c r="M1631" s="169"/>
      <c r="N1631" s="170"/>
      <c r="O1631" s="170"/>
      <c r="P1631" s="170"/>
      <c r="Q1631" s="170"/>
      <c r="R1631" s="170"/>
      <c r="S1631" s="170"/>
      <c r="T1631" s="171"/>
      <c r="AT1631" s="165" t="s">
        <v>206</v>
      </c>
      <c r="AU1631" s="165" t="s">
        <v>81</v>
      </c>
      <c r="AV1631" s="13" t="s">
        <v>81</v>
      </c>
      <c r="AW1631" s="13" t="s">
        <v>34</v>
      </c>
      <c r="AX1631" s="13" t="s">
        <v>72</v>
      </c>
      <c r="AY1631" s="165" t="s">
        <v>195</v>
      </c>
    </row>
    <row r="1632" spans="2:51" s="13" customFormat="1">
      <c r="B1632" s="164"/>
      <c r="D1632" s="159" t="s">
        <v>206</v>
      </c>
      <c r="E1632" s="165" t="s">
        <v>3</v>
      </c>
      <c r="F1632" s="166" t="s">
        <v>1755</v>
      </c>
      <c r="H1632" s="167">
        <v>5367.4</v>
      </c>
      <c r="I1632" s="168"/>
      <c r="L1632" s="164"/>
      <c r="M1632" s="169"/>
      <c r="N1632" s="170"/>
      <c r="O1632" s="170"/>
      <c r="P1632" s="170"/>
      <c r="Q1632" s="170"/>
      <c r="R1632" s="170"/>
      <c r="S1632" s="170"/>
      <c r="T1632" s="171"/>
      <c r="AT1632" s="165" t="s">
        <v>206</v>
      </c>
      <c r="AU1632" s="165" t="s">
        <v>81</v>
      </c>
      <c r="AV1632" s="13" t="s">
        <v>81</v>
      </c>
      <c r="AW1632" s="13" t="s">
        <v>34</v>
      </c>
      <c r="AX1632" s="13" t="s">
        <v>72</v>
      </c>
      <c r="AY1632" s="165" t="s">
        <v>195</v>
      </c>
    </row>
    <row r="1633" spans="2:51" s="13" customFormat="1">
      <c r="B1633" s="164"/>
      <c r="D1633" s="159" t="s">
        <v>206</v>
      </c>
      <c r="E1633" s="165" t="s">
        <v>3</v>
      </c>
      <c r="F1633" s="166" t="s">
        <v>1756</v>
      </c>
      <c r="H1633" s="167">
        <v>32.698</v>
      </c>
      <c r="I1633" s="168"/>
      <c r="L1633" s="164"/>
      <c r="M1633" s="169"/>
      <c r="N1633" s="170"/>
      <c r="O1633" s="170"/>
      <c r="P1633" s="170"/>
      <c r="Q1633" s="170"/>
      <c r="R1633" s="170"/>
      <c r="S1633" s="170"/>
      <c r="T1633" s="171"/>
      <c r="AT1633" s="165" t="s">
        <v>206</v>
      </c>
      <c r="AU1633" s="165" t="s">
        <v>81</v>
      </c>
      <c r="AV1633" s="13" t="s">
        <v>81</v>
      </c>
      <c r="AW1633" s="13" t="s">
        <v>34</v>
      </c>
      <c r="AX1633" s="13" t="s">
        <v>72</v>
      </c>
      <c r="AY1633" s="165" t="s">
        <v>195</v>
      </c>
    </row>
    <row r="1634" spans="2:51" s="13" customFormat="1">
      <c r="B1634" s="164"/>
      <c r="D1634" s="159" t="s">
        <v>206</v>
      </c>
      <c r="E1634" s="165" t="s">
        <v>3</v>
      </c>
      <c r="F1634" s="166" t="s">
        <v>1757</v>
      </c>
      <c r="H1634" s="167">
        <v>41.826000000000001</v>
      </c>
      <c r="I1634" s="168"/>
      <c r="L1634" s="164"/>
      <c r="M1634" s="169"/>
      <c r="N1634" s="170"/>
      <c r="O1634" s="170"/>
      <c r="P1634" s="170"/>
      <c r="Q1634" s="170"/>
      <c r="R1634" s="170"/>
      <c r="S1634" s="170"/>
      <c r="T1634" s="171"/>
      <c r="AT1634" s="165" t="s">
        <v>206</v>
      </c>
      <c r="AU1634" s="165" t="s">
        <v>81</v>
      </c>
      <c r="AV1634" s="13" t="s">
        <v>81</v>
      </c>
      <c r="AW1634" s="13" t="s">
        <v>34</v>
      </c>
      <c r="AX1634" s="13" t="s">
        <v>72</v>
      </c>
      <c r="AY1634" s="165" t="s">
        <v>195</v>
      </c>
    </row>
    <row r="1635" spans="2:51" s="13" customFormat="1">
      <c r="B1635" s="164"/>
      <c r="D1635" s="159" t="s">
        <v>206</v>
      </c>
      <c r="E1635" s="165" t="s">
        <v>3</v>
      </c>
      <c r="F1635" s="166" t="s">
        <v>1758</v>
      </c>
      <c r="H1635" s="167">
        <v>19.346</v>
      </c>
      <c r="I1635" s="168"/>
      <c r="L1635" s="164"/>
      <c r="M1635" s="169"/>
      <c r="N1635" s="170"/>
      <c r="O1635" s="170"/>
      <c r="P1635" s="170"/>
      <c r="Q1635" s="170"/>
      <c r="R1635" s="170"/>
      <c r="S1635" s="170"/>
      <c r="T1635" s="171"/>
      <c r="AT1635" s="165" t="s">
        <v>206</v>
      </c>
      <c r="AU1635" s="165" t="s">
        <v>81</v>
      </c>
      <c r="AV1635" s="13" t="s">
        <v>81</v>
      </c>
      <c r="AW1635" s="13" t="s">
        <v>34</v>
      </c>
      <c r="AX1635" s="13" t="s">
        <v>72</v>
      </c>
      <c r="AY1635" s="165" t="s">
        <v>195</v>
      </c>
    </row>
    <row r="1636" spans="2:51" s="13" customFormat="1">
      <c r="B1636" s="164"/>
      <c r="D1636" s="159" t="s">
        <v>206</v>
      </c>
      <c r="E1636" s="165" t="s">
        <v>3</v>
      </c>
      <c r="F1636" s="166" t="s">
        <v>1759</v>
      </c>
      <c r="H1636" s="167">
        <v>5.2</v>
      </c>
      <c r="I1636" s="168"/>
      <c r="L1636" s="164"/>
      <c r="M1636" s="169"/>
      <c r="N1636" s="170"/>
      <c r="O1636" s="170"/>
      <c r="P1636" s="170"/>
      <c r="Q1636" s="170"/>
      <c r="R1636" s="170"/>
      <c r="S1636" s="170"/>
      <c r="T1636" s="171"/>
      <c r="AT1636" s="165" t="s">
        <v>206</v>
      </c>
      <c r="AU1636" s="165" t="s">
        <v>81</v>
      </c>
      <c r="AV1636" s="13" t="s">
        <v>81</v>
      </c>
      <c r="AW1636" s="13" t="s">
        <v>34</v>
      </c>
      <c r="AX1636" s="13" t="s">
        <v>72</v>
      </c>
      <c r="AY1636" s="165" t="s">
        <v>195</v>
      </c>
    </row>
    <row r="1637" spans="2:51" s="13" customFormat="1">
      <c r="B1637" s="164"/>
      <c r="D1637" s="159" t="s">
        <v>206</v>
      </c>
      <c r="E1637" s="165" t="s">
        <v>3</v>
      </c>
      <c r="F1637" s="166" t="s">
        <v>1759</v>
      </c>
      <c r="H1637" s="167">
        <v>5.2</v>
      </c>
      <c r="I1637" s="168"/>
      <c r="L1637" s="164"/>
      <c r="M1637" s="169"/>
      <c r="N1637" s="170"/>
      <c r="O1637" s="170"/>
      <c r="P1637" s="170"/>
      <c r="Q1637" s="170"/>
      <c r="R1637" s="170"/>
      <c r="S1637" s="170"/>
      <c r="T1637" s="171"/>
      <c r="AT1637" s="165" t="s">
        <v>206</v>
      </c>
      <c r="AU1637" s="165" t="s">
        <v>81</v>
      </c>
      <c r="AV1637" s="13" t="s">
        <v>81</v>
      </c>
      <c r="AW1637" s="13" t="s">
        <v>34</v>
      </c>
      <c r="AX1637" s="13" t="s">
        <v>72</v>
      </c>
      <c r="AY1637" s="165" t="s">
        <v>195</v>
      </c>
    </row>
    <row r="1638" spans="2:51" s="13" customFormat="1">
      <c r="B1638" s="164"/>
      <c r="D1638" s="159" t="s">
        <v>206</v>
      </c>
      <c r="E1638" s="165" t="s">
        <v>3</v>
      </c>
      <c r="F1638" s="166" t="s">
        <v>1760</v>
      </c>
      <c r="H1638" s="167">
        <v>12.148</v>
      </c>
      <c r="I1638" s="168"/>
      <c r="L1638" s="164"/>
      <c r="M1638" s="169"/>
      <c r="N1638" s="170"/>
      <c r="O1638" s="170"/>
      <c r="P1638" s="170"/>
      <c r="Q1638" s="170"/>
      <c r="R1638" s="170"/>
      <c r="S1638" s="170"/>
      <c r="T1638" s="171"/>
      <c r="AT1638" s="165" t="s">
        <v>206</v>
      </c>
      <c r="AU1638" s="165" t="s">
        <v>81</v>
      </c>
      <c r="AV1638" s="13" t="s">
        <v>81</v>
      </c>
      <c r="AW1638" s="13" t="s">
        <v>34</v>
      </c>
      <c r="AX1638" s="13" t="s">
        <v>72</v>
      </c>
      <c r="AY1638" s="165" t="s">
        <v>195</v>
      </c>
    </row>
    <row r="1639" spans="2:51" s="13" customFormat="1">
      <c r="B1639" s="164"/>
      <c r="D1639" s="159" t="s">
        <v>206</v>
      </c>
      <c r="E1639" s="165" t="s">
        <v>3</v>
      </c>
      <c r="F1639" s="166" t="s">
        <v>1761</v>
      </c>
      <c r="H1639" s="167">
        <v>9.7319999999999993</v>
      </c>
      <c r="I1639" s="168"/>
      <c r="L1639" s="164"/>
      <c r="M1639" s="169"/>
      <c r="N1639" s="170"/>
      <c r="O1639" s="170"/>
      <c r="P1639" s="170"/>
      <c r="Q1639" s="170"/>
      <c r="R1639" s="170"/>
      <c r="S1639" s="170"/>
      <c r="T1639" s="171"/>
      <c r="AT1639" s="165" t="s">
        <v>206</v>
      </c>
      <c r="AU1639" s="165" t="s">
        <v>81</v>
      </c>
      <c r="AV1639" s="13" t="s">
        <v>81</v>
      </c>
      <c r="AW1639" s="13" t="s">
        <v>34</v>
      </c>
      <c r="AX1639" s="13" t="s">
        <v>72</v>
      </c>
      <c r="AY1639" s="165" t="s">
        <v>195</v>
      </c>
    </row>
    <row r="1640" spans="2:51" s="13" customFormat="1">
      <c r="B1640" s="164"/>
      <c r="D1640" s="159" t="s">
        <v>206</v>
      </c>
      <c r="E1640" s="165" t="s">
        <v>3</v>
      </c>
      <c r="F1640" s="166" t="s">
        <v>1762</v>
      </c>
      <c r="H1640" s="167">
        <v>13.55</v>
      </c>
      <c r="I1640" s="168"/>
      <c r="L1640" s="164"/>
      <c r="M1640" s="169"/>
      <c r="N1640" s="170"/>
      <c r="O1640" s="170"/>
      <c r="P1640" s="170"/>
      <c r="Q1640" s="170"/>
      <c r="R1640" s="170"/>
      <c r="S1640" s="170"/>
      <c r="T1640" s="171"/>
      <c r="AT1640" s="165" t="s">
        <v>206</v>
      </c>
      <c r="AU1640" s="165" t="s">
        <v>81</v>
      </c>
      <c r="AV1640" s="13" t="s">
        <v>81</v>
      </c>
      <c r="AW1640" s="13" t="s">
        <v>34</v>
      </c>
      <c r="AX1640" s="13" t="s">
        <v>72</v>
      </c>
      <c r="AY1640" s="165" t="s">
        <v>195</v>
      </c>
    </row>
    <row r="1641" spans="2:51" s="13" customFormat="1">
      <c r="B1641" s="164"/>
      <c r="D1641" s="159" t="s">
        <v>206</v>
      </c>
      <c r="E1641" s="165" t="s">
        <v>3</v>
      </c>
      <c r="F1641" s="166" t="s">
        <v>1762</v>
      </c>
      <c r="H1641" s="167">
        <v>13.55</v>
      </c>
      <c r="I1641" s="168"/>
      <c r="L1641" s="164"/>
      <c r="M1641" s="169"/>
      <c r="N1641" s="170"/>
      <c r="O1641" s="170"/>
      <c r="P1641" s="170"/>
      <c r="Q1641" s="170"/>
      <c r="R1641" s="170"/>
      <c r="S1641" s="170"/>
      <c r="T1641" s="171"/>
      <c r="AT1641" s="165" t="s">
        <v>206</v>
      </c>
      <c r="AU1641" s="165" t="s">
        <v>81</v>
      </c>
      <c r="AV1641" s="13" t="s">
        <v>81</v>
      </c>
      <c r="AW1641" s="13" t="s">
        <v>34</v>
      </c>
      <c r="AX1641" s="13" t="s">
        <v>72</v>
      </c>
      <c r="AY1641" s="165" t="s">
        <v>195</v>
      </c>
    </row>
    <row r="1642" spans="2:51" s="13" customFormat="1">
      <c r="B1642" s="164"/>
      <c r="D1642" s="159" t="s">
        <v>206</v>
      </c>
      <c r="E1642" s="165" t="s">
        <v>3</v>
      </c>
      <c r="F1642" s="166" t="s">
        <v>1762</v>
      </c>
      <c r="H1642" s="167">
        <v>13.55</v>
      </c>
      <c r="I1642" s="168"/>
      <c r="L1642" s="164"/>
      <c r="M1642" s="169"/>
      <c r="N1642" s="170"/>
      <c r="O1642" s="170"/>
      <c r="P1642" s="170"/>
      <c r="Q1642" s="170"/>
      <c r="R1642" s="170"/>
      <c r="S1642" s="170"/>
      <c r="T1642" s="171"/>
      <c r="AT1642" s="165" t="s">
        <v>206</v>
      </c>
      <c r="AU1642" s="165" t="s">
        <v>81</v>
      </c>
      <c r="AV1642" s="13" t="s">
        <v>81</v>
      </c>
      <c r="AW1642" s="13" t="s">
        <v>34</v>
      </c>
      <c r="AX1642" s="13" t="s">
        <v>72</v>
      </c>
      <c r="AY1642" s="165" t="s">
        <v>195</v>
      </c>
    </row>
    <row r="1643" spans="2:51" s="13" customFormat="1">
      <c r="B1643" s="164"/>
      <c r="D1643" s="159" t="s">
        <v>206</v>
      </c>
      <c r="E1643" s="165" t="s">
        <v>3</v>
      </c>
      <c r="F1643" s="166" t="s">
        <v>1762</v>
      </c>
      <c r="H1643" s="167">
        <v>13.55</v>
      </c>
      <c r="I1643" s="168"/>
      <c r="L1643" s="164"/>
      <c r="M1643" s="169"/>
      <c r="N1643" s="170"/>
      <c r="O1643" s="170"/>
      <c r="P1643" s="170"/>
      <c r="Q1643" s="170"/>
      <c r="R1643" s="170"/>
      <c r="S1643" s="170"/>
      <c r="T1643" s="171"/>
      <c r="AT1643" s="165" t="s">
        <v>206</v>
      </c>
      <c r="AU1643" s="165" t="s">
        <v>81</v>
      </c>
      <c r="AV1643" s="13" t="s">
        <v>81</v>
      </c>
      <c r="AW1643" s="13" t="s">
        <v>34</v>
      </c>
      <c r="AX1643" s="13" t="s">
        <v>72</v>
      </c>
      <c r="AY1643" s="165" t="s">
        <v>195</v>
      </c>
    </row>
    <row r="1644" spans="2:51" s="13" customFormat="1">
      <c r="B1644" s="164"/>
      <c r="D1644" s="159" t="s">
        <v>206</v>
      </c>
      <c r="E1644" s="165" t="s">
        <v>3</v>
      </c>
      <c r="F1644" s="166" t="s">
        <v>1763</v>
      </c>
      <c r="H1644" s="167">
        <v>14.55</v>
      </c>
      <c r="I1644" s="168"/>
      <c r="L1644" s="164"/>
      <c r="M1644" s="169"/>
      <c r="N1644" s="170"/>
      <c r="O1644" s="170"/>
      <c r="P1644" s="170"/>
      <c r="Q1644" s="170"/>
      <c r="R1644" s="170"/>
      <c r="S1644" s="170"/>
      <c r="T1644" s="171"/>
      <c r="AT1644" s="165" t="s">
        <v>206</v>
      </c>
      <c r="AU1644" s="165" t="s">
        <v>81</v>
      </c>
      <c r="AV1644" s="13" t="s">
        <v>81</v>
      </c>
      <c r="AW1644" s="13" t="s">
        <v>34</v>
      </c>
      <c r="AX1644" s="13" t="s">
        <v>72</v>
      </c>
      <c r="AY1644" s="165" t="s">
        <v>195</v>
      </c>
    </row>
    <row r="1645" spans="2:51" s="13" customFormat="1">
      <c r="B1645" s="164"/>
      <c r="D1645" s="159" t="s">
        <v>206</v>
      </c>
      <c r="E1645" s="165" t="s">
        <v>3</v>
      </c>
      <c r="F1645" s="166" t="s">
        <v>1764</v>
      </c>
      <c r="H1645" s="167">
        <v>13.327999999999999</v>
      </c>
      <c r="I1645" s="168"/>
      <c r="L1645" s="164"/>
      <c r="M1645" s="169"/>
      <c r="N1645" s="170"/>
      <c r="O1645" s="170"/>
      <c r="P1645" s="170"/>
      <c r="Q1645" s="170"/>
      <c r="R1645" s="170"/>
      <c r="S1645" s="170"/>
      <c r="T1645" s="171"/>
      <c r="AT1645" s="165" t="s">
        <v>206</v>
      </c>
      <c r="AU1645" s="165" t="s">
        <v>81</v>
      </c>
      <c r="AV1645" s="13" t="s">
        <v>81</v>
      </c>
      <c r="AW1645" s="13" t="s">
        <v>34</v>
      </c>
      <c r="AX1645" s="13" t="s">
        <v>72</v>
      </c>
      <c r="AY1645" s="165" t="s">
        <v>195</v>
      </c>
    </row>
    <row r="1646" spans="2:51" s="13" customFormat="1">
      <c r="B1646" s="164"/>
      <c r="D1646" s="159" t="s">
        <v>206</v>
      </c>
      <c r="E1646" s="165" t="s">
        <v>3</v>
      </c>
      <c r="F1646" s="166" t="s">
        <v>1765</v>
      </c>
      <c r="H1646" s="167">
        <v>4.9459999999999997</v>
      </c>
      <c r="I1646" s="168"/>
      <c r="L1646" s="164"/>
      <c r="M1646" s="169"/>
      <c r="N1646" s="170"/>
      <c r="O1646" s="170"/>
      <c r="P1646" s="170"/>
      <c r="Q1646" s="170"/>
      <c r="R1646" s="170"/>
      <c r="S1646" s="170"/>
      <c r="T1646" s="171"/>
      <c r="AT1646" s="165" t="s">
        <v>206</v>
      </c>
      <c r="AU1646" s="165" t="s">
        <v>81</v>
      </c>
      <c r="AV1646" s="13" t="s">
        <v>81</v>
      </c>
      <c r="AW1646" s="13" t="s">
        <v>34</v>
      </c>
      <c r="AX1646" s="13" t="s">
        <v>72</v>
      </c>
      <c r="AY1646" s="165" t="s">
        <v>195</v>
      </c>
    </row>
    <row r="1647" spans="2:51" s="13" customFormat="1">
      <c r="B1647" s="164"/>
      <c r="D1647" s="159" t="s">
        <v>206</v>
      </c>
      <c r="E1647" s="165" t="s">
        <v>3</v>
      </c>
      <c r="F1647" s="166" t="s">
        <v>1765</v>
      </c>
      <c r="H1647" s="167">
        <v>4.9459999999999997</v>
      </c>
      <c r="I1647" s="168"/>
      <c r="L1647" s="164"/>
      <c r="M1647" s="169"/>
      <c r="N1647" s="170"/>
      <c r="O1647" s="170"/>
      <c r="P1647" s="170"/>
      <c r="Q1647" s="170"/>
      <c r="R1647" s="170"/>
      <c r="S1647" s="170"/>
      <c r="T1647" s="171"/>
      <c r="AT1647" s="165" t="s">
        <v>206</v>
      </c>
      <c r="AU1647" s="165" t="s">
        <v>81</v>
      </c>
      <c r="AV1647" s="13" t="s">
        <v>81</v>
      </c>
      <c r="AW1647" s="13" t="s">
        <v>34</v>
      </c>
      <c r="AX1647" s="13" t="s">
        <v>72</v>
      </c>
      <c r="AY1647" s="165" t="s">
        <v>195</v>
      </c>
    </row>
    <row r="1648" spans="2:51" s="13" customFormat="1">
      <c r="B1648" s="164"/>
      <c r="D1648" s="159" t="s">
        <v>206</v>
      </c>
      <c r="E1648" s="165" t="s">
        <v>3</v>
      </c>
      <c r="F1648" s="166" t="s">
        <v>1766</v>
      </c>
      <c r="H1648" s="167">
        <v>5.0819999999999999</v>
      </c>
      <c r="I1648" s="168"/>
      <c r="L1648" s="164"/>
      <c r="M1648" s="169"/>
      <c r="N1648" s="170"/>
      <c r="O1648" s="170"/>
      <c r="P1648" s="170"/>
      <c r="Q1648" s="170"/>
      <c r="R1648" s="170"/>
      <c r="S1648" s="170"/>
      <c r="T1648" s="171"/>
      <c r="AT1648" s="165" t="s">
        <v>206</v>
      </c>
      <c r="AU1648" s="165" t="s">
        <v>81</v>
      </c>
      <c r="AV1648" s="13" t="s">
        <v>81</v>
      </c>
      <c r="AW1648" s="13" t="s">
        <v>34</v>
      </c>
      <c r="AX1648" s="13" t="s">
        <v>72</v>
      </c>
      <c r="AY1648" s="165" t="s">
        <v>195</v>
      </c>
    </row>
    <row r="1649" spans="2:51" s="13" customFormat="1">
      <c r="B1649" s="164"/>
      <c r="D1649" s="159" t="s">
        <v>206</v>
      </c>
      <c r="E1649" s="165" t="s">
        <v>3</v>
      </c>
      <c r="F1649" s="166" t="s">
        <v>1766</v>
      </c>
      <c r="H1649" s="167">
        <v>5.0819999999999999</v>
      </c>
      <c r="I1649" s="168"/>
      <c r="L1649" s="164"/>
      <c r="M1649" s="169"/>
      <c r="N1649" s="170"/>
      <c r="O1649" s="170"/>
      <c r="P1649" s="170"/>
      <c r="Q1649" s="170"/>
      <c r="R1649" s="170"/>
      <c r="S1649" s="170"/>
      <c r="T1649" s="171"/>
      <c r="AT1649" s="165" t="s">
        <v>206</v>
      </c>
      <c r="AU1649" s="165" t="s">
        <v>81</v>
      </c>
      <c r="AV1649" s="13" t="s">
        <v>81</v>
      </c>
      <c r="AW1649" s="13" t="s">
        <v>34</v>
      </c>
      <c r="AX1649" s="13" t="s">
        <v>72</v>
      </c>
      <c r="AY1649" s="165" t="s">
        <v>195</v>
      </c>
    </row>
    <row r="1650" spans="2:51" s="13" customFormat="1">
      <c r="B1650" s="164"/>
      <c r="D1650" s="159" t="s">
        <v>206</v>
      </c>
      <c r="E1650" s="165" t="s">
        <v>3</v>
      </c>
      <c r="F1650" s="166" t="s">
        <v>1767</v>
      </c>
      <c r="H1650" s="167">
        <v>11.456</v>
      </c>
      <c r="I1650" s="168"/>
      <c r="L1650" s="164"/>
      <c r="M1650" s="169"/>
      <c r="N1650" s="170"/>
      <c r="O1650" s="170"/>
      <c r="P1650" s="170"/>
      <c r="Q1650" s="170"/>
      <c r="R1650" s="170"/>
      <c r="S1650" s="170"/>
      <c r="T1650" s="171"/>
      <c r="AT1650" s="165" t="s">
        <v>206</v>
      </c>
      <c r="AU1650" s="165" t="s">
        <v>81</v>
      </c>
      <c r="AV1650" s="13" t="s">
        <v>81</v>
      </c>
      <c r="AW1650" s="13" t="s">
        <v>34</v>
      </c>
      <c r="AX1650" s="13" t="s">
        <v>72</v>
      </c>
      <c r="AY1650" s="165" t="s">
        <v>195</v>
      </c>
    </row>
    <row r="1651" spans="2:51" s="13" customFormat="1">
      <c r="B1651" s="164"/>
      <c r="D1651" s="159" t="s">
        <v>206</v>
      </c>
      <c r="E1651" s="165" t="s">
        <v>3</v>
      </c>
      <c r="F1651" s="166" t="s">
        <v>1768</v>
      </c>
      <c r="H1651" s="167">
        <v>15.513999999999999</v>
      </c>
      <c r="I1651" s="168"/>
      <c r="L1651" s="164"/>
      <c r="M1651" s="169"/>
      <c r="N1651" s="170"/>
      <c r="O1651" s="170"/>
      <c r="P1651" s="170"/>
      <c r="Q1651" s="170"/>
      <c r="R1651" s="170"/>
      <c r="S1651" s="170"/>
      <c r="T1651" s="171"/>
      <c r="AT1651" s="165" t="s">
        <v>206</v>
      </c>
      <c r="AU1651" s="165" t="s">
        <v>81</v>
      </c>
      <c r="AV1651" s="13" t="s">
        <v>81</v>
      </c>
      <c r="AW1651" s="13" t="s">
        <v>34</v>
      </c>
      <c r="AX1651" s="13" t="s">
        <v>72</v>
      </c>
      <c r="AY1651" s="165" t="s">
        <v>195</v>
      </c>
    </row>
    <row r="1652" spans="2:51" s="13" customFormat="1">
      <c r="B1652" s="164"/>
      <c r="D1652" s="159" t="s">
        <v>206</v>
      </c>
      <c r="E1652" s="165" t="s">
        <v>3</v>
      </c>
      <c r="F1652" s="166" t="s">
        <v>1769</v>
      </c>
      <c r="H1652" s="167">
        <v>14.148</v>
      </c>
      <c r="I1652" s="168"/>
      <c r="L1652" s="164"/>
      <c r="M1652" s="169"/>
      <c r="N1652" s="170"/>
      <c r="O1652" s="170"/>
      <c r="P1652" s="170"/>
      <c r="Q1652" s="170"/>
      <c r="R1652" s="170"/>
      <c r="S1652" s="170"/>
      <c r="T1652" s="171"/>
      <c r="AT1652" s="165" t="s">
        <v>206</v>
      </c>
      <c r="AU1652" s="165" t="s">
        <v>81</v>
      </c>
      <c r="AV1652" s="13" t="s">
        <v>81</v>
      </c>
      <c r="AW1652" s="13" t="s">
        <v>34</v>
      </c>
      <c r="AX1652" s="13" t="s">
        <v>72</v>
      </c>
      <c r="AY1652" s="165" t="s">
        <v>195</v>
      </c>
    </row>
    <row r="1653" spans="2:51" s="14" customFormat="1">
      <c r="B1653" s="172"/>
      <c r="D1653" s="159" t="s">
        <v>206</v>
      </c>
      <c r="E1653" s="173" t="s">
        <v>3</v>
      </c>
      <c r="F1653" s="174" t="s">
        <v>514</v>
      </c>
      <c r="H1653" s="175">
        <v>5744.0460000000003</v>
      </c>
      <c r="I1653" s="176"/>
      <c r="L1653" s="172"/>
      <c r="M1653" s="177"/>
      <c r="N1653" s="178"/>
      <c r="O1653" s="178"/>
      <c r="P1653" s="178"/>
      <c r="Q1653" s="178"/>
      <c r="R1653" s="178"/>
      <c r="S1653" s="178"/>
      <c r="T1653" s="179"/>
      <c r="AT1653" s="173" t="s">
        <v>206</v>
      </c>
      <c r="AU1653" s="173" t="s">
        <v>81</v>
      </c>
      <c r="AV1653" s="14" t="s">
        <v>109</v>
      </c>
      <c r="AW1653" s="14" t="s">
        <v>34</v>
      </c>
      <c r="AX1653" s="14" t="s">
        <v>72</v>
      </c>
      <c r="AY1653" s="173" t="s">
        <v>195</v>
      </c>
    </row>
    <row r="1654" spans="2:51" s="13" customFormat="1">
      <c r="B1654" s="164"/>
      <c r="D1654" s="159" t="s">
        <v>206</v>
      </c>
      <c r="E1654" s="165" t="s">
        <v>3</v>
      </c>
      <c r="F1654" s="166" t="s">
        <v>1770</v>
      </c>
      <c r="H1654" s="167">
        <v>19.882000000000001</v>
      </c>
      <c r="I1654" s="168"/>
      <c r="L1654" s="164"/>
      <c r="M1654" s="169"/>
      <c r="N1654" s="170"/>
      <c r="O1654" s="170"/>
      <c r="P1654" s="170"/>
      <c r="Q1654" s="170"/>
      <c r="R1654" s="170"/>
      <c r="S1654" s="170"/>
      <c r="T1654" s="171"/>
      <c r="AT1654" s="165" t="s">
        <v>206</v>
      </c>
      <c r="AU1654" s="165" t="s">
        <v>81</v>
      </c>
      <c r="AV1654" s="13" t="s">
        <v>81</v>
      </c>
      <c r="AW1654" s="13" t="s">
        <v>34</v>
      </c>
      <c r="AX1654" s="13" t="s">
        <v>72</v>
      </c>
      <c r="AY1654" s="165" t="s">
        <v>195</v>
      </c>
    </row>
    <row r="1655" spans="2:51" s="13" customFormat="1">
      <c r="B1655" s="164"/>
      <c r="D1655" s="159" t="s">
        <v>206</v>
      </c>
      <c r="E1655" s="165" t="s">
        <v>3</v>
      </c>
      <c r="F1655" s="166" t="s">
        <v>1771</v>
      </c>
      <c r="H1655" s="167">
        <v>14.454000000000001</v>
      </c>
      <c r="I1655" s="168"/>
      <c r="L1655" s="164"/>
      <c r="M1655" s="169"/>
      <c r="N1655" s="170"/>
      <c r="O1655" s="170"/>
      <c r="P1655" s="170"/>
      <c r="Q1655" s="170"/>
      <c r="R1655" s="170"/>
      <c r="S1655" s="170"/>
      <c r="T1655" s="171"/>
      <c r="AT1655" s="165" t="s">
        <v>206</v>
      </c>
      <c r="AU1655" s="165" t="s">
        <v>81</v>
      </c>
      <c r="AV1655" s="13" t="s">
        <v>81</v>
      </c>
      <c r="AW1655" s="13" t="s">
        <v>34</v>
      </c>
      <c r="AX1655" s="13" t="s">
        <v>72</v>
      </c>
      <c r="AY1655" s="165" t="s">
        <v>195</v>
      </c>
    </row>
    <row r="1656" spans="2:51" s="13" customFormat="1" ht="22.5">
      <c r="B1656" s="164"/>
      <c r="D1656" s="159" t="s">
        <v>206</v>
      </c>
      <c r="E1656" s="165" t="s">
        <v>3</v>
      </c>
      <c r="F1656" s="166" t="s">
        <v>1772</v>
      </c>
      <c r="H1656" s="167">
        <v>87.933000000000007</v>
      </c>
      <c r="I1656" s="168"/>
      <c r="L1656" s="164"/>
      <c r="M1656" s="169"/>
      <c r="N1656" s="170"/>
      <c r="O1656" s="170"/>
      <c r="P1656" s="170"/>
      <c r="Q1656" s="170"/>
      <c r="R1656" s="170"/>
      <c r="S1656" s="170"/>
      <c r="T1656" s="171"/>
      <c r="AT1656" s="165" t="s">
        <v>206</v>
      </c>
      <c r="AU1656" s="165" t="s">
        <v>81</v>
      </c>
      <c r="AV1656" s="13" t="s">
        <v>81</v>
      </c>
      <c r="AW1656" s="13" t="s">
        <v>34</v>
      </c>
      <c r="AX1656" s="13" t="s">
        <v>72</v>
      </c>
      <c r="AY1656" s="165" t="s">
        <v>195</v>
      </c>
    </row>
    <row r="1657" spans="2:51" s="13" customFormat="1">
      <c r="B1657" s="164"/>
      <c r="D1657" s="159" t="s">
        <v>206</v>
      </c>
      <c r="E1657" s="165" t="s">
        <v>3</v>
      </c>
      <c r="F1657" s="166" t="s">
        <v>1773</v>
      </c>
      <c r="H1657" s="167">
        <v>15.614000000000001</v>
      </c>
      <c r="I1657" s="168"/>
      <c r="L1657" s="164"/>
      <c r="M1657" s="169"/>
      <c r="N1657" s="170"/>
      <c r="O1657" s="170"/>
      <c r="P1657" s="170"/>
      <c r="Q1657" s="170"/>
      <c r="R1657" s="170"/>
      <c r="S1657" s="170"/>
      <c r="T1657" s="171"/>
      <c r="AT1657" s="165" t="s">
        <v>206</v>
      </c>
      <c r="AU1657" s="165" t="s">
        <v>81</v>
      </c>
      <c r="AV1657" s="13" t="s">
        <v>81</v>
      </c>
      <c r="AW1657" s="13" t="s">
        <v>34</v>
      </c>
      <c r="AX1657" s="13" t="s">
        <v>72</v>
      </c>
      <c r="AY1657" s="165" t="s">
        <v>195</v>
      </c>
    </row>
    <row r="1658" spans="2:51" s="13" customFormat="1">
      <c r="B1658" s="164"/>
      <c r="D1658" s="159" t="s">
        <v>206</v>
      </c>
      <c r="E1658" s="165" t="s">
        <v>3</v>
      </c>
      <c r="F1658" s="166" t="s">
        <v>1774</v>
      </c>
      <c r="H1658" s="167">
        <v>19.064</v>
      </c>
      <c r="I1658" s="168"/>
      <c r="L1658" s="164"/>
      <c r="M1658" s="169"/>
      <c r="N1658" s="170"/>
      <c r="O1658" s="170"/>
      <c r="P1658" s="170"/>
      <c r="Q1658" s="170"/>
      <c r="R1658" s="170"/>
      <c r="S1658" s="170"/>
      <c r="T1658" s="171"/>
      <c r="AT1658" s="165" t="s">
        <v>206</v>
      </c>
      <c r="AU1658" s="165" t="s">
        <v>81</v>
      </c>
      <c r="AV1658" s="13" t="s">
        <v>81</v>
      </c>
      <c r="AW1658" s="13" t="s">
        <v>34</v>
      </c>
      <c r="AX1658" s="13" t="s">
        <v>72</v>
      </c>
      <c r="AY1658" s="165" t="s">
        <v>195</v>
      </c>
    </row>
    <row r="1659" spans="2:51" s="13" customFormat="1">
      <c r="B1659" s="164"/>
      <c r="D1659" s="159" t="s">
        <v>206</v>
      </c>
      <c r="E1659" s="165" t="s">
        <v>3</v>
      </c>
      <c r="F1659" s="166" t="s">
        <v>1775</v>
      </c>
      <c r="H1659" s="167">
        <v>55.191000000000003</v>
      </c>
      <c r="I1659" s="168"/>
      <c r="L1659" s="164"/>
      <c r="M1659" s="169"/>
      <c r="N1659" s="170"/>
      <c r="O1659" s="170"/>
      <c r="P1659" s="170"/>
      <c r="Q1659" s="170"/>
      <c r="R1659" s="170"/>
      <c r="S1659" s="170"/>
      <c r="T1659" s="171"/>
      <c r="AT1659" s="165" t="s">
        <v>206</v>
      </c>
      <c r="AU1659" s="165" t="s">
        <v>81</v>
      </c>
      <c r="AV1659" s="13" t="s">
        <v>81</v>
      </c>
      <c r="AW1659" s="13" t="s">
        <v>34</v>
      </c>
      <c r="AX1659" s="13" t="s">
        <v>72</v>
      </c>
      <c r="AY1659" s="165" t="s">
        <v>195</v>
      </c>
    </row>
    <row r="1660" spans="2:51" s="13" customFormat="1">
      <c r="B1660" s="164"/>
      <c r="D1660" s="159" t="s">
        <v>206</v>
      </c>
      <c r="E1660" s="165" t="s">
        <v>3</v>
      </c>
      <c r="F1660" s="166" t="s">
        <v>1776</v>
      </c>
      <c r="H1660" s="167">
        <v>8.14</v>
      </c>
      <c r="I1660" s="168"/>
      <c r="L1660" s="164"/>
      <c r="M1660" s="169"/>
      <c r="N1660" s="170"/>
      <c r="O1660" s="170"/>
      <c r="P1660" s="170"/>
      <c r="Q1660" s="170"/>
      <c r="R1660" s="170"/>
      <c r="S1660" s="170"/>
      <c r="T1660" s="171"/>
      <c r="AT1660" s="165" t="s">
        <v>206</v>
      </c>
      <c r="AU1660" s="165" t="s">
        <v>81</v>
      </c>
      <c r="AV1660" s="13" t="s">
        <v>81</v>
      </c>
      <c r="AW1660" s="13" t="s">
        <v>34</v>
      </c>
      <c r="AX1660" s="13" t="s">
        <v>72</v>
      </c>
      <c r="AY1660" s="165" t="s">
        <v>195</v>
      </c>
    </row>
    <row r="1661" spans="2:51" s="13" customFormat="1">
      <c r="B1661" s="164"/>
      <c r="D1661" s="159" t="s">
        <v>206</v>
      </c>
      <c r="E1661" s="165" t="s">
        <v>3</v>
      </c>
      <c r="F1661" s="166" t="s">
        <v>1777</v>
      </c>
      <c r="H1661" s="167">
        <v>5.03</v>
      </c>
      <c r="I1661" s="168"/>
      <c r="L1661" s="164"/>
      <c r="M1661" s="169"/>
      <c r="N1661" s="170"/>
      <c r="O1661" s="170"/>
      <c r="P1661" s="170"/>
      <c r="Q1661" s="170"/>
      <c r="R1661" s="170"/>
      <c r="S1661" s="170"/>
      <c r="T1661" s="171"/>
      <c r="AT1661" s="165" t="s">
        <v>206</v>
      </c>
      <c r="AU1661" s="165" t="s">
        <v>81</v>
      </c>
      <c r="AV1661" s="13" t="s">
        <v>81</v>
      </c>
      <c r="AW1661" s="13" t="s">
        <v>34</v>
      </c>
      <c r="AX1661" s="13" t="s">
        <v>72</v>
      </c>
      <c r="AY1661" s="165" t="s">
        <v>195</v>
      </c>
    </row>
    <row r="1662" spans="2:51" s="13" customFormat="1">
      <c r="B1662" s="164"/>
      <c r="D1662" s="159" t="s">
        <v>206</v>
      </c>
      <c r="E1662" s="165" t="s">
        <v>3</v>
      </c>
      <c r="F1662" s="166" t="s">
        <v>1777</v>
      </c>
      <c r="H1662" s="167">
        <v>5.03</v>
      </c>
      <c r="I1662" s="168"/>
      <c r="L1662" s="164"/>
      <c r="M1662" s="169"/>
      <c r="N1662" s="170"/>
      <c r="O1662" s="170"/>
      <c r="P1662" s="170"/>
      <c r="Q1662" s="170"/>
      <c r="R1662" s="170"/>
      <c r="S1662" s="170"/>
      <c r="T1662" s="171"/>
      <c r="AT1662" s="165" t="s">
        <v>206</v>
      </c>
      <c r="AU1662" s="165" t="s">
        <v>81</v>
      </c>
      <c r="AV1662" s="13" t="s">
        <v>81</v>
      </c>
      <c r="AW1662" s="13" t="s">
        <v>34</v>
      </c>
      <c r="AX1662" s="13" t="s">
        <v>72</v>
      </c>
      <c r="AY1662" s="165" t="s">
        <v>195</v>
      </c>
    </row>
    <row r="1663" spans="2:51" s="13" customFormat="1">
      <c r="B1663" s="164"/>
      <c r="D1663" s="159" t="s">
        <v>206</v>
      </c>
      <c r="E1663" s="165" t="s">
        <v>3</v>
      </c>
      <c r="F1663" s="166" t="s">
        <v>1778</v>
      </c>
      <c r="H1663" s="167">
        <v>5.1100000000000003</v>
      </c>
      <c r="I1663" s="168"/>
      <c r="L1663" s="164"/>
      <c r="M1663" s="169"/>
      <c r="N1663" s="170"/>
      <c r="O1663" s="170"/>
      <c r="P1663" s="170"/>
      <c r="Q1663" s="170"/>
      <c r="R1663" s="170"/>
      <c r="S1663" s="170"/>
      <c r="T1663" s="171"/>
      <c r="AT1663" s="165" t="s">
        <v>206</v>
      </c>
      <c r="AU1663" s="165" t="s">
        <v>81</v>
      </c>
      <c r="AV1663" s="13" t="s">
        <v>81</v>
      </c>
      <c r="AW1663" s="13" t="s">
        <v>34</v>
      </c>
      <c r="AX1663" s="13" t="s">
        <v>72</v>
      </c>
      <c r="AY1663" s="165" t="s">
        <v>195</v>
      </c>
    </row>
    <row r="1664" spans="2:51" s="13" customFormat="1">
      <c r="B1664" s="164"/>
      <c r="D1664" s="159" t="s">
        <v>206</v>
      </c>
      <c r="E1664" s="165" t="s">
        <v>3</v>
      </c>
      <c r="F1664" s="166" t="s">
        <v>1779</v>
      </c>
      <c r="H1664" s="167">
        <v>11.807</v>
      </c>
      <c r="I1664" s="168"/>
      <c r="L1664" s="164"/>
      <c r="M1664" s="169"/>
      <c r="N1664" s="170"/>
      <c r="O1664" s="170"/>
      <c r="P1664" s="170"/>
      <c r="Q1664" s="170"/>
      <c r="R1664" s="170"/>
      <c r="S1664" s="170"/>
      <c r="T1664" s="171"/>
      <c r="AT1664" s="165" t="s">
        <v>206</v>
      </c>
      <c r="AU1664" s="165" t="s">
        <v>81</v>
      </c>
      <c r="AV1664" s="13" t="s">
        <v>81</v>
      </c>
      <c r="AW1664" s="13" t="s">
        <v>34</v>
      </c>
      <c r="AX1664" s="13" t="s">
        <v>72</v>
      </c>
      <c r="AY1664" s="165" t="s">
        <v>195</v>
      </c>
    </row>
    <row r="1665" spans="2:51" s="13" customFormat="1">
      <c r="B1665" s="164"/>
      <c r="D1665" s="159" t="s">
        <v>206</v>
      </c>
      <c r="E1665" s="165" t="s">
        <v>3</v>
      </c>
      <c r="F1665" s="166" t="s">
        <v>1780</v>
      </c>
      <c r="H1665" s="167">
        <v>13.628</v>
      </c>
      <c r="I1665" s="168"/>
      <c r="L1665" s="164"/>
      <c r="M1665" s="169"/>
      <c r="N1665" s="170"/>
      <c r="O1665" s="170"/>
      <c r="P1665" s="170"/>
      <c r="Q1665" s="170"/>
      <c r="R1665" s="170"/>
      <c r="S1665" s="170"/>
      <c r="T1665" s="171"/>
      <c r="AT1665" s="165" t="s">
        <v>206</v>
      </c>
      <c r="AU1665" s="165" t="s">
        <v>81</v>
      </c>
      <c r="AV1665" s="13" t="s">
        <v>81</v>
      </c>
      <c r="AW1665" s="13" t="s">
        <v>34</v>
      </c>
      <c r="AX1665" s="13" t="s">
        <v>72</v>
      </c>
      <c r="AY1665" s="165" t="s">
        <v>195</v>
      </c>
    </row>
    <row r="1666" spans="2:51" s="13" customFormat="1">
      <c r="B1666" s="164"/>
      <c r="D1666" s="159" t="s">
        <v>206</v>
      </c>
      <c r="E1666" s="165" t="s">
        <v>3</v>
      </c>
      <c r="F1666" s="166" t="s">
        <v>1781</v>
      </c>
      <c r="H1666" s="167">
        <v>5</v>
      </c>
      <c r="I1666" s="168"/>
      <c r="L1666" s="164"/>
      <c r="M1666" s="169"/>
      <c r="N1666" s="170"/>
      <c r="O1666" s="170"/>
      <c r="P1666" s="170"/>
      <c r="Q1666" s="170"/>
      <c r="R1666" s="170"/>
      <c r="S1666" s="170"/>
      <c r="T1666" s="171"/>
      <c r="AT1666" s="165" t="s">
        <v>206</v>
      </c>
      <c r="AU1666" s="165" t="s">
        <v>81</v>
      </c>
      <c r="AV1666" s="13" t="s">
        <v>81</v>
      </c>
      <c r="AW1666" s="13" t="s">
        <v>34</v>
      </c>
      <c r="AX1666" s="13" t="s">
        <v>72</v>
      </c>
      <c r="AY1666" s="165" t="s">
        <v>195</v>
      </c>
    </row>
    <row r="1667" spans="2:51" s="13" customFormat="1">
      <c r="B1667" s="164"/>
      <c r="D1667" s="159" t="s">
        <v>206</v>
      </c>
      <c r="E1667" s="165" t="s">
        <v>3</v>
      </c>
      <c r="F1667" s="166" t="s">
        <v>1781</v>
      </c>
      <c r="H1667" s="167">
        <v>5</v>
      </c>
      <c r="I1667" s="168"/>
      <c r="L1667" s="164"/>
      <c r="M1667" s="169"/>
      <c r="N1667" s="170"/>
      <c r="O1667" s="170"/>
      <c r="P1667" s="170"/>
      <c r="Q1667" s="170"/>
      <c r="R1667" s="170"/>
      <c r="S1667" s="170"/>
      <c r="T1667" s="171"/>
      <c r="AT1667" s="165" t="s">
        <v>206</v>
      </c>
      <c r="AU1667" s="165" t="s">
        <v>81</v>
      </c>
      <c r="AV1667" s="13" t="s">
        <v>81</v>
      </c>
      <c r="AW1667" s="13" t="s">
        <v>34</v>
      </c>
      <c r="AX1667" s="13" t="s">
        <v>72</v>
      </c>
      <c r="AY1667" s="165" t="s">
        <v>195</v>
      </c>
    </row>
    <row r="1668" spans="2:51" s="13" customFormat="1">
      <c r="B1668" s="164"/>
      <c r="D1668" s="159" t="s">
        <v>206</v>
      </c>
      <c r="E1668" s="165" t="s">
        <v>3</v>
      </c>
      <c r="F1668" s="166" t="s">
        <v>1781</v>
      </c>
      <c r="H1668" s="167">
        <v>5</v>
      </c>
      <c r="I1668" s="168"/>
      <c r="L1668" s="164"/>
      <c r="M1668" s="169"/>
      <c r="N1668" s="170"/>
      <c r="O1668" s="170"/>
      <c r="P1668" s="170"/>
      <c r="Q1668" s="170"/>
      <c r="R1668" s="170"/>
      <c r="S1668" s="170"/>
      <c r="T1668" s="171"/>
      <c r="AT1668" s="165" t="s">
        <v>206</v>
      </c>
      <c r="AU1668" s="165" t="s">
        <v>81</v>
      </c>
      <c r="AV1668" s="13" t="s">
        <v>81</v>
      </c>
      <c r="AW1668" s="13" t="s">
        <v>34</v>
      </c>
      <c r="AX1668" s="13" t="s">
        <v>72</v>
      </c>
      <c r="AY1668" s="165" t="s">
        <v>195</v>
      </c>
    </row>
    <row r="1669" spans="2:51" s="13" customFormat="1">
      <c r="B1669" s="164"/>
      <c r="D1669" s="159" t="s">
        <v>206</v>
      </c>
      <c r="E1669" s="165" t="s">
        <v>3</v>
      </c>
      <c r="F1669" s="166" t="s">
        <v>1782</v>
      </c>
      <c r="H1669" s="167">
        <v>9.4090000000000007</v>
      </c>
      <c r="I1669" s="168"/>
      <c r="L1669" s="164"/>
      <c r="M1669" s="169"/>
      <c r="N1669" s="170"/>
      <c r="O1669" s="170"/>
      <c r="P1669" s="170"/>
      <c r="Q1669" s="170"/>
      <c r="R1669" s="170"/>
      <c r="S1669" s="170"/>
      <c r="T1669" s="171"/>
      <c r="AT1669" s="165" t="s">
        <v>206</v>
      </c>
      <c r="AU1669" s="165" t="s">
        <v>81</v>
      </c>
      <c r="AV1669" s="13" t="s">
        <v>81</v>
      </c>
      <c r="AW1669" s="13" t="s">
        <v>34</v>
      </c>
      <c r="AX1669" s="13" t="s">
        <v>72</v>
      </c>
      <c r="AY1669" s="165" t="s">
        <v>195</v>
      </c>
    </row>
    <row r="1670" spans="2:51" s="13" customFormat="1">
      <c r="B1670" s="164"/>
      <c r="D1670" s="159" t="s">
        <v>206</v>
      </c>
      <c r="E1670" s="165" t="s">
        <v>3</v>
      </c>
      <c r="F1670" s="166" t="s">
        <v>1783</v>
      </c>
      <c r="H1670" s="167">
        <v>10.119999999999999</v>
      </c>
      <c r="I1670" s="168"/>
      <c r="L1670" s="164"/>
      <c r="M1670" s="169"/>
      <c r="N1670" s="170"/>
      <c r="O1670" s="170"/>
      <c r="P1670" s="170"/>
      <c r="Q1670" s="170"/>
      <c r="R1670" s="170"/>
      <c r="S1670" s="170"/>
      <c r="T1670" s="171"/>
      <c r="AT1670" s="165" t="s">
        <v>206</v>
      </c>
      <c r="AU1670" s="165" t="s">
        <v>81</v>
      </c>
      <c r="AV1670" s="13" t="s">
        <v>81</v>
      </c>
      <c r="AW1670" s="13" t="s">
        <v>34</v>
      </c>
      <c r="AX1670" s="13" t="s">
        <v>72</v>
      </c>
      <c r="AY1670" s="165" t="s">
        <v>195</v>
      </c>
    </row>
    <row r="1671" spans="2:51" s="13" customFormat="1">
      <c r="B1671" s="164"/>
      <c r="D1671" s="159" t="s">
        <v>206</v>
      </c>
      <c r="E1671" s="165" t="s">
        <v>3</v>
      </c>
      <c r="F1671" s="166" t="s">
        <v>1783</v>
      </c>
      <c r="H1671" s="167">
        <v>10.119999999999999</v>
      </c>
      <c r="I1671" s="168"/>
      <c r="L1671" s="164"/>
      <c r="M1671" s="169"/>
      <c r="N1671" s="170"/>
      <c r="O1671" s="170"/>
      <c r="P1671" s="170"/>
      <c r="Q1671" s="170"/>
      <c r="R1671" s="170"/>
      <c r="S1671" s="170"/>
      <c r="T1671" s="171"/>
      <c r="AT1671" s="165" t="s">
        <v>206</v>
      </c>
      <c r="AU1671" s="165" t="s">
        <v>81</v>
      </c>
      <c r="AV1671" s="13" t="s">
        <v>81</v>
      </c>
      <c r="AW1671" s="13" t="s">
        <v>34</v>
      </c>
      <c r="AX1671" s="13" t="s">
        <v>72</v>
      </c>
      <c r="AY1671" s="165" t="s">
        <v>195</v>
      </c>
    </row>
    <row r="1672" spans="2:51" s="13" customFormat="1">
      <c r="B1672" s="164"/>
      <c r="D1672" s="159" t="s">
        <v>206</v>
      </c>
      <c r="E1672" s="165" t="s">
        <v>3</v>
      </c>
      <c r="F1672" s="166" t="s">
        <v>1784</v>
      </c>
      <c r="H1672" s="167">
        <v>9.6199999999999992</v>
      </c>
      <c r="I1672" s="168"/>
      <c r="L1672" s="164"/>
      <c r="M1672" s="169"/>
      <c r="N1672" s="170"/>
      <c r="O1672" s="170"/>
      <c r="P1672" s="170"/>
      <c r="Q1672" s="170"/>
      <c r="R1672" s="170"/>
      <c r="S1672" s="170"/>
      <c r="T1672" s="171"/>
      <c r="AT1672" s="165" t="s">
        <v>206</v>
      </c>
      <c r="AU1672" s="165" t="s">
        <v>81</v>
      </c>
      <c r="AV1672" s="13" t="s">
        <v>81</v>
      </c>
      <c r="AW1672" s="13" t="s">
        <v>34</v>
      </c>
      <c r="AX1672" s="13" t="s">
        <v>72</v>
      </c>
      <c r="AY1672" s="165" t="s">
        <v>195</v>
      </c>
    </row>
    <row r="1673" spans="2:51" s="13" customFormat="1">
      <c r="B1673" s="164"/>
      <c r="D1673" s="159" t="s">
        <v>206</v>
      </c>
      <c r="E1673" s="165" t="s">
        <v>3</v>
      </c>
      <c r="F1673" s="166" t="s">
        <v>1785</v>
      </c>
      <c r="H1673" s="167">
        <v>49.7</v>
      </c>
      <c r="I1673" s="168"/>
      <c r="L1673" s="164"/>
      <c r="M1673" s="169"/>
      <c r="N1673" s="170"/>
      <c r="O1673" s="170"/>
      <c r="P1673" s="170"/>
      <c r="Q1673" s="170"/>
      <c r="R1673" s="170"/>
      <c r="S1673" s="170"/>
      <c r="T1673" s="171"/>
      <c r="AT1673" s="165" t="s">
        <v>206</v>
      </c>
      <c r="AU1673" s="165" t="s">
        <v>81</v>
      </c>
      <c r="AV1673" s="13" t="s">
        <v>81</v>
      </c>
      <c r="AW1673" s="13" t="s">
        <v>34</v>
      </c>
      <c r="AX1673" s="13" t="s">
        <v>72</v>
      </c>
      <c r="AY1673" s="165" t="s">
        <v>195</v>
      </c>
    </row>
    <row r="1674" spans="2:51" s="13" customFormat="1">
      <c r="B1674" s="164"/>
      <c r="D1674" s="159" t="s">
        <v>206</v>
      </c>
      <c r="E1674" s="165" t="s">
        <v>3</v>
      </c>
      <c r="F1674" s="166" t="s">
        <v>1786</v>
      </c>
      <c r="H1674" s="167">
        <v>17.16</v>
      </c>
      <c r="I1674" s="168"/>
      <c r="L1674" s="164"/>
      <c r="M1674" s="169"/>
      <c r="N1674" s="170"/>
      <c r="O1674" s="170"/>
      <c r="P1674" s="170"/>
      <c r="Q1674" s="170"/>
      <c r="R1674" s="170"/>
      <c r="S1674" s="170"/>
      <c r="T1674" s="171"/>
      <c r="AT1674" s="165" t="s">
        <v>206</v>
      </c>
      <c r="AU1674" s="165" t="s">
        <v>81</v>
      </c>
      <c r="AV1674" s="13" t="s">
        <v>81</v>
      </c>
      <c r="AW1674" s="13" t="s">
        <v>34</v>
      </c>
      <c r="AX1674" s="13" t="s">
        <v>72</v>
      </c>
      <c r="AY1674" s="165" t="s">
        <v>195</v>
      </c>
    </row>
    <row r="1675" spans="2:51" s="13" customFormat="1">
      <c r="B1675" s="164"/>
      <c r="D1675" s="159" t="s">
        <v>206</v>
      </c>
      <c r="E1675" s="165" t="s">
        <v>3</v>
      </c>
      <c r="F1675" s="166" t="s">
        <v>1786</v>
      </c>
      <c r="H1675" s="167">
        <v>17.16</v>
      </c>
      <c r="I1675" s="168"/>
      <c r="L1675" s="164"/>
      <c r="M1675" s="169"/>
      <c r="N1675" s="170"/>
      <c r="O1675" s="170"/>
      <c r="P1675" s="170"/>
      <c r="Q1675" s="170"/>
      <c r="R1675" s="170"/>
      <c r="S1675" s="170"/>
      <c r="T1675" s="171"/>
      <c r="AT1675" s="165" t="s">
        <v>206</v>
      </c>
      <c r="AU1675" s="165" t="s">
        <v>81</v>
      </c>
      <c r="AV1675" s="13" t="s">
        <v>81</v>
      </c>
      <c r="AW1675" s="13" t="s">
        <v>34</v>
      </c>
      <c r="AX1675" s="13" t="s">
        <v>72</v>
      </c>
      <c r="AY1675" s="165" t="s">
        <v>195</v>
      </c>
    </row>
    <row r="1676" spans="2:51" s="13" customFormat="1">
      <c r="B1676" s="164"/>
      <c r="D1676" s="159" t="s">
        <v>206</v>
      </c>
      <c r="E1676" s="165" t="s">
        <v>3</v>
      </c>
      <c r="F1676" s="166" t="s">
        <v>1787</v>
      </c>
      <c r="H1676" s="167">
        <v>17.36</v>
      </c>
      <c r="I1676" s="168"/>
      <c r="L1676" s="164"/>
      <c r="M1676" s="169"/>
      <c r="N1676" s="170"/>
      <c r="O1676" s="170"/>
      <c r="P1676" s="170"/>
      <c r="Q1676" s="170"/>
      <c r="R1676" s="170"/>
      <c r="S1676" s="170"/>
      <c r="T1676" s="171"/>
      <c r="AT1676" s="165" t="s">
        <v>206</v>
      </c>
      <c r="AU1676" s="165" t="s">
        <v>81</v>
      </c>
      <c r="AV1676" s="13" t="s">
        <v>81</v>
      </c>
      <c r="AW1676" s="13" t="s">
        <v>34</v>
      </c>
      <c r="AX1676" s="13" t="s">
        <v>72</v>
      </c>
      <c r="AY1676" s="165" t="s">
        <v>195</v>
      </c>
    </row>
    <row r="1677" spans="2:51" s="13" customFormat="1">
      <c r="B1677" s="164"/>
      <c r="D1677" s="159" t="s">
        <v>206</v>
      </c>
      <c r="E1677" s="165" t="s">
        <v>3</v>
      </c>
      <c r="F1677" s="166" t="s">
        <v>1788</v>
      </c>
      <c r="H1677" s="167">
        <v>25.97</v>
      </c>
      <c r="I1677" s="168"/>
      <c r="L1677" s="164"/>
      <c r="M1677" s="169"/>
      <c r="N1677" s="170"/>
      <c r="O1677" s="170"/>
      <c r="P1677" s="170"/>
      <c r="Q1677" s="170"/>
      <c r="R1677" s="170"/>
      <c r="S1677" s="170"/>
      <c r="T1677" s="171"/>
      <c r="AT1677" s="165" t="s">
        <v>206</v>
      </c>
      <c r="AU1677" s="165" t="s">
        <v>81</v>
      </c>
      <c r="AV1677" s="13" t="s">
        <v>81</v>
      </c>
      <c r="AW1677" s="13" t="s">
        <v>34</v>
      </c>
      <c r="AX1677" s="13" t="s">
        <v>72</v>
      </c>
      <c r="AY1677" s="165" t="s">
        <v>195</v>
      </c>
    </row>
    <row r="1678" spans="2:51" s="13" customFormat="1">
      <c r="B1678" s="164"/>
      <c r="D1678" s="159" t="s">
        <v>206</v>
      </c>
      <c r="E1678" s="165" t="s">
        <v>3</v>
      </c>
      <c r="F1678" s="166" t="s">
        <v>1789</v>
      </c>
      <c r="H1678" s="167">
        <v>13.9</v>
      </c>
      <c r="I1678" s="168"/>
      <c r="L1678" s="164"/>
      <c r="M1678" s="169"/>
      <c r="N1678" s="170"/>
      <c r="O1678" s="170"/>
      <c r="P1678" s="170"/>
      <c r="Q1678" s="170"/>
      <c r="R1678" s="170"/>
      <c r="S1678" s="170"/>
      <c r="T1678" s="171"/>
      <c r="AT1678" s="165" t="s">
        <v>206</v>
      </c>
      <c r="AU1678" s="165" t="s">
        <v>81</v>
      </c>
      <c r="AV1678" s="13" t="s">
        <v>81</v>
      </c>
      <c r="AW1678" s="13" t="s">
        <v>34</v>
      </c>
      <c r="AX1678" s="13" t="s">
        <v>72</v>
      </c>
      <c r="AY1678" s="165" t="s">
        <v>195</v>
      </c>
    </row>
    <row r="1679" spans="2:51" s="13" customFormat="1">
      <c r="B1679" s="164"/>
      <c r="D1679" s="159" t="s">
        <v>206</v>
      </c>
      <c r="E1679" s="165" t="s">
        <v>3</v>
      </c>
      <c r="F1679" s="166" t="s">
        <v>1789</v>
      </c>
      <c r="H1679" s="167">
        <v>13.9</v>
      </c>
      <c r="I1679" s="168"/>
      <c r="L1679" s="164"/>
      <c r="M1679" s="169"/>
      <c r="N1679" s="170"/>
      <c r="O1679" s="170"/>
      <c r="P1679" s="170"/>
      <c r="Q1679" s="170"/>
      <c r="R1679" s="170"/>
      <c r="S1679" s="170"/>
      <c r="T1679" s="171"/>
      <c r="AT1679" s="165" t="s">
        <v>206</v>
      </c>
      <c r="AU1679" s="165" t="s">
        <v>81</v>
      </c>
      <c r="AV1679" s="13" t="s">
        <v>81</v>
      </c>
      <c r="AW1679" s="13" t="s">
        <v>34</v>
      </c>
      <c r="AX1679" s="13" t="s">
        <v>72</v>
      </c>
      <c r="AY1679" s="165" t="s">
        <v>195</v>
      </c>
    </row>
    <row r="1680" spans="2:51" s="13" customFormat="1">
      <c r="B1680" s="164"/>
      <c r="D1680" s="159" t="s">
        <v>206</v>
      </c>
      <c r="E1680" s="165" t="s">
        <v>3</v>
      </c>
      <c r="F1680" s="166" t="s">
        <v>1789</v>
      </c>
      <c r="H1680" s="167">
        <v>13.9</v>
      </c>
      <c r="I1680" s="168"/>
      <c r="L1680" s="164"/>
      <c r="M1680" s="169"/>
      <c r="N1680" s="170"/>
      <c r="O1680" s="170"/>
      <c r="P1680" s="170"/>
      <c r="Q1680" s="170"/>
      <c r="R1680" s="170"/>
      <c r="S1680" s="170"/>
      <c r="T1680" s="171"/>
      <c r="AT1680" s="165" t="s">
        <v>206</v>
      </c>
      <c r="AU1680" s="165" t="s">
        <v>81</v>
      </c>
      <c r="AV1680" s="13" t="s">
        <v>81</v>
      </c>
      <c r="AW1680" s="13" t="s">
        <v>34</v>
      </c>
      <c r="AX1680" s="13" t="s">
        <v>72</v>
      </c>
      <c r="AY1680" s="165" t="s">
        <v>195</v>
      </c>
    </row>
    <row r="1681" spans="2:51" s="13" customFormat="1">
      <c r="B1681" s="164"/>
      <c r="D1681" s="159" t="s">
        <v>206</v>
      </c>
      <c r="E1681" s="165" t="s">
        <v>3</v>
      </c>
      <c r="F1681" s="166" t="s">
        <v>1790</v>
      </c>
      <c r="H1681" s="167">
        <v>13.7</v>
      </c>
      <c r="I1681" s="168"/>
      <c r="L1681" s="164"/>
      <c r="M1681" s="169"/>
      <c r="N1681" s="170"/>
      <c r="O1681" s="170"/>
      <c r="P1681" s="170"/>
      <c r="Q1681" s="170"/>
      <c r="R1681" s="170"/>
      <c r="S1681" s="170"/>
      <c r="T1681" s="171"/>
      <c r="AT1681" s="165" t="s">
        <v>206</v>
      </c>
      <c r="AU1681" s="165" t="s">
        <v>81</v>
      </c>
      <c r="AV1681" s="13" t="s">
        <v>81</v>
      </c>
      <c r="AW1681" s="13" t="s">
        <v>34</v>
      </c>
      <c r="AX1681" s="13" t="s">
        <v>72</v>
      </c>
      <c r="AY1681" s="165" t="s">
        <v>195</v>
      </c>
    </row>
    <row r="1682" spans="2:51" s="13" customFormat="1">
      <c r="B1682" s="164"/>
      <c r="D1682" s="159" t="s">
        <v>206</v>
      </c>
      <c r="E1682" s="165" t="s">
        <v>3</v>
      </c>
      <c r="F1682" s="166" t="s">
        <v>1791</v>
      </c>
      <c r="H1682" s="167">
        <v>17.170000000000002</v>
      </c>
      <c r="I1682" s="168"/>
      <c r="L1682" s="164"/>
      <c r="M1682" s="169"/>
      <c r="N1682" s="170"/>
      <c r="O1682" s="170"/>
      <c r="P1682" s="170"/>
      <c r="Q1682" s="170"/>
      <c r="R1682" s="170"/>
      <c r="S1682" s="170"/>
      <c r="T1682" s="171"/>
      <c r="AT1682" s="165" t="s">
        <v>206</v>
      </c>
      <c r="AU1682" s="165" t="s">
        <v>81</v>
      </c>
      <c r="AV1682" s="13" t="s">
        <v>81</v>
      </c>
      <c r="AW1682" s="13" t="s">
        <v>34</v>
      </c>
      <c r="AX1682" s="13" t="s">
        <v>72</v>
      </c>
      <c r="AY1682" s="165" t="s">
        <v>195</v>
      </c>
    </row>
    <row r="1683" spans="2:51" s="13" customFormat="1">
      <c r="B1683" s="164"/>
      <c r="D1683" s="159" t="s">
        <v>206</v>
      </c>
      <c r="E1683" s="165" t="s">
        <v>3</v>
      </c>
      <c r="F1683" s="166" t="s">
        <v>1792</v>
      </c>
      <c r="H1683" s="167">
        <v>16.59</v>
      </c>
      <c r="I1683" s="168"/>
      <c r="L1683" s="164"/>
      <c r="M1683" s="169"/>
      <c r="N1683" s="170"/>
      <c r="O1683" s="170"/>
      <c r="P1683" s="170"/>
      <c r="Q1683" s="170"/>
      <c r="R1683" s="170"/>
      <c r="S1683" s="170"/>
      <c r="T1683" s="171"/>
      <c r="AT1683" s="165" t="s">
        <v>206</v>
      </c>
      <c r="AU1683" s="165" t="s">
        <v>81</v>
      </c>
      <c r="AV1683" s="13" t="s">
        <v>81</v>
      </c>
      <c r="AW1683" s="13" t="s">
        <v>34</v>
      </c>
      <c r="AX1683" s="13" t="s">
        <v>72</v>
      </c>
      <c r="AY1683" s="165" t="s">
        <v>195</v>
      </c>
    </row>
    <row r="1684" spans="2:51" s="13" customFormat="1">
      <c r="B1684" s="164"/>
      <c r="D1684" s="159" t="s">
        <v>206</v>
      </c>
      <c r="E1684" s="165" t="s">
        <v>3</v>
      </c>
      <c r="F1684" s="166" t="s">
        <v>1793</v>
      </c>
      <c r="H1684" s="167">
        <v>13</v>
      </c>
      <c r="I1684" s="168"/>
      <c r="L1684" s="164"/>
      <c r="M1684" s="169"/>
      <c r="N1684" s="170"/>
      <c r="O1684" s="170"/>
      <c r="P1684" s="170"/>
      <c r="Q1684" s="170"/>
      <c r="R1684" s="170"/>
      <c r="S1684" s="170"/>
      <c r="T1684" s="171"/>
      <c r="AT1684" s="165" t="s">
        <v>206</v>
      </c>
      <c r="AU1684" s="165" t="s">
        <v>81</v>
      </c>
      <c r="AV1684" s="13" t="s">
        <v>81</v>
      </c>
      <c r="AW1684" s="13" t="s">
        <v>34</v>
      </c>
      <c r="AX1684" s="13" t="s">
        <v>72</v>
      </c>
      <c r="AY1684" s="165" t="s">
        <v>195</v>
      </c>
    </row>
    <row r="1685" spans="2:51" s="13" customFormat="1">
      <c r="B1685" s="164"/>
      <c r="D1685" s="159" t="s">
        <v>206</v>
      </c>
      <c r="E1685" s="165" t="s">
        <v>3</v>
      </c>
      <c r="F1685" s="166" t="s">
        <v>1794</v>
      </c>
      <c r="H1685" s="167">
        <v>12.45</v>
      </c>
      <c r="I1685" s="168"/>
      <c r="L1685" s="164"/>
      <c r="M1685" s="169"/>
      <c r="N1685" s="170"/>
      <c r="O1685" s="170"/>
      <c r="P1685" s="170"/>
      <c r="Q1685" s="170"/>
      <c r="R1685" s="170"/>
      <c r="S1685" s="170"/>
      <c r="T1685" s="171"/>
      <c r="AT1685" s="165" t="s">
        <v>206</v>
      </c>
      <c r="AU1685" s="165" t="s">
        <v>81</v>
      </c>
      <c r="AV1685" s="13" t="s">
        <v>81</v>
      </c>
      <c r="AW1685" s="13" t="s">
        <v>34</v>
      </c>
      <c r="AX1685" s="13" t="s">
        <v>72</v>
      </c>
      <c r="AY1685" s="165" t="s">
        <v>195</v>
      </c>
    </row>
    <row r="1686" spans="2:51" s="13" customFormat="1">
      <c r="B1686" s="164"/>
      <c r="D1686" s="159" t="s">
        <v>206</v>
      </c>
      <c r="E1686" s="165" t="s">
        <v>3</v>
      </c>
      <c r="F1686" s="166" t="s">
        <v>1795</v>
      </c>
      <c r="H1686" s="167">
        <v>11.85</v>
      </c>
      <c r="I1686" s="168"/>
      <c r="L1686" s="164"/>
      <c r="M1686" s="169"/>
      <c r="N1686" s="170"/>
      <c r="O1686" s="170"/>
      <c r="P1686" s="170"/>
      <c r="Q1686" s="170"/>
      <c r="R1686" s="170"/>
      <c r="S1686" s="170"/>
      <c r="T1686" s="171"/>
      <c r="AT1686" s="165" t="s">
        <v>206</v>
      </c>
      <c r="AU1686" s="165" t="s">
        <v>81</v>
      </c>
      <c r="AV1686" s="13" t="s">
        <v>81</v>
      </c>
      <c r="AW1686" s="13" t="s">
        <v>34</v>
      </c>
      <c r="AX1686" s="13" t="s">
        <v>72</v>
      </c>
      <c r="AY1686" s="165" t="s">
        <v>195</v>
      </c>
    </row>
    <row r="1687" spans="2:51" s="14" customFormat="1">
      <c r="B1687" s="172"/>
      <c r="D1687" s="159" t="s">
        <v>206</v>
      </c>
      <c r="E1687" s="173" t="s">
        <v>3</v>
      </c>
      <c r="F1687" s="174" t="s">
        <v>516</v>
      </c>
      <c r="H1687" s="175">
        <v>568.96199999999999</v>
      </c>
      <c r="I1687" s="176"/>
      <c r="L1687" s="172"/>
      <c r="M1687" s="177"/>
      <c r="N1687" s="178"/>
      <c r="O1687" s="178"/>
      <c r="P1687" s="178"/>
      <c r="Q1687" s="178"/>
      <c r="R1687" s="178"/>
      <c r="S1687" s="178"/>
      <c r="T1687" s="179"/>
      <c r="AT1687" s="173" t="s">
        <v>206</v>
      </c>
      <c r="AU1687" s="173" t="s">
        <v>81</v>
      </c>
      <c r="AV1687" s="14" t="s">
        <v>109</v>
      </c>
      <c r="AW1687" s="14" t="s">
        <v>34</v>
      </c>
      <c r="AX1687" s="14" t="s">
        <v>72</v>
      </c>
      <c r="AY1687" s="173" t="s">
        <v>195</v>
      </c>
    </row>
    <row r="1688" spans="2:51" s="13" customFormat="1">
      <c r="B1688" s="164"/>
      <c r="D1688" s="159" t="s">
        <v>206</v>
      </c>
      <c r="E1688" s="165" t="s">
        <v>3</v>
      </c>
      <c r="F1688" s="166" t="s">
        <v>1796</v>
      </c>
      <c r="H1688" s="167">
        <v>10.032999999999999</v>
      </c>
      <c r="I1688" s="168"/>
      <c r="L1688" s="164"/>
      <c r="M1688" s="169"/>
      <c r="N1688" s="170"/>
      <c r="O1688" s="170"/>
      <c r="P1688" s="170"/>
      <c r="Q1688" s="170"/>
      <c r="R1688" s="170"/>
      <c r="S1688" s="170"/>
      <c r="T1688" s="171"/>
      <c r="AT1688" s="165" t="s">
        <v>206</v>
      </c>
      <c r="AU1688" s="165" t="s">
        <v>81</v>
      </c>
      <c r="AV1688" s="13" t="s">
        <v>81</v>
      </c>
      <c r="AW1688" s="13" t="s">
        <v>34</v>
      </c>
      <c r="AX1688" s="13" t="s">
        <v>72</v>
      </c>
      <c r="AY1688" s="165" t="s">
        <v>195</v>
      </c>
    </row>
    <row r="1689" spans="2:51" s="13" customFormat="1">
      <c r="B1689" s="164"/>
      <c r="D1689" s="159" t="s">
        <v>206</v>
      </c>
      <c r="E1689" s="165" t="s">
        <v>3</v>
      </c>
      <c r="F1689" s="166" t="s">
        <v>1797</v>
      </c>
      <c r="H1689" s="167">
        <v>8.6</v>
      </c>
      <c r="I1689" s="168"/>
      <c r="L1689" s="164"/>
      <c r="M1689" s="169"/>
      <c r="N1689" s="170"/>
      <c r="O1689" s="170"/>
      <c r="P1689" s="170"/>
      <c r="Q1689" s="170"/>
      <c r="R1689" s="170"/>
      <c r="S1689" s="170"/>
      <c r="T1689" s="171"/>
      <c r="AT1689" s="165" t="s">
        <v>206</v>
      </c>
      <c r="AU1689" s="165" t="s">
        <v>81</v>
      </c>
      <c r="AV1689" s="13" t="s">
        <v>81</v>
      </c>
      <c r="AW1689" s="13" t="s">
        <v>34</v>
      </c>
      <c r="AX1689" s="13" t="s">
        <v>72</v>
      </c>
      <c r="AY1689" s="165" t="s">
        <v>195</v>
      </c>
    </row>
    <row r="1690" spans="2:51" s="13" customFormat="1">
      <c r="B1690" s="164"/>
      <c r="D1690" s="159" t="s">
        <v>206</v>
      </c>
      <c r="E1690" s="165" t="s">
        <v>3</v>
      </c>
      <c r="F1690" s="166" t="s">
        <v>1797</v>
      </c>
      <c r="H1690" s="167">
        <v>8.6</v>
      </c>
      <c r="I1690" s="168"/>
      <c r="L1690" s="164"/>
      <c r="M1690" s="169"/>
      <c r="N1690" s="170"/>
      <c r="O1690" s="170"/>
      <c r="P1690" s="170"/>
      <c r="Q1690" s="170"/>
      <c r="R1690" s="170"/>
      <c r="S1690" s="170"/>
      <c r="T1690" s="171"/>
      <c r="AT1690" s="165" t="s">
        <v>206</v>
      </c>
      <c r="AU1690" s="165" t="s">
        <v>81</v>
      </c>
      <c r="AV1690" s="13" t="s">
        <v>81</v>
      </c>
      <c r="AW1690" s="13" t="s">
        <v>34</v>
      </c>
      <c r="AX1690" s="13" t="s">
        <v>72</v>
      </c>
      <c r="AY1690" s="165" t="s">
        <v>195</v>
      </c>
    </row>
    <row r="1691" spans="2:51" s="13" customFormat="1">
      <c r="B1691" s="164"/>
      <c r="D1691" s="159" t="s">
        <v>206</v>
      </c>
      <c r="E1691" s="165" t="s">
        <v>3</v>
      </c>
      <c r="F1691" s="166" t="s">
        <v>1797</v>
      </c>
      <c r="H1691" s="167">
        <v>8.6</v>
      </c>
      <c r="I1691" s="168"/>
      <c r="L1691" s="164"/>
      <c r="M1691" s="169"/>
      <c r="N1691" s="170"/>
      <c r="O1691" s="170"/>
      <c r="P1691" s="170"/>
      <c r="Q1691" s="170"/>
      <c r="R1691" s="170"/>
      <c r="S1691" s="170"/>
      <c r="T1691" s="171"/>
      <c r="AT1691" s="165" t="s">
        <v>206</v>
      </c>
      <c r="AU1691" s="165" t="s">
        <v>81</v>
      </c>
      <c r="AV1691" s="13" t="s">
        <v>81</v>
      </c>
      <c r="AW1691" s="13" t="s">
        <v>34</v>
      </c>
      <c r="AX1691" s="13" t="s">
        <v>72</v>
      </c>
      <c r="AY1691" s="165" t="s">
        <v>195</v>
      </c>
    </row>
    <row r="1692" spans="2:51" s="13" customFormat="1">
      <c r="B1692" s="164"/>
      <c r="D1692" s="159" t="s">
        <v>206</v>
      </c>
      <c r="E1692" s="165" t="s">
        <v>3</v>
      </c>
      <c r="F1692" s="166" t="s">
        <v>1797</v>
      </c>
      <c r="H1692" s="167">
        <v>8.6</v>
      </c>
      <c r="I1692" s="168"/>
      <c r="L1692" s="164"/>
      <c r="M1692" s="169"/>
      <c r="N1692" s="170"/>
      <c r="O1692" s="170"/>
      <c r="P1692" s="170"/>
      <c r="Q1692" s="170"/>
      <c r="R1692" s="170"/>
      <c r="S1692" s="170"/>
      <c r="T1692" s="171"/>
      <c r="AT1692" s="165" t="s">
        <v>206</v>
      </c>
      <c r="AU1692" s="165" t="s">
        <v>81</v>
      </c>
      <c r="AV1692" s="13" t="s">
        <v>81</v>
      </c>
      <c r="AW1692" s="13" t="s">
        <v>34</v>
      </c>
      <c r="AX1692" s="13" t="s">
        <v>72</v>
      </c>
      <c r="AY1692" s="165" t="s">
        <v>195</v>
      </c>
    </row>
    <row r="1693" spans="2:51" s="13" customFormat="1">
      <c r="B1693" s="164"/>
      <c r="D1693" s="159" t="s">
        <v>206</v>
      </c>
      <c r="E1693" s="165" t="s">
        <v>3</v>
      </c>
      <c r="F1693" s="166" t="s">
        <v>1797</v>
      </c>
      <c r="H1693" s="167">
        <v>8.6</v>
      </c>
      <c r="I1693" s="168"/>
      <c r="L1693" s="164"/>
      <c r="M1693" s="169"/>
      <c r="N1693" s="170"/>
      <c r="O1693" s="170"/>
      <c r="P1693" s="170"/>
      <c r="Q1693" s="170"/>
      <c r="R1693" s="170"/>
      <c r="S1693" s="170"/>
      <c r="T1693" s="171"/>
      <c r="AT1693" s="165" t="s">
        <v>206</v>
      </c>
      <c r="AU1693" s="165" t="s">
        <v>81</v>
      </c>
      <c r="AV1693" s="13" t="s">
        <v>81</v>
      </c>
      <c r="AW1693" s="13" t="s">
        <v>34</v>
      </c>
      <c r="AX1693" s="13" t="s">
        <v>72</v>
      </c>
      <c r="AY1693" s="165" t="s">
        <v>195</v>
      </c>
    </row>
    <row r="1694" spans="2:51" s="13" customFormat="1">
      <c r="B1694" s="164"/>
      <c r="D1694" s="159" t="s">
        <v>206</v>
      </c>
      <c r="E1694" s="165" t="s">
        <v>3</v>
      </c>
      <c r="F1694" s="166" t="s">
        <v>1798</v>
      </c>
      <c r="H1694" s="167">
        <v>6.5579999999999998</v>
      </c>
      <c r="I1694" s="168"/>
      <c r="L1694" s="164"/>
      <c r="M1694" s="169"/>
      <c r="N1694" s="170"/>
      <c r="O1694" s="170"/>
      <c r="P1694" s="170"/>
      <c r="Q1694" s="170"/>
      <c r="R1694" s="170"/>
      <c r="S1694" s="170"/>
      <c r="T1694" s="171"/>
      <c r="AT1694" s="165" t="s">
        <v>206</v>
      </c>
      <c r="AU1694" s="165" t="s">
        <v>81</v>
      </c>
      <c r="AV1694" s="13" t="s">
        <v>81</v>
      </c>
      <c r="AW1694" s="13" t="s">
        <v>34</v>
      </c>
      <c r="AX1694" s="13" t="s">
        <v>72</v>
      </c>
      <c r="AY1694" s="165" t="s">
        <v>195</v>
      </c>
    </row>
    <row r="1695" spans="2:51" s="13" customFormat="1">
      <c r="B1695" s="164"/>
      <c r="D1695" s="159" t="s">
        <v>206</v>
      </c>
      <c r="E1695" s="165" t="s">
        <v>3</v>
      </c>
      <c r="F1695" s="166" t="s">
        <v>1799</v>
      </c>
      <c r="H1695" s="167">
        <v>5.5780000000000003</v>
      </c>
      <c r="I1695" s="168"/>
      <c r="L1695" s="164"/>
      <c r="M1695" s="169"/>
      <c r="N1695" s="170"/>
      <c r="O1695" s="170"/>
      <c r="P1695" s="170"/>
      <c r="Q1695" s="170"/>
      <c r="R1695" s="170"/>
      <c r="S1695" s="170"/>
      <c r="T1695" s="171"/>
      <c r="AT1695" s="165" t="s">
        <v>206</v>
      </c>
      <c r="AU1695" s="165" t="s">
        <v>81</v>
      </c>
      <c r="AV1695" s="13" t="s">
        <v>81</v>
      </c>
      <c r="AW1695" s="13" t="s">
        <v>34</v>
      </c>
      <c r="AX1695" s="13" t="s">
        <v>72</v>
      </c>
      <c r="AY1695" s="165" t="s">
        <v>195</v>
      </c>
    </row>
    <row r="1696" spans="2:51" s="13" customFormat="1">
      <c r="B1696" s="164"/>
      <c r="D1696" s="159" t="s">
        <v>206</v>
      </c>
      <c r="E1696" s="165" t="s">
        <v>3</v>
      </c>
      <c r="F1696" s="166" t="s">
        <v>1800</v>
      </c>
      <c r="H1696" s="167">
        <v>6.1</v>
      </c>
      <c r="I1696" s="168"/>
      <c r="L1696" s="164"/>
      <c r="M1696" s="169"/>
      <c r="N1696" s="170"/>
      <c r="O1696" s="170"/>
      <c r="P1696" s="170"/>
      <c r="Q1696" s="170"/>
      <c r="R1696" s="170"/>
      <c r="S1696" s="170"/>
      <c r="T1696" s="171"/>
      <c r="AT1696" s="165" t="s">
        <v>206</v>
      </c>
      <c r="AU1696" s="165" t="s">
        <v>81</v>
      </c>
      <c r="AV1696" s="13" t="s">
        <v>81</v>
      </c>
      <c r="AW1696" s="13" t="s">
        <v>34</v>
      </c>
      <c r="AX1696" s="13" t="s">
        <v>72</v>
      </c>
      <c r="AY1696" s="165" t="s">
        <v>195</v>
      </c>
    </row>
    <row r="1697" spans="2:51" s="13" customFormat="1">
      <c r="B1697" s="164"/>
      <c r="D1697" s="159" t="s">
        <v>206</v>
      </c>
      <c r="E1697" s="165" t="s">
        <v>3</v>
      </c>
      <c r="F1697" s="166" t="s">
        <v>1801</v>
      </c>
      <c r="H1697" s="167">
        <v>5.23</v>
      </c>
      <c r="I1697" s="168"/>
      <c r="L1697" s="164"/>
      <c r="M1697" s="169"/>
      <c r="N1697" s="170"/>
      <c r="O1697" s="170"/>
      <c r="P1697" s="170"/>
      <c r="Q1697" s="170"/>
      <c r="R1697" s="170"/>
      <c r="S1697" s="170"/>
      <c r="T1697" s="171"/>
      <c r="AT1697" s="165" t="s">
        <v>206</v>
      </c>
      <c r="AU1697" s="165" t="s">
        <v>81</v>
      </c>
      <c r="AV1697" s="13" t="s">
        <v>81</v>
      </c>
      <c r="AW1697" s="13" t="s">
        <v>34</v>
      </c>
      <c r="AX1697" s="13" t="s">
        <v>72</v>
      </c>
      <c r="AY1697" s="165" t="s">
        <v>195</v>
      </c>
    </row>
    <row r="1698" spans="2:51" s="13" customFormat="1">
      <c r="B1698" s="164"/>
      <c r="D1698" s="159" t="s">
        <v>206</v>
      </c>
      <c r="E1698" s="165" t="s">
        <v>3</v>
      </c>
      <c r="F1698" s="166" t="s">
        <v>1802</v>
      </c>
      <c r="H1698" s="167">
        <v>9.2789999999999999</v>
      </c>
      <c r="I1698" s="168"/>
      <c r="L1698" s="164"/>
      <c r="M1698" s="169"/>
      <c r="N1698" s="170"/>
      <c r="O1698" s="170"/>
      <c r="P1698" s="170"/>
      <c r="Q1698" s="170"/>
      <c r="R1698" s="170"/>
      <c r="S1698" s="170"/>
      <c r="T1698" s="171"/>
      <c r="AT1698" s="165" t="s">
        <v>206</v>
      </c>
      <c r="AU1698" s="165" t="s">
        <v>81</v>
      </c>
      <c r="AV1698" s="13" t="s">
        <v>81</v>
      </c>
      <c r="AW1698" s="13" t="s">
        <v>34</v>
      </c>
      <c r="AX1698" s="13" t="s">
        <v>72</v>
      </c>
      <c r="AY1698" s="165" t="s">
        <v>195</v>
      </c>
    </row>
    <row r="1699" spans="2:51" s="13" customFormat="1">
      <c r="B1699" s="164"/>
      <c r="D1699" s="159" t="s">
        <v>206</v>
      </c>
      <c r="E1699" s="165" t="s">
        <v>3</v>
      </c>
      <c r="F1699" s="166" t="s">
        <v>1803</v>
      </c>
      <c r="H1699" s="167">
        <v>27.15</v>
      </c>
      <c r="I1699" s="168"/>
      <c r="L1699" s="164"/>
      <c r="M1699" s="169"/>
      <c r="N1699" s="170"/>
      <c r="O1699" s="170"/>
      <c r="P1699" s="170"/>
      <c r="Q1699" s="170"/>
      <c r="R1699" s="170"/>
      <c r="S1699" s="170"/>
      <c r="T1699" s="171"/>
      <c r="AT1699" s="165" t="s">
        <v>206</v>
      </c>
      <c r="AU1699" s="165" t="s">
        <v>81</v>
      </c>
      <c r="AV1699" s="13" t="s">
        <v>81</v>
      </c>
      <c r="AW1699" s="13" t="s">
        <v>34</v>
      </c>
      <c r="AX1699" s="13" t="s">
        <v>72</v>
      </c>
      <c r="AY1699" s="165" t="s">
        <v>195</v>
      </c>
    </row>
    <row r="1700" spans="2:51" s="13" customFormat="1">
      <c r="B1700" s="164"/>
      <c r="D1700" s="159" t="s">
        <v>206</v>
      </c>
      <c r="E1700" s="165" t="s">
        <v>3</v>
      </c>
      <c r="F1700" s="166" t="s">
        <v>1804</v>
      </c>
      <c r="H1700" s="167">
        <v>23.17</v>
      </c>
      <c r="I1700" s="168"/>
      <c r="L1700" s="164"/>
      <c r="M1700" s="169"/>
      <c r="N1700" s="170"/>
      <c r="O1700" s="170"/>
      <c r="P1700" s="170"/>
      <c r="Q1700" s="170"/>
      <c r="R1700" s="170"/>
      <c r="S1700" s="170"/>
      <c r="T1700" s="171"/>
      <c r="AT1700" s="165" t="s">
        <v>206</v>
      </c>
      <c r="AU1700" s="165" t="s">
        <v>81</v>
      </c>
      <c r="AV1700" s="13" t="s">
        <v>81</v>
      </c>
      <c r="AW1700" s="13" t="s">
        <v>34</v>
      </c>
      <c r="AX1700" s="13" t="s">
        <v>72</v>
      </c>
      <c r="AY1700" s="165" t="s">
        <v>195</v>
      </c>
    </row>
    <row r="1701" spans="2:51" s="14" customFormat="1">
      <c r="B1701" s="172"/>
      <c r="D1701" s="159" t="s">
        <v>206</v>
      </c>
      <c r="E1701" s="173" t="s">
        <v>3</v>
      </c>
      <c r="F1701" s="174" t="s">
        <v>532</v>
      </c>
      <c r="H1701" s="175">
        <v>136.09800000000001</v>
      </c>
      <c r="I1701" s="176"/>
      <c r="L1701" s="172"/>
      <c r="M1701" s="177"/>
      <c r="N1701" s="178"/>
      <c r="O1701" s="178"/>
      <c r="P1701" s="178"/>
      <c r="Q1701" s="178"/>
      <c r="R1701" s="178"/>
      <c r="S1701" s="178"/>
      <c r="T1701" s="179"/>
      <c r="AT1701" s="173" t="s">
        <v>206</v>
      </c>
      <c r="AU1701" s="173" t="s">
        <v>81</v>
      </c>
      <c r="AV1701" s="14" t="s">
        <v>109</v>
      </c>
      <c r="AW1701" s="14" t="s">
        <v>34</v>
      </c>
      <c r="AX1701" s="14" t="s">
        <v>72</v>
      </c>
      <c r="AY1701" s="173" t="s">
        <v>195</v>
      </c>
    </row>
    <row r="1702" spans="2:51" s="13" customFormat="1">
      <c r="B1702" s="164"/>
      <c r="D1702" s="159" t="s">
        <v>206</v>
      </c>
      <c r="E1702" s="165" t="s">
        <v>3</v>
      </c>
      <c r="F1702" s="166" t="s">
        <v>1805</v>
      </c>
      <c r="H1702" s="167">
        <v>6.9</v>
      </c>
      <c r="I1702" s="168"/>
      <c r="L1702" s="164"/>
      <c r="M1702" s="169"/>
      <c r="N1702" s="170"/>
      <c r="O1702" s="170"/>
      <c r="P1702" s="170"/>
      <c r="Q1702" s="170"/>
      <c r="R1702" s="170"/>
      <c r="S1702" s="170"/>
      <c r="T1702" s="171"/>
      <c r="AT1702" s="165" t="s">
        <v>206</v>
      </c>
      <c r="AU1702" s="165" t="s">
        <v>81</v>
      </c>
      <c r="AV1702" s="13" t="s">
        <v>81</v>
      </c>
      <c r="AW1702" s="13" t="s">
        <v>34</v>
      </c>
      <c r="AX1702" s="13" t="s">
        <v>72</v>
      </c>
      <c r="AY1702" s="165" t="s">
        <v>195</v>
      </c>
    </row>
    <row r="1703" spans="2:51" s="13" customFormat="1">
      <c r="B1703" s="164"/>
      <c r="D1703" s="159" t="s">
        <v>206</v>
      </c>
      <c r="E1703" s="165" t="s">
        <v>3</v>
      </c>
      <c r="F1703" s="166" t="s">
        <v>1806</v>
      </c>
      <c r="H1703" s="167">
        <v>5.2</v>
      </c>
      <c r="I1703" s="168"/>
      <c r="L1703" s="164"/>
      <c r="M1703" s="169"/>
      <c r="N1703" s="170"/>
      <c r="O1703" s="170"/>
      <c r="P1703" s="170"/>
      <c r="Q1703" s="170"/>
      <c r="R1703" s="170"/>
      <c r="S1703" s="170"/>
      <c r="T1703" s="171"/>
      <c r="AT1703" s="165" t="s">
        <v>206</v>
      </c>
      <c r="AU1703" s="165" t="s">
        <v>81</v>
      </c>
      <c r="AV1703" s="13" t="s">
        <v>81</v>
      </c>
      <c r="AW1703" s="13" t="s">
        <v>34</v>
      </c>
      <c r="AX1703" s="13" t="s">
        <v>72</v>
      </c>
      <c r="AY1703" s="165" t="s">
        <v>195</v>
      </c>
    </row>
    <row r="1704" spans="2:51" s="13" customFormat="1">
      <c r="B1704" s="164"/>
      <c r="D1704" s="159" t="s">
        <v>206</v>
      </c>
      <c r="E1704" s="165" t="s">
        <v>3</v>
      </c>
      <c r="F1704" s="166" t="s">
        <v>1807</v>
      </c>
      <c r="H1704" s="167">
        <v>7.532</v>
      </c>
      <c r="I1704" s="168"/>
      <c r="L1704" s="164"/>
      <c r="M1704" s="169"/>
      <c r="N1704" s="170"/>
      <c r="O1704" s="170"/>
      <c r="P1704" s="170"/>
      <c r="Q1704" s="170"/>
      <c r="R1704" s="170"/>
      <c r="S1704" s="170"/>
      <c r="T1704" s="171"/>
      <c r="AT1704" s="165" t="s">
        <v>206</v>
      </c>
      <c r="AU1704" s="165" t="s">
        <v>81</v>
      </c>
      <c r="AV1704" s="13" t="s">
        <v>81</v>
      </c>
      <c r="AW1704" s="13" t="s">
        <v>34</v>
      </c>
      <c r="AX1704" s="13" t="s">
        <v>72</v>
      </c>
      <c r="AY1704" s="165" t="s">
        <v>195</v>
      </c>
    </row>
    <row r="1705" spans="2:51" s="13" customFormat="1">
      <c r="B1705" s="164"/>
      <c r="D1705" s="159" t="s">
        <v>206</v>
      </c>
      <c r="E1705" s="165" t="s">
        <v>3</v>
      </c>
      <c r="F1705" s="166" t="s">
        <v>1808</v>
      </c>
      <c r="H1705" s="167">
        <v>13.606</v>
      </c>
      <c r="I1705" s="168"/>
      <c r="L1705" s="164"/>
      <c r="M1705" s="169"/>
      <c r="N1705" s="170"/>
      <c r="O1705" s="170"/>
      <c r="P1705" s="170"/>
      <c r="Q1705" s="170"/>
      <c r="R1705" s="170"/>
      <c r="S1705" s="170"/>
      <c r="T1705" s="171"/>
      <c r="AT1705" s="165" t="s">
        <v>206</v>
      </c>
      <c r="AU1705" s="165" t="s">
        <v>81</v>
      </c>
      <c r="AV1705" s="13" t="s">
        <v>81</v>
      </c>
      <c r="AW1705" s="13" t="s">
        <v>34</v>
      </c>
      <c r="AX1705" s="13" t="s">
        <v>72</v>
      </c>
      <c r="AY1705" s="165" t="s">
        <v>195</v>
      </c>
    </row>
    <row r="1706" spans="2:51" s="13" customFormat="1">
      <c r="B1706" s="164"/>
      <c r="D1706" s="159" t="s">
        <v>206</v>
      </c>
      <c r="E1706" s="165" t="s">
        <v>3</v>
      </c>
      <c r="F1706" s="166" t="s">
        <v>1809</v>
      </c>
      <c r="H1706" s="167">
        <v>8.2040000000000006</v>
      </c>
      <c r="I1706" s="168"/>
      <c r="L1706" s="164"/>
      <c r="M1706" s="169"/>
      <c r="N1706" s="170"/>
      <c r="O1706" s="170"/>
      <c r="P1706" s="170"/>
      <c r="Q1706" s="170"/>
      <c r="R1706" s="170"/>
      <c r="S1706" s="170"/>
      <c r="T1706" s="171"/>
      <c r="AT1706" s="165" t="s">
        <v>206</v>
      </c>
      <c r="AU1706" s="165" t="s">
        <v>81</v>
      </c>
      <c r="AV1706" s="13" t="s">
        <v>81</v>
      </c>
      <c r="AW1706" s="13" t="s">
        <v>34</v>
      </c>
      <c r="AX1706" s="13" t="s">
        <v>72</v>
      </c>
      <c r="AY1706" s="165" t="s">
        <v>195</v>
      </c>
    </row>
    <row r="1707" spans="2:51" s="13" customFormat="1">
      <c r="B1707" s="164"/>
      <c r="D1707" s="159" t="s">
        <v>206</v>
      </c>
      <c r="E1707" s="165" t="s">
        <v>3</v>
      </c>
      <c r="F1707" s="166" t="s">
        <v>1810</v>
      </c>
      <c r="H1707" s="167">
        <v>9.827</v>
      </c>
      <c r="I1707" s="168"/>
      <c r="L1707" s="164"/>
      <c r="M1707" s="169"/>
      <c r="N1707" s="170"/>
      <c r="O1707" s="170"/>
      <c r="P1707" s="170"/>
      <c r="Q1707" s="170"/>
      <c r="R1707" s="170"/>
      <c r="S1707" s="170"/>
      <c r="T1707" s="171"/>
      <c r="AT1707" s="165" t="s">
        <v>206</v>
      </c>
      <c r="AU1707" s="165" t="s">
        <v>81</v>
      </c>
      <c r="AV1707" s="13" t="s">
        <v>81</v>
      </c>
      <c r="AW1707" s="13" t="s">
        <v>34</v>
      </c>
      <c r="AX1707" s="13" t="s">
        <v>72</v>
      </c>
      <c r="AY1707" s="165" t="s">
        <v>195</v>
      </c>
    </row>
    <row r="1708" spans="2:51" s="13" customFormat="1">
      <c r="B1708" s="164"/>
      <c r="D1708" s="159" t="s">
        <v>206</v>
      </c>
      <c r="E1708" s="165" t="s">
        <v>3</v>
      </c>
      <c r="F1708" s="166" t="s">
        <v>1811</v>
      </c>
      <c r="H1708" s="167">
        <v>11.839</v>
      </c>
      <c r="I1708" s="168"/>
      <c r="L1708" s="164"/>
      <c r="M1708" s="169"/>
      <c r="N1708" s="170"/>
      <c r="O1708" s="170"/>
      <c r="P1708" s="170"/>
      <c r="Q1708" s="170"/>
      <c r="R1708" s="170"/>
      <c r="S1708" s="170"/>
      <c r="T1708" s="171"/>
      <c r="AT1708" s="165" t="s">
        <v>206</v>
      </c>
      <c r="AU1708" s="165" t="s">
        <v>81</v>
      </c>
      <c r="AV1708" s="13" t="s">
        <v>81</v>
      </c>
      <c r="AW1708" s="13" t="s">
        <v>34</v>
      </c>
      <c r="AX1708" s="13" t="s">
        <v>72</v>
      </c>
      <c r="AY1708" s="165" t="s">
        <v>195</v>
      </c>
    </row>
    <row r="1709" spans="2:51" s="13" customFormat="1">
      <c r="B1709" s="164"/>
      <c r="D1709" s="159" t="s">
        <v>206</v>
      </c>
      <c r="E1709" s="165" t="s">
        <v>3</v>
      </c>
      <c r="F1709" s="166" t="s">
        <v>1812</v>
      </c>
      <c r="H1709" s="167">
        <v>9.6240000000000006</v>
      </c>
      <c r="I1709" s="168"/>
      <c r="L1709" s="164"/>
      <c r="M1709" s="169"/>
      <c r="N1709" s="170"/>
      <c r="O1709" s="170"/>
      <c r="P1709" s="170"/>
      <c r="Q1709" s="170"/>
      <c r="R1709" s="170"/>
      <c r="S1709" s="170"/>
      <c r="T1709" s="171"/>
      <c r="AT1709" s="165" t="s">
        <v>206</v>
      </c>
      <c r="AU1709" s="165" t="s">
        <v>81</v>
      </c>
      <c r="AV1709" s="13" t="s">
        <v>81</v>
      </c>
      <c r="AW1709" s="13" t="s">
        <v>34</v>
      </c>
      <c r="AX1709" s="13" t="s">
        <v>72</v>
      </c>
      <c r="AY1709" s="165" t="s">
        <v>195</v>
      </c>
    </row>
    <row r="1710" spans="2:51" s="13" customFormat="1">
      <c r="B1710" s="164"/>
      <c r="D1710" s="159" t="s">
        <v>206</v>
      </c>
      <c r="E1710" s="165" t="s">
        <v>3</v>
      </c>
      <c r="F1710" s="166" t="s">
        <v>1813</v>
      </c>
      <c r="H1710" s="167">
        <v>5.0819999999999999</v>
      </c>
      <c r="I1710" s="168"/>
      <c r="L1710" s="164"/>
      <c r="M1710" s="169"/>
      <c r="N1710" s="170"/>
      <c r="O1710" s="170"/>
      <c r="P1710" s="170"/>
      <c r="Q1710" s="170"/>
      <c r="R1710" s="170"/>
      <c r="S1710" s="170"/>
      <c r="T1710" s="171"/>
      <c r="AT1710" s="165" t="s">
        <v>206</v>
      </c>
      <c r="AU1710" s="165" t="s">
        <v>81</v>
      </c>
      <c r="AV1710" s="13" t="s">
        <v>81</v>
      </c>
      <c r="AW1710" s="13" t="s">
        <v>34</v>
      </c>
      <c r="AX1710" s="13" t="s">
        <v>72</v>
      </c>
      <c r="AY1710" s="165" t="s">
        <v>195</v>
      </c>
    </row>
    <row r="1711" spans="2:51" s="13" customFormat="1">
      <c r="B1711" s="164"/>
      <c r="D1711" s="159" t="s">
        <v>206</v>
      </c>
      <c r="E1711" s="165" t="s">
        <v>3</v>
      </c>
      <c r="F1711" s="166" t="s">
        <v>1765</v>
      </c>
      <c r="H1711" s="167">
        <v>4.9459999999999997</v>
      </c>
      <c r="I1711" s="168"/>
      <c r="L1711" s="164"/>
      <c r="M1711" s="169"/>
      <c r="N1711" s="170"/>
      <c r="O1711" s="170"/>
      <c r="P1711" s="170"/>
      <c r="Q1711" s="170"/>
      <c r="R1711" s="170"/>
      <c r="S1711" s="170"/>
      <c r="T1711" s="171"/>
      <c r="AT1711" s="165" t="s">
        <v>206</v>
      </c>
      <c r="AU1711" s="165" t="s">
        <v>81</v>
      </c>
      <c r="AV1711" s="13" t="s">
        <v>81</v>
      </c>
      <c r="AW1711" s="13" t="s">
        <v>34</v>
      </c>
      <c r="AX1711" s="13" t="s">
        <v>72</v>
      </c>
      <c r="AY1711" s="165" t="s">
        <v>195</v>
      </c>
    </row>
    <row r="1712" spans="2:51" s="13" customFormat="1">
      <c r="B1712" s="164"/>
      <c r="D1712" s="159" t="s">
        <v>206</v>
      </c>
      <c r="E1712" s="165" t="s">
        <v>3</v>
      </c>
      <c r="F1712" s="166" t="s">
        <v>1814</v>
      </c>
      <c r="H1712" s="167">
        <v>5.0839999999999996</v>
      </c>
      <c r="I1712" s="168"/>
      <c r="L1712" s="164"/>
      <c r="M1712" s="169"/>
      <c r="N1712" s="170"/>
      <c r="O1712" s="170"/>
      <c r="P1712" s="170"/>
      <c r="Q1712" s="170"/>
      <c r="R1712" s="170"/>
      <c r="S1712" s="170"/>
      <c r="T1712" s="171"/>
      <c r="AT1712" s="165" t="s">
        <v>206</v>
      </c>
      <c r="AU1712" s="165" t="s">
        <v>81</v>
      </c>
      <c r="AV1712" s="13" t="s">
        <v>81</v>
      </c>
      <c r="AW1712" s="13" t="s">
        <v>34</v>
      </c>
      <c r="AX1712" s="13" t="s">
        <v>72</v>
      </c>
      <c r="AY1712" s="165" t="s">
        <v>195</v>
      </c>
    </row>
    <row r="1713" spans="2:51" s="13" customFormat="1">
      <c r="B1713" s="164"/>
      <c r="D1713" s="159" t="s">
        <v>206</v>
      </c>
      <c r="E1713" s="165" t="s">
        <v>3</v>
      </c>
      <c r="F1713" s="166" t="s">
        <v>1815</v>
      </c>
      <c r="H1713" s="167">
        <v>4.9480000000000004</v>
      </c>
      <c r="I1713" s="168"/>
      <c r="L1713" s="164"/>
      <c r="M1713" s="169"/>
      <c r="N1713" s="170"/>
      <c r="O1713" s="170"/>
      <c r="P1713" s="170"/>
      <c r="Q1713" s="170"/>
      <c r="R1713" s="170"/>
      <c r="S1713" s="170"/>
      <c r="T1713" s="171"/>
      <c r="AT1713" s="165" t="s">
        <v>206</v>
      </c>
      <c r="AU1713" s="165" t="s">
        <v>81</v>
      </c>
      <c r="AV1713" s="13" t="s">
        <v>81</v>
      </c>
      <c r="AW1713" s="13" t="s">
        <v>34</v>
      </c>
      <c r="AX1713" s="13" t="s">
        <v>72</v>
      </c>
      <c r="AY1713" s="165" t="s">
        <v>195</v>
      </c>
    </row>
    <row r="1714" spans="2:51" s="13" customFormat="1">
      <c r="B1714" s="164"/>
      <c r="D1714" s="159" t="s">
        <v>206</v>
      </c>
      <c r="E1714" s="165" t="s">
        <v>3</v>
      </c>
      <c r="F1714" s="166" t="s">
        <v>1816</v>
      </c>
      <c r="H1714" s="167">
        <v>54.192</v>
      </c>
      <c r="I1714" s="168"/>
      <c r="L1714" s="164"/>
      <c r="M1714" s="169"/>
      <c r="N1714" s="170"/>
      <c r="O1714" s="170"/>
      <c r="P1714" s="170"/>
      <c r="Q1714" s="170"/>
      <c r="R1714" s="170"/>
      <c r="S1714" s="170"/>
      <c r="T1714" s="171"/>
      <c r="AT1714" s="165" t="s">
        <v>206</v>
      </c>
      <c r="AU1714" s="165" t="s">
        <v>81</v>
      </c>
      <c r="AV1714" s="13" t="s">
        <v>81</v>
      </c>
      <c r="AW1714" s="13" t="s">
        <v>34</v>
      </c>
      <c r="AX1714" s="13" t="s">
        <v>72</v>
      </c>
      <c r="AY1714" s="165" t="s">
        <v>195</v>
      </c>
    </row>
    <row r="1715" spans="2:51" s="13" customFormat="1">
      <c r="B1715" s="164"/>
      <c r="D1715" s="159" t="s">
        <v>206</v>
      </c>
      <c r="E1715" s="165" t="s">
        <v>3</v>
      </c>
      <c r="F1715" s="166" t="s">
        <v>1763</v>
      </c>
      <c r="H1715" s="167">
        <v>14.55</v>
      </c>
      <c r="I1715" s="168"/>
      <c r="L1715" s="164"/>
      <c r="M1715" s="169"/>
      <c r="N1715" s="170"/>
      <c r="O1715" s="170"/>
      <c r="P1715" s="170"/>
      <c r="Q1715" s="170"/>
      <c r="R1715" s="170"/>
      <c r="S1715" s="170"/>
      <c r="T1715" s="171"/>
      <c r="AT1715" s="165" t="s">
        <v>206</v>
      </c>
      <c r="AU1715" s="165" t="s">
        <v>81</v>
      </c>
      <c r="AV1715" s="13" t="s">
        <v>81</v>
      </c>
      <c r="AW1715" s="13" t="s">
        <v>34</v>
      </c>
      <c r="AX1715" s="13" t="s">
        <v>72</v>
      </c>
      <c r="AY1715" s="165" t="s">
        <v>195</v>
      </c>
    </row>
    <row r="1716" spans="2:51" s="14" customFormat="1">
      <c r="B1716" s="172"/>
      <c r="D1716" s="159" t="s">
        <v>206</v>
      </c>
      <c r="E1716" s="173" t="s">
        <v>3</v>
      </c>
      <c r="F1716" s="174" t="s">
        <v>514</v>
      </c>
      <c r="H1716" s="175">
        <v>161.53399999999999</v>
      </c>
      <c r="I1716" s="176"/>
      <c r="L1716" s="172"/>
      <c r="M1716" s="177"/>
      <c r="N1716" s="178"/>
      <c r="O1716" s="178"/>
      <c r="P1716" s="178"/>
      <c r="Q1716" s="178"/>
      <c r="R1716" s="178"/>
      <c r="S1716" s="178"/>
      <c r="T1716" s="179"/>
      <c r="AT1716" s="173" t="s">
        <v>206</v>
      </c>
      <c r="AU1716" s="173" t="s">
        <v>81</v>
      </c>
      <c r="AV1716" s="14" t="s">
        <v>109</v>
      </c>
      <c r="AW1716" s="14" t="s">
        <v>34</v>
      </c>
      <c r="AX1716" s="14" t="s">
        <v>72</v>
      </c>
      <c r="AY1716" s="173" t="s">
        <v>195</v>
      </c>
    </row>
    <row r="1717" spans="2:51" s="13" customFormat="1">
      <c r="B1717" s="164"/>
      <c r="D1717" s="159" t="s">
        <v>206</v>
      </c>
      <c r="E1717" s="165" t="s">
        <v>3</v>
      </c>
      <c r="F1717" s="166" t="s">
        <v>1817</v>
      </c>
      <c r="H1717" s="167">
        <v>7</v>
      </c>
      <c r="I1717" s="168"/>
      <c r="L1717" s="164"/>
      <c r="M1717" s="169"/>
      <c r="N1717" s="170"/>
      <c r="O1717" s="170"/>
      <c r="P1717" s="170"/>
      <c r="Q1717" s="170"/>
      <c r="R1717" s="170"/>
      <c r="S1717" s="170"/>
      <c r="T1717" s="171"/>
      <c r="AT1717" s="165" t="s">
        <v>206</v>
      </c>
      <c r="AU1717" s="165" t="s">
        <v>81</v>
      </c>
      <c r="AV1717" s="13" t="s">
        <v>81</v>
      </c>
      <c r="AW1717" s="13" t="s">
        <v>34</v>
      </c>
      <c r="AX1717" s="13" t="s">
        <v>72</v>
      </c>
      <c r="AY1717" s="165" t="s">
        <v>195</v>
      </c>
    </row>
    <row r="1718" spans="2:51" s="13" customFormat="1">
      <c r="B1718" s="164"/>
      <c r="D1718" s="159" t="s">
        <v>206</v>
      </c>
      <c r="E1718" s="165" t="s">
        <v>3</v>
      </c>
      <c r="F1718" s="166" t="s">
        <v>1818</v>
      </c>
      <c r="H1718" s="167">
        <v>4.2</v>
      </c>
      <c r="I1718" s="168"/>
      <c r="L1718" s="164"/>
      <c r="M1718" s="169"/>
      <c r="N1718" s="170"/>
      <c r="O1718" s="170"/>
      <c r="P1718" s="170"/>
      <c r="Q1718" s="170"/>
      <c r="R1718" s="170"/>
      <c r="S1718" s="170"/>
      <c r="T1718" s="171"/>
      <c r="AT1718" s="165" t="s">
        <v>206</v>
      </c>
      <c r="AU1718" s="165" t="s">
        <v>81</v>
      </c>
      <c r="AV1718" s="13" t="s">
        <v>81</v>
      </c>
      <c r="AW1718" s="13" t="s">
        <v>34</v>
      </c>
      <c r="AX1718" s="13" t="s">
        <v>72</v>
      </c>
      <c r="AY1718" s="165" t="s">
        <v>195</v>
      </c>
    </row>
    <row r="1719" spans="2:51" s="13" customFormat="1">
      <c r="B1719" s="164"/>
      <c r="D1719" s="159" t="s">
        <v>206</v>
      </c>
      <c r="E1719" s="165" t="s">
        <v>3</v>
      </c>
      <c r="F1719" s="166" t="s">
        <v>1819</v>
      </c>
      <c r="H1719" s="167">
        <v>4.2</v>
      </c>
      <c r="I1719" s="168"/>
      <c r="L1719" s="164"/>
      <c r="M1719" s="169"/>
      <c r="N1719" s="170"/>
      <c r="O1719" s="170"/>
      <c r="P1719" s="170"/>
      <c r="Q1719" s="170"/>
      <c r="R1719" s="170"/>
      <c r="S1719" s="170"/>
      <c r="T1719" s="171"/>
      <c r="AT1719" s="165" t="s">
        <v>206</v>
      </c>
      <c r="AU1719" s="165" t="s">
        <v>81</v>
      </c>
      <c r="AV1719" s="13" t="s">
        <v>81</v>
      </c>
      <c r="AW1719" s="13" t="s">
        <v>34</v>
      </c>
      <c r="AX1719" s="13" t="s">
        <v>72</v>
      </c>
      <c r="AY1719" s="165" t="s">
        <v>195</v>
      </c>
    </row>
    <row r="1720" spans="2:51" s="13" customFormat="1">
      <c r="B1720" s="164"/>
      <c r="D1720" s="159" t="s">
        <v>206</v>
      </c>
      <c r="E1720" s="165" t="s">
        <v>3</v>
      </c>
      <c r="F1720" s="166" t="s">
        <v>1818</v>
      </c>
      <c r="H1720" s="167">
        <v>4.2</v>
      </c>
      <c r="I1720" s="168"/>
      <c r="L1720" s="164"/>
      <c r="M1720" s="169"/>
      <c r="N1720" s="170"/>
      <c r="O1720" s="170"/>
      <c r="P1720" s="170"/>
      <c r="Q1720" s="170"/>
      <c r="R1720" s="170"/>
      <c r="S1720" s="170"/>
      <c r="T1720" s="171"/>
      <c r="AT1720" s="165" t="s">
        <v>206</v>
      </c>
      <c r="AU1720" s="165" t="s">
        <v>81</v>
      </c>
      <c r="AV1720" s="13" t="s">
        <v>81</v>
      </c>
      <c r="AW1720" s="13" t="s">
        <v>34</v>
      </c>
      <c r="AX1720" s="13" t="s">
        <v>72</v>
      </c>
      <c r="AY1720" s="165" t="s">
        <v>195</v>
      </c>
    </row>
    <row r="1721" spans="2:51" s="13" customFormat="1">
      <c r="B1721" s="164"/>
      <c r="D1721" s="159" t="s">
        <v>206</v>
      </c>
      <c r="E1721" s="165" t="s">
        <v>3</v>
      </c>
      <c r="F1721" s="166" t="s">
        <v>1820</v>
      </c>
      <c r="H1721" s="167">
        <v>7.2</v>
      </c>
      <c r="I1721" s="168"/>
      <c r="L1721" s="164"/>
      <c r="M1721" s="169"/>
      <c r="N1721" s="170"/>
      <c r="O1721" s="170"/>
      <c r="P1721" s="170"/>
      <c r="Q1721" s="170"/>
      <c r="R1721" s="170"/>
      <c r="S1721" s="170"/>
      <c r="T1721" s="171"/>
      <c r="AT1721" s="165" t="s">
        <v>206</v>
      </c>
      <c r="AU1721" s="165" t="s">
        <v>81</v>
      </c>
      <c r="AV1721" s="13" t="s">
        <v>81</v>
      </c>
      <c r="AW1721" s="13" t="s">
        <v>34</v>
      </c>
      <c r="AX1721" s="13" t="s">
        <v>72</v>
      </c>
      <c r="AY1721" s="165" t="s">
        <v>195</v>
      </c>
    </row>
    <row r="1722" spans="2:51" s="13" customFormat="1">
      <c r="B1722" s="164"/>
      <c r="D1722" s="159" t="s">
        <v>206</v>
      </c>
      <c r="E1722" s="165" t="s">
        <v>3</v>
      </c>
      <c r="F1722" s="166" t="s">
        <v>1821</v>
      </c>
      <c r="H1722" s="167">
        <v>10.3</v>
      </c>
      <c r="I1722" s="168"/>
      <c r="L1722" s="164"/>
      <c r="M1722" s="169"/>
      <c r="N1722" s="170"/>
      <c r="O1722" s="170"/>
      <c r="P1722" s="170"/>
      <c r="Q1722" s="170"/>
      <c r="R1722" s="170"/>
      <c r="S1722" s="170"/>
      <c r="T1722" s="171"/>
      <c r="AT1722" s="165" t="s">
        <v>206</v>
      </c>
      <c r="AU1722" s="165" t="s">
        <v>81</v>
      </c>
      <c r="AV1722" s="13" t="s">
        <v>81</v>
      </c>
      <c r="AW1722" s="13" t="s">
        <v>34</v>
      </c>
      <c r="AX1722" s="13" t="s">
        <v>72</v>
      </c>
      <c r="AY1722" s="165" t="s">
        <v>195</v>
      </c>
    </row>
    <row r="1723" spans="2:51" s="13" customFormat="1">
      <c r="B1723" s="164"/>
      <c r="D1723" s="159" t="s">
        <v>206</v>
      </c>
      <c r="E1723" s="165" t="s">
        <v>3</v>
      </c>
      <c r="F1723" s="166" t="s">
        <v>1822</v>
      </c>
      <c r="H1723" s="167">
        <v>5.3979999999999997</v>
      </c>
      <c r="I1723" s="168"/>
      <c r="L1723" s="164"/>
      <c r="M1723" s="169"/>
      <c r="N1723" s="170"/>
      <c r="O1723" s="170"/>
      <c r="P1723" s="170"/>
      <c r="Q1723" s="170"/>
      <c r="R1723" s="170"/>
      <c r="S1723" s="170"/>
      <c r="T1723" s="171"/>
      <c r="AT1723" s="165" t="s">
        <v>206</v>
      </c>
      <c r="AU1723" s="165" t="s">
        <v>81</v>
      </c>
      <c r="AV1723" s="13" t="s">
        <v>81</v>
      </c>
      <c r="AW1723" s="13" t="s">
        <v>34</v>
      </c>
      <c r="AX1723" s="13" t="s">
        <v>72</v>
      </c>
      <c r="AY1723" s="165" t="s">
        <v>195</v>
      </c>
    </row>
    <row r="1724" spans="2:51" s="13" customFormat="1">
      <c r="B1724" s="164"/>
      <c r="D1724" s="159" t="s">
        <v>206</v>
      </c>
      <c r="E1724" s="165" t="s">
        <v>3</v>
      </c>
      <c r="F1724" s="166" t="s">
        <v>1823</v>
      </c>
      <c r="H1724" s="167">
        <v>6.19</v>
      </c>
      <c r="I1724" s="168"/>
      <c r="L1724" s="164"/>
      <c r="M1724" s="169"/>
      <c r="N1724" s="170"/>
      <c r="O1724" s="170"/>
      <c r="P1724" s="170"/>
      <c r="Q1724" s="170"/>
      <c r="R1724" s="170"/>
      <c r="S1724" s="170"/>
      <c r="T1724" s="171"/>
      <c r="AT1724" s="165" t="s">
        <v>206</v>
      </c>
      <c r="AU1724" s="165" t="s">
        <v>81</v>
      </c>
      <c r="AV1724" s="13" t="s">
        <v>81</v>
      </c>
      <c r="AW1724" s="13" t="s">
        <v>34</v>
      </c>
      <c r="AX1724" s="13" t="s">
        <v>72</v>
      </c>
      <c r="AY1724" s="165" t="s">
        <v>195</v>
      </c>
    </row>
    <row r="1725" spans="2:51" s="13" customFormat="1">
      <c r="B1725" s="164"/>
      <c r="D1725" s="159" t="s">
        <v>206</v>
      </c>
      <c r="E1725" s="165" t="s">
        <v>3</v>
      </c>
      <c r="F1725" s="166" t="s">
        <v>1824</v>
      </c>
      <c r="H1725" s="167">
        <v>18.03</v>
      </c>
      <c r="I1725" s="168"/>
      <c r="L1725" s="164"/>
      <c r="M1725" s="169"/>
      <c r="N1725" s="170"/>
      <c r="O1725" s="170"/>
      <c r="P1725" s="170"/>
      <c r="Q1725" s="170"/>
      <c r="R1725" s="170"/>
      <c r="S1725" s="170"/>
      <c r="T1725" s="171"/>
      <c r="AT1725" s="165" t="s">
        <v>206</v>
      </c>
      <c r="AU1725" s="165" t="s">
        <v>81</v>
      </c>
      <c r="AV1725" s="13" t="s">
        <v>81</v>
      </c>
      <c r="AW1725" s="13" t="s">
        <v>34</v>
      </c>
      <c r="AX1725" s="13" t="s">
        <v>72</v>
      </c>
      <c r="AY1725" s="165" t="s">
        <v>195</v>
      </c>
    </row>
    <row r="1726" spans="2:51" s="13" customFormat="1">
      <c r="B1726" s="164"/>
      <c r="D1726" s="159" t="s">
        <v>206</v>
      </c>
      <c r="E1726" s="165" t="s">
        <v>3</v>
      </c>
      <c r="F1726" s="166" t="s">
        <v>1825</v>
      </c>
      <c r="H1726" s="167">
        <v>5.03</v>
      </c>
      <c r="I1726" s="168"/>
      <c r="L1726" s="164"/>
      <c r="M1726" s="169"/>
      <c r="N1726" s="170"/>
      <c r="O1726" s="170"/>
      <c r="P1726" s="170"/>
      <c r="Q1726" s="170"/>
      <c r="R1726" s="170"/>
      <c r="S1726" s="170"/>
      <c r="T1726" s="171"/>
      <c r="AT1726" s="165" t="s">
        <v>206</v>
      </c>
      <c r="AU1726" s="165" t="s">
        <v>81</v>
      </c>
      <c r="AV1726" s="13" t="s">
        <v>81</v>
      </c>
      <c r="AW1726" s="13" t="s">
        <v>34</v>
      </c>
      <c r="AX1726" s="13" t="s">
        <v>72</v>
      </c>
      <c r="AY1726" s="165" t="s">
        <v>195</v>
      </c>
    </row>
    <row r="1727" spans="2:51" s="13" customFormat="1">
      <c r="B1727" s="164"/>
      <c r="D1727" s="159" t="s">
        <v>206</v>
      </c>
      <c r="E1727" s="165" t="s">
        <v>3</v>
      </c>
      <c r="F1727" s="166" t="s">
        <v>1777</v>
      </c>
      <c r="H1727" s="167">
        <v>5.03</v>
      </c>
      <c r="I1727" s="168"/>
      <c r="L1727" s="164"/>
      <c r="M1727" s="169"/>
      <c r="N1727" s="170"/>
      <c r="O1727" s="170"/>
      <c r="P1727" s="170"/>
      <c r="Q1727" s="170"/>
      <c r="R1727" s="170"/>
      <c r="S1727" s="170"/>
      <c r="T1727" s="171"/>
      <c r="AT1727" s="165" t="s">
        <v>206</v>
      </c>
      <c r="AU1727" s="165" t="s">
        <v>81</v>
      </c>
      <c r="AV1727" s="13" t="s">
        <v>81</v>
      </c>
      <c r="AW1727" s="13" t="s">
        <v>34</v>
      </c>
      <c r="AX1727" s="13" t="s">
        <v>72</v>
      </c>
      <c r="AY1727" s="165" t="s">
        <v>195</v>
      </c>
    </row>
    <row r="1728" spans="2:51" s="13" customFormat="1">
      <c r="B1728" s="164"/>
      <c r="D1728" s="159" t="s">
        <v>206</v>
      </c>
      <c r="E1728" s="165" t="s">
        <v>3</v>
      </c>
      <c r="F1728" s="166" t="s">
        <v>1826</v>
      </c>
      <c r="H1728" s="167">
        <v>5.1100000000000003</v>
      </c>
      <c r="I1728" s="168"/>
      <c r="L1728" s="164"/>
      <c r="M1728" s="169"/>
      <c r="N1728" s="170"/>
      <c r="O1728" s="170"/>
      <c r="P1728" s="170"/>
      <c r="Q1728" s="170"/>
      <c r="R1728" s="170"/>
      <c r="S1728" s="170"/>
      <c r="T1728" s="171"/>
      <c r="AT1728" s="165" t="s">
        <v>206</v>
      </c>
      <c r="AU1728" s="165" t="s">
        <v>81</v>
      </c>
      <c r="AV1728" s="13" t="s">
        <v>81</v>
      </c>
      <c r="AW1728" s="13" t="s">
        <v>34</v>
      </c>
      <c r="AX1728" s="13" t="s">
        <v>72</v>
      </c>
      <c r="AY1728" s="165" t="s">
        <v>195</v>
      </c>
    </row>
    <row r="1729" spans="2:51" s="13" customFormat="1">
      <c r="B1729" s="164"/>
      <c r="D1729" s="159" t="s">
        <v>206</v>
      </c>
      <c r="E1729" s="165" t="s">
        <v>3</v>
      </c>
      <c r="F1729" s="166" t="s">
        <v>1781</v>
      </c>
      <c r="H1729" s="167">
        <v>5</v>
      </c>
      <c r="I1729" s="168"/>
      <c r="L1729" s="164"/>
      <c r="M1729" s="169"/>
      <c r="N1729" s="170"/>
      <c r="O1729" s="170"/>
      <c r="P1729" s="170"/>
      <c r="Q1729" s="170"/>
      <c r="R1729" s="170"/>
      <c r="S1729" s="170"/>
      <c r="T1729" s="171"/>
      <c r="AT1729" s="165" t="s">
        <v>206</v>
      </c>
      <c r="AU1729" s="165" t="s">
        <v>81</v>
      </c>
      <c r="AV1729" s="13" t="s">
        <v>81</v>
      </c>
      <c r="AW1729" s="13" t="s">
        <v>34</v>
      </c>
      <c r="AX1729" s="13" t="s">
        <v>72</v>
      </c>
      <c r="AY1729" s="165" t="s">
        <v>195</v>
      </c>
    </row>
    <row r="1730" spans="2:51" s="13" customFormat="1">
      <c r="B1730" s="164"/>
      <c r="D1730" s="159" t="s">
        <v>206</v>
      </c>
      <c r="E1730" s="165" t="s">
        <v>3</v>
      </c>
      <c r="F1730" s="166" t="s">
        <v>1827</v>
      </c>
      <c r="H1730" s="167">
        <v>5</v>
      </c>
      <c r="I1730" s="168"/>
      <c r="L1730" s="164"/>
      <c r="M1730" s="169"/>
      <c r="N1730" s="170"/>
      <c r="O1730" s="170"/>
      <c r="P1730" s="170"/>
      <c r="Q1730" s="170"/>
      <c r="R1730" s="170"/>
      <c r="S1730" s="170"/>
      <c r="T1730" s="171"/>
      <c r="AT1730" s="165" t="s">
        <v>206</v>
      </c>
      <c r="AU1730" s="165" t="s">
        <v>81</v>
      </c>
      <c r="AV1730" s="13" t="s">
        <v>81</v>
      </c>
      <c r="AW1730" s="13" t="s">
        <v>34</v>
      </c>
      <c r="AX1730" s="13" t="s">
        <v>72</v>
      </c>
      <c r="AY1730" s="165" t="s">
        <v>195</v>
      </c>
    </row>
    <row r="1731" spans="2:51" s="13" customFormat="1">
      <c r="B1731" s="164"/>
      <c r="D1731" s="159" t="s">
        <v>206</v>
      </c>
      <c r="E1731" s="165" t="s">
        <v>3</v>
      </c>
      <c r="F1731" s="166" t="s">
        <v>1828</v>
      </c>
      <c r="H1731" s="167">
        <v>5.0119999999999996</v>
      </c>
      <c r="I1731" s="168"/>
      <c r="L1731" s="164"/>
      <c r="M1731" s="169"/>
      <c r="N1731" s="170"/>
      <c r="O1731" s="170"/>
      <c r="P1731" s="170"/>
      <c r="Q1731" s="170"/>
      <c r="R1731" s="170"/>
      <c r="S1731" s="170"/>
      <c r="T1731" s="171"/>
      <c r="AT1731" s="165" t="s">
        <v>206</v>
      </c>
      <c r="AU1731" s="165" t="s">
        <v>81</v>
      </c>
      <c r="AV1731" s="13" t="s">
        <v>81</v>
      </c>
      <c r="AW1731" s="13" t="s">
        <v>34</v>
      </c>
      <c r="AX1731" s="13" t="s">
        <v>72</v>
      </c>
      <c r="AY1731" s="165" t="s">
        <v>195</v>
      </c>
    </row>
    <row r="1732" spans="2:51" s="13" customFormat="1">
      <c r="B1732" s="164"/>
      <c r="D1732" s="159" t="s">
        <v>206</v>
      </c>
      <c r="E1732" s="165" t="s">
        <v>3</v>
      </c>
      <c r="F1732" s="166" t="s">
        <v>1829</v>
      </c>
      <c r="H1732" s="167">
        <v>10.119999999999999</v>
      </c>
      <c r="I1732" s="168"/>
      <c r="L1732" s="164"/>
      <c r="M1732" s="169"/>
      <c r="N1732" s="170"/>
      <c r="O1732" s="170"/>
      <c r="P1732" s="170"/>
      <c r="Q1732" s="170"/>
      <c r="R1732" s="170"/>
      <c r="S1732" s="170"/>
      <c r="T1732" s="171"/>
      <c r="AT1732" s="165" t="s">
        <v>206</v>
      </c>
      <c r="AU1732" s="165" t="s">
        <v>81</v>
      </c>
      <c r="AV1732" s="13" t="s">
        <v>81</v>
      </c>
      <c r="AW1732" s="13" t="s">
        <v>34</v>
      </c>
      <c r="AX1732" s="13" t="s">
        <v>72</v>
      </c>
      <c r="AY1732" s="165" t="s">
        <v>195</v>
      </c>
    </row>
    <row r="1733" spans="2:51" s="13" customFormat="1">
      <c r="B1733" s="164"/>
      <c r="D1733" s="159" t="s">
        <v>206</v>
      </c>
      <c r="E1733" s="165" t="s">
        <v>3</v>
      </c>
      <c r="F1733" s="166" t="s">
        <v>1784</v>
      </c>
      <c r="H1733" s="167">
        <v>9.6199999999999992</v>
      </c>
      <c r="I1733" s="168"/>
      <c r="L1733" s="164"/>
      <c r="M1733" s="169"/>
      <c r="N1733" s="170"/>
      <c r="O1733" s="170"/>
      <c r="P1733" s="170"/>
      <c r="Q1733" s="170"/>
      <c r="R1733" s="170"/>
      <c r="S1733" s="170"/>
      <c r="T1733" s="171"/>
      <c r="AT1733" s="165" t="s">
        <v>206</v>
      </c>
      <c r="AU1733" s="165" t="s">
        <v>81</v>
      </c>
      <c r="AV1733" s="13" t="s">
        <v>81</v>
      </c>
      <c r="AW1733" s="13" t="s">
        <v>34</v>
      </c>
      <c r="AX1733" s="13" t="s">
        <v>72</v>
      </c>
      <c r="AY1733" s="165" t="s">
        <v>195</v>
      </c>
    </row>
    <row r="1734" spans="2:51" s="13" customFormat="1">
      <c r="B1734" s="164"/>
      <c r="D1734" s="159" t="s">
        <v>206</v>
      </c>
      <c r="E1734" s="165" t="s">
        <v>3</v>
      </c>
      <c r="F1734" s="166" t="s">
        <v>1783</v>
      </c>
      <c r="H1734" s="167">
        <v>10.119999999999999</v>
      </c>
      <c r="I1734" s="168"/>
      <c r="L1734" s="164"/>
      <c r="M1734" s="169"/>
      <c r="N1734" s="170"/>
      <c r="O1734" s="170"/>
      <c r="P1734" s="170"/>
      <c r="Q1734" s="170"/>
      <c r="R1734" s="170"/>
      <c r="S1734" s="170"/>
      <c r="T1734" s="171"/>
      <c r="AT1734" s="165" t="s">
        <v>206</v>
      </c>
      <c r="AU1734" s="165" t="s">
        <v>81</v>
      </c>
      <c r="AV1734" s="13" t="s">
        <v>81</v>
      </c>
      <c r="AW1734" s="13" t="s">
        <v>34</v>
      </c>
      <c r="AX1734" s="13" t="s">
        <v>72</v>
      </c>
      <c r="AY1734" s="165" t="s">
        <v>195</v>
      </c>
    </row>
    <row r="1735" spans="2:51" s="13" customFormat="1">
      <c r="B1735" s="164"/>
      <c r="D1735" s="159" t="s">
        <v>206</v>
      </c>
      <c r="E1735" s="165" t="s">
        <v>3</v>
      </c>
      <c r="F1735" s="166" t="s">
        <v>1830</v>
      </c>
      <c r="H1735" s="167">
        <v>17.152000000000001</v>
      </c>
      <c r="I1735" s="168"/>
      <c r="L1735" s="164"/>
      <c r="M1735" s="169"/>
      <c r="N1735" s="170"/>
      <c r="O1735" s="170"/>
      <c r="P1735" s="170"/>
      <c r="Q1735" s="170"/>
      <c r="R1735" s="170"/>
      <c r="S1735" s="170"/>
      <c r="T1735" s="171"/>
      <c r="AT1735" s="165" t="s">
        <v>206</v>
      </c>
      <c r="AU1735" s="165" t="s">
        <v>81</v>
      </c>
      <c r="AV1735" s="13" t="s">
        <v>81</v>
      </c>
      <c r="AW1735" s="13" t="s">
        <v>34</v>
      </c>
      <c r="AX1735" s="13" t="s">
        <v>72</v>
      </c>
      <c r="AY1735" s="165" t="s">
        <v>195</v>
      </c>
    </row>
    <row r="1736" spans="2:51" s="13" customFormat="1">
      <c r="B1736" s="164"/>
      <c r="D1736" s="159" t="s">
        <v>206</v>
      </c>
      <c r="E1736" s="165" t="s">
        <v>3</v>
      </c>
      <c r="F1736" s="166" t="s">
        <v>1831</v>
      </c>
      <c r="H1736" s="167">
        <v>17.260000000000002</v>
      </c>
      <c r="I1736" s="168"/>
      <c r="L1736" s="164"/>
      <c r="M1736" s="169"/>
      <c r="N1736" s="170"/>
      <c r="O1736" s="170"/>
      <c r="P1736" s="170"/>
      <c r="Q1736" s="170"/>
      <c r="R1736" s="170"/>
      <c r="S1736" s="170"/>
      <c r="T1736" s="171"/>
      <c r="AT1736" s="165" t="s">
        <v>206</v>
      </c>
      <c r="AU1736" s="165" t="s">
        <v>81</v>
      </c>
      <c r="AV1736" s="13" t="s">
        <v>81</v>
      </c>
      <c r="AW1736" s="13" t="s">
        <v>34</v>
      </c>
      <c r="AX1736" s="13" t="s">
        <v>72</v>
      </c>
      <c r="AY1736" s="165" t="s">
        <v>195</v>
      </c>
    </row>
    <row r="1737" spans="2:51" s="13" customFormat="1">
      <c r="B1737" s="164"/>
      <c r="D1737" s="159" t="s">
        <v>206</v>
      </c>
      <c r="E1737" s="165" t="s">
        <v>3</v>
      </c>
      <c r="F1737" s="166" t="s">
        <v>1831</v>
      </c>
      <c r="H1737" s="167">
        <v>17.260000000000002</v>
      </c>
      <c r="I1737" s="168"/>
      <c r="L1737" s="164"/>
      <c r="M1737" s="169"/>
      <c r="N1737" s="170"/>
      <c r="O1737" s="170"/>
      <c r="P1737" s="170"/>
      <c r="Q1737" s="170"/>
      <c r="R1737" s="170"/>
      <c r="S1737" s="170"/>
      <c r="T1737" s="171"/>
      <c r="AT1737" s="165" t="s">
        <v>206</v>
      </c>
      <c r="AU1737" s="165" t="s">
        <v>81</v>
      </c>
      <c r="AV1737" s="13" t="s">
        <v>81</v>
      </c>
      <c r="AW1737" s="13" t="s">
        <v>34</v>
      </c>
      <c r="AX1737" s="13" t="s">
        <v>72</v>
      </c>
      <c r="AY1737" s="165" t="s">
        <v>195</v>
      </c>
    </row>
    <row r="1738" spans="2:51" s="13" customFormat="1">
      <c r="B1738" s="164"/>
      <c r="D1738" s="159" t="s">
        <v>206</v>
      </c>
      <c r="E1738" s="165" t="s">
        <v>3</v>
      </c>
      <c r="F1738" s="166" t="s">
        <v>1832</v>
      </c>
      <c r="H1738" s="167">
        <v>17.079999999999998</v>
      </c>
      <c r="I1738" s="168"/>
      <c r="L1738" s="164"/>
      <c r="M1738" s="169"/>
      <c r="N1738" s="170"/>
      <c r="O1738" s="170"/>
      <c r="P1738" s="170"/>
      <c r="Q1738" s="170"/>
      <c r="R1738" s="170"/>
      <c r="S1738" s="170"/>
      <c r="T1738" s="171"/>
      <c r="AT1738" s="165" t="s">
        <v>206</v>
      </c>
      <c r="AU1738" s="165" t="s">
        <v>81</v>
      </c>
      <c r="AV1738" s="13" t="s">
        <v>81</v>
      </c>
      <c r="AW1738" s="13" t="s">
        <v>34</v>
      </c>
      <c r="AX1738" s="13" t="s">
        <v>72</v>
      </c>
      <c r="AY1738" s="165" t="s">
        <v>195</v>
      </c>
    </row>
    <row r="1739" spans="2:51" s="13" customFormat="1">
      <c r="B1739" s="164"/>
      <c r="D1739" s="159" t="s">
        <v>206</v>
      </c>
      <c r="E1739" s="165" t="s">
        <v>3</v>
      </c>
      <c r="F1739" s="166" t="s">
        <v>1833</v>
      </c>
      <c r="H1739" s="167">
        <v>25.97</v>
      </c>
      <c r="I1739" s="168"/>
      <c r="L1739" s="164"/>
      <c r="M1739" s="169"/>
      <c r="N1739" s="170"/>
      <c r="O1739" s="170"/>
      <c r="P1739" s="170"/>
      <c r="Q1739" s="170"/>
      <c r="R1739" s="170"/>
      <c r="S1739" s="170"/>
      <c r="T1739" s="171"/>
      <c r="AT1739" s="165" t="s">
        <v>206</v>
      </c>
      <c r="AU1739" s="165" t="s">
        <v>81</v>
      </c>
      <c r="AV1739" s="13" t="s">
        <v>81</v>
      </c>
      <c r="AW1739" s="13" t="s">
        <v>34</v>
      </c>
      <c r="AX1739" s="13" t="s">
        <v>72</v>
      </c>
      <c r="AY1739" s="165" t="s">
        <v>195</v>
      </c>
    </row>
    <row r="1740" spans="2:51" s="13" customFormat="1">
      <c r="B1740" s="164"/>
      <c r="D1740" s="159" t="s">
        <v>206</v>
      </c>
      <c r="E1740" s="165" t="s">
        <v>3</v>
      </c>
      <c r="F1740" s="166" t="s">
        <v>1834</v>
      </c>
      <c r="H1740" s="167">
        <v>13.9</v>
      </c>
      <c r="I1740" s="168"/>
      <c r="L1740" s="164"/>
      <c r="M1740" s="169"/>
      <c r="N1740" s="170"/>
      <c r="O1740" s="170"/>
      <c r="P1740" s="170"/>
      <c r="Q1740" s="170"/>
      <c r="R1740" s="170"/>
      <c r="S1740" s="170"/>
      <c r="T1740" s="171"/>
      <c r="AT1740" s="165" t="s">
        <v>206</v>
      </c>
      <c r="AU1740" s="165" t="s">
        <v>81</v>
      </c>
      <c r="AV1740" s="13" t="s">
        <v>81</v>
      </c>
      <c r="AW1740" s="13" t="s">
        <v>34</v>
      </c>
      <c r="AX1740" s="13" t="s">
        <v>72</v>
      </c>
      <c r="AY1740" s="165" t="s">
        <v>195</v>
      </c>
    </row>
    <row r="1741" spans="2:51" s="13" customFormat="1">
      <c r="B1741" s="164"/>
      <c r="D1741" s="159" t="s">
        <v>206</v>
      </c>
      <c r="E1741" s="165" t="s">
        <v>3</v>
      </c>
      <c r="F1741" s="166" t="s">
        <v>1835</v>
      </c>
      <c r="H1741" s="167">
        <v>14.6</v>
      </c>
      <c r="I1741" s="168"/>
      <c r="L1741" s="164"/>
      <c r="M1741" s="169"/>
      <c r="N1741" s="170"/>
      <c r="O1741" s="170"/>
      <c r="P1741" s="170"/>
      <c r="Q1741" s="170"/>
      <c r="R1741" s="170"/>
      <c r="S1741" s="170"/>
      <c r="T1741" s="171"/>
      <c r="AT1741" s="165" t="s">
        <v>206</v>
      </c>
      <c r="AU1741" s="165" t="s">
        <v>81</v>
      </c>
      <c r="AV1741" s="13" t="s">
        <v>81</v>
      </c>
      <c r="AW1741" s="13" t="s">
        <v>34</v>
      </c>
      <c r="AX1741" s="13" t="s">
        <v>72</v>
      </c>
      <c r="AY1741" s="165" t="s">
        <v>195</v>
      </c>
    </row>
    <row r="1742" spans="2:51" s="13" customFormat="1">
      <c r="B1742" s="164"/>
      <c r="D1742" s="159" t="s">
        <v>206</v>
      </c>
      <c r="E1742" s="165" t="s">
        <v>3</v>
      </c>
      <c r="F1742" s="166" t="s">
        <v>1834</v>
      </c>
      <c r="H1742" s="167">
        <v>13.9</v>
      </c>
      <c r="I1742" s="168"/>
      <c r="L1742" s="164"/>
      <c r="M1742" s="169"/>
      <c r="N1742" s="170"/>
      <c r="O1742" s="170"/>
      <c r="P1742" s="170"/>
      <c r="Q1742" s="170"/>
      <c r="R1742" s="170"/>
      <c r="S1742" s="170"/>
      <c r="T1742" s="171"/>
      <c r="AT1742" s="165" t="s">
        <v>206</v>
      </c>
      <c r="AU1742" s="165" t="s">
        <v>81</v>
      </c>
      <c r="AV1742" s="13" t="s">
        <v>81</v>
      </c>
      <c r="AW1742" s="13" t="s">
        <v>34</v>
      </c>
      <c r="AX1742" s="13" t="s">
        <v>72</v>
      </c>
      <c r="AY1742" s="165" t="s">
        <v>195</v>
      </c>
    </row>
    <row r="1743" spans="2:51" s="13" customFormat="1">
      <c r="B1743" s="164"/>
      <c r="D1743" s="159" t="s">
        <v>206</v>
      </c>
      <c r="E1743" s="165" t="s">
        <v>3</v>
      </c>
      <c r="F1743" s="166" t="s">
        <v>1836</v>
      </c>
      <c r="H1743" s="167">
        <v>14.6</v>
      </c>
      <c r="I1743" s="168"/>
      <c r="L1743" s="164"/>
      <c r="M1743" s="169"/>
      <c r="N1743" s="170"/>
      <c r="O1743" s="170"/>
      <c r="P1743" s="170"/>
      <c r="Q1743" s="170"/>
      <c r="R1743" s="170"/>
      <c r="S1743" s="170"/>
      <c r="T1743" s="171"/>
      <c r="AT1743" s="165" t="s">
        <v>206</v>
      </c>
      <c r="AU1743" s="165" t="s">
        <v>81</v>
      </c>
      <c r="AV1743" s="13" t="s">
        <v>81</v>
      </c>
      <c r="AW1743" s="13" t="s">
        <v>34</v>
      </c>
      <c r="AX1743" s="13" t="s">
        <v>72</v>
      </c>
      <c r="AY1743" s="165" t="s">
        <v>195</v>
      </c>
    </row>
    <row r="1744" spans="2:51" s="13" customFormat="1">
      <c r="B1744" s="164"/>
      <c r="D1744" s="159" t="s">
        <v>206</v>
      </c>
      <c r="E1744" s="165" t="s">
        <v>3</v>
      </c>
      <c r="F1744" s="166" t="s">
        <v>1837</v>
      </c>
      <c r="H1744" s="167">
        <v>26.154</v>
      </c>
      <c r="I1744" s="168"/>
      <c r="L1744" s="164"/>
      <c r="M1744" s="169"/>
      <c r="N1744" s="170"/>
      <c r="O1744" s="170"/>
      <c r="P1744" s="170"/>
      <c r="Q1744" s="170"/>
      <c r="R1744" s="170"/>
      <c r="S1744" s="170"/>
      <c r="T1744" s="171"/>
      <c r="AT1744" s="165" t="s">
        <v>206</v>
      </c>
      <c r="AU1744" s="165" t="s">
        <v>81</v>
      </c>
      <c r="AV1744" s="13" t="s">
        <v>81</v>
      </c>
      <c r="AW1744" s="13" t="s">
        <v>34</v>
      </c>
      <c r="AX1744" s="13" t="s">
        <v>72</v>
      </c>
      <c r="AY1744" s="165" t="s">
        <v>195</v>
      </c>
    </row>
    <row r="1745" spans="1:65" s="13" customFormat="1">
      <c r="B1745" s="164"/>
      <c r="D1745" s="159" t="s">
        <v>206</v>
      </c>
      <c r="E1745" s="165" t="s">
        <v>3</v>
      </c>
      <c r="F1745" s="166" t="s">
        <v>1838</v>
      </c>
      <c r="H1745" s="167">
        <v>17.154</v>
      </c>
      <c r="I1745" s="168"/>
      <c r="L1745" s="164"/>
      <c r="M1745" s="169"/>
      <c r="N1745" s="170"/>
      <c r="O1745" s="170"/>
      <c r="P1745" s="170"/>
      <c r="Q1745" s="170"/>
      <c r="R1745" s="170"/>
      <c r="S1745" s="170"/>
      <c r="T1745" s="171"/>
      <c r="AT1745" s="165" t="s">
        <v>206</v>
      </c>
      <c r="AU1745" s="165" t="s">
        <v>81</v>
      </c>
      <c r="AV1745" s="13" t="s">
        <v>81</v>
      </c>
      <c r="AW1745" s="13" t="s">
        <v>34</v>
      </c>
      <c r="AX1745" s="13" t="s">
        <v>72</v>
      </c>
      <c r="AY1745" s="165" t="s">
        <v>195</v>
      </c>
    </row>
    <row r="1746" spans="1:65" s="14" customFormat="1">
      <c r="B1746" s="172"/>
      <c r="D1746" s="159" t="s">
        <v>206</v>
      </c>
      <c r="E1746" s="173" t="s">
        <v>3</v>
      </c>
      <c r="F1746" s="174" t="s">
        <v>516</v>
      </c>
      <c r="H1746" s="175">
        <v>321.79000000000002</v>
      </c>
      <c r="I1746" s="176"/>
      <c r="L1746" s="172"/>
      <c r="M1746" s="177"/>
      <c r="N1746" s="178"/>
      <c r="O1746" s="178"/>
      <c r="P1746" s="178"/>
      <c r="Q1746" s="178"/>
      <c r="R1746" s="178"/>
      <c r="S1746" s="178"/>
      <c r="T1746" s="179"/>
      <c r="AT1746" s="173" t="s">
        <v>206</v>
      </c>
      <c r="AU1746" s="173" t="s">
        <v>81</v>
      </c>
      <c r="AV1746" s="14" t="s">
        <v>109</v>
      </c>
      <c r="AW1746" s="14" t="s">
        <v>34</v>
      </c>
      <c r="AX1746" s="14" t="s">
        <v>72</v>
      </c>
      <c r="AY1746" s="173" t="s">
        <v>195</v>
      </c>
    </row>
    <row r="1747" spans="1:65" s="15" customFormat="1">
      <c r="B1747" s="180"/>
      <c r="D1747" s="159" t="s">
        <v>206</v>
      </c>
      <c r="E1747" s="181" t="s">
        <v>3</v>
      </c>
      <c r="F1747" s="182" t="s">
        <v>212</v>
      </c>
      <c r="H1747" s="183">
        <v>7810.9319999999998</v>
      </c>
      <c r="I1747" s="184"/>
      <c r="L1747" s="180"/>
      <c r="M1747" s="185"/>
      <c r="N1747" s="186"/>
      <c r="O1747" s="186"/>
      <c r="P1747" s="186"/>
      <c r="Q1747" s="186"/>
      <c r="R1747" s="186"/>
      <c r="S1747" s="186"/>
      <c r="T1747" s="187"/>
      <c r="AT1747" s="181" t="s">
        <v>206</v>
      </c>
      <c r="AU1747" s="181" t="s">
        <v>81</v>
      </c>
      <c r="AV1747" s="15" t="s">
        <v>202</v>
      </c>
      <c r="AW1747" s="15" t="s">
        <v>34</v>
      </c>
      <c r="AX1747" s="15" t="s">
        <v>79</v>
      </c>
      <c r="AY1747" s="181" t="s">
        <v>195</v>
      </c>
    </row>
    <row r="1748" spans="1:65" s="2" customFormat="1" ht="37.9" customHeight="1">
      <c r="A1748" s="35"/>
      <c r="B1748" s="145"/>
      <c r="C1748" s="146" t="s">
        <v>1839</v>
      </c>
      <c r="D1748" s="146" t="s">
        <v>197</v>
      </c>
      <c r="E1748" s="147" t="s">
        <v>1840</v>
      </c>
      <c r="F1748" s="148" t="s">
        <v>1841</v>
      </c>
      <c r="G1748" s="149" t="s">
        <v>300</v>
      </c>
      <c r="H1748" s="150">
        <v>145.72</v>
      </c>
      <c r="I1748" s="151"/>
      <c r="J1748" s="152">
        <f>ROUND(I1748*H1748,2)</f>
        <v>0</v>
      </c>
      <c r="K1748" s="148" t="s">
        <v>3</v>
      </c>
      <c r="L1748" s="36"/>
      <c r="M1748" s="153" t="s">
        <v>3</v>
      </c>
      <c r="N1748" s="154" t="s">
        <v>43</v>
      </c>
      <c r="O1748" s="56"/>
      <c r="P1748" s="155">
        <f>O1748*H1748</f>
        <v>0</v>
      </c>
      <c r="Q1748" s="155">
        <v>0</v>
      </c>
      <c r="R1748" s="155">
        <f>Q1748*H1748</f>
        <v>0</v>
      </c>
      <c r="S1748" s="155">
        <v>0</v>
      </c>
      <c r="T1748" s="156">
        <f>S1748*H1748</f>
        <v>0</v>
      </c>
      <c r="U1748" s="35"/>
      <c r="V1748" s="35"/>
      <c r="W1748" s="35"/>
      <c r="X1748" s="35"/>
      <c r="Y1748" s="35"/>
      <c r="Z1748" s="35"/>
      <c r="AA1748" s="35"/>
      <c r="AB1748" s="35"/>
      <c r="AC1748" s="35"/>
      <c r="AD1748" s="35"/>
      <c r="AE1748" s="35"/>
      <c r="AR1748" s="157" t="s">
        <v>202</v>
      </c>
      <c r="AT1748" s="157" t="s">
        <v>197</v>
      </c>
      <c r="AU1748" s="157" t="s">
        <v>81</v>
      </c>
      <c r="AY1748" s="20" t="s">
        <v>195</v>
      </c>
      <c r="BE1748" s="158">
        <f>IF(N1748="základní",J1748,0)</f>
        <v>0</v>
      </c>
      <c r="BF1748" s="158">
        <f>IF(N1748="snížená",J1748,0)</f>
        <v>0</v>
      </c>
      <c r="BG1748" s="158">
        <f>IF(N1748="zákl. přenesená",J1748,0)</f>
        <v>0</v>
      </c>
      <c r="BH1748" s="158">
        <f>IF(N1748="sníž. přenesená",J1748,0)</f>
        <v>0</v>
      </c>
      <c r="BI1748" s="158">
        <f>IF(N1748="nulová",J1748,0)</f>
        <v>0</v>
      </c>
      <c r="BJ1748" s="20" t="s">
        <v>79</v>
      </c>
      <c r="BK1748" s="158">
        <f>ROUND(I1748*H1748,2)</f>
        <v>0</v>
      </c>
      <c r="BL1748" s="20" t="s">
        <v>202</v>
      </c>
      <c r="BM1748" s="157" t="s">
        <v>1842</v>
      </c>
    </row>
    <row r="1749" spans="1:65" s="13" customFormat="1">
      <c r="B1749" s="164"/>
      <c r="D1749" s="159" t="s">
        <v>206</v>
      </c>
      <c r="E1749" s="165" t="s">
        <v>3</v>
      </c>
      <c r="F1749" s="166" t="s">
        <v>1843</v>
      </c>
      <c r="H1749" s="167">
        <v>145.72</v>
      </c>
      <c r="I1749" s="168"/>
      <c r="L1749" s="164"/>
      <c r="M1749" s="169"/>
      <c r="N1749" s="170"/>
      <c r="O1749" s="170"/>
      <c r="P1749" s="170"/>
      <c r="Q1749" s="170"/>
      <c r="R1749" s="170"/>
      <c r="S1749" s="170"/>
      <c r="T1749" s="171"/>
      <c r="AT1749" s="165" t="s">
        <v>206</v>
      </c>
      <c r="AU1749" s="165" t="s">
        <v>81</v>
      </c>
      <c r="AV1749" s="13" t="s">
        <v>81</v>
      </c>
      <c r="AW1749" s="13" t="s">
        <v>34</v>
      </c>
      <c r="AX1749" s="13" t="s">
        <v>79</v>
      </c>
      <c r="AY1749" s="165" t="s">
        <v>195</v>
      </c>
    </row>
    <row r="1750" spans="1:65" s="2" customFormat="1" ht="37.9" customHeight="1">
      <c r="A1750" s="35"/>
      <c r="B1750" s="145"/>
      <c r="C1750" s="146" t="s">
        <v>1844</v>
      </c>
      <c r="D1750" s="146" t="s">
        <v>197</v>
      </c>
      <c r="E1750" s="147" t="s">
        <v>1845</v>
      </c>
      <c r="F1750" s="148" t="s">
        <v>1846</v>
      </c>
      <c r="G1750" s="149" t="s">
        <v>321</v>
      </c>
      <c r="H1750" s="150">
        <v>9.3000000000000007</v>
      </c>
      <c r="I1750" s="151"/>
      <c r="J1750" s="152">
        <f>ROUND(I1750*H1750,2)</f>
        <v>0</v>
      </c>
      <c r="K1750" s="148" t="s">
        <v>3</v>
      </c>
      <c r="L1750" s="36"/>
      <c r="M1750" s="153" t="s">
        <v>3</v>
      </c>
      <c r="N1750" s="154" t="s">
        <v>43</v>
      </c>
      <c r="O1750" s="56"/>
      <c r="P1750" s="155">
        <f>O1750*H1750</f>
        <v>0</v>
      </c>
      <c r="Q1750" s="155">
        <v>0</v>
      </c>
      <c r="R1750" s="155">
        <f>Q1750*H1750</f>
        <v>0</v>
      </c>
      <c r="S1750" s="155">
        <v>0</v>
      </c>
      <c r="T1750" s="156">
        <f>S1750*H1750</f>
        <v>0</v>
      </c>
      <c r="U1750" s="35"/>
      <c r="V1750" s="35"/>
      <c r="W1750" s="35"/>
      <c r="X1750" s="35"/>
      <c r="Y1750" s="35"/>
      <c r="Z1750" s="35"/>
      <c r="AA1750" s="35"/>
      <c r="AB1750" s="35"/>
      <c r="AC1750" s="35"/>
      <c r="AD1750" s="35"/>
      <c r="AE1750" s="35"/>
      <c r="AR1750" s="157" t="s">
        <v>202</v>
      </c>
      <c r="AT1750" s="157" t="s">
        <v>197</v>
      </c>
      <c r="AU1750" s="157" t="s">
        <v>81</v>
      </c>
      <c r="AY1750" s="20" t="s">
        <v>195</v>
      </c>
      <c r="BE1750" s="158">
        <f>IF(N1750="základní",J1750,0)</f>
        <v>0</v>
      </c>
      <c r="BF1750" s="158">
        <f>IF(N1750="snížená",J1750,0)</f>
        <v>0</v>
      </c>
      <c r="BG1750" s="158">
        <f>IF(N1750="zákl. přenesená",J1750,0)</f>
        <v>0</v>
      </c>
      <c r="BH1750" s="158">
        <f>IF(N1750="sníž. přenesená",J1750,0)</f>
        <v>0</v>
      </c>
      <c r="BI1750" s="158">
        <f>IF(N1750="nulová",J1750,0)</f>
        <v>0</v>
      </c>
      <c r="BJ1750" s="20" t="s">
        <v>79</v>
      </c>
      <c r="BK1750" s="158">
        <f>ROUND(I1750*H1750,2)</f>
        <v>0</v>
      </c>
      <c r="BL1750" s="20" t="s">
        <v>202</v>
      </c>
      <c r="BM1750" s="157" t="s">
        <v>1847</v>
      </c>
    </row>
    <row r="1751" spans="1:65" s="13" customFormat="1">
      <c r="B1751" s="164"/>
      <c r="D1751" s="159" t="s">
        <v>206</v>
      </c>
      <c r="E1751" s="165" t="s">
        <v>3</v>
      </c>
      <c r="F1751" s="166" t="s">
        <v>1848</v>
      </c>
      <c r="H1751" s="167">
        <v>9.3000000000000007</v>
      </c>
      <c r="I1751" s="168"/>
      <c r="L1751" s="164"/>
      <c r="M1751" s="169"/>
      <c r="N1751" s="170"/>
      <c r="O1751" s="170"/>
      <c r="P1751" s="170"/>
      <c r="Q1751" s="170"/>
      <c r="R1751" s="170"/>
      <c r="S1751" s="170"/>
      <c r="T1751" s="171"/>
      <c r="AT1751" s="165" t="s">
        <v>206</v>
      </c>
      <c r="AU1751" s="165" t="s">
        <v>81</v>
      </c>
      <c r="AV1751" s="13" t="s">
        <v>81</v>
      </c>
      <c r="AW1751" s="13" t="s">
        <v>34</v>
      </c>
      <c r="AX1751" s="13" t="s">
        <v>79</v>
      </c>
      <c r="AY1751" s="165" t="s">
        <v>195</v>
      </c>
    </row>
    <row r="1752" spans="1:65" s="2" customFormat="1" ht="14.45" customHeight="1">
      <c r="A1752" s="35"/>
      <c r="B1752" s="145"/>
      <c r="C1752" s="146" t="s">
        <v>1849</v>
      </c>
      <c r="D1752" s="146" t="s">
        <v>197</v>
      </c>
      <c r="E1752" s="147" t="s">
        <v>1850</v>
      </c>
      <c r="F1752" s="148" t="s">
        <v>1851</v>
      </c>
      <c r="G1752" s="149" t="s">
        <v>321</v>
      </c>
      <c r="H1752" s="150">
        <v>491.4</v>
      </c>
      <c r="I1752" s="151"/>
      <c r="J1752" s="152">
        <f>ROUND(I1752*H1752,2)</f>
        <v>0</v>
      </c>
      <c r="K1752" s="148" t="s">
        <v>3</v>
      </c>
      <c r="L1752" s="36"/>
      <c r="M1752" s="153" t="s">
        <v>3</v>
      </c>
      <c r="N1752" s="154" t="s">
        <v>43</v>
      </c>
      <c r="O1752" s="56"/>
      <c r="P1752" s="155">
        <f>O1752*H1752</f>
        <v>0</v>
      </c>
      <c r="Q1752" s="155">
        <v>0</v>
      </c>
      <c r="R1752" s="155">
        <f>Q1752*H1752</f>
        <v>0</v>
      </c>
      <c r="S1752" s="155">
        <v>0</v>
      </c>
      <c r="T1752" s="156">
        <f>S1752*H1752</f>
        <v>0</v>
      </c>
      <c r="U1752" s="35"/>
      <c r="V1752" s="35"/>
      <c r="W1752" s="35"/>
      <c r="X1752" s="35"/>
      <c r="Y1752" s="35"/>
      <c r="Z1752" s="35"/>
      <c r="AA1752" s="35"/>
      <c r="AB1752" s="35"/>
      <c r="AC1752" s="35"/>
      <c r="AD1752" s="35"/>
      <c r="AE1752" s="35"/>
      <c r="AR1752" s="157" t="s">
        <v>202</v>
      </c>
      <c r="AT1752" s="157" t="s">
        <v>197</v>
      </c>
      <c r="AU1752" s="157" t="s">
        <v>81</v>
      </c>
      <c r="AY1752" s="20" t="s">
        <v>195</v>
      </c>
      <c r="BE1752" s="158">
        <f>IF(N1752="základní",J1752,0)</f>
        <v>0</v>
      </c>
      <c r="BF1752" s="158">
        <f>IF(N1752="snížená",J1752,0)</f>
        <v>0</v>
      </c>
      <c r="BG1752" s="158">
        <f>IF(N1752="zákl. přenesená",J1752,0)</f>
        <v>0</v>
      </c>
      <c r="BH1752" s="158">
        <f>IF(N1752="sníž. přenesená",J1752,0)</f>
        <v>0</v>
      </c>
      <c r="BI1752" s="158">
        <f>IF(N1752="nulová",J1752,0)</f>
        <v>0</v>
      </c>
      <c r="BJ1752" s="20" t="s">
        <v>79</v>
      </c>
      <c r="BK1752" s="158">
        <f>ROUND(I1752*H1752,2)</f>
        <v>0</v>
      </c>
      <c r="BL1752" s="20" t="s">
        <v>202</v>
      </c>
      <c r="BM1752" s="157" t="s">
        <v>1852</v>
      </c>
    </row>
    <row r="1753" spans="1:65" s="13" customFormat="1">
      <c r="B1753" s="164"/>
      <c r="D1753" s="159" t="s">
        <v>206</v>
      </c>
      <c r="E1753" s="165" t="s">
        <v>3</v>
      </c>
      <c r="F1753" s="166" t="s">
        <v>1853</v>
      </c>
      <c r="H1753" s="167">
        <v>149.1</v>
      </c>
      <c r="I1753" s="168"/>
      <c r="L1753" s="164"/>
      <c r="M1753" s="169"/>
      <c r="N1753" s="170"/>
      <c r="O1753" s="170"/>
      <c r="P1753" s="170"/>
      <c r="Q1753" s="170"/>
      <c r="R1753" s="170"/>
      <c r="S1753" s="170"/>
      <c r="T1753" s="171"/>
      <c r="AT1753" s="165" t="s">
        <v>206</v>
      </c>
      <c r="AU1753" s="165" t="s">
        <v>81</v>
      </c>
      <c r="AV1753" s="13" t="s">
        <v>81</v>
      </c>
      <c r="AW1753" s="13" t="s">
        <v>34</v>
      </c>
      <c r="AX1753" s="13" t="s">
        <v>72</v>
      </c>
      <c r="AY1753" s="165" t="s">
        <v>195</v>
      </c>
    </row>
    <row r="1754" spans="1:65" s="13" customFormat="1">
      <c r="B1754" s="164"/>
      <c r="D1754" s="159" t="s">
        <v>206</v>
      </c>
      <c r="E1754" s="165" t="s">
        <v>3</v>
      </c>
      <c r="F1754" s="166" t="s">
        <v>1854</v>
      </c>
      <c r="H1754" s="167">
        <v>114.1</v>
      </c>
      <c r="I1754" s="168"/>
      <c r="L1754" s="164"/>
      <c r="M1754" s="169"/>
      <c r="N1754" s="170"/>
      <c r="O1754" s="170"/>
      <c r="P1754" s="170"/>
      <c r="Q1754" s="170"/>
      <c r="R1754" s="170"/>
      <c r="S1754" s="170"/>
      <c r="T1754" s="171"/>
      <c r="AT1754" s="165" t="s">
        <v>206</v>
      </c>
      <c r="AU1754" s="165" t="s">
        <v>81</v>
      </c>
      <c r="AV1754" s="13" t="s">
        <v>81</v>
      </c>
      <c r="AW1754" s="13" t="s">
        <v>34</v>
      </c>
      <c r="AX1754" s="13" t="s">
        <v>72</v>
      </c>
      <c r="AY1754" s="165" t="s">
        <v>195</v>
      </c>
    </row>
    <row r="1755" spans="1:65" s="13" customFormat="1">
      <c r="B1755" s="164"/>
      <c r="D1755" s="159" t="s">
        <v>206</v>
      </c>
      <c r="E1755" s="165" t="s">
        <v>3</v>
      </c>
      <c r="F1755" s="166" t="s">
        <v>1855</v>
      </c>
      <c r="H1755" s="167">
        <v>114.1</v>
      </c>
      <c r="I1755" s="168"/>
      <c r="L1755" s="164"/>
      <c r="M1755" s="169"/>
      <c r="N1755" s="170"/>
      <c r="O1755" s="170"/>
      <c r="P1755" s="170"/>
      <c r="Q1755" s="170"/>
      <c r="R1755" s="170"/>
      <c r="S1755" s="170"/>
      <c r="T1755" s="171"/>
      <c r="AT1755" s="165" t="s">
        <v>206</v>
      </c>
      <c r="AU1755" s="165" t="s">
        <v>81</v>
      </c>
      <c r="AV1755" s="13" t="s">
        <v>81</v>
      </c>
      <c r="AW1755" s="13" t="s">
        <v>34</v>
      </c>
      <c r="AX1755" s="13" t="s">
        <v>72</v>
      </c>
      <c r="AY1755" s="165" t="s">
        <v>195</v>
      </c>
    </row>
    <row r="1756" spans="1:65" s="13" customFormat="1">
      <c r="B1756" s="164"/>
      <c r="D1756" s="159" t="s">
        <v>206</v>
      </c>
      <c r="E1756" s="165" t="s">
        <v>3</v>
      </c>
      <c r="F1756" s="166" t="s">
        <v>1856</v>
      </c>
      <c r="H1756" s="167">
        <v>114.1</v>
      </c>
      <c r="I1756" s="168"/>
      <c r="L1756" s="164"/>
      <c r="M1756" s="169"/>
      <c r="N1756" s="170"/>
      <c r="O1756" s="170"/>
      <c r="P1756" s="170"/>
      <c r="Q1756" s="170"/>
      <c r="R1756" s="170"/>
      <c r="S1756" s="170"/>
      <c r="T1756" s="171"/>
      <c r="AT1756" s="165" t="s">
        <v>206</v>
      </c>
      <c r="AU1756" s="165" t="s">
        <v>81</v>
      </c>
      <c r="AV1756" s="13" t="s">
        <v>81</v>
      </c>
      <c r="AW1756" s="13" t="s">
        <v>34</v>
      </c>
      <c r="AX1756" s="13" t="s">
        <v>72</v>
      </c>
      <c r="AY1756" s="165" t="s">
        <v>195</v>
      </c>
    </row>
    <row r="1757" spans="1:65" s="15" customFormat="1">
      <c r="B1757" s="180"/>
      <c r="D1757" s="159" t="s">
        <v>206</v>
      </c>
      <c r="E1757" s="181" t="s">
        <v>3</v>
      </c>
      <c r="F1757" s="182" t="s">
        <v>212</v>
      </c>
      <c r="H1757" s="183">
        <v>491.4</v>
      </c>
      <c r="I1757" s="184"/>
      <c r="L1757" s="180"/>
      <c r="M1757" s="185"/>
      <c r="N1757" s="186"/>
      <c r="O1757" s="186"/>
      <c r="P1757" s="186"/>
      <c r="Q1757" s="186"/>
      <c r="R1757" s="186"/>
      <c r="S1757" s="186"/>
      <c r="T1757" s="187"/>
      <c r="AT1757" s="181" t="s">
        <v>206</v>
      </c>
      <c r="AU1757" s="181" t="s">
        <v>81</v>
      </c>
      <c r="AV1757" s="15" t="s">
        <v>202</v>
      </c>
      <c r="AW1757" s="15" t="s">
        <v>34</v>
      </c>
      <c r="AX1757" s="15" t="s">
        <v>79</v>
      </c>
      <c r="AY1757" s="181" t="s">
        <v>195</v>
      </c>
    </row>
    <row r="1758" spans="1:65" s="2" customFormat="1" ht="24.2" customHeight="1">
      <c r="A1758" s="35"/>
      <c r="B1758" s="145"/>
      <c r="C1758" s="146" t="s">
        <v>1857</v>
      </c>
      <c r="D1758" s="146" t="s">
        <v>197</v>
      </c>
      <c r="E1758" s="147" t="s">
        <v>1858</v>
      </c>
      <c r="F1758" s="148" t="s">
        <v>1859</v>
      </c>
      <c r="G1758" s="149" t="s">
        <v>300</v>
      </c>
      <c r="H1758" s="150">
        <v>8.36</v>
      </c>
      <c r="I1758" s="151"/>
      <c r="J1758" s="152">
        <f>ROUND(I1758*H1758,2)</f>
        <v>0</v>
      </c>
      <c r="K1758" s="148" t="s">
        <v>3</v>
      </c>
      <c r="L1758" s="36"/>
      <c r="M1758" s="153" t="s">
        <v>3</v>
      </c>
      <c r="N1758" s="154" t="s">
        <v>43</v>
      </c>
      <c r="O1758" s="56"/>
      <c r="P1758" s="155">
        <f>O1758*H1758</f>
        <v>0</v>
      </c>
      <c r="Q1758" s="155">
        <v>0</v>
      </c>
      <c r="R1758" s="155">
        <f>Q1758*H1758</f>
        <v>0</v>
      </c>
      <c r="S1758" s="155">
        <v>0</v>
      </c>
      <c r="T1758" s="156">
        <f>S1758*H1758</f>
        <v>0</v>
      </c>
      <c r="U1758" s="35"/>
      <c r="V1758" s="35"/>
      <c r="W1758" s="35"/>
      <c r="X1758" s="35"/>
      <c r="Y1758" s="35"/>
      <c r="Z1758" s="35"/>
      <c r="AA1758" s="35"/>
      <c r="AB1758" s="35"/>
      <c r="AC1758" s="35"/>
      <c r="AD1758" s="35"/>
      <c r="AE1758" s="35"/>
      <c r="AR1758" s="157" t="s">
        <v>202</v>
      </c>
      <c r="AT1758" s="157" t="s">
        <v>197</v>
      </c>
      <c r="AU1758" s="157" t="s">
        <v>81</v>
      </c>
      <c r="AY1758" s="20" t="s">
        <v>195</v>
      </c>
      <c r="BE1758" s="158">
        <f>IF(N1758="základní",J1758,0)</f>
        <v>0</v>
      </c>
      <c r="BF1758" s="158">
        <f>IF(N1758="snížená",J1758,0)</f>
        <v>0</v>
      </c>
      <c r="BG1758" s="158">
        <f>IF(N1758="zákl. přenesená",J1758,0)</f>
        <v>0</v>
      </c>
      <c r="BH1758" s="158">
        <f>IF(N1758="sníž. přenesená",J1758,0)</f>
        <v>0</v>
      </c>
      <c r="BI1758" s="158">
        <f>IF(N1758="nulová",J1758,0)</f>
        <v>0</v>
      </c>
      <c r="BJ1758" s="20" t="s">
        <v>79</v>
      </c>
      <c r="BK1758" s="158">
        <f>ROUND(I1758*H1758,2)</f>
        <v>0</v>
      </c>
      <c r="BL1758" s="20" t="s">
        <v>202</v>
      </c>
      <c r="BM1758" s="157" t="s">
        <v>1860</v>
      </c>
    </row>
    <row r="1759" spans="1:65" s="13" customFormat="1">
      <c r="B1759" s="164"/>
      <c r="D1759" s="159" t="s">
        <v>206</v>
      </c>
      <c r="E1759" s="165" t="s">
        <v>3</v>
      </c>
      <c r="F1759" s="166" t="s">
        <v>1861</v>
      </c>
      <c r="H1759" s="167">
        <v>8.36</v>
      </c>
      <c r="I1759" s="168"/>
      <c r="L1759" s="164"/>
      <c r="M1759" s="169"/>
      <c r="N1759" s="170"/>
      <c r="O1759" s="170"/>
      <c r="P1759" s="170"/>
      <c r="Q1759" s="170"/>
      <c r="R1759" s="170"/>
      <c r="S1759" s="170"/>
      <c r="T1759" s="171"/>
      <c r="AT1759" s="165" t="s">
        <v>206</v>
      </c>
      <c r="AU1759" s="165" t="s">
        <v>81</v>
      </c>
      <c r="AV1759" s="13" t="s">
        <v>81</v>
      </c>
      <c r="AW1759" s="13" t="s">
        <v>34</v>
      </c>
      <c r="AX1759" s="13" t="s">
        <v>79</v>
      </c>
      <c r="AY1759" s="165" t="s">
        <v>195</v>
      </c>
    </row>
    <row r="1760" spans="1:65" s="12" customFormat="1" ht="22.9" customHeight="1">
      <c r="B1760" s="132"/>
      <c r="D1760" s="133" t="s">
        <v>71</v>
      </c>
      <c r="E1760" s="143" t="s">
        <v>249</v>
      </c>
      <c r="F1760" s="143" t="s">
        <v>1862</v>
      </c>
      <c r="I1760" s="135"/>
      <c r="J1760" s="144">
        <f>BK1760</f>
        <v>0</v>
      </c>
      <c r="L1760" s="132"/>
      <c r="M1760" s="137"/>
      <c r="N1760" s="138"/>
      <c r="O1760" s="138"/>
      <c r="P1760" s="139">
        <f>SUM(P1761:P1786)</f>
        <v>0</v>
      </c>
      <c r="Q1760" s="138"/>
      <c r="R1760" s="139">
        <f>SUM(R1761:R1786)</f>
        <v>4.0979999999999996E-2</v>
      </c>
      <c r="S1760" s="138"/>
      <c r="T1760" s="140">
        <f>SUM(T1761:T1786)</f>
        <v>0</v>
      </c>
      <c r="AR1760" s="133" t="s">
        <v>79</v>
      </c>
      <c r="AT1760" s="141" t="s">
        <v>71</v>
      </c>
      <c r="AU1760" s="141" t="s">
        <v>79</v>
      </c>
      <c r="AY1760" s="133" t="s">
        <v>195</v>
      </c>
      <c r="BK1760" s="142">
        <f>SUM(BK1761:BK1786)</f>
        <v>0</v>
      </c>
    </row>
    <row r="1761" spans="1:65" s="2" customFormat="1" ht="37.9" customHeight="1">
      <c r="A1761" s="35"/>
      <c r="B1761" s="145"/>
      <c r="C1761" s="146" t="s">
        <v>1863</v>
      </c>
      <c r="D1761" s="146" t="s">
        <v>197</v>
      </c>
      <c r="E1761" s="147" t="s">
        <v>1864</v>
      </c>
      <c r="F1761" s="148" t="s">
        <v>1865</v>
      </c>
      <c r="G1761" s="149" t="s">
        <v>467</v>
      </c>
      <c r="H1761" s="150">
        <v>17</v>
      </c>
      <c r="I1761" s="151"/>
      <c r="J1761" s="152">
        <f>ROUND(I1761*H1761,2)</f>
        <v>0</v>
      </c>
      <c r="K1761" s="148" t="s">
        <v>201</v>
      </c>
      <c r="L1761" s="36"/>
      <c r="M1761" s="153" t="s">
        <v>3</v>
      </c>
      <c r="N1761" s="154" t="s">
        <v>43</v>
      </c>
      <c r="O1761" s="56"/>
      <c r="P1761" s="155">
        <f>O1761*H1761</f>
        <v>0</v>
      </c>
      <c r="Q1761" s="155">
        <v>0</v>
      </c>
      <c r="R1761" s="155">
        <f>Q1761*H1761</f>
        <v>0</v>
      </c>
      <c r="S1761" s="155">
        <v>0</v>
      </c>
      <c r="T1761" s="156">
        <f>S1761*H1761</f>
        <v>0</v>
      </c>
      <c r="U1761" s="35"/>
      <c r="V1761" s="35"/>
      <c r="W1761" s="35"/>
      <c r="X1761" s="35"/>
      <c r="Y1761" s="35"/>
      <c r="Z1761" s="35"/>
      <c r="AA1761" s="35"/>
      <c r="AB1761" s="35"/>
      <c r="AC1761" s="35"/>
      <c r="AD1761" s="35"/>
      <c r="AE1761" s="35"/>
      <c r="AR1761" s="157" t="s">
        <v>202</v>
      </c>
      <c r="AT1761" s="157" t="s">
        <v>197</v>
      </c>
      <c r="AU1761" s="157" t="s">
        <v>81</v>
      </c>
      <c r="AY1761" s="20" t="s">
        <v>195</v>
      </c>
      <c r="BE1761" s="158">
        <f>IF(N1761="základní",J1761,0)</f>
        <v>0</v>
      </c>
      <c r="BF1761" s="158">
        <f>IF(N1761="snížená",J1761,0)</f>
        <v>0</v>
      </c>
      <c r="BG1761" s="158">
        <f>IF(N1761="zákl. přenesená",J1761,0)</f>
        <v>0</v>
      </c>
      <c r="BH1761" s="158">
        <f>IF(N1761="sníž. přenesená",J1761,0)</f>
        <v>0</v>
      </c>
      <c r="BI1761" s="158">
        <f>IF(N1761="nulová",J1761,0)</f>
        <v>0</v>
      </c>
      <c r="BJ1761" s="20" t="s">
        <v>79</v>
      </c>
      <c r="BK1761" s="158">
        <f>ROUND(I1761*H1761,2)</f>
        <v>0</v>
      </c>
      <c r="BL1761" s="20" t="s">
        <v>202</v>
      </c>
      <c r="BM1761" s="157" t="s">
        <v>1866</v>
      </c>
    </row>
    <row r="1762" spans="1:65" s="2" customFormat="1" ht="39">
      <c r="A1762" s="35"/>
      <c r="B1762" s="36"/>
      <c r="C1762" s="35"/>
      <c r="D1762" s="159" t="s">
        <v>204</v>
      </c>
      <c r="E1762" s="35"/>
      <c r="F1762" s="160" t="s">
        <v>1867</v>
      </c>
      <c r="G1762" s="35"/>
      <c r="H1762" s="35"/>
      <c r="I1762" s="161"/>
      <c r="J1762" s="35"/>
      <c r="K1762" s="35"/>
      <c r="L1762" s="36"/>
      <c r="M1762" s="162"/>
      <c r="N1762" s="163"/>
      <c r="O1762" s="56"/>
      <c r="P1762" s="56"/>
      <c r="Q1762" s="56"/>
      <c r="R1762" s="56"/>
      <c r="S1762" s="56"/>
      <c r="T1762" s="57"/>
      <c r="U1762" s="35"/>
      <c r="V1762" s="35"/>
      <c r="W1762" s="35"/>
      <c r="X1762" s="35"/>
      <c r="Y1762" s="35"/>
      <c r="Z1762" s="35"/>
      <c r="AA1762" s="35"/>
      <c r="AB1762" s="35"/>
      <c r="AC1762" s="35"/>
      <c r="AD1762" s="35"/>
      <c r="AE1762" s="35"/>
      <c r="AT1762" s="20" t="s">
        <v>204</v>
      </c>
      <c r="AU1762" s="20" t="s">
        <v>81</v>
      </c>
    </row>
    <row r="1763" spans="1:65" s="13" customFormat="1">
      <c r="B1763" s="164"/>
      <c r="D1763" s="159" t="s">
        <v>206</v>
      </c>
      <c r="E1763" s="165" t="s">
        <v>3</v>
      </c>
      <c r="F1763" s="166" t="s">
        <v>1868</v>
      </c>
      <c r="H1763" s="167">
        <v>17</v>
      </c>
      <c r="I1763" s="168"/>
      <c r="L1763" s="164"/>
      <c r="M1763" s="169"/>
      <c r="N1763" s="170"/>
      <c r="O1763" s="170"/>
      <c r="P1763" s="170"/>
      <c r="Q1763" s="170"/>
      <c r="R1763" s="170"/>
      <c r="S1763" s="170"/>
      <c r="T1763" s="171"/>
      <c r="AT1763" s="165" t="s">
        <v>206</v>
      </c>
      <c r="AU1763" s="165" t="s">
        <v>81</v>
      </c>
      <c r="AV1763" s="13" t="s">
        <v>81</v>
      </c>
      <c r="AW1763" s="13" t="s">
        <v>34</v>
      </c>
      <c r="AX1763" s="13" t="s">
        <v>79</v>
      </c>
      <c r="AY1763" s="165" t="s">
        <v>195</v>
      </c>
    </row>
    <row r="1764" spans="1:65" s="2" customFormat="1" ht="37.9" customHeight="1">
      <c r="A1764" s="35"/>
      <c r="B1764" s="145"/>
      <c r="C1764" s="146" t="s">
        <v>1869</v>
      </c>
      <c r="D1764" s="146" t="s">
        <v>197</v>
      </c>
      <c r="E1764" s="147" t="s">
        <v>1870</v>
      </c>
      <c r="F1764" s="148" t="s">
        <v>1871</v>
      </c>
      <c r="G1764" s="149" t="s">
        <v>467</v>
      </c>
      <c r="H1764" s="150">
        <v>8</v>
      </c>
      <c r="I1764" s="151"/>
      <c r="J1764" s="152">
        <f>ROUND(I1764*H1764,2)</f>
        <v>0</v>
      </c>
      <c r="K1764" s="148" t="s">
        <v>201</v>
      </c>
      <c r="L1764" s="36"/>
      <c r="M1764" s="153" t="s">
        <v>3</v>
      </c>
      <c r="N1764" s="154" t="s">
        <v>43</v>
      </c>
      <c r="O1764" s="56"/>
      <c r="P1764" s="155">
        <f>O1764*H1764</f>
        <v>0</v>
      </c>
      <c r="Q1764" s="155">
        <v>0</v>
      </c>
      <c r="R1764" s="155">
        <f>Q1764*H1764</f>
        <v>0</v>
      </c>
      <c r="S1764" s="155">
        <v>0</v>
      </c>
      <c r="T1764" s="156">
        <f>S1764*H1764</f>
        <v>0</v>
      </c>
      <c r="U1764" s="35"/>
      <c r="V1764" s="35"/>
      <c r="W1764" s="35"/>
      <c r="X1764" s="35"/>
      <c r="Y1764" s="35"/>
      <c r="Z1764" s="35"/>
      <c r="AA1764" s="35"/>
      <c r="AB1764" s="35"/>
      <c r="AC1764" s="35"/>
      <c r="AD1764" s="35"/>
      <c r="AE1764" s="35"/>
      <c r="AR1764" s="157" t="s">
        <v>202</v>
      </c>
      <c r="AT1764" s="157" t="s">
        <v>197</v>
      </c>
      <c r="AU1764" s="157" t="s">
        <v>81</v>
      </c>
      <c r="AY1764" s="20" t="s">
        <v>195</v>
      </c>
      <c r="BE1764" s="158">
        <f>IF(N1764="základní",J1764,0)</f>
        <v>0</v>
      </c>
      <c r="BF1764" s="158">
        <f>IF(N1764="snížená",J1764,0)</f>
        <v>0</v>
      </c>
      <c r="BG1764" s="158">
        <f>IF(N1764="zákl. přenesená",J1764,0)</f>
        <v>0</v>
      </c>
      <c r="BH1764" s="158">
        <f>IF(N1764="sníž. přenesená",J1764,0)</f>
        <v>0</v>
      </c>
      <c r="BI1764" s="158">
        <f>IF(N1764="nulová",J1764,0)</f>
        <v>0</v>
      </c>
      <c r="BJ1764" s="20" t="s">
        <v>79</v>
      </c>
      <c r="BK1764" s="158">
        <f>ROUND(I1764*H1764,2)</f>
        <v>0</v>
      </c>
      <c r="BL1764" s="20" t="s">
        <v>202</v>
      </c>
      <c r="BM1764" s="157" t="s">
        <v>1872</v>
      </c>
    </row>
    <row r="1765" spans="1:65" s="2" customFormat="1" ht="39">
      <c r="A1765" s="35"/>
      <c r="B1765" s="36"/>
      <c r="C1765" s="35"/>
      <c r="D1765" s="159" t="s">
        <v>204</v>
      </c>
      <c r="E1765" s="35"/>
      <c r="F1765" s="160" t="s">
        <v>1867</v>
      </c>
      <c r="G1765" s="35"/>
      <c r="H1765" s="35"/>
      <c r="I1765" s="161"/>
      <c r="J1765" s="35"/>
      <c r="K1765" s="35"/>
      <c r="L1765" s="36"/>
      <c r="M1765" s="162"/>
      <c r="N1765" s="163"/>
      <c r="O1765" s="56"/>
      <c r="P1765" s="56"/>
      <c r="Q1765" s="56"/>
      <c r="R1765" s="56"/>
      <c r="S1765" s="56"/>
      <c r="T1765" s="57"/>
      <c r="U1765" s="35"/>
      <c r="V1765" s="35"/>
      <c r="W1765" s="35"/>
      <c r="X1765" s="35"/>
      <c r="Y1765" s="35"/>
      <c r="Z1765" s="35"/>
      <c r="AA1765" s="35"/>
      <c r="AB1765" s="35"/>
      <c r="AC1765" s="35"/>
      <c r="AD1765" s="35"/>
      <c r="AE1765" s="35"/>
      <c r="AT1765" s="20" t="s">
        <v>204</v>
      </c>
      <c r="AU1765" s="20" t="s">
        <v>81</v>
      </c>
    </row>
    <row r="1766" spans="1:65" s="2" customFormat="1" ht="37.9" customHeight="1">
      <c r="A1766" s="35"/>
      <c r="B1766" s="145"/>
      <c r="C1766" s="146" t="s">
        <v>1873</v>
      </c>
      <c r="D1766" s="146" t="s">
        <v>197</v>
      </c>
      <c r="E1766" s="147" t="s">
        <v>1874</v>
      </c>
      <c r="F1766" s="148" t="s">
        <v>1875</v>
      </c>
      <c r="G1766" s="149" t="s">
        <v>467</v>
      </c>
      <c r="H1766" s="150">
        <v>5</v>
      </c>
      <c r="I1766" s="151"/>
      <c r="J1766" s="152">
        <f>ROUND(I1766*H1766,2)</f>
        <v>0</v>
      </c>
      <c r="K1766" s="148" t="s">
        <v>201</v>
      </c>
      <c r="L1766" s="36"/>
      <c r="M1766" s="153" t="s">
        <v>3</v>
      </c>
      <c r="N1766" s="154" t="s">
        <v>43</v>
      </c>
      <c r="O1766" s="56"/>
      <c r="P1766" s="155">
        <f>O1766*H1766</f>
        <v>0</v>
      </c>
      <c r="Q1766" s="155">
        <v>0</v>
      </c>
      <c r="R1766" s="155">
        <f>Q1766*H1766</f>
        <v>0</v>
      </c>
      <c r="S1766" s="155">
        <v>0</v>
      </c>
      <c r="T1766" s="156">
        <f>S1766*H1766</f>
        <v>0</v>
      </c>
      <c r="U1766" s="35"/>
      <c r="V1766" s="35"/>
      <c r="W1766" s="35"/>
      <c r="X1766" s="35"/>
      <c r="Y1766" s="35"/>
      <c r="Z1766" s="35"/>
      <c r="AA1766" s="35"/>
      <c r="AB1766" s="35"/>
      <c r="AC1766" s="35"/>
      <c r="AD1766" s="35"/>
      <c r="AE1766" s="35"/>
      <c r="AR1766" s="157" t="s">
        <v>202</v>
      </c>
      <c r="AT1766" s="157" t="s">
        <v>197</v>
      </c>
      <c r="AU1766" s="157" t="s">
        <v>81</v>
      </c>
      <c r="AY1766" s="20" t="s">
        <v>195</v>
      </c>
      <c r="BE1766" s="158">
        <f>IF(N1766="základní",J1766,0)</f>
        <v>0</v>
      </c>
      <c r="BF1766" s="158">
        <f>IF(N1766="snížená",J1766,0)</f>
        <v>0</v>
      </c>
      <c r="BG1766" s="158">
        <f>IF(N1766="zákl. přenesená",J1766,0)</f>
        <v>0</v>
      </c>
      <c r="BH1766" s="158">
        <f>IF(N1766="sníž. přenesená",J1766,0)</f>
        <v>0</v>
      </c>
      <c r="BI1766" s="158">
        <f>IF(N1766="nulová",J1766,0)</f>
        <v>0</v>
      </c>
      <c r="BJ1766" s="20" t="s">
        <v>79</v>
      </c>
      <c r="BK1766" s="158">
        <f>ROUND(I1766*H1766,2)</f>
        <v>0</v>
      </c>
      <c r="BL1766" s="20" t="s">
        <v>202</v>
      </c>
      <c r="BM1766" s="157" t="s">
        <v>1876</v>
      </c>
    </row>
    <row r="1767" spans="1:65" s="2" customFormat="1" ht="39">
      <c r="A1767" s="35"/>
      <c r="B1767" s="36"/>
      <c r="C1767" s="35"/>
      <c r="D1767" s="159" t="s">
        <v>204</v>
      </c>
      <c r="E1767" s="35"/>
      <c r="F1767" s="160" t="s">
        <v>1867</v>
      </c>
      <c r="G1767" s="35"/>
      <c r="H1767" s="35"/>
      <c r="I1767" s="161"/>
      <c r="J1767" s="35"/>
      <c r="K1767" s="35"/>
      <c r="L1767" s="36"/>
      <c r="M1767" s="162"/>
      <c r="N1767" s="163"/>
      <c r="O1767" s="56"/>
      <c r="P1767" s="56"/>
      <c r="Q1767" s="56"/>
      <c r="R1767" s="56"/>
      <c r="S1767" s="56"/>
      <c r="T1767" s="57"/>
      <c r="U1767" s="35"/>
      <c r="V1767" s="35"/>
      <c r="W1767" s="35"/>
      <c r="X1767" s="35"/>
      <c r="Y1767" s="35"/>
      <c r="Z1767" s="35"/>
      <c r="AA1767" s="35"/>
      <c r="AB1767" s="35"/>
      <c r="AC1767" s="35"/>
      <c r="AD1767" s="35"/>
      <c r="AE1767" s="35"/>
      <c r="AT1767" s="20" t="s">
        <v>204</v>
      </c>
      <c r="AU1767" s="20" t="s">
        <v>81</v>
      </c>
    </row>
    <row r="1768" spans="1:65" s="2" customFormat="1" ht="14.45" customHeight="1">
      <c r="A1768" s="35"/>
      <c r="B1768" s="145"/>
      <c r="C1768" s="188" t="s">
        <v>1877</v>
      </c>
      <c r="D1768" s="188" t="s">
        <v>282</v>
      </c>
      <c r="E1768" s="189" t="s">
        <v>1878</v>
      </c>
      <c r="F1768" s="190" t="s">
        <v>1879</v>
      </c>
      <c r="G1768" s="191" t="s">
        <v>467</v>
      </c>
      <c r="H1768" s="192">
        <v>5</v>
      </c>
      <c r="I1768" s="193"/>
      <c r="J1768" s="194">
        <f t="shared" ref="J1768:J1773" si="0">ROUND(I1768*H1768,2)</f>
        <v>0</v>
      </c>
      <c r="K1768" s="190" t="s">
        <v>201</v>
      </c>
      <c r="L1768" s="195"/>
      <c r="M1768" s="196" t="s">
        <v>3</v>
      </c>
      <c r="N1768" s="197" t="s">
        <v>43</v>
      </c>
      <c r="O1768" s="56"/>
      <c r="P1768" s="155">
        <f t="shared" ref="P1768:P1773" si="1">O1768*H1768</f>
        <v>0</v>
      </c>
      <c r="Q1768" s="155">
        <v>6.9999999999999994E-5</v>
      </c>
      <c r="R1768" s="155">
        <f t="shared" ref="R1768:R1773" si="2">Q1768*H1768</f>
        <v>3.4999999999999994E-4</v>
      </c>
      <c r="S1768" s="155">
        <v>0</v>
      </c>
      <c r="T1768" s="156">
        <f t="shared" ref="T1768:T1773" si="3">S1768*H1768</f>
        <v>0</v>
      </c>
      <c r="U1768" s="35"/>
      <c r="V1768" s="35"/>
      <c r="W1768" s="35"/>
      <c r="X1768" s="35"/>
      <c r="Y1768" s="35"/>
      <c r="Z1768" s="35"/>
      <c r="AA1768" s="35"/>
      <c r="AB1768" s="35"/>
      <c r="AC1768" s="35"/>
      <c r="AD1768" s="35"/>
      <c r="AE1768" s="35"/>
      <c r="AR1768" s="157" t="s">
        <v>249</v>
      </c>
      <c r="AT1768" s="157" t="s">
        <v>282</v>
      </c>
      <c r="AU1768" s="157" t="s">
        <v>81</v>
      </c>
      <c r="AY1768" s="20" t="s">
        <v>195</v>
      </c>
      <c r="BE1768" s="158">
        <f t="shared" ref="BE1768:BE1773" si="4">IF(N1768="základní",J1768,0)</f>
        <v>0</v>
      </c>
      <c r="BF1768" s="158">
        <f t="shared" ref="BF1768:BF1773" si="5">IF(N1768="snížená",J1768,0)</f>
        <v>0</v>
      </c>
      <c r="BG1768" s="158">
        <f t="shared" ref="BG1768:BG1773" si="6">IF(N1768="zákl. přenesená",J1768,0)</f>
        <v>0</v>
      </c>
      <c r="BH1768" s="158">
        <f t="shared" ref="BH1768:BH1773" si="7">IF(N1768="sníž. přenesená",J1768,0)</f>
        <v>0</v>
      </c>
      <c r="BI1768" s="158">
        <f t="shared" ref="BI1768:BI1773" si="8">IF(N1768="nulová",J1768,0)</f>
        <v>0</v>
      </c>
      <c r="BJ1768" s="20" t="s">
        <v>79</v>
      </c>
      <c r="BK1768" s="158">
        <f t="shared" ref="BK1768:BK1773" si="9">ROUND(I1768*H1768,2)</f>
        <v>0</v>
      </c>
      <c r="BL1768" s="20" t="s">
        <v>202</v>
      </c>
      <c r="BM1768" s="157" t="s">
        <v>1880</v>
      </c>
    </row>
    <row r="1769" spans="1:65" s="2" customFormat="1" ht="24.2" customHeight="1">
      <c r="A1769" s="35"/>
      <c r="B1769" s="145"/>
      <c r="C1769" s="188" t="s">
        <v>1881</v>
      </c>
      <c r="D1769" s="188" t="s">
        <v>282</v>
      </c>
      <c r="E1769" s="189" t="s">
        <v>1882</v>
      </c>
      <c r="F1769" s="190" t="s">
        <v>1883</v>
      </c>
      <c r="G1769" s="191" t="s">
        <v>467</v>
      </c>
      <c r="H1769" s="192">
        <v>5</v>
      </c>
      <c r="I1769" s="193"/>
      <c r="J1769" s="194">
        <f t="shared" si="0"/>
        <v>0</v>
      </c>
      <c r="K1769" s="190" t="s">
        <v>201</v>
      </c>
      <c r="L1769" s="195"/>
      <c r="M1769" s="196" t="s">
        <v>3</v>
      </c>
      <c r="N1769" s="197" t="s">
        <v>43</v>
      </c>
      <c r="O1769" s="56"/>
      <c r="P1769" s="155">
        <f t="shared" si="1"/>
        <v>0</v>
      </c>
      <c r="Q1769" s="155">
        <v>6.0000000000000002E-5</v>
      </c>
      <c r="R1769" s="155">
        <f t="shared" si="2"/>
        <v>3.0000000000000003E-4</v>
      </c>
      <c r="S1769" s="155">
        <v>0</v>
      </c>
      <c r="T1769" s="156">
        <f t="shared" si="3"/>
        <v>0</v>
      </c>
      <c r="U1769" s="35"/>
      <c r="V1769" s="35"/>
      <c r="W1769" s="35"/>
      <c r="X1769" s="35"/>
      <c r="Y1769" s="35"/>
      <c r="Z1769" s="35"/>
      <c r="AA1769" s="35"/>
      <c r="AB1769" s="35"/>
      <c r="AC1769" s="35"/>
      <c r="AD1769" s="35"/>
      <c r="AE1769" s="35"/>
      <c r="AR1769" s="157" t="s">
        <v>249</v>
      </c>
      <c r="AT1769" s="157" t="s">
        <v>282</v>
      </c>
      <c r="AU1769" s="157" t="s">
        <v>81</v>
      </c>
      <c r="AY1769" s="20" t="s">
        <v>195</v>
      </c>
      <c r="BE1769" s="158">
        <f t="shared" si="4"/>
        <v>0</v>
      </c>
      <c r="BF1769" s="158">
        <f t="shared" si="5"/>
        <v>0</v>
      </c>
      <c r="BG1769" s="158">
        <f t="shared" si="6"/>
        <v>0</v>
      </c>
      <c r="BH1769" s="158">
        <f t="shared" si="7"/>
        <v>0</v>
      </c>
      <c r="BI1769" s="158">
        <f t="shared" si="8"/>
        <v>0</v>
      </c>
      <c r="BJ1769" s="20" t="s">
        <v>79</v>
      </c>
      <c r="BK1769" s="158">
        <f t="shared" si="9"/>
        <v>0</v>
      </c>
      <c r="BL1769" s="20" t="s">
        <v>202</v>
      </c>
      <c r="BM1769" s="157" t="s">
        <v>1884</v>
      </c>
    </row>
    <row r="1770" spans="1:65" s="2" customFormat="1" ht="24.2" customHeight="1">
      <c r="A1770" s="35"/>
      <c r="B1770" s="145"/>
      <c r="C1770" s="188" t="s">
        <v>1885</v>
      </c>
      <c r="D1770" s="188" t="s">
        <v>282</v>
      </c>
      <c r="E1770" s="189" t="s">
        <v>1886</v>
      </c>
      <c r="F1770" s="190" t="s">
        <v>1887</v>
      </c>
      <c r="G1770" s="191" t="s">
        <v>467</v>
      </c>
      <c r="H1770" s="192">
        <v>8</v>
      </c>
      <c r="I1770" s="193"/>
      <c r="J1770" s="194">
        <f t="shared" si="0"/>
        <v>0</v>
      </c>
      <c r="K1770" s="190" t="s">
        <v>201</v>
      </c>
      <c r="L1770" s="195"/>
      <c r="M1770" s="196" t="s">
        <v>3</v>
      </c>
      <c r="N1770" s="197" t="s">
        <v>43</v>
      </c>
      <c r="O1770" s="56"/>
      <c r="P1770" s="155">
        <f t="shared" si="1"/>
        <v>0</v>
      </c>
      <c r="Q1770" s="155">
        <v>2.5999999999999998E-4</v>
      </c>
      <c r="R1770" s="155">
        <f t="shared" si="2"/>
        <v>2.0799999999999998E-3</v>
      </c>
      <c r="S1770" s="155">
        <v>0</v>
      </c>
      <c r="T1770" s="156">
        <f t="shared" si="3"/>
        <v>0</v>
      </c>
      <c r="U1770" s="35"/>
      <c r="V1770" s="35"/>
      <c r="W1770" s="35"/>
      <c r="X1770" s="35"/>
      <c r="Y1770" s="35"/>
      <c r="Z1770" s="35"/>
      <c r="AA1770" s="35"/>
      <c r="AB1770" s="35"/>
      <c r="AC1770" s="35"/>
      <c r="AD1770" s="35"/>
      <c r="AE1770" s="35"/>
      <c r="AR1770" s="157" t="s">
        <v>249</v>
      </c>
      <c r="AT1770" s="157" t="s">
        <v>282</v>
      </c>
      <c r="AU1770" s="157" t="s">
        <v>81</v>
      </c>
      <c r="AY1770" s="20" t="s">
        <v>195</v>
      </c>
      <c r="BE1770" s="158">
        <f t="shared" si="4"/>
        <v>0</v>
      </c>
      <c r="BF1770" s="158">
        <f t="shared" si="5"/>
        <v>0</v>
      </c>
      <c r="BG1770" s="158">
        <f t="shared" si="6"/>
        <v>0</v>
      </c>
      <c r="BH1770" s="158">
        <f t="shared" si="7"/>
        <v>0</v>
      </c>
      <c r="BI1770" s="158">
        <f t="shared" si="8"/>
        <v>0</v>
      </c>
      <c r="BJ1770" s="20" t="s">
        <v>79</v>
      </c>
      <c r="BK1770" s="158">
        <f t="shared" si="9"/>
        <v>0</v>
      </c>
      <c r="BL1770" s="20" t="s">
        <v>202</v>
      </c>
      <c r="BM1770" s="157" t="s">
        <v>1888</v>
      </c>
    </row>
    <row r="1771" spans="1:65" s="2" customFormat="1" ht="14.45" customHeight="1">
      <c r="A1771" s="35"/>
      <c r="B1771" s="145"/>
      <c r="C1771" s="188" t="s">
        <v>1889</v>
      </c>
      <c r="D1771" s="188" t="s">
        <v>282</v>
      </c>
      <c r="E1771" s="189" t="s">
        <v>1890</v>
      </c>
      <c r="F1771" s="190" t="s">
        <v>1891</v>
      </c>
      <c r="G1771" s="191" t="s">
        <v>467</v>
      </c>
      <c r="H1771" s="192">
        <v>4</v>
      </c>
      <c r="I1771" s="193"/>
      <c r="J1771" s="194">
        <f t="shared" si="0"/>
        <v>0</v>
      </c>
      <c r="K1771" s="190" t="s">
        <v>201</v>
      </c>
      <c r="L1771" s="195"/>
      <c r="M1771" s="196" t="s">
        <v>3</v>
      </c>
      <c r="N1771" s="197" t="s">
        <v>43</v>
      </c>
      <c r="O1771" s="56"/>
      <c r="P1771" s="155">
        <f t="shared" si="1"/>
        <v>0</v>
      </c>
      <c r="Q1771" s="155">
        <v>1.2E-4</v>
      </c>
      <c r="R1771" s="155">
        <f t="shared" si="2"/>
        <v>4.8000000000000001E-4</v>
      </c>
      <c r="S1771" s="155">
        <v>0</v>
      </c>
      <c r="T1771" s="156">
        <f t="shared" si="3"/>
        <v>0</v>
      </c>
      <c r="U1771" s="35"/>
      <c r="V1771" s="35"/>
      <c r="W1771" s="35"/>
      <c r="X1771" s="35"/>
      <c r="Y1771" s="35"/>
      <c r="Z1771" s="35"/>
      <c r="AA1771" s="35"/>
      <c r="AB1771" s="35"/>
      <c r="AC1771" s="35"/>
      <c r="AD1771" s="35"/>
      <c r="AE1771" s="35"/>
      <c r="AR1771" s="157" t="s">
        <v>249</v>
      </c>
      <c r="AT1771" s="157" t="s">
        <v>282</v>
      </c>
      <c r="AU1771" s="157" t="s">
        <v>81</v>
      </c>
      <c r="AY1771" s="20" t="s">
        <v>195</v>
      </c>
      <c r="BE1771" s="158">
        <f t="shared" si="4"/>
        <v>0</v>
      </c>
      <c r="BF1771" s="158">
        <f t="shared" si="5"/>
        <v>0</v>
      </c>
      <c r="BG1771" s="158">
        <f t="shared" si="6"/>
        <v>0</v>
      </c>
      <c r="BH1771" s="158">
        <f t="shared" si="7"/>
        <v>0</v>
      </c>
      <c r="BI1771" s="158">
        <f t="shared" si="8"/>
        <v>0</v>
      </c>
      <c r="BJ1771" s="20" t="s">
        <v>79</v>
      </c>
      <c r="BK1771" s="158">
        <f t="shared" si="9"/>
        <v>0</v>
      </c>
      <c r="BL1771" s="20" t="s">
        <v>202</v>
      </c>
      <c r="BM1771" s="157" t="s">
        <v>1892</v>
      </c>
    </row>
    <row r="1772" spans="1:65" s="2" customFormat="1" ht="24.2" customHeight="1">
      <c r="A1772" s="35"/>
      <c r="B1772" s="145"/>
      <c r="C1772" s="188" t="s">
        <v>1893</v>
      </c>
      <c r="D1772" s="188" t="s">
        <v>282</v>
      </c>
      <c r="E1772" s="189" t="s">
        <v>1894</v>
      </c>
      <c r="F1772" s="190" t="s">
        <v>1895</v>
      </c>
      <c r="G1772" s="191" t="s">
        <v>467</v>
      </c>
      <c r="H1772" s="192">
        <v>8</v>
      </c>
      <c r="I1772" s="193"/>
      <c r="J1772" s="194">
        <f t="shared" si="0"/>
        <v>0</v>
      </c>
      <c r="K1772" s="190" t="s">
        <v>201</v>
      </c>
      <c r="L1772" s="195"/>
      <c r="M1772" s="196" t="s">
        <v>3</v>
      </c>
      <c r="N1772" s="197" t="s">
        <v>43</v>
      </c>
      <c r="O1772" s="56"/>
      <c r="P1772" s="155">
        <f t="shared" si="1"/>
        <v>0</v>
      </c>
      <c r="Q1772" s="155">
        <v>2.9999999999999997E-4</v>
      </c>
      <c r="R1772" s="155">
        <f t="shared" si="2"/>
        <v>2.3999999999999998E-3</v>
      </c>
      <c r="S1772" s="155">
        <v>0</v>
      </c>
      <c r="T1772" s="156">
        <f t="shared" si="3"/>
        <v>0</v>
      </c>
      <c r="U1772" s="35"/>
      <c r="V1772" s="35"/>
      <c r="W1772" s="35"/>
      <c r="X1772" s="35"/>
      <c r="Y1772" s="35"/>
      <c r="Z1772" s="35"/>
      <c r="AA1772" s="35"/>
      <c r="AB1772" s="35"/>
      <c r="AC1772" s="35"/>
      <c r="AD1772" s="35"/>
      <c r="AE1772" s="35"/>
      <c r="AR1772" s="157" t="s">
        <v>249</v>
      </c>
      <c r="AT1772" s="157" t="s">
        <v>282</v>
      </c>
      <c r="AU1772" s="157" t="s">
        <v>81</v>
      </c>
      <c r="AY1772" s="20" t="s">
        <v>195</v>
      </c>
      <c r="BE1772" s="158">
        <f t="shared" si="4"/>
        <v>0</v>
      </c>
      <c r="BF1772" s="158">
        <f t="shared" si="5"/>
        <v>0</v>
      </c>
      <c r="BG1772" s="158">
        <f t="shared" si="6"/>
        <v>0</v>
      </c>
      <c r="BH1772" s="158">
        <f t="shared" si="7"/>
        <v>0</v>
      </c>
      <c r="BI1772" s="158">
        <f t="shared" si="8"/>
        <v>0</v>
      </c>
      <c r="BJ1772" s="20" t="s">
        <v>79</v>
      </c>
      <c r="BK1772" s="158">
        <f t="shared" si="9"/>
        <v>0</v>
      </c>
      <c r="BL1772" s="20" t="s">
        <v>202</v>
      </c>
      <c r="BM1772" s="157" t="s">
        <v>1896</v>
      </c>
    </row>
    <row r="1773" spans="1:65" s="2" customFormat="1" ht="24.2" customHeight="1">
      <c r="A1773" s="35"/>
      <c r="B1773" s="145"/>
      <c r="C1773" s="146" t="s">
        <v>1897</v>
      </c>
      <c r="D1773" s="146" t="s">
        <v>197</v>
      </c>
      <c r="E1773" s="147" t="s">
        <v>1898</v>
      </c>
      <c r="F1773" s="148" t="s">
        <v>1899</v>
      </c>
      <c r="G1773" s="149" t="s">
        <v>467</v>
      </c>
      <c r="H1773" s="150">
        <v>4</v>
      </c>
      <c r="I1773" s="151"/>
      <c r="J1773" s="152">
        <f t="shared" si="0"/>
        <v>0</v>
      </c>
      <c r="K1773" s="148" t="s">
        <v>3</v>
      </c>
      <c r="L1773" s="36"/>
      <c r="M1773" s="153" t="s">
        <v>3</v>
      </c>
      <c r="N1773" s="154" t="s">
        <v>43</v>
      </c>
      <c r="O1773" s="56"/>
      <c r="P1773" s="155">
        <f t="shared" si="1"/>
        <v>0</v>
      </c>
      <c r="Q1773" s="155">
        <v>0</v>
      </c>
      <c r="R1773" s="155">
        <f t="shared" si="2"/>
        <v>0</v>
      </c>
      <c r="S1773" s="155">
        <v>0</v>
      </c>
      <c r="T1773" s="156">
        <f t="shared" si="3"/>
        <v>0</v>
      </c>
      <c r="U1773" s="35"/>
      <c r="V1773" s="35"/>
      <c r="W1773" s="35"/>
      <c r="X1773" s="35"/>
      <c r="Y1773" s="35"/>
      <c r="Z1773" s="35"/>
      <c r="AA1773" s="35"/>
      <c r="AB1773" s="35"/>
      <c r="AC1773" s="35"/>
      <c r="AD1773" s="35"/>
      <c r="AE1773" s="35"/>
      <c r="AR1773" s="157" t="s">
        <v>202</v>
      </c>
      <c r="AT1773" s="157" t="s">
        <v>197</v>
      </c>
      <c r="AU1773" s="157" t="s">
        <v>81</v>
      </c>
      <c r="AY1773" s="20" t="s">
        <v>195</v>
      </c>
      <c r="BE1773" s="158">
        <f t="shared" si="4"/>
        <v>0</v>
      </c>
      <c r="BF1773" s="158">
        <f t="shared" si="5"/>
        <v>0</v>
      </c>
      <c r="BG1773" s="158">
        <f t="shared" si="6"/>
        <v>0</v>
      </c>
      <c r="BH1773" s="158">
        <f t="shared" si="7"/>
        <v>0</v>
      </c>
      <c r="BI1773" s="158">
        <f t="shared" si="8"/>
        <v>0</v>
      </c>
      <c r="BJ1773" s="20" t="s">
        <v>79</v>
      </c>
      <c r="BK1773" s="158">
        <f t="shared" si="9"/>
        <v>0</v>
      </c>
      <c r="BL1773" s="20" t="s">
        <v>202</v>
      </c>
      <c r="BM1773" s="157" t="s">
        <v>1900</v>
      </c>
    </row>
    <row r="1774" spans="1:65" s="13" customFormat="1">
      <c r="B1774" s="164"/>
      <c r="D1774" s="159" t="s">
        <v>206</v>
      </c>
      <c r="E1774" s="165" t="s">
        <v>3</v>
      </c>
      <c r="F1774" s="166" t="s">
        <v>1901</v>
      </c>
      <c r="H1774" s="167">
        <v>4</v>
      </c>
      <c r="I1774" s="168"/>
      <c r="L1774" s="164"/>
      <c r="M1774" s="169"/>
      <c r="N1774" s="170"/>
      <c r="O1774" s="170"/>
      <c r="P1774" s="170"/>
      <c r="Q1774" s="170"/>
      <c r="R1774" s="170"/>
      <c r="S1774" s="170"/>
      <c r="T1774" s="171"/>
      <c r="AT1774" s="165" t="s">
        <v>206</v>
      </c>
      <c r="AU1774" s="165" t="s">
        <v>81</v>
      </c>
      <c r="AV1774" s="13" t="s">
        <v>81</v>
      </c>
      <c r="AW1774" s="13" t="s">
        <v>34</v>
      </c>
      <c r="AX1774" s="13" t="s">
        <v>79</v>
      </c>
      <c r="AY1774" s="165" t="s">
        <v>195</v>
      </c>
    </row>
    <row r="1775" spans="1:65" s="2" customFormat="1" ht="24.2" customHeight="1">
      <c r="A1775" s="35"/>
      <c r="B1775" s="145"/>
      <c r="C1775" s="146" t="s">
        <v>1902</v>
      </c>
      <c r="D1775" s="146" t="s">
        <v>197</v>
      </c>
      <c r="E1775" s="147" t="s">
        <v>1903</v>
      </c>
      <c r="F1775" s="148" t="s">
        <v>1904</v>
      </c>
      <c r="G1775" s="149" t="s">
        <v>467</v>
      </c>
      <c r="H1775" s="150">
        <v>6</v>
      </c>
      <c r="I1775" s="151"/>
      <c r="J1775" s="152">
        <f>ROUND(I1775*H1775,2)</f>
        <v>0</v>
      </c>
      <c r="K1775" s="148" t="s">
        <v>3</v>
      </c>
      <c r="L1775" s="36"/>
      <c r="M1775" s="153" t="s">
        <v>3</v>
      </c>
      <c r="N1775" s="154" t="s">
        <v>43</v>
      </c>
      <c r="O1775" s="56"/>
      <c r="P1775" s="155">
        <f>O1775*H1775</f>
        <v>0</v>
      </c>
      <c r="Q1775" s="155">
        <v>0</v>
      </c>
      <c r="R1775" s="155">
        <f>Q1775*H1775</f>
        <v>0</v>
      </c>
      <c r="S1775" s="155">
        <v>0</v>
      </c>
      <c r="T1775" s="156">
        <f>S1775*H1775</f>
        <v>0</v>
      </c>
      <c r="U1775" s="35"/>
      <c r="V1775" s="35"/>
      <c r="W1775" s="35"/>
      <c r="X1775" s="35"/>
      <c r="Y1775" s="35"/>
      <c r="Z1775" s="35"/>
      <c r="AA1775" s="35"/>
      <c r="AB1775" s="35"/>
      <c r="AC1775" s="35"/>
      <c r="AD1775" s="35"/>
      <c r="AE1775" s="35"/>
      <c r="AR1775" s="157" t="s">
        <v>202</v>
      </c>
      <c r="AT1775" s="157" t="s">
        <v>197</v>
      </c>
      <c r="AU1775" s="157" t="s">
        <v>81</v>
      </c>
      <c r="AY1775" s="20" t="s">
        <v>195</v>
      </c>
      <c r="BE1775" s="158">
        <f>IF(N1775="základní",J1775,0)</f>
        <v>0</v>
      </c>
      <c r="BF1775" s="158">
        <f>IF(N1775="snížená",J1775,0)</f>
        <v>0</v>
      </c>
      <c r="BG1775" s="158">
        <f>IF(N1775="zákl. přenesená",J1775,0)</f>
        <v>0</v>
      </c>
      <c r="BH1775" s="158">
        <f>IF(N1775="sníž. přenesená",J1775,0)</f>
        <v>0</v>
      </c>
      <c r="BI1775" s="158">
        <f>IF(N1775="nulová",J1775,0)</f>
        <v>0</v>
      </c>
      <c r="BJ1775" s="20" t="s">
        <v>79</v>
      </c>
      <c r="BK1775" s="158">
        <f>ROUND(I1775*H1775,2)</f>
        <v>0</v>
      </c>
      <c r="BL1775" s="20" t="s">
        <v>202</v>
      </c>
      <c r="BM1775" s="157" t="s">
        <v>1905</v>
      </c>
    </row>
    <row r="1776" spans="1:65" s="13" customFormat="1">
      <c r="B1776" s="164"/>
      <c r="D1776" s="159" t="s">
        <v>206</v>
      </c>
      <c r="E1776" s="165" t="s">
        <v>3</v>
      </c>
      <c r="F1776" s="166" t="s">
        <v>1906</v>
      </c>
      <c r="H1776" s="167">
        <v>6</v>
      </c>
      <c r="I1776" s="168"/>
      <c r="L1776" s="164"/>
      <c r="M1776" s="169"/>
      <c r="N1776" s="170"/>
      <c r="O1776" s="170"/>
      <c r="P1776" s="170"/>
      <c r="Q1776" s="170"/>
      <c r="R1776" s="170"/>
      <c r="S1776" s="170"/>
      <c r="T1776" s="171"/>
      <c r="AT1776" s="165" t="s">
        <v>206</v>
      </c>
      <c r="AU1776" s="165" t="s">
        <v>81</v>
      </c>
      <c r="AV1776" s="13" t="s">
        <v>81</v>
      </c>
      <c r="AW1776" s="13" t="s">
        <v>34</v>
      </c>
      <c r="AX1776" s="13" t="s">
        <v>79</v>
      </c>
      <c r="AY1776" s="165" t="s">
        <v>195</v>
      </c>
    </row>
    <row r="1777" spans="1:65" s="2" customFormat="1" ht="37.9" customHeight="1">
      <c r="A1777" s="35"/>
      <c r="B1777" s="145"/>
      <c r="C1777" s="146" t="s">
        <v>1907</v>
      </c>
      <c r="D1777" s="146" t="s">
        <v>197</v>
      </c>
      <c r="E1777" s="147" t="s">
        <v>1908</v>
      </c>
      <c r="F1777" s="148" t="s">
        <v>1909</v>
      </c>
      <c r="G1777" s="149" t="s">
        <v>467</v>
      </c>
      <c r="H1777" s="150">
        <v>3</v>
      </c>
      <c r="I1777" s="151"/>
      <c r="J1777" s="152">
        <f>ROUND(I1777*H1777,2)</f>
        <v>0</v>
      </c>
      <c r="K1777" s="148" t="s">
        <v>201</v>
      </c>
      <c r="L1777" s="36"/>
      <c r="M1777" s="153" t="s">
        <v>3</v>
      </c>
      <c r="N1777" s="154" t="s">
        <v>43</v>
      </c>
      <c r="O1777" s="56"/>
      <c r="P1777" s="155">
        <f>O1777*H1777</f>
        <v>0</v>
      </c>
      <c r="Q1777" s="155">
        <v>1.0000000000000001E-5</v>
      </c>
      <c r="R1777" s="155">
        <f>Q1777*H1777</f>
        <v>3.0000000000000004E-5</v>
      </c>
      <c r="S1777" s="155">
        <v>0</v>
      </c>
      <c r="T1777" s="156">
        <f>S1777*H1777</f>
        <v>0</v>
      </c>
      <c r="U1777" s="35"/>
      <c r="V1777" s="35"/>
      <c r="W1777" s="35"/>
      <c r="X1777" s="35"/>
      <c r="Y1777" s="35"/>
      <c r="Z1777" s="35"/>
      <c r="AA1777" s="35"/>
      <c r="AB1777" s="35"/>
      <c r="AC1777" s="35"/>
      <c r="AD1777" s="35"/>
      <c r="AE1777" s="35"/>
      <c r="AR1777" s="157" t="s">
        <v>202</v>
      </c>
      <c r="AT1777" s="157" t="s">
        <v>197</v>
      </c>
      <c r="AU1777" s="157" t="s">
        <v>81</v>
      </c>
      <c r="AY1777" s="20" t="s">
        <v>195</v>
      </c>
      <c r="BE1777" s="158">
        <f>IF(N1777="základní",J1777,0)</f>
        <v>0</v>
      </c>
      <c r="BF1777" s="158">
        <f>IF(N1777="snížená",J1777,0)</f>
        <v>0</v>
      </c>
      <c r="BG1777" s="158">
        <f>IF(N1777="zákl. přenesená",J1777,0)</f>
        <v>0</v>
      </c>
      <c r="BH1777" s="158">
        <f>IF(N1777="sníž. přenesená",J1777,0)</f>
        <v>0</v>
      </c>
      <c r="BI1777" s="158">
        <f>IF(N1777="nulová",J1777,0)</f>
        <v>0</v>
      </c>
      <c r="BJ1777" s="20" t="s">
        <v>79</v>
      </c>
      <c r="BK1777" s="158">
        <f>ROUND(I1777*H1777,2)</f>
        <v>0</v>
      </c>
      <c r="BL1777" s="20" t="s">
        <v>202</v>
      </c>
      <c r="BM1777" s="157" t="s">
        <v>1910</v>
      </c>
    </row>
    <row r="1778" spans="1:65" s="2" customFormat="1" ht="78">
      <c r="A1778" s="35"/>
      <c r="B1778" s="36"/>
      <c r="C1778" s="35"/>
      <c r="D1778" s="159" t="s">
        <v>204</v>
      </c>
      <c r="E1778" s="35"/>
      <c r="F1778" s="160" t="s">
        <v>1911</v>
      </c>
      <c r="G1778" s="35"/>
      <c r="H1778" s="35"/>
      <c r="I1778" s="161"/>
      <c r="J1778" s="35"/>
      <c r="K1778" s="35"/>
      <c r="L1778" s="36"/>
      <c r="M1778" s="162"/>
      <c r="N1778" s="163"/>
      <c r="O1778" s="56"/>
      <c r="P1778" s="56"/>
      <c r="Q1778" s="56"/>
      <c r="R1778" s="56"/>
      <c r="S1778" s="56"/>
      <c r="T1778" s="57"/>
      <c r="U1778" s="35"/>
      <c r="V1778" s="35"/>
      <c r="W1778" s="35"/>
      <c r="X1778" s="35"/>
      <c r="Y1778" s="35"/>
      <c r="Z1778" s="35"/>
      <c r="AA1778" s="35"/>
      <c r="AB1778" s="35"/>
      <c r="AC1778" s="35"/>
      <c r="AD1778" s="35"/>
      <c r="AE1778" s="35"/>
      <c r="AT1778" s="20" t="s">
        <v>204</v>
      </c>
      <c r="AU1778" s="20" t="s">
        <v>81</v>
      </c>
    </row>
    <row r="1779" spans="1:65" s="2" customFormat="1" ht="37.9" customHeight="1">
      <c r="A1779" s="35"/>
      <c r="B1779" s="145"/>
      <c r="C1779" s="146" t="s">
        <v>1912</v>
      </c>
      <c r="D1779" s="146" t="s">
        <v>197</v>
      </c>
      <c r="E1779" s="147" t="s">
        <v>1913</v>
      </c>
      <c r="F1779" s="148" t="s">
        <v>1914</v>
      </c>
      <c r="G1779" s="149" t="s">
        <v>467</v>
      </c>
      <c r="H1779" s="150">
        <v>3</v>
      </c>
      <c r="I1779" s="151"/>
      <c r="J1779" s="152">
        <f>ROUND(I1779*H1779,2)</f>
        <v>0</v>
      </c>
      <c r="K1779" s="148" t="s">
        <v>201</v>
      </c>
      <c r="L1779" s="36"/>
      <c r="M1779" s="153" t="s">
        <v>3</v>
      </c>
      <c r="N1779" s="154" t="s">
        <v>43</v>
      </c>
      <c r="O1779" s="56"/>
      <c r="P1779" s="155">
        <f>O1779*H1779</f>
        <v>0</v>
      </c>
      <c r="Q1779" s="155">
        <v>1.0000000000000001E-5</v>
      </c>
      <c r="R1779" s="155">
        <f>Q1779*H1779</f>
        <v>3.0000000000000004E-5</v>
      </c>
      <c r="S1779" s="155">
        <v>0</v>
      </c>
      <c r="T1779" s="156">
        <f>S1779*H1779</f>
        <v>0</v>
      </c>
      <c r="U1779" s="35"/>
      <c r="V1779" s="35"/>
      <c r="W1779" s="35"/>
      <c r="X1779" s="35"/>
      <c r="Y1779" s="35"/>
      <c r="Z1779" s="35"/>
      <c r="AA1779" s="35"/>
      <c r="AB1779" s="35"/>
      <c r="AC1779" s="35"/>
      <c r="AD1779" s="35"/>
      <c r="AE1779" s="35"/>
      <c r="AR1779" s="157" t="s">
        <v>202</v>
      </c>
      <c r="AT1779" s="157" t="s">
        <v>197</v>
      </c>
      <c r="AU1779" s="157" t="s">
        <v>81</v>
      </c>
      <c r="AY1779" s="20" t="s">
        <v>195</v>
      </c>
      <c r="BE1779" s="158">
        <f>IF(N1779="základní",J1779,0)</f>
        <v>0</v>
      </c>
      <c r="BF1779" s="158">
        <f>IF(N1779="snížená",J1779,0)</f>
        <v>0</v>
      </c>
      <c r="BG1779" s="158">
        <f>IF(N1779="zákl. přenesená",J1779,0)</f>
        <v>0</v>
      </c>
      <c r="BH1779" s="158">
        <f>IF(N1779="sníž. přenesená",J1779,0)</f>
        <v>0</v>
      </c>
      <c r="BI1779" s="158">
        <f>IF(N1779="nulová",J1779,0)</f>
        <v>0</v>
      </c>
      <c r="BJ1779" s="20" t="s">
        <v>79</v>
      </c>
      <c r="BK1779" s="158">
        <f>ROUND(I1779*H1779,2)</f>
        <v>0</v>
      </c>
      <c r="BL1779" s="20" t="s">
        <v>202</v>
      </c>
      <c r="BM1779" s="157" t="s">
        <v>1915</v>
      </c>
    </row>
    <row r="1780" spans="1:65" s="2" customFormat="1" ht="78">
      <c r="A1780" s="35"/>
      <c r="B1780" s="36"/>
      <c r="C1780" s="35"/>
      <c r="D1780" s="159" t="s">
        <v>204</v>
      </c>
      <c r="E1780" s="35"/>
      <c r="F1780" s="160" t="s">
        <v>1911</v>
      </c>
      <c r="G1780" s="35"/>
      <c r="H1780" s="35"/>
      <c r="I1780" s="161"/>
      <c r="J1780" s="35"/>
      <c r="K1780" s="35"/>
      <c r="L1780" s="36"/>
      <c r="M1780" s="162"/>
      <c r="N1780" s="163"/>
      <c r="O1780" s="56"/>
      <c r="P1780" s="56"/>
      <c r="Q1780" s="56"/>
      <c r="R1780" s="56"/>
      <c r="S1780" s="56"/>
      <c r="T1780" s="57"/>
      <c r="U1780" s="35"/>
      <c r="V1780" s="35"/>
      <c r="W1780" s="35"/>
      <c r="X1780" s="35"/>
      <c r="Y1780" s="35"/>
      <c r="Z1780" s="35"/>
      <c r="AA1780" s="35"/>
      <c r="AB1780" s="35"/>
      <c r="AC1780" s="35"/>
      <c r="AD1780" s="35"/>
      <c r="AE1780" s="35"/>
      <c r="AT1780" s="20" t="s">
        <v>204</v>
      </c>
      <c r="AU1780" s="20" t="s">
        <v>81</v>
      </c>
    </row>
    <row r="1781" spans="1:65" s="2" customFormat="1" ht="37.9" customHeight="1">
      <c r="A1781" s="35"/>
      <c r="B1781" s="145"/>
      <c r="C1781" s="146" t="s">
        <v>1916</v>
      </c>
      <c r="D1781" s="146" t="s">
        <v>197</v>
      </c>
      <c r="E1781" s="147" t="s">
        <v>1917</v>
      </c>
      <c r="F1781" s="148" t="s">
        <v>1918</v>
      </c>
      <c r="G1781" s="149" t="s">
        <v>467</v>
      </c>
      <c r="H1781" s="150">
        <v>3</v>
      </c>
      <c r="I1781" s="151"/>
      <c r="J1781" s="152">
        <f>ROUND(I1781*H1781,2)</f>
        <v>0</v>
      </c>
      <c r="K1781" s="148" t="s">
        <v>201</v>
      </c>
      <c r="L1781" s="36"/>
      <c r="M1781" s="153" t="s">
        <v>3</v>
      </c>
      <c r="N1781" s="154" t="s">
        <v>43</v>
      </c>
      <c r="O1781" s="56"/>
      <c r="P1781" s="155">
        <f>O1781*H1781</f>
        <v>0</v>
      </c>
      <c r="Q1781" s="155">
        <v>6.9999999999999994E-5</v>
      </c>
      <c r="R1781" s="155">
        <f>Q1781*H1781</f>
        <v>2.0999999999999998E-4</v>
      </c>
      <c r="S1781" s="155">
        <v>0</v>
      </c>
      <c r="T1781" s="156">
        <f>S1781*H1781</f>
        <v>0</v>
      </c>
      <c r="U1781" s="35"/>
      <c r="V1781" s="35"/>
      <c r="W1781" s="35"/>
      <c r="X1781" s="35"/>
      <c r="Y1781" s="35"/>
      <c r="Z1781" s="35"/>
      <c r="AA1781" s="35"/>
      <c r="AB1781" s="35"/>
      <c r="AC1781" s="35"/>
      <c r="AD1781" s="35"/>
      <c r="AE1781" s="35"/>
      <c r="AR1781" s="157" t="s">
        <v>202</v>
      </c>
      <c r="AT1781" s="157" t="s">
        <v>197</v>
      </c>
      <c r="AU1781" s="157" t="s">
        <v>81</v>
      </c>
      <c r="AY1781" s="20" t="s">
        <v>195</v>
      </c>
      <c r="BE1781" s="158">
        <f>IF(N1781="základní",J1781,0)</f>
        <v>0</v>
      </c>
      <c r="BF1781" s="158">
        <f>IF(N1781="snížená",J1781,0)</f>
        <v>0</v>
      </c>
      <c r="BG1781" s="158">
        <f>IF(N1781="zákl. přenesená",J1781,0)</f>
        <v>0</v>
      </c>
      <c r="BH1781" s="158">
        <f>IF(N1781="sníž. přenesená",J1781,0)</f>
        <v>0</v>
      </c>
      <c r="BI1781" s="158">
        <f>IF(N1781="nulová",J1781,0)</f>
        <v>0</v>
      </c>
      <c r="BJ1781" s="20" t="s">
        <v>79</v>
      </c>
      <c r="BK1781" s="158">
        <f>ROUND(I1781*H1781,2)</f>
        <v>0</v>
      </c>
      <c r="BL1781" s="20" t="s">
        <v>202</v>
      </c>
      <c r="BM1781" s="157" t="s">
        <v>1919</v>
      </c>
    </row>
    <row r="1782" spans="1:65" s="2" customFormat="1" ht="78">
      <c r="A1782" s="35"/>
      <c r="B1782" s="36"/>
      <c r="C1782" s="35"/>
      <c r="D1782" s="159" t="s">
        <v>204</v>
      </c>
      <c r="E1782" s="35"/>
      <c r="F1782" s="160" t="s">
        <v>1911</v>
      </c>
      <c r="G1782" s="35"/>
      <c r="H1782" s="35"/>
      <c r="I1782" s="161"/>
      <c r="J1782" s="35"/>
      <c r="K1782" s="35"/>
      <c r="L1782" s="36"/>
      <c r="M1782" s="162"/>
      <c r="N1782" s="163"/>
      <c r="O1782" s="56"/>
      <c r="P1782" s="56"/>
      <c r="Q1782" s="56"/>
      <c r="R1782" s="56"/>
      <c r="S1782" s="56"/>
      <c r="T1782" s="57"/>
      <c r="U1782" s="35"/>
      <c r="V1782" s="35"/>
      <c r="W1782" s="35"/>
      <c r="X1782" s="35"/>
      <c r="Y1782" s="35"/>
      <c r="Z1782" s="35"/>
      <c r="AA1782" s="35"/>
      <c r="AB1782" s="35"/>
      <c r="AC1782" s="35"/>
      <c r="AD1782" s="35"/>
      <c r="AE1782" s="35"/>
      <c r="AT1782" s="20" t="s">
        <v>204</v>
      </c>
      <c r="AU1782" s="20" t="s">
        <v>81</v>
      </c>
    </row>
    <row r="1783" spans="1:65" s="2" customFormat="1" ht="37.9" customHeight="1">
      <c r="A1783" s="35"/>
      <c r="B1783" s="145"/>
      <c r="C1783" s="146" t="s">
        <v>1920</v>
      </c>
      <c r="D1783" s="146" t="s">
        <v>197</v>
      </c>
      <c r="E1783" s="147" t="s">
        <v>1921</v>
      </c>
      <c r="F1783" s="148" t="s">
        <v>1922</v>
      </c>
      <c r="G1783" s="149" t="s">
        <v>467</v>
      </c>
      <c r="H1783" s="150">
        <v>3</v>
      </c>
      <c r="I1783" s="151"/>
      <c r="J1783" s="152">
        <f>ROUND(I1783*H1783,2)</f>
        <v>0</v>
      </c>
      <c r="K1783" s="148" t="s">
        <v>201</v>
      </c>
      <c r="L1783" s="36"/>
      <c r="M1783" s="153" t="s">
        <v>3</v>
      </c>
      <c r="N1783" s="154" t="s">
        <v>43</v>
      </c>
      <c r="O1783" s="56"/>
      <c r="P1783" s="155">
        <f>O1783*H1783</f>
        <v>0</v>
      </c>
      <c r="Q1783" s="155">
        <v>1.17E-2</v>
      </c>
      <c r="R1783" s="155">
        <f>Q1783*H1783</f>
        <v>3.5099999999999999E-2</v>
      </c>
      <c r="S1783" s="155">
        <v>0</v>
      </c>
      <c r="T1783" s="156">
        <f>S1783*H1783</f>
        <v>0</v>
      </c>
      <c r="U1783" s="35"/>
      <c r="V1783" s="35"/>
      <c r="W1783" s="35"/>
      <c r="X1783" s="35"/>
      <c r="Y1783" s="35"/>
      <c r="Z1783" s="35"/>
      <c r="AA1783" s="35"/>
      <c r="AB1783" s="35"/>
      <c r="AC1783" s="35"/>
      <c r="AD1783" s="35"/>
      <c r="AE1783" s="35"/>
      <c r="AR1783" s="157" t="s">
        <v>202</v>
      </c>
      <c r="AT1783" s="157" t="s">
        <v>197</v>
      </c>
      <c r="AU1783" s="157" t="s">
        <v>81</v>
      </c>
      <c r="AY1783" s="20" t="s">
        <v>195</v>
      </c>
      <c r="BE1783" s="158">
        <f>IF(N1783="základní",J1783,0)</f>
        <v>0</v>
      </c>
      <c r="BF1783" s="158">
        <f>IF(N1783="snížená",J1783,0)</f>
        <v>0</v>
      </c>
      <c r="BG1783" s="158">
        <f>IF(N1783="zákl. přenesená",J1783,0)</f>
        <v>0</v>
      </c>
      <c r="BH1783" s="158">
        <f>IF(N1783="sníž. přenesená",J1783,0)</f>
        <v>0</v>
      </c>
      <c r="BI1783" s="158">
        <f>IF(N1783="nulová",J1783,0)</f>
        <v>0</v>
      </c>
      <c r="BJ1783" s="20" t="s">
        <v>79</v>
      </c>
      <c r="BK1783" s="158">
        <f>ROUND(I1783*H1783,2)</f>
        <v>0</v>
      </c>
      <c r="BL1783" s="20" t="s">
        <v>202</v>
      </c>
      <c r="BM1783" s="157" t="s">
        <v>1923</v>
      </c>
    </row>
    <row r="1784" spans="1:65" s="2" customFormat="1" ht="78">
      <c r="A1784" s="35"/>
      <c r="B1784" s="36"/>
      <c r="C1784" s="35"/>
      <c r="D1784" s="159" t="s">
        <v>204</v>
      </c>
      <c r="E1784" s="35"/>
      <c r="F1784" s="160" t="s">
        <v>1911</v>
      </c>
      <c r="G1784" s="35"/>
      <c r="H1784" s="35"/>
      <c r="I1784" s="161"/>
      <c r="J1784" s="35"/>
      <c r="K1784" s="35"/>
      <c r="L1784" s="36"/>
      <c r="M1784" s="162"/>
      <c r="N1784" s="163"/>
      <c r="O1784" s="56"/>
      <c r="P1784" s="56"/>
      <c r="Q1784" s="56"/>
      <c r="R1784" s="56"/>
      <c r="S1784" s="56"/>
      <c r="T1784" s="57"/>
      <c r="U1784" s="35"/>
      <c r="V1784" s="35"/>
      <c r="W1784" s="35"/>
      <c r="X1784" s="35"/>
      <c r="Y1784" s="35"/>
      <c r="Z1784" s="35"/>
      <c r="AA1784" s="35"/>
      <c r="AB1784" s="35"/>
      <c r="AC1784" s="35"/>
      <c r="AD1784" s="35"/>
      <c r="AE1784" s="35"/>
      <c r="AT1784" s="20" t="s">
        <v>204</v>
      </c>
      <c r="AU1784" s="20" t="s">
        <v>81</v>
      </c>
    </row>
    <row r="1785" spans="1:65" s="2" customFormat="1" ht="37.9" customHeight="1">
      <c r="A1785" s="35"/>
      <c r="B1785" s="145"/>
      <c r="C1785" s="146" t="s">
        <v>1924</v>
      </c>
      <c r="D1785" s="146" t="s">
        <v>197</v>
      </c>
      <c r="E1785" s="147" t="s">
        <v>1925</v>
      </c>
      <c r="F1785" s="148" t="s">
        <v>1926</v>
      </c>
      <c r="G1785" s="149" t="s">
        <v>467</v>
      </c>
      <c r="H1785" s="150">
        <v>3</v>
      </c>
      <c r="I1785" s="151"/>
      <c r="J1785" s="152">
        <f>ROUND(I1785*H1785,2)</f>
        <v>0</v>
      </c>
      <c r="K1785" s="148" t="s">
        <v>201</v>
      </c>
      <c r="L1785" s="36"/>
      <c r="M1785" s="153" t="s">
        <v>3</v>
      </c>
      <c r="N1785" s="154" t="s">
        <v>43</v>
      </c>
      <c r="O1785" s="56"/>
      <c r="P1785" s="155">
        <f>O1785*H1785</f>
        <v>0</v>
      </c>
      <c r="Q1785" s="155">
        <v>0</v>
      </c>
      <c r="R1785" s="155">
        <f>Q1785*H1785</f>
        <v>0</v>
      </c>
      <c r="S1785" s="155">
        <v>0</v>
      </c>
      <c r="T1785" s="156">
        <f>S1785*H1785</f>
        <v>0</v>
      </c>
      <c r="U1785" s="35"/>
      <c r="V1785" s="35"/>
      <c r="W1785" s="35"/>
      <c r="X1785" s="35"/>
      <c r="Y1785" s="35"/>
      <c r="Z1785" s="35"/>
      <c r="AA1785" s="35"/>
      <c r="AB1785" s="35"/>
      <c r="AC1785" s="35"/>
      <c r="AD1785" s="35"/>
      <c r="AE1785" s="35"/>
      <c r="AR1785" s="157" t="s">
        <v>202</v>
      </c>
      <c r="AT1785" s="157" t="s">
        <v>197</v>
      </c>
      <c r="AU1785" s="157" t="s">
        <v>81</v>
      </c>
      <c r="AY1785" s="20" t="s">
        <v>195</v>
      </c>
      <c r="BE1785" s="158">
        <f>IF(N1785="základní",J1785,0)</f>
        <v>0</v>
      </c>
      <c r="BF1785" s="158">
        <f>IF(N1785="snížená",J1785,0)</f>
        <v>0</v>
      </c>
      <c r="BG1785" s="158">
        <f>IF(N1785="zákl. přenesená",J1785,0)</f>
        <v>0</v>
      </c>
      <c r="BH1785" s="158">
        <f>IF(N1785="sníž. přenesená",J1785,0)</f>
        <v>0</v>
      </c>
      <c r="BI1785" s="158">
        <f>IF(N1785="nulová",J1785,0)</f>
        <v>0</v>
      </c>
      <c r="BJ1785" s="20" t="s">
        <v>79</v>
      </c>
      <c r="BK1785" s="158">
        <f>ROUND(I1785*H1785,2)</f>
        <v>0</v>
      </c>
      <c r="BL1785" s="20" t="s">
        <v>202</v>
      </c>
      <c r="BM1785" s="157" t="s">
        <v>1927</v>
      </c>
    </row>
    <row r="1786" spans="1:65" s="2" customFormat="1" ht="78">
      <c r="A1786" s="35"/>
      <c r="B1786" s="36"/>
      <c r="C1786" s="35"/>
      <c r="D1786" s="159" t="s">
        <v>204</v>
      </c>
      <c r="E1786" s="35"/>
      <c r="F1786" s="160" t="s">
        <v>1911</v>
      </c>
      <c r="G1786" s="35"/>
      <c r="H1786" s="35"/>
      <c r="I1786" s="161"/>
      <c r="J1786" s="35"/>
      <c r="K1786" s="35"/>
      <c r="L1786" s="36"/>
      <c r="M1786" s="162"/>
      <c r="N1786" s="163"/>
      <c r="O1786" s="56"/>
      <c r="P1786" s="56"/>
      <c r="Q1786" s="56"/>
      <c r="R1786" s="56"/>
      <c r="S1786" s="56"/>
      <c r="T1786" s="57"/>
      <c r="U1786" s="35"/>
      <c r="V1786" s="35"/>
      <c r="W1786" s="35"/>
      <c r="X1786" s="35"/>
      <c r="Y1786" s="35"/>
      <c r="Z1786" s="35"/>
      <c r="AA1786" s="35"/>
      <c r="AB1786" s="35"/>
      <c r="AC1786" s="35"/>
      <c r="AD1786" s="35"/>
      <c r="AE1786" s="35"/>
      <c r="AT1786" s="20" t="s">
        <v>204</v>
      </c>
      <c r="AU1786" s="20" t="s">
        <v>81</v>
      </c>
    </row>
    <row r="1787" spans="1:65" s="12" customFormat="1" ht="22.9" customHeight="1">
      <c r="B1787" s="132"/>
      <c r="D1787" s="133" t="s">
        <v>71</v>
      </c>
      <c r="E1787" s="143" t="s">
        <v>254</v>
      </c>
      <c r="F1787" s="143" t="s">
        <v>1928</v>
      </c>
      <c r="I1787" s="135"/>
      <c r="J1787" s="144">
        <f>BK1787</f>
        <v>0</v>
      </c>
      <c r="L1787" s="132"/>
      <c r="M1787" s="137"/>
      <c r="N1787" s="138"/>
      <c r="O1787" s="138"/>
      <c r="P1787" s="139">
        <f>SUM(P1788:P2070)</f>
        <v>0</v>
      </c>
      <c r="Q1787" s="138"/>
      <c r="R1787" s="139">
        <f>SUM(R1788:R2070)</f>
        <v>2.4808581000000007</v>
      </c>
      <c r="S1787" s="138"/>
      <c r="T1787" s="140">
        <f>SUM(T1788:T2070)</f>
        <v>619.06272799999999</v>
      </c>
      <c r="AR1787" s="133" t="s">
        <v>79</v>
      </c>
      <c r="AT1787" s="141" t="s">
        <v>71</v>
      </c>
      <c r="AU1787" s="141" t="s">
        <v>79</v>
      </c>
      <c r="AY1787" s="133" t="s">
        <v>195</v>
      </c>
      <c r="BK1787" s="142">
        <f>SUM(BK1788:BK2070)</f>
        <v>0</v>
      </c>
    </row>
    <row r="1788" spans="1:65" s="2" customFormat="1" ht="37.9" customHeight="1">
      <c r="A1788" s="35"/>
      <c r="B1788" s="145"/>
      <c r="C1788" s="146" t="s">
        <v>1929</v>
      </c>
      <c r="D1788" s="146" t="s">
        <v>197</v>
      </c>
      <c r="E1788" s="147" t="s">
        <v>1930</v>
      </c>
      <c r="F1788" s="148" t="s">
        <v>1931</v>
      </c>
      <c r="G1788" s="149" t="s">
        <v>300</v>
      </c>
      <c r="H1788" s="150">
        <v>2784.357</v>
      </c>
      <c r="I1788" s="151"/>
      <c r="J1788" s="152">
        <f>ROUND(I1788*H1788,2)</f>
        <v>0</v>
      </c>
      <c r="K1788" s="148" t="s">
        <v>201</v>
      </c>
      <c r="L1788" s="36"/>
      <c r="M1788" s="153" t="s">
        <v>3</v>
      </c>
      <c r="N1788" s="154" t="s">
        <v>43</v>
      </c>
      <c r="O1788" s="56"/>
      <c r="P1788" s="155">
        <f>O1788*H1788</f>
        <v>0</v>
      </c>
      <c r="Q1788" s="155">
        <v>0</v>
      </c>
      <c r="R1788" s="155">
        <f>Q1788*H1788</f>
        <v>0</v>
      </c>
      <c r="S1788" s="155">
        <v>0</v>
      </c>
      <c r="T1788" s="156">
        <f>S1788*H1788</f>
        <v>0</v>
      </c>
      <c r="U1788" s="35"/>
      <c r="V1788" s="35"/>
      <c r="W1788" s="35"/>
      <c r="X1788" s="35"/>
      <c r="Y1788" s="35"/>
      <c r="Z1788" s="35"/>
      <c r="AA1788" s="35"/>
      <c r="AB1788" s="35"/>
      <c r="AC1788" s="35"/>
      <c r="AD1788" s="35"/>
      <c r="AE1788" s="35"/>
      <c r="AR1788" s="157" t="s">
        <v>202</v>
      </c>
      <c r="AT1788" s="157" t="s">
        <v>197</v>
      </c>
      <c r="AU1788" s="157" t="s">
        <v>81</v>
      </c>
      <c r="AY1788" s="20" t="s">
        <v>195</v>
      </c>
      <c r="BE1788" s="158">
        <f>IF(N1788="základní",J1788,0)</f>
        <v>0</v>
      </c>
      <c r="BF1788" s="158">
        <f>IF(N1788="snížená",J1788,0)</f>
        <v>0</v>
      </c>
      <c r="BG1788" s="158">
        <f>IF(N1788="zákl. přenesená",J1788,0)</f>
        <v>0</v>
      </c>
      <c r="BH1788" s="158">
        <f>IF(N1788="sníž. přenesená",J1788,0)</f>
        <v>0</v>
      </c>
      <c r="BI1788" s="158">
        <f>IF(N1788="nulová",J1788,0)</f>
        <v>0</v>
      </c>
      <c r="BJ1788" s="20" t="s">
        <v>79</v>
      </c>
      <c r="BK1788" s="158">
        <f>ROUND(I1788*H1788,2)</f>
        <v>0</v>
      </c>
      <c r="BL1788" s="20" t="s">
        <v>202</v>
      </c>
      <c r="BM1788" s="157" t="s">
        <v>1932</v>
      </c>
    </row>
    <row r="1789" spans="1:65" s="2" customFormat="1" ht="78">
      <c r="A1789" s="35"/>
      <c r="B1789" s="36"/>
      <c r="C1789" s="35"/>
      <c r="D1789" s="159" t="s">
        <v>204</v>
      </c>
      <c r="E1789" s="35"/>
      <c r="F1789" s="160" t="s">
        <v>1933</v>
      </c>
      <c r="G1789" s="35"/>
      <c r="H1789" s="35"/>
      <c r="I1789" s="161"/>
      <c r="J1789" s="35"/>
      <c r="K1789" s="35"/>
      <c r="L1789" s="36"/>
      <c r="M1789" s="162"/>
      <c r="N1789" s="163"/>
      <c r="O1789" s="56"/>
      <c r="P1789" s="56"/>
      <c r="Q1789" s="56"/>
      <c r="R1789" s="56"/>
      <c r="S1789" s="56"/>
      <c r="T1789" s="57"/>
      <c r="U1789" s="35"/>
      <c r="V1789" s="35"/>
      <c r="W1789" s="35"/>
      <c r="X1789" s="35"/>
      <c r="Y1789" s="35"/>
      <c r="Z1789" s="35"/>
      <c r="AA1789" s="35"/>
      <c r="AB1789" s="35"/>
      <c r="AC1789" s="35"/>
      <c r="AD1789" s="35"/>
      <c r="AE1789" s="35"/>
      <c r="AT1789" s="20" t="s">
        <v>204</v>
      </c>
      <c r="AU1789" s="20" t="s">
        <v>81</v>
      </c>
    </row>
    <row r="1790" spans="1:65" s="13" customFormat="1" ht="22.5">
      <c r="B1790" s="164"/>
      <c r="D1790" s="159" t="s">
        <v>206</v>
      </c>
      <c r="E1790" s="165" t="s">
        <v>3</v>
      </c>
      <c r="F1790" s="166" t="s">
        <v>1934</v>
      </c>
      <c r="H1790" s="167">
        <v>2451.672</v>
      </c>
      <c r="I1790" s="168"/>
      <c r="L1790" s="164"/>
      <c r="M1790" s="169"/>
      <c r="N1790" s="170"/>
      <c r="O1790" s="170"/>
      <c r="P1790" s="170"/>
      <c r="Q1790" s="170"/>
      <c r="R1790" s="170"/>
      <c r="S1790" s="170"/>
      <c r="T1790" s="171"/>
      <c r="AT1790" s="165" t="s">
        <v>206</v>
      </c>
      <c r="AU1790" s="165" t="s">
        <v>81</v>
      </c>
      <c r="AV1790" s="13" t="s">
        <v>81</v>
      </c>
      <c r="AW1790" s="13" t="s">
        <v>34</v>
      </c>
      <c r="AX1790" s="13" t="s">
        <v>72</v>
      </c>
      <c r="AY1790" s="165" t="s">
        <v>195</v>
      </c>
    </row>
    <row r="1791" spans="1:65" s="13" customFormat="1">
      <c r="B1791" s="164"/>
      <c r="D1791" s="159" t="s">
        <v>206</v>
      </c>
      <c r="E1791" s="165" t="s">
        <v>3</v>
      </c>
      <c r="F1791" s="166" t="s">
        <v>1935</v>
      </c>
      <c r="H1791" s="167">
        <v>173.393</v>
      </c>
      <c r="I1791" s="168"/>
      <c r="L1791" s="164"/>
      <c r="M1791" s="169"/>
      <c r="N1791" s="170"/>
      <c r="O1791" s="170"/>
      <c r="P1791" s="170"/>
      <c r="Q1791" s="170"/>
      <c r="R1791" s="170"/>
      <c r="S1791" s="170"/>
      <c r="T1791" s="171"/>
      <c r="AT1791" s="165" t="s">
        <v>206</v>
      </c>
      <c r="AU1791" s="165" t="s">
        <v>81</v>
      </c>
      <c r="AV1791" s="13" t="s">
        <v>81</v>
      </c>
      <c r="AW1791" s="13" t="s">
        <v>34</v>
      </c>
      <c r="AX1791" s="13" t="s">
        <v>72</v>
      </c>
      <c r="AY1791" s="165" t="s">
        <v>195</v>
      </c>
    </row>
    <row r="1792" spans="1:65" s="13" customFormat="1">
      <c r="B1792" s="164"/>
      <c r="D1792" s="159" t="s">
        <v>206</v>
      </c>
      <c r="E1792" s="165" t="s">
        <v>3</v>
      </c>
      <c r="F1792" s="166" t="s">
        <v>1936</v>
      </c>
      <c r="H1792" s="167">
        <v>99.792000000000002</v>
      </c>
      <c r="I1792" s="168"/>
      <c r="L1792" s="164"/>
      <c r="M1792" s="169"/>
      <c r="N1792" s="170"/>
      <c r="O1792" s="170"/>
      <c r="P1792" s="170"/>
      <c r="Q1792" s="170"/>
      <c r="R1792" s="170"/>
      <c r="S1792" s="170"/>
      <c r="T1792" s="171"/>
      <c r="AT1792" s="165" t="s">
        <v>206</v>
      </c>
      <c r="AU1792" s="165" t="s">
        <v>81</v>
      </c>
      <c r="AV1792" s="13" t="s">
        <v>81</v>
      </c>
      <c r="AW1792" s="13" t="s">
        <v>34</v>
      </c>
      <c r="AX1792" s="13" t="s">
        <v>72</v>
      </c>
      <c r="AY1792" s="165" t="s">
        <v>195</v>
      </c>
    </row>
    <row r="1793" spans="1:65" s="13" customFormat="1">
      <c r="B1793" s="164"/>
      <c r="D1793" s="159" t="s">
        <v>206</v>
      </c>
      <c r="E1793" s="165" t="s">
        <v>3</v>
      </c>
      <c r="F1793" s="166" t="s">
        <v>1937</v>
      </c>
      <c r="H1793" s="167">
        <v>59.5</v>
      </c>
      <c r="I1793" s="168"/>
      <c r="L1793" s="164"/>
      <c r="M1793" s="169"/>
      <c r="N1793" s="170"/>
      <c r="O1793" s="170"/>
      <c r="P1793" s="170"/>
      <c r="Q1793" s="170"/>
      <c r="R1793" s="170"/>
      <c r="S1793" s="170"/>
      <c r="T1793" s="171"/>
      <c r="AT1793" s="165" t="s">
        <v>206</v>
      </c>
      <c r="AU1793" s="165" t="s">
        <v>81</v>
      </c>
      <c r="AV1793" s="13" t="s">
        <v>81</v>
      </c>
      <c r="AW1793" s="13" t="s">
        <v>34</v>
      </c>
      <c r="AX1793" s="13" t="s">
        <v>72</v>
      </c>
      <c r="AY1793" s="165" t="s">
        <v>195</v>
      </c>
    </row>
    <row r="1794" spans="1:65" s="15" customFormat="1">
      <c r="B1794" s="180"/>
      <c r="D1794" s="159" t="s">
        <v>206</v>
      </c>
      <c r="E1794" s="181" t="s">
        <v>3</v>
      </c>
      <c r="F1794" s="182" t="s">
        <v>1938</v>
      </c>
      <c r="H1794" s="183">
        <v>2784.357</v>
      </c>
      <c r="I1794" s="184"/>
      <c r="L1794" s="180"/>
      <c r="M1794" s="185"/>
      <c r="N1794" s="186"/>
      <c r="O1794" s="186"/>
      <c r="P1794" s="186"/>
      <c r="Q1794" s="186"/>
      <c r="R1794" s="186"/>
      <c r="S1794" s="186"/>
      <c r="T1794" s="187"/>
      <c r="AT1794" s="181" t="s">
        <v>206</v>
      </c>
      <c r="AU1794" s="181" t="s">
        <v>81</v>
      </c>
      <c r="AV1794" s="15" t="s">
        <v>202</v>
      </c>
      <c r="AW1794" s="15" t="s">
        <v>34</v>
      </c>
      <c r="AX1794" s="15" t="s">
        <v>79</v>
      </c>
      <c r="AY1794" s="181" t="s">
        <v>195</v>
      </c>
    </row>
    <row r="1795" spans="1:65" s="2" customFormat="1" ht="37.9" customHeight="1">
      <c r="A1795" s="35"/>
      <c r="B1795" s="145"/>
      <c r="C1795" s="146" t="s">
        <v>1939</v>
      </c>
      <c r="D1795" s="146" t="s">
        <v>197</v>
      </c>
      <c r="E1795" s="147" t="s">
        <v>1940</v>
      </c>
      <c r="F1795" s="148" t="s">
        <v>1941</v>
      </c>
      <c r="G1795" s="149" t="s">
        <v>300</v>
      </c>
      <c r="H1795" s="150">
        <v>826.1</v>
      </c>
      <c r="I1795" s="151"/>
      <c r="J1795" s="152">
        <f>ROUND(I1795*H1795,2)</f>
        <v>0</v>
      </c>
      <c r="K1795" s="148" t="s">
        <v>201</v>
      </c>
      <c r="L1795" s="36"/>
      <c r="M1795" s="153" t="s">
        <v>3</v>
      </c>
      <c r="N1795" s="154" t="s">
        <v>43</v>
      </c>
      <c r="O1795" s="56"/>
      <c r="P1795" s="155">
        <f>O1795*H1795</f>
        <v>0</v>
      </c>
      <c r="Q1795" s="155">
        <v>0</v>
      </c>
      <c r="R1795" s="155">
        <f>Q1795*H1795</f>
        <v>0</v>
      </c>
      <c r="S1795" s="155">
        <v>0</v>
      </c>
      <c r="T1795" s="156">
        <f>S1795*H1795</f>
        <v>0</v>
      </c>
      <c r="U1795" s="35"/>
      <c r="V1795" s="35"/>
      <c r="W1795" s="35"/>
      <c r="X1795" s="35"/>
      <c r="Y1795" s="35"/>
      <c r="Z1795" s="35"/>
      <c r="AA1795" s="35"/>
      <c r="AB1795" s="35"/>
      <c r="AC1795" s="35"/>
      <c r="AD1795" s="35"/>
      <c r="AE1795" s="35"/>
      <c r="AR1795" s="157" t="s">
        <v>202</v>
      </c>
      <c r="AT1795" s="157" t="s">
        <v>197</v>
      </c>
      <c r="AU1795" s="157" t="s">
        <v>81</v>
      </c>
      <c r="AY1795" s="20" t="s">
        <v>195</v>
      </c>
      <c r="BE1795" s="158">
        <f>IF(N1795="základní",J1795,0)</f>
        <v>0</v>
      </c>
      <c r="BF1795" s="158">
        <f>IF(N1795="snížená",J1795,0)</f>
        <v>0</v>
      </c>
      <c r="BG1795" s="158">
        <f>IF(N1795="zákl. přenesená",J1795,0)</f>
        <v>0</v>
      </c>
      <c r="BH1795" s="158">
        <f>IF(N1795="sníž. přenesená",J1795,0)</f>
        <v>0</v>
      </c>
      <c r="BI1795" s="158">
        <f>IF(N1795="nulová",J1795,0)</f>
        <v>0</v>
      </c>
      <c r="BJ1795" s="20" t="s">
        <v>79</v>
      </c>
      <c r="BK1795" s="158">
        <f>ROUND(I1795*H1795,2)</f>
        <v>0</v>
      </c>
      <c r="BL1795" s="20" t="s">
        <v>202</v>
      </c>
      <c r="BM1795" s="157" t="s">
        <v>1942</v>
      </c>
    </row>
    <row r="1796" spans="1:65" s="2" customFormat="1" ht="78">
      <c r="A1796" s="35"/>
      <c r="B1796" s="36"/>
      <c r="C1796" s="35"/>
      <c r="D1796" s="159" t="s">
        <v>204</v>
      </c>
      <c r="E1796" s="35"/>
      <c r="F1796" s="160" t="s">
        <v>1933</v>
      </c>
      <c r="G1796" s="35"/>
      <c r="H1796" s="35"/>
      <c r="I1796" s="161"/>
      <c r="J1796" s="35"/>
      <c r="K1796" s="35"/>
      <c r="L1796" s="36"/>
      <c r="M1796" s="162"/>
      <c r="N1796" s="163"/>
      <c r="O1796" s="56"/>
      <c r="P1796" s="56"/>
      <c r="Q1796" s="56"/>
      <c r="R1796" s="56"/>
      <c r="S1796" s="56"/>
      <c r="T1796" s="57"/>
      <c r="U1796" s="35"/>
      <c r="V1796" s="35"/>
      <c r="W1796" s="35"/>
      <c r="X1796" s="35"/>
      <c r="Y1796" s="35"/>
      <c r="Z1796" s="35"/>
      <c r="AA1796" s="35"/>
      <c r="AB1796" s="35"/>
      <c r="AC1796" s="35"/>
      <c r="AD1796" s="35"/>
      <c r="AE1796" s="35"/>
      <c r="AT1796" s="20" t="s">
        <v>204</v>
      </c>
      <c r="AU1796" s="20" t="s">
        <v>81</v>
      </c>
    </row>
    <row r="1797" spans="1:65" s="13" customFormat="1">
      <c r="B1797" s="164"/>
      <c r="D1797" s="159" t="s">
        <v>206</v>
      </c>
      <c r="E1797" s="165" t="s">
        <v>3</v>
      </c>
      <c r="F1797" s="166" t="s">
        <v>1943</v>
      </c>
      <c r="H1797" s="167">
        <v>390.6</v>
      </c>
      <c r="I1797" s="168"/>
      <c r="L1797" s="164"/>
      <c r="M1797" s="169"/>
      <c r="N1797" s="170"/>
      <c r="O1797" s="170"/>
      <c r="P1797" s="170"/>
      <c r="Q1797" s="170"/>
      <c r="R1797" s="170"/>
      <c r="S1797" s="170"/>
      <c r="T1797" s="171"/>
      <c r="AT1797" s="165" t="s">
        <v>206</v>
      </c>
      <c r="AU1797" s="165" t="s">
        <v>81</v>
      </c>
      <c r="AV1797" s="13" t="s">
        <v>81</v>
      </c>
      <c r="AW1797" s="13" t="s">
        <v>34</v>
      </c>
      <c r="AX1797" s="13" t="s">
        <v>72</v>
      </c>
      <c r="AY1797" s="165" t="s">
        <v>195</v>
      </c>
    </row>
    <row r="1798" spans="1:65" s="13" customFormat="1">
      <c r="B1798" s="164"/>
      <c r="D1798" s="159" t="s">
        <v>206</v>
      </c>
      <c r="E1798" s="165" t="s">
        <v>3</v>
      </c>
      <c r="F1798" s="166" t="s">
        <v>1944</v>
      </c>
      <c r="H1798" s="167">
        <v>102</v>
      </c>
      <c r="I1798" s="168"/>
      <c r="L1798" s="164"/>
      <c r="M1798" s="169"/>
      <c r="N1798" s="170"/>
      <c r="O1798" s="170"/>
      <c r="P1798" s="170"/>
      <c r="Q1798" s="170"/>
      <c r="R1798" s="170"/>
      <c r="S1798" s="170"/>
      <c r="T1798" s="171"/>
      <c r="AT1798" s="165" t="s">
        <v>206</v>
      </c>
      <c r="AU1798" s="165" t="s">
        <v>81</v>
      </c>
      <c r="AV1798" s="13" t="s">
        <v>81</v>
      </c>
      <c r="AW1798" s="13" t="s">
        <v>34</v>
      </c>
      <c r="AX1798" s="13" t="s">
        <v>72</v>
      </c>
      <c r="AY1798" s="165" t="s">
        <v>195</v>
      </c>
    </row>
    <row r="1799" spans="1:65" s="13" customFormat="1">
      <c r="B1799" s="164"/>
      <c r="D1799" s="159" t="s">
        <v>206</v>
      </c>
      <c r="E1799" s="165" t="s">
        <v>3</v>
      </c>
      <c r="F1799" s="166" t="s">
        <v>1945</v>
      </c>
      <c r="H1799" s="167">
        <v>333.5</v>
      </c>
      <c r="I1799" s="168"/>
      <c r="L1799" s="164"/>
      <c r="M1799" s="169"/>
      <c r="N1799" s="170"/>
      <c r="O1799" s="170"/>
      <c r="P1799" s="170"/>
      <c r="Q1799" s="170"/>
      <c r="R1799" s="170"/>
      <c r="S1799" s="170"/>
      <c r="T1799" s="171"/>
      <c r="AT1799" s="165" t="s">
        <v>206</v>
      </c>
      <c r="AU1799" s="165" t="s">
        <v>81</v>
      </c>
      <c r="AV1799" s="13" t="s">
        <v>81</v>
      </c>
      <c r="AW1799" s="13" t="s">
        <v>34</v>
      </c>
      <c r="AX1799" s="13" t="s">
        <v>72</v>
      </c>
      <c r="AY1799" s="165" t="s">
        <v>195</v>
      </c>
    </row>
    <row r="1800" spans="1:65" s="15" customFormat="1">
      <c r="B1800" s="180"/>
      <c r="D1800" s="159" t="s">
        <v>206</v>
      </c>
      <c r="E1800" s="181" t="s">
        <v>3</v>
      </c>
      <c r="F1800" s="182" t="s">
        <v>1946</v>
      </c>
      <c r="H1800" s="183">
        <v>826.1</v>
      </c>
      <c r="I1800" s="184"/>
      <c r="L1800" s="180"/>
      <c r="M1800" s="185"/>
      <c r="N1800" s="186"/>
      <c r="O1800" s="186"/>
      <c r="P1800" s="186"/>
      <c r="Q1800" s="186"/>
      <c r="R1800" s="186"/>
      <c r="S1800" s="186"/>
      <c r="T1800" s="187"/>
      <c r="AT1800" s="181" t="s">
        <v>206</v>
      </c>
      <c r="AU1800" s="181" t="s">
        <v>81</v>
      </c>
      <c r="AV1800" s="15" t="s">
        <v>202</v>
      </c>
      <c r="AW1800" s="15" t="s">
        <v>34</v>
      </c>
      <c r="AX1800" s="15" t="s">
        <v>79</v>
      </c>
      <c r="AY1800" s="181" t="s">
        <v>195</v>
      </c>
    </row>
    <row r="1801" spans="1:65" s="2" customFormat="1" ht="49.15" customHeight="1">
      <c r="A1801" s="35"/>
      <c r="B1801" s="145"/>
      <c r="C1801" s="146" t="s">
        <v>1947</v>
      </c>
      <c r="D1801" s="146" t="s">
        <v>197</v>
      </c>
      <c r="E1801" s="147" t="s">
        <v>1948</v>
      </c>
      <c r="F1801" s="148" t="s">
        <v>1949</v>
      </c>
      <c r="G1801" s="149" t="s">
        <v>300</v>
      </c>
      <c r="H1801" s="150">
        <v>334122.84000000003</v>
      </c>
      <c r="I1801" s="151"/>
      <c r="J1801" s="152">
        <f>ROUND(I1801*H1801,2)</f>
        <v>0</v>
      </c>
      <c r="K1801" s="148" t="s">
        <v>201</v>
      </c>
      <c r="L1801" s="36"/>
      <c r="M1801" s="153" t="s">
        <v>3</v>
      </c>
      <c r="N1801" s="154" t="s">
        <v>43</v>
      </c>
      <c r="O1801" s="56"/>
      <c r="P1801" s="155">
        <f>O1801*H1801</f>
        <v>0</v>
      </c>
      <c r="Q1801" s="155">
        <v>0</v>
      </c>
      <c r="R1801" s="155">
        <f>Q1801*H1801</f>
        <v>0</v>
      </c>
      <c r="S1801" s="155">
        <v>0</v>
      </c>
      <c r="T1801" s="156">
        <f>S1801*H1801</f>
        <v>0</v>
      </c>
      <c r="U1801" s="35"/>
      <c r="V1801" s="35"/>
      <c r="W1801" s="35"/>
      <c r="X1801" s="35"/>
      <c r="Y1801" s="35"/>
      <c r="Z1801" s="35"/>
      <c r="AA1801" s="35"/>
      <c r="AB1801" s="35"/>
      <c r="AC1801" s="35"/>
      <c r="AD1801" s="35"/>
      <c r="AE1801" s="35"/>
      <c r="AR1801" s="157" t="s">
        <v>202</v>
      </c>
      <c r="AT1801" s="157" t="s">
        <v>197</v>
      </c>
      <c r="AU1801" s="157" t="s">
        <v>81</v>
      </c>
      <c r="AY1801" s="20" t="s">
        <v>195</v>
      </c>
      <c r="BE1801" s="158">
        <f>IF(N1801="základní",J1801,0)</f>
        <v>0</v>
      </c>
      <c r="BF1801" s="158">
        <f>IF(N1801="snížená",J1801,0)</f>
        <v>0</v>
      </c>
      <c r="BG1801" s="158">
        <f>IF(N1801="zákl. přenesená",J1801,0)</f>
        <v>0</v>
      </c>
      <c r="BH1801" s="158">
        <f>IF(N1801="sníž. přenesená",J1801,0)</f>
        <v>0</v>
      </c>
      <c r="BI1801" s="158">
        <f>IF(N1801="nulová",J1801,0)</f>
        <v>0</v>
      </c>
      <c r="BJ1801" s="20" t="s">
        <v>79</v>
      </c>
      <c r="BK1801" s="158">
        <f>ROUND(I1801*H1801,2)</f>
        <v>0</v>
      </c>
      <c r="BL1801" s="20" t="s">
        <v>202</v>
      </c>
      <c r="BM1801" s="157" t="s">
        <v>1950</v>
      </c>
    </row>
    <row r="1802" spans="1:65" s="2" customFormat="1" ht="78">
      <c r="A1802" s="35"/>
      <c r="B1802" s="36"/>
      <c r="C1802" s="35"/>
      <c r="D1802" s="159" t="s">
        <v>204</v>
      </c>
      <c r="E1802" s="35"/>
      <c r="F1802" s="160" t="s">
        <v>1933</v>
      </c>
      <c r="G1802" s="35"/>
      <c r="H1802" s="35"/>
      <c r="I1802" s="161"/>
      <c r="J1802" s="35"/>
      <c r="K1802" s="35"/>
      <c r="L1802" s="36"/>
      <c r="M1802" s="162"/>
      <c r="N1802" s="163"/>
      <c r="O1802" s="56"/>
      <c r="P1802" s="56"/>
      <c r="Q1802" s="56"/>
      <c r="R1802" s="56"/>
      <c r="S1802" s="56"/>
      <c r="T1802" s="57"/>
      <c r="U1802" s="35"/>
      <c r="V1802" s="35"/>
      <c r="W1802" s="35"/>
      <c r="X1802" s="35"/>
      <c r="Y1802" s="35"/>
      <c r="Z1802" s="35"/>
      <c r="AA1802" s="35"/>
      <c r="AB1802" s="35"/>
      <c r="AC1802" s="35"/>
      <c r="AD1802" s="35"/>
      <c r="AE1802" s="35"/>
      <c r="AT1802" s="20" t="s">
        <v>204</v>
      </c>
      <c r="AU1802" s="20" t="s">
        <v>81</v>
      </c>
    </row>
    <row r="1803" spans="1:65" s="13" customFormat="1">
      <c r="B1803" s="164"/>
      <c r="D1803" s="159" t="s">
        <v>206</v>
      </c>
      <c r="E1803" s="165" t="s">
        <v>3</v>
      </c>
      <c r="F1803" s="166" t="s">
        <v>1951</v>
      </c>
      <c r="H1803" s="167">
        <v>334122.84000000003</v>
      </c>
      <c r="I1803" s="168"/>
      <c r="L1803" s="164"/>
      <c r="M1803" s="169"/>
      <c r="N1803" s="170"/>
      <c r="O1803" s="170"/>
      <c r="P1803" s="170"/>
      <c r="Q1803" s="170"/>
      <c r="R1803" s="170"/>
      <c r="S1803" s="170"/>
      <c r="T1803" s="171"/>
      <c r="AT1803" s="165" t="s">
        <v>206</v>
      </c>
      <c r="AU1803" s="165" t="s">
        <v>81</v>
      </c>
      <c r="AV1803" s="13" t="s">
        <v>81</v>
      </c>
      <c r="AW1803" s="13" t="s">
        <v>34</v>
      </c>
      <c r="AX1803" s="13" t="s">
        <v>79</v>
      </c>
      <c r="AY1803" s="165" t="s">
        <v>195</v>
      </c>
    </row>
    <row r="1804" spans="1:65" s="2" customFormat="1" ht="49.15" customHeight="1">
      <c r="A1804" s="35"/>
      <c r="B1804" s="145"/>
      <c r="C1804" s="146" t="s">
        <v>1952</v>
      </c>
      <c r="D1804" s="146" t="s">
        <v>197</v>
      </c>
      <c r="E1804" s="147" t="s">
        <v>1953</v>
      </c>
      <c r="F1804" s="148" t="s">
        <v>1954</v>
      </c>
      <c r="G1804" s="149" t="s">
        <v>300</v>
      </c>
      <c r="H1804" s="150">
        <v>99132</v>
      </c>
      <c r="I1804" s="151"/>
      <c r="J1804" s="152">
        <f>ROUND(I1804*H1804,2)</f>
        <v>0</v>
      </c>
      <c r="K1804" s="148" t="s">
        <v>201</v>
      </c>
      <c r="L1804" s="36"/>
      <c r="M1804" s="153" t="s">
        <v>3</v>
      </c>
      <c r="N1804" s="154" t="s">
        <v>43</v>
      </c>
      <c r="O1804" s="56"/>
      <c r="P1804" s="155">
        <f>O1804*H1804</f>
        <v>0</v>
      </c>
      <c r="Q1804" s="155">
        <v>0</v>
      </c>
      <c r="R1804" s="155">
        <f>Q1804*H1804</f>
        <v>0</v>
      </c>
      <c r="S1804" s="155">
        <v>0</v>
      </c>
      <c r="T1804" s="156">
        <f>S1804*H1804</f>
        <v>0</v>
      </c>
      <c r="U1804" s="35"/>
      <c r="V1804" s="35"/>
      <c r="W1804" s="35"/>
      <c r="X1804" s="35"/>
      <c r="Y1804" s="35"/>
      <c r="Z1804" s="35"/>
      <c r="AA1804" s="35"/>
      <c r="AB1804" s="35"/>
      <c r="AC1804" s="35"/>
      <c r="AD1804" s="35"/>
      <c r="AE1804" s="35"/>
      <c r="AR1804" s="157" t="s">
        <v>202</v>
      </c>
      <c r="AT1804" s="157" t="s">
        <v>197</v>
      </c>
      <c r="AU1804" s="157" t="s">
        <v>81</v>
      </c>
      <c r="AY1804" s="20" t="s">
        <v>195</v>
      </c>
      <c r="BE1804" s="158">
        <f>IF(N1804="základní",J1804,0)</f>
        <v>0</v>
      </c>
      <c r="BF1804" s="158">
        <f>IF(N1804="snížená",J1804,0)</f>
        <v>0</v>
      </c>
      <c r="BG1804" s="158">
        <f>IF(N1804="zákl. přenesená",J1804,0)</f>
        <v>0</v>
      </c>
      <c r="BH1804" s="158">
        <f>IF(N1804="sníž. přenesená",J1804,0)</f>
        <v>0</v>
      </c>
      <c r="BI1804" s="158">
        <f>IF(N1804="nulová",J1804,0)</f>
        <v>0</v>
      </c>
      <c r="BJ1804" s="20" t="s">
        <v>79</v>
      </c>
      <c r="BK1804" s="158">
        <f>ROUND(I1804*H1804,2)</f>
        <v>0</v>
      </c>
      <c r="BL1804" s="20" t="s">
        <v>202</v>
      </c>
      <c r="BM1804" s="157" t="s">
        <v>1955</v>
      </c>
    </row>
    <row r="1805" spans="1:65" s="2" customFormat="1" ht="78">
      <c r="A1805" s="35"/>
      <c r="B1805" s="36"/>
      <c r="C1805" s="35"/>
      <c r="D1805" s="159" t="s">
        <v>204</v>
      </c>
      <c r="E1805" s="35"/>
      <c r="F1805" s="160" t="s">
        <v>1933</v>
      </c>
      <c r="G1805" s="35"/>
      <c r="H1805" s="35"/>
      <c r="I1805" s="161"/>
      <c r="J1805" s="35"/>
      <c r="K1805" s="35"/>
      <c r="L1805" s="36"/>
      <c r="M1805" s="162"/>
      <c r="N1805" s="163"/>
      <c r="O1805" s="56"/>
      <c r="P1805" s="56"/>
      <c r="Q1805" s="56"/>
      <c r="R1805" s="56"/>
      <c r="S1805" s="56"/>
      <c r="T1805" s="57"/>
      <c r="U1805" s="35"/>
      <c r="V1805" s="35"/>
      <c r="W1805" s="35"/>
      <c r="X1805" s="35"/>
      <c r="Y1805" s="35"/>
      <c r="Z1805" s="35"/>
      <c r="AA1805" s="35"/>
      <c r="AB1805" s="35"/>
      <c r="AC1805" s="35"/>
      <c r="AD1805" s="35"/>
      <c r="AE1805" s="35"/>
      <c r="AT1805" s="20" t="s">
        <v>204</v>
      </c>
      <c r="AU1805" s="20" t="s">
        <v>81</v>
      </c>
    </row>
    <row r="1806" spans="1:65" s="13" customFormat="1">
      <c r="B1806" s="164"/>
      <c r="D1806" s="159" t="s">
        <v>206</v>
      </c>
      <c r="E1806" s="165" t="s">
        <v>3</v>
      </c>
      <c r="F1806" s="166" t="s">
        <v>1956</v>
      </c>
      <c r="H1806" s="167">
        <v>99132</v>
      </c>
      <c r="I1806" s="168"/>
      <c r="L1806" s="164"/>
      <c r="M1806" s="169"/>
      <c r="N1806" s="170"/>
      <c r="O1806" s="170"/>
      <c r="P1806" s="170"/>
      <c r="Q1806" s="170"/>
      <c r="R1806" s="170"/>
      <c r="S1806" s="170"/>
      <c r="T1806" s="171"/>
      <c r="AT1806" s="165" t="s">
        <v>206</v>
      </c>
      <c r="AU1806" s="165" t="s">
        <v>81</v>
      </c>
      <c r="AV1806" s="13" t="s">
        <v>81</v>
      </c>
      <c r="AW1806" s="13" t="s">
        <v>34</v>
      </c>
      <c r="AX1806" s="13" t="s">
        <v>79</v>
      </c>
      <c r="AY1806" s="165" t="s">
        <v>195</v>
      </c>
    </row>
    <row r="1807" spans="1:65" s="2" customFormat="1" ht="37.9" customHeight="1">
      <c r="A1807" s="35"/>
      <c r="B1807" s="145"/>
      <c r="C1807" s="146" t="s">
        <v>1957</v>
      </c>
      <c r="D1807" s="146" t="s">
        <v>197</v>
      </c>
      <c r="E1807" s="147" t="s">
        <v>1958</v>
      </c>
      <c r="F1807" s="148" t="s">
        <v>1959</v>
      </c>
      <c r="G1807" s="149" t="s">
        <v>300</v>
      </c>
      <c r="H1807" s="150">
        <v>2784.357</v>
      </c>
      <c r="I1807" s="151"/>
      <c r="J1807" s="152">
        <f>ROUND(I1807*H1807,2)</f>
        <v>0</v>
      </c>
      <c r="K1807" s="148" t="s">
        <v>201</v>
      </c>
      <c r="L1807" s="36"/>
      <c r="M1807" s="153" t="s">
        <v>3</v>
      </c>
      <c r="N1807" s="154" t="s">
        <v>43</v>
      </c>
      <c r="O1807" s="56"/>
      <c r="P1807" s="155">
        <f>O1807*H1807</f>
        <v>0</v>
      </c>
      <c r="Q1807" s="155">
        <v>0</v>
      </c>
      <c r="R1807" s="155">
        <f>Q1807*H1807</f>
        <v>0</v>
      </c>
      <c r="S1807" s="155">
        <v>0</v>
      </c>
      <c r="T1807" s="156">
        <f>S1807*H1807</f>
        <v>0</v>
      </c>
      <c r="U1807" s="35"/>
      <c r="V1807" s="35"/>
      <c r="W1807" s="35"/>
      <c r="X1807" s="35"/>
      <c r="Y1807" s="35"/>
      <c r="Z1807" s="35"/>
      <c r="AA1807" s="35"/>
      <c r="AB1807" s="35"/>
      <c r="AC1807" s="35"/>
      <c r="AD1807" s="35"/>
      <c r="AE1807" s="35"/>
      <c r="AR1807" s="157" t="s">
        <v>202</v>
      </c>
      <c r="AT1807" s="157" t="s">
        <v>197</v>
      </c>
      <c r="AU1807" s="157" t="s">
        <v>81</v>
      </c>
      <c r="AY1807" s="20" t="s">
        <v>195</v>
      </c>
      <c r="BE1807" s="158">
        <f>IF(N1807="základní",J1807,0)</f>
        <v>0</v>
      </c>
      <c r="BF1807" s="158">
        <f>IF(N1807="snížená",J1807,0)</f>
        <v>0</v>
      </c>
      <c r="BG1807" s="158">
        <f>IF(N1807="zákl. přenesená",J1807,0)</f>
        <v>0</v>
      </c>
      <c r="BH1807" s="158">
        <f>IF(N1807="sníž. přenesená",J1807,0)</f>
        <v>0</v>
      </c>
      <c r="BI1807" s="158">
        <f>IF(N1807="nulová",J1807,0)</f>
        <v>0</v>
      </c>
      <c r="BJ1807" s="20" t="s">
        <v>79</v>
      </c>
      <c r="BK1807" s="158">
        <f>ROUND(I1807*H1807,2)</f>
        <v>0</v>
      </c>
      <c r="BL1807" s="20" t="s">
        <v>202</v>
      </c>
      <c r="BM1807" s="157" t="s">
        <v>1960</v>
      </c>
    </row>
    <row r="1808" spans="1:65" s="2" customFormat="1" ht="39">
      <c r="A1808" s="35"/>
      <c r="B1808" s="36"/>
      <c r="C1808" s="35"/>
      <c r="D1808" s="159" t="s">
        <v>204</v>
      </c>
      <c r="E1808" s="35"/>
      <c r="F1808" s="160" t="s">
        <v>1961</v>
      </c>
      <c r="G1808" s="35"/>
      <c r="H1808" s="35"/>
      <c r="I1808" s="161"/>
      <c r="J1808" s="35"/>
      <c r="K1808" s="35"/>
      <c r="L1808" s="36"/>
      <c r="M1808" s="162"/>
      <c r="N1808" s="163"/>
      <c r="O1808" s="56"/>
      <c r="P1808" s="56"/>
      <c r="Q1808" s="56"/>
      <c r="R1808" s="56"/>
      <c r="S1808" s="56"/>
      <c r="T1808" s="57"/>
      <c r="U1808" s="35"/>
      <c r="V1808" s="35"/>
      <c r="W1808" s="35"/>
      <c r="X1808" s="35"/>
      <c r="Y1808" s="35"/>
      <c r="Z1808" s="35"/>
      <c r="AA1808" s="35"/>
      <c r="AB1808" s="35"/>
      <c r="AC1808" s="35"/>
      <c r="AD1808" s="35"/>
      <c r="AE1808" s="35"/>
      <c r="AT1808" s="20" t="s">
        <v>204</v>
      </c>
      <c r="AU1808" s="20" t="s">
        <v>81</v>
      </c>
    </row>
    <row r="1809" spans="1:65" s="13" customFormat="1" ht="22.5">
      <c r="B1809" s="164"/>
      <c r="D1809" s="159" t="s">
        <v>206</v>
      </c>
      <c r="E1809" s="165" t="s">
        <v>3</v>
      </c>
      <c r="F1809" s="166" t="s">
        <v>1934</v>
      </c>
      <c r="H1809" s="167">
        <v>2451.672</v>
      </c>
      <c r="I1809" s="168"/>
      <c r="L1809" s="164"/>
      <c r="M1809" s="169"/>
      <c r="N1809" s="170"/>
      <c r="O1809" s="170"/>
      <c r="P1809" s="170"/>
      <c r="Q1809" s="170"/>
      <c r="R1809" s="170"/>
      <c r="S1809" s="170"/>
      <c r="T1809" s="171"/>
      <c r="AT1809" s="165" t="s">
        <v>206</v>
      </c>
      <c r="AU1809" s="165" t="s">
        <v>81</v>
      </c>
      <c r="AV1809" s="13" t="s">
        <v>81</v>
      </c>
      <c r="AW1809" s="13" t="s">
        <v>34</v>
      </c>
      <c r="AX1809" s="13" t="s">
        <v>72</v>
      </c>
      <c r="AY1809" s="165" t="s">
        <v>195</v>
      </c>
    </row>
    <row r="1810" spans="1:65" s="13" customFormat="1">
      <c r="B1810" s="164"/>
      <c r="D1810" s="159" t="s">
        <v>206</v>
      </c>
      <c r="E1810" s="165" t="s">
        <v>3</v>
      </c>
      <c r="F1810" s="166" t="s">
        <v>1935</v>
      </c>
      <c r="H1810" s="167">
        <v>173.393</v>
      </c>
      <c r="I1810" s="168"/>
      <c r="L1810" s="164"/>
      <c r="M1810" s="169"/>
      <c r="N1810" s="170"/>
      <c r="O1810" s="170"/>
      <c r="P1810" s="170"/>
      <c r="Q1810" s="170"/>
      <c r="R1810" s="170"/>
      <c r="S1810" s="170"/>
      <c r="T1810" s="171"/>
      <c r="AT1810" s="165" t="s">
        <v>206</v>
      </c>
      <c r="AU1810" s="165" t="s">
        <v>81</v>
      </c>
      <c r="AV1810" s="13" t="s">
        <v>81</v>
      </c>
      <c r="AW1810" s="13" t="s">
        <v>34</v>
      </c>
      <c r="AX1810" s="13" t="s">
        <v>72</v>
      </c>
      <c r="AY1810" s="165" t="s">
        <v>195</v>
      </c>
    </row>
    <row r="1811" spans="1:65" s="13" customFormat="1">
      <c r="B1811" s="164"/>
      <c r="D1811" s="159" t="s">
        <v>206</v>
      </c>
      <c r="E1811" s="165" t="s">
        <v>3</v>
      </c>
      <c r="F1811" s="166" t="s">
        <v>1936</v>
      </c>
      <c r="H1811" s="167">
        <v>99.792000000000002</v>
      </c>
      <c r="I1811" s="168"/>
      <c r="L1811" s="164"/>
      <c r="M1811" s="169"/>
      <c r="N1811" s="170"/>
      <c r="O1811" s="170"/>
      <c r="P1811" s="170"/>
      <c r="Q1811" s="170"/>
      <c r="R1811" s="170"/>
      <c r="S1811" s="170"/>
      <c r="T1811" s="171"/>
      <c r="AT1811" s="165" t="s">
        <v>206</v>
      </c>
      <c r="AU1811" s="165" t="s">
        <v>81</v>
      </c>
      <c r="AV1811" s="13" t="s">
        <v>81</v>
      </c>
      <c r="AW1811" s="13" t="s">
        <v>34</v>
      </c>
      <c r="AX1811" s="13" t="s">
        <v>72</v>
      </c>
      <c r="AY1811" s="165" t="s">
        <v>195</v>
      </c>
    </row>
    <row r="1812" spans="1:65" s="13" customFormat="1">
      <c r="B1812" s="164"/>
      <c r="D1812" s="159" t="s">
        <v>206</v>
      </c>
      <c r="E1812" s="165" t="s">
        <v>3</v>
      </c>
      <c r="F1812" s="166" t="s">
        <v>1937</v>
      </c>
      <c r="H1812" s="167">
        <v>59.5</v>
      </c>
      <c r="I1812" s="168"/>
      <c r="L1812" s="164"/>
      <c r="M1812" s="169"/>
      <c r="N1812" s="170"/>
      <c r="O1812" s="170"/>
      <c r="P1812" s="170"/>
      <c r="Q1812" s="170"/>
      <c r="R1812" s="170"/>
      <c r="S1812" s="170"/>
      <c r="T1812" s="171"/>
      <c r="AT1812" s="165" t="s">
        <v>206</v>
      </c>
      <c r="AU1812" s="165" t="s">
        <v>81</v>
      </c>
      <c r="AV1812" s="13" t="s">
        <v>81</v>
      </c>
      <c r="AW1812" s="13" t="s">
        <v>34</v>
      </c>
      <c r="AX1812" s="13" t="s">
        <v>72</v>
      </c>
      <c r="AY1812" s="165" t="s">
        <v>195</v>
      </c>
    </row>
    <row r="1813" spans="1:65" s="15" customFormat="1">
      <c r="B1813" s="180"/>
      <c r="D1813" s="159" t="s">
        <v>206</v>
      </c>
      <c r="E1813" s="181" t="s">
        <v>3</v>
      </c>
      <c r="F1813" s="182" t="s">
        <v>1938</v>
      </c>
      <c r="H1813" s="183">
        <v>2784.357</v>
      </c>
      <c r="I1813" s="184"/>
      <c r="L1813" s="180"/>
      <c r="M1813" s="185"/>
      <c r="N1813" s="186"/>
      <c r="O1813" s="186"/>
      <c r="P1813" s="186"/>
      <c r="Q1813" s="186"/>
      <c r="R1813" s="186"/>
      <c r="S1813" s="186"/>
      <c r="T1813" s="187"/>
      <c r="AT1813" s="181" t="s">
        <v>206</v>
      </c>
      <c r="AU1813" s="181" t="s">
        <v>81</v>
      </c>
      <c r="AV1813" s="15" t="s">
        <v>202</v>
      </c>
      <c r="AW1813" s="15" t="s">
        <v>34</v>
      </c>
      <c r="AX1813" s="15" t="s">
        <v>79</v>
      </c>
      <c r="AY1813" s="181" t="s">
        <v>195</v>
      </c>
    </row>
    <row r="1814" spans="1:65" s="2" customFormat="1" ht="37.9" customHeight="1">
      <c r="A1814" s="35"/>
      <c r="B1814" s="145"/>
      <c r="C1814" s="146" t="s">
        <v>1962</v>
      </c>
      <c r="D1814" s="146" t="s">
        <v>197</v>
      </c>
      <c r="E1814" s="147" t="s">
        <v>1963</v>
      </c>
      <c r="F1814" s="148" t="s">
        <v>1964</v>
      </c>
      <c r="G1814" s="149" t="s">
        <v>300</v>
      </c>
      <c r="H1814" s="150">
        <v>826.1</v>
      </c>
      <c r="I1814" s="151"/>
      <c r="J1814" s="152">
        <f>ROUND(I1814*H1814,2)</f>
        <v>0</v>
      </c>
      <c r="K1814" s="148" t="s">
        <v>201</v>
      </c>
      <c r="L1814" s="36"/>
      <c r="M1814" s="153" t="s">
        <v>3</v>
      </c>
      <c r="N1814" s="154" t="s">
        <v>43</v>
      </c>
      <c r="O1814" s="56"/>
      <c r="P1814" s="155">
        <f>O1814*H1814</f>
        <v>0</v>
      </c>
      <c r="Q1814" s="155">
        <v>0</v>
      </c>
      <c r="R1814" s="155">
        <f>Q1814*H1814</f>
        <v>0</v>
      </c>
      <c r="S1814" s="155">
        <v>0</v>
      </c>
      <c r="T1814" s="156">
        <f>S1814*H1814</f>
        <v>0</v>
      </c>
      <c r="U1814" s="35"/>
      <c r="V1814" s="35"/>
      <c r="W1814" s="35"/>
      <c r="X1814" s="35"/>
      <c r="Y1814" s="35"/>
      <c r="Z1814" s="35"/>
      <c r="AA1814" s="35"/>
      <c r="AB1814" s="35"/>
      <c r="AC1814" s="35"/>
      <c r="AD1814" s="35"/>
      <c r="AE1814" s="35"/>
      <c r="AR1814" s="157" t="s">
        <v>202</v>
      </c>
      <c r="AT1814" s="157" t="s">
        <v>197</v>
      </c>
      <c r="AU1814" s="157" t="s">
        <v>81</v>
      </c>
      <c r="AY1814" s="20" t="s">
        <v>195</v>
      </c>
      <c r="BE1814" s="158">
        <f>IF(N1814="základní",J1814,0)</f>
        <v>0</v>
      </c>
      <c r="BF1814" s="158">
        <f>IF(N1814="snížená",J1814,0)</f>
        <v>0</v>
      </c>
      <c r="BG1814" s="158">
        <f>IF(N1814="zákl. přenesená",J1814,0)</f>
        <v>0</v>
      </c>
      <c r="BH1814" s="158">
        <f>IF(N1814="sníž. přenesená",J1814,0)</f>
        <v>0</v>
      </c>
      <c r="BI1814" s="158">
        <f>IF(N1814="nulová",J1814,0)</f>
        <v>0</v>
      </c>
      <c r="BJ1814" s="20" t="s">
        <v>79</v>
      </c>
      <c r="BK1814" s="158">
        <f>ROUND(I1814*H1814,2)</f>
        <v>0</v>
      </c>
      <c r="BL1814" s="20" t="s">
        <v>202</v>
      </c>
      <c r="BM1814" s="157" t="s">
        <v>1965</v>
      </c>
    </row>
    <row r="1815" spans="1:65" s="2" customFormat="1" ht="39">
      <c r="A1815" s="35"/>
      <c r="B1815" s="36"/>
      <c r="C1815" s="35"/>
      <c r="D1815" s="159" t="s">
        <v>204</v>
      </c>
      <c r="E1815" s="35"/>
      <c r="F1815" s="160" t="s">
        <v>1961</v>
      </c>
      <c r="G1815" s="35"/>
      <c r="H1815" s="35"/>
      <c r="I1815" s="161"/>
      <c r="J1815" s="35"/>
      <c r="K1815" s="35"/>
      <c r="L1815" s="36"/>
      <c r="M1815" s="162"/>
      <c r="N1815" s="163"/>
      <c r="O1815" s="56"/>
      <c r="P1815" s="56"/>
      <c r="Q1815" s="56"/>
      <c r="R1815" s="56"/>
      <c r="S1815" s="56"/>
      <c r="T1815" s="57"/>
      <c r="U1815" s="35"/>
      <c r="V1815" s="35"/>
      <c r="W1815" s="35"/>
      <c r="X1815" s="35"/>
      <c r="Y1815" s="35"/>
      <c r="Z1815" s="35"/>
      <c r="AA1815" s="35"/>
      <c r="AB1815" s="35"/>
      <c r="AC1815" s="35"/>
      <c r="AD1815" s="35"/>
      <c r="AE1815" s="35"/>
      <c r="AT1815" s="20" t="s">
        <v>204</v>
      </c>
      <c r="AU1815" s="20" t="s">
        <v>81</v>
      </c>
    </row>
    <row r="1816" spans="1:65" s="13" customFormat="1">
      <c r="B1816" s="164"/>
      <c r="D1816" s="159" t="s">
        <v>206</v>
      </c>
      <c r="E1816" s="165" t="s">
        <v>3</v>
      </c>
      <c r="F1816" s="166" t="s">
        <v>1943</v>
      </c>
      <c r="H1816" s="167">
        <v>390.6</v>
      </c>
      <c r="I1816" s="168"/>
      <c r="L1816" s="164"/>
      <c r="M1816" s="169"/>
      <c r="N1816" s="170"/>
      <c r="O1816" s="170"/>
      <c r="P1816" s="170"/>
      <c r="Q1816" s="170"/>
      <c r="R1816" s="170"/>
      <c r="S1816" s="170"/>
      <c r="T1816" s="171"/>
      <c r="AT1816" s="165" t="s">
        <v>206</v>
      </c>
      <c r="AU1816" s="165" t="s">
        <v>81</v>
      </c>
      <c r="AV1816" s="13" t="s">
        <v>81</v>
      </c>
      <c r="AW1816" s="13" t="s">
        <v>34</v>
      </c>
      <c r="AX1816" s="13" t="s">
        <v>72</v>
      </c>
      <c r="AY1816" s="165" t="s">
        <v>195</v>
      </c>
    </row>
    <row r="1817" spans="1:65" s="13" customFormat="1">
      <c r="B1817" s="164"/>
      <c r="D1817" s="159" t="s">
        <v>206</v>
      </c>
      <c r="E1817" s="165" t="s">
        <v>3</v>
      </c>
      <c r="F1817" s="166" t="s">
        <v>1944</v>
      </c>
      <c r="H1817" s="167">
        <v>102</v>
      </c>
      <c r="I1817" s="168"/>
      <c r="L1817" s="164"/>
      <c r="M1817" s="169"/>
      <c r="N1817" s="170"/>
      <c r="O1817" s="170"/>
      <c r="P1817" s="170"/>
      <c r="Q1817" s="170"/>
      <c r="R1817" s="170"/>
      <c r="S1817" s="170"/>
      <c r="T1817" s="171"/>
      <c r="AT1817" s="165" t="s">
        <v>206</v>
      </c>
      <c r="AU1817" s="165" t="s">
        <v>81</v>
      </c>
      <c r="AV1817" s="13" t="s">
        <v>81</v>
      </c>
      <c r="AW1817" s="13" t="s">
        <v>34</v>
      </c>
      <c r="AX1817" s="13" t="s">
        <v>72</v>
      </c>
      <c r="AY1817" s="165" t="s">
        <v>195</v>
      </c>
    </row>
    <row r="1818" spans="1:65" s="13" customFormat="1">
      <c r="B1818" s="164"/>
      <c r="D1818" s="159" t="s">
        <v>206</v>
      </c>
      <c r="E1818" s="165" t="s">
        <v>3</v>
      </c>
      <c r="F1818" s="166" t="s">
        <v>1945</v>
      </c>
      <c r="H1818" s="167">
        <v>333.5</v>
      </c>
      <c r="I1818" s="168"/>
      <c r="L1818" s="164"/>
      <c r="M1818" s="169"/>
      <c r="N1818" s="170"/>
      <c r="O1818" s="170"/>
      <c r="P1818" s="170"/>
      <c r="Q1818" s="170"/>
      <c r="R1818" s="170"/>
      <c r="S1818" s="170"/>
      <c r="T1818" s="171"/>
      <c r="AT1818" s="165" t="s">
        <v>206</v>
      </c>
      <c r="AU1818" s="165" t="s">
        <v>81</v>
      </c>
      <c r="AV1818" s="13" t="s">
        <v>81</v>
      </c>
      <c r="AW1818" s="13" t="s">
        <v>34</v>
      </c>
      <c r="AX1818" s="13" t="s">
        <v>72</v>
      </c>
      <c r="AY1818" s="165" t="s">
        <v>195</v>
      </c>
    </row>
    <row r="1819" spans="1:65" s="15" customFormat="1">
      <c r="B1819" s="180"/>
      <c r="D1819" s="159" t="s">
        <v>206</v>
      </c>
      <c r="E1819" s="181" t="s">
        <v>3</v>
      </c>
      <c r="F1819" s="182" t="s">
        <v>1946</v>
      </c>
      <c r="H1819" s="183">
        <v>826.1</v>
      </c>
      <c r="I1819" s="184"/>
      <c r="L1819" s="180"/>
      <c r="M1819" s="185"/>
      <c r="N1819" s="186"/>
      <c r="O1819" s="186"/>
      <c r="P1819" s="186"/>
      <c r="Q1819" s="186"/>
      <c r="R1819" s="186"/>
      <c r="S1819" s="186"/>
      <c r="T1819" s="187"/>
      <c r="AT1819" s="181" t="s">
        <v>206</v>
      </c>
      <c r="AU1819" s="181" t="s">
        <v>81</v>
      </c>
      <c r="AV1819" s="15" t="s">
        <v>202</v>
      </c>
      <c r="AW1819" s="15" t="s">
        <v>34</v>
      </c>
      <c r="AX1819" s="15" t="s">
        <v>79</v>
      </c>
      <c r="AY1819" s="181" t="s">
        <v>195</v>
      </c>
    </row>
    <row r="1820" spans="1:65" s="2" customFormat="1" ht="49.15" customHeight="1">
      <c r="A1820" s="35"/>
      <c r="B1820" s="145"/>
      <c r="C1820" s="146" t="s">
        <v>1966</v>
      </c>
      <c r="D1820" s="146" t="s">
        <v>197</v>
      </c>
      <c r="E1820" s="147" t="s">
        <v>1967</v>
      </c>
      <c r="F1820" s="148" t="s">
        <v>1968</v>
      </c>
      <c r="G1820" s="149" t="s">
        <v>200</v>
      </c>
      <c r="H1820" s="150">
        <v>242.02699999999999</v>
      </c>
      <c r="I1820" s="151"/>
      <c r="J1820" s="152">
        <f>ROUND(I1820*H1820,2)</f>
        <v>0</v>
      </c>
      <c r="K1820" s="148" t="s">
        <v>201</v>
      </c>
      <c r="L1820" s="36"/>
      <c r="M1820" s="153" t="s">
        <v>3</v>
      </c>
      <c r="N1820" s="154" t="s">
        <v>43</v>
      </c>
      <c r="O1820" s="56"/>
      <c r="P1820" s="155">
        <f>O1820*H1820</f>
        <v>0</v>
      </c>
      <c r="Q1820" s="155">
        <v>0</v>
      </c>
      <c r="R1820" s="155">
        <f>Q1820*H1820</f>
        <v>0</v>
      </c>
      <c r="S1820" s="155">
        <v>0</v>
      </c>
      <c r="T1820" s="156">
        <f>S1820*H1820</f>
        <v>0</v>
      </c>
      <c r="U1820" s="35"/>
      <c r="V1820" s="35"/>
      <c r="W1820" s="35"/>
      <c r="X1820" s="35"/>
      <c r="Y1820" s="35"/>
      <c r="Z1820" s="35"/>
      <c r="AA1820" s="35"/>
      <c r="AB1820" s="35"/>
      <c r="AC1820" s="35"/>
      <c r="AD1820" s="35"/>
      <c r="AE1820" s="35"/>
      <c r="AR1820" s="157" t="s">
        <v>202</v>
      </c>
      <c r="AT1820" s="157" t="s">
        <v>197</v>
      </c>
      <c r="AU1820" s="157" t="s">
        <v>81</v>
      </c>
      <c r="AY1820" s="20" t="s">
        <v>195</v>
      </c>
      <c r="BE1820" s="158">
        <f>IF(N1820="základní",J1820,0)</f>
        <v>0</v>
      </c>
      <c r="BF1820" s="158">
        <f>IF(N1820="snížená",J1820,0)</f>
        <v>0</v>
      </c>
      <c r="BG1820" s="158">
        <f>IF(N1820="zákl. přenesená",J1820,0)</f>
        <v>0</v>
      </c>
      <c r="BH1820" s="158">
        <f>IF(N1820="sníž. přenesená",J1820,0)</f>
        <v>0</v>
      </c>
      <c r="BI1820" s="158">
        <f>IF(N1820="nulová",J1820,0)</f>
        <v>0</v>
      </c>
      <c r="BJ1820" s="20" t="s">
        <v>79</v>
      </c>
      <c r="BK1820" s="158">
        <f>ROUND(I1820*H1820,2)</f>
        <v>0</v>
      </c>
      <c r="BL1820" s="20" t="s">
        <v>202</v>
      </c>
      <c r="BM1820" s="157" t="s">
        <v>1969</v>
      </c>
    </row>
    <row r="1821" spans="1:65" s="2" customFormat="1" ht="126.75">
      <c r="A1821" s="35"/>
      <c r="B1821" s="36"/>
      <c r="C1821" s="35"/>
      <c r="D1821" s="159" t="s">
        <v>204</v>
      </c>
      <c r="E1821" s="35"/>
      <c r="F1821" s="160" t="s">
        <v>1970</v>
      </c>
      <c r="G1821" s="35"/>
      <c r="H1821" s="35"/>
      <c r="I1821" s="161"/>
      <c r="J1821" s="35"/>
      <c r="K1821" s="35"/>
      <c r="L1821" s="36"/>
      <c r="M1821" s="162"/>
      <c r="N1821" s="163"/>
      <c r="O1821" s="56"/>
      <c r="P1821" s="56"/>
      <c r="Q1821" s="56"/>
      <c r="R1821" s="56"/>
      <c r="S1821" s="56"/>
      <c r="T1821" s="57"/>
      <c r="U1821" s="35"/>
      <c r="V1821" s="35"/>
      <c r="W1821" s="35"/>
      <c r="X1821" s="35"/>
      <c r="Y1821" s="35"/>
      <c r="Z1821" s="35"/>
      <c r="AA1821" s="35"/>
      <c r="AB1821" s="35"/>
      <c r="AC1821" s="35"/>
      <c r="AD1821" s="35"/>
      <c r="AE1821" s="35"/>
      <c r="AT1821" s="20" t="s">
        <v>204</v>
      </c>
      <c r="AU1821" s="20" t="s">
        <v>81</v>
      </c>
    </row>
    <row r="1822" spans="1:65" s="13" customFormat="1" ht="22.5">
      <c r="B1822" s="164"/>
      <c r="D1822" s="159" t="s">
        <v>206</v>
      </c>
      <c r="E1822" s="165" t="s">
        <v>3</v>
      </c>
      <c r="F1822" s="166" t="s">
        <v>1971</v>
      </c>
      <c r="H1822" s="167">
        <v>242.02699999999999</v>
      </c>
      <c r="I1822" s="168"/>
      <c r="L1822" s="164"/>
      <c r="M1822" s="169"/>
      <c r="N1822" s="170"/>
      <c r="O1822" s="170"/>
      <c r="P1822" s="170"/>
      <c r="Q1822" s="170"/>
      <c r="R1822" s="170"/>
      <c r="S1822" s="170"/>
      <c r="T1822" s="171"/>
      <c r="AT1822" s="165" t="s">
        <v>206</v>
      </c>
      <c r="AU1822" s="165" t="s">
        <v>81</v>
      </c>
      <c r="AV1822" s="13" t="s">
        <v>81</v>
      </c>
      <c r="AW1822" s="13" t="s">
        <v>34</v>
      </c>
      <c r="AX1822" s="13" t="s">
        <v>79</v>
      </c>
      <c r="AY1822" s="165" t="s">
        <v>195</v>
      </c>
    </row>
    <row r="1823" spans="1:65" s="2" customFormat="1" ht="37.9" customHeight="1">
      <c r="A1823" s="35"/>
      <c r="B1823" s="145"/>
      <c r="C1823" s="146" t="s">
        <v>1972</v>
      </c>
      <c r="D1823" s="146" t="s">
        <v>197</v>
      </c>
      <c r="E1823" s="147" t="s">
        <v>1973</v>
      </c>
      <c r="F1823" s="148" t="s">
        <v>1974</v>
      </c>
      <c r="G1823" s="149" t="s">
        <v>200</v>
      </c>
      <c r="H1823" s="150">
        <v>29043.24</v>
      </c>
      <c r="I1823" s="151"/>
      <c r="J1823" s="152">
        <f>ROUND(I1823*H1823,2)</f>
        <v>0</v>
      </c>
      <c r="K1823" s="148" t="s">
        <v>201</v>
      </c>
      <c r="L1823" s="36"/>
      <c r="M1823" s="153" t="s">
        <v>3</v>
      </c>
      <c r="N1823" s="154" t="s">
        <v>43</v>
      </c>
      <c r="O1823" s="56"/>
      <c r="P1823" s="155">
        <f>O1823*H1823</f>
        <v>0</v>
      </c>
      <c r="Q1823" s="155">
        <v>0</v>
      </c>
      <c r="R1823" s="155">
        <f>Q1823*H1823</f>
        <v>0</v>
      </c>
      <c r="S1823" s="155">
        <v>0</v>
      </c>
      <c r="T1823" s="156">
        <f>S1823*H1823</f>
        <v>0</v>
      </c>
      <c r="U1823" s="35"/>
      <c r="V1823" s="35"/>
      <c r="W1823" s="35"/>
      <c r="X1823" s="35"/>
      <c r="Y1823" s="35"/>
      <c r="Z1823" s="35"/>
      <c r="AA1823" s="35"/>
      <c r="AB1823" s="35"/>
      <c r="AC1823" s="35"/>
      <c r="AD1823" s="35"/>
      <c r="AE1823" s="35"/>
      <c r="AR1823" s="157" t="s">
        <v>202</v>
      </c>
      <c r="AT1823" s="157" t="s">
        <v>197</v>
      </c>
      <c r="AU1823" s="157" t="s">
        <v>81</v>
      </c>
      <c r="AY1823" s="20" t="s">
        <v>195</v>
      </c>
      <c r="BE1823" s="158">
        <f>IF(N1823="základní",J1823,0)</f>
        <v>0</v>
      </c>
      <c r="BF1823" s="158">
        <f>IF(N1823="snížená",J1823,0)</f>
        <v>0</v>
      </c>
      <c r="BG1823" s="158">
        <f>IF(N1823="zákl. přenesená",J1823,0)</f>
        <v>0</v>
      </c>
      <c r="BH1823" s="158">
        <f>IF(N1823="sníž. přenesená",J1823,0)</f>
        <v>0</v>
      </c>
      <c r="BI1823" s="158">
        <f>IF(N1823="nulová",J1823,0)</f>
        <v>0</v>
      </c>
      <c r="BJ1823" s="20" t="s">
        <v>79</v>
      </c>
      <c r="BK1823" s="158">
        <f>ROUND(I1823*H1823,2)</f>
        <v>0</v>
      </c>
      <c r="BL1823" s="20" t="s">
        <v>202</v>
      </c>
      <c r="BM1823" s="157" t="s">
        <v>1975</v>
      </c>
    </row>
    <row r="1824" spans="1:65" s="2" customFormat="1" ht="126.75">
      <c r="A1824" s="35"/>
      <c r="B1824" s="36"/>
      <c r="C1824" s="35"/>
      <c r="D1824" s="159" t="s">
        <v>204</v>
      </c>
      <c r="E1824" s="35"/>
      <c r="F1824" s="160" t="s">
        <v>1970</v>
      </c>
      <c r="G1824" s="35"/>
      <c r="H1824" s="35"/>
      <c r="I1824" s="161"/>
      <c r="J1824" s="35"/>
      <c r="K1824" s="35"/>
      <c r="L1824" s="36"/>
      <c r="M1824" s="162"/>
      <c r="N1824" s="163"/>
      <c r="O1824" s="56"/>
      <c r="P1824" s="56"/>
      <c r="Q1824" s="56"/>
      <c r="R1824" s="56"/>
      <c r="S1824" s="56"/>
      <c r="T1824" s="57"/>
      <c r="U1824" s="35"/>
      <c r="V1824" s="35"/>
      <c r="W1824" s="35"/>
      <c r="X1824" s="35"/>
      <c r="Y1824" s="35"/>
      <c r="Z1824" s="35"/>
      <c r="AA1824" s="35"/>
      <c r="AB1824" s="35"/>
      <c r="AC1824" s="35"/>
      <c r="AD1824" s="35"/>
      <c r="AE1824" s="35"/>
      <c r="AT1824" s="20" t="s">
        <v>204</v>
      </c>
      <c r="AU1824" s="20" t="s">
        <v>81</v>
      </c>
    </row>
    <row r="1825" spans="1:65" s="13" customFormat="1">
      <c r="B1825" s="164"/>
      <c r="D1825" s="159" t="s">
        <v>206</v>
      </c>
      <c r="E1825" s="165" t="s">
        <v>3</v>
      </c>
      <c r="F1825" s="166" t="s">
        <v>1976</v>
      </c>
      <c r="H1825" s="167">
        <v>29043.24</v>
      </c>
      <c r="I1825" s="168"/>
      <c r="L1825" s="164"/>
      <c r="M1825" s="169"/>
      <c r="N1825" s="170"/>
      <c r="O1825" s="170"/>
      <c r="P1825" s="170"/>
      <c r="Q1825" s="170"/>
      <c r="R1825" s="170"/>
      <c r="S1825" s="170"/>
      <c r="T1825" s="171"/>
      <c r="AT1825" s="165" t="s">
        <v>206</v>
      </c>
      <c r="AU1825" s="165" t="s">
        <v>81</v>
      </c>
      <c r="AV1825" s="13" t="s">
        <v>81</v>
      </c>
      <c r="AW1825" s="13" t="s">
        <v>34</v>
      </c>
      <c r="AX1825" s="13" t="s">
        <v>79</v>
      </c>
      <c r="AY1825" s="165" t="s">
        <v>195</v>
      </c>
    </row>
    <row r="1826" spans="1:65" s="2" customFormat="1" ht="49.15" customHeight="1">
      <c r="A1826" s="35"/>
      <c r="B1826" s="145"/>
      <c r="C1826" s="146" t="s">
        <v>1977</v>
      </c>
      <c r="D1826" s="146" t="s">
        <v>197</v>
      </c>
      <c r="E1826" s="147" t="s">
        <v>1978</v>
      </c>
      <c r="F1826" s="148" t="s">
        <v>1979</v>
      </c>
      <c r="G1826" s="149" t="s">
        <v>200</v>
      </c>
      <c r="H1826" s="150">
        <v>242.02699999999999</v>
      </c>
      <c r="I1826" s="151"/>
      <c r="J1826" s="152">
        <f>ROUND(I1826*H1826,2)</f>
        <v>0</v>
      </c>
      <c r="K1826" s="148" t="s">
        <v>201</v>
      </c>
      <c r="L1826" s="36"/>
      <c r="M1826" s="153" t="s">
        <v>3</v>
      </c>
      <c r="N1826" s="154" t="s">
        <v>43</v>
      </c>
      <c r="O1826" s="56"/>
      <c r="P1826" s="155">
        <f>O1826*H1826</f>
        <v>0</v>
      </c>
      <c r="Q1826" s="155">
        <v>0</v>
      </c>
      <c r="R1826" s="155">
        <f>Q1826*H1826</f>
        <v>0</v>
      </c>
      <c r="S1826" s="155">
        <v>0</v>
      </c>
      <c r="T1826" s="156">
        <f>S1826*H1826</f>
        <v>0</v>
      </c>
      <c r="U1826" s="35"/>
      <c r="V1826" s="35"/>
      <c r="W1826" s="35"/>
      <c r="X1826" s="35"/>
      <c r="Y1826" s="35"/>
      <c r="Z1826" s="35"/>
      <c r="AA1826" s="35"/>
      <c r="AB1826" s="35"/>
      <c r="AC1826" s="35"/>
      <c r="AD1826" s="35"/>
      <c r="AE1826" s="35"/>
      <c r="AR1826" s="157" t="s">
        <v>202</v>
      </c>
      <c r="AT1826" s="157" t="s">
        <v>197</v>
      </c>
      <c r="AU1826" s="157" t="s">
        <v>81</v>
      </c>
      <c r="AY1826" s="20" t="s">
        <v>195</v>
      </c>
      <c r="BE1826" s="158">
        <f>IF(N1826="základní",J1826,0)</f>
        <v>0</v>
      </c>
      <c r="BF1826" s="158">
        <f>IF(N1826="snížená",J1826,0)</f>
        <v>0</v>
      </c>
      <c r="BG1826" s="158">
        <f>IF(N1826="zákl. přenesená",J1826,0)</f>
        <v>0</v>
      </c>
      <c r="BH1826" s="158">
        <f>IF(N1826="sníž. přenesená",J1826,0)</f>
        <v>0</v>
      </c>
      <c r="BI1826" s="158">
        <f>IF(N1826="nulová",J1826,0)</f>
        <v>0</v>
      </c>
      <c r="BJ1826" s="20" t="s">
        <v>79</v>
      </c>
      <c r="BK1826" s="158">
        <f>ROUND(I1826*H1826,2)</f>
        <v>0</v>
      </c>
      <c r="BL1826" s="20" t="s">
        <v>202</v>
      </c>
      <c r="BM1826" s="157" t="s">
        <v>1980</v>
      </c>
    </row>
    <row r="1827" spans="1:65" s="2" customFormat="1" ht="58.5">
      <c r="A1827" s="35"/>
      <c r="B1827" s="36"/>
      <c r="C1827" s="35"/>
      <c r="D1827" s="159" t="s">
        <v>204</v>
      </c>
      <c r="E1827" s="35"/>
      <c r="F1827" s="160" t="s">
        <v>1981</v>
      </c>
      <c r="G1827" s="35"/>
      <c r="H1827" s="35"/>
      <c r="I1827" s="161"/>
      <c r="J1827" s="35"/>
      <c r="K1827" s="35"/>
      <c r="L1827" s="36"/>
      <c r="M1827" s="162"/>
      <c r="N1827" s="163"/>
      <c r="O1827" s="56"/>
      <c r="P1827" s="56"/>
      <c r="Q1827" s="56"/>
      <c r="R1827" s="56"/>
      <c r="S1827" s="56"/>
      <c r="T1827" s="57"/>
      <c r="U1827" s="35"/>
      <c r="V1827" s="35"/>
      <c r="W1827" s="35"/>
      <c r="X1827" s="35"/>
      <c r="Y1827" s="35"/>
      <c r="Z1827" s="35"/>
      <c r="AA1827" s="35"/>
      <c r="AB1827" s="35"/>
      <c r="AC1827" s="35"/>
      <c r="AD1827" s="35"/>
      <c r="AE1827" s="35"/>
      <c r="AT1827" s="20" t="s">
        <v>204</v>
      </c>
      <c r="AU1827" s="20" t="s">
        <v>81</v>
      </c>
    </row>
    <row r="1828" spans="1:65" s="13" customFormat="1" ht="22.5">
      <c r="B1828" s="164"/>
      <c r="D1828" s="159" t="s">
        <v>206</v>
      </c>
      <c r="E1828" s="165" t="s">
        <v>3</v>
      </c>
      <c r="F1828" s="166" t="s">
        <v>1971</v>
      </c>
      <c r="H1828" s="167">
        <v>242.02699999999999</v>
      </c>
      <c r="I1828" s="168"/>
      <c r="L1828" s="164"/>
      <c r="M1828" s="169"/>
      <c r="N1828" s="170"/>
      <c r="O1828" s="170"/>
      <c r="P1828" s="170"/>
      <c r="Q1828" s="170"/>
      <c r="R1828" s="170"/>
      <c r="S1828" s="170"/>
      <c r="T1828" s="171"/>
      <c r="AT1828" s="165" t="s">
        <v>206</v>
      </c>
      <c r="AU1828" s="165" t="s">
        <v>81</v>
      </c>
      <c r="AV1828" s="13" t="s">
        <v>81</v>
      </c>
      <c r="AW1828" s="13" t="s">
        <v>34</v>
      </c>
      <c r="AX1828" s="13" t="s">
        <v>79</v>
      </c>
      <c r="AY1828" s="165" t="s">
        <v>195</v>
      </c>
    </row>
    <row r="1829" spans="1:65" s="2" customFormat="1" ht="37.9" customHeight="1">
      <c r="A1829" s="35"/>
      <c r="B1829" s="145"/>
      <c r="C1829" s="146" t="s">
        <v>1982</v>
      </c>
      <c r="D1829" s="146" t="s">
        <v>197</v>
      </c>
      <c r="E1829" s="147" t="s">
        <v>1983</v>
      </c>
      <c r="F1829" s="148" t="s">
        <v>1984</v>
      </c>
      <c r="G1829" s="149" t="s">
        <v>200</v>
      </c>
      <c r="H1829" s="150">
        <v>227.2</v>
      </c>
      <c r="I1829" s="151"/>
      <c r="J1829" s="152">
        <f>ROUND(I1829*H1829,2)</f>
        <v>0</v>
      </c>
      <c r="K1829" s="148" t="s">
        <v>201</v>
      </c>
      <c r="L1829" s="36"/>
      <c r="M1829" s="153" t="s">
        <v>3</v>
      </c>
      <c r="N1829" s="154" t="s">
        <v>43</v>
      </c>
      <c r="O1829" s="56"/>
      <c r="P1829" s="155">
        <f>O1829*H1829</f>
        <v>0</v>
      </c>
      <c r="Q1829" s="155">
        <v>0</v>
      </c>
      <c r="R1829" s="155">
        <f>Q1829*H1829</f>
        <v>0</v>
      </c>
      <c r="S1829" s="155">
        <v>0</v>
      </c>
      <c r="T1829" s="156">
        <f>S1829*H1829</f>
        <v>0</v>
      </c>
      <c r="U1829" s="35"/>
      <c r="V1829" s="35"/>
      <c r="W1829" s="35"/>
      <c r="X1829" s="35"/>
      <c r="Y1829" s="35"/>
      <c r="Z1829" s="35"/>
      <c r="AA1829" s="35"/>
      <c r="AB1829" s="35"/>
      <c r="AC1829" s="35"/>
      <c r="AD1829" s="35"/>
      <c r="AE1829" s="35"/>
      <c r="AR1829" s="157" t="s">
        <v>202</v>
      </c>
      <c r="AT1829" s="157" t="s">
        <v>197</v>
      </c>
      <c r="AU1829" s="157" t="s">
        <v>81</v>
      </c>
      <c r="AY1829" s="20" t="s">
        <v>195</v>
      </c>
      <c r="BE1829" s="158">
        <f>IF(N1829="základní",J1829,0)</f>
        <v>0</v>
      </c>
      <c r="BF1829" s="158">
        <f>IF(N1829="snížená",J1829,0)</f>
        <v>0</v>
      </c>
      <c r="BG1829" s="158">
        <f>IF(N1829="zákl. přenesená",J1829,0)</f>
        <v>0</v>
      </c>
      <c r="BH1829" s="158">
        <f>IF(N1829="sníž. přenesená",J1829,0)</f>
        <v>0</v>
      </c>
      <c r="BI1829" s="158">
        <f>IF(N1829="nulová",J1829,0)</f>
        <v>0</v>
      </c>
      <c r="BJ1829" s="20" t="s">
        <v>79</v>
      </c>
      <c r="BK1829" s="158">
        <f>ROUND(I1829*H1829,2)</f>
        <v>0</v>
      </c>
      <c r="BL1829" s="20" t="s">
        <v>202</v>
      </c>
      <c r="BM1829" s="157" t="s">
        <v>1985</v>
      </c>
    </row>
    <row r="1830" spans="1:65" s="2" customFormat="1" ht="39">
      <c r="A1830" s="35"/>
      <c r="B1830" s="36"/>
      <c r="C1830" s="35"/>
      <c r="D1830" s="159" t="s">
        <v>204</v>
      </c>
      <c r="E1830" s="35"/>
      <c r="F1830" s="160" t="s">
        <v>1986</v>
      </c>
      <c r="G1830" s="35"/>
      <c r="H1830" s="35"/>
      <c r="I1830" s="161"/>
      <c r="J1830" s="35"/>
      <c r="K1830" s="35"/>
      <c r="L1830" s="36"/>
      <c r="M1830" s="162"/>
      <c r="N1830" s="163"/>
      <c r="O1830" s="56"/>
      <c r="P1830" s="56"/>
      <c r="Q1830" s="56"/>
      <c r="R1830" s="56"/>
      <c r="S1830" s="56"/>
      <c r="T1830" s="57"/>
      <c r="U1830" s="35"/>
      <c r="V1830" s="35"/>
      <c r="W1830" s="35"/>
      <c r="X1830" s="35"/>
      <c r="Y1830" s="35"/>
      <c r="Z1830" s="35"/>
      <c r="AA1830" s="35"/>
      <c r="AB1830" s="35"/>
      <c r="AC1830" s="35"/>
      <c r="AD1830" s="35"/>
      <c r="AE1830" s="35"/>
      <c r="AT1830" s="20" t="s">
        <v>204</v>
      </c>
      <c r="AU1830" s="20" t="s">
        <v>81</v>
      </c>
    </row>
    <row r="1831" spans="1:65" s="13" customFormat="1">
      <c r="B1831" s="164"/>
      <c r="D1831" s="159" t="s">
        <v>206</v>
      </c>
      <c r="E1831" s="165" t="s">
        <v>3</v>
      </c>
      <c r="F1831" s="166" t="s">
        <v>1987</v>
      </c>
      <c r="H1831" s="167">
        <v>227.2</v>
      </c>
      <c r="I1831" s="168"/>
      <c r="L1831" s="164"/>
      <c r="M1831" s="169"/>
      <c r="N1831" s="170"/>
      <c r="O1831" s="170"/>
      <c r="P1831" s="170"/>
      <c r="Q1831" s="170"/>
      <c r="R1831" s="170"/>
      <c r="S1831" s="170"/>
      <c r="T1831" s="171"/>
      <c r="AT1831" s="165" t="s">
        <v>206</v>
      </c>
      <c r="AU1831" s="165" t="s">
        <v>81</v>
      </c>
      <c r="AV1831" s="13" t="s">
        <v>81</v>
      </c>
      <c r="AW1831" s="13" t="s">
        <v>34</v>
      </c>
      <c r="AX1831" s="13" t="s">
        <v>79</v>
      </c>
      <c r="AY1831" s="165" t="s">
        <v>195</v>
      </c>
    </row>
    <row r="1832" spans="1:65" s="2" customFormat="1" ht="37.9" customHeight="1">
      <c r="A1832" s="35"/>
      <c r="B1832" s="145"/>
      <c r="C1832" s="146" t="s">
        <v>1988</v>
      </c>
      <c r="D1832" s="146" t="s">
        <v>197</v>
      </c>
      <c r="E1832" s="147" t="s">
        <v>1989</v>
      </c>
      <c r="F1832" s="148" t="s">
        <v>1990</v>
      </c>
      <c r="G1832" s="149" t="s">
        <v>200</v>
      </c>
      <c r="H1832" s="150">
        <v>140</v>
      </c>
      <c r="I1832" s="151"/>
      <c r="J1832" s="152">
        <f>ROUND(I1832*H1832,2)</f>
        <v>0</v>
      </c>
      <c r="K1832" s="148" t="s">
        <v>201</v>
      </c>
      <c r="L1832" s="36"/>
      <c r="M1832" s="153" t="s">
        <v>3</v>
      </c>
      <c r="N1832" s="154" t="s">
        <v>43</v>
      </c>
      <c r="O1832" s="56"/>
      <c r="P1832" s="155">
        <f>O1832*H1832</f>
        <v>0</v>
      </c>
      <c r="Q1832" s="155">
        <v>0</v>
      </c>
      <c r="R1832" s="155">
        <f>Q1832*H1832</f>
        <v>0</v>
      </c>
      <c r="S1832" s="155">
        <v>0</v>
      </c>
      <c r="T1832" s="156">
        <f>S1832*H1832</f>
        <v>0</v>
      </c>
      <c r="U1832" s="35"/>
      <c r="V1832" s="35"/>
      <c r="W1832" s="35"/>
      <c r="X1832" s="35"/>
      <c r="Y1832" s="35"/>
      <c r="Z1832" s="35"/>
      <c r="AA1832" s="35"/>
      <c r="AB1832" s="35"/>
      <c r="AC1832" s="35"/>
      <c r="AD1832" s="35"/>
      <c r="AE1832" s="35"/>
      <c r="AR1832" s="157" t="s">
        <v>202</v>
      </c>
      <c r="AT1832" s="157" t="s">
        <v>197</v>
      </c>
      <c r="AU1832" s="157" t="s">
        <v>81</v>
      </c>
      <c r="AY1832" s="20" t="s">
        <v>195</v>
      </c>
      <c r="BE1832" s="158">
        <f>IF(N1832="základní",J1832,0)</f>
        <v>0</v>
      </c>
      <c r="BF1832" s="158">
        <f>IF(N1832="snížená",J1832,0)</f>
        <v>0</v>
      </c>
      <c r="BG1832" s="158">
        <f>IF(N1832="zákl. přenesená",J1832,0)</f>
        <v>0</v>
      </c>
      <c r="BH1832" s="158">
        <f>IF(N1832="sníž. přenesená",J1832,0)</f>
        <v>0</v>
      </c>
      <c r="BI1832" s="158">
        <f>IF(N1832="nulová",J1832,0)</f>
        <v>0</v>
      </c>
      <c r="BJ1832" s="20" t="s">
        <v>79</v>
      </c>
      <c r="BK1832" s="158">
        <f>ROUND(I1832*H1832,2)</f>
        <v>0</v>
      </c>
      <c r="BL1832" s="20" t="s">
        <v>202</v>
      </c>
      <c r="BM1832" s="157" t="s">
        <v>1991</v>
      </c>
    </row>
    <row r="1833" spans="1:65" s="2" customFormat="1" ht="39">
      <c r="A1833" s="35"/>
      <c r="B1833" s="36"/>
      <c r="C1833" s="35"/>
      <c r="D1833" s="159" t="s">
        <v>204</v>
      </c>
      <c r="E1833" s="35"/>
      <c r="F1833" s="160" t="s">
        <v>1986</v>
      </c>
      <c r="G1833" s="35"/>
      <c r="H1833" s="35"/>
      <c r="I1833" s="161"/>
      <c r="J1833" s="35"/>
      <c r="K1833" s="35"/>
      <c r="L1833" s="36"/>
      <c r="M1833" s="162"/>
      <c r="N1833" s="163"/>
      <c r="O1833" s="56"/>
      <c r="P1833" s="56"/>
      <c r="Q1833" s="56"/>
      <c r="R1833" s="56"/>
      <c r="S1833" s="56"/>
      <c r="T1833" s="57"/>
      <c r="U1833" s="35"/>
      <c r="V1833" s="35"/>
      <c r="W1833" s="35"/>
      <c r="X1833" s="35"/>
      <c r="Y1833" s="35"/>
      <c r="Z1833" s="35"/>
      <c r="AA1833" s="35"/>
      <c r="AB1833" s="35"/>
      <c r="AC1833" s="35"/>
      <c r="AD1833" s="35"/>
      <c r="AE1833" s="35"/>
      <c r="AT1833" s="20" t="s">
        <v>204</v>
      </c>
      <c r="AU1833" s="20" t="s">
        <v>81</v>
      </c>
    </row>
    <row r="1834" spans="1:65" s="13" customFormat="1">
      <c r="B1834" s="164"/>
      <c r="D1834" s="159" t="s">
        <v>206</v>
      </c>
      <c r="E1834" s="165" t="s">
        <v>3</v>
      </c>
      <c r="F1834" s="166" t="s">
        <v>1992</v>
      </c>
      <c r="H1834" s="167">
        <v>140</v>
      </c>
      <c r="I1834" s="168"/>
      <c r="L1834" s="164"/>
      <c r="M1834" s="169"/>
      <c r="N1834" s="170"/>
      <c r="O1834" s="170"/>
      <c r="P1834" s="170"/>
      <c r="Q1834" s="170"/>
      <c r="R1834" s="170"/>
      <c r="S1834" s="170"/>
      <c r="T1834" s="171"/>
      <c r="AT1834" s="165" t="s">
        <v>206</v>
      </c>
      <c r="AU1834" s="165" t="s">
        <v>81</v>
      </c>
      <c r="AV1834" s="13" t="s">
        <v>81</v>
      </c>
      <c r="AW1834" s="13" t="s">
        <v>34</v>
      </c>
      <c r="AX1834" s="13" t="s">
        <v>79</v>
      </c>
      <c r="AY1834" s="165" t="s">
        <v>195</v>
      </c>
    </row>
    <row r="1835" spans="1:65" s="2" customFormat="1" ht="37.9" customHeight="1">
      <c r="A1835" s="35"/>
      <c r="B1835" s="145"/>
      <c r="C1835" s="146" t="s">
        <v>1993</v>
      </c>
      <c r="D1835" s="146" t="s">
        <v>197</v>
      </c>
      <c r="E1835" s="147" t="s">
        <v>1994</v>
      </c>
      <c r="F1835" s="148" t="s">
        <v>1995</v>
      </c>
      <c r="G1835" s="149" t="s">
        <v>200</v>
      </c>
      <c r="H1835" s="150">
        <v>20448</v>
      </c>
      <c r="I1835" s="151"/>
      <c r="J1835" s="152">
        <f>ROUND(I1835*H1835,2)</f>
        <v>0</v>
      </c>
      <c r="K1835" s="148" t="s">
        <v>201</v>
      </c>
      <c r="L1835" s="36"/>
      <c r="M1835" s="153" t="s">
        <v>3</v>
      </c>
      <c r="N1835" s="154" t="s">
        <v>43</v>
      </c>
      <c r="O1835" s="56"/>
      <c r="P1835" s="155">
        <f>O1835*H1835</f>
        <v>0</v>
      </c>
      <c r="Q1835" s="155">
        <v>0</v>
      </c>
      <c r="R1835" s="155">
        <f>Q1835*H1835</f>
        <v>0</v>
      </c>
      <c r="S1835" s="155">
        <v>0</v>
      </c>
      <c r="T1835" s="156">
        <f>S1835*H1835</f>
        <v>0</v>
      </c>
      <c r="U1835" s="35"/>
      <c r="V1835" s="35"/>
      <c r="W1835" s="35"/>
      <c r="X1835" s="35"/>
      <c r="Y1835" s="35"/>
      <c r="Z1835" s="35"/>
      <c r="AA1835" s="35"/>
      <c r="AB1835" s="35"/>
      <c r="AC1835" s="35"/>
      <c r="AD1835" s="35"/>
      <c r="AE1835" s="35"/>
      <c r="AR1835" s="157" t="s">
        <v>202</v>
      </c>
      <c r="AT1835" s="157" t="s">
        <v>197</v>
      </c>
      <c r="AU1835" s="157" t="s">
        <v>81</v>
      </c>
      <c r="AY1835" s="20" t="s">
        <v>195</v>
      </c>
      <c r="BE1835" s="158">
        <f>IF(N1835="základní",J1835,0)</f>
        <v>0</v>
      </c>
      <c r="BF1835" s="158">
        <f>IF(N1835="snížená",J1835,0)</f>
        <v>0</v>
      </c>
      <c r="BG1835" s="158">
        <f>IF(N1835="zákl. přenesená",J1835,0)</f>
        <v>0</v>
      </c>
      <c r="BH1835" s="158">
        <f>IF(N1835="sníž. přenesená",J1835,0)</f>
        <v>0</v>
      </c>
      <c r="BI1835" s="158">
        <f>IF(N1835="nulová",J1835,0)</f>
        <v>0</v>
      </c>
      <c r="BJ1835" s="20" t="s">
        <v>79</v>
      </c>
      <c r="BK1835" s="158">
        <f>ROUND(I1835*H1835,2)</f>
        <v>0</v>
      </c>
      <c r="BL1835" s="20" t="s">
        <v>202</v>
      </c>
      <c r="BM1835" s="157" t="s">
        <v>1996</v>
      </c>
    </row>
    <row r="1836" spans="1:65" s="2" customFormat="1" ht="39">
      <c r="A1836" s="35"/>
      <c r="B1836" s="36"/>
      <c r="C1836" s="35"/>
      <c r="D1836" s="159" t="s">
        <v>204</v>
      </c>
      <c r="E1836" s="35"/>
      <c r="F1836" s="160" t="s">
        <v>1986</v>
      </c>
      <c r="G1836" s="35"/>
      <c r="H1836" s="35"/>
      <c r="I1836" s="161"/>
      <c r="J1836" s="35"/>
      <c r="K1836" s="35"/>
      <c r="L1836" s="36"/>
      <c r="M1836" s="162"/>
      <c r="N1836" s="163"/>
      <c r="O1836" s="56"/>
      <c r="P1836" s="56"/>
      <c r="Q1836" s="56"/>
      <c r="R1836" s="56"/>
      <c r="S1836" s="56"/>
      <c r="T1836" s="57"/>
      <c r="U1836" s="35"/>
      <c r="V1836" s="35"/>
      <c r="W1836" s="35"/>
      <c r="X1836" s="35"/>
      <c r="Y1836" s="35"/>
      <c r="Z1836" s="35"/>
      <c r="AA1836" s="35"/>
      <c r="AB1836" s="35"/>
      <c r="AC1836" s="35"/>
      <c r="AD1836" s="35"/>
      <c r="AE1836" s="35"/>
      <c r="AT1836" s="20" t="s">
        <v>204</v>
      </c>
      <c r="AU1836" s="20" t="s">
        <v>81</v>
      </c>
    </row>
    <row r="1837" spans="1:65" s="13" customFormat="1">
      <c r="B1837" s="164"/>
      <c r="D1837" s="159" t="s">
        <v>206</v>
      </c>
      <c r="E1837" s="165" t="s">
        <v>3</v>
      </c>
      <c r="F1837" s="166" t="s">
        <v>1997</v>
      </c>
      <c r="H1837" s="167">
        <v>20448</v>
      </c>
      <c r="I1837" s="168"/>
      <c r="L1837" s="164"/>
      <c r="M1837" s="169"/>
      <c r="N1837" s="170"/>
      <c r="O1837" s="170"/>
      <c r="P1837" s="170"/>
      <c r="Q1837" s="170"/>
      <c r="R1837" s="170"/>
      <c r="S1837" s="170"/>
      <c r="T1837" s="171"/>
      <c r="AT1837" s="165" t="s">
        <v>206</v>
      </c>
      <c r="AU1837" s="165" t="s">
        <v>81</v>
      </c>
      <c r="AV1837" s="13" t="s">
        <v>81</v>
      </c>
      <c r="AW1837" s="13" t="s">
        <v>34</v>
      </c>
      <c r="AX1837" s="13" t="s">
        <v>79</v>
      </c>
      <c r="AY1837" s="165" t="s">
        <v>195</v>
      </c>
    </row>
    <row r="1838" spans="1:65" s="2" customFormat="1" ht="37.9" customHeight="1">
      <c r="A1838" s="35"/>
      <c r="B1838" s="145"/>
      <c r="C1838" s="146" t="s">
        <v>1998</v>
      </c>
      <c r="D1838" s="146" t="s">
        <v>197</v>
      </c>
      <c r="E1838" s="147" t="s">
        <v>1999</v>
      </c>
      <c r="F1838" s="148" t="s">
        <v>2000</v>
      </c>
      <c r="G1838" s="149" t="s">
        <v>200</v>
      </c>
      <c r="H1838" s="150">
        <v>12600</v>
      </c>
      <c r="I1838" s="151"/>
      <c r="J1838" s="152">
        <f>ROUND(I1838*H1838,2)</f>
        <v>0</v>
      </c>
      <c r="K1838" s="148" t="s">
        <v>201</v>
      </c>
      <c r="L1838" s="36"/>
      <c r="M1838" s="153" t="s">
        <v>3</v>
      </c>
      <c r="N1838" s="154" t="s">
        <v>43</v>
      </c>
      <c r="O1838" s="56"/>
      <c r="P1838" s="155">
        <f>O1838*H1838</f>
        <v>0</v>
      </c>
      <c r="Q1838" s="155">
        <v>0</v>
      </c>
      <c r="R1838" s="155">
        <f>Q1838*H1838</f>
        <v>0</v>
      </c>
      <c r="S1838" s="155">
        <v>0</v>
      </c>
      <c r="T1838" s="156">
        <f>S1838*H1838</f>
        <v>0</v>
      </c>
      <c r="U1838" s="35"/>
      <c r="V1838" s="35"/>
      <c r="W1838" s="35"/>
      <c r="X1838" s="35"/>
      <c r="Y1838" s="35"/>
      <c r="Z1838" s="35"/>
      <c r="AA1838" s="35"/>
      <c r="AB1838" s="35"/>
      <c r="AC1838" s="35"/>
      <c r="AD1838" s="35"/>
      <c r="AE1838" s="35"/>
      <c r="AR1838" s="157" t="s">
        <v>202</v>
      </c>
      <c r="AT1838" s="157" t="s">
        <v>197</v>
      </c>
      <c r="AU1838" s="157" t="s">
        <v>81</v>
      </c>
      <c r="AY1838" s="20" t="s">
        <v>195</v>
      </c>
      <c r="BE1838" s="158">
        <f>IF(N1838="základní",J1838,0)</f>
        <v>0</v>
      </c>
      <c r="BF1838" s="158">
        <f>IF(N1838="snížená",J1838,0)</f>
        <v>0</v>
      </c>
      <c r="BG1838" s="158">
        <f>IF(N1838="zákl. přenesená",J1838,0)</f>
        <v>0</v>
      </c>
      <c r="BH1838" s="158">
        <f>IF(N1838="sníž. přenesená",J1838,0)</f>
        <v>0</v>
      </c>
      <c r="BI1838" s="158">
        <f>IF(N1838="nulová",J1838,0)</f>
        <v>0</v>
      </c>
      <c r="BJ1838" s="20" t="s">
        <v>79</v>
      </c>
      <c r="BK1838" s="158">
        <f>ROUND(I1838*H1838,2)</f>
        <v>0</v>
      </c>
      <c r="BL1838" s="20" t="s">
        <v>202</v>
      </c>
      <c r="BM1838" s="157" t="s">
        <v>2001</v>
      </c>
    </row>
    <row r="1839" spans="1:65" s="2" customFormat="1" ht="39">
      <c r="A1839" s="35"/>
      <c r="B1839" s="36"/>
      <c r="C1839" s="35"/>
      <c r="D1839" s="159" t="s">
        <v>204</v>
      </c>
      <c r="E1839" s="35"/>
      <c r="F1839" s="160" t="s">
        <v>1986</v>
      </c>
      <c r="G1839" s="35"/>
      <c r="H1839" s="35"/>
      <c r="I1839" s="161"/>
      <c r="J1839" s="35"/>
      <c r="K1839" s="35"/>
      <c r="L1839" s="36"/>
      <c r="M1839" s="162"/>
      <c r="N1839" s="163"/>
      <c r="O1839" s="56"/>
      <c r="P1839" s="56"/>
      <c r="Q1839" s="56"/>
      <c r="R1839" s="56"/>
      <c r="S1839" s="56"/>
      <c r="T1839" s="57"/>
      <c r="U1839" s="35"/>
      <c r="V1839" s="35"/>
      <c r="W1839" s="35"/>
      <c r="X1839" s="35"/>
      <c r="Y1839" s="35"/>
      <c r="Z1839" s="35"/>
      <c r="AA1839" s="35"/>
      <c r="AB1839" s="35"/>
      <c r="AC1839" s="35"/>
      <c r="AD1839" s="35"/>
      <c r="AE1839" s="35"/>
      <c r="AT1839" s="20" t="s">
        <v>204</v>
      </c>
      <c r="AU1839" s="20" t="s">
        <v>81</v>
      </c>
    </row>
    <row r="1840" spans="1:65" s="13" customFormat="1">
      <c r="B1840" s="164"/>
      <c r="D1840" s="159" t="s">
        <v>206</v>
      </c>
      <c r="E1840" s="165" t="s">
        <v>3</v>
      </c>
      <c r="F1840" s="166" t="s">
        <v>2002</v>
      </c>
      <c r="H1840" s="167">
        <v>12600</v>
      </c>
      <c r="I1840" s="168"/>
      <c r="L1840" s="164"/>
      <c r="M1840" s="169"/>
      <c r="N1840" s="170"/>
      <c r="O1840" s="170"/>
      <c r="P1840" s="170"/>
      <c r="Q1840" s="170"/>
      <c r="R1840" s="170"/>
      <c r="S1840" s="170"/>
      <c r="T1840" s="171"/>
      <c r="AT1840" s="165" t="s">
        <v>206</v>
      </c>
      <c r="AU1840" s="165" t="s">
        <v>81</v>
      </c>
      <c r="AV1840" s="13" t="s">
        <v>81</v>
      </c>
      <c r="AW1840" s="13" t="s">
        <v>34</v>
      </c>
      <c r="AX1840" s="13" t="s">
        <v>79</v>
      </c>
      <c r="AY1840" s="165" t="s">
        <v>195</v>
      </c>
    </row>
    <row r="1841" spans="1:65" s="2" customFormat="1" ht="37.9" customHeight="1">
      <c r="A1841" s="35"/>
      <c r="B1841" s="145"/>
      <c r="C1841" s="146" t="s">
        <v>2003</v>
      </c>
      <c r="D1841" s="146" t="s">
        <v>197</v>
      </c>
      <c r="E1841" s="147" t="s">
        <v>2004</v>
      </c>
      <c r="F1841" s="148" t="s">
        <v>2005</v>
      </c>
      <c r="G1841" s="149" t="s">
        <v>200</v>
      </c>
      <c r="H1841" s="150">
        <v>227.2</v>
      </c>
      <c r="I1841" s="151"/>
      <c r="J1841" s="152">
        <f>ROUND(I1841*H1841,2)</f>
        <v>0</v>
      </c>
      <c r="K1841" s="148" t="s">
        <v>201</v>
      </c>
      <c r="L1841" s="36"/>
      <c r="M1841" s="153" t="s">
        <v>3</v>
      </c>
      <c r="N1841" s="154" t="s">
        <v>43</v>
      </c>
      <c r="O1841" s="56"/>
      <c r="P1841" s="155">
        <f>O1841*H1841</f>
        <v>0</v>
      </c>
      <c r="Q1841" s="155">
        <v>0</v>
      </c>
      <c r="R1841" s="155">
        <f>Q1841*H1841</f>
        <v>0</v>
      </c>
      <c r="S1841" s="155">
        <v>0</v>
      </c>
      <c r="T1841" s="156">
        <f>S1841*H1841</f>
        <v>0</v>
      </c>
      <c r="U1841" s="35"/>
      <c r="V1841" s="35"/>
      <c r="W1841" s="35"/>
      <c r="X1841" s="35"/>
      <c r="Y1841" s="35"/>
      <c r="Z1841" s="35"/>
      <c r="AA1841" s="35"/>
      <c r="AB1841" s="35"/>
      <c r="AC1841" s="35"/>
      <c r="AD1841" s="35"/>
      <c r="AE1841" s="35"/>
      <c r="AR1841" s="157" t="s">
        <v>202</v>
      </c>
      <c r="AT1841" s="157" t="s">
        <v>197</v>
      </c>
      <c r="AU1841" s="157" t="s">
        <v>81</v>
      </c>
      <c r="AY1841" s="20" t="s">
        <v>195</v>
      </c>
      <c r="BE1841" s="158">
        <f>IF(N1841="základní",J1841,0)</f>
        <v>0</v>
      </c>
      <c r="BF1841" s="158">
        <f>IF(N1841="snížená",J1841,0)</f>
        <v>0</v>
      </c>
      <c r="BG1841" s="158">
        <f>IF(N1841="zákl. přenesená",J1841,0)</f>
        <v>0</v>
      </c>
      <c r="BH1841" s="158">
        <f>IF(N1841="sníž. přenesená",J1841,0)</f>
        <v>0</v>
      </c>
      <c r="BI1841" s="158">
        <f>IF(N1841="nulová",J1841,0)</f>
        <v>0</v>
      </c>
      <c r="BJ1841" s="20" t="s">
        <v>79</v>
      </c>
      <c r="BK1841" s="158">
        <f>ROUND(I1841*H1841,2)</f>
        <v>0</v>
      </c>
      <c r="BL1841" s="20" t="s">
        <v>202</v>
      </c>
      <c r="BM1841" s="157" t="s">
        <v>2006</v>
      </c>
    </row>
    <row r="1842" spans="1:65" s="2" customFormat="1" ht="39">
      <c r="A1842" s="35"/>
      <c r="B1842" s="36"/>
      <c r="C1842" s="35"/>
      <c r="D1842" s="159" t="s">
        <v>204</v>
      </c>
      <c r="E1842" s="35"/>
      <c r="F1842" s="160" t="s">
        <v>2007</v>
      </c>
      <c r="G1842" s="35"/>
      <c r="H1842" s="35"/>
      <c r="I1842" s="161"/>
      <c r="J1842" s="35"/>
      <c r="K1842" s="35"/>
      <c r="L1842" s="36"/>
      <c r="M1842" s="162"/>
      <c r="N1842" s="163"/>
      <c r="O1842" s="56"/>
      <c r="P1842" s="56"/>
      <c r="Q1842" s="56"/>
      <c r="R1842" s="56"/>
      <c r="S1842" s="56"/>
      <c r="T1842" s="57"/>
      <c r="U1842" s="35"/>
      <c r="V1842" s="35"/>
      <c r="W1842" s="35"/>
      <c r="X1842" s="35"/>
      <c r="Y1842" s="35"/>
      <c r="Z1842" s="35"/>
      <c r="AA1842" s="35"/>
      <c r="AB1842" s="35"/>
      <c r="AC1842" s="35"/>
      <c r="AD1842" s="35"/>
      <c r="AE1842" s="35"/>
      <c r="AT1842" s="20" t="s">
        <v>204</v>
      </c>
      <c r="AU1842" s="20" t="s">
        <v>81</v>
      </c>
    </row>
    <row r="1843" spans="1:65" s="2" customFormat="1" ht="37.9" customHeight="1">
      <c r="A1843" s="35"/>
      <c r="B1843" s="145"/>
      <c r="C1843" s="146" t="s">
        <v>2008</v>
      </c>
      <c r="D1843" s="146" t="s">
        <v>197</v>
      </c>
      <c r="E1843" s="147" t="s">
        <v>2009</v>
      </c>
      <c r="F1843" s="148" t="s">
        <v>2010</v>
      </c>
      <c r="G1843" s="149" t="s">
        <v>200</v>
      </c>
      <c r="H1843" s="150">
        <v>140</v>
      </c>
      <c r="I1843" s="151"/>
      <c r="J1843" s="152">
        <f>ROUND(I1843*H1843,2)</f>
        <v>0</v>
      </c>
      <c r="K1843" s="148" t="s">
        <v>201</v>
      </c>
      <c r="L1843" s="36"/>
      <c r="M1843" s="153" t="s">
        <v>3</v>
      </c>
      <c r="N1843" s="154" t="s">
        <v>43</v>
      </c>
      <c r="O1843" s="56"/>
      <c r="P1843" s="155">
        <f>O1843*H1843</f>
        <v>0</v>
      </c>
      <c r="Q1843" s="155">
        <v>0</v>
      </c>
      <c r="R1843" s="155">
        <f>Q1843*H1843</f>
        <v>0</v>
      </c>
      <c r="S1843" s="155">
        <v>0</v>
      </c>
      <c r="T1843" s="156">
        <f>S1843*H1843</f>
        <v>0</v>
      </c>
      <c r="U1843" s="35"/>
      <c r="V1843" s="35"/>
      <c r="W1843" s="35"/>
      <c r="X1843" s="35"/>
      <c r="Y1843" s="35"/>
      <c r="Z1843" s="35"/>
      <c r="AA1843" s="35"/>
      <c r="AB1843" s="35"/>
      <c r="AC1843" s="35"/>
      <c r="AD1843" s="35"/>
      <c r="AE1843" s="35"/>
      <c r="AR1843" s="157" t="s">
        <v>202</v>
      </c>
      <c r="AT1843" s="157" t="s">
        <v>197</v>
      </c>
      <c r="AU1843" s="157" t="s">
        <v>81</v>
      </c>
      <c r="AY1843" s="20" t="s">
        <v>195</v>
      </c>
      <c r="BE1843" s="158">
        <f>IF(N1843="základní",J1843,0)</f>
        <v>0</v>
      </c>
      <c r="BF1843" s="158">
        <f>IF(N1843="snížená",J1843,0)</f>
        <v>0</v>
      </c>
      <c r="BG1843" s="158">
        <f>IF(N1843="zákl. přenesená",J1843,0)</f>
        <v>0</v>
      </c>
      <c r="BH1843" s="158">
        <f>IF(N1843="sníž. přenesená",J1843,0)</f>
        <v>0</v>
      </c>
      <c r="BI1843" s="158">
        <f>IF(N1843="nulová",J1843,0)</f>
        <v>0</v>
      </c>
      <c r="BJ1843" s="20" t="s">
        <v>79</v>
      </c>
      <c r="BK1843" s="158">
        <f>ROUND(I1843*H1843,2)</f>
        <v>0</v>
      </c>
      <c r="BL1843" s="20" t="s">
        <v>202</v>
      </c>
      <c r="BM1843" s="157" t="s">
        <v>2011</v>
      </c>
    </row>
    <row r="1844" spans="1:65" s="2" customFormat="1" ht="39">
      <c r="A1844" s="35"/>
      <c r="B1844" s="36"/>
      <c r="C1844" s="35"/>
      <c r="D1844" s="159" t="s">
        <v>204</v>
      </c>
      <c r="E1844" s="35"/>
      <c r="F1844" s="160" t="s">
        <v>2007</v>
      </c>
      <c r="G1844" s="35"/>
      <c r="H1844" s="35"/>
      <c r="I1844" s="161"/>
      <c r="J1844" s="35"/>
      <c r="K1844" s="35"/>
      <c r="L1844" s="36"/>
      <c r="M1844" s="162"/>
      <c r="N1844" s="163"/>
      <c r="O1844" s="56"/>
      <c r="P1844" s="56"/>
      <c r="Q1844" s="56"/>
      <c r="R1844" s="56"/>
      <c r="S1844" s="56"/>
      <c r="T1844" s="57"/>
      <c r="U1844" s="35"/>
      <c r="V1844" s="35"/>
      <c r="W1844" s="35"/>
      <c r="X1844" s="35"/>
      <c r="Y1844" s="35"/>
      <c r="Z1844" s="35"/>
      <c r="AA1844" s="35"/>
      <c r="AB1844" s="35"/>
      <c r="AC1844" s="35"/>
      <c r="AD1844" s="35"/>
      <c r="AE1844" s="35"/>
      <c r="AT1844" s="20" t="s">
        <v>204</v>
      </c>
      <c r="AU1844" s="20" t="s">
        <v>81</v>
      </c>
    </row>
    <row r="1845" spans="1:65" s="2" customFormat="1" ht="24.2" customHeight="1">
      <c r="A1845" s="35"/>
      <c r="B1845" s="145"/>
      <c r="C1845" s="146" t="s">
        <v>2012</v>
      </c>
      <c r="D1845" s="146" t="s">
        <v>197</v>
      </c>
      <c r="E1845" s="147" t="s">
        <v>2013</v>
      </c>
      <c r="F1845" s="148" t="s">
        <v>2014</v>
      </c>
      <c r="G1845" s="149" t="s">
        <v>300</v>
      </c>
      <c r="H1845" s="150">
        <v>3610.4569999999999</v>
      </c>
      <c r="I1845" s="151"/>
      <c r="J1845" s="152">
        <f>ROUND(I1845*H1845,2)</f>
        <v>0</v>
      </c>
      <c r="K1845" s="148" t="s">
        <v>201</v>
      </c>
      <c r="L1845" s="36"/>
      <c r="M1845" s="153" t="s">
        <v>3</v>
      </c>
      <c r="N1845" s="154" t="s">
        <v>43</v>
      </c>
      <c r="O1845" s="56"/>
      <c r="P1845" s="155">
        <f>O1845*H1845</f>
        <v>0</v>
      </c>
      <c r="Q1845" s="155">
        <v>0</v>
      </c>
      <c r="R1845" s="155">
        <f>Q1845*H1845</f>
        <v>0</v>
      </c>
      <c r="S1845" s="155">
        <v>0</v>
      </c>
      <c r="T1845" s="156">
        <f>S1845*H1845</f>
        <v>0</v>
      </c>
      <c r="U1845" s="35"/>
      <c r="V1845" s="35"/>
      <c r="W1845" s="35"/>
      <c r="X1845" s="35"/>
      <c r="Y1845" s="35"/>
      <c r="Z1845" s="35"/>
      <c r="AA1845" s="35"/>
      <c r="AB1845" s="35"/>
      <c r="AC1845" s="35"/>
      <c r="AD1845" s="35"/>
      <c r="AE1845" s="35"/>
      <c r="AR1845" s="157" t="s">
        <v>202</v>
      </c>
      <c r="AT1845" s="157" t="s">
        <v>197</v>
      </c>
      <c r="AU1845" s="157" t="s">
        <v>81</v>
      </c>
      <c r="AY1845" s="20" t="s">
        <v>195</v>
      </c>
      <c r="BE1845" s="158">
        <f>IF(N1845="základní",J1845,0)</f>
        <v>0</v>
      </c>
      <c r="BF1845" s="158">
        <f>IF(N1845="snížená",J1845,0)</f>
        <v>0</v>
      </c>
      <c r="BG1845" s="158">
        <f>IF(N1845="zákl. přenesená",J1845,0)</f>
        <v>0</v>
      </c>
      <c r="BH1845" s="158">
        <f>IF(N1845="sníž. přenesená",J1845,0)</f>
        <v>0</v>
      </c>
      <c r="BI1845" s="158">
        <f>IF(N1845="nulová",J1845,0)</f>
        <v>0</v>
      </c>
      <c r="BJ1845" s="20" t="s">
        <v>79</v>
      </c>
      <c r="BK1845" s="158">
        <f>ROUND(I1845*H1845,2)</f>
        <v>0</v>
      </c>
      <c r="BL1845" s="20" t="s">
        <v>202</v>
      </c>
      <c r="BM1845" s="157" t="s">
        <v>2015</v>
      </c>
    </row>
    <row r="1846" spans="1:65" s="2" customFormat="1" ht="39">
      <c r="A1846" s="35"/>
      <c r="B1846" s="36"/>
      <c r="C1846" s="35"/>
      <c r="D1846" s="159" t="s">
        <v>204</v>
      </c>
      <c r="E1846" s="35"/>
      <c r="F1846" s="160" t="s">
        <v>2016</v>
      </c>
      <c r="G1846" s="35"/>
      <c r="H1846" s="35"/>
      <c r="I1846" s="161"/>
      <c r="J1846" s="35"/>
      <c r="K1846" s="35"/>
      <c r="L1846" s="36"/>
      <c r="M1846" s="162"/>
      <c r="N1846" s="163"/>
      <c r="O1846" s="56"/>
      <c r="P1846" s="56"/>
      <c r="Q1846" s="56"/>
      <c r="R1846" s="56"/>
      <c r="S1846" s="56"/>
      <c r="T1846" s="57"/>
      <c r="U1846" s="35"/>
      <c r="V1846" s="35"/>
      <c r="W1846" s="35"/>
      <c r="X1846" s="35"/>
      <c r="Y1846" s="35"/>
      <c r="Z1846" s="35"/>
      <c r="AA1846" s="35"/>
      <c r="AB1846" s="35"/>
      <c r="AC1846" s="35"/>
      <c r="AD1846" s="35"/>
      <c r="AE1846" s="35"/>
      <c r="AT1846" s="20" t="s">
        <v>204</v>
      </c>
      <c r="AU1846" s="20" t="s">
        <v>81</v>
      </c>
    </row>
    <row r="1847" spans="1:65" s="13" customFormat="1" ht="22.5">
      <c r="B1847" s="164"/>
      <c r="D1847" s="159" t="s">
        <v>206</v>
      </c>
      <c r="E1847" s="165" t="s">
        <v>3</v>
      </c>
      <c r="F1847" s="166" t="s">
        <v>1934</v>
      </c>
      <c r="H1847" s="167">
        <v>2451.672</v>
      </c>
      <c r="I1847" s="168"/>
      <c r="L1847" s="164"/>
      <c r="M1847" s="169"/>
      <c r="N1847" s="170"/>
      <c r="O1847" s="170"/>
      <c r="P1847" s="170"/>
      <c r="Q1847" s="170"/>
      <c r="R1847" s="170"/>
      <c r="S1847" s="170"/>
      <c r="T1847" s="171"/>
      <c r="AT1847" s="165" t="s">
        <v>206</v>
      </c>
      <c r="AU1847" s="165" t="s">
        <v>81</v>
      </c>
      <c r="AV1847" s="13" t="s">
        <v>81</v>
      </c>
      <c r="AW1847" s="13" t="s">
        <v>34</v>
      </c>
      <c r="AX1847" s="13" t="s">
        <v>72</v>
      </c>
      <c r="AY1847" s="165" t="s">
        <v>195</v>
      </c>
    </row>
    <row r="1848" spans="1:65" s="13" customFormat="1">
      <c r="B1848" s="164"/>
      <c r="D1848" s="159" t="s">
        <v>206</v>
      </c>
      <c r="E1848" s="165" t="s">
        <v>3</v>
      </c>
      <c r="F1848" s="166" t="s">
        <v>1935</v>
      </c>
      <c r="H1848" s="167">
        <v>173.393</v>
      </c>
      <c r="I1848" s="168"/>
      <c r="L1848" s="164"/>
      <c r="M1848" s="169"/>
      <c r="N1848" s="170"/>
      <c r="O1848" s="170"/>
      <c r="P1848" s="170"/>
      <c r="Q1848" s="170"/>
      <c r="R1848" s="170"/>
      <c r="S1848" s="170"/>
      <c r="T1848" s="171"/>
      <c r="AT1848" s="165" t="s">
        <v>206</v>
      </c>
      <c r="AU1848" s="165" t="s">
        <v>81</v>
      </c>
      <c r="AV1848" s="13" t="s">
        <v>81</v>
      </c>
      <c r="AW1848" s="13" t="s">
        <v>34</v>
      </c>
      <c r="AX1848" s="13" t="s">
        <v>72</v>
      </c>
      <c r="AY1848" s="165" t="s">
        <v>195</v>
      </c>
    </row>
    <row r="1849" spans="1:65" s="13" customFormat="1">
      <c r="B1849" s="164"/>
      <c r="D1849" s="159" t="s">
        <v>206</v>
      </c>
      <c r="E1849" s="165" t="s">
        <v>3</v>
      </c>
      <c r="F1849" s="166" t="s">
        <v>1936</v>
      </c>
      <c r="H1849" s="167">
        <v>99.792000000000002</v>
      </c>
      <c r="I1849" s="168"/>
      <c r="L1849" s="164"/>
      <c r="M1849" s="169"/>
      <c r="N1849" s="170"/>
      <c r="O1849" s="170"/>
      <c r="P1849" s="170"/>
      <c r="Q1849" s="170"/>
      <c r="R1849" s="170"/>
      <c r="S1849" s="170"/>
      <c r="T1849" s="171"/>
      <c r="AT1849" s="165" t="s">
        <v>206</v>
      </c>
      <c r="AU1849" s="165" t="s">
        <v>81</v>
      </c>
      <c r="AV1849" s="13" t="s">
        <v>81</v>
      </c>
      <c r="AW1849" s="13" t="s">
        <v>34</v>
      </c>
      <c r="AX1849" s="13" t="s">
        <v>72</v>
      </c>
      <c r="AY1849" s="165" t="s">
        <v>195</v>
      </c>
    </row>
    <row r="1850" spans="1:65" s="13" customFormat="1">
      <c r="B1850" s="164"/>
      <c r="D1850" s="159" t="s">
        <v>206</v>
      </c>
      <c r="E1850" s="165" t="s">
        <v>3</v>
      </c>
      <c r="F1850" s="166" t="s">
        <v>1937</v>
      </c>
      <c r="H1850" s="167">
        <v>59.5</v>
      </c>
      <c r="I1850" s="168"/>
      <c r="L1850" s="164"/>
      <c r="M1850" s="169"/>
      <c r="N1850" s="170"/>
      <c r="O1850" s="170"/>
      <c r="P1850" s="170"/>
      <c r="Q1850" s="170"/>
      <c r="R1850" s="170"/>
      <c r="S1850" s="170"/>
      <c r="T1850" s="171"/>
      <c r="AT1850" s="165" t="s">
        <v>206</v>
      </c>
      <c r="AU1850" s="165" t="s">
        <v>81</v>
      </c>
      <c r="AV1850" s="13" t="s">
        <v>81</v>
      </c>
      <c r="AW1850" s="13" t="s">
        <v>34</v>
      </c>
      <c r="AX1850" s="13" t="s">
        <v>72</v>
      </c>
      <c r="AY1850" s="165" t="s">
        <v>195</v>
      </c>
    </row>
    <row r="1851" spans="1:65" s="13" customFormat="1">
      <c r="B1851" s="164"/>
      <c r="D1851" s="159" t="s">
        <v>206</v>
      </c>
      <c r="E1851" s="165" t="s">
        <v>3</v>
      </c>
      <c r="F1851" s="166" t="s">
        <v>1943</v>
      </c>
      <c r="H1851" s="167">
        <v>390.6</v>
      </c>
      <c r="I1851" s="168"/>
      <c r="L1851" s="164"/>
      <c r="M1851" s="169"/>
      <c r="N1851" s="170"/>
      <c r="O1851" s="170"/>
      <c r="P1851" s="170"/>
      <c r="Q1851" s="170"/>
      <c r="R1851" s="170"/>
      <c r="S1851" s="170"/>
      <c r="T1851" s="171"/>
      <c r="AT1851" s="165" t="s">
        <v>206</v>
      </c>
      <c r="AU1851" s="165" t="s">
        <v>81</v>
      </c>
      <c r="AV1851" s="13" t="s">
        <v>81</v>
      </c>
      <c r="AW1851" s="13" t="s">
        <v>34</v>
      </c>
      <c r="AX1851" s="13" t="s">
        <v>72</v>
      </c>
      <c r="AY1851" s="165" t="s">
        <v>195</v>
      </c>
    </row>
    <row r="1852" spans="1:65" s="13" customFormat="1">
      <c r="B1852" s="164"/>
      <c r="D1852" s="159" t="s">
        <v>206</v>
      </c>
      <c r="E1852" s="165" t="s">
        <v>3</v>
      </c>
      <c r="F1852" s="166" t="s">
        <v>1944</v>
      </c>
      <c r="H1852" s="167">
        <v>102</v>
      </c>
      <c r="I1852" s="168"/>
      <c r="L1852" s="164"/>
      <c r="M1852" s="169"/>
      <c r="N1852" s="170"/>
      <c r="O1852" s="170"/>
      <c r="P1852" s="170"/>
      <c r="Q1852" s="170"/>
      <c r="R1852" s="170"/>
      <c r="S1852" s="170"/>
      <c r="T1852" s="171"/>
      <c r="AT1852" s="165" t="s">
        <v>206</v>
      </c>
      <c r="AU1852" s="165" t="s">
        <v>81</v>
      </c>
      <c r="AV1852" s="13" t="s">
        <v>81</v>
      </c>
      <c r="AW1852" s="13" t="s">
        <v>34</v>
      </c>
      <c r="AX1852" s="13" t="s">
        <v>72</v>
      </c>
      <c r="AY1852" s="165" t="s">
        <v>195</v>
      </c>
    </row>
    <row r="1853" spans="1:65" s="13" customFormat="1">
      <c r="B1853" s="164"/>
      <c r="D1853" s="159" t="s">
        <v>206</v>
      </c>
      <c r="E1853" s="165" t="s">
        <v>3</v>
      </c>
      <c r="F1853" s="166" t="s">
        <v>1945</v>
      </c>
      <c r="H1853" s="167">
        <v>333.5</v>
      </c>
      <c r="I1853" s="168"/>
      <c r="L1853" s="164"/>
      <c r="M1853" s="169"/>
      <c r="N1853" s="170"/>
      <c r="O1853" s="170"/>
      <c r="P1853" s="170"/>
      <c r="Q1853" s="170"/>
      <c r="R1853" s="170"/>
      <c r="S1853" s="170"/>
      <c r="T1853" s="171"/>
      <c r="AT1853" s="165" t="s">
        <v>206</v>
      </c>
      <c r="AU1853" s="165" t="s">
        <v>81</v>
      </c>
      <c r="AV1853" s="13" t="s">
        <v>81</v>
      </c>
      <c r="AW1853" s="13" t="s">
        <v>34</v>
      </c>
      <c r="AX1853" s="13" t="s">
        <v>72</v>
      </c>
      <c r="AY1853" s="165" t="s">
        <v>195</v>
      </c>
    </row>
    <row r="1854" spans="1:65" s="15" customFormat="1">
      <c r="B1854" s="180"/>
      <c r="D1854" s="159" t="s">
        <v>206</v>
      </c>
      <c r="E1854" s="181" t="s">
        <v>3</v>
      </c>
      <c r="F1854" s="182" t="s">
        <v>1946</v>
      </c>
      <c r="H1854" s="183">
        <v>3610.4569999999999</v>
      </c>
      <c r="I1854" s="184"/>
      <c r="L1854" s="180"/>
      <c r="M1854" s="185"/>
      <c r="N1854" s="186"/>
      <c r="O1854" s="186"/>
      <c r="P1854" s="186"/>
      <c r="Q1854" s="186"/>
      <c r="R1854" s="186"/>
      <c r="S1854" s="186"/>
      <c r="T1854" s="187"/>
      <c r="AT1854" s="181" t="s">
        <v>206</v>
      </c>
      <c r="AU1854" s="181" t="s">
        <v>81</v>
      </c>
      <c r="AV1854" s="15" t="s">
        <v>202</v>
      </c>
      <c r="AW1854" s="15" t="s">
        <v>34</v>
      </c>
      <c r="AX1854" s="15" t="s">
        <v>79</v>
      </c>
      <c r="AY1854" s="181" t="s">
        <v>195</v>
      </c>
    </row>
    <row r="1855" spans="1:65" s="2" customFormat="1" ht="24.2" customHeight="1">
      <c r="A1855" s="35"/>
      <c r="B1855" s="145"/>
      <c r="C1855" s="146" t="s">
        <v>2017</v>
      </c>
      <c r="D1855" s="146" t="s">
        <v>197</v>
      </c>
      <c r="E1855" s="147" t="s">
        <v>2018</v>
      </c>
      <c r="F1855" s="148" t="s">
        <v>2019</v>
      </c>
      <c r="G1855" s="149" t="s">
        <v>300</v>
      </c>
      <c r="H1855" s="150">
        <v>433254.84</v>
      </c>
      <c r="I1855" s="151"/>
      <c r="J1855" s="152">
        <f>ROUND(I1855*H1855,2)</f>
        <v>0</v>
      </c>
      <c r="K1855" s="148" t="s">
        <v>201</v>
      </c>
      <c r="L1855" s="36"/>
      <c r="M1855" s="153" t="s">
        <v>3</v>
      </c>
      <c r="N1855" s="154" t="s">
        <v>43</v>
      </c>
      <c r="O1855" s="56"/>
      <c r="P1855" s="155">
        <f>O1855*H1855</f>
        <v>0</v>
      </c>
      <c r="Q1855" s="155">
        <v>0</v>
      </c>
      <c r="R1855" s="155">
        <f>Q1855*H1855</f>
        <v>0</v>
      </c>
      <c r="S1855" s="155">
        <v>0</v>
      </c>
      <c r="T1855" s="156">
        <f>S1855*H1855</f>
        <v>0</v>
      </c>
      <c r="U1855" s="35"/>
      <c r="V1855" s="35"/>
      <c r="W1855" s="35"/>
      <c r="X1855" s="35"/>
      <c r="Y1855" s="35"/>
      <c r="Z1855" s="35"/>
      <c r="AA1855" s="35"/>
      <c r="AB1855" s="35"/>
      <c r="AC1855" s="35"/>
      <c r="AD1855" s="35"/>
      <c r="AE1855" s="35"/>
      <c r="AR1855" s="157" t="s">
        <v>202</v>
      </c>
      <c r="AT1855" s="157" t="s">
        <v>197</v>
      </c>
      <c r="AU1855" s="157" t="s">
        <v>81</v>
      </c>
      <c r="AY1855" s="20" t="s">
        <v>195</v>
      </c>
      <c r="BE1855" s="158">
        <f>IF(N1855="základní",J1855,0)</f>
        <v>0</v>
      </c>
      <c r="BF1855" s="158">
        <f>IF(N1855="snížená",J1855,0)</f>
        <v>0</v>
      </c>
      <c r="BG1855" s="158">
        <f>IF(N1855="zákl. přenesená",J1855,0)</f>
        <v>0</v>
      </c>
      <c r="BH1855" s="158">
        <f>IF(N1855="sníž. přenesená",J1855,0)</f>
        <v>0</v>
      </c>
      <c r="BI1855" s="158">
        <f>IF(N1855="nulová",J1855,0)</f>
        <v>0</v>
      </c>
      <c r="BJ1855" s="20" t="s">
        <v>79</v>
      </c>
      <c r="BK1855" s="158">
        <f>ROUND(I1855*H1855,2)</f>
        <v>0</v>
      </c>
      <c r="BL1855" s="20" t="s">
        <v>202</v>
      </c>
      <c r="BM1855" s="157" t="s">
        <v>2020</v>
      </c>
    </row>
    <row r="1856" spans="1:65" s="2" customFormat="1" ht="39">
      <c r="A1856" s="35"/>
      <c r="B1856" s="36"/>
      <c r="C1856" s="35"/>
      <c r="D1856" s="159" t="s">
        <v>204</v>
      </c>
      <c r="E1856" s="35"/>
      <c r="F1856" s="160" t="s">
        <v>2016</v>
      </c>
      <c r="G1856" s="35"/>
      <c r="H1856" s="35"/>
      <c r="I1856" s="161"/>
      <c r="J1856" s="35"/>
      <c r="K1856" s="35"/>
      <c r="L1856" s="36"/>
      <c r="M1856" s="162"/>
      <c r="N1856" s="163"/>
      <c r="O1856" s="56"/>
      <c r="P1856" s="56"/>
      <c r="Q1856" s="56"/>
      <c r="R1856" s="56"/>
      <c r="S1856" s="56"/>
      <c r="T1856" s="57"/>
      <c r="U1856" s="35"/>
      <c r="V1856" s="35"/>
      <c r="W1856" s="35"/>
      <c r="X1856" s="35"/>
      <c r="Y1856" s="35"/>
      <c r="Z1856" s="35"/>
      <c r="AA1856" s="35"/>
      <c r="AB1856" s="35"/>
      <c r="AC1856" s="35"/>
      <c r="AD1856" s="35"/>
      <c r="AE1856" s="35"/>
      <c r="AT1856" s="20" t="s">
        <v>204</v>
      </c>
      <c r="AU1856" s="20" t="s">
        <v>81</v>
      </c>
    </row>
    <row r="1857" spans="1:65" s="13" customFormat="1">
      <c r="B1857" s="164"/>
      <c r="D1857" s="159" t="s">
        <v>206</v>
      </c>
      <c r="E1857" s="165" t="s">
        <v>3</v>
      </c>
      <c r="F1857" s="166" t="s">
        <v>2021</v>
      </c>
      <c r="H1857" s="167">
        <v>433254.84</v>
      </c>
      <c r="I1857" s="168"/>
      <c r="L1857" s="164"/>
      <c r="M1857" s="169"/>
      <c r="N1857" s="170"/>
      <c r="O1857" s="170"/>
      <c r="P1857" s="170"/>
      <c r="Q1857" s="170"/>
      <c r="R1857" s="170"/>
      <c r="S1857" s="170"/>
      <c r="T1857" s="171"/>
      <c r="AT1857" s="165" t="s">
        <v>206</v>
      </c>
      <c r="AU1857" s="165" t="s">
        <v>81</v>
      </c>
      <c r="AV1857" s="13" t="s">
        <v>81</v>
      </c>
      <c r="AW1857" s="13" t="s">
        <v>34</v>
      </c>
      <c r="AX1857" s="13" t="s">
        <v>79</v>
      </c>
      <c r="AY1857" s="165" t="s">
        <v>195</v>
      </c>
    </row>
    <row r="1858" spans="1:65" s="2" customFormat="1" ht="24.2" customHeight="1">
      <c r="A1858" s="35"/>
      <c r="B1858" s="145"/>
      <c r="C1858" s="146" t="s">
        <v>2022</v>
      </c>
      <c r="D1858" s="146" t="s">
        <v>197</v>
      </c>
      <c r="E1858" s="147" t="s">
        <v>2023</v>
      </c>
      <c r="F1858" s="148" t="s">
        <v>2024</v>
      </c>
      <c r="G1858" s="149" t="s">
        <v>300</v>
      </c>
      <c r="H1858" s="150">
        <v>3610.4569999999999</v>
      </c>
      <c r="I1858" s="151"/>
      <c r="J1858" s="152">
        <f>ROUND(I1858*H1858,2)</f>
        <v>0</v>
      </c>
      <c r="K1858" s="148" t="s">
        <v>201</v>
      </c>
      <c r="L1858" s="36"/>
      <c r="M1858" s="153" t="s">
        <v>3</v>
      </c>
      <c r="N1858" s="154" t="s">
        <v>43</v>
      </c>
      <c r="O1858" s="56"/>
      <c r="P1858" s="155">
        <f>O1858*H1858</f>
        <v>0</v>
      </c>
      <c r="Q1858" s="155">
        <v>0</v>
      </c>
      <c r="R1858" s="155">
        <f>Q1858*H1858</f>
        <v>0</v>
      </c>
      <c r="S1858" s="155">
        <v>0</v>
      </c>
      <c r="T1858" s="156">
        <f>S1858*H1858</f>
        <v>0</v>
      </c>
      <c r="U1858" s="35"/>
      <c r="V1858" s="35"/>
      <c r="W1858" s="35"/>
      <c r="X1858" s="35"/>
      <c r="Y1858" s="35"/>
      <c r="Z1858" s="35"/>
      <c r="AA1858" s="35"/>
      <c r="AB1858" s="35"/>
      <c r="AC1858" s="35"/>
      <c r="AD1858" s="35"/>
      <c r="AE1858" s="35"/>
      <c r="AR1858" s="157" t="s">
        <v>202</v>
      </c>
      <c r="AT1858" s="157" t="s">
        <v>197</v>
      </c>
      <c r="AU1858" s="157" t="s">
        <v>81</v>
      </c>
      <c r="AY1858" s="20" t="s">
        <v>195</v>
      </c>
      <c r="BE1858" s="158">
        <f>IF(N1858="základní",J1858,0)</f>
        <v>0</v>
      </c>
      <c r="BF1858" s="158">
        <f>IF(N1858="snížená",J1858,0)</f>
        <v>0</v>
      </c>
      <c r="BG1858" s="158">
        <f>IF(N1858="zákl. přenesená",J1858,0)</f>
        <v>0</v>
      </c>
      <c r="BH1858" s="158">
        <f>IF(N1858="sníž. přenesená",J1858,0)</f>
        <v>0</v>
      </c>
      <c r="BI1858" s="158">
        <f>IF(N1858="nulová",J1858,0)</f>
        <v>0</v>
      </c>
      <c r="BJ1858" s="20" t="s">
        <v>79</v>
      </c>
      <c r="BK1858" s="158">
        <f>ROUND(I1858*H1858,2)</f>
        <v>0</v>
      </c>
      <c r="BL1858" s="20" t="s">
        <v>202</v>
      </c>
      <c r="BM1858" s="157" t="s">
        <v>2025</v>
      </c>
    </row>
    <row r="1859" spans="1:65" s="13" customFormat="1" ht="22.5">
      <c r="B1859" s="164"/>
      <c r="D1859" s="159" t="s">
        <v>206</v>
      </c>
      <c r="E1859" s="165" t="s">
        <v>3</v>
      </c>
      <c r="F1859" s="166" t="s">
        <v>1934</v>
      </c>
      <c r="H1859" s="167">
        <v>2451.672</v>
      </c>
      <c r="I1859" s="168"/>
      <c r="L1859" s="164"/>
      <c r="M1859" s="169"/>
      <c r="N1859" s="170"/>
      <c r="O1859" s="170"/>
      <c r="P1859" s="170"/>
      <c r="Q1859" s="170"/>
      <c r="R1859" s="170"/>
      <c r="S1859" s="170"/>
      <c r="T1859" s="171"/>
      <c r="AT1859" s="165" t="s">
        <v>206</v>
      </c>
      <c r="AU1859" s="165" t="s">
        <v>81</v>
      </c>
      <c r="AV1859" s="13" t="s">
        <v>81</v>
      </c>
      <c r="AW1859" s="13" t="s">
        <v>34</v>
      </c>
      <c r="AX1859" s="13" t="s">
        <v>72</v>
      </c>
      <c r="AY1859" s="165" t="s">
        <v>195</v>
      </c>
    </row>
    <row r="1860" spans="1:65" s="13" customFormat="1">
      <c r="B1860" s="164"/>
      <c r="D1860" s="159" t="s">
        <v>206</v>
      </c>
      <c r="E1860" s="165" t="s">
        <v>3</v>
      </c>
      <c r="F1860" s="166" t="s">
        <v>1935</v>
      </c>
      <c r="H1860" s="167">
        <v>173.393</v>
      </c>
      <c r="I1860" s="168"/>
      <c r="L1860" s="164"/>
      <c r="M1860" s="169"/>
      <c r="N1860" s="170"/>
      <c r="O1860" s="170"/>
      <c r="P1860" s="170"/>
      <c r="Q1860" s="170"/>
      <c r="R1860" s="170"/>
      <c r="S1860" s="170"/>
      <c r="T1860" s="171"/>
      <c r="AT1860" s="165" t="s">
        <v>206</v>
      </c>
      <c r="AU1860" s="165" t="s">
        <v>81</v>
      </c>
      <c r="AV1860" s="13" t="s">
        <v>81</v>
      </c>
      <c r="AW1860" s="13" t="s">
        <v>34</v>
      </c>
      <c r="AX1860" s="13" t="s">
        <v>72</v>
      </c>
      <c r="AY1860" s="165" t="s">
        <v>195</v>
      </c>
    </row>
    <row r="1861" spans="1:65" s="13" customFormat="1">
      <c r="B1861" s="164"/>
      <c r="D1861" s="159" t="s">
        <v>206</v>
      </c>
      <c r="E1861" s="165" t="s">
        <v>3</v>
      </c>
      <c r="F1861" s="166" t="s">
        <v>1936</v>
      </c>
      <c r="H1861" s="167">
        <v>99.792000000000002</v>
      </c>
      <c r="I1861" s="168"/>
      <c r="L1861" s="164"/>
      <c r="M1861" s="169"/>
      <c r="N1861" s="170"/>
      <c r="O1861" s="170"/>
      <c r="P1861" s="170"/>
      <c r="Q1861" s="170"/>
      <c r="R1861" s="170"/>
      <c r="S1861" s="170"/>
      <c r="T1861" s="171"/>
      <c r="AT1861" s="165" t="s">
        <v>206</v>
      </c>
      <c r="AU1861" s="165" t="s">
        <v>81</v>
      </c>
      <c r="AV1861" s="13" t="s">
        <v>81</v>
      </c>
      <c r="AW1861" s="13" t="s">
        <v>34</v>
      </c>
      <c r="AX1861" s="13" t="s">
        <v>72</v>
      </c>
      <c r="AY1861" s="165" t="s">
        <v>195</v>
      </c>
    </row>
    <row r="1862" spans="1:65" s="13" customFormat="1">
      <c r="B1862" s="164"/>
      <c r="D1862" s="159" t="s">
        <v>206</v>
      </c>
      <c r="E1862" s="165" t="s">
        <v>3</v>
      </c>
      <c r="F1862" s="166" t="s">
        <v>1937</v>
      </c>
      <c r="H1862" s="167">
        <v>59.5</v>
      </c>
      <c r="I1862" s="168"/>
      <c r="L1862" s="164"/>
      <c r="M1862" s="169"/>
      <c r="N1862" s="170"/>
      <c r="O1862" s="170"/>
      <c r="P1862" s="170"/>
      <c r="Q1862" s="170"/>
      <c r="R1862" s="170"/>
      <c r="S1862" s="170"/>
      <c r="T1862" s="171"/>
      <c r="AT1862" s="165" t="s">
        <v>206</v>
      </c>
      <c r="AU1862" s="165" t="s">
        <v>81</v>
      </c>
      <c r="AV1862" s="13" t="s">
        <v>81</v>
      </c>
      <c r="AW1862" s="13" t="s">
        <v>34</v>
      </c>
      <c r="AX1862" s="13" t="s">
        <v>72</v>
      </c>
      <c r="AY1862" s="165" t="s">
        <v>195</v>
      </c>
    </row>
    <row r="1863" spans="1:65" s="13" customFormat="1">
      <c r="B1863" s="164"/>
      <c r="D1863" s="159" t="s">
        <v>206</v>
      </c>
      <c r="E1863" s="165" t="s">
        <v>3</v>
      </c>
      <c r="F1863" s="166" t="s">
        <v>1943</v>
      </c>
      <c r="H1863" s="167">
        <v>390.6</v>
      </c>
      <c r="I1863" s="168"/>
      <c r="L1863" s="164"/>
      <c r="M1863" s="169"/>
      <c r="N1863" s="170"/>
      <c r="O1863" s="170"/>
      <c r="P1863" s="170"/>
      <c r="Q1863" s="170"/>
      <c r="R1863" s="170"/>
      <c r="S1863" s="170"/>
      <c r="T1863" s="171"/>
      <c r="AT1863" s="165" t="s">
        <v>206</v>
      </c>
      <c r="AU1863" s="165" t="s">
        <v>81</v>
      </c>
      <c r="AV1863" s="13" t="s">
        <v>81</v>
      </c>
      <c r="AW1863" s="13" t="s">
        <v>34</v>
      </c>
      <c r="AX1863" s="13" t="s">
        <v>72</v>
      </c>
      <c r="AY1863" s="165" t="s">
        <v>195</v>
      </c>
    </row>
    <row r="1864" spans="1:65" s="13" customFormat="1">
      <c r="B1864" s="164"/>
      <c r="D1864" s="159" t="s">
        <v>206</v>
      </c>
      <c r="E1864" s="165" t="s">
        <v>3</v>
      </c>
      <c r="F1864" s="166" t="s">
        <v>1944</v>
      </c>
      <c r="H1864" s="167">
        <v>102</v>
      </c>
      <c r="I1864" s="168"/>
      <c r="L1864" s="164"/>
      <c r="M1864" s="169"/>
      <c r="N1864" s="170"/>
      <c r="O1864" s="170"/>
      <c r="P1864" s="170"/>
      <c r="Q1864" s="170"/>
      <c r="R1864" s="170"/>
      <c r="S1864" s="170"/>
      <c r="T1864" s="171"/>
      <c r="AT1864" s="165" t="s">
        <v>206</v>
      </c>
      <c r="AU1864" s="165" t="s">
        <v>81</v>
      </c>
      <c r="AV1864" s="13" t="s">
        <v>81</v>
      </c>
      <c r="AW1864" s="13" t="s">
        <v>34</v>
      </c>
      <c r="AX1864" s="13" t="s">
        <v>72</v>
      </c>
      <c r="AY1864" s="165" t="s">
        <v>195</v>
      </c>
    </row>
    <row r="1865" spans="1:65" s="13" customFormat="1">
      <c r="B1865" s="164"/>
      <c r="D1865" s="159" t="s">
        <v>206</v>
      </c>
      <c r="E1865" s="165" t="s">
        <v>3</v>
      </c>
      <c r="F1865" s="166" t="s">
        <v>1945</v>
      </c>
      <c r="H1865" s="167">
        <v>333.5</v>
      </c>
      <c r="I1865" s="168"/>
      <c r="L1865" s="164"/>
      <c r="M1865" s="169"/>
      <c r="N1865" s="170"/>
      <c r="O1865" s="170"/>
      <c r="P1865" s="170"/>
      <c r="Q1865" s="170"/>
      <c r="R1865" s="170"/>
      <c r="S1865" s="170"/>
      <c r="T1865" s="171"/>
      <c r="AT1865" s="165" t="s">
        <v>206</v>
      </c>
      <c r="AU1865" s="165" t="s">
        <v>81</v>
      </c>
      <c r="AV1865" s="13" t="s">
        <v>81</v>
      </c>
      <c r="AW1865" s="13" t="s">
        <v>34</v>
      </c>
      <c r="AX1865" s="13" t="s">
        <v>72</v>
      </c>
      <c r="AY1865" s="165" t="s">
        <v>195</v>
      </c>
    </row>
    <row r="1866" spans="1:65" s="15" customFormat="1">
      <c r="B1866" s="180"/>
      <c r="D1866" s="159" t="s">
        <v>206</v>
      </c>
      <c r="E1866" s="181" t="s">
        <v>3</v>
      </c>
      <c r="F1866" s="182" t="s">
        <v>1946</v>
      </c>
      <c r="H1866" s="183">
        <v>3610.4569999999999</v>
      </c>
      <c r="I1866" s="184"/>
      <c r="L1866" s="180"/>
      <c r="M1866" s="185"/>
      <c r="N1866" s="186"/>
      <c r="O1866" s="186"/>
      <c r="P1866" s="186"/>
      <c r="Q1866" s="186"/>
      <c r="R1866" s="186"/>
      <c r="S1866" s="186"/>
      <c r="T1866" s="187"/>
      <c r="AT1866" s="181" t="s">
        <v>206</v>
      </c>
      <c r="AU1866" s="181" t="s">
        <v>81</v>
      </c>
      <c r="AV1866" s="15" t="s">
        <v>202</v>
      </c>
      <c r="AW1866" s="15" t="s">
        <v>34</v>
      </c>
      <c r="AX1866" s="15" t="s">
        <v>79</v>
      </c>
      <c r="AY1866" s="181" t="s">
        <v>195</v>
      </c>
    </row>
    <row r="1867" spans="1:65" s="2" customFormat="1" ht="24.2" customHeight="1">
      <c r="A1867" s="35"/>
      <c r="B1867" s="145"/>
      <c r="C1867" s="146" t="s">
        <v>2026</v>
      </c>
      <c r="D1867" s="146" t="s">
        <v>197</v>
      </c>
      <c r="E1867" s="147" t="s">
        <v>2027</v>
      </c>
      <c r="F1867" s="148" t="s">
        <v>2028</v>
      </c>
      <c r="G1867" s="149" t="s">
        <v>321</v>
      </c>
      <c r="H1867" s="150">
        <v>18</v>
      </c>
      <c r="I1867" s="151"/>
      <c r="J1867" s="152">
        <f>ROUND(I1867*H1867,2)</f>
        <v>0</v>
      </c>
      <c r="K1867" s="148" t="s">
        <v>201</v>
      </c>
      <c r="L1867" s="36"/>
      <c r="M1867" s="153" t="s">
        <v>3</v>
      </c>
      <c r="N1867" s="154" t="s">
        <v>43</v>
      </c>
      <c r="O1867" s="56"/>
      <c r="P1867" s="155">
        <f>O1867*H1867</f>
        <v>0</v>
      </c>
      <c r="Q1867" s="155">
        <v>0</v>
      </c>
      <c r="R1867" s="155">
        <f>Q1867*H1867</f>
        <v>0</v>
      </c>
      <c r="S1867" s="155">
        <v>0</v>
      </c>
      <c r="T1867" s="156">
        <f>S1867*H1867</f>
        <v>0</v>
      </c>
      <c r="U1867" s="35"/>
      <c r="V1867" s="35"/>
      <c r="W1867" s="35"/>
      <c r="X1867" s="35"/>
      <c r="Y1867" s="35"/>
      <c r="Z1867" s="35"/>
      <c r="AA1867" s="35"/>
      <c r="AB1867" s="35"/>
      <c r="AC1867" s="35"/>
      <c r="AD1867" s="35"/>
      <c r="AE1867" s="35"/>
      <c r="AR1867" s="157" t="s">
        <v>202</v>
      </c>
      <c r="AT1867" s="157" t="s">
        <v>197</v>
      </c>
      <c r="AU1867" s="157" t="s">
        <v>81</v>
      </c>
      <c r="AY1867" s="20" t="s">
        <v>195</v>
      </c>
      <c r="BE1867" s="158">
        <f>IF(N1867="základní",J1867,0)</f>
        <v>0</v>
      </c>
      <c r="BF1867" s="158">
        <f>IF(N1867="snížená",J1867,0)</f>
        <v>0</v>
      </c>
      <c r="BG1867" s="158">
        <f>IF(N1867="zákl. přenesená",J1867,0)</f>
        <v>0</v>
      </c>
      <c r="BH1867" s="158">
        <f>IF(N1867="sníž. přenesená",J1867,0)</f>
        <v>0</v>
      </c>
      <c r="BI1867" s="158">
        <f>IF(N1867="nulová",J1867,0)</f>
        <v>0</v>
      </c>
      <c r="BJ1867" s="20" t="s">
        <v>79</v>
      </c>
      <c r="BK1867" s="158">
        <f>ROUND(I1867*H1867,2)</f>
        <v>0</v>
      </c>
      <c r="BL1867" s="20" t="s">
        <v>202</v>
      </c>
      <c r="BM1867" s="157" t="s">
        <v>2029</v>
      </c>
    </row>
    <row r="1868" spans="1:65" s="2" customFormat="1" ht="68.25">
      <c r="A1868" s="35"/>
      <c r="B1868" s="36"/>
      <c r="C1868" s="35"/>
      <c r="D1868" s="159" t="s">
        <v>204</v>
      </c>
      <c r="E1868" s="35"/>
      <c r="F1868" s="160" t="s">
        <v>2030</v>
      </c>
      <c r="G1868" s="35"/>
      <c r="H1868" s="35"/>
      <c r="I1868" s="161"/>
      <c r="J1868" s="35"/>
      <c r="K1868" s="35"/>
      <c r="L1868" s="36"/>
      <c r="M1868" s="162"/>
      <c r="N1868" s="163"/>
      <c r="O1868" s="56"/>
      <c r="P1868" s="56"/>
      <c r="Q1868" s="56"/>
      <c r="R1868" s="56"/>
      <c r="S1868" s="56"/>
      <c r="T1868" s="57"/>
      <c r="U1868" s="35"/>
      <c r="V1868" s="35"/>
      <c r="W1868" s="35"/>
      <c r="X1868" s="35"/>
      <c r="Y1868" s="35"/>
      <c r="Z1868" s="35"/>
      <c r="AA1868" s="35"/>
      <c r="AB1868" s="35"/>
      <c r="AC1868" s="35"/>
      <c r="AD1868" s="35"/>
      <c r="AE1868" s="35"/>
      <c r="AT1868" s="20" t="s">
        <v>204</v>
      </c>
      <c r="AU1868" s="20" t="s">
        <v>81</v>
      </c>
    </row>
    <row r="1869" spans="1:65" s="13" customFormat="1">
      <c r="B1869" s="164"/>
      <c r="D1869" s="159" t="s">
        <v>206</v>
      </c>
      <c r="E1869" s="165" t="s">
        <v>3</v>
      </c>
      <c r="F1869" s="166" t="s">
        <v>2031</v>
      </c>
      <c r="H1869" s="167">
        <v>18</v>
      </c>
      <c r="I1869" s="168"/>
      <c r="L1869" s="164"/>
      <c r="M1869" s="169"/>
      <c r="N1869" s="170"/>
      <c r="O1869" s="170"/>
      <c r="P1869" s="170"/>
      <c r="Q1869" s="170"/>
      <c r="R1869" s="170"/>
      <c r="S1869" s="170"/>
      <c r="T1869" s="171"/>
      <c r="AT1869" s="165" t="s">
        <v>206</v>
      </c>
      <c r="AU1869" s="165" t="s">
        <v>81</v>
      </c>
      <c r="AV1869" s="13" t="s">
        <v>81</v>
      </c>
      <c r="AW1869" s="13" t="s">
        <v>34</v>
      </c>
      <c r="AX1869" s="13" t="s">
        <v>79</v>
      </c>
      <c r="AY1869" s="165" t="s">
        <v>195</v>
      </c>
    </row>
    <row r="1870" spans="1:65" s="2" customFormat="1" ht="24.2" customHeight="1">
      <c r="A1870" s="35"/>
      <c r="B1870" s="145"/>
      <c r="C1870" s="146" t="s">
        <v>2032</v>
      </c>
      <c r="D1870" s="146" t="s">
        <v>197</v>
      </c>
      <c r="E1870" s="147" t="s">
        <v>2033</v>
      </c>
      <c r="F1870" s="148" t="s">
        <v>2034</v>
      </c>
      <c r="G1870" s="149" t="s">
        <v>321</v>
      </c>
      <c r="H1870" s="150">
        <v>2160</v>
      </c>
      <c r="I1870" s="151"/>
      <c r="J1870" s="152">
        <f>ROUND(I1870*H1870,2)</f>
        <v>0</v>
      </c>
      <c r="K1870" s="148" t="s">
        <v>201</v>
      </c>
      <c r="L1870" s="36"/>
      <c r="M1870" s="153" t="s">
        <v>3</v>
      </c>
      <c r="N1870" s="154" t="s">
        <v>43</v>
      </c>
      <c r="O1870" s="56"/>
      <c r="P1870" s="155">
        <f>O1870*H1870</f>
        <v>0</v>
      </c>
      <c r="Q1870" s="155">
        <v>0</v>
      </c>
      <c r="R1870" s="155">
        <f>Q1870*H1870</f>
        <v>0</v>
      </c>
      <c r="S1870" s="155">
        <v>0</v>
      </c>
      <c r="T1870" s="156">
        <f>S1870*H1870</f>
        <v>0</v>
      </c>
      <c r="U1870" s="35"/>
      <c r="V1870" s="35"/>
      <c r="W1870" s="35"/>
      <c r="X1870" s="35"/>
      <c r="Y1870" s="35"/>
      <c r="Z1870" s="35"/>
      <c r="AA1870" s="35"/>
      <c r="AB1870" s="35"/>
      <c r="AC1870" s="35"/>
      <c r="AD1870" s="35"/>
      <c r="AE1870" s="35"/>
      <c r="AR1870" s="157" t="s">
        <v>202</v>
      </c>
      <c r="AT1870" s="157" t="s">
        <v>197</v>
      </c>
      <c r="AU1870" s="157" t="s">
        <v>81</v>
      </c>
      <c r="AY1870" s="20" t="s">
        <v>195</v>
      </c>
      <c r="BE1870" s="158">
        <f>IF(N1870="základní",J1870,0)</f>
        <v>0</v>
      </c>
      <c r="BF1870" s="158">
        <f>IF(N1870="snížená",J1870,0)</f>
        <v>0</v>
      </c>
      <c r="BG1870" s="158">
        <f>IF(N1870="zákl. přenesená",J1870,0)</f>
        <v>0</v>
      </c>
      <c r="BH1870" s="158">
        <f>IF(N1870="sníž. přenesená",J1870,0)</f>
        <v>0</v>
      </c>
      <c r="BI1870" s="158">
        <f>IF(N1870="nulová",J1870,0)</f>
        <v>0</v>
      </c>
      <c r="BJ1870" s="20" t="s">
        <v>79</v>
      </c>
      <c r="BK1870" s="158">
        <f>ROUND(I1870*H1870,2)</f>
        <v>0</v>
      </c>
      <c r="BL1870" s="20" t="s">
        <v>202</v>
      </c>
      <c r="BM1870" s="157" t="s">
        <v>2035</v>
      </c>
    </row>
    <row r="1871" spans="1:65" s="2" customFormat="1" ht="68.25">
      <c r="A1871" s="35"/>
      <c r="B1871" s="36"/>
      <c r="C1871" s="35"/>
      <c r="D1871" s="159" t="s">
        <v>204</v>
      </c>
      <c r="E1871" s="35"/>
      <c r="F1871" s="160" t="s">
        <v>2030</v>
      </c>
      <c r="G1871" s="35"/>
      <c r="H1871" s="35"/>
      <c r="I1871" s="161"/>
      <c r="J1871" s="35"/>
      <c r="K1871" s="35"/>
      <c r="L1871" s="36"/>
      <c r="M1871" s="162"/>
      <c r="N1871" s="163"/>
      <c r="O1871" s="56"/>
      <c r="P1871" s="56"/>
      <c r="Q1871" s="56"/>
      <c r="R1871" s="56"/>
      <c r="S1871" s="56"/>
      <c r="T1871" s="57"/>
      <c r="U1871" s="35"/>
      <c r="V1871" s="35"/>
      <c r="W1871" s="35"/>
      <c r="X1871" s="35"/>
      <c r="Y1871" s="35"/>
      <c r="Z1871" s="35"/>
      <c r="AA1871" s="35"/>
      <c r="AB1871" s="35"/>
      <c r="AC1871" s="35"/>
      <c r="AD1871" s="35"/>
      <c r="AE1871" s="35"/>
      <c r="AT1871" s="20" t="s">
        <v>204</v>
      </c>
      <c r="AU1871" s="20" t="s">
        <v>81</v>
      </c>
    </row>
    <row r="1872" spans="1:65" s="13" customFormat="1">
      <c r="B1872" s="164"/>
      <c r="D1872" s="159" t="s">
        <v>206</v>
      </c>
      <c r="E1872" s="165" t="s">
        <v>3</v>
      </c>
      <c r="F1872" s="166" t="s">
        <v>2036</v>
      </c>
      <c r="H1872" s="167">
        <v>2160</v>
      </c>
      <c r="I1872" s="168"/>
      <c r="L1872" s="164"/>
      <c r="M1872" s="169"/>
      <c r="N1872" s="170"/>
      <c r="O1872" s="170"/>
      <c r="P1872" s="170"/>
      <c r="Q1872" s="170"/>
      <c r="R1872" s="170"/>
      <c r="S1872" s="170"/>
      <c r="T1872" s="171"/>
      <c r="AT1872" s="165" t="s">
        <v>206</v>
      </c>
      <c r="AU1872" s="165" t="s">
        <v>81</v>
      </c>
      <c r="AV1872" s="13" t="s">
        <v>81</v>
      </c>
      <c r="AW1872" s="13" t="s">
        <v>34</v>
      </c>
      <c r="AX1872" s="13" t="s">
        <v>79</v>
      </c>
      <c r="AY1872" s="165" t="s">
        <v>195</v>
      </c>
    </row>
    <row r="1873" spans="1:65" s="2" customFormat="1" ht="24.2" customHeight="1">
      <c r="A1873" s="35"/>
      <c r="B1873" s="145"/>
      <c r="C1873" s="146" t="s">
        <v>2037</v>
      </c>
      <c r="D1873" s="146" t="s">
        <v>197</v>
      </c>
      <c r="E1873" s="147" t="s">
        <v>2038</v>
      </c>
      <c r="F1873" s="148" t="s">
        <v>2039</v>
      </c>
      <c r="G1873" s="149" t="s">
        <v>321</v>
      </c>
      <c r="H1873" s="150">
        <v>18</v>
      </c>
      <c r="I1873" s="151"/>
      <c r="J1873" s="152">
        <f>ROUND(I1873*H1873,2)</f>
        <v>0</v>
      </c>
      <c r="K1873" s="148" t="s">
        <v>201</v>
      </c>
      <c r="L1873" s="36"/>
      <c r="M1873" s="153" t="s">
        <v>3</v>
      </c>
      <c r="N1873" s="154" t="s">
        <v>43</v>
      </c>
      <c r="O1873" s="56"/>
      <c r="P1873" s="155">
        <f>O1873*H1873</f>
        <v>0</v>
      </c>
      <c r="Q1873" s="155">
        <v>0</v>
      </c>
      <c r="R1873" s="155">
        <f>Q1873*H1873</f>
        <v>0</v>
      </c>
      <c r="S1873" s="155">
        <v>0</v>
      </c>
      <c r="T1873" s="156">
        <f>S1873*H1873</f>
        <v>0</v>
      </c>
      <c r="U1873" s="35"/>
      <c r="V1873" s="35"/>
      <c r="W1873" s="35"/>
      <c r="X1873" s="35"/>
      <c r="Y1873" s="35"/>
      <c r="Z1873" s="35"/>
      <c r="AA1873" s="35"/>
      <c r="AB1873" s="35"/>
      <c r="AC1873" s="35"/>
      <c r="AD1873" s="35"/>
      <c r="AE1873" s="35"/>
      <c r="AR1873" s="157" t="s">
        <v>202</v>
      </c>
      <c r="AT1873" s="157" t="s">
        <v>197</v>
      </c>
      <c r="AU1873" s="157" t="s">
        <v>81</v>
      </c>
      <c r="AY1873" s="20" t="s">
        <v>195</v>
      </c>
      <c r="BE1873" s="158">
        <f>IF(N1873="základní",J1873,0)</f>
        <v>0</v>
      </c>
      <c r="BF1873" s="158">
        <f>IF(N1873="snížená",J1873,0)</f>
        <v>0</v>
      </c>
      <c r="BG1873" s="158">
        <f>IF(N1873="zákl. přenesená",J1873,0)</f>
        <v>0</v>
      </c>
      <c r="BH1873" s="158">
        <f>IF(N1873="sníž. přenesená",J1873,0)</f>
        <v>0</v>
      </c>
      <c r="BI1873" s="158">
        <f>IF(N1873="nulová",J1873,0)</f>
        <v>0</v>
      </c>
      <c r="BJ1873" s="20" t="s">
        <v>79</v>
      </c>
      <c r="BK1873" s="158">
        <f>ROUND(I1873*H1873,2)</f>
        <v>0</v>
      </c>
      <c r="BL1873" s="20" t="s">
        <v>202</v>
      </c>
      <c r="BM1873" s="157" t="s">
        <v>2040</v>
      </c>
    </row>
    <row r="1874" spans="1:65" s="2" customFormat="1" ht="48.75">
      <c r="A1874" s="35"/>
      <c r="B1874" s="36"/>
      <c r="C1874" s="35"/>
      <c r="D1874" s="159" t="s">
        <v>204</v>
      </c>
      <c r="E1874" s="35"/>
      <c r="F1874" s="160" t="s">
        <v>2041</v>
      </c>
      <c r="G1874" s="35"/>
      <c r="H1874" s="35"/>
      <c r="I1874" s="161"/>
      <c r="J1874" s="35"/>
      <c r="K1874" s="35"/>
      <c r="L1874" s="36"/>
      <c r="M1874" s="162"/>
      <c r="N1874" s="163"/>
      <c r="O1874" s="56"/>
      <c r="P1874" s="56"/>
      <c r="Q1874" s="56"/>
      <c r="R1874" s="56"/>
      <c r="S1874" s="56"/>
      <c r="T1874" s="57"/>
      <c r="U1874" s="35"/>
      <c r="V1874" s="35"/>
      <c r="W1874" s="35"/>
      <c r="X1874" s="35"/>
      <c r="Y1874" s="35"/>
      <c r="Z1874" s="35"/>
      <c r="AA1874" s="35"/>
      <c r="AB1874" s="35"/>
      <c r="AC1874" s="35"/>
      <c r="AD1874" s="35"/>
      <c r="AE1874" s="35"/>
      <c r="AT1874" s="20" t="s">
        <v>204</v>
      </c>
      <c r="AU1874" s="20" t="s">
        <v>81</v>
      </c>
    </row>
    <row r="1875" spans="1:65" s="13" customFormat="1">
      <c r="B1875" s="164"/>
      <c r="D1875" s="159" t="s">
        <v>206</v>
      </c>
      <c r="E1875" s="165" t="s">
        <v>3</v>
      </c>
      <c r="F1875" s="166" t="s">
        <v>2031</v>
      </c>
      <c r="H1875" s="167">
        <v>18</v>
      </c>
      <c r="I1875" s="168"/>
      <c r="L1875" s="164"/>
      <c r="M1875" s="169"/>
      <c r="N1875" s="170"/>
      <c r="O1875" s="170"/>
      <c r="P1875" s="170"/>
      <c r="Q1875" s="170"/>
      <c r="R1875" s="170"/>
      <c r="S1875" s="170"/>
      <c r="T1875" s="171"/>
      <c r="AT1875" s="165" t="s">
        <v>206</v>
      </c>
      <c r="AU1875" s="165" t="s">
        <v>81</v>
      </c>
      <c r="AV1875" s="13" t="s">
        <v>81</v>
      </c>
      <c r="AW1875" s="13" t="s">
        <v>34</v>
      </c>
      <c r="AX1875" s="13" t="s">
        <v>79</v>
      </c>
      <c r="AY1875" s="165" t="s">
        <v>195</v>
      </c>
    </row>
    <row r="1876" spans="1:65" s="2" customFormat="1" ht="37.9" customHeight="1">
      <c r="A1876" s="35"/>
      <c r="B1876" s="145"/>
      <c r="C1876" s="146" t="s">
        <v>2042</v>
      </c>
      <c r="D1876" s="146" t="s">
        <v>197</v>
      </c>
      <c r="E1876" s="147" t="s">
        <v>2043</v>
      </c>
      <c r="F1876" s="148" t="s">
        <v>2044</v>
      </c>
      <c r="G1876" s="149" t="s">
        <v>467</v>
      </c>
      <c r="H1876" s="150">
        <v>3</v>
      </c>
      <c r="I1876" s="151"/>
      <c r="J1876" s="152">
        <f>ROUND(I1876*H1876,2)</f>
        <v>0</v>
      </c>
      <c r="K1876" s="148" t="s">
        <v>201</v>
      </c>
      <c r="L1876" s="36"/>
      <c r="M1876" s="153" t="s">
        <v>3</v>
      </c>
      <c r="N1876" s="154" t="s">
        <v>43</v>
      </c>
      <c r="O1876" s="56"/>
      <c r="P1876" s="155">
        <f>O1876*H1876</f>
        <v>0</v>
      </c>
      <c r="Q1876" s="155">
        <v>0</v>
      </c>
      <c r="R1876" s="155">
        <f>Q1876*H1876</f>
        <v>0</v>
      </c>
      <c r="S1876" s="155">
        <v>0</v>
      </c>
      <c r="T1876" s="156">
        <f>S1876*H1876</f>
        <v>0</v>
      </c>
      <c r="U1876" s="35"/>
      <c r="V1876" s="35"/>
      <c r="W1876" s="35"/>
      <c r="X1876" s="35"/>
      <c r="Y1876" s="35"/>
      <c r="Z1876" s="35"/>
      <c r="AA1876" s="35"/>
      <c r="AB1876" s="35"/>
      <c r="AC1876" s="35"/>
      <c r="AD1876" s="35"/>
      <c r="AE1876" s="35"/>
      <c r="AR1876" s="157" t="s">
        <v>202</v>
      </c>
      <c r="AT1876" s="157" t="s">
        <v>197</v>
      </c>
      <c r="AU1876" s="157" t="s">
        <v>81</v>
      </c>
      <c r="AY1876" s="20" t="s">
        <v>195</v>
      </c>
      <c r="BE1876" s="158">
        <f>IF(N1876="základní",J1876,0)</f>
        <v>0</v>
      </c>
      <c r="BF1876" s="158">
        <f>IF(N1876="snížená",J1876,0)</f>
        <v>0</v>
      </c>
      <c r="BG1876" s="158">
        <f>IF(N1876="zákl. přenesená",J1876,0)</f>
        <v>0</v>
      </c>
      <c r="BH1876" s="158">
        <f>IF(N1876="sníž. přenesená",J1876,0)</f>
        <v>0</v>
      </c>
      <c r="BI1876" s="158">
        <f>IF(N1876="nulová",J1876,0)</f>
        <v>0</v>
      </c>
      <c r="BJ1876" s="20" t="s">
        <v>79</v>
      </c>
      <c r="BK1876" s="158">
        <f>ROUND(I1876*H1876,2)</f>
        <v>0</v>
      </c>
      <c r="BL1876" s="20" t="s">
        <v>202</v>
      </c>
      <c r="BM1876" s="157" t="s">
        <v>2045</v>
      </c>
    </row>
    <row r="1877" spans="1:65" s="2" customFormat="1" ht="68.25">
      <c r="A1877" s="35"/>
      <c r="B1877" s="36"/>
      <c r="C1877" s="35"/>
      <c r="D1877" s="159" t="s">
        <v>204</v>
      </c>
      <c r="E1877" s="35"/>
      <c r="F1877" s="160" t="s">
        <v>2046</v>
      </c>
      <c r="G1877" s="35"/>
      <c r="H1877" s="35"/>
      <c r="I1877" s="161"/>
      <c r="J1877" s="35"/>
      <c r="K1877" s="35"/>
      <c r="L1877" s="36"/>
      <c r="M1877" s="162"/>
      <c r="N1877" s="163"/>
      <c r="O1877" s="56"/>
      <c r="P1877" s="56"/>
      <c r="Q1877" s="56"/>
      <c r="R1877" s="56"/>
      <c r="S1877" s="56"/>
      <c r="T1877" s="57"/>
      <c r="U1877" s="35"/>
      <c r="V1877" s="35"/>
      <c r="W1877" s="35"/>
      <c r="X1877" s="35"/>
      <c r="Y1877" s="35"/>
      <c r="Z1877" s="35"/>
      <c r="AA1877" s="35"/>
      <c r="AB1877" s="35"/>
      <c r="AC1877" s="35"/>
      <c r="AD1877" s="35"/>
      <c r="AE1877" s="35"/>
      <c r="AT1877" s="20" t="s">
        <v>204</v>
      </c>
      <c r="AU1877" s="20" t="s">
        <v>81</v>
      </c>
    </row>
    <row r="1878" spans="1:65" s="2" customFormat="1" ht="37.9" customHeight="1">
      <c r="A1878" s="35"/>
      <c r="B1878" s="145"/>
      <c r="C1878" s="146" t="s">
        <v>2047</v>
      </c>
      <c r="D1878" s="146" t="s">
        <v>197</v>
      </c>
      <c r="E1878" s="147" t="s">
        <v>2048</v>
      </c>
      <c r="F1878" s="148" t="s">
        <v>2049</v>
      </c>
      <c r="G1878" s="149" t="s">
        <v>467</v>
      </c>
      <c r="H1878" s="150">
        <v>1</v>
      </c>
      <c r="I1878" s="151"/>
      <c r="J1878" s="152">
        <f>ROUND(I1878*H1878,2)</f>
        <v>0</v>
      </c>
      <c r="K1878" s="148" t="s">
        <v>201</v>
      </c>
      <c r="L1878" s="36"/>
      <c r="M1878" s="153" t="s">
        <v>3</v>
      </c>
      <c r="N1878" s="154" t="s">
        <v>43</v>
      </c>
      <c r="O1878" s="56"/>
      <c r="P1878" s="155">
        <f>O1878*H1878</f>
        <v>0</v>
      </c>
      <c r="Q1878" s="155">
        <v>0</v>
      </c>
      <c r="R1878" s="155">
        <f>Q1878*H1878</f>
        <v>0</v>
      </c>
      <c r="S1878" s="155">
        <v>0</v>
      </c>
      <c r="T1878" s="156">
        <f>S1878*H1878</f>
        <v>0</v>
      </c>
      <c r="U1878" s="35"/>
      <c r="V1878" s="35"/>
      <c r="W1878" s="35"/>
      <c r="X1878" s="35"/>
      <c r="Y1878" s="35"/>
      <c r="Z1878" s="35"/>
      <c r="AA1878" s="35"/>
      <c r="AB1878" s="35"/>
      <c r="AC1878" s="35"/>
      <c r="AD1878" s="35"/>
      <c r="AE1878" s="35"/>
      <c r="AR1878" s="157" t="s">
        <v>202</v>
      </c>
      <c r="AT1878" s="157" t="s">
        <v>197</v>
      </c>
      <c r="AU1878" s="157" t="s">
        <v>81</v>
      </c>
      <c r="AY1878" s="20" t="s">
        <v>195</v>
      </c>
      <c r="BE1878" s="158">
        <f>IF(N1878="základní",J1878,0)</f>
        <v>0</v>
      </c>
      <c r="BF1878" s="158">
        <f>IF(N1878="snížená",J1878,0)</f>
        <v>0</v>
      </c>
      <c r="BG1878" s="158">
        <f>IF(N1878="zákl. přenesená",J1878,0)</f>
        <v>0</v>
      </c>
      <c r="BH1878" s="158">
        <f>IF(N1878="sníž. přenesená",J1878,0)</f>
        <v>0</v>
      </c>
      <c r="BI1878" s="158">
        <f>IF(N1878="nulová",J1878,0)</f>
        <v>0</v>
      </c>
      <c r="BJ1878" s="20" t="s">
        <v>79</v>
      </c>
      <c r="BK1878" s="158">
        <f>ROUND(I1878*H1878,2)</f>
        <v>0</v>
      </c>
      <c r="BL1878" s="20" t="s">
        <v>202</v>
      </c>
      <c r="BM1878" s="157" t="s">
        <v>2050</v>
      </c>
    </row>
    <row r="1879" spans="1:65" s="2" customFormat="1" ht="68.25">
      <c r="A1879" s="35"/>
      <c r="B1879" s="36"/>
      <c r="C1879" s="35"/>
      <c r="D1879" s="159" t="s">
        <v>204</v>
      </c>
      <c r="E1879" s="35"/>
      <c r="F1879" s="160" t="s">
        <v>2046</v>
      </c>
      <c r="G1879" s="35"/>
      <c r="H1879" s="35"/>
      <c r="I1879" s="161"/>
      <c r="J1879" s="35"/>
      <c r="K1879" s="35"/>
      <c r="L1879" s="36"/>
      <c r="M1879" s="162"/>
      <c r="N1879" s="163"/>
      <c r="O1879" s="56"/>
      <c r="P1879" s="56"/>
      <c r="Q1879" s="56"/>
      <c r="R1879" s="56"/>
      <c r="S1879" s="56"/>
      <c r="T1879" s="57"/>
      <c r="U1879" s="35"/>
      <c r="V1879" s="35"/>
      <c r="W1879" s="35"/>
      <c r="X1879" s="35"/>
      <c r="Y1879" s="35"/>
      <c r="Z1879" s="35"/>
      <c r="AA1879" s="35"/>
      <c r="AB1879" s="35"/>
      <c r="AC1879" s="35"/>
      <c r="AD1879" s="35"/>
      <c r="AE1879" s="35"/>
      <c r="AT1879" s="20" t="s">
        <v>204</v>
      </c>
      <c r="AU1879" s="20" t="s">
        <v>81</v>
      </c>
    </row>
    <row r="1880" spans="1:65" s="2" customFormat="1" ht="37.9" customHeight="1">
      <c r="A1880" s="35"/>
      <c r="B1880" s="145"/>
      <c r="C1880" s="146" t="s">
        <v>2051</v>
      </c>
      <c r="D1880" s="146" t="s">
        <v>197</v>
      </c>
      <c r="E1880" s="147" t="s">
        <v>2052</v>
      </c>
      <c r="F1880" s="148" t="s">
        <v>2053</v>
      </c>
      <c r="G1880" s="149" t="s">
        <v>467</v>
      </c>
      <c r="H1880" s="150">
        <v>1</v>
      </c>
      <c r="I1880" s="151"/>
      <c r="J1880" s="152">
        <f>ROUND(I1880*H1880,2)</f>
        <v>0</v>
      </c>
      <c r="K1880" s="148" t="s">
        <v>201</v>
      </c>
      <c r="L1880" s="36"/>
      <c r="M1880" s="153" t="s">
        <v>3</v>
      </c>
      <c r="N1880" s="154" t="s">
        <v>43</v>
      </c>
      <c r="O1880" s="56"/>
      <c r="P1880" s="155">
        <f>O1880*H1880</f>
        <v>0</v>
      </c>
      <c r="Q1880" s="155">
        <v>0</v>
      </c>
      <c r="R1880" s="155">
        <f>Q1880*H1880</f>
        <v>0</v>
      </c>
      <c r="S1880" s="155">
        <v>0</v>
      </c>
      <c r="T1880" s="156">
        <f>S1880*H1880</f>
        <v>0</v>
      </c>
      <c r="U1880" s="35"/>
      <c r="V1880" s="35"/>
      <c r="W1880" s="35"/>
      <c r="X1880" s="35"/>
      <c r="Y1880" s="35"/>
      <c r="Z1880" s="35"/>
      <c r="AA1880" s="35"/>
      <c r="AB1880" s="35"/>
      <c r="AC1880" s="35"/>
      <c r="AD1880" s="35"/>
      <c r="AE1880" s="35"/>
      <c r="AR1880" s="157" t="s">
        <v>202</v>
      </c>
      <c r="AT1880" s="157" t="s">
        <v>197</v>
      </c>
      <c r="AU1880" s="157" t="s">
        <v>81</v>
      </c>
      <c r="AY1880" s="20" t="s">
        <v>195</v>
      </c>
      <c r="BE1880" s="158">
        <f>IF(N1880="základní",J1880,0)</f>
        <v>0</v>
      </c>
      <c r="BF1880" s="158">
        <f>IF(N1880="snížená",J1880,0)</f>
        <v>0</v>
      </c>
      <c r="BG1880" s="158">
        <f>IF(N1880="zákl. přenesená",J1880,0)</f>
        <v>0</v>
      </c>
      <c r="BH1880" s="158">
        <f>IF(N1880="sníž. přenesená",J1880,0)</f>
        <v>0</v>
      </c>
      <c r="BI1880" s="158">
        <f>IF(N1880="nulová",J1880,0)</f>
        <v>0</v>
      </c>
      <c r="BJ1880" s="20" t="s">
        <v>79</v>
      </c>
      <c r="BK1880" s="158">
        <f>ROUND(I1880*H1880,2)</f>
        <v>0</v>
      </c>
      <c r="BL1880" s="20" t="s">
        <v>202</v>
      </c>
      <c r="BM1880" s="157" t="s">
        <v>2054</v>
      </c>
    </row>
    <row r="1881" spans="1:65" s="2" customFormat="1" ht="68.25">
      <c r="A1881" s="35"/>
      <c r="B1881" s="36"/>
      <c r="C1881" s="35"/>
      <c r="D1881" s="159" t="s">
        <v>204</v>
      </c>
      <c r="E1881" s="35"/>
      <c r="F1881" s="160" t="s">
        <v>2046</v>
      </c>
      <c r="G1881" s="35"/>
      <c r="H1881" s="35"/>
      <c r="I1881" s="161"/>
      <c r="J1881" s="35"/>
      <c r="K1881" s="35"/>
      <c r="L1881" s="36"/>
      <c r="M1881" s="162"/>
      <c r="N1881" s="163"/>
      <c r="O1881" s="56"/>
      <c r="P1881" s="56"/>
      <c r="Q1881" s="56"/>
      <c r="R1881" s="56"/>
      <c r="S1881" s="56"/>
      <c r="T1881" s="57"/>
      <c r="U1881" s="35"/>
      <c r="V1881" s="35"/>
      <c r="W1881" s="35"/>
      <c r="X1881" s="35"/>
      <c r="Y1881" s="35"/>
      <c r="Z1881" s="35"/>
      <c r="AA1881" s="35"/>
      <c r="AB1881" s="35"/>
      <c r="AC1881" s="35"/>
      <c r="AD1881" s="35"/>
      <c r="AE1881" s="35"/>
      <c r="AT1881" s="20" t="s">
        <v>204</v>
      </c>
      <c r="AU1881" s="20" t="s">
        <v>81</v>
      </c>
    </row>
    <row r="1882" spans="1:65" s="2" customFormat="1" ht="49.15" customHeight="1">
      <c r="A1882" s="35"/>
      <c r="B1882" s="145"/>
      <c r="C1882" s="146" t="s">
        <v>2055</v>
      </c>
      <c r="D1882" s="146" t="s">
        <v>197</v>
      </c>
      <c r="E1882" s="147" t="s">
        <v>2056</v>
      </c>
      <c r="F1882" s="148" t="s">
        <v>2057</v>
      </c>
      <c r="G1882" s="149" t="s">
        <v>467</v>
      </c>
      <c r="H1882" s="150">
        <v>270</v>
      </c>
      <c r="I1882" s="151"/>
      <c r="J1882" s="152">
        <f>ROUND(I1882*H1882,2)</f>
        <v>0</v>
      </c>
      <c r="K1882" s="148" t="s">
        <v>201</v>
      </c>
      <c r="L1882" s="36"/>
      <c r="M1882" s="153" t="s">
        <v>3</v>
      </c>
      <c r="N1882" s="154" t="s">
        <v>43</v>
      </c>
      <c r="O1882" s="56"/>
      <c r="P1882" s="155">
        <f>O1882*H1882</f>
        <v>0</v>
      </c>
      <c r="Q1882" s="155">
        <v>0</v>
      </c>
      <c r="R1882" s="155">
        <f>Q1882*H1882</f>
        <v>0</v>
      </c>
      <c r="S1882" s="155">
        <v>0</v>
      </c>
      <c r="T1882" s="156">
        <f>S1882*H1882</f>
        <v>0</v>
      </c>
      <c r="U1882" s="35"/>
      <c r="V1882" s="35"/>
      <c r="W1882" s="35"/>
      <c r="X1882" s="35"/>
      <c r="Y1882" s="35"/>
      <c r="Z1882" s="35"/>
      <c r="AA1882" s="35"/>
      <c r="AB1882" s="35"/>
      <c r="AC1882" s="35"/>
      <c r="AD1882" s="35"/>
      <c r="AE1882" s="35"/>
      <c r="AR1882" s="157" t="s">
        <v>202</v>
      </c>
      <c r="AT1882" s="157" t="s">
        <v>197</v>
      </c>
      <c r="AU1882" s="157" t="s">
        <v>81</v>
      </c>
      <c r="AY1882" s="20" t="s">
        <v>195</v>
      </c>
      <c r="BE1882" s="158">
        <f>IF(N1882="základní",J1882,0)</f>
        <v>0</v>
      </c>
      <c r="BF1882" s="158">
        <f>IF(N1882="snížená",J1882,0)</f>
        <v>0</v>
      </c>
      <c r="BG1882" s="158">
        <f>IF(N1882="zákl. přenesená",J1882,0)</f>
        <v>0</v>
      </c>
      <c r="BH1882" s="158">
        <f>IF(N1882="sníž. přenesená",J1882,0)</f>
        <v>0</v>
      </c>
      <c r="BI1882" s="158">
        <f>IF(N1882="nulová",J1882,0)</f>
        <v>0</v>
      </c>
      <c r="BJ1882" s="20" t="s">
        <v>79</v>
      </c>
      <c r="BK1882" s="158">
        <f>ROUND(I1882*H1882,2)</f>
        <v>0</v>
      </c>
      <c r="BL1882" s="20" t="s">
        <v>202</v>
      </c>
      <c r="BM1882" s="157" t="s">
        <v>2058</v>
      </c>
    </row>
    <row r="1883" spans="1:65" s="2" customFormat="1" ht="68.25">
      <c r="A1883" s="35"/>
      <c r="B1883" s="36"/>
      <c r="C1883" s="35"/>
      <c r="D1883" s="159" t="s">
        <v>204</v>
      </c>
      <c r="E1883" s="35"/>
      <c r="F1883" s="160" t="s">
        <v>2046</v>
      </c>
      <c r="G1883" s="35"/>
      <c r="H1883" s="35"/>
      <c r="I1883" s="161"/>
      <c r="J1883" s="35"/>
      <c r="K1883" s="35"/>
      <c r="L1883" s="36"/>
      <c r="M1883" s="162"/>
      <c r="N1883" s="163"/>
      <c r="O1883" s="56"/>
      <c r="P1883" s="56"/>
      <c r="Q1883" s="56"/>
      <c r="R1883" s="56"/>
      <c r="S1883" s="56"/>
      <c r="T1883" s="57"/>
      <c r="U1883" s="35"/>
      <c r="V1883" s="35"/>
      <c r="W1883" s="35"/>
      <c r="X1883" s="35"/>
      <c r="Y1883" s="35"/>
      <c r="Z1883" s="35"/>
      <c r="AA1883" s="35"/>
      <c r="AB1883" s="35"/>
      <c r="AC1883" s="35"/>
      <c r="AD1883" s="35"/>
      <c r="AE1883" s="35"/>
      <c r="AT1883" s="20" t="s">
        <v>204</v>
      </c>
      <c r="AU1883" s="20" t="s">
        <v>81</v>
      </c>
    </row>
    <row r="1884" spans="1:65" s="13" customFormat="1">
      <c r="B1884" s="164"/>
      <c r="D1884" s="159" t="s">
        <v>206</v>
      </c>
      <c r="E1884" s="165" t="s">
        <v>3</v>
      </c>
      <c r="F1884" s="166" t="s">
        <v>2059</v>
      </c>
      <c r="H1884" s="167">
        <v>270</v>
      </c>
      <c r="I1884" s="168"/>
      <c r="L1884" s="164"/>
      <c r="M1884" s="169"/>
      <c r="N1884" s="170"/>
      <c r="O1884" s="170"/>
      <c r="P1884" s="170"/>
      <c r="Q1884" s="170"/>
      <c r="R1884" s="170"/>
      <c r="S1884" s="170"/>
      <c r="T1884" s="171"/>
      <c r="AT1884" s="165" t="s">
        <v>206</v>
      </c>
      <c r="AU1884" s="165" t="s">
        <v>81</v>
      </c>
      <c r="AV1884" s="13" t="s">
        <v>81</v>
      </c>
      <c r="AW1884" s="13" t="s">
        <v>34</v>
      </c>
      <c r="AX1884" s="13" t="s">
        <v>79</v>
      </c>
      <c r="AY1884" s="165" t="s">
        <v>195</v>
      </c>
    </row>
    <row r="1885" spans="1:65" s="2" customFormat="1" ht="49.15" customHeight="1">
      <c r="A1885" s="35"/>
      <c r="B1885" s="145"/>
      <c r="C1885" s="146" t="s">
        <v>2060</v>
      </c>
      <c r="D1885" s="146" t="s">
        <v>197</v>
      </c>
      <c r="E1885" s="147" t="s">
        <v>2061</v>
      </c>
      <c r="F1885" s="148" t="s">
        <v>2062</v>
      </c>
      <c r="G1885" s="149" t="s">
        <v>467</v>
      </c>
      <c r="H1885" s="150">
        <v>270</v>
      </c>
      <c r="I1885" s="151"/>
      <c r="J1885" s="152">
        <f>ROUND(I1885*H1885,2)</f>
        <v>0</v>
      </c>
      <c r="K1885" s="148" t="s">
        <v>201</v>
      </c>
      <c r="L1885" s="36"/>
      <c r="M1885" s="153" t="s">
        <v>3</v>
      </c>
      <c r="N1885" s="154" t="s">
        <v>43</v>
      </c>
      <c r="O1885" s="56"/>
      <c r="P1885" s="155">
        <f>O1885*H1885</f>
        <v>0</v>
      </c>
      <c r="Q1885" s="155">
        <v>0</v>
      </c>
      <c r="R1885" s="155">
        <f>Q1885*H1885</f>
        <v>0</v>
      </c>
      <c r="S1885" s="155">
        <v>0</v>
      </c>
      <c r="T1885" s="156">
        <f>S1885*H1885</f>
        <v>0</v>
      </c>
      <c r="U1885" s="35"/>
      <c r="V1885" s="35"/>
      <c r="W1885" s="35"/>
      <c r="X1885" s="35"/>
      <c r="Y1885" s="35"/>
      <c r="Z1885" s="35"/>
      <c r="AA1885" s="35"/>
      <c r="AB1885" s="35"/>
      <c r="AC1885" s="35"/>
      <c r="AD1885" s="35"/>
      <c r="AE1885" s="35"/>
      <c r="AR1885" s="157" t="s">
        <v>202</v>
      </c>
      <c r="AT1885" s="157" t="s">
        <v>197</v>
      </c>
      <c r="AU1885" s="157" t="s">
        <v>81</v>
      </c>
      <c r="AY1885" s="20" t="s">
        <v>195</v>
      </c>
      <c r="BE1885" s="158">
        <f>IF(N1885="základní",J1885,0)</f>
        <v>0</v>
      </c>
      <c r="BF1885" s="158">
        <f>IF(N1885="snížená",J1885,0)</f>
        <v>0</v>
      </c>
      <c r="BG1885" s="158">
        <f>IF(N1885="zákl. přenesená",J1885,0)</f>
        <v>0</v>
      </c>
      <c r="BH1885" s="158">
        <f>IF(N1885="sníž. přenesená",J1885,0)</f>
        <v>0</v>
      </c>
      <c r="BI1885" s="158">
        <f>IF(N1885="nulová",J1885,0)</f>
        <v>0</v>
      </c>
      <c r="BJ1885" s="20" t="s">
        <v>79</v>
      </c>
      <c r="BK1885" s="158">
        <f>ROUND(I1885*H1885,2)</f>
        <v>0</v>
      </c>
      <c r="BL1885" s="20" t="s">
        <v>202</v>
      </c>
      <c r="BM1885" s="157" t="s">
        <v>2063</v>
      </c>
    </row>
    <row r="1886" spans="1:65" s="2" customFormat="1" ht="68.25">
      <c r="A1886" s="35"/>
      <c r="B1886" s="36"/>
      <c r="C1886" s="35"/>
      <c r="D1886" s="159" t="s">
        <v>204</v>
      </c>
      <c r="E1886" s="35"/>
      <c r="F1886" s="160" t="s">
        <v>2046</v>
      </c>
      <c r="G1886" s="35"/>
      <c r="H1886" s="35"/>
      <c r="I1886" s="161"/>
      <c r="J1886" s="35"/>
      <c r="K1886" s="35"/>
      <c r="L1886" s="36"/>
      <c r="M1886" s="162"/>
      <c r="N1886" s="163"/>
      <c r="O1886" s="56"/>
      <c r="P1886" s="56"/>
      <c r="Q1886" s="56"/>
      <c r="R1886" s="56"/>
      <c r="S1886" s="56"/>
      <c r="T1886" s="57"/>
      <c r="U1886" s="35"/>
      <c r="V1886" s="35"/>
      <c r="W1886" s="35"/>
      <c r="X1886" s="35"/>
      <c r="Y1886" s="35"/>
      <c r="Z1886" s="35"/>
      <c r="AA1886" s="35"/>
      <c r="AB1886" s="35"/>
      <c r="AC1886" s="35"/>
      <c r="AD1886" s="35"/>
      <c r="AE1886" s="35"/>
      <c r="AT1886" s="20" t="s">
        <v>204</v>
      </c>
      <c r="AU1886" s="20" t="s">
        <v>81</v>
      </c>
    </row>
    <row r="1887" spans="1:65" s="13" customFormat="1">
      <c r="B1887" s="164"/>
      <c r="D1887" s="159" t="s">
        <v>206</v>
      </c>
      <c r="E1887" s="165" t="s">
        <v>3</v>
      </c>
      <c r="F1887" s="166" t="s">
        <v>2059</v>
      </c>
      <c r="H1887" s="167">
        <v>270</v>
      </c>
      <c r="I1887" s="168"/>
      <c r="L1887" s="164"/>
      <c r="M1887" s="169"/>
      <c r="N1887" s="170"/>
      <c r="O1887" s="170"/>
      <c r="P1887" s="170"/>
      <c r="Q1887" s="170"/>
      <c r="R1887" s="170"/>
      <c r="S1887" s="170"/>
      <c r="T1887" s="171"/>
      <c r="AT1887" s="165" t="s">
        <v>206</v>
      </c>
      <c r="AU1887" s="165" t="s">
        <v>81</v>
      </c>
      <c r="AV1887" s="13" t="s">
        <v>81</v>
      </c>
      <c r="AW1887" s="13" t="s">
        <v>34</v>
      </c>
      <c r="AX1887" s="13" t="s">
        <v>79</v>
      </c>
      <c r="AY1887" s="165" t="s">
        <v>195</v>
      </c>
    </row>
    <row r="1888" spans="1:65" s="2" customFormat="1" ht="49.15" customHeight="1">
      <c r="A1888" s="35"/>
      <c r="B1888" s="145"/>
      <c r="C1888" s="146" t="s">
        <v>2064</v>
      </c>
      <c r="D1888" s="146" t="s">
        <v>197</v>
      </c>
      <c r="E1888" s="147" t="s">
        <v>2065</v>
      </c>
      <c r="F1888" s="148" t="s">
        <v>2066</v>
      </c>
      <c r="G1888" s="149" t="s">
        <v>467</v>
      </c>
      <c r="H1888" s="150">
        <v>10</v>
      </c>
      <c r="I1888" s="151"/>
      <c r="J1888" s="152">
        <f>ROUND(I1888*H1888,2)</f>
        <v>0</v>
      </c>
      <c r="K1888" s="148" t="s">
        <v>201</v>
      </c>
      <c r="L1888" s="36"/>
      <c r="M1888" s="153" t="s">
        <v>3</v>
      </c>
      <c r="N1888" s="154" t="s">
        <v>43</v>
      </c>
      <c r="O1888" s="56"/>
      <c r="P1888" s="155">
        <f>O1888*H1888</f>
        <v>0</v>
      </c>
      <c r="Q1888" s="155">
        <v>0</v>
      </c>
      <c r="R1888" s="155">
        <f>Q1888*H1888</f>
        <v>0</v>
      </c>
      <c r="S1888" s="155">
        <v>0</v>
      </c>
      <c r="T1888" s="156">
        <f>S1888*H1888</f>
        <v>0</v>
      </c>
      <c r="U1888" s="35"/>
      <c r="V1888" s="35"/>
      <c r="W1888" s="35"/>
      <c r="X1888" s="35"/>
      <c r="Y1888" s="35"/>
      <c r="Z1888" s="35"/>
      <c r="AA1888" s="35"/>
      <c r="AB1888" s="35"/>
      <c r="AC1888" s="35"/>
      <c r="AD1888" s="35"/>
      <c r="AE1888" s="35"/>
      <c r="AR1888" s="157" t="s">
        <v>202</v>
      </c>
      <c r="AT1888" s="157" t="s">
        <v>197</v>
      </c>
      <c r="AU1888" s="157" t="s">
        <v>81</v>
      </c>
      <c r="AY1888" s="20" t="s">
        <v>195</v>
      </c>
      <c r="BE1888" s="158">
        <f>IF(N1888="základní",J1888,0)</f>
        <v>0</v>
      </c>
      <c r="BF1888" s="158">
        <f>IF(N1888="snížená",J1888,0)</f>
        <v>0</v>
      </c>
      <c r="BG1888" s="158">
        <f>IF(N1888="zákl. přenesená",J1888,0)</f>
        <v>0</v>
      </c>
      <c r="BH1888" s="158">
        <f>IF(N1888="sníž. přenesená",J1888,0)</f>
        <v>0</v>
      </c>
      <c r="BI1888" s="158">
        <f>IF(N1888="nulová",J1888,0)</f>
        <v>0</v>
      </c>
      <c r="BJ1888" s="20" t="s">
        <v>79</v>
      </c>
      <c r="BK1888" s="158">
        <f>ROUND(I1888*H1888,2)</f>
        <v>0</v>
      </c>
      <c r="BL1888" s="20" t="s">
        <v>202</v>
      </c>
      <c r="BM1888" s="157" t="s">
        <v>2067</v>
      </c>
    </row>
    <row r="1889" spans="1:65" s="2" customFormat="1" ht="68.25">
      <c r="A1889" s="35"/>
      <c r="B1889" s="36"/>
      <c r="C1889" s="35"/>
      <c r="D1889" s="159" t="s">
        <v>204</v>
      </c>
      <c r="E1889" s="35"/>
      <c r="F1889" s="160" t="s">
        <v>2046</v>
      </c>
      <c r="G1889" s="35"/>
      <c r="H1889" s="35"/>
      <c r="I1889" s="161"/>
      <c r="J1889" s="35"/>
      <c r="K1889" s="35"/>
      <c r="L1889" s="36"/>
      <c r="M1889" s="162"/>
      <c r="N1889" s="163"/>
      <c r="O1889" s="56"/>
      <c r="P1889" s="56"/>
      <c r="Q1889" s="56"/>
      <c r="R1889" s="56"/>
      <c r="S1889" s="56"/>
      <c r="T1889" s="57"/>
      <c r="U1889" s="35"/>
      <c r="V1889" s="35"/>
      <c r="W1889" s="35"/>
      <c r="X1889" s="35"/>
      <c r="Y1889" s="35"/>
      <c r="Z1889" s="35"/>
      <c r="AA1889" s="35"/>
      <c r="AB1889" s="35"/>
      <c r="AC1889" s="35"/>
      <c r="AD1889" s="35"/>
      <c r="AE1889" s="35"/>
      <c r="AT1889" s="20" t="s">
        <v>204</v>
      </c>
      <c r="AU1889" s="20" t="s">
        <v>81</v>
      </c>
    </row>
    <row r="1890" spans="1:65" s="2" customFormat="1" ht="37.9" customHeight="1">
      <c r="A1890" s="35"/>
      <c r="B1890" s="145"/>
      <c r="C1890" s="146" t="s">
        <v>2068</v>
      </c>
      <c r="D1890" s="146" t="s">
        <v>197</v>
      </c>
      <c r="E1890" s="147" t="s">
        <v>2069</v>
      </c>
      <c r="F1890" s="148" t="s">
        <v>2070</v>
      </c>
      <c r="G1890" s="149" t="s">
        <v>467</v>
      </c>
      <c r="H1890" s="150">
        <v>1</v>
      </c>
      <c r="I1890" s="151"/>
      <c r="J1890" s="152">
        <f>ROUND(I1890*H1890,2)</f>
        <v>0</v>
      </c>
      <c r="K1890" s="148" t="s">
        <v>201</v>
      </c>
      <c r="L1890" s="36"/>
      <c r="M1890" s="153" t="s">
        <v>3</v>
      </c>
      <c r="N1890" s="154" t="s">
        <v>43</v>
      </c>
      <c r="O1890" s="56"/>
      <c r="P1890" s="155">
        <f>O1890*H1890</f>
        <v>0</v>
      </c>
      <c r="Q1890" s="155">
        <v>0</v>
      </c>
      <c r="R1890" s="155">
        <f>Q1890*H1890</f>
        <v>0</v>
      </c>
      <c r="S1890" s="155">
        <v>0</v>
      </c>
      <c r="T1890" s="156">
        <f>S1890*H1890</f>
        <v>0</v>
      </c>
      <c r="U1890" s="35"/>
      <c r="V1890" s="35"/>
      <c r="W1890" s="35"/>
      <c r="X1890" s="35"/>
      <c r="Y1890" s="35"/>
      <c r="Z1890" s="35"/>
      <c r="AA1890" s="35"/>
      <c r="AB1890" s="35"/>
      <c r="AC1890" s="35"/>
      <c r="AD1890" s="35"/>
      <c r="AE1890" s="35"/>
      <c r="AR1890" s="157" t="s">
        <v>202</v>
      </c>
      <c r="AT1890" s="157" t="s">
        <v>197</v>
      </c>
      <c r="AU1890" s="157" t="s">
        <v>81</v>
      </c>
      <c r="AY1890" s="20" t="s">
        <v>195</v>
      </c>
      <c r="BE1890" s="158">
        <f>IF(N1890="základní",J1890,0)</f>
        <v>0</v>
      </c>
      <c r="BF1890" s="158">
        <f>IF(N1890="snížená",J1890,0)</f>
        <v>0</v>
      </c>
      <c r="BG1890" s="158">
        <f>IF(N1890="zákl. přenesená",J1890,0)</f>
        <v>0</v>
      </c>
      <c r="BH1890" s="158">
        <f>IF(N1890="sníž. přenesená",J1890,0)</f>
        <v>0</v>
      </c>
      <c r="BI1890" s="158">
        <f>IF(N1890="nulová",J1890,0)</f>
        <v>0</v>
      </c>
      <c r="BJ1890" s="20" t="s">
        <v>79</v>
      </c>
      <c r="BK1890" s="158">
        <f>ROUND(I1890*H1890,2)</f>
        <v>0</v>
      </c>
      <c r="BL1890" s="20" t="s">
        <v>202</v>
      </c>
      <c r="BM1890" s="157" t="s">
        <v>2071</v>
      </c>
    </row>
    <row r="1891" spans="1:65" s="2" customFormat="1" ht="48.75">
      <c r="A1891" s="35"/>
      <c r="B1891" s="36"/>
      <c r="C1891" s="35"/>
      <c r="D1891" s="159" t="s">
        <v>204</v>
      </c>
      <c r="E1891" s="35"/>
      <c r="F1891" s="160" t="s">
        <v>2072</v>
      </c>
      <c r="G1891" s="35"/>
      <c r="H1891" s="35"/>
      <c r="I1891" s="161"/>
      <c r="J1891" s="35"/>
      <c r="K1891" s="35"/>
      <c r="L1891" s="36"/>
      <c r="M1891" s="162"/>
      <c r="N1891" s="163"/>
      <c r="O1891" s="56"/>
      <c r="P1891" s="56"/>
      <c r="Q1891" s="56"/>
      <c r="R1891" s="56"/>
      <c r="S1891" s="56"/>
      <c r="T1891" s="57"/>
      <c r="U1891" s="35"/>
      <c r="V1891" s="35"/>
      <c r="W1891" s="35"/>
      <c r="X1891" s="35"/>
      <c r="Y1891" s="35"/>
      <c r="Z1891" s="35"/>
      <c r="AA1891" s="35"/>
      <c r="AB1891" s="35"/>
      <c r="AC1891" s="35"/>
      <c r="AD1891" s="35"/>
      <c r="AE1891" s="35"/>
      <c r="AT1891" s="20" t="s">
        <v>204</v>
      </c>
      <c r="AU1891" s="20" t="s">
        <v>81</v>
      </c>
    </row>
    <row r="1892" spans="1:65" s="2" customFormat="1" ht="37.9" customHeight="1">
      <c r="A1892" s="35"/>
      <c r="B1892" s="145"/>
      <c r="C1892" s="146" t="s">
        <v>2073</v>
      </c>
      <c r="D1892" s="146" t="s">
        <v>197</v>
      </c>
      <c r="E1892" s="147" t="s">
        <v>2074</v>
      </c>
      <c r="F1892" s="148" t="s">
        <v>2075</v>
      </c>
      <c r="G1892" s="149" t="s">
        <v>467</v>
      </c>
      <c r="H1892" s="150">
        <v>3</v>
      </c>
      <c r="I1892" s="151"/>
      <c r="J1892" s="152">
        <f>ROUND(I1892*H1892,2)</f>
        <v>0</v>
      </c>
      <c r="K1892" s="148" t="s">
        <v>201</v>
      </c>
      <c r="L1892" s="36"/>
      <c r="M1892" s="153" t="s">
        <v>3</v>
      </c>
      <c r="N1892" s="154" t="s">
        <v>43</v>
      </c>
      <c r="O1892" s="56"/>
      <c r="P1892" s="155">
        <f>O1892*H1892</f>
        <v>0</v>
      </c>
      <c r="Q1892" s="155">
        <v>0</v>
      </c>
      <c r="R1892" s="155">
        <f>Q1892*H1892</f>
        <v>0</v>
      </c>
      <c r="S1892" s="155">
        <v>0</v>
      </c>
      <c r="T1892" s="156">
        <f>S1892*H1892</f>
        <v>0</v>
      </c>
      <c r="U1892" s="35"/>
      <c r="V1892" s="35"/>
      <c r="W1892" s="35"/>
      <c r="X1892" s="35"/>
      <c r="Y1892" s="35"/>
      <c r="Z1892" s="35"/>
      <c r="AA1892" s="35"/>
      <c r="AB1892" s="35"/>
      <c r="AC1892" s="35"/>
      <c r="AD1892" s="35"/>
      <c r="AE1892" s="35"/>
      <c r="AR1892" s="157" t="s">
        <v>202</v>
      </c>
      <c r="AT1892" s="157" t="s">
        <v>197</v>
      </c>
      <c r="AU1892" s="157" t="s">
        <v>81</v>
      </c>
      <c r="AY1892" s="20" t="s">
        <v>195</v>
      </c>
      <c r="BE1892" s="158">
        <f>IF(N1892="základní",J1892,0)</f>
        <v>0</v>
      </c>
      <c r="BF1892" s="158">
        <f>IF(N1892="snížená",J1892,0)</f>
        <v>0</v>
      </c>
      <c r="BG1892" s="158">
        <f>IF(N1892="zákl. přenesená",J1892,0)</f>
        <v>0</v>
      </c>
      <c r="BH1892" s="158">
        <f>IF(N1892="sníž. přenesená",J1892,0)</f>
        <v>0</v>
      </c>
      <c r="BI1892" s="158">
        <f>IF(N1892="nulová",J1892,0)</f>
        <v>0</v>
      </c>
      <c r="BJ1892" s="20" t="s">
        <v>79</v>
      </c>
      <c r="BK1892" s="158">
        <f>ROUND(I1892*H1892,2)</f>
        <v>0</v>
      </c>
      <c r="BL1892" s="20" t="s">
        <v>202</v>
      </c>
      <c r="BM1892" s="157" t="s">
        <v>2076</v>
      </c>
    </row>
    <row r="1893" spans="1:65" s="2" customFormat="1" ht="48.75">
      <c r="A1893" s="35"/>
      <c r="B1893" s="36"/>
      <c r="C1893" s="35"/>
      <c r="D1893" s="159" t="s">
        <v>204</v>
      </c>
      <c r="E1893" s="35"/>
      <c r="F1893" s="160" t="s">
        <v>2072</v>
      </c>
      <c r="G1893" s="35"/>
      <c r="H1893" s="35"/>
      <c r="I1893" s="161"/>
      <c r="J1893" s="35"/>
      <c r="K1893" s="35"/>
      <c r="L1893" s="36"/>
      <c r="M1893" s="162"/>
      <c r="N1893" s="163"/>
      <c r="O1893" s="56"/>
      <c r="P1893" s="56"/>
      <c r="Q1893" s="56"/>
      <c r="R1893" s="56"/>
      <c r="S1893" s="56"/>
      <c r="T1893" s="57"/>
      <c r="U1893" s="35"/>
      <c r="V1893" s="35"/>
      <c r="W1893" s="35"/>
      <c r="X1893" s="35"/>
      <c r="Y1893" s="35"/>
      <c r="Z1893" s="35"/>
      <c r="AA1893" s="35"/>
      <c r="AB1893" s="35"/>
      <c r="AC1893" s="35"/>
      <c r="AD1893" s="35"/>
      <c r="AE1893" s="35"/>
      <c r="AT1893" s="20" t="s">
        <v>204</v>
      </c>
      <c r="AU1893" s="20" t="s">
        <v>81</v>
      </c>
    </row>
    <row r="1894" spans="1:65" s="2" customFormat="1" ht="37.9" customHeight="1">
      <c r="A1894" s="35"/>
      <c r="B1894" s="145"/>
      <c r="C1894" s="146" t="s">
        <v>2077</v>
      </c>
      <c r="D1894" s="146" t="s">
        <v>197</v>
      </c>
      <c r="E1894" s="147" t="s">
        <v>2078</v>
      </c>
      <c r="F1894" s="148" t="s">
        <v>2079</v>
      </c>
      <c r="G1894" s="149" t="s">
        <v>467</v>
      </c>
      <c r="H1894" s="150">
        <v>1</v>
      </c>
      <c r="I1894" s="151"/>
      <c r="J1894" s="152">
        <f>ROUND(I1894*H1894,2)</f>
        <v>0</v>
      </c>
      <c r="K1894" s="148" t="s">
        <v>201</v>
      </c>
      <c r="L1894" s="36"/>
      <c r="M1894" s="153" t="s">
        <v>3</v>
      </c>
      <c r="N1894" s="154" t="s">
        <v>43</v>
      </c>
      <c r="O1894" s="56"/>
      <c r="P1894" s="155">
        <f>O1894*H1894</f>
        <v>0</v>
      </c>
      <c r="Q1894" s="155">
        <v>0</v>
      </c>
      <c r="R1894" s="155">
        <f>Q1894*H1894</f>
        <v>0</v>
      </c>
      <c r="S1894" s="155">
        <v>0</v>
      </c>
      <c r="T1894" s="156">
        <f>S1894*H1894</f>
        <v>0</v>
      </c>
      <c r="U1894" s="35"/>
      <c r="V1894" s="35"/>
      <c r="W1894" s="35"/>
      <c r="X1894" s="35"/>
      <c r="Y1894" s="35"/>
      <c r="Z1894" s="35"/>
      <c r="AA1894" s="35"/>
      <c r="AB1894" s="35"/>
      <c r="AC1894" s="35"/>
      <c r="AD1894" s="35"/>
      <c r="AE1894" s="35"/>
      <c r="AR1894" s="157" t="s">
        <v>202</v>
      </c>
      <c r="AT1894" s="157" t="s">
        <v>197</v>
      </c>
      <c r="AU1894" s="157" t="s">
        <v>81</v>
      </c>
      <c r="AY1894" s="20" t="s">
        <v>195</v>
      </c>
      <c r="BE1894" s="158">
        <f>IF(N1894="základní",J1894,0)</f>
        <v>0</v>
      </c>
      <c r="BF1894" s="158">
        <f>IF(N1894="snížená",J1894,0)</f>
        <v>0</v>
      </c>
      <c r="BG1894" s="158">
        <f>IF(N1894="zákl. přenesená",J1894,0)</f>
        <v>0</v>
      </c>
      <c r="BH1894" s="158">
        <f>IF(N1894="sníž. přenesená",J1894,0)</f>
        <v>0</v>
      </c>
      <c r="BI1894" s="158">
        <f>IF(N1894="nulová",J1894,0)</f>
        <v>0</v>
      </c>
      <c r="BJ1894" s="20" t="s">
        <v>79</v>
      </c>
      <c r="BK1894" s="158">
        <f>ROUND(I1894*H1894,2)</f>
        <v>0</v>
      </c>
      <c r="BL1894" s="20" t="s">
        <v>202</v>
      </c>
      <c r="BM1894" s="157" t="s">
        <v>2080</v>
      </c>
    </row>
    <row r="1895" spans="1:65" s="2" customFormat="1" ht="48.75">
      <c r="A1895" s="35"/>
      <c r="B1895" s="36"/>
      <c r="C1895" s="35"/>
      <c r="D1895" s="159" t="s">
        <v>204</v>
      </c>
      <c r="E1895" s="35"/>
      <c r="F1895" s="160" t="s">
        <v>2072</v>
      </c>
      <c r="G1895" s="35"/>
      <c r="H1895" s="35"/>
      <c r="I1895" s="161"/>
      <c r="J1895" s="35"/>
      <c r="K1895" s="35"/>
      <c r="L1895" s="36"/>
      <c r="M1895" s="162"/>
      <c r="N1895" s="163"/>
      <c r="O1895" s="56"/>
      <c r="P1895" s="56"/>
      <c r="Q1895" s="56"/>
      <c r="R1895" s="56"/>
      <c r="S1895" s="56"/>
      <c r="T1895" s="57"/>
      <c r="U1895" s="35"/>
      <c r="V1895" s="35"/>
      <c r="W1895" s="35"/>
      <c r="X1895" s="35"/>
      <c r="Y1895" s="35"/>
      <c r="Z1895" s="35"/>
      <c r="AA1895" s="35"/>
      <c r="AB1895" s="35"/>
      <c r="AC1895" s="35"/>
      <c r="AD1895" s="35"/>
      <c r="AE1895" s="35"/>
      <c r="AT1895" s="20" t="s">
        <v>204</v>
      </c>
      <c r="AU1895" s="20" t="s">
        <v>81</v>
      </c>
    </row>
    <row r="1896" spans="1:65" s="2" customFormat="1" ht="37.9" customHeight="1">
      <c r="A1896" s="35"/>
      <c r="B1896" s="145"/>
      <c r="C1896" s="146" t="s">
        <v>2081</v>
      </c>
      <c r="D1896" s="146" t="s">
        <v>197</v>
      </c>
      <c r="E1896" s="147" t="s">
        <v>2082</v>
      </c>
      <c r="F1896" s="148" t="s">
        <v>2083</v>
      </c>
      <c r="G1896" s="149" t="s">
        <v>300</v>
      </c>
      <c r="H1896" s="150">
        <v>2555.88</v>
      </c>
      <c r="I1896" s="151"/>
      <c r="J1896" s="152">
        <f>ROUND(I1896*H1896,2)</f>
        <v>0</v>
      </c>
      <c r="K1896" s="148" t="s">
        <v>201</v>
      </c>
      <c r="L1896" s="36"/>
      <c r="M1896" s="153" t="s">
        <v>3</v>
      </c>
      <c r="N1896" s="154" t="s">
        <v>43</v>
      </c>
      <c r="O1896" s="56"/>
      <c r="P1896" s="155">
        <f>O1896*H1896</f>
        <v>0</v>
      </c>
      <c r="Q1896" s="155">
        <v>1.2999999999999999E-4</v>
      </c>
      <c r="R1896" s="155">
        <f>Q1896*H1896</f>
        <v>0.33226439999999996</v>
      </c>
      <c r="S1896" s="155">
        <v>0</v>
      </c>
      <c r="T1896" s="156">
        <f>S1896*H1896</f>
        <v>0</v>
      </c>
      <c r="U1896" s="35"/>
      <c r="V1896" s="35"/>
      <c r="W1896" s="35"/>
      <c r="X1896" s="35"/>
      <c r="Y1896" s="35"/>
      <c r="Z1896" s="35"/>
      <c r="AA1896" s="35"/>
      <c r="AB1896" s="35"/>
      <c r="AC1896" s="35"/>
      <c r="AD1896" s="35"/>
      <c r="AE1896" s="35"/>
      <c r="AR1896" s="157" t="s">
        <v>202</v>
      </c>
      <c r="AT1896" s="157" t="s">
        <v>197</v>
      </c>
      <c r="AU1896" s="157" t="s">
        <v>81</v>
      </c>
      <c r="AY1896" s="20" t="s">
        <v>195</v>
      </c>
      <c r="BE1896" s="158">
        <f>IF(N1896="základní",J1896,0)</f>
        <v>0</v>
      </c>
      <c r="BF1896" s="158">
        <f>IF(N1896="snížená",J1896,0)</f>
        <v>0</v>
      </c>
      <c r="BG1896" s="158">
        <f>IF(N1896="zákl. přenesená",J1896,0)</f>
        <v>0</v>
      </c>
      <c r="BH1896" s="158">
        <f>IF(N1896="sníž. přenesená",J1896,0)</f>
        <v>0</v>
      </c>
      <c r="BI1896" s="158">
        <f>IF(N1896="nulová",J1896,0)</f>
        <v>0</v>
      </c>
      <c r="BJ1896" s="20" t="s">
        <v>79</v>
      </c>
      <c r="BK1896" s="158">
        <f>ROUND(I1896*H1896,2)</f>
        <v>0</v>
      </c>
      <c r="BL1896" s="20" t="s">
        <v>202</v>
      </c>
      <c r="BM1896" s="157" t="s">
        <v>2084</v>
      </c>
    </row>
    <row r="1897" spans="1:65" s="2" customFormat="1" ht="78">
      <c r="A1897" s="35"/>
      <c r="B1897" s="36"/>
      <c r="C1897" s="35"/>
      <c r="D1897" s="159" t="s">
        <v>204</v>
      </c>
      <c r="E1897" s="35"/>
      <c r="F1897" s="160" t="s">
        <v>2085</v>
      </c>
      <c r="G1897" s="35"/>
      <c r="H1897" s="35"/>
      <c r="I1897" s="161"/>
      <c r="J1897" s="35"/>
      <c r="K1897" s="35"/>
      <c r="L1897" s="36"/>
      <c r="M1897" s="162"/>
      <c r="N1897" s="163"/>
      <c r="O1897" s="56"/>
      <c r="P1897" s="56"/>
      <c r="Q1897" s="56"/>
      <c r="R1897" s="56"/>
      <c r="S1897" s="56"/>
      <c r="T1897" s="57"/>
      <c r="U1897" s="35"/>
      <c r="V1897" s="35"/>
      <c r="W1897" s="35"/>
      <c r="X1897" s="35"/>
      <c r="Y1897" s="35"/>
      <c r="Z1897" s="35"/>
      <c r="AA1897" s="35"/>
      <c r="AB1897" s="35"/>
      <c r="AC1897" s="35"/>
      <c r="AD1897" s="35"/>
      <c r="AE1897" s="35"/>
      <c r="AT1897" s="20" t="s">
        <v>204</v>
      </c>
      <c r="AU1897" s="20" t="s">
        <v>81</v>
      </c>
    </row>
    <row r="1898" spans="1:65" s="13" customFormat="1" ht="33.75">
      <c r="B1898" s="164"/>
      <c r="D1898" s="159" t="s">
        <v>206</v>
      </c>
      <c r="E1898" s="165" t="s">
        <v>3</v>
      </c>
      <c r="F1898" s="166" t="s">
        <v>2086</v>
      </c>
      <c r="H1898" s="167">
        <v>382.74</v>
      </c>
      <c r="I1898" s="168"/>
      <c r="L1898" s="164"/>
      <c r="M1898" s="169"/>
      <c r="N1898" s="170"/>
      <c r="O1898" s="170"/>
      <c r="P1898" s="170"/>
      <c r="Q1898" s="170"/>
      <c r="R1898" s="170"/>
      <c r="S1898" s="170"/>
      <c r="T1898" s="171"/>
      <c r="AT1898" s="165" t="s">
        <v>206</v>
      </c>
      <c r="AU1898" s="165" t="s">
        <v>81</v>
      </c>
      <c r="AV1898" s="13" t="s">
        <v>81</v>
      </c>
      <c r="AW1898" s="13" t="s">
        <v>34</v>
      </c>
      <c r="AX1898" s="13" t="s">
        <v>72</v>
      </c>
      <c r="AY1898" s="165" t="s">
        <v>195</v>
      </c>
    </row>
    <row r="1899" spans="1:65" s="13" customFormat="1" ht="33.75">
      <c r="B1899" s="164"/>
      <c r="D1899" s="159" t="s">
        <v>206</v>
      </c>
      <c r="E1899" s="165" t="s">
        <v>3</v>
      </c>
      <c r="F1899" s="166" t="s">
        <v>2087</v>
      </c>
      <c r="H1899" s="167">
        <v>476.44</v>
      </c>
      <c r="I1899" s="168"/>
      <c r="L1899" s="164"/>
      <c r="M1899" s="169"/>
      <c r="N1899" s="170"/>
      <c r="O1899" s="170"/>
      <c r="P1899" s="170"/>
      <c r="Q1899" s="170"/>
      <c r="R1899" s="170"/>
      <c r="S1899" s="170"/>
      <c r="T1899" s="171"/>
      <c r="AT1899" s="165" t="s">
        <v>206</v>
      </c>
      <c r="AU1899" s="165" t="s">
        <v>81</v>
      </c>
      <c r="AV1899" s="13" t="s">
        <v>81</v>
      </c>
      <c r="AW1899" s="13" t="s">
        <v>34</v>
      </c>
      <c r="AX1899" s="13" t="s">
        <v>72</v>
      </c>
      <c r="AY1899" s="165" t="s">
        <v>195</v>
      </c>
    </row>
    <row r="1900" spans="1:65" s="14" customFormat="1">
      <c r="B1900" s="172"/>
      <c r="D1900" s="159" t="s">
        <v>206</v>
      </c>
      <c r="E1900" s="173" t="s">
        <v>3</v>
      </c>
      <c r="F1900" s="174" t="s">
        <v>532</v>
      </c>
      <c r="H1900" s="175">
        <v>859.18</v>
      </c>
      <c r="I1900" s="176"/>
      <c r="L1900" s="172"/>
      <c r="M1900" s="177"/>
      <c r="N1900" s="178"/>
      <c r="O1900" s="178"/>
      <c r="P1900" s="178"/>
      <c r="Q1900" s="178"/>
      <c r="R1900" s="178"/>
      <c r="S1900" s="178"/>
      <c r="T1900" s="179"/>
      <c r="AT1900" s="173" t="s">
        <v>206</v>
      </c>
      <c r="AU1900" s="173" t="s">
        <v>81</v>
      </c>
      <c r="AV1900" s="14" t="s">
        <v>109</v>
      </c>
      <c r="AW1900" s="14" t="s">
        <v>34</v>
      </c>
      <c r="AX1900" s="14" t="s">
        <v>72</v>
      </c>
      <c r="AY1900" s="173" t="s">
        <v>195</v>
      </c>
    </row>
    <row r="1901" spans="1:65" s="13" customFormat="1" ht="33.75">
      <c r="B1901" s="164"/>
      <c r="D1901" s="159" t="s">
        <v>206</v>
      </c>
      <c r="E1901" s="165" t="s">
        <v>3</v>
      </c>
      <c r="F1901" s="166" t="s">
        <v>2088</v>
      </c>
      <c r="H1901" s="167">
        <v>775.67</v>
      </c>
      <c r="I1901" s="168"/>
      <c r="L1901" s="164"/>
      <c r="M1901" s="169"/>
      <c r="N1901" s="170"/>
      <c r="O1901" s="170"/>
      <c r="P1901" s="170"/>
      <c r="Q1901" s="170"/>
      <c r="R1901" s="170"/>
      <c r="S1901" s="170"/>
      <c r="T1901" s="171"/>
      <c r="AT1901" s="165" t="s">
        <v>206</v>
      </c>
      <c r="AU1901" s="165" t="s">
        <v>81</v>
      </c>
      <c r="AV1901" s="13" t="s">
        <v>81</v>
      </c>
      <c r="AW1901" s="13" t="s">
        <v>34</v>
      </c>
      <c r="AX1901" s="13" t="s">
        <v>72</v>
      </c>
      <c r="AY1901" s="165" t="s">
        <v>195</v>
      </c>
    </row>
    <row r="1902" spans="1:65" s="13" customFormat="1">
      <c r="B1902" s="164"/>
      <c r="D1902" s="159" t="s">
        <v>206</v>
      </c>
      <c r="E1902" s="165" t="s">
        <v>3</v>
      </c>
      <c r="F1902" s="166" t="s">
        <v>2089</v>
      </c>
      <c r="H1902" s="167">
        <v>63.79</v>
      </c>
      <c r="I1902" s="168"/>
      <c r="L1902" s="164"/>
      <c r="M1902" s="169"/>
      <c r="N1902" s="170"/>
      <c r="O1902" s="170"/>
      <c r="P1902" s="170"/>
      <c r="Q1902" s="170"/>
      <c r="R1902" s="170"/>
      <c r="S1902" s="170"/>
      <c r="T1902" s="171"/>
      <c r="AT1902" s="165" t="s">
        <v>206</v>
      </c>
      <c r="AU1902" s="165" t="s">
        <v>81</v>
      </c>
      <c r="AV1902" s="13" t="s">
        <v>81</v>
      </c>
      <c r="AW1902" s="13" t="s">
        <v>34</v>
      </c>
      <c r="AX1902" s="13" t="s">
        <v>72</v>
      </c>
      <c r="AY1902" s="165" t="s">
        <v>195</v>
      </c>
    </row>
    <row r="1903" spans="1:65" s="14" customFormat="1">
      <c r="B1903" s="172"/>
      <c r="D1903" s="159" t="s">
        <v>206</v>
      </c>
      <c r="E1903" s="173" t="s">
        <v>3</v>
      </c>
      <c r="F1903" s="174" t="s">
        <v>514</v>
      </c>
      <c r="H1903" s="175">
        <v>839.46</v>
      </c>
      <c r="I1903" s="176"/>
      <c r="L1903" s="172"/>
      <c r="M1903" s="177"/>
      <c r="N1903" s="178"/>
      <c r="O1903" s="178"/>
      <c r="P1903" s="178"/>
      <c r="Q1903" s="178"/>
      <c r="R1903" s="178"/>
      <c r="S1903" s="178"/>
      <c r="T1903" s="179"/>
      <c r="AT1903" s="173" t="s">
        <v>206</v>
      </c>
      <c r="AU1903" s="173" t="s">
        <v>81</v>
      </c>
      <c r="AV1903" s="14" t="s">
        <v>109</v>
      </c>
      <c r="AW1903" s="14" t="s">
        <v>34</v>
      </c>
      <c r="AX1903" s="14" t="s">
        <v>72</v>
      </c>
      <c r="AY1903" s="173" t="s">
        <v>195</v>
      </c>
    </row>
    <row r="1904" spans="1:65" s="13" customFormat="1" ht="33.75">
      <c r="B1904" s="164"/>
      <c r="D1904" s="159" t="s">
        <v>206</v>
      </c>
      <c r="E1904" s="165" t="s">
        <v>3</v>
      </c>
      <c r="F1904" s="166" t="s">
        <v>2090</v>
      </c>
      <c r="H1904" s="167">
        <v>398.31</v>
      </c>
      <c r="I1904" s="168"/>
      <c r="L1904" s="164"/>
      <c r="M1904" s="169"/>
      <c r="N1904" s="170"/>
      <c r="O1904" s="170"/>
      <c r="P1904" s="170"/>
      <c r="Q1904" s="170"/>
      <c r="R1904" s="170"/>
      <c r="S1904" s="170"/>
      <c r="T1904" s="171"/>
      <c r="AT1904" s="165" t="s">
        <v>206</v>
      </c>
      <c r="AU1904" s="165" t="s">
        <v>81</v>
      </c>
      <c r="AV1904" s="13" t="s">
        <v>81</v>
      </c>
      <c r="AW1904" s="13" t="s">
        <v>34</v>
      </c>
      <c r="AX1904" s="13" t="s">
        <v>72</v>
      </c>
      <c r="AY1904" s="165" t="s">
        <v>195</v>
      </c>
    </row>
    <row r="1905" spans="1:65" s="13" customFormat="1" ht="22.5">
      <c r="B1905" s="164"/>
      <c r="D1905" s="159" t="s">
        <v>206</v>
      </c>
      <c r="E1905" s="165" t="s">
        <v>3</v>
      </c>
      <c r="F1905" s="166" t="s">
        <v>2091</v>
      </c>
      <c r="H1905" s="167">
        <v>403.37</v>
      </c>
      <c r="I1905" s="168"/>
      <c r="L1905" s="164"/>
      <c r="M1905" s="169"/>
      <c r="N1905" s="170"/>
      <c r="O1905" s="170"/>
      <c r="P1905" s="170"/>
      <c r="Q1905" s="170"/>
      <c r="R1905" s="170"/>
      <c r="S1905" s="170"/>
      <c r="T1905" s="171"/>
      <c r="AT1905" s="165" t="s">
        <v>206</v>
      </c>
      <c r="AU1905" s="165" t="s">
        <v>81</v>
      </c>
      <c r="AV1905" s="13" t="s">
        <v>81</v>
      </c>
      <c r="AW1905" s="13" t="s">
        <v>34</v>
      </c>
      <c r="AX1905" s="13" t="s">
        <v>72</v>
      </c>
      <c r="AY1905" s="165" t="s">
        <v>195</v>
      </c>
    </row>
    <row r="1906" spans="1:65" s="14" customFormat="1">
      <c r="B1906" s="172"/>
      <c r="D1906" s="159" t="s">
        <v>206</v>
      </c>
      <c r="E1906" s="173" t="s">
        <v>3</v>
      </c>
      <c r="F1906" s="174" t="s">
        <v>516</v>
      </c>
      <c r="H1906" s="175">
        <v>801.68</v>
      </c>
      <c r="I1906" s="176"/>
      <c r="L1906" s="172"/>
      <c r="M1906" s="177"/>
      <c r="N1906" s="178"/>
      <c r="O1906" s="178"/>
      <c r="P1906" s="178"/>
      <c r="Q1906" s="178"/>
      <c r="R1906" s="178"/>
      <c r="S1906" s="178"/>
      <c r="T1906" s="179"/>
      <c r="AT1906" s="173" t="s">
        <v>206</v>
      </c>
      <c r="AU1906" s="173" t="s">
        <v>81</v>
      </c>
      <c r="AV1906" s="14" t="s">
        <v>109</v>
      </c>
      <c r="AW1906" s="14" t="s">
        <v>34</v>
      </c>
      <c r="AX1906" s="14" t="s">
        <v>72</v>
      </c>
      <c r="AY1906" s="173" t="s">
        <v>195</v>
      </c>
    </row>
    <row r="1907" spans="1:65" s="13" customFormat="1">
      <c r="B1907" s="164"/>
      <c r="D1907" s="159" t="s">
        <v>206</v>
      </c>
      <c r="E1907" s="165" t="s">
        <v>3</v>
      </c>
      <c r="F1907" s="166" t="s">
        <v>2092</v>
      </c>
      <c r="H1907" s="167">
        <v>15.21</v>
      </c>
      <c r="I1907" s="168"/>
      <c r="L1907" s="164"/>
      <c r="M1907" s="169"/>
      <c r="N1907" s="170"/>
      <c r="O1907" s="170"/>
      <c r="P1907" s="170"/>
      <c r="Q1907" s="170"/>
      <c r="R1907" s="170"/>
      <c r="S1907" s="170"/>
      <c r="T1907" s="171"/>
      <c r="AT1907" s="165" t="s">
        <v>206</v>
      </c>
      <c r="AU1907" s="165" t="s">
        <v>81</v>
      </c>
      <c r="AV1907" s="13" t="s">
        <v>81</v>
      </c>
      <c r="AW1907" s="13" t="s">
        <v>34</v>
      </c>
      <c r="AX1907" s="13" t="s">
        <v>72</v>
      </c>
      <c r="AY1907" s="165" t="s">
        <v>195</v>
      </c>
    </row>
    <row r="1908" spans="1:65" s="14" customFormat="1">
      <c r="B1908" s="172"/>
      <c r="D1908" s="159" t="s">
        <v>206</v>
      </c>
      <c r="E1908" s="173" t="s">
        <v>3</v>
      </c>
      <c r="F1908" s="174" t="s">
        <v>1290</v>
      </c>
      <c r="H1908" s="175">
        <v>15.21</v>
      </c>
      <c r="I1908" s="176"/>
      <c r="L1908" s="172"/>
      <c r="M1908" s="177"/>
      <c r="N1908" s="178"/>
      <c r="O1908" s="178"/>
      <c r="P1908" s="178"/>
      <c r="Q1908" s="178"/>
      <c r="R1908" s="178"/>
      <c r="S1908" s="178"/>
      <c r="T1908" s="179"/>
      <c r="AT1908" s="173" t="s">
        <v>206</v>
      </c>
      <c r="AU1908" s="173" t="s">
        <v>81</v>
      </c>
      <c r="AV1908" s="14" t="s">
        <v>109</v>
      </c>
      <c r="AW1908" s="14" t="s">
        <v>34</v>
      </c>
      <c r="AX1908" s="14" t="s">
        <v>72</v>
      </c>
      <c r="AY1908" s="173" t="s">
        <v>195</v>
      </c>
    </row>
    <row r="1909" spans="1:65" s="13" customFormat="1">
      <c r="B1909" s="164"/>
      <c r="D1909" s="159" t="s">
        <v>206</v>
      </c>
      <c r="E1909" s="165" t="s">
        <v>3</v>
      </c>
      <c r="F1909" s="166" t="s">
        <v>2093</v>
      </c>
      <c r="H1909" s="167">
        <v>40.35</v>
      </c>
      <c r="I1909" s="168"/>
      <c r="L1909" s="164"/>
      <c r="M1909" s="169"/>
      <c r="N1909" s="170"/>
      <c r="O1909" s="170"/>
      <c r="P1909" s="170"/>
      <c r="Q1909" s="170"/>
      <c r="R1909" s="170"/>
      <c r="S1909" s="170"/>
      <c r="T1909" s="171"/>
      <c r="AT1909" s="165" t="s">
        <v>206</v>
      </c>
      <c r="AU1909" s="165" t="s">
        <v>81</v>
      </c>
      <c r="AV1909" s="13" t="s">
        <v>81</v>
      </c>
      <c r="AW1909" s="13" t="s">
        <v>34</v>
      </c>
      <c r="AX1909" s="13" t="s">
        <v>72</v>
      </c>
      <c r="AY1909" s="165" t="s">
        <v>195</v>
      </c>
    </row>
    <row r="1910" spans="1:65" s="14" customFormat="1">
      <c r="B1910" s="172"/>
      <c r="D1910" s="159" t="s">
        <v>206</v>
      </c>
      <c r="E1910" s="173" t="s">
        <v>3</v>
      </c>
      <c r="F1910" s="174" t="s">
        <v>961</v>
      </c>
      <c r="H1910" s="175">
        <v>40.35</v>
      </c>
      <c r="I1910" s="176"/>
      <c r="L1910" s="172"/>
      <c r="M1910" s="177"/>
      <c r="N1910" s="178"/>
      <c r="O1910" s="178"/>
      <c r="P1910" s="178"/>
      <c r="Q1910" s="178"/>
      <c r="R1910" s="178"/>
      <c r="S1910" s="178"/>
      <c r="T1910" s="179"/>
      <c r="AT1910" s="173" t="s">
        <v>206</v>
      </c>
      <c r="AU1910" s="173" t="s">
        <v>81</v>
      </c>
      <c r="AV1910" s="14" t="s">
        <v>109</v>
      </c>
      <c r="AW1910" s="14" t="s">
        <v>34</v>
      </c>
      <c r="AX1910" s="14" t="s">
        <v>72</v>
      </c>
      <c r="AY1910" s="173" t="s">
        <v>195</v>
      </c>
    </row>
    <row r="1911" spans="1:65" s="15" customFormat="1">
      <c r="B1911" s="180"/>
      <c r="D1911" s="159" t="s">
        <v>206</v>
      </c>
      <c r="E1911" s="181" t="s">
        <v>3</v>
      </c>
      <c r="F1911" s="182" t="s">
        <v>212</v>
      </c>
      <c r="H1911" s="183">
        <v>2555.88</v>
      </c>
      <c r="I1911" s="184"/>
      <c r="L1911" s="180"/>
      <c r="M1911" s="185"/>
      <c r="N1911" s="186"/>
      <c r="O1911" s="186"/>
      <c r="P1911" s="186"/>
      <c r="Q1911" s="186"/>
      <c r="R1911" s="186"/>
      <c r="S1911" s="186"/>
      <c r="T1911" s="187"/>
      <c r="AT1911" s="181" t="s">
        <v>206</v>
      </c>
      <c r="AU1911" s="181" t="s">
        <v>81</v>
      </c>
      <c r="AV1911" s="15" t="s">
        <v>202</v>
      </c>
      <c r="AW1911" s="15" t="s">
        <v>34</v>
      </c>
      <c r="AX1911" s="15" t="s">
        <v>79</v>
      </c>
      <c r="AY1911" s="181" t="s">
        <v>195</v>
      </c>
    </row>
    <row r="1912" spans="1:65" s="2" customFormat="1" ht="37.9" customHeight="1">
      <c r="A1912" s="35"/>
      <c r="B1912" s="145"/>
      <c r="C1912" s="146" t="s">
        <v>2094</v>
      </c>
      <c r="D1912" s="146" t="s">
        <v>197</v>
      </c>
      <c r="E1912" s="147" t="s">
        <v>2095</v>
      </c>
      <c r="F1912" s="148" t="s">
        <v>2096</v>
      </c>
      <c r="G1912" s="149" t="s">
        <v>300</v>
      </c>
      <c r="H1912" s="150">
        <v>249.87</v>
      </c>
      <c r="I1912" s="151"/>
      <c r="J1912" s="152">
        <f>ROUND(I1912*H1912,2)</f>
        <v>0</v>
      </c>
      <c r="K1912" s="148" t="s">
        <v>201</v>
      </c>
      <c r="L1912" s="36"/>
      <c r="M1912" s="153" t="s">
        <v>3</v>
      </c>
      <c r="N1912" s="154" t="s">
        <v>43</v>
      </c>
      <c r="O1912" s="56"/>
      <c r="P1912" s="155">
        <f>O1912*H1912</f>
        <v>0</v>
      </c>
      <c r="Q1912" s="155">
        <v>2.1000000000000001E-4</v>
      </c>
      <c r="R1912" s="155">
        <f>Q1912*H1912</f>
        <v>5.2472700000000004E-2</v>
      </c>
      <c r="S1912" s="155">
        <v>0</v>
      </c>
      <c r="T1912" s="156">
        <f>S1912*H1912</f>
        <v>0</v>
      </c>
      <c r="U1912" s="35"/>
      <c r="V1912" s="35"/>
      <c r="W1912" s="35"/>
      <c r="X1912" s="35"/>
      <c r="Y1912" s="35"/>
      <c r="Z1912" s="35"/>
      <c r="AA1912" s="35"/>
      <c r="AB1912" s="35"/>
      <c r="AC1912" s="35"/>
      <c r="AD1912" s="35"/>
      <c r="AE1912" s="35"/>
      <c r="AR1912" s="157" t="s">
        <v>202</v>
      </c>
      <c r="AT1912" s="157" t="s">
        <v>197</v>
      </c>
      <c r="AU1912" s="157" t="s">
        <v>81</v>
      </c>
      <c r="AY1912" s="20" t="s">
        <v>195</v>
      </c>
      <c r="BE1912" s="158">
        <f>IF(N1912="základní",J1912,0)</f>
        <v>0</v>
      </c>
      <c r="BF1912" s="158">
        <f>IF(N1912="snížená",J1912,0)</f>
        <v>0</v>
      </c>
      <c r="BG1912" s="158">
        <f>IF(N1912="zákl. přenesená",J1912,0)</f>
        <v>0</v>
      </c>
      <c r="BH1912" s="158">
        <f>IF(N1912="sníž. přenesená",J1912,0)</f>
        <v>0</v>
      </c>
      <c r="BI1912" s="158">
        <f>IF(N1912="nulová",J1912,0)</f>
        <v>0</v>
      </c>
      <c r="BJ1912" s="20" t="s">
        <v>79</v>
      </c>
      <c r="BK1912" s="158">
        <f>ROUND(I1912*H1912,2)</f>
        <v>0</v>
      </c>
      <c r="BL1912" s="20" t="s">
        <v>202</v>
      </c>
      <c r="BM1912" s="157" t="s">
        <v>2097</v>
      </c>
    </row>
    <row r="1913" spans="1:65" s="2" customFormat="1" ht="78">
      <c r="A1913" s="35"/>
      <c r="B1913" s="36"/>
      <c r="C1913" s="35"/>
      <c r="D1913" s="159" t="s">
        <v>204</v>
      </c>
      <c r="E1913" s="35"/>
      <c r="F1913" s="160" t="s">
        <v>2085</v>
      </c>
      <c r="G1913" s="35"/>
      <c r="H1913" s="35"/>
      <c r="I1913" s="161"/>
      <c r="J1913" s="35"/>
      <c r="K1913" s="35"/>
      <c r="L1913" s="36"/>
      <c r="M1913" s="162"/>
      <c r="N1913" s="163"/>
      <c r="O1913" s="56"/>
      <c r="P1913" s="56"/>
      <c r="Q1913" s="56"/>
      <c r="R1913" s="56"/>
      <c r="S1913" s="56"/>
      <c r="T1913" s="57"/>
      <c r="U1913" s="35"/>
      <c r="V1913" s="35"/>
      <c r="W1913" s="35"/>
      <c r="X1913" s="35"/>
      <c r="Y1913" s="35"/>
      <c r="Z1913" s="35"/>
      <c r="AA1913" s="35"/>
      <c r="AB1913" s="35"/>
      <c r="AC1913" s="35"/>
      <c r="AD1913" s="35"/>
      <c r="AE1913" s="35"/>
      <c r="AT1913" s="20" t="s">
        <v>204</v>
      </c>
      <c r="AU1913" s="20" t="s">
        <v>81</v>
      </c>
    </row>
    <row r="1914" spans="1:65" s="13" customFormat="1" ht="22.5">
      <c r="B1914" s="164"/>
      <c r="D1914" s="159" t="s">
        <v>206</v>
      </c>
      <c r="E1914" s="165" t="s">
        <v>3</v>
      </c>
      <c r="F1914" s="166" t="s">
        <v>2098</v>
      </c>
      <c r="H1914" s="167">
        <v>154.16999999999999</v>
      </c>
      <c r="I1914" s="168"/>
      <c r="L1914" s="164"/>
      <c r="M1914" s="169"/>
      <c r="N1914" s="170"/>
      <c r="O1914" s="170"/>
      <c r="P1914" s="170"/>
      <c r="Q1914" s="170"/>
      <c r="R1914" s="170"/>
      <c r="S1914" s="170"/>
      <c r="T1914" s="171"/>
      <c r="AT1914" s="165" t="s">
        <v>206</v>
      </c>
      <c r="AU1914" s="165" t="s">
        <v>81</v>
      </c>
      <c r="AV1914" s="13" t="s">
        <v>81</v>
      </c>
      <c r="AW1914" s="13" t="s">
        <v>34</v>
      </c>
      <c r="AX1914" s="13" t="s">
        <v>72</v>
      </c>
      <c r="AY1914" s="165" t="s">
        <v>195</v>
      </c>
    </row>
    <row r="1915" spans="1:65" s="14" customFormat="1">
      <c r="B1915" s="172"/>
      <c r="D1915" s="159" t="s">
        <v>206</v>
      </c>
      <c r="E1915" s="173" t="s">
        <v>3</v>
      </c>
      <c r="F1915" s="174" t="s">
        <v>218</v>
      </c>
      <c r="H1915" s="175">
        <v>154.16999999999999</v>
      </c>
      <c r="I1915" s="176"/>
      <c r="L1915" s="172"/>
      <c r="M1915" s="177"/>
      <c r="N1915" s="178"/>
      <c r="O1915" s="178"/>
      <c r="P1915" s="178"/>
      <c r="Q1915" s="178"/>
      <c r="R1915" s="178"/>
      <c r="S1915" s="178"/>
      <c r="T1915" s="179"/>
      <c r="AT1915" s="173" t="s">
        <v>206</v>
      </c>
      <c r="AU1915" s="173" t="s">
        <v>81</v>
      </c>
      <c r="AV1915" s="14" t="s">
        <v>109</v>
      </c>
      <c r="AW1915" s="14" t="s">
        <v>34</v>
      </c>
      <c r="AX1915" s="14" t="s">
        <v>72</v>
      </c>
      <c r="AY1915" s="173" t="s">
        <v>195</v>
      </c>
    </row>
    <row r="1916" spans="1:65" s="13" customFormat="1">
      <c r="B1916" s="164"/>
      <c r="D1916" s="159" t="s">
        <v>206</v>
      </c>
      <c r="E1916" s="165" t="s">
        <v>3</v>
      </c>
      <c r="F1916" s="166" t="s">
        <v>2099</v>
      </c>
      <c r="H1916" s="167">
        <v>14.7</v>
      </c>
      <c r="I1916" s="168"/>
      <c r="L1916" s="164"/>
      <c r="M1916" s="169"/>
      <c r="N1916" s="170"/>
      <c r="O1916" s="170"/>
      <c r="P1916" s="170"/>
      <c r="Q1916" s="170"/>
      <c r="R1916" s="170"/>
      <c r="S1916" s="170"/>
      <c r="T1916" s="171"/>
      <c r="AT1916" s="165" t="s">
        <v>206</v>
      </c>
      <c r="AU1916" s="165" t="s">
        <v>81</v>
      </c>
      <c r="AV1916" s="13" t="s">
        <v>81</v>
      </c>
      <c r="AW1916" s="13" t="s">
        <v>34</v>
      </c>
      <c r="AX1916" s="13" t="s">
        <v>72</v>
      </c>
      <c r="AY1916" s="165" t="s">
        <v>195</v>
      </c>
    </row>
    <row r="1917" spans="1:65" s="14" customFormat="1">
      <c r="B1917" s="172"/>
      <c r="D1917" s="159" t="s">
        <v>206</v>
      </c>
      <c r="E1917" s="173" t="s">
        <v>3</v>
      </c>
      <c r="F1917" s="174" t="s">
        <v>2100</v>
      </c>
      <c r="H1917" s="175">
        <v>14.7</v>
      </c>
      <c r="I1917" s="176"/>
      <c r="L1917" s="172"/>
      <c r="M1917" s="177"/>
      <c r="N1917" s="178"/>
      <c r="O1917" s="178"/>
      <c r="P1917" s="178"/>
      <c r="Q1917" s="178"/>
      <c r="R1917" s="178"/>
      <c r="S1917" s="178"/>
      <c r="T1917" s="179"/>
      <c r="AT1917" s="173" t="s">
        <v>206</v>
      </c>
      <c r="AU1917" s="173" t="s">
        <v>81</v>
      </c>
      <c r="AV1917" s="14" t="s">
        <v>109</v>
      </c>
      <c r="AW1917" s="14" t="s">
        <v>34</v>
      </c>
      <c r="AX1917" s="14" t="s">
        <v>72</v>
      </c>
      <c r="AY1917" s="173" t="s">
        <v>195</v>
      </c>
    </row>
    <row r="1918" spans="1:65" s="13" customFormat="1">
      <c r="B1918" s="164"/>
      <c r="D1918" s="159" t="s">
        <v>206</v>
      </c>
      <c r="E1918" s="165" t="s">
        <v>3</v>
      </c>
      <c r="F1918" s="166" t="s">
        <v>1432</v>
      </c>
      <c r="H1918" s="167">
        <v>81</v>
      </c>
      <c r="I1918" s="168"/>
      <c r="L1918" s="164"/>
      <c r="M1918" s="169"/>
      <c r="N1918" s="170"/>
      <c r="O1918" s="170"/>
      <c r="P1918" s="170"/>
      <c r="Q1918" s="170"/>
      <c r="R1918" s="170"/>
      <c r="S1918" s="170"/>
      <c r="T1918" s="171"/>
      <c r="AT1918" s="165" t="s">
        <v>206</v>
      </c>
      <c r="AU1918" s="165" t="s">
        <v>81</v>
      </c>
      <c r="AV1918" s="13" t="s">
        <v>81</v>
      </c>
      <c r="AW1918" s="13" t="s">
        <v>34</v>
      </c>
      <c r="AX1918" s="13" t="s">
        <v>72</v>
      </c>
      <c r="AY1918" s="165" t="s">
        <v>195</v>
      </c>
    </row>
    <row r="1919" spans="1:65" s="14" customFormat="1">
      <c r="B1919" s="172"/>
      <c r="D1919" s="159" t="s">
        <v>206</v>
      </c>
      <c r="E1919" s="173" t="s">
        <v>3</v>
      </c>
      <c r="F1919" s="174" t="s">
        <v>2101</v>
      </c>
      <c r="H1919" s="175">
        <v>81</v>
      </c>
      <c r="I1919" s="176"/>
      <c r="L1919" s="172"/>
      <c r="M1919" s="177"/>
      <c r="N1919" s="178"/>
      <c r="O1919" s="178"/>
      <c r="P1919" s="178"/>
      <c r="Q1919" s="178"/>
      <c r="R1919" s="178"/>
      <c r="S1919" s="178"/>
      <c r="T1919" s="179"/>
      <c r="AT1919" s="173" t="s">
        <v>206</v>
      </c>
      <c r="AU1919" s="173" t="s">
        <v>81</v>
      </c>
      <c r="AV1919" s="14" t="s">
        <v>109</v>
      </c>
      <c r="AW1919" s="14" t="s">
        <v>34</v>
      </c>
      <c r="AX1919" s="14" t="s">
        <v>72</v>
      </c>
      <c r="AY1919" s="173" t="s">
        <v>195</v>
      </c>
    </row>
    <row r="1920" spans="1:65" s="15" customFormat="1">
      <c r="B1920" s="180"/>
      <c r="D1920" s="159" t="s">
        <v>206</v>
      </c>
      <c r="E1920" s="181" t="s">
        <v>3</v>
      </c>
      <c r="F1920" s="182" t="s">
        <v>212</v>
      </c>
      <c r="H1920" s="183">
        <v>249.87</v>
      </c>
      <c r="I1920" s="184"/>
      <c r="L1920" s="180"/>
      <c r="M1920" s="185"/>
      <c r="N1920" s="186"/>
      <c r="O1920" s="186"/>
      <c r="P1920" s="186"/>
      <c r="Q1920" s="186"/>
      <c r="R1920" s="186"/>
      <c r="S1920" s="186"/>
      <c r="T1920" s="187"/>
      <c r="AT1920" s="181" t="s">
        <v>206</v>
      </c>
      <c r="AU1920" s="181" t="s">
        <v>81</v>
      </c>
      <c r="AV1920" s="15" t="s">
        <v>202</v>
      </c>
      <c r="AW1920" s="15" t="s">
        <v>34</v>
      </c>
      <c r="AX1920" s="15" t="s">
        <v>79</v>
      </c>
      <c r="AY1920" s="181" t="s">
        <v>195</v>
      </c>
    </row>
    <row r="1921" spans="1:65" s="2" customFormat="1" ht="49.15" customHeight="1">
      <c r="A1921" s="35"/>
      <c r="B1921" s="145"/>
      <c r="C1921" s="146" t="s">
        <v>2102</v>
      </c>
      <c r="D1921" s="146" t="s">
        <v>197</v>
      </c>
      <c r="E1921" s="147" t="s">
        <v>2103</v>
      </c>
      <c r="F1921" s="148" t="s">
        <v>2104</v>
      </c>
      <c r="G1921" s="149" t="s">
        <v>300</v>
      </c>
      <c r="H1921" s="150">
        <v>319.24</v>
      </c>
      <c r="I1921" s="151"/>
      <c r="J1921" s="152">
        <f>ROUND(I1921*H1921,2)</f>
        <v>0</v>
      </c>
      <c r="K1921" s="148" t="s">
        <v>201</v>
      </c>
      <c r="L1921" s="36"/>
      <c r="M1921" s="153" t="s">
        <v>3</v>
      </c>
      <c r="N1921" s="154" t="s">
        <v>43</v>
      </c>
      <c r="O1921" s="56"/>
      <c r="P1921" s="155">
        <f>O1921*H1921</f>
        <v>0</v>
      </c>
      <c r="Q1921" s="155">
        <v>0</v>
      </c>
      <c r="R1921" s="155">
        <f>Q1921*H1921</f>
        <v>0</v>
      </c>
      <c r="S1921" s="155">
        <v>0</v>
      </c>
      <c r="T1921" s="156">
        <f>S1921*H1921</f>
        <v>0</v>
      </c>
      <c r="U1921" s="35"/>
      <c r="V1921" s="35"/>
      <c r="W1921" s="35"/>
      <c r="X1921" s="35"/>
      <c r="Y1921" s="35"/>
      <c r="Z1921" s="35"/>
      <c r="AA1921" s="35"/>
      <c r="AB1921" s="35"/>
      <c r="AC1921" s="35"/>
      <c r="AD1921" s="35"/>
      <c r="AE1921" s="35"/>
      <c r="AR1921" s="157" t="s">
        <v>202</v>
      </c>
      <c r="AT1921" s="157" t="s">
        <v>197</v>
      </c>
      <c r="AU1921" s="157" t="s">
        <v>81</v>
      </c>
      <c r="AY1921" s="20" t="s">
        <v>195</v>
      </c>
      <c r="BE1921" s="158">
        <f>IF(N1921="základní",J1921,0)</f>
        <v>0</v>
      </c>
      <c r="BF1921" s="158">
        <f>IF(N1921="snížená",J1921,0)</f>
        <v>0</v>
      </c>
      <c r="BG1921" s="158">
        <f>IF(N1921="zákl. přenesená",J1921,0)</f>
        <v>0</v>
      </c>
      <c r="BH1921" s="158">
        <f>IF(N1921="sníž. přenesená",J1921,0)</f>
        <v>0</v>
      </c>
      <c r="BI1921" s="158">
        <f>IF(N1921="nulová",J1921,0)</f>
        <v>0</v>
      </c>
      <c r="BJ1921" s="20" t="s">
        <v>79</v>
      </c>
      <c r="BK1921" s="158">
        <f>ROUND(I1921*H1921,2)</f>
        <v>0</v>
      </c>
      <c r="BL1921" s="20" t="s">
        <v>202</v>
      </c>
      <c r="BM1921" s="157" t="s">
        <v>2105</v>
      </c>
    </row>
    <row r="1922" spans="1:65" s="2" customFormat="1" ht="107.25">
      <c r="A1922" s="35"/>
      <c r="B1922" s="36"/>
      <c r="C1922" s="35"/>
      <c r="D1922" s="159" t="s">
        <v>204</v>
      </c>
      <c r="E1922" s="35"/>
      <c r="F1922" s="160" t="s">
        <v>2106</v>
      </c>
      <c r="G1922" s="35"/>
      <c r="H1922" s="35"/>
      <c r="I1922" s="161"/>
      <c r="J1922" s="35"/>
      <c r="K1922" s="35"/>
      <c r="L1922" s="36"/>
      <c r="M1922" s="162"/>
      <c r="N1922" s="163"/>
      <c r="O1922" s="56"/>
      <c r="P1922" s="56"/>
      <c r="Q1922" s="56"/>
      <c r="R1922" s="56"/>
      <c r="S1922" s="56"/>
      <c r="T1922" s="57"/>
      <c r="U1922" s="35"/>
      <c r="V1922" s="35"/>
      <c r="W1922" s="35"/>
      <c r="X1922" s="35"/>
      <c r="Y1922" s="35"/>
      <c r="Z1922" s="35"/>
      <c r="AA1922" s="35"/>
      <c r="AB1922" s="35"/>
      <c r="AC1922" s="35"/>
      <c r="AD1922" s="35"/>
      <c r="AE1922" s="35"/>
      <c r="AT1922" s="20" t="s">
        <v>204</v>
      </c>
      <c r="AU1922" s="20" t="s">
        <v>81</v>
      </c>
    </row>
    <row r="1923" spans="1:65" s="13" customFormat="1" ht="22.5">
      <c r="B1923" s="164"/>
      <c r="D1923" s="159" t="s">
        <v>206</v>
      </c>
      <c r="E1923" s="165" t="s">
        <v>3</v>
      </c>
      <c r="F1923" s="166" t="s">
        <v>2107</v>
      </c>
      <c r="H1923" s="167">
        <v>319.24</v>
      </c>
      <c r="I1923" s="168"/>
      <c r="L1923" s="164"/>
      <c r="M1923" s="169"/>
      <c r="N1923" s="170"/>
      <c r="O1923" s="170"/>
      <c r="P1923" s="170"/>
      <c r="Q1923" s="170"/>
      <c r="R1923" s="170"/>
      <c r="S1923" s="170"/>
      <c r="T1923" s="171"/>
      <c r="AT1923" s="165" t="s">
        <v>206</v>
      </c>
      <c r="AU1923" s="165" t="s">
        <v>81</v>
      </c>
      <c r="AV1923" s="13" t="s">
        <v>81</v>
      </c>
      <c r="AW1923" s="13" t="s">
        <v>34</v>
      </c>
      <c r="AX1923" s="13" t="s">
        <v>79</v>
      </c>
      <c r="AY1923" s="165" t="s">
        <v>195</v>
      </c>
    </row>
    <row r="1924" spans="1:65" s="2" customFormat="1" ht="37.9" customHeight="1">
      <c r="A1924" s="35"/>
      <c r="B1924" s="145"/>
      <c r="C1924" s="146" t="s">
        <v>2108</v>
      </c>
      <c r="D1924" s="146" t="s">
        <v>197</v>
      </c>
      <c r="E1924" s="147" t="s">
        <v>2109</v>
      </c>
      <c r="F1924" s="148" t="s">
        <v>2110</v>
      </c>
      <c r="G1924" s="149" t="s">
        <v>300</v>
      </c>
      <c r="H1924" s="150">
        <v>38308.800000000003</v>
      </c>
      <c r="I1924" s="151"/>
      <c r="J1924" s="152">
        <f>ROUND(I1924*H1924,2)</f>
        <v>0</v>
      </c>
      <c r="K1924" s="148" t="s">
        <v>201</v>
      </c>
      <c r="L1924" s="36"/>
      <c r="M1924" s="153" t="s">
        <v>3</v>
      </c>
      <c r="N1924" s="154" t="s">
        <v>43</v>
      </c>
      <c r="O1924" s="56"/>
      <c r="P1924" s="155">
        <f>O1924*H1924</f>
        <v>0</v>
      </c>
      <c r="Q1924" s="155">
        <v>0</v>
      </c>
      <c r="R1924" s="155">
        <f>Q1924*H1924</f>
        <v>0</v>
      </c>
      <c r="S1924" s="155">
        <v>0</v>
      </c>
      <c r="T1924" s="156">
        <f>S1924*H1924</f>
        <v>0</v>
      </c>
      <c r="U1924" s="35"/>
      <c r="V1924" s="35"/>
      <c r="W1924" s="35"/>
      <c r="X1924" s="35"/>
      <c r="Y1924" s="35"/>
      <c r="Z1924" s="35"/>
      <c r="AA1924" s="35"/>
      <c r="AB1924" s="35"/>
      <c r="AC1924" s="35"/>
      <c r="AD1924" s="35"/>
      <c r="AE1924" s="35"/>
      <c r="AR1924" s="157" t="s">
        <v>202</v>
      </c>
      <c r="AT1924" s="157" t="s">
        <v>197</v>
      </c>
      <c r="AU1924" s="157" t="s">
        <v>81</v>
      </c>
      <c r="AY1924" s="20" t="s">
        <v>195</v>
      </c>
      <c r="BE1924" s="158">
        <f>IF(N1924="základní",J1924,0)</f>
        <v>0</v>
      </c>
      <c r="BF1924" s="158">
        <f>IF(N1924="snížená",J1924,0)</f>
        <v>0</v>
      </c>
      <c r="BG1924" s="158">
        <f>IF(N1924="zákl. přenesená",J1924,0)</f>
        <v>0</v>
      </c>
      <c r="BH1924" s="158">
        <f>IF(N1924="sníž. přenesená",J1924,0)</f>
        <v>0</v>
      </c>
      <c r="BI1924" s="158">
        <f>IF(N1924="nulová",J1924,0)</f>
        <v>0</v>
      </c>
      <c r="BJ1924" s="20" t="s">
        <v>79</v>
      </c>
      <c r="BK1924" s="158">
        <f>ROUND(I1924*H1924,2)</f>
        <v>0</v>
      </c>
      <c r="BL1924" s="20" t="s">
        <v>202</v>
      </c>
      <c r="BM1924" s="157" t="s">
        <v>2111</v>
      </c>
    </row>
    <row r="1925" spans="1:65" s="2" customFormat="1" ht="107.25">
      <c r="A1925" s="35"/>
      <c r="B1925" s="36"/>
      <c r="C1925" s="35"/>
      <c r="D1925" s="159" t="s">
        <v>204</v>
      </c>
      <c r="E1925" s="35"/>
      <c r="F1925" s="160" t="s">
        <v>2106</v>
      </c>
      <c r="G1925" s="35"/>
      <c r="H1925" s="35"/>
      <c r="I1925" s="161"/>
      <c r="J1925" s="35"/>
      <c r="K1925" s="35"/>
      <c r="L1925" s="36"/>
      <c r="M1925" s="162"/>
      <c r="N1925" s="163"/>
      <c r="O1925" s="56"/>
      <c r="P1925" s="56"/>
      <c r="Q1925" s="56"/>
      <c r="R1925" s="56"/>
      <c r="S1925" s="56"/>
      <c r="T1925" s="57"/>
      <c r="U1925" s="35"/>
      <c r="V1925" s="35"/>
      <c r="W1925" s="35"/>
      <c r="X1925" s="35"/>
      <c r="Y1925" s="35"/>
      <c r="Z1925" s="35"/>
      <c r="AA1925" s="35"/>
      <c r="AB1925" s="35"/>
      <c r="AC1925" s="35"/>
      <c r="AD1925" s="35"/>
      <c r="AE1925" s="35"/>
      <c r="AT1925" s="20" t="s">
        <v>204</v>
      </c>
      <c r="AU1925" s="20" t="s">
        <v>81</v>
      </c>
    </row>
    <row r="1926" spans="1:65" s="13" customFormat="1">
      <c r="B1926" s="164"/>
      <c r="D1926" s="159" t="s">
        <v>206</v>
      </c>
      <c r="E1926" s="165" t="s">
        <v>3</v>
      </c>
      <c r="F1926" s="166" t="s">
        <v>2112</v>
      </c>
      <c r="H1926" s="167">
        <v>38308.800000000003</v>
      </c>
      <c r="I1926" s="168"/>
      <c r="L1926" s="164"/>
      <c r="M1926" s="169"/>
      <c r="N1926" s="170"/>
      <c r="O1926" s="170"/>
      <c r="P1926" s="170"/>
      <c r="Q1926" s="170"/>
      <c r="R1926" s="170"/>
      <c r="S1926" s="170"/>
      <c r="T1926" s="171"/>
      <c r="AT1926" s="165" t="s">
        <v>206</v>
      </c>
      <c r="AU1926" s="165" t="s">
        <v>81</v>
      </c>
      <c r="AV1926" s="13" t="s">
        <v>81</v>
      </c>
      <c r="AW1926" s="13" t="s">
        <v>34</v>
      </c>
      <c r="AX1926" s="13" t="s">
        <v>79</v>
      </c>
      <c r="AY1926" s="165" t="s">
        <v>195</v>
      </c>
    </row>
    <row r="1927" spans="1:65" s="2" customFormat="1" ht="49.15" customHeight="1">
      <c r="A1927" s="35"/>
      <c r="B1927" s="145"/>
      <c r="C1927" s="146" t="s">
        <v>2113</v>
      </c>
      <c r="D1927" s="146" t="s">
        <v>197</v>
      </c>
      <c r="E1927" s="147" t="s">
        <v>2114</v>
      </c>
      <c r="F1927" s="148" t="s">
        <v>2115</v>
      </c>
      <c r="G1927" s="149" t="s">
        <v>300</v>
      </c>
      <c r="H1927" s="150">
        <v>319.24</v>
      </c>
      <c r="I1927" s="151"/>
      <c r="J1927" s="152">
        <f>ROUND(I1927*H1927,2)</f>
        <v>0</v>
      </c>
      <c r="K1927" s="148" t="s">
        <v>201</v>
      </c>
      <c r="L1927" s="36"/>
      <c r="M1927" s="153" t="s">
        <v>3</v>
      </c>
      <c r="N1927" s="154" t="s">
        <v>43</v>
      </c>
      <c r="O1927" s="56"/>
      <c r="P1927" s="155">
        <f>O1927*H1927</f>
        <v>0</v>
      </c>
      <c r="Q1927" s="155">
        <v>0</v>
      </c>
      <c r="R1927" s="155">
        <f>Q1927*H1927</f>
        <v>0</v>
      </c>
      <c r="S1927" s="155">
        <v>0</v>
      </c>
      <c r="T1927" s="156">
        <f>S1927*H1927</f>
        <v>0</v>
      </c>
      <c r="U1927" s="35"/>
      <c r="V1927" s="35"/>
      <c r="W1927" s="35"/>
      <c r="X1927" s="35"/>
      <c r="Y1927" s="35"/>
      <c r="Z1927" s="35"/>
      <c r="AA1927" s="35"/>
      <c r="AB1927" s="35"/>
      <c r="AC1927" s="35"/>
      <c r="AD1927" s="35"/>
      <c r="AE1927" s="35"/>
      <c r="AR1927" s="157" t="s">
        <v>202</v>
      </c>
      <c r="AT1927" s="157" t="s">
        <v>197</v>
      </c>
      <c r="AU1927" s="157" t="s">
        <v>81</v>
      </c>
      <c r="AY1927" s="20" t="s">
        <v>195</v>
      </c>
      <c r="BE1927" s="158">
        <f>IF(N1927="základní",J1927,0)</f>
        <v>0</v>
      </c>
      <c r="BF1927" s="158">
        <f>IF(N1927="snížená",J1927,0)</f>
        <v>0</v>
      </c>
      <c r="BG1927" s="158">
        <f>IF(N1927="zákl. přenesená",J1927,0)</f>
        <v>0</v>
      </c>
      <c r="BH1927" s="158">
        <f>IF(N1927="sníž. přenesená",J1927,0)</f>
        <v>0</v>
      </c>
      <c r="BI1927" s="158">
        <f>IF(N1927="nulová",J1927,0)</f>
        <v>0</v>
      </c>
      <c r="BJ1927" s="20" t="s">
        <v>79</v>
      </c>
      <c r="BK1927" s="158">
        <f>ROUND(I1927*H1927,2)</f>
        <v>0</v>
      </c>
      <c r="BL1927" s="20" t="s">
        <v>202</v>
      </c>
      <c r="BM1927" s="157" t="s">
        <v>2116</v>
      </c>
    </row>
    <row r="1928" spans="1:65" s="2" customFormat="1" ht="58.5">
      <c r="A1928" s="35"/>
      <c r="B1928" s="36"/>
      <c r="C1928" s="35"/>
      <c r="D1928" s="159" t="s">
        <v>204</v>
      </c>
      <c r="E1928" s="35"/>
      <c r="F1928" s="160" t="s">
        <v>2117</v>
      </c>
      <c r="G1928" s="35"/>
      <c r="H1928" s="35"/>
      <c r="I1928" s="161"/>
      <c r="J1928" s="35"/>
      <c r="K1928" s="35"/>
      <c r="L1928" s="36"/>
      <c r="M1928" s="162"/>
      <c r="N1928" s="163"/>
      <c r="O1928" s="56"/>
      <c r="P1928" s="56"/>
      <c r="Q1928" s="56"/>
      <c r="R1928" s="56"/>
      <c r="S1928" s="56"/>
      <c r="T1928" s="57"/>
      <c r="U1928" s="35"/>
      <c r="V1928" s="35"/>
      <c r="W1928" s="35"/>
      <c r="X1928" s="35"/>
      <c r="Y1928" s="35"/>
      <c r="Z1928" s="35"/>
      <c r="AA1928" s="35"/>
      <c r="AB1928" s="35"/>
      <c r="AC1928" s="35"/>
      <c r="AD1928" s="35"/>
      <c r="AE1928" s="35"/>
      <c r="AT1928" s="20" t="s">
        <v>204</v>
      </c>
      <c r="AU1928" s="20" t="s">
        <v>81</v>
      </c>
    </row>
    <row r="1929" spans="1:65" s="13" customFormat="1" ht="22.5">
      <c r="B1929" s="164"/>
      <c r="D1929" s="159" t="s">
        <v>206</v>
      </c>
      <c r="E1929" s="165" t="s">
        <v>3</v>
      </c>
      <c r="F1929" s="166" t="s">
        <v>2107</v>
      </c>
      <c r="H1929" s="167">
        <v>319.24</v>
      </c>
      <c r="I1929" s="168"/>
      <c r="L1929" s="164"/>
      <c r="M1929" s="169"/>
      <c r="N1929" s="170"/>
      <c r="O1929" s="170"/>
      <c r="P1929" s="170"/>
      <c r="Q1929" s="170"/>
      <c r="R1929" s="170"/>
      <c r="S1929" s="170"/>
      <c r="T1929" s="171"/>
      <c r="AT1929" s="165" t="s">
        <v>206</v>
      </c>
      <c r="AU1929" s="165" t="s">
        <v>81</v>
      </c>
      <c r="AV1929" s="13" t="s">
        <v>81</v>
      </c>
      <c r="AW1929" s="13" t="s">
        <v>34</v>
      </c>
      <c r="AX1929" s="13" t="s">
        <v>79</v>
      </c>
      <c r="AY1929" s="165" t="s">
        <v>195</v>
      </c>
    </row>
    <row r="1930" spans="1:65" s="2" customFormat="1" ht="37.9" customHeight="1">
      <c r="A1930" s="35"/>
      <c r="B1930" s="145"/>
      <c r="C1930" s="146" t="s">
        <v>2118</v>
      </c>
      <c r="D1930" s="146" t="s">
        <v>197</v>
      </c>
      <c r="E1930" s="147" t="s">
        <v>2119</v>
      </c>
      <c r="F1930" s="148" t="s">
        <v>2120</v>
      </c>
      <c r="G1930" s="149" t="s">
        <v>321</v>
      </c>
      <c r="H1930" s="150">
        <v>72.400000000000006</v>
      </c>
      <c r="I1930" s="151"/>
      <c r="J1930" s="152">
        <f>ROUND(I1930*H1930,2)</f>
        <v>0</v>
      </c>
      <c r="K1930" s="148" t="s">
        <v>201</v>
      </c>
      <c r="L1930" s="36"/>
      <c r="M1930" s="153" t="s">
        <v>3</v>
      </c>
      <c r="N1930" s="154" t="s">
        <v>43</v>
      </c>
      <c r="O1930" s="56"/>
      <c r="P1930" s="155">
        <f>O1930*H1930</f>
        <v>0</v>
      </c>
      <c r="Q1930" s="155">
        <v>0</v>
      </c>
      <c r="R1930" s="155">
        <f>Q1930*H1930</f>
        <v>0</v>
      </c>
      <c r="S1930" s="155">
        <v>0</v>
      </c>
      <c r="T1930" s="156">
        <f>S1930*H1930</f>
        <v>0</v>
      </c>
      <c r="U1930" s="35"/>
      <c r="V1930" s="35"/>
      <c r="W1930" s="35"/>
      <c r="X1930" s="35"/>
      <c r="Y1930" s="35"/>
      <c r="Z1930" s="35"/>
      <c r="AA1930" s="35"/>
      <c r="AB1930" s="35"/>
      <c r="AC1930" s="35"/>
      <c r="AD1930" s="35"/>
      <c r="AE1930" s="35"/>
      <c r="AR1930" s="157" t="s">
        <v>202</v>
      </c>
      <c r="AT1930" s="157" t="s">
        <v>197</v>
      </c>
      <c r="AU1930" s="157" t="s">
        <v>81</v>
      </c>
      <c r="AY1930" s="20" t="s">
        <v>195</v>
      </c>
      <c r="BE1930" s="158">
        <f>IF(N1930="základní",J1930,0)</f>
        <v>0</v>
      </c>
      <c r="BF1930" s="158">
        <f>IF(N1930="snížená",J1930,0)</f>
        <v>0</v>
      </c>
      <c r="BG1930" s="158">
        <f>IF(N1930="zákl. přenesená",J1930,0)</f>
        <v>0</v>
      </c>
      <c r="BH1930" s="158">
        <f>IF(N1930="sníž. přenesená",J1930,0)</f>
        <v>0</v>
      </c>
      <c r="BI1930" s="158">
        <f>IF(N1930="nulová",J1930,0)</f>
        <v>0</v>
      </c>
      <c r="BJ1930" s="20" t="s">
        <v>79</v>
      </c>
      <c r="BK1930" s="158">
        <f>ROUND(I1930*H1930,2)</f>
        <v>0</v>
      </c>
      <c r="BL1930" s="20" t="s">
        <v>202</v>
      </c>
      <c r="BM1930" s="157" t="s">
        <v>2121</v>
      </c>
    </row>
    <row r="1931" spans="1:65" s="2" customFormat="1" ht="87.75">
      <c r="A1931" s="35"/>
      <c r="B1931" s="36"/>
      <c r="C1931" s="35"/>
      <c r="D1931" s="159" t="s">
        <v>204</v>
      </c>
      <c r="E1931" s="35"/>
      <c r="F1931" s="160" t="s">
        <v>2122</v>
      </c>
      <c r="G1931" s="35"/>
      <c r="H1931" s="35"/>
      <c r="I1931" s="161"/>
      <c r="J1931" s="35"/>
      <c r="K1931" s="35"/>
      <c r="L1931" s="36"/>
      <c r="M1931" s="162"/>
      <c r="N1931" s="163"/>
      <c r="O1931" s="56"/>
      <c r="P1931" s="56"/>
      <c r="Q1931" s="56"/>
      <c r="R1931" s="56"/>
      <c r="S1931" s="56"/>
      <c r="T1931" s="57"/>
      <c r="U1931" s="35"/>
      <c r="V1931" s="35"/>
      <c r="W1931" s="35"/>
      <c r="X1931" s="35"/>
      <c r="Y1931" s="35"/>
      <c r="Z1931" s="35"/>
      <c r="AA1931" s="35"/>
      <c r="AB1931" s="35"/>
      <c r="AC1931" s="35"/>
      <c r="AD1931" s="35"/>
      <c r="AE1931" s="35"/>
      <c r="AT1931" s="20" t="s">
        <v>204</v>
      </c>
      <c r="AU1931" s="20" t="s">
        <v>81</v>
      </c>
    </row>
    <row r="1932" spans="1:65" s="13" customFormat="1">
      <c r="B1932" s="164"/>
      <c r="D1932" s="159" t="s">
        <v>206</v>
      </c>
      <c r="E1932" s="165" t="s">
        <v>3</v>
      </c>
      <c r="F1932" s="166" t="s">
        <v>2123</v>
      </c>
      <c r="H1932" s="167">
        <v>72.400000000000006</v>
      </c>
      <c r="I1932" s="168"/>
      <c r="L1932" s="164"/>
      <c r="M1932" s="169"/>
      <c r="N1932" s="170"/>
      <c r="O1932" s="170"/>
      <c r="P1932" s="170"/>
      <c r="Q1932" s="170"/>
      <c r="R1932" s="170"/>
      <c r="S1932" s="170"/>
      <c r="T1932" s="171"/>
      <c r="AT1932" s="165" t="s">
        <v>206</v>
      </c>
      <c r="AU1932" s="165" t="s">
        <v>81</v>
      </c>
      <c r="AV1932" s="13" t="s">
        <v>81</v>
      </c>
      <c r="AW1932" s="13" t="s">
        <v>34</v>
      </c>
      <c r="AX1932" s="13" t="s">
        <v>79</v>
      </c>
      <c r="AY1932" s="165" t="s">
        <v>195</v>
      </c>
    </row>
    <row r="1933" spans="1:65" s="2" customFormat="1" ht="37.9" customHeight="1">
      <c r="A1933" s="35"/>
      <c r="B1933" s="145"/>
      <c r="C1933" s="146" t="s">
        <v>2124</v>
      </c>
      <c r="D1933" s="146" t="s">
        <v>197</v>
      </c>
      <c r="E1933" s="147" t="s">
        <v>2125</v>
      </c>
      <c r="F1933" s="148" t="s">
        <v>2126</v>
      </c>
      <c r="G1933" s="149" t="s">
        <v>321</v>
      </c>
      <c r="H1933" s="150">
        <v>8688</v>
      </c>
      <c r="I1933" s="151"/>
      <c r="J1933" s="152">
        <f>ROUND(I1933*H1933,2)</f>
        <v>0</v>
      </c>
      <c r="K1933" s="148" t="s">
        <v>201</v>
      </c>
      <c r="L1933" s="36"/>
      <c r="M1933" s="153" t="s">
        <v>3</v>
      </c>
      <c r="N1933" s="154" t="s">
        <v>43</v>
      </c>
      <c r="O1933" s="56"/>
      <c r="P1933" s="155">
        <f>O1933*H1933</f>
        <v>0</v>
      </c>
      <c r="Q1933" s="155">
        <v>0</v>
      </c>
      <c r="R1933" s="155">
        <f>Q1933*H1933</f>
        <v>0</v>
      </c>
      <c r="S1933" s="155">
        <v>0</v>
      </c>
      <c r="T1933" s="156">
        <f>S1933*H1933</f>
        <v>0</v>
      </c>
      <c r="U1933" s="35"/>
      <c r="V1933" s="35"/>
      <c r="W1933" s="35"/>
      <c r="X1933" s="35"/>
      <c r="Y1933" s="35"/>
      <c r="Z1933" s="35"/>
      <c r="AA1933" s="35"/>
      <c r="AB1933" s="35"/>
      <c r="AC1933" s="35"/>
      <c r="AD1933" s="35"/>
      <c r="AE1933" s="35"/>
      <c r="AR1933" s="157" t="s">
        <v>202</v>
      </c>
      <c r="AT1933" s="157" t="s">
        <v>197</v>
      </c>
      <c r="AU1933" s="157" t="s">
        <v>81</v>
      </c>
      <c r="AY1933" s="20" t="s">
        <v>195</v>
      </c>
      <c r="BE1933" s="158">
        <f>IF(N1933="základní",J1933,0)</f>
        <v>0</v>
      </c>
      <c r="BF1933" s="158">
        <f>IF(N1933="snížená",J1933,0)</f>
        <v>0</v>
      </c>
      <c r="BG1933" s="158">
        <f>IF(N1933="zákl. přenesená",J1933,0)</f>
        <v>0</v>
      </c>
      <c r="BH1933" s="158">
        <f>IF(N1933="sníž. přenesená",J1933,0)</f>
        <v>0</v>
      </c>
      <c r="BI1933" s="158">
        <f>IF(N1933="nulová",J1933,0)</f>
        <v>0</v>
      </c>
      <c r="BJ1933" s="20" t="s">
        <v>79</v>
      </c>
      <c r="BK1933" s="158">
        <f>ROUND(I1933*H1933,2)</f>
        <v>0</v>
      </c>
      <c r="BL1933" s="20" t="s">
        <v>202</v>
      </c>
      <c r="BM1933" s="157" t="s">
        <v>2127</v>
      </c>
    </row>
    <row r="1934" spans="1:65" s="2" customFormat="1" ht="87.75">
      <c r="A1934" s="35"/>
      <c r="B1934" s="36"/>
      <c r="C1934" s="35"/>
      <c r="D1934" s="159" t="s">
        <v>204</v>
      </c>
      <c r="E1934" s="35"/>
      <c r="F1934" s="160" t="s">
        <v>2122</v>
      </c>
      <c r="G1934" s="35"/>
      <c r="H1934" s="35"/>
      <c r="I1934" s="161"/>
      <c r="J1934" s="35"/>
      <c r="K1934" s="35"/>
      <c r="L1934" s="36"/>
      <c r="M1934" s="162"/>
      <c r="N1934" s="163"/>
      <c r="O1934" s="56"/>
      <c r="P1934" s="56"/>
      <c r="Q1934" s="56"/>
      <c r="R1934" s="56"/>
      <c r="S1934" s="56"/>
      <c r="T1934" s="57"/>
      <c r="U1934" s="35"/>
      <c r="V1934" s="35"/>
      <c r="W1934" s="35"/>
      <c r="X1934" s="35"/>
      <c r="Y1934" s="35"/>
      <c r="Z1934" s="35"/>
      <c r="AA1934" s="35"/>
      <c r="AB1934" s="35"/>
      <c r="AC1934" s="35"/>
      <c r="AD1934" s="35"/>
      <c r="AE1934" s="35"/>
      <c r="AT1934" s="20" t="s">
        <v>204</v>
      </c>
      <c r="AU1934" s="20" t="s">
        <v>81</v>
      </c>
    </row>
    <row r="1935" spans="1:65" s="13" customFormat="1">
      <c r="B1935" s="164"/>
      <c r="D1935" s="159" t="s">
        <v>206</v>
      </c>
      <c r="E1935" s="165" t="s">
        <v>3</v>
      </c>
      <c r="F1935" s="166" t="s">
        <v>2128</v>
      </c>
      <c r="H1935" s="167">
        <v>8688</v>
      </c>
      <c r="I1935" s="168"/>
      <c r="L1935" s="164"/>
      <c r="M1935" s="169"/>
      <c r="N1935" s="170"/>
      <c r="O1935" s="170"/>
      <c r="P1935" s="170"/>
      <c r="Q1935" s="170"/>
      <c r="R1935" s="170"/>
      <c r="S1935" s="170"/>
      <c r="T1935" s="171"/>
      <c r="AT1935" s="165" t="s">
        <v>206</v>
      </c>
      <c r="AU1935" s="165" t="s">
        <v>81</v>
      </c>
      <c r="AV1935" s="13" t="s">
        <v>81</v>
      </c>
      <c r="AW1935" s="13" t="s">
        <v>34</v>
      </c>
      <c r="AX1935" s="13" t="s">
        <v>79</v>
      </c>
      <c r="AY1935" s="165" t="s">
        <v>195</v>
      </c>
    </row>
    <row r="1936" spans="1:65" s="2" customFormat="1" ht="37.9" customHeight="1">
      <c r="A1936" s="35"/>
      <c r="B1936" s="145"/>
      <c r="C1936" s="146" t="s">
        <v>2129</v>
      </c>
      <c r="D1936" s="146" t="s">
        <v>197</v>
      </c>
      <c r="E1936" s="147" t="s">
        <v>2130</v>
      </c>
      <c r="F1936" s="148" t="s">
        <v>2131</v>
      </c>
      <c r="G1936" s="149" t="s">
        <v>321</v>
      </c>
      <c r="H1936" s="150">
        <v>72.400000000000006</v>
      </c>
      <c r="I1936" s="151"/>
      <c r="J1936" s="152">
        <f>ROUND(I1936*H1936,2)</f>
        <v>0</v>
      </c>
      <c r="K1936" s="148" t="s">
        <v>201</v>
      </c>
      <c r="L1936" s="36"/>
      <c r="M1936" s="153" t="s">
        <v>3</v>
      </c>
      <c r="N1936" s="154" t="s">
        <v>43</v>
      </c>
      <c r="O1936" s="56"/>
      <c r="P1936" s="155">
        <f>O1936*H1936</f>
        <v>0</v>
      </c>
      <c r="Q1936" s="155">
        <v>0</v>
      </c>
      <c r="R1936" s="155">
        <f>Q1936*H1936</f>
        <v>0</v>
      </c>
      <c r="S1936" s="155">
        <v>0</v>
      </c>
      <c r="T1936" s="156">
        <f>S1936*H1936</f>
        <v>0</v>
      </c>
      <c r="U1936" s="35"/>
      <c r="V1936" s="35"/>
      <c r="W1936" s="35"/>
      <c r="X1936" s="35"/>
      <c r="Y1936" s="35"/>
      <c r="Z1936" s="35"/>
      <c r="AA1936" s="35"/>
      <c r="AB1936" s="35"/>
      <c r="AC1936" s="35"/>
      <c r="AD1936" s="35"/>
      <c r="AE1936" s="35"/>
      <c r="AR1936" s="157" t="s">
        <v>202</v>
      </c>
      <c r="AT1936" s="157" t="s">
        <v>197</v>
      </c>
      <c r="AU1936" s="157" t="s">
        <v>81</v>
      </c>
      <c r="AY1936" s="20" t="s">
        <v>195</v>
      </c>
      <c r="BE1936" s="158">
        <f>IF(N1936="základní",J1936,0)</f>
        <v>0</v>
      </c>
      <c r="BF1936" s="158">
        <f>IF(N1936="snížená",J1936,0)</f>
        <v>0</v>
      </c>
      <c r="BG1936" s="158">
        <f>IF(N1936="zákl. přenesená",J1936,0)</f>
        <v>0</v>
      </c>
      <c r="BH1936" s="158">
        <f>IF(N1936="sníž. přenesená",J1936,0)</f>
        <v>0</v>
      </c>
      <c r="BI1936" s="158">
        <f>IF(N1936="nulová",J1936,0)</f>
        <v>0</v>
      </c>
      <c r="BJ1936" s="20" t="s">
        <v>79</v>
      </c>
      <c r="BK1936" s="158">
        <f>ROUND(I1936*H1936,2)</f>
        <v>0</v>
      </c>
      <c r="BL1936" s="20" t="s">
        <v>202</v>
      </c>
      <c r="BM1936" s="157" t="s">
        <v>2132</v>
      </c>
    </row>
    <row r="1937" spans="1:65" s="2" customFormat="1" ht="39">
      <c r="A1937" s="35"/>
      <c r="B1937" s="36"/>
      <c r="C1937" s="35"/>
      <c r="D1937" s="159" t="s">
        <v>204</v>
      </c>
      <c r="E1937" s="35"/>
      <c r="F1937" s="160" t="s">
        <v>2133</v>
      </c>
      <c r="G1937" s="35"/>
      <c r="H1937" s="35"/>
      <c r="I1937" s="161"/>
      <c r="J1937" s="35"/>
      <c r="K1937" s="35"/>
      <c r="L1937" s="36"/>
      <c r="M1937" s="162"/>
      <c r="N1937" s="163"/>
      <c r="O1937" s="56"/>
      <c r="P1937" s="56"/>
      <c r="Q1937" s="56"/>
      <c r="R1937" s="56"/>
      <c r="S1937" s="56"/>
      <c r="T1937" s="57"/>
      <c r="U1937" s="35"/>
      <c r="V1937" s="35"/>
      <c r="W1937" s="35"/>
      <c r="X1937" s="35"/>
      <c r="Y1937" s="35"/>
      <c r="Z1937" s="35"/>
      <c r="AA1937" s="35"/>
      <c r="AB1937" s="35"/>
      <c r="AC1937" s="35"/>
      <c r="AD1937" s="35"/>
      <c r="AE1937" s="35"/>
      <c r="AT1937" s="20" t="s">
        <v>204</v>
      </c>
      <c r="AU1937" s="20" t="s">
        <v>81</v>
      </c>
    </row>
    <row r="1938" spans="1:65" s="13" customFormat="1">
      <c r="B1938" s="164"/>
      <c r="D1938" s="159" t="s">
        <v>206</v>
      </c>
      <c r="E1938" s="165" t="s">
        <v>3</v>
      </c>
      <c r="F1938" s="166" t="s">
        <v>2123</v>
      </c>
      <c r="H1938" s="167">
        <v>72.400000000000006</v>
      </c>
      <c r="I1938" s="168"/>
      <c r="L1938" s="164"/>
      <c r="M1938" s="169"/>
      <c r="N1938" s="170"/>
      <c r="O1938" s="170"/>
      <c r="P1938" s="170"/>
      <c r="Q1938" s="170"/>
      <c r="R1938" s="170"/>
      <c r="S1938" s="170"/>
      <c r="T1938" s="171"/>
      <c r="AT1938" s="165" t="s">
        <v>206</v>
      </c>
      <c r="AU1938" s="165" t="s">
        <v>81</v>
      </c>
      <c r="AV1938" s="13" t="s">
        <v>81</v>
      </c>
      <c r="AW1938" s="13" t="s">
        <v>34</v>
      </c>
      <c r="AX1938" s="13" t="s">
        <v>79</v>
      </c>
      <c r="AY1938" s="165" t="s">
        <v>195</v>
      </c>
    </row>
    <row r="1939" spans="1:65" s="2" customFormat="1" ht="37.9" customHeight="1">
      <c r="A1939" s="35"/>
      <c r="B1939" s="145"/>
      <c r="C1939" s="146" t="s">
        <v>2134</v>
      </c>
      <c r="D1939" s="146" t="s">
        <v>197</v>
      </c>
      <c r="E1939" s="147" t="s">
        <v>2135</v>
      </c>
      <c r="F1939" s="148" t="s">
        <v>2136</v>
      </c>
      <c r="G1939" s="149" t="s">
        <v>300</v>
      </c>
      <c r="H1939" s="150">
        <v>2729.21</v>
      </c>
      <c r="I1939" s="151"/>
      <c r="J1939" s="152">
        <f>ROUND(I1939*H1939,2)</f>
        <v>0</v>
      </c>
      <c r="K1939" s="148" t="s">
        <v>201</v>
      </c>
      <c r="L1939" s="36"/>
      <c r="M1939" s="153" t="s">
        <v>3</v>
      </c>
      <c r="N1939" s="154" t="s">
        <v>43</v>
      </c>
      <c r="O1939" s="56"/>
      <c r="P1939" s="155">
        <f>O1939*H1939</f>
        <v>0</v>
      </c>
      <c r="Q1939" s="155">
        <v>4.0000000000000003E-5</v>
      </c>
      <c r="R1939" s="155">
        <f>Q1939*H1939</f>
        <v>0.10916840000000001</v>
      </c>
      <c r="S1939" s="155">
        <v>0</v>
      </c>
      <c r="T1939" s="156">
        <f>S1939*H1939</f>
        <v>0</v>
      </c>
      <c r="U1939" s="35"/>
      <c r="V1939" s="35"/>
      <c r="W1939" s="35"/>
      <c r="X1939" s="35"/>
      <c r="Y1939" s="35"/>
      <c r="Z1939" s="35"/>
      <c r="AA1939" s="35"/>
      <c r="AB1939" s="35"/>
      <c r="AC1939" s="35"/>
      <c r="AD1939" s="35"/>
      <c r="AE1939" s="35"/>
      <c r="AR1939" s="157" t="s">
        <v>202</v>
      </c>
      <c r="AT1939" s="157" t="s">
        <v>197</v>
      </c>
      <c r="AU1939" s="157" t="s">
        <v>81</v>
      </c>
      <c r="AY1939" s="20" t="s">
        <v>195</v>
      </c>
      <c r="BE1939" s="158">
        <f>IF(N1939="základní",J1939,0)</f>
        <v>0</v>
      </c>
      <c r="BF1939" s="158">
        <f>IF(N1939="snížená",J1939,0)</f>
        <v>0</v>
      </c>
      <c r="BG1939" s="158">
        <f>IF(N1939="zákl. přenesená",J1939,0)</f>
        <v>0</v>
      </c>
      <c r="BH1939" s="158">
        <f>IF(N1939="sníž. přenesená",J1939,0)</f>
        <v>0</v>
      </c>
      <c r="BI1939" s="158">
        <f>IF(N1939="nulová",J1939,0)</f>
        <v>0</v>
      </c>
      <c r="BJ1939" s="20" t="s">
        <v>79</v>
      </c>
      <c r="BK1939" s="158">
        <f>ROUND(I1939*H1939,2)</f>
        <v>0</v>
      </c>
      <c r="BL1939" s="20" t="s">
        <v>202</v>
      </c>
      <c r="BM1939" s="157" t="s">
        <v>2137</v>
      </c>
    </row>
    <row r="1940" spans="1:65" s="2" customFormat="1" ht="273">
      <c r="A1940" s="35"/>
      <c r="B1940" s="36"/>
      <c r="C1940" s="35"/>
      <c r="D1940" s="159" t="s">
        <v>204</v>
      </c>
      <c r="E1940" s="35"/>
      <c r="F1940" s="160" t="s">
        <v>2138</v>
      </c>
      <c r="G1940" s="35"/>
      <c r="H1940" s="35"/>
      <c r="I1940" s="161"/>
      <c r="J1940" s="35"/>
      <c r="K1940" s="35"/>
      <c r="L1940" s="36"/>
      <c r="M1940" s="162"/>
      <c r="N1940" s="163"/>
      <c r="O1940" s="56"/>
      <c r="P1940" s="56"/>
      <c r="Q1940" s="56"/>
      <c r="R1940" s="56"/>
      <c r="S1940" s="56"/>
      <c r="T1940" s="57"/>
      <c r="U1940" s="35"/>
      <c r="V1940" s="35"/>
      <c r="W1940" s="35"/>
      <c r="X1940" s="35"/>
      <c r="Y1940" s="35"/>
      <c r="Z1940" s="35"/>
      <c r="AA1940" s="35"/>
      <c r="AB1940" s="35"/>
      <c r="AC1940" s="35"/>
      <c r="AD1940" s="35"/>
      <c r="AE1940" s="35"/>
      <c r="AT1940" s="20" t="s">
        <v>204</v>
      </c>
      <c r="AU1940" s="20" t="s">
        <v>81</v>
      </c>
    </row>
    <row r="1941" spans="1:65" s="13" customFormat="1" ht="22.5">
      <c r="B1941" s="164"/>
      <c r="D1941" s="159" t="s">
        <v>206</v>
      </c>
      <c r="E1941" s="165" t="s">
        <v>3</v>
      </c>
      <c r="F1941" s="166" t="s">
        <v>2139</v>
      </c>
      <c r="H1941" s="167">
        <v>173.33</v>
      </c>
      <c r="I1941" s="168"/>
      <c r="L1941" s="164"/>
      <c r="M1941" s="169"/>
      <c r="N1941" s="170"/>
      <c r="O1941" s="170"/>
      <c r="P1941" s="170"/>
      <c r="Q1941" s="170"/>
      <c r="R1941" s="170"/>
      <c r="S1941" s="170"/>
      <c r="T1941" s="171"/>
      <c r="AT1941" s="165" t="s">
        <v>206</v>
      </c>
      <c r="AU1941" s="165" t="s">
        <v>81</v>
      </c>
      <c r="AV1941" s="13" t="s">
        <v>81</v>
      </c>
      <c r="AW1941" s="13" t="s">
        <v>34</v>
      </c>
      <c r="AX1941" s="13" t="s">
        <v>72</v>
      </c>
      <c r="AY1941" s="165" t="s">
        <v>195</v>
      </c>
    </row>
    <row r="1942" spans="1:65" s="14" customFormat="1">
      <c r="B1942" s="172"/>
      <c r="D1942" s="159" t="s">
        <v>206</v>
      </c>
      <c r="E1942" s="173" t="s">
        <v>3</v>
      </c>
      <c r="F1942" s="174" t="s">
        <v>218</v>
      </c>
      <c r="H1942" s="175">
        <v>173.33</v>
      </c>
      <c r="I1942" s="176"/>
      <c r="L1942" s="172"/>
      <c r="M1942" s="177"/>
      <c r="N1942" s="178"/>
      <c r="O1942" s="178"/>
      <c r="P1942" s="178"/>
      <c r="Q1942" s="178"/>
      <c r="R1942" s="178"/>
      <c r="S1942" s="178"/>
      <c r="T1942" s="179"/>
      <c r="AT1942" s="173" t="s">
        <v>206</v>
      </c>
      <c r="AU1942" s="173" t="s">
        <v>81</v>
      </c>
      <c r="AV1942" s="14" t="s">
        <v>109</v>
      </c>
      <c r="AW1942" s="14" t="s">
        <v>34</v>
      </c>
      <c r="AX1942" s="14" t="s">
        <v>72</v>
      </c>
      <c r="AY1942" s="173" t="s">
        <v>195</v>
      </c>
    </row>
    <row r="1943" spans="1:65" s="13" customFormat="1" ht="33.75">
      <c r="B1943" s="164"/>
      <c r="D1943" s="159" t="s">
        <v>206</v>
      </c>
      <c r="E1943" s="165" t="s">
        <v>3</v>
      </c>
      <c r="F1943" s="166" t="s">
        <v>2086</v>
      </c>
      <c r="H1943" s="167">
        <v>382.74</v>
      </c>
      <c r="I1943" s="168"/>
      <c r="L1943" s="164"/>
      <c r="M1943" s="169"/>
      <c r="N1943" s="170"/>
      <c r="O1943" s="170"/>
      <c r="P1943" s="170"/>
      <c r="Q1943" s="170"/>
      <c r="R1943" s="170"/>
      <c r="S1943" s="170"/>
      <c r="T1943" s="171"/>
      <c r="AT1943" s="165" t="s">
        <v>206</v>
      </c>
      <c r="AU1943" s="165" t="s">
        <v>81</v>
      </c>
      <c r="AV1943" s="13" t="s">
        <v>81</v>
      </c>
      <c r="AW1943" s="13" t="s">
        <v>34</v>
      </c>
      <c r="AX1943" s="13" t="s">
        <v>72</v>
      </c>
      <c r="AY1943" s="165" t="s">
        <v>195</v>
      </c>
    </row>
    <row r="1944" spans="1:65" s="13" customFormat="1" ht="33.75">
      <c r="B1944" s="164"/>
      <c r="D1944" s="159" t="s">
        <v>206</v>
      </c>
      <c r="E1944" s="165" t="s">
        <v>3</v>
      </c>
      <c r="F1944" s="166" t="s">
        <v>2087</v>
      </c>
      <c r="H1944" s="167">
        <v>476.44</v>
      </c>
      <c r="I1944" s="168"/>
      <c r="L1944" s="164"/>
      <c r="M1944" s="169"/>
      <c r="N1944" s="170"/>
      <c r="O1944" s="170"/>
      <c r="P1944" s="170"/>
      <c r="Q1944" s="170"/>
      <c r="R1944" s="170"/>
      <c r="S1944" s="170"/>
      <c r="T1944" s="171"/>
      <c r="AT1944" s="165" t="s">
        <v>206</v>
      </c>
      <c r="AU1944" s="165" t="s">
        <v>81</v>
      </c>
      <c r="AV1944" s="13" t="s">
        <v>81</v>
      </c>
      <c r="AW1944" s="13" t="s">
        <v>34</v>
      </c>
      <c r="AX1944" s="13" t="s">
        <v>72</v>
      </c>
      <c r="AY1944" s="165" t="s">
        <v>195</v>
      </c>
    </row>
    <row r="1945" spans="1:65" s="14" customFormat="1">
      <c r="B1945" s="172"/>
      <c r="D1945" s="159" t="s">
        <v>206</v>
      </c>
      <c r="E1945" s="173" t="s">
        <v>3</v>
      </c>
      <c r="F1945" s="174" t="s">
        <v>532</v>
      </c>
      <c r="H1945" s="175">
        <v>859.18</v>
      </c>
      <c r="I1945" s="176"/>
      <c r="L1945" s="172"/>
      <c r="M1945" s="177"/>
      <c r="N1945" s="178"/>
      <c r="O1945" s="178"/>
      <c r="P1945" s="178"/>
      <c r="Q1945" s="178"/>
      <c r="R1945" s="178"/>
      <c r="S1945" s="178"/>
      <c r="T1945" s="179"/>
      <c r="AT1945" s="173" t="s">
        <v>206</v>
      </c>
      <c r="AU1945" s="173" t="s">
        <v>81</v>
      </c>
      <c r="AV1945" s="14" t="s">
        <v>109</v>
      </c>
      <c r="AW1945" s="14" t="s">
        <v>34</v>
      </c>
      <c r="AX1945" s="14" t="s">
        <v>72</v>
      </c>
      <c r="AY1945" s="173" t="s">
        <v>195</v>
      </c>
    </row>
    <row r="1946" spans="1:65" s="13" customFormat="1" ht="33.75">
      <c r="B1946" s="164"/>
      <c r="D1946" s="159" t="s">
        <v>206</v>
      </c>
      <c r="E1946" s="165" t="s">
        <v>3</v>
      </c>
      <c r="F1946" s="166" t="s">
        <v>2088</v>
      </c>
      <c r="H1946" s="167">
        <v>775.67</v>
      </c>
      <c r="I1946" s="168"/>
      <c r="L1946" s="164"/>
      <c r="M1946" s="169"/>
      <c r="N1946" s="170"/>
      <c r="O1946" s="170"/>
      <c r="P1946" s="170"/>
      <c r="Q1946" s="170"/>
      <c r="R1946" s="170"/>
      <c r="S1946" s="170"/>
      <c r="T1946" s="171"/>
      <c r="AT1946" s="165" t="s">
        <v>206</v>
      </c>
      <c r="AU1946" s="165" t="s">
        <v>81</v>
      </c>
      <c r="AV1946" s="13" t="s">
        <v>81</v>
      </c>
      <c r="AW1946" s="13" t="s">
        <v>34</v>
      </c>
      <c r="AX1946" s="13" t="s">
        <v>72</v>
      </c>
      <c r="AY1946" s="165" t="s">
        <v>195</v>
      </c>
    </row>
    <row r="1947" spans="1:65" s="13" customFormat="1">
      <c r="B1947" s="164"/>
      <c r="D1947" s="159" t="s">
        <v>206</v>
      </c>
      <c r="E1947" s="165" t="s">
        <v>3</v>
      </c>
      <c r="F1947" s="166" t="s">
        <v>2089</v>
      </c>
      <c r="H1947" s="167">
        <v>63.79</v>
      </c>
      <c r="I1947" s="168"/>
      <c r="L1947" s="164"/>
      <c r="M1947" s="169"/>
      <c r="N1947" s="170"/>
      <c r="O1947" s="170"/>
      <c r="P1947" s="170"/>
      <c r="Q1947" s="170"/>
      <c r="R1947" s="170"/>
      <c r="S1947" s="170"/>
      <c r="T1947" s="171"/>
      <c r="AT1947" s="165" t="s">
        <v>206</v>
      </c>
      <c r="AU1947" s="165" t="s">
        <v>81</v>
      </c>
      <c r="AV1947" s="13" t="s">
        <v>81</v>
      </c>
      <c r="AW1947" s="13" t="s">
        <v>34</v>
      </c>
      <c r="AX1947" s="13" t="s">
        <v>72</v>
      </c>
      <c r="AY1947" s="165" t="s">
        <v>195</v>
      </c>
    </row>
    <row r="1948" spans="1:65" s="14" customFormat="1">
      <c r="B1948" s="172"/>
      <c r="D1948" s="159" t="s">
        <v>206</v>
      </c>
      <c r="E1948" s="173" t="s">
        <v>3</v>
      </c>
      <c r="F1948" s="174" t="s">
        <v>514</v>
      </c>
      <c r="H1948" s="175">
        <v>839.46</v>
      </c>
      <c r="I1948" s="176"/>
      <c r="L1948" s="172"/>
      <c r="M1948" s="177"/>
      <c r="N1948" s="178"/>
      <c r="O1948" s="178"/>
      <c r="P1948" s="178"/>
      <c r="Q1948" s="178"/>
      <c r="R1948" s="178"/>
      <c r="S1948" s="178"/>
      <c r="T1948" s="179"/>
      <c r="AT1948" s="173" t="s">
        <v>206</v>
      </c>
      <c r="AU1948" s="173" t="s">
        <v>81</v>
      </c>
      <c r="AV1948" s="14" t="s">
        <v>109</v>
      </c>
      <c r="AW1948" s="14" t="s">
        <v>34</v>
      </c>
      <c r="AX1948" s="14" t="s">
        <v>72</v>
      </c>
      <c r="AY1948" s="173" t="s">
        <v>195</v>
      </c>
    </row>
    <row r="1949" spans="1:65" s="13" customFormat="1" ht="33.75">
      <c r="B1949" s="164"/>
      <c r="D1949" s="159" t="s">
        <v>206</v>
      </c>
      <c r="E1949" s="165" t="s">
        <v>3</v>
      </c>
      <c r="F1949" s="166" t="s">
        <v>2090</v>
      </c>
      <c r="H1949" s="167">
        <v>398.31</v>
      </c>
      <c r="I1949" s="168"/>
      <c r="L1949" s="164"/>
      <c r="M1949" s="169"/>
      <c r="N1949" s="170"/>
      <c r="O1949" s="170"/>
      <c r="P1949" s="170"/>
      <c r="Q1949" s="170"/>
      <c r="R1949" s="170"/>
      <c r="S1949" s="170"/>
      <c r="T1949" s="171"/>
      <c r="AT1949" s="165" t="s">
        <v>206</v>
      </c>
      <c r="AU1949" s="165" t="s">
        <v>81</v>
      </c>
      <c r="AV1949" s="13" t="s">
        <v>81</v>
      </c>
      <c r="AW1949" s="13" t="s">
        <v>34</v>
      </c>
      <c r="AX1949" s="13" t="s">
        <v>72</v>
      </c>
      <c r="AY1949" s="165" t="s">
        <v>195</v>
      </c>
    </row>
    <row r="1950" spans="1:65" s="13" customFormat="1" ht="22.5">
      <c r="B1950" s="164"/>
      <c r="D1950" s="159" t="s">
        <v>206</v>
      </c>
      <c r="E1950" s="165" t="s">
        <v>3</v>
      </c>
      <c r="F1950" s="166" t="s">
        <v>2091</v>
      </c>
      <c r="H1950" s="167">
        <v>403.37</v>
      </c>
      <c r="I1950" s="168"/>
      <c r="L1950" s="164"/>
      <c r="M1950" s="169"/>
      <c r="N1950" s="170"/>
      <c r="O1950" s="170"/>
      <c r="P1950" s="170"/>
      <c r="Q1950" s="170"/>
      <c r="R1950" s="170"/>
      <c r="S1950" s="170"/>
      <c r="T1950" s="171"/>
      <c r="AT1950" s="165" t="s">
        <v>206</v>
      </c>
      <c r="AU1950" s="165" t="s">
        <v>81</v>
      </c>
      <c r="AV1950" s="13" t="s">
        <v>81</v>
      </c>
      <c r="AW1950" s="13" t="s">
        <v>34</v>
      </c>
      <c r="AX1950" s="13" t="s">
        <v>72</v>
      </c>
      <c r="AY1950" s="165" t="s">
        <v>195</v>
      </c>
    </row>
    <row r="1951" spans="1:65" s="14" customFormat="1">
      <c r="B1951" s="172"/>
      <c r="D1951" s="159" t="s">
        <v>206</v>
      </c>
      <c r="E1951" s="173" t="s">
        <v>3</v>
      </c>
      <c r="F1951" s="174" t="s">
        <v>516</v>
      </c>
      <c r="H1951" s="175">
        <v>801.68</v>
      </c>
      <c r="I1951" s="176"/>
      <c r="L1951" s="172"/>
      <c r="M1951" s="177"/>
      <c r="N1951" s="178"/>
      <c r="O1951" s="178"/>
      <c r="P1951" s="178"/>
      <c r="Q1951" s="178"/>
      <c r="R1951" s="178"/>
      <c r="S1951" s="178"/>
      <c r="T1951" s="179"/>
      <c r="AT1951" s="173" t="s">
        <v>206</v>
      </c>
      <c r="AU1951" s="173" t="s">
        <v>81</v>
      </c>
      <c r="AV1951" s="14" t="s">
        <v>109</v>
      </c>
      <c r="AW1951" s="14" t="s">
        <v>34</v>
      </c>
      <c r="AX1951" s="14" t="s">
        <v>72</v>
      </c>
      <c r="AY1951" s="173" t="s">
        <v>195</v>
      </c>
    </row>
    <row r="1952" spans="1:65" s="13" customFormat="1">
      <c r="B1952" s="164"/>
      <c r="D1952" s="159" t="s">
        <v>206</v>
      </c>
      <c r="E1952" s="165" t="s">
        <v>3</v>
      </c>
      <c r="F1952" s="166" t="s">
        <v>2092</v>
      </c>
      <c r="H1952" s="167">
        <v>15.21</v>
      </c>
      <c r="I1952" s="168"/>
      <c r="L1952" s="164"/>
      <c r="M1952" s="169"/>
      <c r="N1952" s="170"/>
      <c r="O1952" s="170"/>
      <c r="P1952" s="170"/>
      <c r="Q1952" s="170"/>
      <c r="R1952" s="170"/>
      <c r="S1952" s="170"/>
      <c r="T1952" s="171"/>
      <c r="AT1952" s="165" t="s">
        <v>206</v>
      </c>
      <c r="AU1952" s="165" t="s">
        <v>81</v>
      </c>
      <c r="AV1952" s="13" t="s">
        <v>81</v>
      </c>
      <c r="AW1952" s="13" t="s">
        <v>34</v>
      </c>
      <c r="AX1952" s="13" t="s">
        <v>72</v>
      </c>
      <c r="AY1952" s="165" t="s">
        <v>195</v>
      </c>
    </row>
    <row r="1953" spans="1:65" s="14" customFormat="1">
      <c r="B1953" s="172"/>
      <c r="D1953" s="159" t="s">
        <v>206</v>
      </c>
      <c r="E1953" s="173" t="s">
        <v>3</v>
      </c>
      <c r="F1953" s="174" t="s">
        <v>1290</v>
      </c>
      <c r="H1953" s="175">
        <v>15.21</v>
      </c>
      <c r="I1953" s="176"/>
      <c r="L1953" s="172"/>
      <c r="M1953" s="177"/>
      <c r="N1953" s="178"/>
      <c r="O1953" s="178"/>
      <c r="P1953" s="178"/>
      <c r="Q1953" s="178"/>
      <c r="R1953" s="178"/>
      <c r="S1953" s="178"/>
      <c r="T1953" s="179"/>
      <c r="AT1953" s="173" t="s">
        <v>206</v>
      </c>
      <c r="AU1953" s="173" t="s">
        <v>81</v>
      </c>
      <c r="AV1953" s="14" t="s">
        <v>109</v>
      </c>
      <c r="AW1953" s="14" t="s">
        <v>34</v>
      </c>
      <c r="AX1953" s="14" t="s">
        <v>72</v>
      </c>
      <c r="AY1953" s="173" t="s">
        <v>195</v>
      </c>
    </row>
    <row r="1954" spans="1:65" s="13" customFormat="1">
      <c r="B1954" s="164"/>
      <c r="D1954" s="159" t="s">
        <v>206</v>
      </c>
      <c r="E1954" s="165" t="s">
        <v>3</v>
      </c>
      <c r="F1954" s="166" t="s">
        <v>2093</v>
      </c>
      <c r="H1954" s="167">
        <v>40.35</v>
      </c>
      <c r="I1954" s="168"/>
      <c r="L1954" s="164"/>
      <c r="M1954" s="169"/>
      <c r="N1954" s="170"/>
      <c r="O1954" s="170"/>
      <c r="P1954" s="170"/>
      <c r="Q1954" s="170"/>
      <c r="R1954" s="170"/>
      <c r="S1954" s="170"/>
      <c r="T1954" s="171"/>
      <c r="AT1954" s="165" t="s">
        <v>206</v>
      </c>
      <c r="AU1954" s="165" t="s">
        <v>81</v>
      </c>
      <c r="AV1954" s="13" t="s">
        <v>81</v>
      </c>
      <c r="AW1954" s="13" t="s">
        <v>34</v>
      </c>
      <c r="AX1954" s="13" t="s">
        <v>72</v>
      </c>
      <c r="AY1954" s="165" t="s">
        <v>195</v>
      </c>
    </row>
    <row r="1955" spans="1:65" s="14" customFormat="1">
      <c r="B1955" s="172"/>
      <c r="D1955" s="159" t="s">
        <v>206</v>
      </c>
      <c r="E1955" s="173" t="s">
        <v>3</v>
      </c>
      <c r="F1955" s="174" t="s">
        <v>961</v>
      </c>
      <c r="H1955" s="175">
        <v>40.35</v>
      </c>
      <c r="I1955" s="176"/>
      <c r="L1955" s="172"/>
      <c r="M1955" s="177"/>
      <c r="N1955" s="178"/>
      <c r="O1955" s="178"/>
      <c r="P1955" s="178"/>
      <c r="Q1955" s="178"/>
      <c r="R1955" s="178"/>
      <c r="S1955" s="178"/>
      <c r="T1955" s="179"/>
      <c r="AT1955" s="173" t="s">
        <v>206</v>
      </c>
      <c r="AU1955" s="173" t="s">
        <v>81</v>
      </c>
      <c r="AV1955" s="14" t="s">
        <v>109</v>
      </c>
      <c r="AW1955" s="14" t="s">
        <v>34</v>
      </c>
      <c r="AX1955" s="14" t="s">
        <v>72</v>
      </c>
      <c r="AY1955" s="173" t="s">
        <v>195</v>
      </c>
    </row>
    <row r="1956" spans="1:65" s="15" customFormat="1">
      <c r="B1956" s="180"/>
      <c r="D1956" s="159" t="s">
        <v>206</v>
      </c>
      <c r="E1956" s="181" t="s">
        <v>3</v>
      </c>
      <c r="F1956" s="182" t="s">
        <v>212</v>
      </c>
      <c r="H1956" s="183">
        <v>2729.21</v>
      </c>
      <c r="I1956" s="184"/>
      <c r="L1956" s="180"/>
      <c r="M1956" s="185"/>
      <c r="N1956" s="186"/>
      <c r="O1956" s="186"/>
      <c r="P1956" s="186"/>
      <c r="Q1956" s="186"/>
      <c r="R1956" s="186"/>
      <c r="S1956" s="186"/>
      <c r="T1956" s="187"/>
      <c r="AT1956" s="181" t="s">
        <v>206</v>
      </c>
      <c r="AU1956" s="181" t="s">
        <v>81</v>
      </c>
      <c r="AV1956" s="15" t="s">
        <v>202</v>
      </c>
      <c r="AW1956" s="15" t="s">
        <v>34</v>
      </c>
      <c r="AX1956" s="15" t="s">
        <v>79</v>
      </c>
      <c r="AY1956" s="181" t="s">
        <v>195</v>
      </c>
    </row>
    <row r="1957" spans="1:65" s="2" customFormat="1" ht="24.2" customHeight="1">
      <c r="A1957" s="35"/>
      <c r="B1957" s="145"/>
      <c r="C1957" s="146" t="s">
        <v>2140</v>
      </c>
      <c r="D1957" s="146" t="s">
        <v>197</v>
      </c>
      <c r="E1957" s="147" t="s">
        <v>2141</v>
      </c>
      <c r="F1957" s="148" t="s">
        <v>2142</v>
      </c>
      <c r="G1957" s="149" t="s">
        <v>300</v>
      </c>
      <c r="H1957" s="150">
        <v>777</v>
      </c>
      <c r="I1957" s="151"/>
      <c r="J1957" s="152">
        <f>ROUND(I1957*H1957,2)</f>
        <v>0</v>
      </c>
      <c r="K1957" s="148" t="s">
        <v>201</v>
      </c>
      <c r="L1957" s="36"/>
      <c r="M1957" s="153" t="s">
        <v>3</v>
      </c>
      <c r="N1957" s="154" t="s">
        <v>43</v>
      </c>
      <c r="O1957" s="56"/>
      <c r="P1957" s="155">
        <f>O1957*H1957</f>
        <v>0</v>
      </c>
      <c r="Q1957" s="155">
        <v>0</v>
      </c>
      <c r="R1957" s="155">
        <f>Q1957*H1957</f>
        <v>0</v>
      </c>
      <c r="S1957" s="155">
        <v>0</v>
      </c>
      <c r="T1957" s="156">
        <f>S1957*H1957</f>
        <v>0</v>
      </c>
      <c r="U1957" s="35"/>
      <c r="V1957" s="35"/>
      <c r="W1957" s="35"/>
      <c r="X1957" s="35"/>
      <c r="Y1957" s="35"/>
      <c r="Z1957" s="35"/>
      <c r="AA1957" s="35"/>
      <c r="AB1957" s="35"/>
      <c r="AC1957" s="35"/>
      <c r="AD1957" s="35"/>
      <c r="AE1957" s="35"/>
      <c r="AR1957" s="157" t="s">
        <v>202</v>
      </c>
      <c r="AT1957" s="157" t="s">
        <v>197</v>
      </c>
      <c r="AU1957" s="157" t="s">
        <v>81</v>
      </c>
      <c r="AY1957" s="20" t="s">
        <v>195</v>
      </c>
      <c r="BE1957" s="158">
        <f>IF(N1957="základní",J1957,0)</f>
        <v>0</v>
      </c>
      <c r="BF1957" s="158">
        <f>IF(N1957="snížená",J1957,0)</f>
        <v>0</v>
      </c>
      <c r="BG1957" s="158">
        <f>IF(N1957="zákl. přenesená",J1957,0)</f>
        <v>0</v>
      </c>
      <c r="BH1957" s="158">
        <f>IF(N1957="sníž. přenesená",J1957,0)</f>
        <v>0</v>
      </c>
      <c r="BI1957" s="158">
        <f>IF(N1957="nulová",J1957,0)</f>
        <v>0</v>
      </c>
      <c r="BJ1957" s="20" t="s">
        <v>79</v>
      </c>
      <c r="BK1957" s="158">
        <f>ROUND(I1957*H1957,2)</f>
        <v>0</v>
      </c>
      <c r="BL1957" s="20" t="s">
        <v>202</v>
      </c>
      <c r="BM1957" s="157" t="s">
        <v>2143</v>
      </c>
    </row>
    <row r="1958" spans="1:65" s="2" customFormat="1" ht="302.25">
      <c r="A1958" s="35"/>
      <c r="B1958" s="36"/>
      <c r="C1958" s="35"/>
      <c r="D1958" s="159" t="s">
        <v>204</v>
      </c>
      <c r="E1958" s="35"/>
      <c r="F1958" s="160" t="s">
        <v>2144</v>
      </c>
      <c r="G1958" s="35"/>
      <c r="H1958" s="35"/>
      <c r="I1958" s="161"/>
      <c r="J1958" s="35"/>
      <c r="K1958" s="35"/>
      <c r="L1958" s="36"/>
      <c r="M1958" s="162"/>
      <c r="N1958" s="163"/>
      <c r="O1958" s="56"/>
      <c r="P1958" s="56"/>
      <c r="Q1958" s="56"/>
      <c r="R1958" s="56"/>
      <c r="S1958" s="56"/>
      <c r="T1958" s="57"/>
      <c r="U1958" s="35"/>
      <c r="V1958" s="35"/>
      <c r="W1958" s="35"/>
      <c r="X1958" s="35"/>
      <c r="Y1958" s="35"/>
      <c r="Z1958" s="35"/>
      <c r="AA1958" s="35"/>
      <c r="AB1958" s="35"/>
      <c r="AC1958" s="35"/>
      <c r="AD1958" s="35"/>
      <c r="AE1958" s="35"/>
      <c r="AT1958" s="20" t="s">
        <v>204</v>
      </c>
      <c r="AU1958" s="20" t="s">
        <v>81</v>
      </c>
    </row>
    <row r="1959" spans="1:65" s="13" customFormat="1">
      <c r="B1959" s="164"/>
      <c r="D1959" s="159" t="s">
        <v>206</v>
      </c>
      <c r="E1959" s="165" t="s">
        <v>3</v>
      </c>
      <c r="F1959" s="166" t="s">
        <v>2145</v>
      </c>
      <c r="H1959" s="167">
        <v>777</v>
      </c>
      <c r="I1959" s="168"/>
      <c r="L1959" s="164"/>
      <c r="M1959" s="169"/>
      <c r="N1959" s="170"/>
      <c r="O1959" s="170"/>
      <c r="P1959" s="170"/>
      <c r="Q1959" s="170"/>
      <c r="R1959" s="170"/>
      <c r="S1959" s="170"/>
      <c r="T1959" s="171"/>
      <c r="AT1959" s="165" t="s">
        <v>206</v>
      </c>
      <c r="AU1959" s="165" t="s">
        <v>81</v>
      </c>
      <c r="AV1959" s="13" t="s">
        <v>81</v>
      </c>
      <c r="AW1959" s="13" t="s">
        <v>34</v>
      </c>
      <c r="AX1959" s="13" t="s">
        <v>72</v>
      </c>
      <c r="AY1959" s="165" t="s">
        <v>195</v>
      </c>
    </row>
    <row r="1960" spans="1:65" s="15" customFormat="1" ht="22.5">
      <c r="B1960" s="180"/>
      <c r="D1960" s="159" t="s">
        <v>206</v>
      </c>
      <c r="E1960" s="181" t="s">
        <v>3</v>
      </c>
      <c r="F1960" s="182" t="s">
        <v>2146</v>
      </c>
      <c r="H1960" s="183">
        <v>777</v>
      </c>
      <c r="I1960" s="184"/>
      <c r="L1960" s="180"/>
      <c r="M1960" s="185"/>
      <c r="N1960" s="186"/>
      <c r="O1960" s="186"/>
      <c r="P1960" s="186"/>
      <c r="Q1960" s="186"/>
      <c r="R1960" s="186"/>
      <c r="S1960" s="186"/>
      <c r="T1960" s="187"/>
      <c r="AT1960" s="181" t="s">
        <v>206</v>
      </c>
      <c r="AU1960" s="181" t="s">
        <v>81</v>
      </c>
      <c r="AV1960" s="15" t="s">
        <v>202</v>
      </c>
      <c r="AW1960" s="15" t="s">
        <v>34</v>
      </c>
      <c r="AX1960" s="15" t="s">
        <v>79</v>
      </c>
      <c r="AY1960" s="181" t="s">
        <v>195</v>
      </c>
    </row>
    <row r="1961" spans="1:65" s="2" customFormat="1" ht="37.9" customHeight="1">
      <c r="A1961" s="35"/>
      <c r="B1961" s="145"/>
      <c r="C1961" s="146" t="s">
        <v>2147</v>
      </c>
      <c r="D1961" s="146" t="s">
        <v>197</v>
      </c>
      <c r="E1961" s="147" t="s">
        <v>2148</v>
      </c>
      <c r="F1961" s="148" t="s">
        <v>2149</v>
      </c>
      <c r="G1961" s="149" t="s">
        <v>300</v>
      </c>
      <c r="H1961" s="150">
        <v>19.782</v>
      </c>
      <c r="I1961" s="151"/>
      <c r="J1961" s="152">
        <f>ROUND(I1961*H1961,2)</f>
        <v>0</v>
      </c>
      <c r="K1961" s="148" t="s">
        <v>201</v>
      </c>
      <c r="L1961" s="36"/>
      <c r="M1961" s="153" t="s">
        <v>3</v>
      </c>
      <c r="N1961" s="154" t="s">
        <v>43</v>
      </c>
      <c r="O1961" s="56"/>
      <c r="P1961" s="155">
        <f>O1961*H1961</f>
        <v>0</v>
      </c>
      <c r="Q1961" s="155">
        <v>2.0999999999999999E-3</v>
      </c>
      <c r="R1961" s="155">
        <f>Q1961*H1961</f>
        <v>4.1542199999999994E-2</v>
      </c>
      <c r="S1961" s="155">
        <v>0</v>
      </c>
      <c r="T1961" s="156">
        <f>S1961*H1961</f>
        <v>0</v>
      </c>
      <c r="U1961" s="35"/>
      <c r="V1961" s="35"/>
      <c r="W1961" s="35"/>
      <c r="X1961" s="35"/>
      <c r="Y1961" s="35"/>
      <c r="Z1961" s="35"/>
      <c r="AA1961" s="35"/>
      <c r="AB1961" s="35"/>
      <c r="AC1961" s="35"/>
      <c r="AD1961" s="35"/>
      <c r="AE1961" s="35"/>
      <c r="AR1961" s="157" t="s">
        <v>202</v>
      </c>
      <c r="AT1961" s="157" t="s">
        <v>197</v>
      </c>
      <c r="AU1961" s="157" t="s">
        <v>81</v>
      </c>
      <c r="AY1961" s="20" t="s">
        <v>195</v>
      </c>
      <c r="BE1961" s="158">
        <f>IF(N1961="základní",J1961,0)</f>
        <v>0</v>
      </c>
      <c r="BF1961" s="158">
        <f>IF(N1961="snížená",J1961,0)</f>
        <v>0</v>
      </c>
      <c r="BG1961" s="158">
        <f>IF(N1961="zákl. přenesená",J1961,0)</f>
        <v>0</v>
      </c>
      <c r="BH1961" s="158">
        <f>IF(N1961="sníž. přenesená",J1961,0)</f>
        <v>0</v>
      </c>
      <c r="BI1961" s="158">
        <f>IF(N1961="nulová",J1961,0)</f>
        <v>0</v>
      </c>
      <c r="BJ1961" s="20" t="s">
        <v>79</v>
      </c>
      <c r="BK1961" s="158">
        <f>ROUND(I1961*H1961,2)</f>
        <v>0</v>
      </c>
      <c r="BL1961" s="20" t="s">
        <v>202</v>
      </c>
      <c r="BM1961" s="157" t="s">
        <v>2150</v>
      </c>
    </row>
    <row r="1962" spans="1:65" s="13" customFormat="1">
      <c r="B1962" s="164"/>
      <c r="D1962" s="159" t="s">
        <v>206</v>
      </c>
      <c r="E1962" s="165" t="s">
        <v>3</v>
      </c>
      <c r="F1962" s="166" t="s">
        <v>2151</v>
      </c>
      <c r="H1962" s="167">
        <v>14.115</v>
      </c>
      <c r="I1962" s="168"/>
      <c r="L1962" s="164"/>
      <c r="M1962" s="169"/>
      <c r="N1962" s="170"/>
      <c r="O1962" s="170"/>
      <c r="P1962" s="170"/>
      <c r="Q1962" s="170"/>
      <c r="R1962" s="170"/>
      <c r="S1962" s="170"/>
      <c r="T1962" s="171"/>
      <c r="AT1962" s="165" t="s">
        <v>206</v>
      </c>
      <c r="AU1962" s="165" t="s">
        <v>81</v>
      </c>
      <c r="AV1962" s="13" t="s">
        <v>81</v>
      </c>
      <c r="AW1962" s="13" t="s">
        <v>34</v>
      </c>
      <c r="AX1962" s="13" t="s">
        <v>72</v>
      </c>
      <c r="AY1962" s="165" t="s">
        <v>195</v>
      </c>
    </row>
    <row r="1963" spans="1:65" s="14" customFormat="1">
      <c r="B1963" s="172"/>
      <c r="D1963" s="159" t="s">
        <v>206</v>
      </c>
      <c r="E1963" s="173" t="s">
        <v>3</v>
      </c>
      <c r="F1963" s="174" t="s">
        <v>209</v>
      </c>
      <c r="H1963" s="175">
        <v>14.115</v>
      </c>
      <c r="I1963" s="176"/>
      <c r="L1963" s="172"/>
      <c r="M1963" s="177"/>
      <c r="N1963" s="178"/>
      <c r="O1963" s="178"/>
      <c r="P1963" s="178"/>
      <c r="Q1963" s="178"/>
      <c r="R1963" s="178"/>
      <c r="S1963" s="178"/>
      <c r="T1963" s="179"/>
      <c r="AT1963" s="173" t="s">
        <v>206</v>
      </c>
      <c r="AU1963" s="173" t="s">
        <v>81</v>
      </c>
      <c r="AV1963" s="14" t="s">
        <v>109</v>
      </c>
      <c r="AW1963" s="14" t="s">
        <v>34</v>
      </c>
      <c r="AX1963" s="14" t="s">
        <v>72</v>
      </c>
      <c r="AY1963" s="173" t="s">
        <v>195</v>
      </c>
    </row>
    <row r="1964" spans="1:65" s="13" customFormat="1">
      <c r="B1964" s="164"/>
      <c r="D1964" s="159" t="s">
        <v>206</v>
      </c>
      <c r="E1964" s="165" t="s">
        <v>3</v>
      </c>
      <c r="F1964" s="166" t="s">
        <v>2152</v>
      </c>
      <c r="H1964" s="167">
        <v>5.6669999999999998</v>
      </c>
      <c r="I1964" s="168"/>
      <c r="L1964" s="164"/>
      <c r="M1964" s="169"/>
      <c r="N1964" s="170"/>
      <c r="O1964" s="170"/>
      <c r="P1964" s="170"/>
      <c r="Q1964" s="170"/>
      <c r="R1964" s="170"/>
      <c r="S1964" s="170"/>
      <c r="T1964" s="171"/>
      <c r="AT1964" s="165" t="s">
        <v>206</v>
      </c>
      <c r="AU1964" s="165" t="s">
        <v>81</v>
      </c>
      <c r="AV1964" s="13" t="s">
        <v>81</v>
      </c>
      <c r="AW1964" s="13" t="s">
        <v>34</v>
      </c>
      <c r="AX1964" s="13" t="s">
        <v>72</v>
      </c>
      <c r="AY1964" s="165" t="s">
        <v>195</v>
      </c>
    </row>
    <row r="1965" spans="1:65" s="14" customFormat="1">
      <c r="B1965" s="172"/>
      <c r="D1965" s="159" t="s">
        <v>206</v>
      </c>
      <c r="E1965" s="173" t="s">
        <v>3</v>
      </c>
      <c r="F1965" s="174" t="s">
        <v>211</v>
      </c>
      <c r="H1965" s="175">
        <v>5.6669999999999998</v>
      </c>
      <c r="I1965" s="176"/>
      <c r="L1965" s="172"/>
      <c r="M1965" s="177"/>
      <c r="N1965" s="178"/>
      <c r="O1965" s="178"/>
      <c r="P1965" s="178"/>
      <c r="Q1965" s="178"/>
      <c r="R1965" s="178"/>
      <c r="S1965" s="178"/>
      <c r="T1965" s="179"/>
      <c r="AT1965" s="173" t="s">
        <v>206</v>
      </c>
      <c r="AU1965" s="173" t="s">
        <v>81</v>
      </c>
      <c r="AV1965" s="14" t="s">
        <v>109</v>
      </c>
      <c r="AW1965" s="14" t="s">
        <v>34</v>
      </c>
      <c r="AX1965" s="14" t="s">
        <v>72</v>
      </c>
      <c r="AY1965" s="173" t="s">
        <v>195</v>
      </c>
    </row>
    <row r="1966" spans="1:65" s="15" customFormat="1">
      <c r="B1966" s="180"/>
      <c r="D1966" s="159" t="s">
        <v>206</v>
      </c>
      <c r="E1966" s="181" t="s">
        <v>3</v>
      </c>
      <c r="F1966" s="182" t="s">
        <v>212</v>
      </c>
      <c r="H1966" s="183">
        <v>19.782</v>
      </c>
      <c r="I1966" s="184"/>
      <c r="L1966" s="180"/>
      <c r="M1966" s="185"/>
      <c r="N1966" s="186"/>
      <c r="O1966" s="186"/>
      <c r="P1966" s="186"/>
      <c r="Q1966" s="186"/>
      <c r="R1966" s="186"/>
      <c r="S1966" s="186"/>
      <c r="T1966" s="187"/>
      <c r="AT1966" s="181" t="s">
        <v>206</v>
      </c>
      <c r="AU1966" s="181" t="s">
        <v>81</v>
      </c>
      <c r="AV1966" s="15" t="s">
        <v>202</v>
      </c>
      <c r="AW1966" s="15" t="s">
        <v>34</v>
      </c>
      <c r="AX1966" s="15" t="s">
        <v>79</v>
      </c>
      <c r="AY1966" s="181" t="s">
        <v>195</v>
      </c>
    </row>
    <row r="1967" spans="1:65" s="2" customFormat="1" ht="24.2" customHeight="1">
      <c r="A1967" s="35"/>
      <c r="B1967" s="145"/>
      <c r="C1967" s="146" t="s">
        <v>2153</v>
      </c>
      <c r="D1967" s="146" t="s">
        <v>197</v>
      </c>
      <c r="E1967" s="147" t="s">
        <v>2154</v>
      </c>
      <c r="F1967" s="148" t="s">
        <v>2155</v>
      </c>
      <c r="G1967" s="149" t="s">
        <v>300</v>
      </c>
      <c r="H1967" s="150">
        <v>217.14</v>
      </c>
      <c r="I1967" s="151"/>
      <c r="J1967" s="152">
        <f>ROUND(I1967*H1967,2)</f>
        <v>0</v>
      </c>
      <c r="K1967" s="148" t="s">
        <v>201</v>
      </c>
      <c r="L1967" s="36"/>
      <c r="M1967" s="153" t="s">
        <v>3</v>
      </c>
      <c r="N1967" s="154" t="s">
        <v>43</v>
      </c>
      <c r="O1967" s="56"/>
      <c r="P1967" s="155">
        <f>O1967*H1967</f>
        <v>0</v>
      </c>
      <c r="Q1967" s="155">
        <v>5.0699999999999999E-3</v>
      </c>
      <c r="R1967" s="155">
        <f>Q1967*H1967</f>
        <v>1.1008997999999999</v>
      </c>
      <c r="S1967" s="155">
        <v>0</v>
      </c>
      <c r="T1967" s="156">
        <f>S1967*H1967</f>
        <v>0</v>
      </c>
      <c r="U1967" s="35"/>
      <c r="V1967" s="35"/>
      <c r="W1967" s="35"/>
      <c r="X1967" s="35"/>
      <c r="Y1967" s="35"/>
      <c r="Z1967" s="35"/>
      <c r="AA1967" s="35"/>
      <c r="AB1967" s="35"/>
      <c r="AC1967" s="35"/>
      <c r="AD1967" s="35"/>
      <c r="AE1967" s="35"/>
      <c r="AR1967" s="157" t="s">
        <v>202</v>
      </c>
      <c r="AT1967" s="157" t="s">
        <v>197</v>
      </c>
      <c r="AU1967" s="157" t="s">
        <v>81</v>
      </c>
      <c r="AY1967" s="20" t="s">
        <v>195</v>
      </c>
      <c r="BE1967" s="158">
        <f>IF(N1967="základní",J1967,0)</f>
        <v>0</v>
      </c>
      <c r="BF1967" s="158">
        <f>IF(N1967="snížená",J1967,0)</f>
        <v>0</v>
      </c>
      <c r="BG1967" s="158">
        <f>IF(N1967="zákl. přenesená",J1967,0)</f>
        <v>0</v>
      </c>
      <c r="BH1967" s="158">
        <f>IF(N1967="sníž. přenesená",J1967,0)</f>
        <v>0</v>
      </c>
      <c r="BI1967" s="158">
        <f>IF(N1967="nulová",J1967,0)</f>
        <v>0</v>
      </c>
      <c r="BJ1967" s="20" t="s">
        <v>79</v>
      </c>
      <c r="BK1967" s="158">
        <f>ROUND(I1967*H1967,2)</f>
        <v>0</v>
      </c>
      <c r="BL1967" s="20" t="s">
        <v>202</v>
      </c>
      <c r="BM1967" s="157" t="s">
        <v>2156</v>
      </c>
    </row>
    <row r="1968" spans="1:65" s="2" customFormat="1" ht="39">
      <c r="A1968" s="35"/>
      <c r="B1968" s="36"/>
      <c r="C1968" s="35"/>
      <c r="D1968" s="159" t="s">
        <v>204</v>
      </c>
      <c r="E1968" s="35"/>
      <c r="F1968" s="160" t="s">
        <v>2157</v>
      </c>
      <c r="G1968" s="35"/>
      <c r="H1968" s="35"/>
      <c r="I1968" s="161"/>
      <c r="J1968" s="35"/>
      <c r="K1968" s="35"/>
      <c r="L1968" s="36"/>
      <c r="M1968" s="162"/>
      <c r="N1968" s="163"/>
      <c r="O1968" s="56"/>
      <c r="P1968" s="56"/>
      <c r="Q1968" s="56"/>
      <c r="R1968" s="56"/>
      <c r="S1968" s="56"/>
      <c r="T1968" s="57"/>
      <c r="U1968" s="35"/>
      <c r="V1968" s="35"/>
      <c r="W1968" s="35"/>
      <c r="X1968" s="35"/>
      <c r="Y1968" s="35"/>
      <c r="Z1968" s="35"/>
      <c r="AA1968" s="35"/>
      <c r="AB1968" s="35"/>
      <c r="AC1968" s="35"/>
      <c r="AD1968" s="35"/>
      <c r="AE1968" s="35"/>
      <c r="AT1968" s="20" t="s">
        <v>204</v>
      </c>
      <c r="AU1968" s="20" t="s">
        <v>81</v>
      </c>
    </row>
    <row r="1969" spans="1:65" s="13" customFormat="1">
      <c r="B1969" s="164"/>
      <c r="D1969" s="159" t="s">
        <v>206</v>
      </c>
      <c r="E1969" s="165" t="s">
        <v>3</v>
      </c>
      <c r="F1969" s="166" t="s">
        <v>2158</v>
      </c>
      <c r="H1969" s="167">
        <v>200.97</v>
      </c>
      <c r="I1969" s="168"/>
      <c r="L1969" s="164"/>
      <c r="M1969" s="169"/>
      <c r="N1969" s="170"/>
      <c r="O1969" s="170"/>
      <c r="P1969" s="170"/>
      <c r="Q1969" s="170"/>
      <c r="R1969" s="170"/>
      <c r="S1969" s="170"/>
      <c r="T1969" s="171"/>
      <c r="AT1969" s="165" t="s">
        <v>206</v>
      </c>
      <c r="AU1969" s="165" t="s">
        <v>81</v>
      </c>
      <c r="AV1969" s="13" t="s">
        <v>81</v>
      </c>
      <c r="AW1969" s="13" t="s">
        <v>34</v>
      </c>
      <c r="AX1969" s="13" t="s">
        <v>72</v>
      </c>
      <c r="AY1969" s="165" t="s">
        <v>195</v>
      </c>
    </row>
    <row r="1970" spans="1:65" s="13" customFormat="1">
      <c r="B1970" s="164"/>
      <c r="D1970" s="159" t="s">
        <v>206</v>
      </c>
      <c r="E1970" s="165" t="s">
        <v>3</v>
      </c>
      <c r="F1970" s="166" t="s">
        <v>2159</v>
      </c>
      <c r="H1970" s="167">
        <v>16.170000000000002</v>
      </c>
      <c r="I1970" s="168"/>
      <c r="L1970" s="164"/>
      <c r="M1970" s="169"/>
      <c r="N1970" s="170"/>
      <c r="O1970" s="170"/>
      <c r="P1970" s="170"/>
      <c r="Q1970" s="170"/>
      <c r="R1970" s="170"/>
      <c r="S1970" s="170"/>
      <c r="T1970" s="171"/>
      <c r="AT1970" s="165" t="s">
        <v>206</v>
      </c>
      <c r="AU1970" s="165" t="s">
        <v>81</v>
      </c>
      <c r="AV1970" s="13" t="s">
        <v>81</v>
      </c>
      <c r="AW1970" s="13" t="s">
        <v>34</v>
      </c>
      <c r="AX1970" s="13" t="s">
        <v>72</v>
      </c>
      <c r="AY1970" s="165" t="s">
        <v>195</v>
      </c>
    </row>
    <row r="1971" spans="1:65" s="15" customFormat="1">
      <c r="B1971" s="180"/>
      <c r="D1971" s="159" t="s">
        <v>206</v>
      </c>
      <c r="E1971" s="181" t="s">
        <v>3</v>
      </c>
      <c r="F1971" s="182" t="s">
        <v>2160</v>
      </c>
      <c r="H1971" s="183">
        <v>217.14</v>
      </c>
      <c r="I1971" s="184"/>
      <c r="L1971" s="180"/>
      <c r="M1971" s="185"/>
      <c r="N1971" s="186"/>
      <c r="O1971" s="186"/>
      <c r="P1971" s="186"/>
      <c r="Q1971" s="186"/>
      <c r="R1971" s="186"/>
      <c r="S1971" s="186"/>
      <c r="T1971" s="187"/>
      <c r="AT1971" s="181" t="s">
        <v>206</v>
      </c>
      <c r="AU1971" s="181" t="s">
        <v>81</v>
      </c>
      <c r="AV1971" s="15" t="s">
        <v>202</v>
      </c>
      <c r="AW1971" s="15" t="s">
        <v>34</v>
      </c>
      <c r="AX1971" s="15" t="s">
        <v>79</v>
      </c>
      <c r="AY1971" s="181" t="s">
        <v>195</v>
      </c>
    </row>
    <row r="1972" spans="1:65" s="2" customFormat="1" ht="24.2" customHeight="1">
      <c r="A1972" s="35"/>
      <c r="B1972" s="145"/>
      <c r="C1972" s="146" t="s">
        <v>2161</v>
      </c>
      <c r="D1972" s="146" t="s">
        <v>197</v>
      </c>
      <c r="E1972" s="147" t="s">
        <v>2162</v>
      </c>
      <c r="F1972" s="148" t="s">
        <v>2163</v>
      </c>
      <c r="G1972" s="149" t="s">
        <v>467</v>
      </c>
      <c r="H1972" s="150">
        <v>14</v>
      </c>
      <c r="I1972" s="151"/>
      <c r="J1972" s="152">
        <f>ROUND(I1972*H1972,2)</f>
        <v>0</v>
      </c>
      <c r="K1972" s="148" t="s">
        <v>201</v>
      </c>
      <c r="L1972" s="36"/>
      <c r="M1972" s="153" t="s">
        <v>3</v>
      </c>
      <c r="N1972" s="154" t="s">
        <v>43</v>
      </c>
      <c r="O1972" s="56"/>
      <c r="P1972" s="155">
        <f>O1972*H1972</f>
        <v>0</v>
      </c>
      <c r="Q1972" s="155">
        <v>1.8000000000000001E-4</v>
      </c>
      <c r="R1972" s="155">
        <f>Q1972*H1972</f>
        <v>2.5200000000000001E-3</v>
      </c>
      <c r="S1972" s="155">
        <v>0</v>
      </c>
      <c r="T1972" s="156">
        <f>S1972*H1972</f>
        <v>0</v>
      </c>
      <c r="U1972" s="35"/>
      <c r="V1972" s="35"/>
      <c r="W1972" s="35"/>
      <c r="X1972" s="35"/>
      <c r="Y1972" s="35"/>
      <c r="Z1972" s="35"/>
      <c r="AA1972" s="35"/>
      <c r="AB1972" s="35"/>
      <c r="AC1972" s="35"/>
      <c r="AD1972" s="35"/>
      <c r="AE1972" s="35"/>
      <c r="AR1972" s="157" t="s">
        <v>202</v>
      </c>
      <c r="AT1972" s="157" t="s">
        <v>197</v>
      </c>
      <c r="AU1972" s="157" t="s">
        <v>81</v>
      </c>
      <c r="AY1972" s="20" t="s">
        <v>195</v>
      </c>
      <c r="BE1972" s="158">
        <f>IF(N1972="základní",J1972,0)</f>
        <v>0</v>
      </c>
      <c r="BF1972" s="158">
        <f>IF(N1972="snížená",J1972,0)</f>
        <v>0</v>
      </c>
      <c r="BG1972" s="158">
        <f>IF(N1972="zákl. přenesená",J1972,0)</f>
        <v>0</v>
      </c>
      <c r="BH1972" s="158">
        <f>IF(N1972="sníž. přenesená",J1972,0)</f>
        <v>0</v>
      </c>
      <c r="BI1972" s="158">
        <f>IF(N1972="nulová",J1972,0)</f>
        <v>0</v>
      </c>
      <c r="BJ1972" s="20" t="s">
        <v>79</v>
      </c>
      <c r="BK1972" s="158">
        <f>ROUND(I1972*H1972,2)</f>
        <v>0</v>
      </c>
      <c r="BL1972" s="20" t="s">
        <v>202</v>
      </c>
      <c r="BM1972" s="157" t="s">
        <v>2164</v>
      </c>
    </row>
    <row r="1973" spans="1:65" s="2" customFormat="1" ht="97.5">
      <c r="A1973" s="35"/>
      <c r="B1973" s="36"/>
      <c r="C1973" s="35"/>
      <c r="D1973" s="159" t="s">
        <v>204</v>
      </c>
      <c r="E1973" s="35"/>
      <c r="F1973" s="160" t="s">
        <v>2165</v>
      </c>
      <c r="G1973" s="35"/>
      <c r="H1973" s="35"/>
      <c r="I1973" s="161"/>
      <c r="J1973" s="35"/>
      <c r="K1973" s="35"/>
      <c r="L1973" s="36"/>
      <c r="M1973" s="162"/>
      <c r="N1973" s="163"/>
      <c r="O1973" s="56"/>
      <c r="P1973" s="56"/>
      <c r="Q1973" s="56"/>
      <c r="R1973" s="56"/>
      <c r="S1973" s="56"/>
      <c r="T1973" s="57"/>
      <c r="U1973" s="35"/>
      <c r="V1973" s="35"/>
      <c r="W1973" s="35"/>
      <c r="X1973" s="35"/>
      <c r="Y1973" s="35"/>
      <c r="Z1973" s="35"/>
      <c r="AA1973" s="35"/>
      <c r="AB1973" s="35"/>
      <c r="AC1973" s="35"/>
      <c r="AD1973" s="35"/>
      <c r="AE1973" s="35"/>
      <c r="AT1973" s="20" t="s">
        <v>204</v>
      </c>
      <c r="AU1973" s="20" t="s">
        <v>81</v>
      </c>
    </row>
    <row r="1974" spans="1:65" s="13" customFormat="1">
      <c r="B1974" s="164"/>
      <c r="D1974" s="159" t="s">
        <v>206</v>
      </c>
      <c r="E1974" s="165" t="s">
        <v>3</v>
      </c>
      <c r="F1974" s="166" t="s">
        <v>2166</v>
      </c>
      <c r="H1974" s="167">
        <v>14</v>
      </c>
      <c r="I1974" s="168"/>
      <c r="L1974" s="164"/>
      <c r="M1974" s="169"/>
      <c r="N1974" s="170"/>
      <c r="O1974" s="170"/>
      <c r="P1974" s="170"/>
      <c r="Q1974" s="170"/>
      <c r="R1974" s="170"/>
      <c r="S1974" s="170"/>
      <c r="T1974" s="171"/>
      <c r="AT1974" s="165" t="s">
        <v>206</v>
      </c>
      <c r="AU1974" s="165" t="s">
        <v>81</v>
      </c>
      <c r="AV1974" s="13" t="s">
        <v>81</v>
      </c>
      <c r="AW1974" s="13" t="s">
        <v>34</v>
      </c>
      <c r="AX1974" s="13" t="s">
        <v>79</v>
      </c>
      <c r="AY1974" s="165" t="s">
        <v>195</v>
      </c>
    </row>
    <row r="1975" spans="1:65" s="2" customFormat="1" ht="14.45" customHeight="1">
      <c r="A1975" s="35"/>
      <c r="B1975" s="145"/>
      <c r="C1975" s="188" t="s">
        <v>2167</v>
      </c>
      <c r="D1975" s="188" t="s">
        <v>282</v>
      </c>
      <c r="E1975" s="189" t="s">
        <v>2168</v>
      </c>
      <c r="F1975" s="190" t="s">
        <v>2169</v>
      </c>
      <c r="G1975" s="191" t="s">
        <v>467</v>
      </c>
      <c r="H1975" s="192">
        <v>14</v>
      </c>
      <c r="I1975" s="193"/>
      <c r="J1975" s="194">
        <f>ROUND(I1975*H1975,2)</f>
        <v>0</v>
      </c>
      <c r="K1975" s="190" t="s">
        <v>3</v>
      </c>
      <c r="L1975" s="195"/>
      <c r="M1975" s="196" t="s">
        <v>3</v>
      </c>
      <c r="N1975" s="197" t="s">
        <v>43</v>
      </c>
      <c r="O1975" s="56"/>
      <c r="P1975" s="155">
        <f>O1975*H1975</f>
        <v>0</v>
      </c>
      <c r="Q1975" s="155">
        <v>8.0000000000000002E-3</v>
      </c>
      <c r="R1975" s="155">
        <f>Q1975*H1975</f>
        <v>0.112</v>
      </c>
      <c r="S1975" s="155">
        <v>0</v>
      </c>
      <c r="T1975" s="156">
        <f>S1975*H1975</f>
        <v>0</v>
      </c>
      <c r="U1975" s="35"/>
      <c r="V1975" s="35"/>
      <c r="W1975" s="35"/>
      <c r="X1975" s="35"/>
      <c r="Y1975" s="35"/>
      <c r="Z1975" s="35"/>
      <c r="AA1975" s="35"/>
      <c r="AB1975" s="35"/>
      <c r="AC1975" s="35"/>
      <c r="AD1975" s="35"/>
      <c r="AE1975" s="35"/>
      <c r="AR1975" s="157" t="s">
        <v>249</v>
      </c>
      <c r="AT1975" s="157" t="s">
        <v>282</v>
      </c>
      <c r="AU1975" s="157" t="s">
        <v>81</v>
      </c>
      <c r="AY1975" s="20" t="s">
        <v>195</v>
      </c>
      <c r="BE1975" s="158">
        <f>IF(N1975="základní",J1975,0)</f>
        <v>0</v>
      </c>
      <c r="BF1975" s="158">
        <f>IF(N1975="snížená",J1975,0)</f>
        <v>0</v>
      </c>
      <c r="BG1975" s="158">
        <f>IF(N1975="zákl. přenesená",J1975,0)</f>
        <v>0</v>
      </c>
      <c r="BH1975" s="158">
        <f>IF(N1975="sníž. přenesená",J1975,0)</f>
        <v>0</v>
      </c>
      <c r="BI1975" s="158">
        <f>IF(N1975="nulová",J1975,0)</f>
        <v>0</v>
      </c>
      <c r="BJ1975" s="20" t="s">
        <v>79</v>
      </c>
      <c r="BK1975" s="158">
        <f>ROUND(I1975*H1975,2)</f>
        <v>0</v>
      </c>
      <c r="BL1975" s="20" t="s">
        <v>202</v>
      </c>
      <c r="BM1975" s="157" t="s">
        <v>2170</v>
      </c>
    </row>
    <row r="1976" spans="1:65" s="2" customFormat="1" ht="37.9" customHeight="1">
      <c r="A1976" s="35"/>
      <c r="B1976" s="145"/>
      <c r="C1976" s="146" t="s">
        <v>2171</v>
      </c>
      <c r="D1976" s="146" t="s">
        <v>197</v>
      </c>
      <c r="E1976" s="147" t="s">
        <v>2172</v>
      </c>
      <c r="F1976" s="148" t="s">
        <v>2173</v>
      </c>
      <c r="G1976" s="149" t="s">
        <v>467</v>
      </c>
      <c r="H1976" s="150">
        <v>16</v>
      </c>
      <c r="I1976" s="151"/>
      <c r="J1976" s="152">
        <f>ROUND(I1976*H1976,2)</f>
        <v>0</v>
      </c>
      <c r="K1976" s="148" t="s">
        <v>201</v>
      </c>
      <c r="L1976" s="36"/>
      <c r="M1976" s="153" t="s">
        <v>3</v>
      </c>
      <c r="N1976" s="154" t="s">
        <v>43</v>
      </c>
      <c r="O1976" s="56"/>
      <c r="P1976" s="155">
        <f>O1976*H1976</f>
        <v>0</v>
      </c>
      <c r="Q1976" s="155">
        <v>2.0000000000000002E-5</v>
      </c>
      <c r="R1976" s="155">
        <f>Q1976*H1976</f>
        <v>3.2000000000000003E-4</v>
      </c>
      <c r="S1976" s="155">
        <v>0</v>
      </c>
      <c r="T1976" s="156">
        <f>S1976*H1976</f>
        <v>0</v>
      </c>
      <c r="U1976" s="35"/>
      <c r="V1976" s="35"/>
      <c r="W1976" s="35"/>
      <c r="X1976" s="35"/>
      <c r="Y1976" s="35"/>
      <c r="Z1976" s="35"/>
      <c r="AA1976" s="35"/>
      <c r="AB1976" s="35"/>
      <c r="AC1976" s="35"/>
      <c r="AD1976" s="35"/>
      <c r="AE1976" s="35"/>
      <c r="AR1976" s="157" t="s">
        <v>202</v>
      </c>
      <c r="AT1976" s="157" t="s">
        <v>197</v>
      </c>
      <c r="AU1976" s="157" t="s">
        <v>81</v>
      </c>
      <c r="AY1976" s="20" t="s">
        <v>195</v>
      </c>
      <c r="BE1976" s="158">
        <f>IF(N1976="základní",J1976,0)</f>
        <v>0</v>
      </c>
      <c r="BF1976" s="158">
        <f>IF(N1976="snížená",J1976,0)</f>
        <v>0</v>
      </c>
      <c r="BG1976" s="158">
        <f>IF(N1976="zákl. přenesená",J1976,0)</f>
        <v>0</v>
      </c>
      <c r="BH1976" s="158">
        <f>IF(N1976="sníž. přenesená",J1976,0)</f>
        <v>0</v>
      </c>
      <c r="BI1976" s="158">
        <f>IF(N1976="nulová",J1976,0)</f>
        <v>0</v>
      </c>
      <c r="BJ1976" s="20" t="s">
        <v>79</v>
      </c>
      <c r="BK1976" s="158">
        <f>ROUND(I1976*H1976,2)</f>
        <v>0</v>
      </c>
      <c r="BL1976" s="20" t="s">
        <v>202</v>
      </c>
      <c r="BM1976" s="157" t="s">
        <v>2174</v>
      </c>
    </row>
    <row r="1977" spans="1:65" s="2" customFormat="1" ht="117">
      <c r="A1977" s="35"/>
      <c r="B1977" s="36"/>
      <c r="C1977" s="35"/>
      <c r="D1977" s="159" t="s">
        <v>204</v>
      </c>
      <c r="E1977" s="35"/>
      <c r="F1977" s="160" t="s">
        <v>2175</v>
      </c>
      <c r="G1977" s="35"/>
      <c r="H1977" s="35"/>
      <c r="I1977" s="161"/>
      <c r="J1977" s="35"/>
      <c r="K1977" s="35"/>
      <c r="L1977" s="36"/>
      <c r="M1977" s="162"/>
      <c r="N1977" s="163"/>
      <c r="O1977" s="56"/>
      <c r="P1977" s="56"/>
      <c r="Q1977" s="56"/>
      <c r="R1977" s="56"/>
      <c r="S1977" s="56"/>
      <c r="T1977" s="57"/>
      <c r="U1977" s="35"/>
      <c r="V1977" s="35"/>
      <c r="W1977" s="35"/>
      <c r="X1977" s="35"/>
      <c r="Y1977" s="35"/>
      <c r="Z1977" s="35"/>
      <c r="AA1977" s="35"/>
      <c r="AB1977" s="35"/>
      <c r="AC1977" s="35"/>
      <c r="AD1977" s="35"/>
      <c r="AE1977" s="35"/>
      <c r="AT1977" s="20" t="s">
        <v>204</v>
      </c>
      <c r="AU1977" s="20" t="s">
        <v>81</v>
      </c>
    </row>
    <row r="1978" spans="1:65" s="13" customFormat="1">
      <c r="B1978" s="164"/>
      <c r="D1978" s="159" t="s">
        <v>206</v>
      </c>
      <c r="E1978" s="165" t="s">
        <v>3</v>
      </c>
      <c r="F1978" s="166" t="s">
        <v>2176</v>
      </c>
      <c r="H1978" s="167">
        <v>16</v>
      </c>
      <c r="I1978" s="168"/>
      <c r="L1978" s="164"/>
      <c r="M1978" s="169"/>
      <c r="N1978" s="170"/>
      <c r="O1978" s="170"/>
      <c r="P1978" s="170"/>
      <c r="Q1978" s="170"/>
      <c r="R1978" s="170"/>
      <c r="S1978" s="170"/>
      <c r="T1978" s="171"/>
      <c r="AT1978" s="165" t="s">
        <v>206</v>
      </c>
      <c r="AU1978" s="165" t="s">
        <v>81</v>
      </c>
      <c r="AV1978" s="13" t="s">
        <v>81</v>
      </c>
      <c r="AW1978" s="13" t="s">
        <v>34</v>
      </c>
      <c r="AX1978" s="13" t="s">
        <v>79</v>
      </c>
      <c r="AY1978" s="165" t="s">
        <v>195</v>
      </c>
    </row>
    <row r="1979" spans="1:65" s="2" customFormat="1" ht="37.9" customHeight="1">
      <c r="A1979" s="35"/>
      <c r="B1979" s="145"/>
      <c r="C1979" s="146" t="s">
        <v>2177</v>
      </c>
      <c r="D1979" s="146" t="s">
        <v>197</v>
      </c>
      <c r="E1979" s="147" t="s">
        <v>2172</v>
      </c>
      <c r="F1979" s="148" t="s">
        <v>2173</v>
      </c>
      <c r="G1979" s="149" t="s">
        <v>467</v>
      </c>
      <c r="H1979" s="150">
        <v>4</v>
      </c>
      <c r="I1979" s="151"/>
      <c r="J1979" s="152">
        <f>ROUND(I1979*H1979,2)</f>
        <v>0</v>
      </c>
      <c r="K1979" s="148" t="s">
        <v>201</v>
      </c>
      <c r="L1979" s="36"/>
      <c r="M1979" s="153" t="s">
        <v>3</v>
      </c>
      <c r="N1979" s="154" t="s">
        <v>43</v>
      </c>
      <c r="O1979" s="56"/>
      <c r="P1979" s="155">
        <f>O1979*H1979</f>
        <v>0</v>
      </c>
      <c r="Q1979" s="155">
        <v>2.0000000000000002E-5</v>
      </c>
      <c r="R1979" s="155">
        <f>Q1979*H1979</f>
        <v>8.0000000000000007E-5</v>
      </c>
      <c r="S1979" s="155">
        <v>0</v>
      </c>
      <c r="T1979" s="156">
        <f>S1979*H1979</f>
        <v>0</v>
      </c>
      <c r="U1979" s="35"/>
      <c r="V1979" s="35"/>
      <c r="W1979" s="35"/>
      <c r="X1979" s="35"/>
      <c r="Y1979" s="35"/>
      <c r="Z1979" s="35"/>
      <c r="AA1979" s="35"/>
      <c r="AB1979" s="35"/>
      <c r="AC1979" s="35"/>
      <c r="AD1979" s="35"/>
      <c r="AE1979" s="35"/>
      <c r="AR1979" s="157" t="s">
        <v>202</v>
      </c>
      <c r="AT1979" s="157" t="s">
        <v>197</v>
      </c>
      <c r="AU1979" s="157" t="s">
        <v>81</v>
      </c>
      <c r="AY1979" s="20" t="s">
        <v>195</v>
      </c>
      <c r="BE1979" s="158">
        <f>IF(N1979="základní",J1979,0)</f>
        <v>0</v>
      </c>
      <c r="BF1979" s="158">
        <f>IF(N1979="snížená",J1979,0)</f>
        <v>0</v>
      </c>
      <c r="BG1979" s="158">
        <f>IF(N1979="zákl. přenesená",J1979,0)</f>
        <v>0</v>
      </c>
      <c r="BH1979" s="158">
        <f>IF(N1979="sníž. přenesená",J1979,0)</f>
        <v>0</v>
      </c>
      <c r="BI1979" s="158">
        <f>IF(N1979="nulová",J1979,0)</f>
        <v>0</v>
      </c>
      <c r="BJ1979" s="20" t="s">
        <v>79</v>
      </c>
      <c r="BK1979" s="158">
        <f>ROUND(I1979*H1979,2)</f>
        <v>0</v>
      </c>
      <c r="BL1979" s="20" t="s">
        <v>202</v>
      </c>
      <c r="BM1979" s="157" t="s">
        <v>2178</v>
      </c>
    </row>
    <row r="1980" spans="1:65" s="2" customFormat="1" ht="117">
      <c r="A1980" s="35"/>
      <c r="B1980" s="36"/>
      <c r="C1980" s="35"/>
      <c r="D1980" s="159" t="s">
        <v>204</v>
      </c>
      <c r="E1980" s="35"/>
      <c r="F1980" s="160" t="s">
        <v>2175</v>
      </c>
      <c r="G1980" s="35"/>
      <c r="H1980" s="35"/>
      <c r="I1980" s="161"/>
      <c r="J1980" s="35"/>
      <c r="K1980" s="35"/>
      <c r="L1980" s="36"/>
      <c r="M1980" s="162"/>
      <c r="N1980" s="163"/>
      <c r="O1980" s="56"/>
      <c r="P1980" s="56"/>
      <c r="Q1980" s="56"/>
      <c r="R1980" s="56"/>
      <c r="S1980" s="56"/>
      <c r="T1980" s="57"/>
      <c r="U1980" s="35"/>
      <c r="V1980" s="35"/>
      <c r="W1980" s="35"/>
      <c r="X1980" s="35"/>
      <c r="Y1980" s="35"/>
      <c r="Z1980" s="35"/>
      <c r="AA1980" s="35"/>
      <c r="AB1980" s="35"/>
      <c r="AC1980" s="35"/>
      <c r="AD1980" s="35"/>
      <c r="AE1980" s="35"/>
      <c r="AT1980" s="20" t="s">
        <v>204</v>
      </c>
      <c r="AU1980" s="20" t="s">
        <v>81</v>
      </c>
    </row>
    <row r="1981" spans="1:65" s="13" customFormat="1">
      <c r="B1981" s="164"/>
      <c r="D1981" s="159" t="s">
        <v>206</v>
      </c>
      <c r="E1981" s="165" t="s">
        <v>3</v>
      </c>
      <c r="F1981" s="166" t="s">
        <v>2179</v>
      </c>
      <c r="H1981" s="167">
        <v>4</v>
      </c>
      <c r="I1981" s="168"/>
      <c r="L1981" s="164"/>
      <c r="M1981" s="169"/>
      <c r="N1981" s="170"/>
      <c r="O1981" s="170"/>
      <c r="P1981" s="170"/>
      <c r="Q1981" s="170"/>
      <c r="R1981" s="170"/>
      <c r="S1981" s="170"/>
      <c r="T1981" s="171"/>
      <c r="AT1981" s="165" t="s">
        <v>206</v>
      </c>
      <c r="AU1981" s="165" t="s">
        <v>81</v>
      </c>
      <c r="AV1981" s="13" t="s">
        <v>81</v>
      </c>
      <c r="AW1981" s="13" t="s">
        <v>34</v>
      </c>
      <c r="AX1981" s="13" t="s">
        <v>79</v>
      </c>
      <c r="AY1981" s="165" t="s">
        <v>195</v>
      </c>
    </row>
    <row r="1982" spans="1:65" s="2" customFormat="1" ht="37.9" customHeight="1">
      <c r="A1982" s="35"/>
      <c r="B1982" s="145"/>
      <c r="C1982" s="146" t="s">
        <v>2180</v>
      </c>
      <c r="D1982" s="146" t="s">
        <v>197</v>
      </c>
      <c r="E1982" s="147" t="s">
        <v>2181</v>
      </c>
      <c r="F1982" s="148" t="s">
        <v>2182</v>
      </c>
      <c r="G1982" s="149" t="s">
        <v>467</v>
      </c>
      <c r="H1982" s="150">
        <v>6</v>
      </c>
      <c r="I1982" s="151"/>
      <c r="J1982" s="152">
        <f>ROUND(I1982*H1982,2)</f>
        <v>0</v>
      </c>
      <c r="K1982" s="148" t="s">
        <v>201</v>
      </c>
      <c r="L1982" s="36"/>
      <c r="M1982" s="153" t="s">
        <v>3</v>
      </c>
      <c r="N1982" s="154" t="s">
        <v>43</v>
      </c>
      <c r="O1982" s="56"/>
      <c r="P1982" s="155">
        <f>O1982*H1982</f>
        <v>0</v>
      </c>
      <c r="Q1982" s="155">
        <v>6.9999999999999994E-5</v>
      </c>
      <c r="R1982" s="155">
        <f>Q1982*H1982</f>
        <v>4.1999999999999996E-4</v>
      </c>
      <c r="S1982" s="155">
        <v>0</v>
      </c>
      <c r="T1982" s="156">
        <f>S1982*H1982</f>
        <v>0</v>
      </c>
      <c r="U1982" s="35"/>
      <c r="V1982" s="35"/>
      <c r="W1982" s="35"/>
      <c r="X1982" s="35"/>
      <c r="Y1982" s="35"/>
      <c r="Z1982" s="35"/>
      <c r="AA1982" s="35"/>
      <c r="AB1982" s="35"/>
      <c r="AC1982" s="35"/>
      <c r="AD1982" s="35"/>
      <c r="AE1982" s="35"/>
      <c r="AR1982" s="157" t="s">
        <v>202</v>
      </c>
      <c r="AT1982" s="157" t="s">
        <v>197</v>
      </c>
      <c r="AU1982" s="157" t="s">
        <v>81</v>
      </c>
      <c r="AY1982" s="20" t="s">
        <v>195</v>
      </c>
      <c r="BE1982" s="158">
        <f>IF(N1982="základní",J1982,0)</f>
        <v>0</v>
      </c>
      <c r="BF1982" s="158">
        <f>IF(N1982="snížená",J1982,0)</f>
        <v>0</v>
      </c>
      <c r="BG1982" s="158">
        <f>IF(N1982="zákl. přenesená",J1982,0)</f>
        <v>0</v>
      </c>
      <c r="BH1982" s="158">
        <f>IF(N1982="sníž. přenesená",J1982,0)</f>
        <v>0</v>
      </c>
      <c r="BI1982" s="158">
        <f>IF(N1982="nulová",J1982,0)</f>
        <v>0</v>
      </c>
      <c r="BJ1982" s="20" t="s">
        <v>79</v>
      </c>
      <c r="BK1982" s="158">
        <f>ROUND(I1982*H1982,2)</f>
        <v>0</v>
      </c>
      <c r="BL1982" s="20" t="s">
        <v>202</v>
      </c>
      <c r="BM1982" s="157" t="s">
        <v>2183</v>
      </c>
    </row>
    <row r="1983" spans="1:65" s="2" customFormat="1" ht="117">
      <c r="A1983" s="35"/>
      <c r="B1983" s="36"/>
      <c r="C1983" s="35"/>
      <c r="D1983" s="159" t="s">
        <v>204</v>
      </c>
      <c r="E1983" s="35"/>
      <c r="F1983" s="160" t="s">
        <v>2175</v>
      </c>
      <c r="G1983" s="35"/>
      <c r="H1983" s="35"/>
      <c r="I1983" s="161"/>
      <c r="J1983" s="35"/>
      <c r="K1983" s="35"/>
      <c r="L1983" s="36"/>
      <c r="M1983" s="162"/>
      <c r="N1983" s="163"/>
      <c r="O1983" s="56"/>
      <c r="P1983" s="56"/>
      <c r="Q1983" s="56"/>
      <c r="R1983" s="56"/>
      <c r="S1983" s="56"/>
      <c r="T1983" s="57"/>
      <c r="U1983" s="35"/>
      <c r="V1983" s="35"/>
      <c r="W1983" s="35"/>
      <c r="X1983" s="35"/>
      <c r="Y1983" s="35"/>
      <c r="Z1983" s="35"/>
      <c r="AA1983" s="35"/>
      <c r="AB1983" s="35"/>
      <c r="AC1983" s="35"/>
      <c r="AD1983" s="35"/>
      <c r="AE1983" s="35"/>
      <c r="AT1983" s="20" t="s">
        <v>204</v>
      </c>
      <c r="AU1983" s="20" t="s">
        <v>81</v>
      </c>
    </row>
    <row r="1984" spans="1:65" s="13" customFormat="1">
      <c r="B1984" s="164"/>
      <c r="D1984" s="159" t="s">
        <v>206</v>
      </c>
      <c r="E1984" s="165" t="s">
        <v>3</v>
      </c>
      <c r="F1984" s="166" t="s">
        <v>2184</v>
      </c>
      <c r="H1984" s="167">
        <v>6</v>
      </c>
      <c r="I1984" s="168"/>
      <c r="L1984" s="164"/>
      <c r="M1984" s="169"/>
      <c r="N1984" s="170"/>
      <c r="O1984" s="170"/>
      <c r="P1984" s="170"/>
      <c r="Q1984" s="170"/>
      <c r="R1984" s="170"/>
      <c r="S1984" s="170"/>
      <c r="T1984" s="171"/>
      <c r="AT1984" s="165" t="s">
        <v>206</v>
      </c>
      <c r="AU1984" s="165" t="s">
        <v>81</v>
      </c>
      <c r="AV1984" s="13" t="s">
        <v>81</v>
      </c>
      <c r="AW1984" s="13" t="s">
        <v>34</v>
      </c>
      <c r="AX1984" s="13" t="s">
        <v>79</v>
      </c>
      <c r="AY1984" s="165" t="s">
        <v>195</v>
      </c>
    </row>
    <row r="1985" spans="1:65" s="2" customFormat="1" ht="37.9" customHeight="1">
      <c r="A1985" s="35"/>
      <c r="B1985" s="145"/>
      <c r="C1985" s="146" t="s">
        <v>2185</v>
      </c>
      <c r="D1985" s="146" t="s">
        <v>197</v>
      </c>
      <c r="E1985" s="147" t="s">
        <v>2186</v>
      </c>
      <c r="F1985" s="148" t="s">
        <v>2187</v>
      </c>
      <c r="G1985" s="149" t="s">
        <v>467</v>
      </c>
      <c r="H1985" s="150">
        <v>124</v>
      </c>
      <c r="I1985" s="151"/>
      <c r="J1985" s="152">
        <f>ROUND(I1985*H1985,2)</f>
        <v>0</v>
      </c>
      <c r="K1985" s="148" t="s">
        <v>201</v>
      </c>
      <c r="L1985" s="36"/>
      <c r="M1985" s="153" t="s">
        <v>3</v>
      </c>
      <c r="N1985" s="154" t="s">
        <v>43</v>
      </c>
      <c r="O1985" s="56"/>
      <c r="P1985" s="155">
        <f>O1985*H1985</f>
        <v>0</v>
      </c>
      <c r="Q1985" s="155">
        <v>1.2E-4</v>
      </c>
      <c r="R1985" s="155">
        <f>Q1985*H1985</f>
        <v>1.4880000000000001E-2</v>
      </c>
      <c r="S1985" s="155">
        <v>0</v>
      </c>
      <c r="T1985" s="156">
        <f>S1985*H1985</f>
        <v>0</v>
      </c>
      <c r="U1985" s="35"/>
      <c r="V1985" s="35"/>
      <c r="W1985" s="35"/>
      <c r="X1985" s="35"/>
      <c r="Y1985" s="35"/>
      <c r="Z1985" s="35"/>
      <c r="AA1985" s="35"/>
      <c r="AB1985" s="35"/>
      <c r="AC1985" s="35"/>
      <c r="AD1985" s="35"/>
      <c r="AE1985" s="35"/>
      <c r="AR1985" s="157" t="s">
        <v>202</v>
      </c>
      <c r="AT1985" s="157" t="s">
        <v>197</v>
      </c>
      <c r="AU1985" s="157" t="s">
        <v>81</v>
      </c>
      <c r="AY1985" s="20" t="s">
        <v>195</v>
      </c>
      <c r="BE1985" s="158">
        <f>IF(N1985="základní",J1985,0)</f>
        <v>0</v>
      </c>
      <c r="BF1985" s="158">
        <f>IF(N1985="snížená",J1985,0)</f>
        <v>0</v>
      </c>
      <c r="BG1985" s="158">
        <f>IF(N1985="zákl. přenesená",J1985,0)</f>
        <v>0</v>
      </c>
      <c r="BH1985" s="158">
        <f>IF(N1985="sníž. přenesená",J1985,0)</f>
        <v>0</v>
      </c>
      <c r="BI1985" s="158">
        <f>IF(N1985="nulová",J1985,0)</f>
        <v>0</v>
      </c>
      <c r="BJ1985" s="20" t="s">
        <v>79</v>
      </c>
      <c r="BK1985" s="158">
        <f>ROUND(I1985*H1985,2)</f>
        <v>0</v>
      </c>
      <c r="BL1985" s="20" t="s">
        <v>202</v>
      </c>
      <c r="BM1985" s="157" t="s">
        <v>2188</v>
      </c>
    </row>
    <row r="1986" spans="1:65" s="2" customFormat="1" ht="117">
      <c r="A1986" s="35"/>
      <c r="B1986" s="36"/>
      <c r="C1986" s="35"/>
      <c r="D1986" s="159" t="s">
        <v>204</v>
      </c>
      <c r="E1986" s="35"/>
      <c r="F1986" s="160" t="s">
        <v>2175</v>
      </c>
      <c r="G1986" s="35"/>
      <c r="H1986" s="35"/>
      <c r="I1986" s="161"/>
      <c r="J1986" s="35"/>
      <c r="K1986" s="35"/>
      <c r="L1986" s="36"/>
      <c r="M1986" s="162"/>
      <c r="N1986" s="163"/>
      <c r="O1986" s="56"/>
      <c r="P1986" s="56"/>
      <c r="Q1986" s="56"/>
      <c r="R1986" s="56"/>
      <c r="S1986" s="56"/>
      <c r="T1986" s="57"/>
      <c r="U1986" s="35"/>
      <c r="V1986" s="35"/>
      <c r="W1986" s="35"/>
      <c r="X1986" s="35"/>
      <c r="Y1986" s="35"/>
      <c r="Z1986" s="35"/>
      <c r="AA1986" s="35"/>
      <c r="AB1986" s="35"/>
      <c r="AC1986" s="35"/>
      <c r="AD1986" s="35"/>
      <c r="AE1986" s="35"/>
      <c r="AT1986" s="20" t="s">
        <v>204</v>
      </c>
      <c r="AU1986" s="20" t="s">
        <v>81</v>
      </c>
    </row>
    <row r="1987" spans="1:65" s="13" customFormat="1">
      <c r="B1987" s="164"/>
      <c r="D1987" s="159" t="s">
        <v>206</v>
      </c>
      <c r="E1987" s="165" t="s">
        <v>3</v>
      </c>
      <c r="F1987" s="166" t="s">
        <v>2189</v>
      </c>
      <c r="H1987" s="167">
        <v>124</v>
      </c>
      <c r="I1987" s="168"/>
      <c r="L1987" s="164"/>
      <c r="M1987" s="169"/>
      <c r="N1987" s="170"/>
      <c r="O1987" s="170"/>
      <c r="P1987" s="170"/>
      <c r="Q1987" s="170"/>
      <c r="R1987" s="170"/>
      <c r="S1987" s="170"/>
      <c r="T1987" s="171"/>
      <c r="AT1987" s="165" t="s">
        <v>206</v>
      </c>
      <c r="AU1987" s="165" t="s">
        <v>81</v>
      </c>
      <c r="AV1987" s="13" t="s">
        <v>81</v>
      </c>
      <c r="AW1987" s="13" t="s">
        <v>34</v>
      </c>
      <c r="AX1987" s="13" t="s">
        <v>79</v>
      </c>
      <c r="AY1987" s="165" t="s">
        <v>195</v>
      </c>
    </row>
    <row r="1988" spans="1:65" s="2" customFormat="1" ht="24.2" customHeight="1">
      <c r="A1988" s="35"/>
      <c r="B1988" s="145"/>
      <c r="C1988" s="146" t="s">
        <v>2190</v>
      </c>
      <c r="D1988" s="146" t="s">
        <v>197</v>
      </c>
      <c r="E1988" s="147" t="s">
        <v>2191</v>
      </c>
      <c r="F1988" s="148" t="s">
        <v>2192</v>
      </c>
      <c r="G1988" s="149" t="s">
        <v>467</v>
      </c>
      <c r="H1988" s="150">
        <v>4</v>
      </c>
      <c r="I1988" s="151"/>
      <c r="J1988" s="152">
        <f>ROUND(I1988*H1988,2)</f>
        <v>0</v>
      </c>
      <c r="K1988" s="148" t="s">
        <v>201</v>
      </c>
      <c r="L1988" s="36"/>
      <c r="M1988" s="153" t="s">
        <v>3</v>
      </c>
      <c r="N1988" s="154" t="s">
        <v>43</v>
      </c>
      <c r="O1988" s="56"/>
      <c r="P1988" s="155">
        <f>O1988*H1988</f>
        <v>0</v>
      </c>
      <c r="Q1988" s="155">
        <v>3.8999999999999999E-4</v>
      </c>
      <c r="R1988" s="155">
        <f>Q1988*H1988</f>
        <v>1.56E-3</v>
      </c>
      <c r="S1988" s="155">
        <v>0</v>
      </c>
      <c r="T1988" s="156">
        <f>S1988*H1988</f>
        <v>0</v>
      </c>
      <c r="U1988" s="35"/>
      <c r="V1988" s="35"/>
      <c r="W1988" s="35"/>
      <c r="X1988" s="35"/>
      <c r="Y1988" s="35"/>
      <c r="Z1988" s="35"/>
      <c r="AA1988" s="35"/>
      <c r="AB1988" s="35"/>
      <c r="AC1988" s="35"/>
      <c r="AD1988" s="35"/>
      <c r="AE1988" s="35"/>
      <c r="AR1988" s="157" t="s">
        <v>202</v>
      </c>
      <c r="AT1988" s="157" t="s">
        <v>197</v>
      </c>
      <c r="AU1988" s="157" t="s">
        <v>81</v>
      </c>
      <c r="AY1988" s="20" t="s">
        <v>195</v>
      </c>
      <c r="BE1988" s="158">
        <f>IF(N1988="základní",J1988,0)</f>
        <v>0</v>
      </c>
      <c r="BF1988" s="158">
        <f>IF(N1988="snížená",J1988,0)</f>
        <v>0</v>
      </c>
      <c r="BG1988" s="158">
        <f>IF(N1988="zákl. přenesená",J1988,0)</f>
        <v>0</v>
      </c>
      <c r="BH1988" s="158">
        <f>IF(N1988="sníž. přenesená",J1988,0)</f>
        <v>0</v>
      </c>
      <c r="BI1988" s="158">
        <f>IF(N1988="nulová",J1988,0)</f>
        <v>0</v>
      </c>
      <c r="BJ1988" s="20" t="s">
        <v>79</v>
      </c>
      <c r="BK1988" s="158">
        <f>ROUND(I1988*H1988,2)</f>
        <v>0</v>
      </c>
      <c r="BL1988" s="20" t="s">
        <v>202</v>
      </c>
      <c r="BM1988" s="157" t="s">
        <v>2193</v>
      </c>
    </row>
    <row r="1989" spans="1:65" s="2" customFormat="1" ht="117">
      <c r="A1989" s="35"/>
      <c r="B1989" s="36"/>
      <c r="C1989" s="35"/>
      <c r="D1989" s="159" t="s">
        <v>204</v>
      </c>
      <c r="E1989" s="35"/>
      <c r="F1989" s="160" t="s">
        <v>2175</v>
      </c>
      <c r="G1989" s="35"/>
      <c r="H1989" s="35"/>
      <c r="I1989" s="161"/>
      <c r="J1989" s="35"/>
      <c r="K1989" s="35"/>
      <c r="L1989" s="36"/>
      <c r="M1989" s="162"/>
      <c r="N1989" s="163"/>
      <c r="O1989" s="56"/>
      <c r="P1989" s="56"/>
      <c r="Q1989" s="56"/>
      <c r="R1989" s="56"/>
      <c r="S1989" s="56"/>
      <c r="T1989" s="57"/>
      <c r="U1989" s="35"/>
      <c r="V1989" s="35"/>
      <c r="W1989" s="35"/>
      <c r="X1989" s="35"/>
      <c r="Y1989" s="35"/>
      <c r="Z1989" s="35"/>
      <c r="AA1989" s="35"/>
      <c r="AB1989" s="35"/>
      <c r="AC1989" s="35"/>
      <c r="AD1989" s="35"/>
      <c r="AE1989" s="35"/>
      <c r="AT1989" s="20" t="s">
        <v>204</v>
      </c>
      <c r="AU1989" s="20" t="s">
        <v>81</v>
      </c>
    </row>
    <row r="1990" spans="1:65" s="13" customFormat="1">
      <c r="B1990" s="164"/>
      <c r="D1990" s="159" t="s">
        <v>206</v>
      </c>
      <c r="E1990" s="165" t="s">
        <v>3</v>
      </c>
      <c r="F1990" s="166" t="s">
        <v>2194</v>
      </c>
      <c r="H1990" s="167">
        <v>4</v>
      </c>
      <c r="I1990" s="168"/>
      <c r="L1990" s="164"/>
      <c r="M1990" s="169"/>
      <c r="N1990" s="170"/>
      <c r="O1990" s="170"/>
      <c r="P1990" s="170"/>
      <c r="Q1990" s="170"/>
      <c r="R1990" s="170"/>
      <c r="S1990" s="170"/>
      <c r="T1990" s="171"/>
      <c r="AT1990" s="165" t="s">
        <v>206</v>
      </c>
      <c r="AU1990" s="165" t="s">
        <v>81</v>
      </c>
      <c r="AV1990" s="13" t="s">
        <v>81</v>
      </c>
      <c r="AW1990" s="13" t="s">
        <v>34</v>
      </c>
      <c r="AX1990" s="13" t="s">
        <v>79</v>
      </c>
      <c r="AY1990" s="165" t="s">
        <v>195</v>
      </c>
    </row>
    <row r="1991" spans="1:65" s="2" customFormat="1" ht="24.2" customHeight="1">
      <c r="A1991" s="35"/>
      <c r="B1991" s="145"/>
      <c r="C1991" s="146" t="s">
        <v>2195</v>
      </c>
      <c r="D1991" s="146" t="s">
        <v>197</v>
      </c>
      <c r="E1991" s="147" t="s">
        <v>2196</v>
      </c>
      <c r="F1991" s="148" t="s">
        <v>2197</v>
      </c>
      <c r="G1991" s="149" t="s">
        <v>467</v>
      </c>
      <c r="H1991" s="150">
        <v>16</v>
      </c>
      <c r="I1991" s="151"/>
      <c r="J1991" s="152">
        <f>ROUND(I1991*H1991,2)</f>
        <v>0</v>
      </c>
      <c r="K1991" s="148" t="s">
        <v>201</v>
      </c>
      <c r="L1991" s="36"/>
      <c r="M1991" s="153" t="s">
        <v>3</v>
      </c>
      <c r="N1991" s="154" t="s">
        <v>43</v>
      </c>
      <c r="O1991" s="56"/>
      <c r="P1991" s="155">
        <f>O1991*H1991</f>
        <v>0</v>
      </c>
      <c r="Q1991" s="155">
        <v>6.4999999999999997E-4</v>
      </c>
      <c r="R1991" s="155">
        <f>Q1991*H1991</f>
        <v>1.04E-2</v>
      </c>
      <c r="S1991" s="155">
        <v>0</v>
      </c>
      <c r="T1991" s="156">
        <f>S1991*H1991</f>
        <v>0</v>
      </c>
      <c r="U1991" s="35"/>
      <c r="V1991" s="35"/>
      <c r="W1991" s="35"/>
      <c r="X1991" s="35"/>
      <c r="Y1991" s="35"/>
      <c r="Z1991" s="35"/>
      <c r="AA1991" s="35"/>
      <c r="AB1991" s="35"/>
      <c r="AC1991" s="35"/>
      <c r="AD1991" s="35"/>
      <c r="AE1991" s="35"/>
      <c r="AR1991" s="157" t="s">
        <v>202</v>
      </c>
      <c r="AT1991" s="157" t="s">
        <v>197</v>
      </c>
      <c r="AU1991" s="157" t="s">
        <v>81</v>
      </c>
      <c r="AY1991" s="20" t="s">
        <v>195</v>
      </c>
      <c r="BE1991" s="158">
        <f>IF(N1991="základní",J1991,0)</f>
        <v>0</v>
      </c>
      <c r="BF1991" s="158">
        <f>IF(N1991="snížená",J1991,0)</f>
        <v>0</v>
      </c>
      <c r="BG1991" s="158">
        <f>IF(N1991="zákl. přenesená",J1991,0)</f>
        <v>0</v>
      </c>
      <c r="BH1991" s="158">
        <f>IF(N1991="sníž. přenesená",J1991,0)</f>
        <v>0</v>
      </c>
      <c r="BI1991" s="158">
        <f>IF(N1991="nulová",J1991,0)</f>
        <v>0</v>
      </c>
      <c r="BJ1991" s="20" t="s">
        <v>79</v>
      </c>
      <c r="BK1991" s="158">
        <f>ROUND(I1991*H1991,2)</f>
        <v>0</v>
      </c>
      <c r="BL1991" s="20" t="s">
        <v>202</v>
      </c>
      <c r="BM1991" s="157" t="s">
        <v>2198</v>
      </c>
    </row>
    <row r="1992" spans="1:65" s="2" customFormat="1" ht="117">
      <c r="A1992" s="35"/>
      <c r="B1992" s="36"/>
      <c r="C1992" s="35"/>
      <c r="D1992" s="159" t="s">
        <v>204</v>
      </c>
      <c r="E1992" s="35"/>
      <c r="F1992" s="160" t="s">
        <v>2175</v>
      </c>
      <c r="G1992" s="35"/>
      <c r="H1992" s="35"/>
      <c r="I1992" s="161"/>
      <c r="J1992" s="35"/>
      <c r="K1992" s="35"/>
      <c r="L1992" s="36"/>
      <c r="M1992" s="162"/>
      <c r="N1992" s="163"/>
      <c r="O1992" s="56"/>
      <c r="P1992" s="56"/>
      <c r="Q1992" s="56"/>
      <c r="R1992" s="56"/>
      <c r="S1992" s="56"/>
      <c r="T1992" s="57"/>
      <c r="U1992" s="35"/>
      <c r="V1992" s="35"/>
      <c r="W1992" s="35"/>
      <c r="X1992" s="35"/>
      <c r="Y1992" s="35"/>
      <c r="Z1992" s="35"/>
      <c r="AA1992" s="35"/>
      <c r="AB1992" s="35"/>
      <c r="AC1992" s="35"/>
      <c r="AD1992" s="35"/>
      <c r="AE1992" s="35"/>
      <c r="AT1992" s="20" t="s">
        <v>204</v>
      </c>
      <c r="AU1992" s="20" t="s">
        <v>81</v>
      </c>
    </row>
    <row r="1993" spans="1:65" s="2" customFormat="1" ht="24.2" customHeight="1">
      <c r="A1993" s="35"/>
      <c r="B1993" s="145"/>
      <c r="C1993" s="188" t="s">
        <v>2199</v>
      </c>
      <c r="D1993" s="188" t="s">
        <v>282</v>
      </c>
      <c r="E1993" s="189" t="s">
        <v>2200</v>
      </c>
      <c r="F1993" s="190" t="s">
        <v>2201</v>
      </c>
      <c r="G1993" s="191" t="s">
        <v>2202</v>
      </c>
      <c r="H1993" s="192">
        <v>0.2</v>
      </c>
      <c r="I1993" s="193"/>
      <c r="J1993" s="194">
        <f>ROUND(I1993*H1993,2)</f>
        <v>0</v>
      </c>
      <c r="K1993" s="190" t="s">
        <v>201</v>
      </c>
      <c r="L1993" s="195"/>
      <c r="M1993" s="196" t="s">
        <v>3</v>
      </c>
      <c r="N1993" s="197" t="s">
        <v>43</v>
      </c>
      <c r="O1993" s="56"/>
      <c r="P1993" s="155">
        <f>O1993*H1993</f>
        <v>0</v>
      </c>
      <c r="Q1993" s="155">
        <v>3.3300000000000001E-3</v>
      </c>
      <c r="R1993" s="155">
        <f>Q1993*H1993</f>
        <v>6.6600000000000003E-4</v>
      </c>
      <c r="S1993" s="155">
        <v>0</v>
      </c>
      <c r="T1993" s="156">
        <f>S1993*H1993</f>
        <v>0</v>
      </c>
      <c r="U1993" s="35"/>
      <c r="V1993" s="35"/>
      <c r="W1993" s="35"/>
      <c r="X1993" s="35"/>
      <c r="Y1993" s="35"/>
      <c r="Z1993" s="35"/>
      <c r="AA1993" s="35"/>
      <c r="AB1993" s="35"/>
      <c r="AC1993" s="35"/>
      <c r="AD1993" s="35"/>
      <c r="AE1993" s="35"/>
      <c r="AR1993" s="157" t="s">
        <v>249</v>
      </c>
      <c r="AT1993" s="157" t="s">
        <v>282</v>
      </c>
      <c r="AU1993" s="157" t="s">
        <v>81</v>
      </c>
      <c r="AY1993" s="20" t="s">
        <v>195</v>
      </c>
      <c r="BE1993" s="158">
        <f>IF(N1993="základní",J1993,0)</f>
        <v>0</v>
      </c>
      <c r="BF1993" s="158">
        <f>IF(N1993="snížená",J1993,0)</f>
        <v>0</v>
      </c>
      <c r="BG1993" s="158">
        <f>IF(N1993="zákl. přenesená",J1993,0)</f>
        <v>0</v>
      </c>
      <c r="BH1993" s="158">
        <f>IF(N1993="sníž. přenesená",J1993,0)</f>
        <v>0</v>
      </c>
      <c r="BI1993" s="158">
        <f>IF(N1993="nulová",J1993,0)</f>
        <v>0</v>
      </c>
      <c r="BJ1993" s="20" t="s">
        <v>79</v>
      </c>
      <c r="BK1993" s="158">
        <f>ROUND(I1993*H1993,2)</f>
        <v>0</v>
      </c>
      <c r="BL1993" s="20" t="s">
        <v>202</v>
      </c>
      <c r="BM1993" s="157" t="s">
        <v>2203</v>
      </c>
    </row>
    <row r="1994" spans="1:65" s="13" customFormat="1">
      <c r="B1994" s="164"/>
      <c r="D1994" s="159" t="s">
        <v>206</v>
      </c>
      <c r="F1994" s="166" t="s">
        <v>2204</v>
      </c>
      <c r="H1994" s="167">
        <v>0.2</v>
      </c>
      <c r="I1994" s="168"/>
      <c r="L1994" s="164"/>
      <c r="M1994" s="169"/>
      <c r="N1994" s="170"/>
      <c r="O1994" s="170"/>
      <c r="P1994" s="170"/>
      <c r="Q1994" s="170"/>
      <c r="R1994" s="170"/>
      <c r="S1994" s="170"/>
      <c r="T1994" s="171"/>
      <c r="AT1994" s="165" t="s">
        <v>206</v>
      </c>
      <c r="AU1994" s="165" t="s">
        <v>81</v>
      </c>
      <c r="AV1994" s="13" t="s">
        <v>81</v>
      </c>
      <c r="AW1994" s="13" t="s">
        <v>4</v>
      </c>
      <c r="AX1994" s="13" t="s">
        <v>79</v>
      </c>
      <c r="AY1994" s="165" t="s">
        <v>195</v>
      </c>
    </row>
    <row r="1995" spans="1:65" s="2" customFormat="1" ht="24.2" customHeight="1">
      <c r="A1995" s="35"/>
      <c r="B1995" s="145"/>
      <c r="C1995" s="188" t="s">
        <v>2205</v>
      </c>
      <c r="D1995" s="188" t="s">
        <v>282</v>
      </c>
      <c r="E1995" s="189" t="s">
        <v>2206</v>
      </c>
      <c r="F1995" s="190" t="s">
        <v>2207</v>
      </c>
      <c r="G1995" s="191" t="s">
        <v>2202</v>
      </c>
      <c r="H1995" s="192">
        <v>0.16</v>
      </c>
      <c r="I1995" s="193"/>
      <c r="J1995" s="194">
        <f>ROUND(I1995*H1995,2)</f>
        <v>0</v>
      </c>
      <c r="K1995" s="190" t="s">
        <v>201</v>
      </c>
      <c r="L1995" s="195"/>
      <c r="M1995" s="196" t="s">
        <v>3</v>
      </c>
      <c r="N1995" s="197" t="s">
        <v>43</v>
      </c>
      <c r="O1995" s="56"/>
      <c r="P1995" s="155">
        <f>O1995*H1995</f>
        <v>0</v>
      </c>
      <c r="Q1995" s="155">
        <v>1.1299999999999999E-3</v>
      </c>
      <c r="R1995" s="155">
        <f>Q1995*H1995</f>
        <v>1.808E-4</v>
      </c>
      <c r="S1995" s="155">
        <v>0</v>
      </c>
      <c r="T1995" s="156">
        <f>S1995*H1995</f>
        <v>0</v>
      </c>
      <c r="U1995" s="35"/>
      <c r="V1995" s="35"/>
      <c r="W1995" s="35"/>
      <c r="X1995" s="35"/>
      <c r="Y1995" s="35"/>
      <c r="Z1995" s="35"/>
      <c r="AA1995" s="35"/>
      <c r="AB1995" s="35"/>
      <c r="AC1995" s="35"/>
      <c r="AD1995" s="35"/>
      <c r="AE1995" s="35"/>
      <c r="AR1995" s="157" t="s">
        <v>249</v>
      </c>
      <c r="AT1995" s="157" t="s">
        <v>282</v>
      </c>
      <c r="AU1995" s="157" t="s">
        <v>81</v>
      </c>
      <c r="AY1995" s="20" t="s">
        <v>195</v>
      </c>
      <c r="BE1995" s="158">
        <f>IF(N1995="základní",J1995,0)</f>
        <v>0</v>
      </c>
      <c r="BF1995" s="158">
        <f>IF(N1995="snížená",J1995,0)</f>
        <v>0</v>
      </c>
      <c r="BG1995" s="158">
        <f>IF(N1995="zákl. přenesená",J1995,0)</f>
        <v>0</v>
      </c>
      <c r="BH1995" s="158">
        <f>IF(N1995="sníž. přenesená",J1995,0)</f>
        <v>0</v>
      </c>
      <c r="BI1995" s="158">
        <f>IF(N1995="nulová",J1995,0)</f>
        <v>0</v>
      </c>
      <c r="BJ1995" s="20" t="s">
        <v>79</v>
      </c>
      <c r="BK1995" s="158">
        <f>ROUND(I1995*H1995,2)</f>
        <v>0</v>
      </c>
      <c r="BL1995" s="20" t="s">
        <v>202</v>
      </c>
      <c r="BM1995" s="157" t="s">
        <v>2208</v>
      </c>
    </row>
    <row r="1996" spans="1:65" s="13" customFormat="1">
      <c r="B1996" s="164"/>
      <c r="D1996" s="159" t="s">
        <v>206</v>
      </c>
      <c r="F1996" s="166" t="s">
        <v>2209</v>
      </c>
      <c r="H1996" s="167">
        <v>0.16</v>
      </c>
      <c r="I1996" s="168"/>
      <c r="L1996" s="164"/>
      <c r="M1996" s="169"/>
      <c r="N1996" s="170"/>
      <c r="O1996" s="170"/>
      <c r="P1996" s="170"/>
      <c r="Q1996" s="170"/>
      <c r="R1996" s="170"/>
      <c r="S1996" s="170"/>
      <c r="T1996" s="171"/>
      <c r="AT1996" s="165" t="s">
        <v>206</v>
      </c>
      <c r="AU1996" s="165" t="s">
        <v>81</v>
      </c>
      <c r="AV1996" s="13" t="s">
        <v>81</v>
      </c>
      <c r="AW1996" s="13" t="s">
        <v>4</v>
      </c>
      <c r="AX1996" s="13" t="s">
        <v>79</v>
      </c>
      <c r="AY1996" s="165" t="s">
        <v>195</v>
      </c>
    </row>
    <row r="1997" spans="1:65" s="2" customFormat="1" ht="24.2" customHeight="1">
      <c r="A1997" s="35"/>
      <c r="B1997" s="145"/>
      <c r="C1997" s="188" t="s">
        <v>2210</v>
      </c>
      <c r="D1997" s="188" t="s">
        <v>282</v>
      </c>
      <c r="E1997" s="189" t="s">
        <v>2211</v>
      </c>
      <c r="F1997" s="190" t="s">
        <v>2212</v>
      </c>
      <c r="G1997" s="191" t="s">
        <v>2202</v>
      </c>
      <c r="H1997" s="192">
        <v>0.04</v>
      </c>
      <c r="I1997" s="193"/>
      <c r="J1997" s="194">
        <f>ROUND(I1997*H1997,2)</f>
        <v>0</v>
      </c>
      <c r="K1997" s="190" t="s">
        <v>201</v>
      </c>
      <c r="L1997" s="195"/>
      <c r="M1997" s="196" t="s">
        <v>3</v>
      </c>
      <c r="N1997" s="197" t="s">
        <v>43</v>
      </c>
      <c r="O1997" s="56"/>
      <c r="P1997" s="155">
        <f>O1997*H1997</f>
        <v>0</v>
      </c>
      <c r="Q1997" s="155">
        <v>8.7200000000000003E-3</v>
      </c>
      <c r="R1997" s="155">
        <f>Q1997*H1997</f>
        <v>3.4880000000000002E-4</v>
      </c>
      <c r="S1997" s="155">
        <v>0</v>
      </c>
      <c r="T1997" s="156">
        <f>S1997*H1997</f>
        <v>0</v>
      </c>
      <c r="U1997" s="35"/>
      <c r="V1997" s="35"/>
      <c r="W1997" s="35"/>
      <c r="X1997" s="35"/>
      <c r="Y1997" s="35"/>
      <c r="Z1997" s="35"/>
      <c r="AA1997" s="35"/>
      <c r="AB1997" s="35"/>
      <c r="AC1997" s="35"/>
      <c r="AD1997" s="35"/>
      <c r="AE1997" s="35"/>
      <c r="AR1997" s="157" t="s">
        <v>249</v>
      </c>
      <c r="AT1997" s="157" t="s">
        <v>282</v>
      </c>
      <c r="AU1997" s="157" t="s">
        <v>81</v>
      </c>
      <c r="AY1997" s="20" t="s">
        <v>195</v>
      </c>
      <c r="BE1997" s="158">
        <f>IF(N1997="základní",J1997,0)</f>
        <v>0</v>
      </c>
      <c r="BF1997" s="158">
        <f>IF(N1997="snížená",J1997,0)</f>
        <v>0</v>
      </c>
      <c r="BG1997" s="158">
        <f>IF(N1997="zákl. přenesená",J1997,0)</f>
        <v>0</v>
      </c>
      <c r="BH1997" s="158">
        <f>IF(N1997="sníž. přenesená",J1997,0)</f>
        <v>0</v>
      </c>
      <c r="BI1997" s="158">
        <f>IF(N1997="nulová",J1997,0)</f>
        <v>0</v>
      </c>
      <c r="BJ1997" s="20" t="s">
        <v>79</v>
      </c>
      <c r="BK1997" s="158">
        <f>ROUND(I1997*H1997,2)</f>
        <v>0</v>
      </c>
      <c r="BL1997" s="20" t="s">
        <v>202</v>
      </c>
      <c r="BM1997" s="157" t="s">
        <v>2213</v>
      </c>
    </row>
    <row r="1998" spans="1:65" s="13" customFormat="1">
      <c r="B1998" s="164"/>
      <c r="D1998" s="159" t="s">
        <v>206</v>
      </c>
      <c r="F1998" s="166" t="s">
        <v>2214</v>
      </c>
      <c r="H1998" s="167">
        <v>0.04</v>
      </c>
      <c r="I1998" s="168"/>
      <c r="L1998" s="164"/>
      <c r="M1998" s="169"/>
      <c r="N1998" s="170"/>
      <c r="O1998" s="170"/>
      <c r="P1998" s="170"/>
      <c r="Q1998" s="170"/>
      <c r="R1998" s="170"/>
      <c r="S1998" s="170"/>
      <c r="T1998" s="171"/>
      <c r="AT1998" s="165" t="s">
        <v>206</v>
      </c>
      <c r="AU1998" s="165" t="s">
        <v>81</v>
      </c>
      <c r="AV1998" s="13" t="s">
        <v>81</v>
      </c>
      <c r="AW1998" s="13" t="s">
        <v>4</v>
      </c>
      <c r="AX1998" s="13" t="s">
        <v>79</v>
      </c>
      <c r="AY1998" s="165" t="s">
        <v>195</v>
      </c>
    </row>
    <row r="1999" spans="1:65" s="2" customFormat="1" ht="24.2" customHeight="1">
      <c r="A1999" s="35"/>
      <c r="B1999" s="145"/>
      <c r="C1999" s="188" t="s">
        <v>2215</v>
      </c>
      <c r="D1999" s="188" t="s">
        <v>282</v>
      </c>
      <c r="E1999" s="189" t="s">
        <v>2216</v>
      </c>
      <c r="F1999" s="190" t="s">
        <v>2217</v>
      </c>
      <c r="G1999" s="191" t="s">
        <v>2202</v>
      </c>
      <c r="H1999" s="192">
        <v>0.16</v>
      </c>
      <c r="I1999" s="193"/>
      <c r="J1999" s="194">
        <f>ROUND(I1999*H1999,2)</f>
        <v>0</v>
      </c>
      <c r="K1999" s="190" t="s">
        <v>201</v>
      </c>
      <c r="L1999" s="195"/>
      <c r="M1999" s="196" t="s">
        <v>3</v>
      </c>
      <c r="N1999" s="197" t="s">
        <v>43</v>
      </c>
      <c r="O1999" s="56"/>
      <c r="P1999" s="155">
        <f>O1999*H1999</f>
        <v>0</v>
      </c>
      <c r="Q1999" s="155">
        <v>8.8999999999999995E-4</v>
      </c>
      <c r="R1999" s="155">
        <f>Q1999*H1999</f>
        <v>1.4239999999999999E-4</v>
      </c>
      <c r="S1999" s="155">
        <v>0</v>
      </c>
      <c r="T1999" s="156">
        <f>S1999*H1999</f>
        <v>0</v>
      </c>
      <c r="U1999" s="35"/>
      <c r="V1999" s="35"/>
      <c r="W1999" s="35"/>
      <c r="X1999" s="35"/>
      <c r="Y1999" s="35"/>
      <c r="Z1999" s="35"/>
      <c r="AA1999" s="35"/>
      <c r="AB1999" s="35"/>
      <c r="AC1999" s="35"/>
      <c r="AD1999" s="35"/>
      <c r="AE1999" s="35"/>
      <c r="AR1999" s="157" t="s">
        <v>249</v>
      </c>
      <c r="AT1999" s="157" t="s">
        <v>282</v>
      </c>
      <c r="AU1999" s="157" t="s">
        <v>81</v>
      </c>
      <c r="AY1999" s="20" t="s">
        <v>195</v>
      </c>
      <c r="BE1999" s="158">
        <f>IF(N1999="základní",J1999,0)</f>
        <v>0</v>
      </c>
      <c r="BF1999" s="158">
        <f>IF(N1999="snížená",J1999,0)</f>
        <v>0</v>
      </c>
      <c r="BG1999" s="158">
        <f>IF(N1999="zákl. přenesená",J1999,0)</f>
        <v>0</v>
      </c>
      <c r="BH1999" s="158">
        <f>IF(N1999="sníž. přenesená",J1999,0)</f>
        <v>0</v>
      </c>
      <c r="BI1999" s="158">
        <f>IF(N1999="nulová",J1999,0)</f>
        <v>0</v>
      </c>
      <c r="BJ1999" s="20" t="s">
        <v>79</v>
      </c>
      <c r="BK1999" s="158">
        <f>ROUND(I1999*H1999,2)</f>
        <v>0</v>
      </c>
      <c r="BL1999" s="20" t="s">
        <v>202</v>
      </c>
      <c r="BM1999" s="157" t="s">
        <v>2218</v>
      </c>
    </row>
    <row r="2000" spans="1:65" s="13" customFormat="1">
      <c r="B2000" s="164"/>
      <c r="D2000" s="159" t="s">
        <v>206</v>
      </c>
      <c r="F2000" s="166" t="s">
        <v>2209</v>
      </c>
      <c r="H2000" s="167">
        <v>0.16</v>
      </c>
      <c r="I2000" s="168"/>
      <c r="L2000" s="164"/>
      <c r="M2000" s="169"/>
      <c r="N2000" s="170"/>
      <c r="O2000" s="170"/>
      <c r="P2000" s="170"/>
      <c r="Q2000" s="170"/>
      <c r="R2000" s="170"/>
      <c r="S2000" s="170"/>
      <c r="T2000" s="171"/>
      <c r="AT2000" s="165" t="s">
        <v>206</v>
      </c>
      <c r="AU2000" s="165" t="s">
        <v>81</v>
      </c>
      <c r="AV2000" s="13" t="s">
        <v>81</v>
      </c>
      <c r="AW2000" s="13" t="s">
        <v>4</v>
      </c>
      <c r="AX2000" s="13" t="s">
        <v>79</v>
      </c>
      <c r="AY2000" s="165" t="s">
        <v>195</v>
      </c>
    </row>
    <row r="2001" spans="1:65" s="2" customFormat="1" ht="24.2" customHeight="1">
      <c r="A2001" s="35"/>
      <c r="B2001" s="145"/>
      <c r="C2001" s="146" t="s">
        <v>2219</v>
      </c>
      <c r="D2001" s="146" t="s">
        <v>197</v>
      </c>
      <c r="E2001" s="147" t="s">
        <v>2220</v>
      </c>
      <c r="F2001" s="148" t="s">
        <v>2221</v>
      </c>
      <c r="G2001" s="149" t="s">
        <v>467</v>
      </c>
      <c r="H2001" s="150">
        <v>6</v>
      </c>
      <c r="I2001" s="151"/>
      <c r="J2001" s="152">
        <f>ROUND(I2001*H2001,2)</f>
        <v>0</v>
      </c>
      <c r="K2001" s="148" t="s">
        <v>201</v>
      </c>
      <c r="L2001" s="36"/>
      <c r="M2001" s="153" t="s">
        <v>3</v>
      </c>
      <c r="N2001" s="154" t="s">
        <v>43</v>
      </c>
      <c r="O2001" s="56"/>
      <c r="P2001" s="155">
        <f>O2001*H2001</f>
        <v>0</v>
      </c>
      <c r="Q2001" s="155">
        <v>5.0000000000000001E-4</v>
      </c>
      <c r="R2001" s="155">
        <f>Q2001*H2001</f>
        <v>3.0000000000000001E-3</v>
      </c>
      <c r="S2001" s="155">
        <v>0</v>
      </c>
      <c r="T2001" s="156">
        <f>S2001*H2001</f>
        <v>0</v>
      </c>
      <c r="U2001" s="35"/>
      <c r="V2001" s="35"/>
      <c r="W2001" s="35"/>
      <c r="X2001" s="35"/>
      <c r="Y2001" s="35"/>
      <c r="Z2001" s="35"/>
      <c r="AA2001" s="35"/>
      <c r="AB2001" s="35"/>
      <c r="AC2001" s="35"/>
      <c r="AD2001" s="35"/>
      <c r="AE2001" s="35"/>
      <c r="AR2001" s="157" t="s">
        <v>202</v>
      </c>
      <c r="AT2001" s="157" t="s">
        <v>197</v>
      </c>
      <c r="AU2001" s="157" t="s">
        <v>81</v>
      </c>
      <c r="AY2001" s="20" t="s">
        <v>195</v>
      </c>
      <c r="BE2001" s="158">
        <f>IF(N2001="základní",J2001,0)</f>
        <v>0</v>
      </c>
      <c r="BF2001" s="158">
        <f>IF(N2001="snížená",J2001,0)</f>
        <v>0</v>
      </c>
      <c r="BG2001" s="158">
        <f>IF(N2001="zákl. přenesená",J2001,0)</f>
        <v>0</v>
      </c>
      <c r="BH2001" s="158">
        <f>IF(N2001="sníž. přenesená",J2001,0)</f>
        <v>0</v>
      </c>
      <c r="BI2001" s="158">
        <f>IF(N2001="nulová",J2001,0)</f>
        <v>0</v>
      </c>
      <c r="BJ2001" s="20" t="s">
        <v>79</v>
      </c>
      <c r="BK2001" s="158">
        <f>ROUND(I2001*H2001,2)</f>
        <v>0</v>
      </c>
      <c r="BL2001" s="20" t="s">
        <v>202</v>
      </c>
      <c r="BM2001" s="157" t="s">
        <v>2222</v>
      </c>
    </row>
    <row r="2002" spans="1:65" s="2" customFormat="1" ht="117">
      <c r="A2002" s="35"/>
      <c r="B2002" s="36"/>
      <c r="C2002" s="35"/>
      <c r="D2002" s="159" t="s">
        <v>204</v>
      </c>
      <c r="E2002" s="35"/>
      <c r="F2002" s="160" t="s">
        <v>2175</v>
      </c>
      <c r="G2002" s="35"/>
      <c r="H2002" s="35"/>
      <c r="I2002" s="161"/>
      <c r="J2002" s="35"/>
      <c r="K2002" s="35"/>
      <c r="L2002" s="36"/>
      <c r="M2002" s="162"/>
      <c r="N2002" s="163"/>
      <c r="O2002" s="56"/>
      <c r="P2002" s="56"/>
      <c r="Q2002" s="56"/>
      <c r="R2002" s="56"/>
      <c r="S2002" s="56"/>
      <c r="T2002" s="57"/>
      <c r="U2002" s="35"/>
      <c r="V2002" s="35"/>
      <c r="W2002" s="35"/>
      <c r="X2002" s="35"/>
      <c r="Y2002" s="35"/>
      <c r="Z2002" s="35"/>
      <c r="AA2002" s="35"/>
      <c r="AB2002" s="35"/>
      <c r="AC2002" s="35"/>
      <c r="AD2002" s="35"/>
      <c r="AE2002" s="35"/>
      <c r="AT2002" s="20" t="s">
        <v>204</v>
      </c>
      <c r="AU2002" s="20" t="s">
        <v>81</v>
      </c>
    </row>
    <row r="2003" spans="1:65" s="13" customFormat="1">
      <c r="B2003" s="164"/>
      <c r="D2003" s="159" t="s">
        <v>206</v>
      </c>
      <c r="E2003" s="165" t="s">
        <v>3</v>
      </c>
      <c r="F2003" s="166" t="s">
        <v>2184</v>
      </c>
      <c r="H2003" s="167">
        <v>6</v>
      </c>
      <c r="I2003" s="168"/>
      <c r="L2003" s="164"/>
      <c r="M2003" s="169"/>
      <c r="N2003" s="170"/>
      <c r="O2003" s="170"/>
      <c r="P2003" s="170"/>
      <c r="Q2003" s="170"/>
      <c r="R2003" s="170"/>
      <c r="S2003" s="170"/>
      <c r="T2003" s="171"/>
      <c r="AT2003" s="165" t="s">
        <v>206</v>
      </c>
      <c r="AU2003" s="165" t="s">
        <v>81</v>
      </c>
      <c r="AV2003" s="13" t="s">
        <v>81</v>
      </c>
      <c r="AW2003" s="13" t="s">
        <v>34</v>
      </c>
      <c r="AX2003" s="13" t="s">
        <v>79</v>
      </c>
      <c r="AY2003" s="165" t="s">
        <v>195</v>
      </c>
    </row>
    <row r="2004" spans="1:65" s="2" customFormat="1" ht="24.2" customHeight="1">
      <c r="A2004" s="35"/>
      <c r="B2004" s="145"/>
      <c r="C2004" s="146" t="s">
        <v>2223</v>
      </c>
      <c r="D2004" s="146" t="s">
        <v>197</v>
      </c>
      <c r="E2004" s="147" t="s">
        <v>2224</v>
      </c>
      <c r="F2004" s="148" t="s">
        <v>2225</v>
      </c>
      <c r="G2004" s="149" t="s">
        <v>467</v>
      </c>
      <c r="H2004" s="150">
        <v>124</v>
      </c>
      <c r="I2004" s="151"/>
      <c r="J2004" s="152">
        <f>ROUND(I2004*H2004,2)</f>
        <v>0</v>
      </c>
      <c r="K2004" s="148" t="s">
        <v>201</v>
      </c>
      <c r="L2004" s="36"/>
      <c r="M2004" s="153" t="s">
        <v>3</v>
      </c>
      <c r="N2004" s="154" t="s">
        <v>43</v>
      </c>
      <c r="O2004" s="56"/>
      <c r="P2004" s="155">
        <f>O2004*H2004</f>
        <v>0</v>
      </c>
      <c r="Q2004" s="155">
        <v>1.32E-3</v>
      </c>
      <c r="R2004" s="155">
        <f>Q2004*H2004</f>
        <v>0.16367999999999999</v>
      </c>
      <c r="S2004" s="155">
        <v>0</v>
      </c>
      <c r="T2004" s="156">
        <f>S2004*H2004</f>
        <v>0</v>
      </c>
      <c r="U2004" s="35"/>
      <c r="V2004" s="35"/>
      <c r="W2004" s="35"/>
      <c r="X2004" s="35"/>
      <c r="Y2004" s="35"/>
      <c r="Z2004" s="35"/>
      <c r="AA2004" s="35"/>
      <c r="AB2004" s="35"/>
      <c r="AC2004" s="35"/>
      <c r="AD2004" s="35"/>
      <c r="AE2004" s="35"/>
      <c r="AR2004" s="157" t="s">
        <v>202</v>
      </c>
      <c r="AT2004" s="157" t="s">
        <v>197</v>
      </c>
      <c r="AU2004" s="157" t="s">
        <v>81</v>
      </c>
      <c r="AY2004" s="20" t="s">
        <v>195</v>
      </c>
      <c r="BE2004" s="158">
        <f>IF(N2004="základní",J2004,0)</f>
        <v>0</v>
      </c>
      <c r="BF2004" s="158">
        <f>IF(N2004="snížená",J2004,0)</f>
        <v>0</v>
      </c>
      <c r="BG2004" s="158">
        <f>IF(N2004="zákl. přenesená",J2004,0)</f>
        <v>0</v>
      </c>
      <c r="BH2004" s="158">
        <f>IF(N2004="sníž. přenesená",J2004,0)</f>
        <v>0</v>
      </c>
      <c r="BI2004" s="158">
        <f>IF(N2004="nulová",J2004,0)</f>
        <v>0</v>
      </c>
      <c r="BJ2004" s="20" t="s">
        <v>79</v>
      </c>
      <c r="BK2004" s="158">
        <f>ROUND(I2004*H2004,2)</f>
        <v>0</v>
      </c>
      <c r="BL2004" s="20" t="s">
        <v>202</v>
      </c>
      <c r="BM2004" s="157" t="s">
        <v>2226</v>
      </c>
    </row>
    <row r="2005" spans="1:65" s="2" customFormat="1" ht="117">
      <c r="A2005" s="35"/>
      <c r="B2005" s="36"/>
      <c r="C2005" s="35"/>
      <c r="D2005" s="159" t="s">
        <v>204</v>
      </c>
      <c r="E2005" s="35"/>
      <c r="F2005" s="160" t="s">
        <v>2175</v>
      </c>
      <c r="G2005" s="35"/>
      <c r="H2005" s="35"/>
      <c r="I2005" s="161"/>
      <c r="J2005" s="35"/>
      <c r="K2005" s="35"/>
      <c r="L2005" s="36"/>
      <c r="M2005" s="162"/>
      <c r="N2005" s="163"/>
      <c r="O2005" s="56"/>
      <c r="P2005" s="56"/>
      <c r="Q2005" s="56"/>
      <c r="R2005" s="56"/>
      <c r="S2005" s="56"/>
      <c r="T2005" s="57"/>
      <c r="U2005" s="35"/>
      <c r="V2005" s="35"/>
      <c r="W2005" s="35"/>
      <c r="X2005" s="35"/>
      <c r="Y2005" s="35"/>
      <c r="Z2005" s="35"/>
      <c r="AA2005" s="35"/>
      <c r="AB2005" s="35"/>
      <c r="AC2005" s="35"/>
      <c r="AD2005" s="35"/>
      <c r="AE2005" s="35"/>
      <c r="AT2005" s="20" t="s">
        <v>204</v>
      </c>
      <c r="AU2005" s="20" t="s">
        <v>81</v>
      </c>
    </row>
    <row r="2006" spans="1:65" s="13" customFormat="1">
      <c r="B2006" s="164"/>
      <c r="D2006" s="159" t="s">
        <v>206</v>
      </c>
      <c r="E2006" s="165" t="s">
        <v>3</v>
      </c>
      <c r="F2006" s="166" t="s">
        <v>2227</v>
      </c>
      <c r="H2006" s="167">
        <v>124</v>
      </c>
      <c r="I2006" s="168"/>
      <c r="L2006" s="164"/>
      <c r="M2006" s="169"/>
      <c r="N2006" s="170"/>
      <c r="O2006" s="170"/>
      <c r="P2006" s="170"/>
      <c r="Q2006" s="170"/>
      <c r="R2006" s="170"/>
      <c r="S2006" s="170"/>
      <c r="T2006" s="171"/>
      <c r="AT2006" s="165" t="s">
        <v>206</v>
      </c>
      <c r="AU2006" s="165" t="s">
        <v>81</v>
      </c>
      <c r="AV2006" s="13" t="s">
        <v>81</v>
      </c>
      <c r="AW2006" s="13" t="s">
        <v>34</v>
      </c>
      <c r="AX2006" s="13" t="s">
        <v>79</v>
      </c>
      <c r="AY2006" s="165" t="s">
        <v>195</v>
      </c>
    </row>
    <row r="2007" spans="1:65" s="2" customFormat="1" ht="24.2" customHeight="1">
      <c r="A2007" s="35"/>
      <c r="B2007" s="145"/>
      <c r="C2007" s="188" t="s">
        <v>2228</v>
      </c>
      <c r="D2007" s="188" t="s">
        <v>282</v>
      </c>
      <c r="E2007" s="189" t="s">
        <v>2229</v>
      </c>
      <c r="F2007" s="190" t="s">
        <v>2230</v>
      </c>
      <c r="G2007" s="191" t="s">
        <v>2202</v>
      </c>
      <c r="H2007" s="192">
        <v>1.24</v>
      </c>
      <c r="I2007" s="193"/>
      <c r="J2007" s="194">
        <f>ROUND(I2007*H2007,2)</f>
        <v>0</v>
      </c>
      <c r="K2007" s="190" t="s">
        <v>201</v>
      </c>
      <c r="L2007" s="195"/>
      <c r="M2007" s="196" t="s">
        <v>3</v>
      </c>
      <c r="N2007" s="197" t="s">
        <v>43</v>
      </c>
      <c r="O2007" s="56"/>
      <c r="P2007" s="155">
        <f>O2007*H2007</f>
        <v>0</v>
      </c>
      <c r="Q2007" s="155">
        <v>1.6500000000000001E-2</v>
      </c>
      <c r="R2007" s="155">
        <f>Q2007*H2007</f>
        <v>2.0460000000000002E-2</v>
      </c>
      <c r="S2007" s="155">
        <v>0</v>
      </c>
      <c r="T2007" s="156">
        <f>S2007*H2007</f>
        <v>0</v>
      </c>
      <c r="U2007" s="35"/>
      <c r="V2007" s="35"/>
      <c r="W2007" s="35"/>
      <c r="X2007" s="35"/>
      <c r="Y2007" s="35"/>
      <c r="Z2007" s="35"/>
      <c r="AA2007" s="35"/>
      <c r="AB2007" s="35"/>
      <c r="AC2007" s="35"/>
      <c r="AD2007" s="35"/>
      <c r="AE2007" s="35"/>
      <c r="AR2007" s="157" t="s">
        <v>249</v>
      </c>
      <c r="AT2007" s="157" t="s">
        <v>282</v>
      </c>
      <c r="AU2007" s="157" t="s">
        <v>81</v>
      </c>
      <c r="AY2007" s="20" t="s">
        <v>195</v>
      </c>
      <c r="BE2007" s="158">
        <f>IF(N2007="základní",J2007,0)</f>
        <v>0</v>
      </c>
      <c r="BF2007" s="158">
        <f>IF(N2007="snížená",J2007,0)</f>
        <v>0</v>
      </c>
      <c r="BG2007" s="158">
        <f>IF(N2007="zákl. přenesená",J2007,0)</f>
        <v>0</v>
      </c>
      <c r="BH2007" s="158">
        <f>IF(N2007="sníž. přenesená",J2007,0)</f>
        <v>0</v>
      </c>
      <c r="BI2007" s="158">
        <f>IF(N2007="nulová",J2007,0)</f>
        <v>0</v>
      </c>
      <c r="BJ2007" s="20" t="s">
        <v>79</v>
      </c>
      <c r="BK2007" s="158">
        <f>ROUND(I2007*H2007,2)</f>
        <v>0</v>
      </c>
      <c r="BL2007" s="20" t="s">
        <v>202</v>
      </c>
      <c r="BM2007" s="157" t="s">
        <v>2231</v>
      </c>
    </row>
    <row r="2008" spans="1:65" s="13" customFormat="1">
      <c r="B2008" s="164"/>
      <c r="D2008" s="159" t="s">
        <v>206</v>
      </c>
      <c r="F2008" s="166" t="s">
        <v>2232</v>
      </c>
      <c r="H2008" s="167">
        <v>1.24</v>
      </c>
      <c r="I2008" s="168"/>
      <c r="L2008" s="164"/>
      <c r="M2008" s="169"/>
      <c r="N2008" s="170"/>
      <c r="O2008" s="170"/>
      <c r="P2008" s="170"/>
      <c r="Q2008" s="170"/>
      <c r="R2008" s="170"/>
      <c r="S2008" s="170"/>
      <c r="T2008" s="171"/>
      <c r="AT2008" s="165" t="s">
        <v>206</v>
      </c>
      <c r="AU2008" s="165" t="s">
        <v>81</v>
      </c>
      <c r="AV2008" s="13" t="s">
        <v>81</v>
      </c>
      <c r="AW2008" s="13" t="s">
        <v>4</v>
      </c>
      <c r="AX2008" s="13" t="s">
        <v>79</v>
      </c>
      <c r="AY2008" s="165" t="s">
        <v>195</v>
      </c>
    </row>
    <row r="2009" spans="1:65" s="2" customFormat="1" ht="24.2" customHeight="1">
      <c r="A2009" s="35"/>
      <c r="B2009" s="145"/>
      <c r="C2009" s="188" t="s">
        <v>2233</v>
      </c>
      <c r="D2009" s="188" t="s">
        <v>282</v>
      </c>
      <c r="E2009" s="189" t="s">
        <v>2234</v>
      </c>
      <c r="F2009" s="190" t="s">
        <v>2235</v>
      </c>
      <c r="G2009" s="191" t="s">
        <v>2202</v>
      </c>
      <c r="H2009" s="192">
        <v>0.06</v>
      </c>
      <c r="I2009" s="193"/>
      <c r="J2009" s="194">
        <f>ROUND(I2009*H2009,2)</f>
        <v>0</v>
      </c>
      <c r="K2009" s="190" t="s">
        <v>201</v>
      </c>
      <c r="L2009" s="195"/>
      <c r="M2009" s="196" t="s">
        <v>3</v>
      </c>
      <c r="N2009" s="197" t="s">
        <v>43</v>
      </c>
      <c r="O2009" s="56"/>
      <c r="P2009" s="155">
        <f>O2009*H2009</f>
        <v>0</v>
      </c>
      <c r="Q2009" s="155">
        <v>6.4400000000000004E-3</v>
      </c>
      <c r="R2009" s="155">
        <f>Q2009*H2009</f>
        <v>3.8640000000000001E-4</v>
      </c>
      <c r="S2009" s="155">
        <v>0</v>
      </c>
      <c r="T2009" s="156">
        <f>S2009*H2009</f>
        <v>0</v>
      </c>
      <c r="U2009" s="35"/>
      <c r="V2009" s="35"/>
      <c r="W2009" s="35"/>
      <c r="X2009" s="35"/>
      <c r="Y2009" s="35"/>
      <c r="Z2009" s="35"/>
      <c r="AA2009" s="35"/>
      <c r="AB2009" s="35"/>
      <c r="AC2009" s="35"/>
      <c r="AD2009" s="35"/>
      <c r="AE2009" s="35"/>
      <c r="AR2009" s="157" t="s">
        <v>249</v>
      </c>
      <c r="AT2009" s="157" t="s">
        <v>282</v>
      </c>
      <c r="AU2009" s="157" t="s">
        <v>81</v>
      </c>
      <c r="AY2009" s="20" t="s">
        <v>195</v>
      </c>
      <c r="BE2009" s="158">
        <f>IF(N2009="základní",J2009,0)</f>
        <v>0</v>
      </c>
      <c r="BF2009" s="158">
        <f>IF(N2009="snížená",J2009,0)</f>
        <v>0</v>
      </c>
      <c r="BG2009" s="158">
        <f>IF(N2009="zákl. přenesená",J2009,0)</f>
        <v>0</v>
      </c>
      <c r="BH2009" s="158">
        <f>IF(N2009="sníž. přenesená",J2009,0)</f>
        <v>0</v>
      </c>
      <c r="BI2009" s="158">
        <f>IF(N2009="nulová",J2009,0)</f>
        <v>0</v>
      </c>
      <c r="BJ2009" s="20" t="s">
        <v>79</v>
      </c>
      <c r="BK2009" s="158">
        <f>ROUND(I2009*H2009,2)</f>
        <v>0</v>
      </c>
      <c r="BL2009" s="20" t="s">
        <v>202</v>
      </c>
      <c r="BM2009" s="157" t="s">
        <v>2236</v>
      </c>
    </row>
    <row r="2010" spans="1:65" s="13" customFormat="1">
      <c r="B2010" s="164"/>
      <c r="D2010" s="159" t="s">
        <v>206</v>
      </c>
      <c r="F2010" s="166" t="s">
        <v>2237</v>
      </c>
      <c r="H2010" s="167">
        <v>0.06</v>
      </c>
      <c r="I2010" s="168"/>
      <c r="L2010" s="164"/>
      <c r="M2010" s="169"/>
      <c r="N2010" s="170"/>
      <c r="O2010" s="170"/>
      <c r="P2010" s="170"/>
      <c r="Q2010" s="170"/>
      <c r="R2010" s="170"/>
      <c r="S2010" s="170"/>
      <c r="T2010" s="171"/>
      <c r="AT2010" s="165" t="s">
        <v>206</v>
      </c>
      <c r="AU2010" s="165" t="s">
        <v>81</v>
      </c>
      <c r="AV2010" s="13" t="s">
        <v>81</v>
      </c>
      <c r="AW2010" s="13" t="s">
        <v>4</v>
      </c>
      <c r="AX2010" s="13" t="s">
        <v>79</v>
      </c>
      <c r="AY2010" s="165" t="s">
        <v>195</v>
      </c>
    </row>
    <row r="2011" spans="1:65" s="2" customFormat="1" ht="24.2" customHeight="1">
      <c r="A2011" s="35"/>
      <c r="B2011" s="145"/>
      <c r="C2011" s="188" t="s">
        <v>2238</v>
      </c>
      <c r="D2011" s="188" t="s">
        <v>282</v>
      </c>
      <c r="E2011" s="189" t="s">
        <v>2239</v>
      </c>
      <c r="F2011" s="190" t="s">
        <v>2240</v>
      </c>
      <c r="G2011" s="191" t="s">
        <v>2202</v>
      </c>
      <c r="H2011" s="192">
        <v>0.06</v>
      </c>
      <c r="I2011" s="193"/>
      <c r="J2011" s="194">
        <f>ROUND(I2011*H2011,2)</f>
        <v>0</v>
      </c>
      <c r="K2011" s="190" t="s">
        <v>201</v>
      </c>
      <c r="L2011" s="195"/>
      <c r="M2011" s="196" t="s">
        <v>3</v>
      </c>
      <c r="N2011" s="197" t="s">
        <v>43</v>
      </c>
      <c r="O2011" s="56"/>
      <c r="P2011" s="155">
        <f>O2011*H2011</f>
        <v>0</v>
      </c>
      <c r="Q2011" s="155">
        <v>1.72E-3</v>
      </c>
      <c r="R2011" s="155">
        <f>Q2011*H2011</f>
        <v>1.0319999999999999E-4</v>
      </c>
      <c r="S2011" s="155">
        <v>0</v>
      </c>
      <c r="T2011" s="156">
        <f>S2011*H2011</f>
        <v>0</v>
      </c>
      <c r="U2011" s="35"/>
      <c r="V2011" s="35"/>
      <c r="W2011" s="35"/>
      <c r="X2011" s="35"/>
      <c r="Y2011" s="35"/>
      <c r="Z2011" s="35"/>
      <c r="AA2011" s="35"/>
      <c r="AB2011" s="35"/>
      <c r="AC2011" s="35"/>
      <c r="AD2011" s="35"/>
      <c r="AE2011" s="35"/>
      <c r="AR2011" s="157" t="s">
        <v>249</v>
      </c>
      <c r="AT2011" s="157" t="s">
        <v>282</v>
      </c>
      <c r="AU2011" s="157" t="s">
        <v>81</v>
      </c>
      <c r="AY2011" s="20" t="s">
        <v>195</v>
      </c>
      <c r="BE2011" s="158">
        <f>IF(N2011="základní",J2011,0)</f>
        <v>0</v>
      </c>
      <c r="BF2011" s="158">
        <f>IF(N2011="snížená",J2011,0)</f>
        <v>0</v>
      </c>
      <c r="BG2011" s="158">
        <f>IF(N2011="zákl. přenesená",J2011,0)</f>
        <v>0</v>
      </c>
      <c r="BH2011" s="158">
        <f>IF(N2011="sníž. přenesená",J2011,0)</f>
        <v>0</v>
      </c>
      <c r="BI2011" s="158">
        <f>IF(N2011="nulová",J2011,0)</f>
        <v>0</v>
      </c>
      <c r="BJ2011" s="20" t="s">
        <v>79</v>
      </c>
      <c r="BK2011" s="158">
        <f>ROUND(I2011*H2011,2)</f>
        <v>0</v>
      </c>
      <c r="BL2011" s="20" t="s">
        <v>202</v>
      </c>
      <c r="BM2011" s="157" t="s">
        <v>2241</v>
      </c>
    </row>
    <row r="2012" spans="1:65" s="13" customFormat="1">
      <c r="B2012" s="164"/>
      <c r="D2012" s="159" t="s">
        <v>206</v>
      </c>
      <c r="F2012" s="166" t="s">
        <v>2237</v>
      </c>
      <c r="H2012" s="167">
        <v>0.06</v>
      </c>
      <c r="I2012" s="168"/>
      <c r="L2012" s="164"/>
      <c r="M2012" s="169"/>
      <c r="N2012" s="170"/>
      <c r="O2012" s="170"/>
      <c r="P2012" s="170"/>
      <c r="Q2012" s="170"/>
      <c r="R2012" s="170"/>
      <c r="S2012" s="170"/>
      <c r="T2012" s="171"/>
      <c r="AT2012" s="165" t="s">
        <v>206</v>
      </c>
      <c r="AU2012" s="165" t="s">
        <v>81</v>
      </c>
      <c r="AV2012" s="13" t="s">
        <v>81</v>
      </c>
      <c r="AW2012" s="13" t="s">
        <v>4</v>
      </c>
      <c r="AX2012" s="13" t="s">
        <v>79</v>
      </c>
      <c r="AY2012" s="165" t="s">
        <v>195</v>
      </c>
    </row>
    <row r="2013" spans="1:65" s="2" customFormat="1" ht="24.2" customHeight="1">
      <c r="A2013" s="35"/>
      <c r="B2013" s="145"/>
      <c r="C2013" s="188" t="s">
        <v>2242</v>
      </c>
      <c r="D2013" s="188" t="s">
        <v>282</v>
      </c>
      <c r="E2013" s="189" t="s">
        <v>2243</v>
      </c>
      <c r="F2013" s="190" t="s">
        <v>2244</v>
      </c>
      <c r="G2013" s="191" t="s">
        <v>2202</v>
      </c>
      <c r="H2013" s="192">
        <v>0.06</v>
      </c>
      <c r="I2013" s="193"/>
      <c r="J2013" s="194">
        <f>ROUND(I2013*H2013,2)</f>
        <v>0</v>
      </c>
      <c r="K2013" s="190" t="s">
        <v>201</v>
      </c>
      <c r="L2013" s="195"/>
      <c r="M2013" s="196" t="s">
        <v>3</v>
      </c>
      <c r="N2013" s="197" t="s">
        <v>43</v>
      </c>
      <c r="O2013" s="56"/>
      <c r="P2013" s="155">
        <f>O2013*H2013</f>
        <v>0</v>
      </c>
      <c r="Q2013" s="155">
        <v>1.25E-3</v>
      </c>
      <c r="R2013" s="155">
        <f>Q2013*H2013</f>
        <v>7.4999999999999993E-5</v>
      </c>
      <c r="S2013" s="155">
        <v>0</v>
      </c>
      <c r="T2013" s="156">
        <f>S2013*H2013</f>
        <v>0</v>
      </c>
      <c r="U2013" s="35"/>
      <c r="V2013" s="35"/>
      <c r="W2013" s="35"/>
      <c r="X2013" s="35"/>
      <c r="Y2013" s="35"/>
      <c r="Z2013" s="35"/>
      <c r="AA2013" s="35"/>
      <c r="AB2013" s="35"/>
      <c r="AC2013" s="35"/>
      <c r="AD2013" s="35"/>
      <c r="AE2013" s="35"/>
      <c r="AR2013" s="157" t="s">
        <v>249</v>
      </c>
      <c r="AT2013" s="157" t="s">
        <v>282</v>
      </c>
      <c r="AU2013" s="157" t="s">
        <v>81</v>
      </c>
      <c r="AY2013" s="20" t="s">
        <v>195</v>
      </c>
      <c r="BE2013" s="158">
        <f>IF(N2013="základní",J2013,0)</f>
        <v>0</v>
      </c>
      <c r="BF2013" s="158">
        <f>IF(N2013="snížená",J2013,0)</f>
        <v>0</v>
      </c>
      <c r="BG2013" s="158">
        <f>IF(N2013="zákl. přenesená",J2013,0)</f>
        <v>0</v>
      </c>
      <c r="BH2013" s="158">
        <f>IF(N2013="sníž. přenesená",J2013,0)</f>
        <v>0</v>
      </c>
      <c r="BI2013" s="158">
        <f>IF(N2013="nulová",J2013,0)</f>
        <v>0</v>
      </c>
      <c r="BJ2013" s="20" t="s">
        <v>79</v>
      </c>
      <c r="BK2013" s="158">
        <f>ROUND(I2013*H2013,2)</f>
        <v>0</v>
      </c>
      <c r="BL2013" s="20" t="s">
        <v>202</v>
      </c>
      <c r="BM2013" s="157" t="s">
        <v>2245</v>
      </c>
    </row>
    <row r="2014" spans="1:65" s="13" customFormat="1">
      <c r="B2014" s="164"/>
      <c r="D2014" s="159" t="s">
        <v>206</v>
      </c>
      <c r="F2014" s="166" t="s">
        <v>2237</v>
      </c>
      <c r="H2014" s="167">
        <v>0.06</v>
      </c>
      <c r="I2014" s="168"/>
      <c r="L2014" s="164"/>
      <c r="M2014" s="169"/>
      <c r="N2014" s="170"/>
      <c r="O2014" s="170"/>
      <c r="P2014" s="170"/>
      <c r="Q2014" s="170"/>
      <c r="R2014" s="170"/>
      <c r="S2014" s="170"/>
      <c r="T2014" s="171"/>
      <c r="AT2014" s="165" t="s">
        <v>206</v>
      </c>
      <c r="AU2014" s="165" t="s">
        <v>81</v>
      </c>
      <c r="AV2014" s="13" t="s">
        <v>81</v>
      </c>
      <c r="AW2014" s="13" t="s">
        <v>4</v>
      </c>
      <c r="AX2014" s="13" t="s">
        <v>79</v>
      </c>
      <c r="AY2014" s="165" t="s">
        <v>195</v>
      </c>
    </row>
    <row r="2015" spans="1:65" s="2" customFormat="1" ht="24.2" customHeight="1">
      <c r="A2015" s="35"/>
      <c r="B2015" s="145"/>
      <c r="C2015" s="188" t="s">
        <v>2246</v>
      </c>
      <c r="D2015" s="188" t="s">
        <v>282</v>
      </c>
      <c r="E2015" s="189" t="s">
        <v>2247</v>
      </c>
      <c r="F2015" s="190" t="s">
        <v>2248</v>
      </c>
      <c r="G2015" s="191" t="s">
        <v>2202</v>
      </c>
      <c r="H2015" s="192">
        <v>1.24</v>
      </c>
      <c r="I2015" s="193"/>
      <c r="J2015" s="194">
        <f>ROUND(I2015*H2015,2)</f>
        <v>0</v>
      </c>
      <c r="K2015" s="190" t="s">
        <v>201</v>
      </c>
      <c r="L2015" s="195"/>
      <c r="M2015" s="196" t="s">
        <v>3</v>
      </c>
      <c r="N2015" s="197" t="s">
        <v>43</v>
      </c>
      <c r="O2015" s="56"/>
      <c r="P2015" s="155">
        <f>O2015*H2015</f>
        <v>0</v>
      </c>
      <c r="Q2015" s="155">
        <v>2.97E-3</v>
      </c>
      <c r="R2015" s="155">
        <f>Q2015*H2015</f>
        <v>3.6828E-3</v>
      </c>
      <c r="S2015" s="155">
        <v>0</v>
      </c>
      <c r="T2015" s="156">
        <f>S2015*H2015</f>
        <v>0</v>
      </c>
      <c r="U2015" s="35"/>
      <c r="V2015" s="35"/>
      <c r="W2015" s="35"/>
      <c r="X2015" s="35"/>
      <c r="Y2015" s="35"/>
      <c r="Z2015" s="35"/>
      <c r="AA2015" s="35"/>
      <c r="AB2015" s="35"/>
      <c r="AC2015" s="35"/>
      <c r="AD2015" s="35"/>
      <c r="AE2015" s="35"/>
      <c r="AR2015" s="157" t="s">
        <v>249</v>
      </c>
      <c r="AT2015" s="157" t="s">
        <v>282</v>
      </c>
      <c r="AU2015" s="157" t="s">
        <v>81</v>
      </c>
      <c r="AY2015" s="20" t="s">
        <v>195</v>
      </c>
      <c r="BE2015" s="158">
        <f>IF(N2015="základní",J2015,0)</f>
        <v>0</v>
      </c>
      <c r="BF2015" s="158">
        <f>IF(N2015="snížená",J2015,0)</f>
        <v>0</v>
      </c>
      <c r="BG2015" s="158">
        <f>IF(N2015="zákl. přenesená",J2015,0)</f>
        <v>0</v>
      </c>
      <c r="BH2015" s="158">
        <f>IF(N2015="sníž. přenesená",J2015,0)</f>
        <v>0</v>
      </c>
      <c r="BI2015" s="158">
        <f>IF(N2015="nulová",J2015,0)</f>
        <v>0</v>
      </c>
      <c r="BJ2015" s="20" t="s">
        <v>79</v>
      </c>
      <c r="BK2015" s="158">
        <f>ROUND(I2015*H2015,2)</f>
        <v>0</v>
      </c>
      <c r="BL2015" s="20" t="s">
        <v>202</v>
      </c>
      <c r="BM2015" s="157" t="s">
        <v>2249</v>
      </c>
    </row>
    <row r="2016" spans="1:65" s="13" customFormat="1">
      <c r="B2016" s="164"/>
      <c r="D2016" s="159" t="s">
        <v>206</v>
      </c>
      <c r="F2016" s="166" t="s">
        <v>2232</v>
      </c>
      <c r="H2016" s="167">
        <v>1.24</v>
      </c>
      <c r="I2016" s="168"/>
      <c r="L2016" s="164"/>
      <c r="M2016" s="169"/>
      <c r="N2016" s="170"/>
      <c r="O2016" s="170"/>
      <c r="P2016" s="170"/>
      <c r="Q2016" s="170"/>
      <c r="R2016" s="170"/>
      <c r="S2016" s="170"/>
      <c r="T2016" s="171"/>
      <c r="AT2016" s="165" t="s">
        <v>206</v>
      </c>
      <c r="AU2016" s="165" t="s">
        <v>81</v>
      </c>
      <c r="AV2016" s="13" t="s">
        <v>81</v>
      </c>
      <c r="AW2016" s="13" t="s">
        <v>4</v>
      </c>
      <c r="AX2016" s="13" t="s">
        <v>79</v>
      </c>
      <c r="AY2016" s="165" t="s">
        <v>195</v>
      </c>
    </row>
    <row r="2017" spans="1:65" s="2" customFormat="1" ht="24.2" customHeight="1">
      <c r="A2017" s="35"/>
      <c r="B2017" s="145"/>
      <c r="C2017" s="188" t="s">
        <v>2250</v>
      </c>
      <c r="D2017" s="188" t="s">
        <v>282</v>
      </c>
      <c r="E2017" s="189" t="s">
        <v>2251</v>
      </c>
      <c r="F2017" s="190" t="s">
        <v>2252</v>
      </c>
      <c r="G2017" s="191" t="s">
        <v>2202</v>
      </c>
      <c r="H2017" s="192">
        <v>1.24</v>
      </c>
      <c r="I2017" s="193"/>
      <c r="J2017" s="194">
        <f>ROUND(I2017*H2017,2)</f>
        <v>0</v>
      </c>
      <c r="K2017" s="190" t="s">
        <v>201</v>
      </c>
      <c r="L2017" s="195"/>
      <c r="M2017" s="196" t="s">
        <v>3</v>
      </c>
      <c r="N2017" s="197" t="s">
        <v>43</v>
      </c>
      <c r="O2017" s="56"/>
      <c r="P2017" s="155">
        <f>O2017*H2017</f>
        <v>0</v>
      </c>
      <c r="Q2017" s="155">
        <v>4.2300000000000003E-3</v>
      </c>
      <c r="R2017" s="155">
        <f>Q2017*H2017</f>
        <v>5.2452000000000002E-3</v>
      </c>
      <c r="S2017" s="155">
        <v>0</v>
      </c>
      <c r="T2017" s="156">
        <f>S2017*H2017</f>
        <v>0</v>
      </c>
      <c r="U2017" s="35"/>
      <c r="V2017" s="35"/>
      <c r="W2017" s="35"/>
      <c r="X2017" s="35"/>
      <c r="Y2017" s="35"/>
      <c r="Z2017" s="35"/>
      <c r="AA2017" s="35"/>
      <c r="AB2017" s="35"/>
      <c r="AC2017" s="35"/>
      <c r="AD2017" s="35"/>
      <c r="AE2017" s="35"/>
      <c r="AR2017" s="157" t="s">
        <v>249</v>
      </c>
      <c r="AT2017" s="157" t="s">
        <v>282</v>
      </c>
      <c r="AU2017" s="157" t="s">
        <v>81</v>
      </c>
      <c r="AY2017" s="20" t="s">
        <v>195</v>
      </c>
      <c r="BE2017" s="158">
        <f>IF(N2017="základní",J2017,0)</f>
        <v>0</v>
      </c>
      <c r="BF2017" s="158">
        <f>IF(N2017="snížená",J2017,0)</f>
        <v>0</v>
      </c>
      <c r="BG2017" s="158">
        <f>IF(N2017="zákl. přenesená",J2017,0)</f>
        <v>0</v>
      </c>
      <c r="BH2017" s="158">
        <f>IF(N2017="sníž. přenesená",J2017,0)</f>
        <v>0</v>
      </c>
      <c r="BI2017" s="158">
        <f>IF(N2017="nulová",J2017,0)</f>
        <v>0</v>
      </c>
      <c r="BJ2017" s="20" t="s">
        <v>79</v>
      </c>
      <c r="BK2017" s="158">
        <f>ROUND(I2017*H2017,2)</f>
        <v>0</v>
      </c>
      <c r="BL2017" s="20" t="s">
        <v>202</v>
      </c>
      <c r="BM2017" s="157" t="s">
        <v>2253</v>
      </c>
    </row>
    <row r="2018" spans="1:65" s="13" customFormat="1">
      <c r="B2018" s="164"/>
      <c r="D2018" s="159" t="s">
        <v>206</v>
      </c>
      <c r="F2018" s="166" t="s">
        <v>2232</v>
      </c>
      <c r="H2018" s="167">
        <v>1.24</v>
      </c>
      <c r="I2018" s="168"/>
      <c r="L2018" s="164"/>
      <c r="M2018" s="169"/>
      <c r="N2018" s="170"/>
      <c r="O2018" s="170"/>
      <c r="P2018" s="170"/>
      <c r="Q2018" s="170"/>
      <c r="R2018" s="170"/>
      <c r="S2018" s="170"/>
      <c r="T2018" s="171"/>
      <c r="AT2018" s="165" t="s">
        <v>206</v>
      </c>
      <c r="AU2018" s="165" t="s">
        <v>81</v>
      </c>
      <c r="AV2018" s="13" t="s">
        <v>81</v>
      </c>
      <c r="AW2018" s="13" t="s">
        <v>4</v>
      </c>
      <c r="AX2018" s="13" t="s">
        <v>79</v>
      </c>
      <c r="AY2018" s="165" t="s">
        <v>195</v>
      </c>
    </row>
    <row r="2019" spans="1:65" s="2" customFormat="1" ht="14.45" customHeight="1">
      <c r="A2019" s="35"/>
      <c r="B2019" s="145"/>
      <c r="C2019" s="146" t="s">
        <v>2254</v>
      </c>
      <c r="D2019" s="146" t="s">
        <v>197</v>
      </c>
      <c r="E2019" s="147" t="s">
        <v>2255</v>
      </c>
      <c r="F2019" s="148" t="s">
        <v>2256</v>
      </c>
      <c r="G2019" s="149" t="s">
        <v>200</v>
      </c>
      <c r="H2019" s="150">
        <v>19.315000000000001</v>
      </c>
      <c r="I2019" s="151"/>
      <c r="J2019" s="152">
        <f>ROUND(I2019*H2019,2)</f>
        <v>0</v>
      </c>
      <c r="K2019" s="148" t="s">
        <v>201</v>
      </c>
      <c r="L2019" s="36"/>
      <c r="M2019" s="153" t="s">
        <v>3</v>
      </c>
      <c r="N2019" s="154" t="s">
        <v>43</v>
      </c>
      <c r="O2019" s="56"/>
      <c r="P2019" s="155">
        <f>O2019*H2019</f>
        <v>0</v>
      </c>
      <c r="Q2019" s="155">
        <v>0</v>
      </c>
      <c r="R2019" s="155">
        <f>Q2019*H2019</f>
        <v>0</v>
      </c>
      <c r="S2019" s="155">
        <v>2.4</v>
      </c>
      <c r="T2019" s="156">
        <f>S2019*H2019</f>
        <v>46.356000000000002</v>
      </c>
      <c r="U2019" s="35"/>
      <c r="V2019" s="35"/>
      <c r="W2019" s="35"/>
      <c r="X2019" s="35"/>
      <c r="Y2019" s="35"/>
      <c r="Z2019" s="35"/>
      <c r="AA2019" s="35"/>
      <c r="AB2019" s="35"/>
      <c r="AC2019" s="35"/>
      <c r="AD2019" s="35"/>
      <c r="AE2019" s="35"/>
      <c r="AR2019" s="157" t="s">
        <v>202</v>
      </c>
      <c r="AT2019" s="157" t="s">
        <v>197</v>
      </c>
      <c r="AU2019" s="157" t="s">
        <v>81</v>
      </c>
      <c r="AY2019" s="20" t="s">
        <v>195</v>
      </c>
      <c r="BE2019" s="158">
        <f>IF(N2019="základní",J2019,0)</f>
        <v>0</v>
      </c>
      <c r="BF2019" s="158">
        <f>IF(N2019="snížená",J2019,0)</f>
        <v>0</v>
      </c>
      <c r="BG2019" s="158">
        <f>IF(N2019="zákl. přenesená",J2019,0)</f>
        <v>0</v>
      </c>
      <c r="BH2019" s="158">
        <f>IF(N2019="sníž. přenesená",J2019,0)</f>
        <v>0</v>
      </c>
      <c r="BI2019" s="158">
        <f>IF(N2019="nulová",J2019,0)</f>
        <v>0</v>
      </c>
      <c r="BJ2019" s="20" t="s">
        <v>79</v>
      </c>
      <c r="BK2019" s="158">
        <f>ROUND(I2019*H2019,2)</f>
        <v>0</v>
      </c>
      <c r="BL2019" s="20" t="s">
        <v>202</v>
      </c>
      <c r="BM2019" s="157" t="s">
        <v>2257</v>
      </c>
    </row>
    <row r="2020" spans="1:65" s="13" customFormat="1">
      <c r="B2020" s="164"/>
      <c r="D2020" s="159" t="s">
        <v>206</v>
      </c>
      <c r="E2020" s="165" t="s">
        <v>3</v>
      </c>
      <c r="F2020" s="166" t="s">
        <v>2258</v>
      </c>
      <c r="H2020" s="167">
        <v>4.915</v>
      </c>
      <c r="I2020" s="168"/>
      <c r="L2020" s="164"/>
      <c r="M2020" s="169"/>
      <c r="N2020" s="170"/>
      <c r="O2020" s="170"/>
      <c r="P2020" s="170"/>
      <c r="Q2020" s="170"/>
      <c r="R2020" s="170"/>
      <c r="S2020" s="170"/>
      <c r="T2020" s="171"/>
      <c r="AT2020" s="165" t="s">
        <v>206</v>
      </c>
      <c r="AU2020" s="165" t="s">
        <v>81</v>
      </c>
      <c r="AV2020" s="13" t="s">
        <v>81</v>
      </c>
      <c r="AW2020" s="13" t="s">
        <v>34</v>
      </c>
      <c r="AX2020" s="13" t="s">
        <v>72</v>
      </c>
      <c r="AY2020" s="165" t="s">
        <v>195</v>
      </c>
    </row>
    <row r="2021" spans="1:65" s="13" customFormat="1">
      <c r="B2021" s="164"/>
      <c r="D2021" s="159" t="s">
        <v>206</v>
      </c>
      <c r="E2021" s="165" t="s">
        <v>3</v>
      </c>
      <c r="F2021" s="166" t="s">
        <v>2259</v>
      </c>
      <c r="H2021" s="167">
        <v>14.4</v>
      </c>
      <c r="I2021" s="168"/>
      <c r="L2021" s="164"/>
      <c r="M2021" s="169"/>
      <c r="N2021" s="170"/>
      <c r="O2021" s="170"/>
      <c r="P2021" s="170"/>
      <c r="Q2021" s="170"/>
      <c r="R2021" s="170"/>
      <c r="S2021" s="170"/>
      <c r="T2021" s="171"/>
      <c r="AT2021" s="165" t="s">
        <v>206</v>
      </c>
      <c r="AU2021" s="165" t="s">
        <v>81</v>
      </c>
      <c r="AV2021" s="13" t="s">
        <v>81</v>
      </c>
      <c r="AW2021" s="13" t="s">
        <v>34</v>
      </c>
      <c r="AX2021" s="13" t="s">
        <v>72</v>
      </c>
      <c r="AY2021" s="165" t="s">
        <v>195</v>
      </c>
    </row>
    <row r="2022" spans="1:65" s="15" customFormat="1">
      <c r="B2022" s="180"/>
      <c r="D2022" s="159" t="s">
        <v>206</v>
      </c>
      <c r="E2022" s="181" t="s">
        <v>3</v>
      </c>
      <c r="F2022" s="182" t="s">
        <v>212</v>
      </c>
      <c r="H2022" s="183">
        <v>19.315000000000001</v>
      </c>
      <c r="I2022" s="184"/>
      <c r="L2022" s="180"/>
      <c r="M2022" s="185"/>
      <c r="N2022" s="186"/>
      <c r="O2022" s="186"/>
      <c r="P2022" s="186"/>
      <c r="Q2022" s="186"/>
      <c r="R2022" s="186"/>
      <c r="S2022" s="186"/>
      <c r="T2022" s="187"/>
      <c r="AT2022" s="181" t="s">
        <v>206</v>
      </c>
      <c r="AU2022" s="181" t="s">
        <v>81</v>
      </c>
      <c r="AV2022" s="15" t="s">
        <v>202</v>
      </c>
      <c r="AW2022" s="15" t="s">
        <v>34</v>
      </c>
      <c r="AX2022" s="15" t="s">
        <v>79</v>
      </c>
      <c r="AY2022" s="181" t="s">
        <v>195</v>
      </c>
    </row>
    <row r="2023" spans="1:65" s="2" customFormat="1" ht="49.15" customHeight="1">
      <c r="A2023" s="35"/>
      <c r="B2023" s="145"/>
      <c r="C2023" s="146" t="s">
        <v>2260</v>
      </c>
      <c r="D2023" s="146" t="s">
        <v>197</v>
      </c>
      <c r="E2023" s="147" t="s">
        <v>2261</v>
      </c>
      <c r="F2023" s="148" t="s">
        <v>2262</v>
      </c>
      <c r="G2023" s="149" t="s">
        <v>200</v>
      </c>
      <c r="H2023" s="150">
        <v>160.30799999999999</v>
      </c>
      <c r="I2023" s="151"/>
      <c r="J2023" s="152">
        <f>ROUND(I2023*H2023,2)</f>
        <v>0</v>
      </c>
      <c r="K2023" s="148" t="s">
        <v>201</v>
      </c>
      <c r="L2023" s="36"/>
      <c r="M2023" s="153" t="s">
        <v>3</v>
      </c>
      <c r="N2023" s="154" t="s">
        <v>43</v>
      </c>
      <c r="O2023" s="56"/>
      <c r="P2023" s="155">
        <f>O2023*H2023</f>
        <v>0</v>
      </c>
      <c r="Q2023" s="155">
        <v>0</v>
      </c>
      <c r="R2023" s="155">
        <f>Q2023*H2023</f>
        <v>0</v>
      </c>
      <c r="S2023" s="155">
        <v>1.8</v>
      </c>
      <c r="T2023" s="156">
        <f>S2023*H2023</f>
        <v>288.55439999999999</v>
      </c>
      <c r="U2023" s="35"/>
      <c r="V2023" s="35"/>
      <c r="W2023" s="35"/>
      <c r="X2023" s="35"/>
      <c r="Y2023" s="35"/>
      <c r="Z2023" s="35"/>
      <c r="AA2023" s="35"/>
      <c r="AB2023" s="35"/>
      <c r="AC2023" s="35"/>
      <c r="AD2023" s="35"/>
      <c r="AE2023" s="35"/>
      <c r="AR2023" s="157" t="s">
        <v>202</v>
      </c>
      <c r="AT2023" s="157" t="s">
        <v>197</v>
      </c>
      <c r="AU2023" s="157" t="s">
        <v>81</v>
      </c>
      <c r="AY2023" s="20" t="s">
        <v>195</v>
      </c>
      <c r="BE2023" s="158">
        <f>IF(N2023="základní",J2023,0)</f>
        <v>0</v>
      </c>
      <c r="BF2023" s="158">
        <f>IF(N2023="snížená",J2023,0)</f>
        <v>0</v>
      </c>
      <c r="BG2023" s="158">
        <f>IF(N2023="zákl. přenesená",J2023,0)</f>
        <v>0</v>
      </c>
      <c r="BH2023" s="158">
        <f>IF(N2023="sníž. přenesená",J2023,0)</f>
        <v>0</v>
      </c>
      <c r="BI2023" s="158">
        <f>IF(N2023="nulová",J2023,0)</f>
        <v>0</v>
      </c>
      <c r="BJ2023" s="20" t="s">
        <v>79</v>
      </c>
      <c r="BK2023" s="158">
        <f>ROUND(I2023*H2023,2)</f>
        <v>0</v>
      </c>
      <c r="BL2023" s="20" t="s">
        <v>202</v>
      </c>
      <c r="BM2023" s="157" t="s">
        <v>2263</v>
      </c>
    </row>
    <row r="2024" spans="1:65" s="2" customFormat="1" ht="48.75">
      <c r="A2024" s="35"/>
      <c r="B2024" s="36"/>
      <c r="C2024" s="35"/>
      <c r="D2024" s="159" t="s">
        <v>204</v>
      </c>
      <c r="E2024" s="35"/>
      <c r="F2024" s="160" t="s">
        <v>2264</v>
      </c>
      <c r="G2024" s="35"/>
      <c r="H2024" s="35"/>
      <c r="I2024" s="161"/>
      <c r="J2024" s="35"/>
      <c r="K2024" s="35"/>
      <c r="L2024" s="36"/>
      <c r="M2024" s="162"/>
      <c r="N2024" s="163"/>
      <c r="O2024" s="56"/>
      <c r="P2024" s="56"/>
      <c r="Q2024" s="56"/>
      <c r="R2024" s="56"/>
      <c r="S2024" s="56"/>
      <c r="T2024" s="57"/>
      <c r="U2024" s="35"/>
      <c r="V2024" s="35"/>
      <c r="W2024" s="35"/>
      <c r="X2024" s="35"/>
      <c r="Y2024" s="35"/>
      <c r="Z2024" s="35"/>
      <c r="AA2024" s="35"/>
      <c r="AB2024" s="35"/>
      <c r="AC2024" s="35"/>
      <c r="AD2024" s="35"/>
      <c r="AE2024" s="35"/>
      <c r="AT2024" s="20" t="s">
        <v>204</v>
      </c>
      <c r="AU2024" s="20" t="s">
        <v>81</v>
      </c>
    </row>
    <row r="2025" spans="1:65" s="13" customFormat="1">
      <c r="B2025" s="164"/>
      <c r="D2025" s="159" t="s">
        <v>206</v>
      </c>
      <c r="E2025" s="165" t="s">
        <v>3</v>
      </c>
      <c r="F2025" s="166" t="s">
        <v>2265</v>
      </c>
      <c r="H2025" s="167">
        <v>2</v>
      </c>
      <c r="I2025" s="168"/>
      <c r="L2025" s="164"/>
      <c r="M2025" s="169"/>
      <c r="N2025" s="170"/>
      <c r="O2025" s="170"/>
      <c r="P2025" s="170"/>
      <c r="Q2025" s="170"/>
      <c r="R2025" s="170"/>
      <c r="S2025" s="170"/>
      <c r="T2025" s="171"/>
      <c r="AT2025" s="165" t="s">
        <v>206</v>
      </c>
      <c r="AU2025" s="165" t="s">
        <v>81</v>
      </c>
      <c r="AV2025" s="13" t="s">
        <v>81</v>
      </c>
      <c r="AW2025" s="13" t="s">
        <v>34</v>
      </c>
      <c r="AX2025" s="13" t="s">
        <v>72</v>
      </c>
      <c r="AY2025" s="165" t="s">
        <v>195</v>
      </c>
    </row>
    <row r="2026" spans="1:65" s="13" customFormat="1" ht="22.5">
      <c r="B2026" s="164"/>
      <c r="D2026" s="159" t="s">
        <v>206</v>
      </c>
      <c r="E2026" s="165" t="s">
        <v>3</v>
      </c>
      <c r="F2026" s="166" t="s">
        <v>2266</v>
      </c>
      <c r="H2026" s="167">
        <v>21.06</v>
      </c>
      <c r="I2026" s="168"/>
      <c r="L2026" s="164"/>
      <c r="M2026" s="169"/>
      <c r="N2026" s="170"/>
      <c r="O2026" s="170"/>
      <c r="P2026" s="170"/>
      <c r="Q2026" s="170"/>
      <c r="R2026" s="170"/>
      <c r="S2026" s="170"/>
      <c r="T2026" s="171"/>
      <c r="AT2026" s="165" t="s">
        <v>206</v>
      </c>
      <c r="AU2026" s="165" t="s">
        <v>81</v>
      </c>
      <c r="AV2026" s="13" t="s">
        <v>81</v>
      </c>
      <c r="AW2026" s="13" t="s">
        <v>34</v>
      </c>
      <c r="AX2026" s="13" t="s">
        <v>72</v>
      </c>
      <c r="AY2026" s="165" t="s">
        <v>195</v>
      </c>
    </row>
    <row r="2027" spans="1:65" s="13" customFormat="1" ht="22.5">
      <c r="B2027" s="164"/>
      <c r="D2027" s="159" t="s">
        <v>206</v>
      </c>
      <c r="E2027" s="165" t="s">
        <v>3</v>
      </c>
      <c r="F2027" s="166" t="s">
        <v>2267</v>
      </c>
      <c r="H2027" s="167">
        <v>18.288</v>
      </c>
      <c r="I2027" s="168"/>
      <c r="L2027" s="164"/>
      <c r="M2027" s="169"/>
      <c r="N2027" s="170"/>
      <c r="O2027" s="170"/>
      <c r="P2027" s="170"/>
      <c r="Q2027" s="170"/>
      <c r="R2027" s="170"/>
      <c r="S2027" s="170"/>
      <c r="T2027" s="171"/>
      <c r="AT2027" s="165" t="s">
        <v>206</v>
      </c>
      <c r="AU2027" s="165" t="s">
        <v>81</v>
      </c>
      <c r="AV2027" s="13" t="s">
        <v>81</v>
      </c>
      <c r="AW2027" s="13" t="s">
        <v>34</v>
      </c>
      <c r="AX2027" s="13" t="s">
        <v>72</v>
      </c>
      <c r="AY2027" s="165" t="s">
        <v>195</v>
      </c>
    </row>
    <row r="2028" spans="1:65" s="13" customFormat="1">
      <c r="B2028" s="164"/>
      <c r="D2028" s="159" t="s">
        <v>206</v>
      </c>
      <c r="E2028" s="165" t="s">
        <v>3</v>
      </c>
      <c r="F2028" s="166" t="s">
        <v>2268</v>
      </c>
      <c r="H2028" s="167">
        <v>118.96</v>
      </c>
      <c r="I2028" s="168"/>
      <c r="L2028" s="164"/>
      <c r="M2028" s="169"/>
      <c r="N2028" s="170"/>
      <c r="O2028" s="170"/>
      <c r="P2028" s="170"/>
      <c r="Q2028" s="170"/>
      <c r="R2028" s="170"/>
      <c r="S2028" s="170"/>
      <c r="T2028" s="171"/>
      <c r="AT2028" s="165" t="s">
        <v>206</v>
      </c>
      <c r="AU2028" s="165" t="s">
        <v>81</v>
      </c>
      <c r="AV2028" s="13" t="s">
        <v>81</v>
      </c>
      <c r="AW2028" s="13" t="s">
        <v>34</v>
      </c>
      <c r="AX2028" s="13" t="s">
        <v>72</v>
      </c>
      <c r="AY2028" s="165" t="s">
        <v>195</v>
      </c>
    </row>
    <row r="2029" spans="1:65" s="15" customFormat="1">
      <c r="B2029" s="180"/>
      <c r="D2029" s="159" t="s">
        <v>206</v>
      </c>
      <c r="E2029" s="181" t="s">
        <v>3</v>
      </c>
      <c r="F2029" s="182" t="s">
        <v>212</v>
      </c>
      <c r="H2029" s="183">
        <v>160.30799999999999</v>
      </c>
      <c r="I2029" s="184"/>
      <c r="L2029" s="180"/>
      <c r="M2029" s="185"/>
      <c r="N2029" s="186"/>
      <c r="O2029" s="186"/>
      <c r="P2029" s="186"/>
      <c r="Q2029" s="186"/>
      <c r="R2029" s="186"/>
      <c r="S2029" s="186"/>
      <c r="T2029" s="187"/>
      <c r="AT2029" s="181" t="s">
        <v>206</v>
      </c>
      <c r="AU2029" s="181" t="s">
        <v>81</v>
      </c>
      <c r="AV2029" s="15" t="s">
        <v>202</v>
      </c>
      <c r="AW2029" s="15" t="s">
        <v>34</v>
      </c>
      <c r="AX2029" s="15" t="s">
        <v>79</v>
      </c>
      <c r="AY2029" s="181" t="s">
        <v>195</v>
      </c>
    </row>
    <row r="2030" spans="1:65" s="2" customFormat="1" ht="24.2" customHeight="1">
      <c r="A2030" s="35"/>
      <c r="B2030" s="145"/>
      <c r="C2030" s="146" t="s">
        <v>2269</v>
      </c>
      <c r="D2030" s="146" t="s">
        <v>197</v>
      </c>
      <c r="E2030" s="147" t="s">
        <v>2270</v>
      </c>
      <c r="F2030" s="148" t="s">
        <v>2271</v>
      </c>
      <c r="G2030" s="149" t="s">
        <v>200</v>
      </c>
      <c r="H2030" s="150">
        <v>37.723999999999997</v>
      </c>
      <c r="I2030" s="151"/>
      <c r="J2030" s="152">
        <f>ROUND(I2030*H2030,2)</f>
        <v>0</v>
      </c>
      <c r="K2030" s="148" t="s">
        <v>201</v>
      </c>
      <c r="L2030" s="36"/>
      <c r="M2030" s="153" t="s">
        <v>3</v>
      </c>
      <c r="N2030" s="154" t="s">
        <v>43</v>
      </c>
      <c r="O2030" s="56"/>
      <c r="P2030" s="155">
        <f>O2030*H2030</f>
        <v>0</v>
      </c>
      <c r="Q2030" s="155">
        <v>0</v>
      </c>
      <c r="R2030" s="155">
        <f>Q2030*H2030</f>
        <v>0</v>
      </c>
      <c r="S2030" s="155">
        <v>2.4</v>
      </c>
      <c r="T2030" s="156">
        <f>S2030*H2030</f>
        <v>90.537599999999983</v>
      </c>
      <c r="U2030" s="35"/>
      <c r="V2030" s="35"/>
      <c r="W2030" s="35"/>
      <c r="X2030" s="35"/>
      <c r="Y2030" s="35"/>
      <c r="Z2030" s="35"/>
      <c r="AA2030" s="35"/>
      <c r="AB2030" s="35"/>
      <c r="AC2030" s="35"/>
      <c r="AD2030" s="35"/>
      <c r="AE2030" s="35"/>
      <c r="AR2030" s="157" t="s">
        <v>202</v>
      </c>
      <c r="AT2030" s="157" t="s">
        <v>197</v>
      </c>
      <c r="AU2030" s="157" t="s">
        <v>81</v>
      </c>
      <c r="AY2030" s="20" t="s">
        <v>195</v>
      </c>
      <c r="BE2030" s="158">
        <f>IF(N2030="základní",J2030,0)</f>
        <v>0</v>
      </c>
      <c r="BF2030" s="158">
        <f>IF(N2030="snížená",J2030,0)</f>
        <v>0</v>
      </c>
      <c r="BG2030" s="158">
        <f>IF(N2030="zákl. přenesená",J2030,0)</f>
        <v>0</v>
      </c>
      <c r="BH2030" s="158">
        <f>IF(N2030="sníž. přenesená",J2030,0)</f>
        <v>0</v>
      </c>
      <c r="BI2030" s="158">
        <f>IF(N2030="nulová",J2030,0)</f>
        <v>0</v>
      </c>
      <c r="BJ2030" s="20" t="s">
        <v>79</v>
      </c>
      <c r="BK2030" s="158">
        <f>ROUND(I2030*H2030,2)</f>
        <v>0</v>
      </c>
      <c r="BL2030" s="20" t="s">
        <v>202</v>
      </c>
      <c r="BM2030" s="157" t="s">
        <v>2272</v>
      </c>
    </row>
    <row r="2031" spans="1:65" s="2" customFormat="1" ht="39">
      <c r="A2031" s="35"/>
      <c r="B2031" s="36"/>
      <c r="C2031" s="35"/>
      <c r="D2031" s="159" t="s">
        <v>204</v>
      </c>
      <c r="E2031" s="35"/>
      <c r="F2031" s="160" t="s">
        <v>2273</v>
      </c>
      <c r="G2031" s="35"/>
      <c r="H2031" s="35"/>
      <c r="I2031" s="161"/>
      <c r="J2031" s="35"/>
      <c r="K2031" s="35"/>
      <c r="L2031" s="36"/>
      <c r="M2031" s="162"/>
      <c r="N2031" s="163"/>
      <c r="O2031" s="56"/>
      <c r="P2031" s="56"/>
      <c r="Q2031" s="56"/>
      <c r="R2031" s="56"/>
      <c r="S2031" s="56"/>
      <c r="T2031" s="57"/>
      <c r="U2031" s="35"/>
      <c r="V2031" s="35"/>
      <c r="W2031" s="35"/>
      <c r="X2031" s="35"/>
      <c r="Y2031" s="35"/>
      <c r="Z2031" s="35"/>
      <c r="AA2031" s="35"/>
      <c r="AB2031" s="35"/>
      <c r="AC2031" s="35"/>
      <c r="AD2031" s="35"/>
      <c r="AE2031" s="35"/>
      <c r="AT2031" s="20" t="s">
        <v>204</v>
      </c>
      <c r="AU2031" s="20" t="s">
        <v>81</v>
      </c>
    </row>
    <row r="2032" spans="1:65" s="13" customFormat="1" ht="22.5">
      <c r="B2032" s="164"/>
      <c r="D2032" s="159" t="s">
        <v>206</v>
      </c>
      <c r="E2032" s="165" t="s">
        <v>3</v>
      </c>
      <c r="F2032" s="166" t="s">
        <v>2274</v>
      </c>
      <c r="H2032" s="167">
        <v>37.723999999999997</v>
      </c>
      <c r="I2032" s="168"/>
      <c r="L2032" s="164"/>
      <c r="M2032" s="169"/>
      <c r="N2032" s="170"/>
      <c r="O2032" s="170"/>
      <c r="P2032" s="170"/>
      <c r="Q2032" s="170"/>
      <c r="R2032" s="170"/>
      <c r="S2032" s="170"/>
      <c r="T2032" s="171"/>
      <c r="AT2032" s="165" t="s">
        <v>206</v>
      </c>
      <c r="AU2032" s="165" t="s">
        <v>81</v>
      </c>
      <c r="AV2032" s="13" t="s">
        <v>81</v>
      </c>
      <c r="AW2032" s="13" t="s">
        <v>34</v>
      </c>
      <c r="AX2032" s="13" t="s">
        <v>79</v>
      </c>
      <c r="AY2032" s="165" t="s">
        <v>195</v>
      </c>
    </row>
    <row r="2033" spans="1:65" s="2" customFormat="1" ht="37.9" customHeight="1">
      <c r="A2033" s="35"/>
      <c r="B2033" s="145"/>
      <c r="C2033" s="146" t="s">
        <v>2275</v>
      </c>
      <c r="D2033" s="146" t="s">
        <v>197</v>
      </c>
      <c r="E2033" s="147" t="s">
        <v>2276</v>
      </c>
      <c r="F2033" s="148" t="s">
        <v>2277</v>
      </c>
      <c r="G2033" s="149" t="s">
        <v>200</v>
      </c>
      <c r="H2033" s="150">
        <v>28.515000000000001</v>
      </c>
      <c r="I2033" s="151"/>
      <c r="J2033" s="152">
        <f>ROUND(I2033*H2033,2)</f>
        <v>0</v>
      </c>
      <c r="K2033" s="148" t="s">
        <v>201</v>
      </c>
      <c r="L2033" s="36"/>
      <c r="M2033" s="153" t="s">
        <v>3</v>
      </c>
      <c r="N2033" s="154" t="s">
        <v>43</v>
      </c>
      <c r="O2033" s="56"/>
      <c r="P2033" s="155">
        <f>O2033*H2033</f>
        <v>0</v>
      </c>
      <c r="Q2033" s="155">
        <v>0</v>
      </c>
      <c r="R2033" s="155">
        <f>Q2033*H2033</f>
        <v>0</v>
      </c>
      <c r="S2033" s="155">
        <v>1.6</v>
      </c>
      <c r="T2033" s="156">
        <f>S2033*H2033</f>
        <v>45.624000000000002</v>
      </c>
      <c r="U2033" s="35"/>
      <c r="V2033" s="35"/>
      <c r="W2033" s="35"/>
      <c r="X2033" s="35"/>
      <c r="Y2033" s="35"/>
      <c r="Z2033" s="35"/>
      <c r="AA2033" s="35"/>
      <c r="AB2033" s="35"/>
      <c r="AC2033" s="35"/>
      <c r="AD2033" s="35"/>
      <c r="AE2033" s="35"/>
      <c r="AR2033" s="157" t="s">
        <v>202</v>
      </c>
      <c r="AT2033" s="157" t="s">
        <v>197</v>
      </c>
      <c r="AU2033" s="157" t="s">
        <v>81</v>
      </c>
      <c r="AY2033" s="20" t="s">
        <v>195</v>
      </c>
      <c r="BE2033" s="158">
        <f>IF(N2033="základní",J2033,0)</f>
        <v>0</v>
      </c>
      <c r="BF2033" s="158">
        <f>IF(N2033="snížená",J2033,0)</f>
        <v>0</v>
      </c>
      <c r="BG2033" s="158">
        <f>IF(N2033="zákl. přenesená",J2033,0)</f>
        <v>0</v>
      </c>
      <c r="BH2033" s="158">
        <f>IF(N2033="sníž. přenesená",J2033,0)</f>
        <v>0</v>
      </c>
      <c r="BI2033" s="158">
        <f>IF(N2033="nulová",J2033,0)</f>
        <v>0</v>
      </c>
      <c r="BJ2033" s="20" t="s">
        <v>79</v>
      </c>
      <c r="BK2033" s="158">
        <f>ROUND(I2033*H2033,2)</f>
        <v>0</v>
      </c>
      <c r="BL2033" s="20" t="s">
        <v>202</v>
      </c>
      <c r="BM2033" s="157" t="s">
        <v>2278</v>
      </c>
    </row>
    <row r="2034" spans="1:65" s="2" customFormat="1" ht="39">
      <c r="A2034" s="35"/>
      <c r="B2034" s="36"/>
      <c r="C2034" s="35"/>
      <c r="D2034" s="159" t="s">
        <v>204</v>
      </c>
      <c r="E2034" s="35"/>
      <c r="F2034" s="160" t="s">
        <v>2279</v>
      </c>
      <c r="G2034" s="35"/>
      <c r="H2034" s="35"/>
      <c r="I2034" s="161"/>
      <c r="J2034" s="35"/>
      <c r="K2034" s="35"/>
      <c r="L2034" s="36"/>
      <c r="M2034" s="162"/>
      <c r="N2034" s="163"/>
      <c r="O2034" s="56"/>
      <c r="P2034" s="56"/>
      <c r="Q2034" s="56"/>
      <c r="R2034" s="56"/>
      <c r="S2034" s="56"/>
      <c r="T2034" s="57"/>
      <c r="U2034" s="35"/>
      <c r="V2034" s="35"/>
      <c r="W2034" s="35"/>
      <c r="X2034" s="35"/>
      <c r="Y2034" s="35"/>
      <c r="Z2034" s="35"/>
      <c r="AA2034" s="35"/>
      <c r="AB2034" s="35"/>
      <c r="AC2034" s="35"/>
      <c r="AD2034" s="35"/>
      <c r="AE2034" s="35"/>
      <c r="AT2034" s="20" t="s">
        <v>204</v>
      </c>
      <c r="AU2034" s="20" t="s">
        <v>81</v>
      </c>
    </row>
    <row r="2035" spans="1:65" s="13" customFormat="1">
      <c r="B2035" s="164"/>
      <c r="D2035" s="159" t="s">
        <v>206</v>
      </c>
      <c r="E2035" s="165" t="s">
        <v>3</v>
      </c>
      <c r="F2035" s="166" t="s">
        <v>2258</v>
      </c>
      <c r="H2035" s="167">
        <v>4.915</v>
      </c>
      <c r="I2035" s="168"/>
      <c r="L2035" s="164"/>
      <c r="M2035" s="169"/>
      <c r="N2035" s="170"/>
      <c r="O2035" s="170"/>
      <c r="P2035" s="170"/>
      <c r="Q2035" s="170"/>
      <c r="R2035" s="170"/>
      <c r="S2035" s="170"/>
      <c r="T2035" s="171"/>
      <c r="AT2035" s="165" t="s">
        <v>206</v>
      </c>
      <c r="AU2035" s="165" t="s">
        <v>81</v>
      </c>
      <c r="AV2035" s="13" t="s">
        <v>81</v>
      </c>
      <c r="AW2035" s="13" t="s">
        <v>34</v>
      </c>
      <c r="AX2035" s="13" t="s">
        <v>72</v>
      </c>
      <c r="AY2035" s="165" t="s">
        <v>195</v>
      </c>
    </row>
    <row r="2036" spans="1:65" s="13" customFormat="1">
      <c r="B2036" s="164"/>
      <c r="D2036" s="159" t="s">
        <v>206</v>
      </c>
      <c r="E2036" s="165" t="s">
        <v>3</v>
      </c>
      <c r="F2036" s="166" t="s">
        <v>2280</v>
      </c>
      <c r="H2036" s="167">
        <v>21.6</v>
      </c>
      <c r="I2036" s="168"/>
      <c r="L2036" s="164"/>
      <c r="M2036" s="169"/>
      <c r="N2036" s="170"/>
      <c r="O2036" s="170"/>
      <c r="P2036" s="170"/>
      <c r="Q2036" s="170"/>
      <c r="R2036" s="170"/>
      <c r="S2036" s="170"/>
      <c r="T2036" s="171"/>
      <c r="AT2036" s="165" t="s">
        <v>206</v>
      </c>
      <c r="AU2036" s="165" t="s">
        <v>81</v>
      </c>
      <c r="AV2036" s="13" t="s">
        <v>81</v>
      </c>
      <c r="AW2036" s="13" t="s">
        <v>34</v>
      </c>
      <c r="AX2036" s="13" t="s">
        <v>72</v>
      </c>
      <c r="AY2036" s="165" t="s">
        <v>195</v>
      </c>
    </row>
    <row r="2037" spans="1:65" s="13" customFormat="1">
      <c r="B2037" s="164"/>
      <c r="D2037" s="159" t="s">
        <v>206</v>
      </c>
      <c r="E2037" s="165" t="s">
        <v>3</v>
      </c>
      <c r="F2037" s="166" t="s">
        <v>2281</v>
      </c>
      <c r="H2037" s="167">
        <v>2</v>
      </c>
      <c r="I2037" s="168"/>
      <c r="L2037" s="164"/>
      <c r="M2037" s="169"/>
      <c r="N2037" s="170"/>
      <c r="O2037" s="170"/>
      <c r="P2037" s="170"/>
      <c r="Q2037" s="170"/>
      <c r="R2037" s="170"/>
      <c r="S2037" s="170"/>
      <c r="T2037" s="171"/>
      <c r="AT2037" s="165" t="s">
        <v>206</v>
      </c>
      <c r="AU2037" s="165" t="s">
        <v>81</v>
      </c>
      <c r="AV2037" s="13" t="s">
        <v>81</v>
      </c>
      <c r="AW2037" s="13" t="s">
        <v>34</v>
      </c>
      <c r="AX2037" s="13" t="s">
        <v>72</v>
      </c>
      <c r="AY2037" s="165" t="s">
        <v>195</v>
      </c>
    </row>
    <row r="2038" spans="1:65" s="15" customFormat="1">
      <c r="B2038" s="180"/>
      <c r="D2038" s="159" t="s">
        <v>206</v>
      </c>
      <c r="E2038" s="181" t="s">
        <v>3</v>
      </c>
      <c r="F2038" s="182" t="s">
        <v>212</v>
      </c>
      <c r="H2038" s="183">
        <v>28.515000000000001</v>
      </c>
      <c r="I2038" s="184"/>
      <c r="L2038" s="180"/>
      <c r="M2038" s="185"/>
      <c r="N2038" s="186"/>
      <c r="O2038" s="186"/>
      <c r="P2038" s="186"/>
      <c r="Q2038" s="186"/>
      <c r="R2038" s="186"/>
      <c r="S2038" s="186"/>
      <c r="T2038" s="187"/>
      <c r="AT2038" s="181" t="s">
        <v>206</v>
      </c>
      <c r="AU2038" s="181" t="s">
        <v>81</v>
      </c>
      <c r="AV2038" s="15" t="s">
        <v>202</v>
      </c>
      <c r="AW2038" s="15" t="s">
        <v>34</v>
      </c>
      <c r="AX2038" s="15" t="s">
        <v>79</v>
      </c>
      <c r="AY2038" s="181" t="s">
        <v>195</v>
      </c>
    </row>
    <row r="2039" spans="1:65" s="2" customFormat="1" ht="14.45" customHeight="1">
      <c r="A2039" s="35"/>
      <c r="B2039" s="145"/>
      <c r="C2039" s="146" t="s">
        <v>2282</v>
      </c>
      <c r="D2039" s="146" t="s">
        <v>197</v>
      </c>
      <c r="E2039" s="147" t="s">
        <v>2283</v>
      </c>
      <c r="F2039" s="148" t="s">
        <v>2284</v>
      </c>
      <c r="G2039" s="149" t="s">
        <v>200</v>
      </c>
      <c r="H2039" s="150">
        <v>64.369</v>
      </c>
      <c r="I2039" s="151"/>
      <c r="J2039" s="152">
        <f>ROUND(I2039*H2039,2)</f>
        <v>0</v>
      </c>
      <c r="K2039" s="148" t="s">
        <v>201</v>
      </c>
      <c r="L2039" s="36"/>
      <c r="M2039" s="153" t="s">
        <v>3</v>
      </c>
      <c r="N2039" s="154" t="s">
        <v>43</v>
      </c>
      <c r="O2039" s="56"/>
      <c r="P2039" s="155">
        <f>O2039*H2039</f>
        <v>0</v>
      </c>
      <c r="Q2039" s="155">
        <v>0</v>
      </c>
      <c r="R2039" s="155">
        <f>Q2039*H2039</f>
        <v>0</v>
      </c>
      <c r="S2039" s="155">
        <v>1.7</v>
      </c>
      <c r="T2039" s="156">
        <f>S2039*H2039</f>
        <v>109.4273</v>
      </c>
      <c r="U2039" s="35"/>
      <c r="V2039" s="35"/>
      <c r="W2039" s="35"/>
      <c r="X2039" s="35"/>
      <c r="Y2039" s="35"/>
      <c r="Z2039" s="35"/>
      <c r="AA2039" s="35"/>
      <c r="AB2039" s="35"/>
      <c r="AC2039" s="35"/>
      <c r="AD2039" s="35"/>
      <c r="AE2039" s="35"/>
      <c r="AR2039" s="157" t="s">
        <v>202</v>
      </c>
      <c r="AT2039" s="157" t="s">
        <v>197</v>
      </c>
      <c r="AU2039" s="157" t="s">
        <v>81</v>
      </c>
      <c r="AY2039" s="20" t="s">
        <v>195</v>
      </c>
      <c r="BE2039" s="158">
        <f>IF(N2039="základní",J2039,0)</f>
        <v>0</v>
      </c>
      <c r="BF2039" s="158">
        <f>IF(N2039="snížená",J2039,0)</f>
        <v>0</v>
      </c>
      <c r="BG2039" s="158">
        <f>IF(N2039="zákl. přenesená",J2039,0)</f>
        <v>0</v>
      </c>
      <c r="BH2039" s="158">
        <f>IF(N2039="sníž. přenesená",J2039,0)</f>
        <v>0</v>
      </c>
      <c r="BI2039" s="158">
        <f>IF(N2039="nulová",J2039,0)</f>
        <v>0</v>
      </c>
      <c r="BJ2039" s="20" t="s">
        <v>79</v>
      </c>
      <c r="BK2039" s="158">
        <f>ROUND(I2039*H2039,2)</f>
        <v>0</v>
      </c>
      <c r="BL2039" s="20" t="s">
        <v>202</v>
      </c>
      <c r="BM2039" s="157" t="s">
        <v>2285</v>
      </c>
    </row>
    <row r="2040" spans="1:65" s="2" customFormat="1" ht="39">
      <c r="A2040" s="35"/>
      <c r="B2040" s="36"/>
      <c r="C2040" s="35"/>
      <c r="D2040" s="159" t="s">
        <v>204</v>
      </c>
      <c r="E2040" s="35"/>
      <c r="F2040" s="160" t="s">
        <v>2286</v>
      </c>
      <c r="G2040" s="35"/>
      <c r="H2040" s="35"/>
      <c r="I2040" s="161"/>
      <c r="J2040" s="35"/>
      <c r="K2040" s="35"/>
      <c r="L2040" s="36"/>
      <c r="M2040" s="162"/>
      <c r="N2040" s="163"/>
      <c r="O2040" s="56"/>
      <c r="P2040" s="56"/>
      <c r="Q2040" s="56"/>
      <c r="R2040" s="56"/>
      <c r="S2040" s="56"/>
      <c r="T2040" s="57"/>
      <c r="U2040" s="35"/>
      <c r="V2040" s="35"/>
      <c r="W2040" s="35"/>
      <c r="X2040" s="35"/>
      <c r="Y2040" s="35"/>
      <c r="Z2040" s="35"/>
      <c r="AA2040" s="35"/>
      <c r="AB2040" s="35"/>
      <c r="AC2040" s="35"/>
      <c r="AD2040" s="35"/>
      <c r="AE2040" s="35"/>
      <c r="AT2040" s="20" t="s">
        <v>204</v>
      </c>
      <c r="AU2040" s="20" t="s">
        <v>81</v>
      </c>
    </row>
    <row r="2041" spans="1:65" s="13" customFormat="1" ht="22.5">
      <c r="B2041" s="164"/>
      <c r="D2041" s="159" t="s">
        <v>206</v>
      </c>
      <c r="E2041" s="165" t="s">
        <v>3</v>
      </c>
      <c r="F2041" s="166" t="s">
        <v>2287</v>
      </c>
      <c r="H2041" s="167">
        <v>23.463999999999999</v>
      </c>
      <c r="I2041" s="168"/>
      <c r="L2041" s="164"/>
      <c r="M2041" s="169"/>
      <c r="N2041" s="170"/>
      <c r="O2041" s="170"/>
      <c r="P2041" s="170"/>
      <c r="Q2041" s="170"/>
      <c r="R2041" s="170"/>
      <c r="S2041" s="170"/>
      <c r="T2041" s="171"/>
      <c r="AT2041" s="165" t="s">
        <v>206</v>
      </c>
      <c r="AU2041" s="165" t="s">
        <v>81</v>
      </c>
      <c r="AV2041" s="13" t="s">
        <v>81</v>
      </c>
      <c r="AW2041" s="13" t="s">
        <v>34</v>
      </c>
      <c r="AX2041" s="13" t="s">
        <v>72</v>
      </c>
      <c r="AY2041" s="165" t="s">
        <v>195</v>
      </c>
    </row>
    <row r="2042" spans="1:65" s="13" customFormat="1" ht="22.5">
      <c r="B2042" s="164"/>
      <c r="D2042" s="159" t="s">
        <v>206</v>
      </c>
      <c r="E2042" s="165" t="s">
        <v>3</v>
      </c>
      <c r="F2042" s="166" t="s">
        <v>2287</v>
      </c>
      <c r="H2042" s="167">
        <v>23.463999999999999</v>
      </c>
      <c r="I2042" s="168"/>
      <c r="L2042" s="164"/>
      <c r="M2042" s="169"/>
      <c r="N2042" s="170"/>
      <c r="O2042" s="170"/>
      <c r="P2042" s="170"/>
      <c r="Q2042" s="170"/>
      <c r="R2042" s="170"/>
      <c r="S2042" s="170"/>
      <c r="T2042" s="171"/>
      <c r="AT2042" s="165" t="s">
        <v>206</v>
      </c>
      <c r="AU2042" s="165" t="s">
        <v>81</v>
      </c>
      <c r="AV2042" s="13" t="s">
        <v>81</v>
      </c>
      <c r="AW2042" s="13" t="s">
        <v>34</v>
      </c>
      <c r="AX2042" s="13" t="s">
        <v>72</v>
      </c>
      <c r="AY2042" s="165" t="s">
        <v>195</v>
      </c>
    </row>
    <row r="2043" spans="1:65" s="13" customFormat="1">
      <c r="B2043" s="164"/>
      <c r="D2043" s="159" t="s">
        <v>206</v>
      </c>
      <c r="E2043" s="165" t="s">
        <v>3</v>
      </c>
      <c r="F2043" s="166" t="s">
        <v>2288</v>
      </c>
      <c r="H2043" s="167">
        <v>17.440999999999999</v>
      </c>
      <c r="I2043" s="168"/>
      <c r="L2043" s="164"/>
      <c r="M2043" s="169"/>
      <c r="N2043" s="170"/>
      <c r="O2043" s="170"/>
      <c r="P2043" s="170"/>
      <c r="Q2043" s="170"/>
      <c r="R2043" s="170"/>
      <c r="S2043" s="170"/>
      <c r="T2043" s="171"/>
      <c r="AT2043" s="165" t="s">
        <v>206</v>
      </c>
      <c r="AU2043" s="165" t="s">
        <v>81</v>
      </c>
      <c r="AV2043" s="13" t="s">
        <v>81</v>
      </c>
      <c r="AW2043" s="13" t="s">
        <v>34</v>
      </c>
      <c r="AX2043" s="13" t="s">
        <v>72</v>
      </c>
      <c r="AY2043" s="165" t="s">
        <v>195</v>
      </c>
    </row>
    <row r="2044" spans="1:65" s="15" customFormat="1">
      <c r="B2044" s="180"/>
      <c r="D2044" s="159" t="s">
        <v>206</v>
      </c>
      <c r="E2044" s="181" t="s">
        <v>3</v>
      </c>
      <c r="F2044" s="182" t="s">
        <v>2289</v>
      </c>
      <c r="H2044" s="183">
        <v>64.369</v>
      </c>
      <c r="I2044" s="184"/>
      <c r="L2044" s="180"/>
      <c r="M2044" s="185"/>
      <c r="N2044" s="186"/>
      <c r="O2044" s="186"/>
      <c r="P2044" s="186"/>
      <c r="Q2044" s="186"/>
      <c r="R2044" s="186"/>
      <c r="S2044" s="186"/>
      <c r="T2044" s="187"/>
      <c r="AT2044" s="181" t="s">
        <v>206</v>
      </c>
      <c r="AU2044" s="181" t="s">
        <v>81</v>
      </c>
      <c r="AV2044" s="15" t="s">
        <v>202</v>
      </c>
      <c r="AW2044" s="15" t="s">
        <v>34</v>
      </c>
      <c r="AX2044" s="15" t="s">
        <v>79</v>
      </c>
      <c r="AY2044" s="181" t="s">
        <v>195</v>
      </c>
    </row>
    <row r="2045" spans="1:65" s="2" customFormat="1" ht="49.15" customHeight="1">
      <c r="A2045" s="35"/>
      <c r="B2045" s="145"/>
      <c r="C2045" s="146" t="s">
        <v>2290</v>
      </c>
      <c r="D2045" s="146" t="s">
        <v>197</v>
      </c>
      <c r="E2045" s="147" t="s">
        <v>2291</v>
      </c>
      <c r="F2045" s="148" t="s">
        <v>2292</v>
      </c>
      <c r="G2045" s="149" t="s">
        <v>300</v>
      </c>
      <c r="H2045" s="150">
        <v>0.9</v>
      </c>
      <c r="I2045" s="151"/>
      <c r="J2045" s="152">
        <f>ROUND(I2045*H2045,2)</f>
        <v>0</v>
      </c>
      <c r="K2045" s="148" t="s">
        <v>201</v>
      </c>
      <c r="L2045" s="36"/>
      <c r="M2045" s="153" t="s">
        <v>3</v>
      </c>
      <c r="N2045" s="154" t="s">
        <v>43</v>
      </c>
      <c r="O2045" s="56"/>
      <c r="P2045" s="155">
        <f>O2045*H2045</f>
        <v>0</v>
      </c>
      <c r="Q2045" s="155">
        <v>0</v>
      </c>
      <c r="R2045" s="155">
        <f>Q2045*H2045</f>
        <v>0</v>
      </c>
      <c r="S2045" s="155">
        <v>5.5E-2</v>
      </c>
      <c r="T2045" s="156">
        <f>S2045*H2045</f>
        <v>4.9500000000000002E-2</v>
      </c>
      <c r="U2045" s="35"/>
      <c r="V2045" s="35"/>
      <c r="W2045" s="35"/>
      <c r="X2045" s="35"/>
      <c r="Y2045" s="35"/>
      <c r="Z2045" s="35"/>
      <c r="AA2045" s="35"/>
      <c r="AB2045" s="35"/>
      <c r="AC2045" s="35"/>
      <c r="AD2045" s="35"/>
      <c r="AE2045" s="35"/>
      <c r="AR2045" s="157" t="s">
        <v>202</v>
      </c>
      <c r="AT2045" s="157" t="s">
        <v>197</v>
      </c>
      <c r="AU2045" s="157" t="s">
        <v>81</v>
      </c>
      <c r="AY2045" s="20" t="s">
        <v>195</v>
      </c>
      <c r="BE2045" s="158">
        <f>IF(N2045="základní",J2045,0)</f>
        <v>0</v>
      </c>
      <c r="BF2045" s="158">
        <f>IF(N2045="snížená",J2045,0)</f>
        <v>0</v>
      </c>
      <c r="BG2045" s="158">
        <f>IF(N2045="zákl. přenesená",J2045,0)</f>
        <v>0</v>
      </c>
      <c r="BH2045" s="158">
        <f>IF(N2045="sníž. přenesená",J2045,0)</f>
        <v>0</v>
      </c>
      <c r="BI2045" s="158">
        <f>IF(N2045="nulová",J2045,0)</f>
        <v>0</v>
      </c>
      <c r="BJ2045" s="20" t="s">
        <v>79</v>
      </c>
      <c r="BK2045" s="158">
        <f>ROUND(I2045*H2045,2)</f>
        <v>0</v>
      </c>
      <c r="BL2045" s="20" t="s">
        <v>202</v>
      </c>
      <c r="BM2045" s="157" t="s">
        <v>2293</v>
      </c>
    </row>
    <row r="2046" spans="1:65" s="13" customFormat="1">
      <c r="B2046" s="164"/>
      <c r="D2046" s="159" t="s">
        <v>206</v>
      </c>
      <c r="E2046" s="165" t="s">
        <v>3</v>
      </c>
      <c r="F2046" s="166" t="s">
        <v>2294</v>
      </c>
      <c r="H2046" s="167">
        <v>0.9</v>
      </c>
      <c r="I2046" s="168"/>
      <c r="L2046" s="164"/>
      <c r="M2046" s="169"/>
      <c r="N2046" s="170"/>
      <c r="O2046" s="170"/>
      <c r="P2046" s="170"/>
      <c r="Q2046" s="170"/>
      <c r="R2046" s="170"/>
      <c r="S2046" s="170"/>
      <c r="T2046" s="171"/>
      <c r="AT2046" s="165" t="s">
        <v>206</v>
      </c>
      <c r="AU2046" s="165" t="s">
        <v>81</v>
      </c>
      <c r="AV2046" s="13" t="s">
        <v>81</v>
      </c>
      <c r="AW2046" s="13" t="s">
        <v>34</v>
      </c>
      <c r="AX2046" s="13" t="s">
        <v>79</v>
      </c>
      <c r="AY2046" s="165" t="s">
        <v>195</v>
      </c>
    </row>
    <row r="2047" spans="1:65" s="2" customFormat="1" ht="37.9" customHeight="1">
      <c r="A2047" s="35"/>
      <c r="B2047" s="145"/>
      <c r="C2047" s="146" t="s">
        <v>2295</v>
      </c>
      <c r="D2047" s="146" t="s">
        <v>197</v>
      </c>
      <c r="E2047" s="147" t="s">
        <v>2296</v>
      </c>
      <c r="F2047" s="148" t="s">
        <v>2297</v>
      </c>
      <c r="G2047" s="149" t="s">
        <v>300</v>
      </c>
      <c r="H2047" s="150">
        <v>5.5179999999999998</v>
      </c>
      <c r="I2047" s="151"/>
      <c r="J2047" s="152">
        <f>ROUND(I2047*H2047,2)</f>
        <v>0</v>
      </c>
      <c r="K2047" s="148" t="s">
        <v>201</v>
      </c>
      <c r="L2047" s="36"/>
      <c r="M2047" s="153" t="s">
        <v>3</v>
      </c>
      <c r="N2047" s="154" t="s">
        <v>43</v>
      </c>
      <c r="O2047" s="56"/>
      <c r="P2047" s="155">
        <f>O2047*H2047</f>
        <v>0</v>
      </c>
      <c r="Q2047" s="155">
        <v>0</v>
      </c>
      <c r="R2047" s="155">
        <f>Q2047*H2047</f>
        <v>0</v>
      </c>
      <c r="S2047" s="155">
        <v>6.3E-2</v>
      </c>
      <c r="T2047" s="156">
        <f>S2047*H2047</f>
        <v>0.347634</v>
      </c>
      <c r="U2047" s="35"/>
      <c r="V2047" s="35"/>
      <c r="W2047" s="35"/>
      <c r="X2047" s="35"/>
      <c r="Y2047" s="35"/>
      <c r="Z2047" s="35"/>
      <c r="AA2047" s="35"/>
      <c r="AB2047" s="35"/>
      <c r="AC2047" s="35"/>
      <c r="AD2047" s="35"/>
      <c r="AE2047" s="35"/>
      <c r="AR2047" s="157" t="s">
        <v>202</v>
      </c>
      <c r="AT2047" s="157" t="s">
        <v>197</v>
      </c>
      <c r="AU2047" s="157" t="s">
        <v>81</v>
      </c>
      <c r="AY2047" s="20" t="s">
        <v>195</v>
      </c>
      <c r="BE2047" s="158">
        <f>IF(N2047="základní",J2047,0)</f>
        <v>0</v>
      </c>
      <c r="BF2047" s="158">
        <f>IF(N2047="snížená",J2047,0)</f>
        <v>0</v>
      </c>
      <c r="BG2047" s="158">
        <f>IF(N2047="zákl. přenesená",J2047,0)</f>
        <v>0</v>
      </c>
      <c r="BH2047" s="158">
        <f>IF(N2047="sníž. přenesená",J2047,0)</f>
        <v>0</v>
      </c>
      <c r="BI2047" s="158">
        <f>IF(N2047="nulová",J2047,0)</f>
        <v>0</v>
      </c>
      <c r="BJ2047" s="20" t="s">
        <v>79</v>
      </c>
      <c r="BK2047" s="158">
        <f>ROUND(I2047*H2047,2)</f>
        <v>0</v>
      </c>
      <c r="BL2047" s="20" t="s">
        <v>202</v>
      </c>
      <c r="BM2047" s="157" t="s">
        <v>2298</v>
      </c>
    </row>
    <row r="2048" spans="1:65" s="2" customFormat="1" ht="58.5">
      <c r="A2048" s="35"/>
      <c r="B2048" s="36"/>
      <c r="C2048" s="35"/>
      <c r="D2048" s="159" t="s">
        <v>204</v>
      </c>
      <c r="E2048" s="35"/>
      <c r="F2048" s="160" t="s">
        <v>2299</v>
      </c>
      <c r="G2048" s="35"/>
      <c r="H2048" s="35"/>
      <c r="I2048" s="161"/>
      <c r="J2048" s="35"/>
      <c r="K2048" s="35"/>
      <c r="L2048" s="36"/>
      <c r="M2048" s="162"/>
      <c r="N2048" s="163"/>
      <c r="O2048" s="56"/>
      <c r="P2048" s="56"/>
      <c r="Q2048" s="56"/>
      <c r="R2048" s="56"/>
      <c r="S2048" s="56"/>
      <c r="T2048" s="57"/>
      <c r="U2048" s="35"/>
      <c r="V2048" s="35"/>
      <c r="W2048" s="35"/>
      <c r="X2048" s="35"/>
      <c r="Y2048" s="35"/>
      <c r="Z2048" s="35"/>
      <c r="AA2048" s="35"/>
      <c r="AB2048" s="35"/>
      <c r="AC2048" s="35"/>
      <c r="AD2048" s="35"/>
      <c r="AE2048" s="35"/>
      <c r="AT2048" s="20" t="s">
        <v>204</v>
      </c>
      <c r="AU2048" s="20" t="s">
        <v>81</v>
      </c>
    </row>
    <row r="2049" spans="1:65" s="13" customFormat="1">
      <c r="B2049" s="164"/>
      <c r="D2049" s="159" t="s">
        <v>206</v>
      </c>
      <c r="E2049" s="165" t="s">
        <v>3</v>
      </c>
      <c r="F2049" s="166" t="s">
        <v>2300</v>
      </c>
      <c r="H2049" s="167">
        <v>5.5179999999999998</v>
      </c>
      <c r="I2049" s="168"/>
      <c r="L2049" s="164"/>
      <c r="M2049" s="169"/>
      <c r="N2049" s="170"/>
      <c r="O2049" s="170"/>
      <c r="P2049" s="170"/>
      <c r="Q2049" s="170"/>
      <c r="R2049" s="170"/>
      <c r="S2049" s="170"/>
      <c r="T2049" s="171"/>
      <c r="AT2049" s="165" t="s">
        <v>206</v>
      </c>
      <c r="AU2049" s="165" t="s">
        <v>81</v>
      </c>
      <c r="AV2049" s="13" t="s">
        <v>81</v>
      </c>
      <c r="AW2049" s="13" t="s">
        <v>34</v>
      </c>
      <c r="AX2049" s="13" t="s">
        <v>79</v>
      </c>
      <c r="AY2049" s="165" t="s">
        <v>195</v>
      </c>
    </row>
    <row r="2050" spans="1:65" s="2" customFormat="1" ht="24.2" customHeight="1">
      <c r="A2050" s="35"/>
      <c r="B2050" s="145"/>
      <c r="C2050" s="146" t="s">
        <v>2301</v>
      </c>
      <c r="D2050" s="146" t="s">
        <v>197</v>
      </c>
      <c r="E2050" s="147" t="s">
        <v>2302</v>
      </c>
      <c r="F2050" s="148" t="s">
        <v>2303</v>
      </c>
      <c r="G2050" s="149" t="s">
        <v>300</v>
      </c>
      <c r="H2050" s="150">
        <v>8.5500000000000007</v>
      </c>
      <c r="I2050" s="151"/>
      <c r="J2050" s="152">
        <f>ROUND(I2050*H2050,2)</f>
        <v>0</v>
      </c>
      <c r="K2050" s="148" t="s">
        <v>201</v>
      </c>
      <c r="L2050" s="36"/>
      <c r="M2050" s="153" t="s">
        <v>3</v>
      </c>
      <c r="N2050" s="154" t="s">
        <v>43</v>
      </c>
      <c r="O2050" s="56"/>
      <c r="P2050" s="155">
        <f>O2050*H2050</f>
        <v>0</v>
      </c>
      <c r="Q2050" s="155">
        <v>0</v>
      </c>
      <c r="R2050" s="155">
        <f>Q2050*H2050</f>
        <v>0</v>
      </c>
      <c r="S2050" s="155">
        <v>5.0999999999999997E-2</v>
      </c>
      <c r="T2050" s="156">
        <f>S2050*H2050</f>
        <v>0.43604999999999999</v>
      </c>
      <c r="U2050" s="35"/>
      <c r="V2050" s="35"/>
      <c r="W2050" s="35"/>
      <c r="X2050" s="35"/>
      <c r="Y2050" s="35"/>
      <c r="Z2050" s="35"/>
      <c r="AA2050" s="35"/>
      <c r="AB2050" s="35"/>
      <c r="AC2050" s="35"/>
      <c r="AD2050" s="35"/>
      <c r="AE2050" s="35"/>
      <c r="AR2050" s="157" t="s">
        <v>202</v>
      </c>
      <c r="AT2050" s="157" t="s">
        <v>197</v>
      </c>
      <c r="AU2050" s="157" t="s">
        <v>81</v>
      </c>
      <c r="AY2050" s="20" t="s">
        <v>195</v>
      </c>
      <c r="BE2050" s="158">
        <f>IF(N2050="základní",J2050,0)</f>
        <v>0</v>
      </c>
      <c r="BF2050" s="158">
        <f>IF(N2050="snížená",J2050,0)</f>
        <v>0</v>
      </c>
      <c r="BG2050" s="158">
        <f>IF(N2050="zákl. přenesená",J2050,0)</f>
        <v>0</v>
      </c>
      <c r="BH2050" s="158">
        <f>IF(N2050="sníž. přenesená",J2050,0)</f>
        <v>0</v>
      </c>
      <c r="BI2050" s="158">
        <f>IF(N2050="nulová",J2050,0)</f>
        <v>0</v>
      </c>
      <c r="BJ2050" s="20" t="s">
        <v>79</v>
      </c>
      <c r="BK2050" s="158">
        <f>ROUND(I2050*H2050,2)</f>
        <v>0</v>
      </c>
      <c r="BL2050" s="20" t="s">
        <v>202</v>
      </c>
      <c r="BM2050" s="157" t="s">
        <v>2304</v>
      </c>
    </row>
    <row r="2051" spans="1:65" s="2" customFormat="1" ht="68.25">
      <c r="A2051" s="35"/>
      <c r="B2051" s="36"/>
      <c r="C2051" s="35"/>
      <c r="D2051" s="159" t="s">
        <v>204</v>
      </c>
      <c r="E2051" s="35"/>
      <c r="F2051" s="160" t="s">
        <v>2305</v>
      </c>
      <c r="G2051" s="35"/>
      <c r="H2051" s="35"/>
      <c r="I2051" s="161"/>
      <c r="J2051" s="35"/>
      <c r="K2051" s="35"/>
      <c r="L2051" s="36"/>
      <c r="M2051" s="162"/>
      <c r="N2051" s="163"/>
      <c r="O2051" s="56"/>
      <c r="P2051" s="56"/>
      <c r="Q2051" s="56"/>
      <c r="R2051" s="56"/>
      <c r="S2051" s="56"/>
      <c r="T2051" s="57"/>
      <c r="U2051" s="35"/>
      <c r="V2051" s="35"/>
      <c r="W2051" s="35"/>
      <c r="X2051" s="35"/>
      <c r="Y2051" s="35"/>
      <c r="Z2051" s="35"/>
      <c r="AA2051" s="35"/>
      <c r="AB2051" s="35"/>
      <c r="AC2051" s="35"/>
      <c r="AD2051" s="35"/>
      <c r="AE2051" s="35"/>
      <c r="AT2051" s="20" t="s">
        <v>204</v>
      </c>
      <c r="AU2051" s="20" t="s">
        <v>81</v>
      </c>
    </row>
    <row r="2052" spans="1:65" s="13" customFormat="1">
      <c r="B2052" s="164"/>
      <c r="D2052" s="159" t="s">
        <v>206</v>
      </c>
      <c r="E2052" s="165" t="s">
        <v>3</v>
      </c>
      <c r="F2052" s="166" t="s">
        <v>2306</v>
      </c>
      <c r="H2052" s="167">
        <v>8.5500000000000007</v>
      </c>
      <c r="I2052" s="168"/>
      <c r="L2052" s="164"/>
      <c r="M2052" s="169"/>
      <c r="N2052" s="170"/>
      <c r="O2052" s="170"/>
      <c r="P2052" s="170"/>
      <c r="Q2052" s="170"/>
      <c r="R2052" s="170"/>
      <c r="S2052" s="170"/>
      <c r="T2052" s="171"/>
      <c r="AT2052" s="165" t="s">
        <v>206</v>
      </c>
      <c r="AU2052" s="165" t="s">
        <v>81</v>
      </c>
      <c r="AV2052" s="13" t="s">
        <v>81</v>
      </c>
      <c r="AW2052" s="13" t="s">
        <v>34</v>
      </c>
      <c r="AX2052" s="13" t="s">
        <v>79</v>
      </c>
      <c r="AY2052" s="165" t="s">
        <v>195</v>
      </c>
    </row>
    <row r="2053" spans="1:65" s="2" customFormat="1" ht="24.2" customHeight="1">
      <c r="A2053" s="35"/>
      <c r="B2053" s="145"/>
      <c r="C2053" s="146" t="s">
        <v>2307</v>
      </c>
      <c r="D2053" s="146" t="s">
        <v>197</v>
      </c>
      <c r="E2053" s="147" t="s">
        <v>2308</v>
      </c>
      <c r="F2053" s="148" t="s">
        <v>2309</v>
      </c>
      <c r="G2053" s="149" t="s">
        <v>300</v>
      </c>
      <c r="H2053" s="150">
        <v>51.3</v>
      </c>
      <c r="I2053" s="151"/>
      <c r="J2053" s="152">
        <f>ROUND(I2053*H2053,2)</f>
        <v>0</v>
      </c>
      <c r="K2053" s="148" t="s">
        <v>201</v>
      </c>
      <c r="L2053" s="36"/>
      <c r="M2053" s="153" t="s">
        <v>3</v>
      </c>
      <c r="N2053" s="154" t="s">
        <v>43</v>
      </c>
      <c r="O2053" s="56"/>
      <c r="P2053" s="155">
        <f>O2053*H2053</f>
        <v>0</v>
      </c>
      <c r="Q2053" s="155">
        <v>0</v>
      </c>
      <c r="R2053" s="155">
        <f>Q2053*H2053</f>
        <v>0</v>
      </c>
      <c r="S2053" s="155">
        <v>4.2999999999999997E-2</v>
      </c>
      <c r="T2053" s="156">
        <f>S2053*H2053</f>
        <v>2.2058999999999997</v>
      </c>
      <c r="U2053" s="35"/>
      <c r="V2053" s="35"/>
      <c r="W2053" s="35"/>
      <c r="X2053" s="35"/>
      <c r="Y2053" s="35"/>
      <c r="Z2053" s="35"/>
      <c r="AA2053" s="35"/>
      <c r="AB2053" s="35"/>
      <c r="AC2053" s="35"/>
      <c r="AD2053" s="35"/>
      <c r="AE2053" s="35"/>
      <c r="AR2053" s="157" t="s">
        <v>202</v>
      </c>
      <c r="AT2053" s="157" t="s">
        <v>197</v>
      </c>
      <c r="AU2053" s="157" t="s">
        <v>81</v>
      </c>
      <c r="AY2053" s="20" t="s">
        <v>195</v>
      </c>
      <c r="BE2053" s="158">
        <f>IF(N2053="základní",J2053,0)</f>
        <v>0</v>
      </c>
      <c r="BF2053" s="158">
        <f>IF(N2053="snížená",J2053,0)</f>
        <v>0</v>
      </c>
      <c r="BG2053" s="158">
        <f>IF(N2053="zákl. přenesená",J2053,0)</f>
        <v>0</v>
      </c>
      <c r="BH2053" s="158">
        <f>IF(N2053="sníž. přenesená",J2053,0)</f>
        <v>0</v>
      </c>
      <c r="BI2053" s="158">
        <f>IF(N2053="nulová",J2053,0)</f>
        <v>0</v>
      </c>
      <c r="BJ2053" s="20" t="s">
        <v>79</v>
      </c>
      <c r="BK2053" s="158">
        <f>ROUND(I2053*H2053,2)</f>
        <v>0</v>
      </c>
      <c r="BL2053" s="20" t="s">
        <v>202</v>
      </c>
      <c r="BM2053" s="157" t="s">
        <v>2310</v>
      </c>
    </row>
    <row r="2054" spans="1:65" s="2" customFormat="1" ht="68.25">
      <c r="A2054" s="35"/>
      <c r="B2054" s="36"/>
      <c r="C2054" s="35"/>
      <c r="D2054" s="159" t="s">
        <v>204</v>
      </c>
      <c r="E2054" s="35"/>
      <c r="F2054" s="160" t="s">
        <v>2305</v>
      </c>
      <c r="G2054" s="35"/>
      <c r="H2054" s="35"/>
      <c r="I2054" s="161"/>
      <c r="J2054" s="35"/>
      <c r="K2054" s="35"/>
      <c r="L2054" s="36"/>
      <c r="M2054" s="162"/>
      <c r="N2054" s="163"/>
      <c r="O2054" s="56"/>
      <c r="P2054" s="56"/>
      <c r="Q2054" s="56"/>
      <c r="R2054" s="56"/>
      <c r="S2054" s="56"/>
      <c r="T2054" s="57"/>
      <c r="U2054" s="35"/>
      <c r="V2054" s="35"/>
      <c r="W2054" s="35"/>
      <c r="X2054" s="35"/>
      <c r="Y2054" s="35"/>
      <c r="Z2054" s="35"/>
      <c r="AA2054" s="35"/>
      <c r="AB2054" s="35"/>
      <c r="AC2054" s="35"/>
      <c r="AD2054" s="35"/>
      <c r="AE2054" s="35"/>
      <c r="AT2054" s="20" t="s">
        <v>204</v>
      </c>
      <c r="AU2054" s="20" t="s">
        <v>81</v>
      </c>
    </row>
    <row r="2055" spans="1:65" s="13" customFormat="1">
      <c r="B2055" s="164"/>
      <c r="D2055" s="159" t="s">
        <v>206</v>
      </c>
      <c r="E2055" s="165" t="s">
        <v>3</v>
      </c>
      <c r="F2055" s="166" t="s">
        <v>2311</v>
      </c>
      <c r="H2055" s="167">
        <v>51.3</v>
      </c>
      <c r="I2055" s="168"/>
      <c r="L2055" s="164"/>
      <c r="M2055" s="169"/>
      <c r="N2055" s="170"/>
      <c r="O2055" s="170"/>
      <c r="P2055" s="170"/>
      <c r="Q2055" s="170"/>
      <c r="R2055" s="170"/>
      <c r="S2055" s="170"/>
      <c r="T2055" s="171"/>
      <c r="AT2055" s="165" t="s">
        <v>206</v>
      </c>
      <c r="AU2055" s="165" t="s">
        <v>81</v>
      </c>
      <c r="AV2055" s="13" t="s">
        <v>81</v>
      </c>
      <c r="AW2055" s="13" t="s">
        <v>34</v>
      </c>
      <c r="AX2055" s="13" t="s">
        <v>79</v>
      </c>
      <c r="AY2055" s="165" t="s">
        <v>195</v>
      </c>
    </row>
    <row r="2056" spans="1:65" s="2" customFormat="1" ht="49.15" customHeight="1">
      <c r="A2056" s="35"/>
      <c r="B2056" s="145"/>
      <c r="C2056" s="146" t="s">
        <v>2312</v>
      </c>
      <c r="D2056" s="146" t="s">
        <v>197</v>
      </c>
      <c r="E2056" s="147" t="s">
        <v>2313</v>
      </c>
      <c r="F2056" s="148" t="s">
        <v>2314</v>
      </c>
      <c r="G2056" s="149" t="s">
        <v>200</v>
      </c>
      <c r="H2056" s="150">
        <v>0.48</v>
      </c>
      <c r="I2056" s="151"/>
      <c r="J2056" s="152">
        <f>ROUND(I2056*H2056,2)</f>
        <v>0</v>
      </c>
      <c r="K2056" s="148" t="s">
        <v>201</v>
      </c>
      <c r="L2056" s="36"/>
      <c r="M2056" s="153" t="s">
        <v>3</v>
      </c>
      <c r="N2056" s="154" t="s">
        <v>43</v>
      </c>
      <c r="O2056" s="56"/>
      <c r="P2056" s="155">
        <f>O2056*H2056</f>
        <v>0</v>
      </c>
      <c r="Q2056" s="155">
        <v>0</v>
      </c>
      <c r="R2056" s="155">
        <f>Q2056*H2056</f>
        <v>0</v>
      </c>
      <c r="S2056" s="155">
        <v>1.8</v>
      </c>
      <c r="T2056" s="156">
        <f>S2056*H2056</f>
        <v>0.86399999999999999</v>
      </c>
      <c r="U2056" s="35"/>
      <c r="V2056" s="35"/>
      <c r="W2056" s="35"/>
      <c r="X2056" s="35"/>
      <c r="Y2056" s="35"/>
      <c r="Z2056" s="35"/>
      <c r="AA2056" s="35"/>
      <c r="AB2056" s="35"/>
      <c r="AC2056" s="35"/>
      <c r="AD2056" s="35"/>
      <c r="AE2056" s="35"/>
      <c r="AR2056" s="157" t="s">
        <v>202</v>
      </c>
      <c r="AT2056" s="157" t="s">
        <v>197</v>
      </c>
      <c r="AU2056" s="157" t="s">
        <v>81</v>
      </c>
      <c r="AY2056" s="20" t="s">
        <v>195</v>
      </c>
      <c r="BE2056" s="158">
        <f>IF(N2056="základní",J2056,0)</f>
        <v>0</v>
      </c>
      <c r="BF2056" s="158">
        <f>IF(N2056="snížená",J2056,0)</f>
        <v>0</v>
      </c>
      <c r="BG2056" s="158">
        <f>IF(N2056="zákl. přenesená",J2056,0)</f>
        <v>0</v>
      </c>
      <c r="BH2056" s="158">
        <f>IF(N2056="sníž. přenesená",J2056,0)</f>
        <v>0</v>
      </c>
      <c r="BI2056" s="158">
        <f>IF(N2056="nulová",J2056,0)</f>
        <v>0</v>
      </c>
      <c r="BJ2056" s="20" t="s">
        <v>79</v>
      </c>
      <c r="BK2056" s="158">
        <f>ROUND(I2056*H2056,2)</f>
        <v>0</v>
      </c>
      <c r="BL2056" s="20" t="s">
        <v>202</v>
      </c>
      <c r="BM2056" s="157" t="s">
        <v>2315</v>
      </c>
    </row>
    <row r="2057" spans="1:65" s="13" customFormat="1">
      <c r="B2057" s="164"/>
      <c r="D2057" s="159" t="s">
        <v>206</v>
      </c>
      <c r="E2057" s="165" t="s">
        <v>3</v>
      </c>
      <c r="F2057" s="166" t="s">
        <v>2316</v>
      </c>
      <c r="H2057" s="167">
        <v>0.48</v>
      </c>
      <c r="I2057" s="168"/>
      <c r="L2057" s="164"/>
      <c r="M2057" s="169"/>
      <c r="N2057" s="170"/>
      <c r="O2057" s="170"/>
      <c r="P2057" s="170"/>
      <c r="Q2057" s="170"/>
      <c r="R2057" s="170"/>
      <c r="S2057" s="170"/>
      <c r="T2057" s="171"/>
      <c r="AT2057" s="165" t="s">
        <v>206</v>
      </c>
      <c r="AU2057" s="165" t="s">
        <v>81</v>
      </c>
      <c r="AV2057" s="13" t="s">
        <v>81</v>
      </c>
      <c r="AW2057" s="13" t="s">
        <v>34</v>
      </c>
      <c r="AX2057" s="13" t="s">
        <v>79</v>
      </c>
      <c r="AY2057" s="165" t="s">
        <v>195</v>
      </c>
    </row>
    <row r="2058" spans="1:65" s="2" customFormat="1" ht="37.9" customHeight="1">
      <c r="A2058" s="35"/>
      <c r="B2058" s="145"/>
      <c r="C2058" s="146" t="s">
        <v>2317</v>
      </c>
      <c r="D2058" s="146" t="s">
        <v>197</v>
      </c>
      <c r="E2058" s="147" t="s">
        <v>2318</v>
      </c>
      <c r="F2058" s="148" t="s">
        <v>2319</v>
      </c>
      <c r="G2058" s="149" t="s">
        <v>321</v>
      </c>
      <c r="H2058" s="150">
        <v>55.1</v>
      </c>
      <c r="I2058" s="151"/>
      <c r="J2058" s="152">
        <f>ROUND(I2058*H2058,2)</f>
        <v>0</v>
      </c>
      <c r="K2058" s="148" t="s">
        <v>201</v>
      </c>
      <c r="L2058" s="36"/>
      <c r="M2058" s="153" t="s">
        <v>3</v>
      </c>
      <c r="N2058" s="154" t="s">
        <v>43</v>
      </c>
      <c r="O2058" s="56"/>
      <c r="P2058" s="155">
        <f>O2058*H2058</f>
        <v>0</v>
      </c>
      <c r="Q2058" s="155">
        <v>0</v>
      </c>
      <c r="R2058" s="155">
        <f>Q2058*H2058</f>
        <v>0</v>
      </c>
      <c r="S2058" s="155">
        <v>1.2E-2</v>
      </c>
      <c r="T2058" s="156">
        <f>S2058*H2058</f>
        <v>0.66120000000000001</v>
      </c>
      <c r="U2058" s="35"/>
      <c r="V2058" s="35"/>
      <c r="W2058" s="35"/>
      <c r="X2058" s="35"/>
      <c r="Y2058" s="35"/>
      <c r="Z2058" s="35"/>
      <c r="AA2058" s="35"/>
      <c r="AB2058" s="35"/>
      <c r="AC2058" s="35"/>
      <c r="AD2058" s="35"/>
      <c r="AE2058" s="35"/>
      <c r="AR2058" s="157" t="s">
        <v>202</v>
      </c>
      <c r="AT2058" s="157" t="s">
        <v>197</v>
      </c>
      <c r="AU2058" s="157" t="s">
        <v>81</v>
      </c>
      <c r="AY2058" s="20" t="s">
        <v>195</v>
      </c>
      <c r="BE2058" s="158">
        <f>IF(N2058="základní",J2058,0)</f>
        <v>0</v>
      </c>
      <c r="BF2058" s="158">
        <f>IF(N2058="snížená",J2058,0)</f>
        <v>0</v>
      </c>
      <c r="BG2058" s="158">
        <f>IF(N2058="zákl. přenesená",J2058,0)</f>
        <v>0</v>
      </c>
      <c r="BH2058" s="158">
        <f>IF(N2058="sníž. přenesená",J2058,0)</f>
        <v>0</v>
      </c>
      <c r="BI2058" s="158">
        <f>IF(N2058="nulová",J2058,0)</f>
        <v>0</v>
      </c>
      <c r="BJ2058" s="20" t="s">
        <v>79</v>
      </c>
      <c r="BK2058" s="158">
        <f>ROUND(I2058*H2058,2)</f>
        <v>0</v>
      </c>
      <c r="BL2058" s="20" t="s">
        <v>202</v>
      </c>
      <c r="BM2058" s="157" t="s">
        <v>2320</v>
      </c>
    </row>
    <row r="2059" spans="1:65" s="13" customFormat="1">
      <c r="B2059" s="164"/>
      <c r="D2059" s="159" t="s">
        <v>206</v>
      </c>
      <c r="E2059" s="165" t="s">
        <v>3</v>
      </c>
      <c r="F2059" s="166" t="s">
        <v>2321</v>
      </c>
      <c r="H2059" s="167">
        <v>55.1</v>
      </c>
      <c r="I2059" s="168"/>
      <c r="L2059" s="164"/>
      <c r="M2059" s="169"/>
      <c r="N2059" s="170"/>
      <c r="O2059" s="170"/>
      <c r="P2059" s="170"/>
      <c r="Q2059" s="170"/>
      <c r="R2059" s="170"/>
      <c r="S2059" s="170"/>
      <c r="T2059" s="171"/>
      <c r="AT2059" s="165" t="s">
        <v>206</v>
      </c>
      <c r="AU2059" s="165" t="s">
        <v>81</v>
      </c>
      <c r="AV2059" s="13" t="s">
        <v>81</v>
      </c>
      <c r="AW2059" s="13" t="s">
        <v>34</v>
      </c>
      <c r="AX2059" s="13" t="s">
        <v>79</v>
      </c>
      <c r="AY2059" s="165" t="s">
        <v>195</v>
      </c>
    </row>
    <row r="2060" spans="1:65" s="2" customFormat="1" ht="37.9" customHeight="1">
      <c r="A2060" s="35"/>
      <c r="B2060" s="145"/>
      <c r="C2060" s="146" t="s">
        <v>2322</v>
      </c>
      <c r="D2060" s="146" t="s">
        <v>197</v>
      </c>
      <c r="E2060" s="147" t="s">
        <v>2323</v>
      </c>
      <c r="F2060" s="148" t="s">
        <v>2324</v>
      </c>
      <c r="G2060" s="149" t="s">
        <v>321</v>
      </c>
      <c r="H2060" s="150">
        <v>6.8</v>
      </c>
      <c r="I2060" s="151"/>
      <c r="J2060" s="152">
        <f>ROUND(I2060*H2060,2)</f>
        <v>0</v>
      </c>
      <c r="K2060" s="148" t="s">
        <v>201</v>
      </c>
      <c r="L2060" s="36"/>
      <c r="M2060" s="153" t="s">
        <v>3</v>
      </c>
      <c r="N2060" s="154" t="s">
        <v>43</v>
      </c>
      <c r="O2060" s="56"/>
      <c r="P2060" s="155">
        <f>O2060*H2060</f>
        <v>0</v>
      </c>
      <c r="Q2060" s="155">
        <v>0</v>
      </c>
      <c r="R2060" s="155">
        <f>Q2060*H2060</f>
        <v>0</v>
      </c>
      <c r="S2060" s="155">
        <v>1.2E-2</v>
      </c>
      <c r="T2060" s="156">
        <f>S2060*H2060</f>
        <v>8.1600000000000006E-2</v>
      </c>
      <c r="U2060" s="35"/>
      <c r="V2060" s="35"/>
      <c r="W2060" s="35"/>
      <c r="X2060" s="35"/>
      <c r="Y2060" s="35"/>
      <c r="Z2060" s="35"/>
      <c r="AA2060" s="35"/>
      <c r="AB2060" s="35"/>
      <c r="AC2060" s="35"/>
      <c r="AD2060" s="35"/>
      <c r="AE2060" s="35"/>
      <c r="AR2060" s="157" t="s">
        <v>202</v>
      </c>
      <c r="AT2060" s="157" t="s">
        <v>197</v>
      </c>
      <c r="AU2060" s="157" t="s">
        <v>81</v>
      </c>
      <c r="AY2060" s="20" t="s">
        <v>195</v>
      </c>
      <c r="BE2060" s="158">
        <f>IF(N2060="základní",J2060,0)</f>
        <v>0</v>
      </c>
      <c r="BF2060" s="158">
        <f>IF(N2060="snížená",J2060,0)</f>
        <v>0</v>
      </c>
      <c r="BG2060" s="158">
        <f>IF(N2060="zákl. přenesená",J2060,0)</f>
        <v>0</v>
      </c>
      <c r="BH2060" s="158">
        <f>IF(N2060="sníž. přenesená",J2060,0)</f>
        <v>0</v>
      </c>
      <c r="BI2060" s="158">
        <f>IF(N2060="nulová",J2060,0)</f>
        <v>0</v>
      </c>
      <c r="BJ2060" s="20" t="s">
        <v>79</v>
      </c>
      <c r="BK2060" s="158">
        <f>ROUND(I2060*H2060,2)</f>
        <v>0</v>
      </c>
      <c r="BL2060" s="20" t="s">
        <v>202</v>
      </c>
      <c r="BM2060" s="157" t="s">
        <v>2325</v>
      </c>
    </row>
    <row r="2061" spans="1:65" s="13" customFormat="1">
      <c r="B2061" s="164"/>
      <c r="D2061" s="159" t="s">
        <v>206</v>
      </c>
      <c r="E2061" s="165" t="s">
        <v>3</v>
      </c>
      <c r="F2061" s="166" t="s">
        <v>2326</v>
      </c>
      <c r="H2061" s="167">
        <v>6.8</v>
      </c>
      <c r="I2061" s="168"/>
      <c r="L2061" s="164"/>
      <c r="M2061" s="169"/>
      <c r="N2061" s="170"/>
      <c r="O2061" s="170"/>
      <c r="P2061" s="170"/>
      <c r="Q2061" s="170"/>
      <c r="R2061" s="170"/>
      <c r="S2061" s="170"/>
      <c r="T2061" s="171"/>
      <c r="AT2061" s="165" t="s">
        <v>206</v>
      </c>
      <c r="AU2061" s="165" t="s">
        <v>81</v>
      </c>
      <c r="AV2061" s="13" t="s">
        <v>81</v>
      </c>
      <c r="AW2061" s="13" t="s">
        <v>34</v>
      </c>
      <c r="AX2061" s="13" t="s">
        <v>79</v>
      </c>
      <c r="AY2061" s="165" t="s">
        <v>195</v>
      </c>
    </row>
    <row r="2062" spans="1:65" s="2" customFormat="1" ht="37.9" customHeight="1">
      <c r="A2062" s="35"/>
      <c r="B2062" s="145"/>
      <c r="C2062" s="146" t="s">
        <v>2327</v>
      </c>
      <c r="D2062" s="146" t="s">
        <v>197</v>
      </c>
      <c r="E2062" s="147" t="s">
        <v>2328</v>
      </c>
      <c r="F2062" s="148" t="s">
        <v>2329</v>
      </c>
      <c r="G2062" s="149" t="s">
        <v>321</v>
      </c>
      <c r="H2062" s="150">
        <v>18</v>
      </c>
      <c r="I2062" s="151"/>
      <c r="J2062" s="152">
        <f>ROUND(I2062*H2062,2)</f>
        <v>0</v>
      </c>
      <c r="K2062" s="148" t="s">
        <v>201</v>
      </c>
      <c r="L2062" s="36"/>
      <c r="M2062" s="153" t="s">
        <v>3</v>
      </c>
      <c r="N2062" s="154" t="s">
        <v>43</v>
      </c>
      <c r="O2062" s="56"/>
      <c r="P2062" s="155">
        <f>O2062*H2062</f>
        <v>0</v>
      </c>
      <c r="Q2062" s="155">
        <v>2.3619999999999999E-2</v>
      </c>
      <c r="R2062" s="155">
        <f>Q2062*H2062</f>
        <v>0.42515999999999998</v>
      </c>
      <c r="S2062" s="155">
        <v>0</v>
      </c>
      <c r="T2062" s="156">
        <f>S2062*H2062</f>
        <v>0</v>
      </c>
      <c r="U2062" s="35"/>
      <c r="V2062" s="35"/>
      <c r="W2062" s="35"/>
      <c r="X2062" s="35"/>
      <c r="Y2062" s="35"/>
      <c r="Z2062" s="35"/>
      <c r="AA2062" s="35"/>
      <c r="AB2062" s="35"/>
      <c r="AC2062" s="35"/>
      <c r="AD2062" s="35"/>
      <c r="AE2062" s="35"/>
      <c r="AR2062" s="157" t="s">
        <v>202</v>
      </c>
      <c r="AT2062" s="157" t="s">
        <v>197</v>
      </c>
      <c r="AU2062" s="157" t="s">
        <v>81</v>
      </c>
      <c r="AY2062" s="20" t="s">
        <v>195</v>
      </c>
      <c r="BE2062" s="158">
        <f>IF(N2062="základní",J2062,0)</f>
        <v>0</v>
      </c>
      <c r="BF2062" s="158">
        <f>IF(N2062="snížená",J2062,0)</f>
        <v>0</v>
      </c>
      <c r="BG2062" s="158">
        <f>IF(N2062="zákl. přenesená",J2062,0)</f>
        <v>0</v>
      </c>
      <c r="BH2062" s="158">
        <f>IF(N2062="sníž. přenesená",J2062,0)</f>
        <v>0</v>
      </c>
      <c r="BI2062" s="158">
        <f>IF(N2062="nulová",J2062,0)</f>
        <v>0</v>
      </c>
      <c r="BJ2062" s="20" t="s">
        <v>79</v>
      </c>
      <c r="BK2062" s="158">
        <f>ROUND(I2062*H2062,2)</f>
        <v>0</v>
      </c>
      <c r="BL2062" s="20" t="s">
        <v>202</v>
      </c>
      <c r="BM2062" s="157" t="s">
        <v>2330</v>
      </c>
    </row>
    <row r="2063" spans="1:65" s="13" customFormat="1">
      <c r="B2063" s="164"/>
      <c r="D2063" s="159" t="s">
        <v>206</v>
      </c>
      <c r="E2063" s="165" t="s">
        <v>3</v>
      </c>
      <c r="F2063" s="166" t="s">
        <v>2331</v>
      </c>
      <c r="H2063" s="167">
        <v>18</v>
      </c>
      <c r="I2063" s="168"/>
      <c r="L2063" s="164"/>
      <c r="M2063" s="169"/>
      <c r="N2063" s="170"/>
      <c r="O2063" s="170"/>
      <c r="P2063" s="170"/>
      <c r="Q2063" s="170"/>
      <c r="R2063" s="170"/>
      <c r="S2063" s="170"/>
      <c r="T2063" s="171"/>
      <c r="AT2063" s="165" t="s">
        <v>206</v>
      </c>
      <c r="AU2063" s="165" t="s">
        <v>81</v>
      </c>
      <c r="AV2063" s="13" t="s">
        <v>81</v>
      </c>
      <c r="AW2063" s="13" t="s">
        <v>34</v>
      </c>
      <c r="AX2063" s="13" t="s">
        <v>79</v>
      </c>
      <c r="AY2063" s="165" t="s">
        <v>195</v>
      </c>
    </row>
    <row r="2064" spans="1:65" s="2" customFormat="1" ht="49.15" customHeight="1">
      <c r="A2064" s="35"/>
      <c r="B2064" s="145"/>
      <c r="C2064" s="146" t="s">
        <v>2332</v>
      </c>
      <c r="D2064" s="146" t="s">
        <v>197</v>
      </c>
      <c r="E2064" s="147" t="s">
        <v>2333</v>
      </c>
      <c r="F2064" s="148" t="s">
        <v>2334</v>
      </c>
      <c r="G2064" s="149" t="s">
        <v>321</v>
      </c>
      <c r="H2064" s="150">
        <v>18</v>
      </c>
      <c r="I2064" s="151"/>
      <c r="J2064" s="152">
        <f>ROUND(I2064*H2064,2)</f>
        <v>0</v>
      </c>
      <c r="K2064" s="148" t="s">
        <v>201</v>
      </c>
      <c r="L2064" s="36"/>
      <c r="M2064" s="153" t="s">
        <v>3</v>
      </c>
      <c r="N2064" s="154" t="s">
        <v>43</v>
      </c>
      <c r="O2064" s="56"/>
      <c r="P2064" s="155">
        <f>O2064*H2064</f>
        <v>0</v>
      </c>
      <c r="Q2064" s="155">
        <v>4.4000000000000003E-3</v>
      </c>
      <c r="R2064" s="155">
        <f>Q2064*H2064</f>
        <v>7.9200000000000007E-2</v>
      </c>
      <c r="S2064" s="155">
        <v>0</v>
      </c>
      <c r="T2064" s="156">
        <f>S2064*H2064</f>
        <v>0</v>
      </c>
      <c r="U2064" s="35"/>
      <c r="V2064" s="35"/>
      <c r="W2064" s="35"/>
      <c r="X2064" s="35"/>
      <c r="Y2064" s="35"/>
      <c r="Z2064" s="35"/>
      <c r="AA2064" s="35"/>
      <c r="AB2064" s="35"/>
      <c r="AC2064" s="35"/>
      <c r="AD2064" s="35"/>
      <c r="AE2064" s="35"/>
      <c r="AR2064" s="157" t="s">
        <v>202</v>
      </c>
      <c r="AT2064" s="157" t="s">
        <v>197</v>
      </c>
      <c r="AU2064" s="157" t="s">
        <v>81</v>
      </c>
      <c r="AY2064" s="20" t="s">
        <v>195</v>
      </c>
      <c r="BE2064" s="158">
        <f>IF(N2064="základní",J2064,0)</f>
        <v>0</v>
      </c>
      <c r="BF2064" s="158">
        <f>IF(N2064="snížená",J2064,0)</f>
        <v>0</v>
      </c>
      <c r="BG2064" s="158">
        <f>IF(N2064="zákl. přenesená",J2064,0)</f>
        <v>0</v>
      </c>
      <c r="BH2064" s="158">
        <f>IF(N2064="sníž. přenesená",J2064,0)</f>
        <v>0</v>
      </c>
      <c r="BI2064" s="158">
        <f>IF(N2064="nulová",J2064,0)</f>
        <v>0</v>
      </c>
      <c r="BJ2064" s="20" t="s">
        <v>79</v>
      </c>
      <c r="BK2064" s="158">
        <f>ROUND(I2064*H2064,2)</f>
        <v>0</v>
      </c>
      <c r="BL2064" s="20" t="s">
        <v>202</v>
      </c>
      <c r="BM2064" s="157" t="s">
        <v>2335</v>
      </c>
    </row>
    <row r="2065" spans="1:65" s="13" customFormat="1">
      <c r="B2065" s="164"/>
      <c r="D2065" s="159" t="s">
        <v>206</v>
      </c>
      <c r="E2065" s="165" t="s">
        <v>3</v>
      </c>
      <c r="F2065" s="166" t="s">
        <v>2331</v>
      </c>
      <c r="H2065" s="167">
        <v>18</v>
      </c>
      <c r="I2065" s="168"/>
      <c r="L2065" s="164"/>
      <c r="M2065" s="169"/>
      <c r="N2065" s="170"/>
      <c r="O2065" s="170"/>
      <c r="P2065" s="170"/>
      <c r="Q2065" s="170"/>
      <c r="R2065" s="170"/>
      <c r="S2065" s="170"/>
      <c r="T2065" s="171"/>
      <c r="AT2065" s="165" t="s">
        <v>206</v>
      </c>
      <c r="AU2065" s="165" t="s">
        <v>81</v>
      </c>
      <c r="AV2065" s="13" t="s">
        <v>81</v>
      </c>
      <c r="AW2065" s="13" t="s">
        <v>34</v>
      </c>
      <c r="AX2065" s="13" t="s">
        <v>79</v>
      </c>
      <c r="AY2065" s="165" t="s">
        <v>195</v>
      </c>
    </row>
    <row r="2066" spans="1:65" s="2" customFormat="1" ht="37.9" customHeight="1">
      <c r="A2066" s="35"/>
      <c r="B2066" s="145"/>
      <c r="C2066" s="146" t="s">
        <v>2336</v>
      </c>
      <c r="D2066" s="146" t="s">
        <v>197</v>
      </c>
      <c r="E2066" s="147" t="s">
        <v>2337</v>
      </c>
      <c r="F2066" s="148" t="s">
        <v>2338</v>
      </c>
      <c r="G2066" s="149" t="s">
        <v>300</v>
      </c>
      <c r="H2066" s="150">
        <v>381.096</v>
      </c>
      <c r="I2066" s="151"/>
      <c r="J2066" s="152">
        <f>ROUND(I2066*H2066,2)</f>
        <v>0</v>
      </c>
      <c r="K2066" s="148" t="s">
        <v>201</v>
      </c>
      <c r="L2066" s="36"/>
      <c r="M2066" s="153" t="s">
        <v>3</v>
      </c>
      <c r="N2066" s="154" t="s">
        <v>43</v>
      </c>
      <c r="O2066" s="56"/>
      <c r="P2066" s="155">
        <f>O2066*H2066</f>
        <v>0</v>
      </c>
      <c r="Q2066" s="155">
        <v>0</v>
      </c>
      <c r="R2066" s="155">
        <f>Q2066*H2066</f>
        <v>0</v>
      </c>
      <c r="S2066" s="155">
        <v>8.8999999999999996E-2</v>
      </c>
      <c r="T2066" s="156">
        <f>S2066*H2066</f>
        <v>33.917543999999999</v>
      </c>
      <c r="U2066" s="35"/>
      <c r="V2066" s="35"/>
      <c r="W2066" s="35"/>
      <c r="X2066" s="35"/>
      <c r="Y2066" s="35"/>
      <c r="Z2066" s="35"/>
      <c r="AA2066" s="35"/>
      <c r="AB2066" s="35"/>
      <c r="AC2066" s="35"/>
      <c r="AD2066" s="35"/>
      <c r="AE2066" s="35"/>
      <c r="AR2066" s="157" t="s">
        <v>202</v>
      </c>
      <c r="AT2066" s="157" t="s">
        <v>197</v>
      </c>
      <c r="AU2066" s="157" t="s">
        <v>81</v>
      </c>
      <c r="AY2066" s="20" t="s">
        <v>195</v>
      </c>
      <c r="BE2066" s="158">
        <f>IF(N2066="základní",J2066,0)</f>
        <v>0</v>
      </c>
      <c r="BF2066" s="158">
        <f>IF(N2066="snížená",J2066,0)</f>
        <v>0</v>
      </c>
      <c r="BG2066" s="158">
        <f>IF(N2066="zákl. přenesená",J2066,0)</f>
        <v>0</v>
      </c>
      <c r="BH2066" s="158">
        <f>IF(N2066="sníž. přenesená",J2066,0)</f>
        <v>0</v>
      </c>
      <c r="BI2066" s="158">
        <f>IF(N2066="nulová",J2066,0)</f>
        <v>0</v>
      </c>
      <c r="BJ2066" s="20" t="s">
        <v>79</v>
      </c>
      <c r="BK2066" s="158">
        <f>ROUND(I2066*H2066,2)</f>
        <v>0</v>
      </c>
      <c r="BL2066" s="20" t="s">
        <v>202</v>
      </c>
      <c r="BM2066" s="157" t="s">
        <v>2339</v>
      </c>
    </row>
    <row r="2067" spans="1:65" s="2" customFormat="1" ht="29.25">
      <c r="A2067" s="35"/>
      <c r="B2067" s="36"/>
      <c r="C2067" s="35"/>
      <c r="D2067" s="159" t="s">
        <v>204</v>
      </c>
      <c r="E2067" s="35"/>
      <c r="F2067" s="160" t="s">
        <v>2340</v>
      </c>
      <c r="G2067" s="35"/>
      <c r="H2067" s="35"/>
      <c r="I2067" s="161"/>
      <c r="J2067" s="35"/>
      <c r="K2067" s="35"/>
      <c r="L2067" s="36"/>
      <c r="M2067" s="162"/>
      <c r="N2067" s="163"/>
      <c r="O2067" s="56"/>
      <c r="P2067" s="56"/>
      <c r="Q2067" s="56"/>
      <c r="R2067" s="56"/>
      <c r="S2067" s="56"/>
      <c r="T2067" s="57"/>
      <c r="U2067" s="35"/>
      <c r="V2067" s="35"/>
      <c r="W2067" s="35"/>
      <c r="X2067" s="35"/>
      <c r="Y2067" s="35"/>
      <c r="Z2067" s="35"/>
      <c r="AA2067" s="35"/>
      <c r="AB2067" s="35"/>
      <c r="AC2067" s="35"/>
      <c r="AD2067" s="35"/>
      <c r="AE2067" s="35"/>
      <c r="AT2067" s="20" t="s">
        <v>204</v>
      </c>
      <c r="AU2067" s="20" t="s">
        <v>81</v>
      </c>
    </row>
    <row r="2068" spans="1:65" s="13" customFormat="1">
      <c r="B2068" s="164"/>
      <c r="D2068" s="159" t="s">
        <v>206</v>
      </c>
      <c r="E2068" s="165" t="s">
        <v>3</v>
      </c>
      <c r="F2068" s="166" t="s">
        <v>1594</v>
      </c>
      <c r="H2068" s="167">
        <v>188.19800000000001</v>
      </c>
      <c r="I2068" s="168"/>
      <c r="L2068" s="164"/>
      <c r="M2068" s="169"/>
      <c r="N2068" s="170"/>
      <c r="O2068" s="170"/>
      <c r="P2068" s="170"/>
      <c r="Q2068" s="170"/>
      <c r="R2068" s="170"/>
      <c r="S2068" s="170"/>
      <c r="T2068" s="171"/>
      <c r="AT2068" s="165" t="s">
        <v>206</v>
      </c>
      <c r="AU2068" s="165" t="s">
        <v>81</v>
      </c>
      <c r="AV2068" s="13" t="s">
        <v>81</v>
      </c>
      <c r="AW2068" s="13" t="s">
        <v>34</v>
      </c>
      <c r="AX2068" s="13" t="s">
        <v>72</v>
      </c>
      <c r="AY2068" s="165" t="s">
        <v>195</v>
      </c>
    </row>
    <row r="2069" spans="1:65" s="13" customFormat="1">
      <c r="B2069" s="164"/>
      <c r="D2069" s="159" t="s">
        <v>206</v>
      </c>
      <c r="E2069" s="165" t="s">
        <v>3</v>
      </c>
      <c r="F2069" s="166" t="s">
        <v>1595</v>
      </c>
      <c r="H2069" s="167">
        <v>192.898</v>
      </c>
      <c r="I2069" s="168"/>
      <c r="L2069" s="164"/>
      <c r="M2069" s="169"/>
      <c r="N2069" s="170"/>
      <c r="O2069" s="170"/>
      <c r="P2069" s="170"/>
      <c r="Q2069" s="170"/>
      <c r="R2069" s="170"/>
      <c r="S2069" s="170"/>
      <c r="T2069" s="171"/>
      <c r="AT2069" s="165" t="s">
        <v>206</v>
      </c>
      <c r="AU2069" s="165" t="s">
        <v>81</v>
      </c>
      <c r="AV2069" s="13" t="s">
        <v>81</v>
      </c>
      <c r="AW2069" s="13" t="s">
        <v>34</v>
      </c>
      <c r="AX2069" s="13" t="s">
        <v>72</v>
      </c>
      <c r="AY2069" s="165" t="s">
        <v>195</v>
      </c>
    </row>
    <row r="2070" spans="1:65" s="15" customFormat="1">
      <c r="B2070" s="180"/>
      <c r="D2070" s="159" t="s">
        <v>206</v>
      </c>
      <c r="E2070" s="181" t="s">
        <v>3</v>
      </c>
      <c r="F2070" s="182" t="s">
        <v>500</v>
      </c>
      <c r="H2070" s="183">
        <v>381.096</v>
      </c>
      <c r="I2070" s="184"/>
      <c r="L2070" s="180"/>
      <c r="M2070" s="185"/>
      <c r="N2070" s="186"/>
      <c r="O2070" s="186"/>
      <c r="P2070" s="186"/>
      <c r="Q2070" s="186"/>
      <c r="R2070" s="186"/>
      <c r="S2070" s="186"/>
      <c r="T2070" s="187"/>
      <c r="AT2070" s="181" t="s">
        <v>206</v>
      </c>
      <c r="AU2070" s="181" t="s">
        <v>81</v>
      </c>
      <c r="AV2070" s="15" t="s">
        <v>202</v>
      </c>
      <c r="AW2070" s="15" t="s">
        <v>34</v>
      </c>
      <c r="AX2070" s="15" t="s">
        <v>79</v>
      </c>
      <c r="AY2070" s="181" t="s">
        <v>195</v>
      </c>
    </row>
    <row r="2071" spans="1:65" s="12" customFormat="1" ht="22.9" customHeight="1">
      <c r="B2071" s="132"/>
      <c r="D2071" s="133" t="s">
        <v>71</v>
      </c>
      <c r="E2071" s="143" t="s">
        <v>2341</v>
      </c>
      <c r="F2071" s="143" t="s">
        <v>2342</v>
      </c>
      <c r="I2071" s="135"/>
      <c r="J2071" s="144">
        <f>BK2071</f>
        <v>0</v>
      </c>
      <c r="L2071" s="132"/>
      <c r="M2071" s="137"/>
      <c r="N2071" s="138"/>
      <c r="O2071" s="138"/>
      <c r="P2071" s="139">
        <f>SUM(P2072:P2098)</f>
        <v>0</v>
      </c>
      <c r="Q2071" s="138"/>
      <c r="R2071" s="139">
        <f>SUM(R2072:R2098)</f>
        <v>0</v>
      </c>
      <c r="S2071" s="138"/>
      <c r="T2071" s="140">
        <f>SUM(T2072:T2098)</f>
        <v>0</v>
      </c>
      <c r="AR2071" s="133" t="s">
        <v>79</v>
      </c>
      <c r="AT2071" s="141" t="s">
        <v>71</v>
      </c>
      <c r="AU2071" s="141" t="s">
        <v>79</v>
      </c>
      <c r="AY2071" s="133" t="s">
        <v>195</v>
      </c>
      <c r="BK2071" s="142">
        <f>SUM(BK2072:BK2098)</f>
        <v>0</v>
      </c>
    </row>
    <row r="2072" spans="1:65" s="2" customFormat="1" ht="37.9" customHeight="1">
      <c r="A2072" s="35"/>
      <c r="B2072" s="145"/>
      <c r="C2072" s="146" t="s">
        <v>2343</v>
      </c>
      <c r="D2072" s="146" t="s">
        <v>197</v>
      </c>
      <c r="E2072" s="147" t="s">
        <v>2344</v>
      </c>
      <c r="F2072" s="148" t="s">
        <v>2345</v>
      </c>
      <c r="G2072" s="149" t="s">
        <v>262</v>
      </c>
      <c r="H2072" s="150">
        <v>674.39200000000005</v>
      </c>
      <c r="I2072" s="151"/>
      <c r="J2072" s="152">
        <f>ROUND(I2072*H2072,2)</f>
        <v>0</v>
      </c>
      <c r="K2072" s="148" t="s">
        <v>201</v>
      </c>
      <c r="L2072" s="36"/>
      <c r="M2072" s="153" t="s">
        <v>3</v>
      </c>
      <c r="N2072" s="154" t="s">
        <v>43</v>
      </c>
      <c r="O2072" s="56"/>
      <c r="P2072" s="155">
        <f>O2072*H2072</f>
        <v>0</v>
      </c>
      <c r="Q2072" s="155">
        <v>0</v>
      </c>
      <c r="R2072" s="155">
        <f>Q2072*H2072</f>
        <v>0</v>
      </c>
      <c r="S2072" s="155">
        <v>0</v>
      </c>
      <c r="T2072" s="156">
        <f>S2072*H2072</f>
        <v>0</v>
      </c>
      <c r="U2072" s="35"/>
      <c r="V2072" s="35"/>
      <c r="W2072" s="35"/>
      <c r="X2072" s="35"/>
      <c r="Y2072" s="35"/>
      <c r="Z2072" s="35"/>
      <c r="AA2072" s="35"/>
      <c r="AB2072" s="35"/>
      <c r="AC2072" s="35"/>
      <c r="AD2072" s="35"/>
      <c r="AE2072" s="35"/>
      <c r="AR2072" s="157" t="s">
        <v>202</v>
      </c>
      <c r="AT2072" s="157" t="s">
        <v>197</v>
      </c>
      <c r="AU2072" s="157" t="s">
        <v>81</v>
      </c>
      <c r="AY2072" s="20" t="s">
        <v>195</v>
      </c>
      <c r="BE2072" s="158">
        <f>IF(N2072="základní",J2072,0)</f>
        <v>0</v>
      </c>
      <c r="BF2072" s="158">
        <f>IF(N2072="snížená",J2072,0)</f>
        <v>0</v>
      </c>
      <c r="BG2072" s="158">
        <f>IF(N2072="zákl. přenesená",J2072,0)</f>
        <v>0</v>
      </c>
      <c r="BH2072" s="158">
        <f>IF(N2072="sníž. přenesená",J2072,0)</f>
        <v>0</v>
      </c>
      <c r="BI2072" s="158">
        <f>IF(N2072="nulová",J2072,0)</f>
        <v>0</v>
      </c>
      <c r="BJ2072" s="20" t="s">
        <v>79</v>
      </c>
      <c r="BK2072" s="158">
        <f>ROUND(I2072*H2072,2)</f>
        <v>0</v>
      </c>
      <c r="BL2072" s="20" t="s">
        <v>202</v>
      </c>
      <c r="BM2072" s="157" t="s">
        <v>2346</v>
      </c>
    </row>
    <row r="2073" spans="1:65" s="2" customFormat="1" ht="146.25">
      <c r="A2073" s="35"/>
      <c r="B2073" s="36"/>
      <c r="C2073" s="35"/>
      <c r="D2073" s="159" t="s">
        <v>204</v>
      </c>
      <c r="E2073" s="35"/>
      <c r="F2073" s="160" t="s">
        <v>2347</v>
      </c>
      <c r="G2073" s="35"/>
      <c r="H2073" s="35"/>
      <c r="I2073" s="161"/>
      <c r="J2073" s="35"/>
      <c r="K2073" s="35"/>
      <c r="L2073" s="36"/>
      <c r="M2073" s="162"/>
      <c r="N2073" s="163"/>
      <c r="O2073" s="56"/>
      <c r="P2073" s="56"/>
      <c r="Q2073" s="56"/>
      <c r="R2073" s="56"/>
      <c r="S2073" s="56"/>
      <c r="T2073" s="57"/>
      <c r="U2073" s="35"/>
      <c r="V2073" s="35"/>
      <c r="W2073" s="35"/>
      <c r="X2073" s="35"/>
      <c r="Y2073" s="35"/>
      <c r="Z2073" s="35"/>
      <c r="AA2073" s="35"/>
      <c r="AB2073" s="35"/>
      <c r="AC2073" s="35"/>
      <c r="AD2073" s="35"/>
      <c r="AE2073" s="35"/>
      <c r="AT2073" s="20" t="s">
        <v>204</v>
      </c>
      <c r="AU2073" s="20" t="s">
        <v>81</v>
      </c>
    </row>
    <row r="2074" spans="1:65" s="2" customFormat="1" ht="37.9" customHeight="1">
      <c r="A2074" s="35"/>
      <c r="B2074" s="145"/>
      <c r="C2074" s="146" t="s">
        <v>2348</v>
      </c>
      <c r="D2074" s="146" t="s">
        <v>197</v>
      </c>
      <c r="E2074" s="147" t="s">
        <v>2349</v>
      </c>
      <c r="F2074" s="148" t="s">
        <v>2350</v>
      </c>
      <c r="G2074" s="149" t="s">
        <v>262</v>
      </c>
      <c r="H2074" s="150">
        <v>10790.272000000001</v>
      </c>
      <c r="I2074" s="151"/>
      <c r="J2074" s="152">
        <f>ROUND(I2074*H2074,2)</f>
        <v>0</v>
      </c>
      <c r="K2074" s="148" t="s">
        <v>201</v>
      </c>
      <c r="L2074" s="36"/>
      <c r="M2074" s="153" t="s">
        <v>3</v>
      </c>
      <c r="N2074" s="154" t="s">
        <v>43</v>
      </c>
      <c r="O2074" s="56"/>
      <c r="P2074" s="155">
        <f>O2074*H2074</f>
        <v>0</v>
      </c>
      <c r="Q2074" s="155">
        <v>0</v>
      </c>
      <c r="R2074" s="155">
        <f>Q2074*H2074</f>
        <v>0</v>
      </c>
      <c r="S2074" s="155">
        <v>0</v>
      </c>
      <c r="T2074" s="156">
        <f>S2074*H2074</f>
        <v>0</v>
      </c>
      <c r="U2074" s="35"/>
      <c r="V2074" s="35"/>
      <c r="W2074" s="35"/>
      <c r="X2074" s="35"/>
      <c r="Y2074" s="35"/>
      <c r="Z2074" s="35"/>
      <c r="AA2074" s="35"/>
      <c r="AB2074" s="35"/>
      <c r="AC2074" s="35"/>
      <c r="AD2074" s="35"/>
      <c r="AE2074" s="35"/>
      <c r="AR2074" s="157" t="s">
        <v>202</v>
      </c>
      <c r="AT2074" s="157" t="s">
        <v>197</v>
      </c>
      <c r="AU2074" s="157" t="s">
        <v>81</v>
      </c>
      <c r="AY2074" s="20" t="s">
        <v>195</v>
      </c>
      <c r="BE2074" s="158">
        <f>IF(N2074="základní",J2074,0)</f>
        <v>0</v>
      </c>
      <c r="BF2074" s="158">
        <f>IF(N2074="snížená",J2074,0)</f>
        <v>0</v>
      </c>
      <c r="BG2074" s="158">
        <f>IF(N2074="zákl. přenesená",J2074,0)</f>
        <v>0</v>
      </c>
      <c r="BH2074" s="158">
        <f>IF(N2074="sníž. přenesená",J2074,0)</f>
        <v>0</v>
      </c>
      <c r="BI2074" s="158">
        <f>IF(N2074="nulová",J2074,0)</f>
        <v>0</v>
      </c>
      <c r="BJ2074" s="20" t="s">
        <v>79</v>
      </c>
      <c r="BK2074" s="158">
        <f>ROUND(I2074*H2074,2)</f>
        <v>0</v>
      </c>
      <c r="BL2074" s="20" t="s">
        <v>202</v>
      </c>
      <c r="BM2074" s="157" t="s">
        <v>2351</v>
      </c>
    </row>
    <row r="2075" spans="1:65" s="2" customFormat="1" ht="87.75">
      <c r="A2075" s="35"/>
      <c r="B2075" s="36"/>
      <c r="C2075" s="35"/>
      <c r="D2075" s="159" t="s">
        <v>204</v>
      </c>
      <c r="E2075" s="35"/>
      <c r="F2075" s="160" t="s">
        <v>2352</v>
      </c>
      <c r="G2075" s="35"/>
      <c r="H2075" s="35"/>
      <c r="I2075" s="161"/>
      <c r="J2075" s="35"/>
      <c r="K2075" s="35"/>
      <c r="L2075" s="36"/>
      <c r="M2075" s="162"/>
      <c r="N2075" s="163"/>
      <c r="O2075" s="56"/>
      <c r="P2075" s="56"/>
      <c r="Q2075" s="56"/>
      <c r="R2075" s="56"/>
      <c r="S2075" s="56"/>
      <c r="T2075" s="57"/>
      <c r="U2075" s="35"/>
      <c r="V2075" s="35"/>
      <c r="W2075" s="35"/>
      <c r="X2075" s="35"/>
      <c r="Y2075" s="35"/>
      <c r="Z2075" s="35"/>
      <c r="AA2075" s="35"/>
      <c r="AB2075" s="35"/>
      <c r="AC2075" s="35"/>
      <c r="AD2075" s="35"/>
      <c r="AE2075" s="35"/>
      <c r="AT2075" s="20" t="s">
        <v>204</v>
      </c>
      <c r="AU2075" s="20" t="s">
        <v>81</v>
      </c>
    </row>
    <row r="2076" spans="1:65" s="13" customFormat="1">
      <c r="B2076" s="164"/>
      <c r="D2076" s="159" t="s">
        <v>206</v>
      </c>
      <c r="F2076" s="166" t="s">
        <v>2353</v>
      </c>
      <c r="H2076" s="167">
        <v>10790.272000000001</v>
      </c>
      <c r="I2076" s="168"/>
      <c r="L2076" s="164"/>
      <c r="M2076" s="169"/>
      <c r="N2076" s="170"/>
      <c r="O2076" s="170"/>
      <c r="P2076" s="170"/>
      <c r="Q2076" s="170"/>
      <c r="R2076" s="170"/>
      <c r="S2076" s="170"/>
      <c r="T2076" s="171"/>
      <c r="AT2076" s="165" t="s">
        <v>206</v>
      </c>
      <c r="AU2076" s="165" t="s">
        <v>81</v>
      </c>
      <c r="AV2076" s="13" t="s">
        <v>81</v>
      </c>
      <c r="AW2076" s="13" t="s">
        <v>4</v>
      </c>
      <c r="AX2076" s="13" t="s">
        <v>79</v>
      </c>
      <c r="AY2076" s="165" t="s">
        <v>195</v>
      </c>
    </row>
    <row r="2077" spans="1:65" s="2" customFormat="1" ht="37.9" customHeight="1">
      <c r="A2077" s="35"/>
      <c r="B2077" s="145"/>
      <c r="C2077" s="146" t="s">
        <v>2354</v>
      </c>
      <c r="D2077" s="146" t="s">
        <v>197</v>
      </c>
      <c r="E2077" s="147" t="s">
        <v>2355</v>
      </c>
      <c r="F2077" s="148" t="s">
        <v>2356</v>
      </c>
      <c r="G2077" s="149" t="s">
        <v>262</v>
      </c>
      <c r="H2077" s="150">
        <v>674.39200000000005</v>
      </c>
      <c r="I2077" s="151"/>
      <c r="J2077" s="152">
        <f>ROUND(I2077*H2077,2)</f>
        <v>0</v>
      </c>
      <c r="K2077" s="148" t="s">
        <v>201</v>
      </c>
      <c r="L2077" s="36"/>
      <c r="M2077" s="153" t="s">
        <v>3</v>
      </c>
      <c r="N2077" s="154" t="s">
        <v>43</v>
      </c>
      <c r="O2077" s="56"/>
      <c r="P2077" s="155">
        <f>O2077*H2077</f>
        <v>0</v>
      </c>
      <c r="Q2077" s="155">
        <v>0</v>
      </c>
      <c r="R2077" s="155">
        <f>Q2077*H2077</f>
        <v>0</v>
      </c>
      <c r="S2077" s="155">
        <v>0</v>
      </c>
      <c r="T2077" s="156">
        <f>S2077*H2077</f>
        <v>0</v>
      </c>
      <c r="U2077" s="35"/>
      <c r="V2077" s="35"/>
      <c r="W2077" s="35"/>
      <c r="X2077" s="35"/>
      <c r="Y2077" s="35"/>
      <c r="Z2077" s="35"/>
      <c r="AA2077" s="35"/>
      <c r="AB2077" s="35"/>
      <c r="AC2077" s="35"/>
      <c r="AD2077" s="35"/>
      <c r="AE2077" s="35"/>
      <c r="AR2077" s="157" t="s">
        <v>202</v>
      </c>
      <c r="AT2077" s="157" t="s">
        <v>197</v>
      </c>
      <c r="AU2077" s="157" t="s">
        <v>81</v>
      </c>
      <c r="AY2077" s="20" t="s">
        <v>195</v>
      </c>
      <c r="BE2077" s="158">
        <f>IF(N2077="základní",J2077,0)</f>
        <v>0</v>
      </c>
      <c r="BF2077" s="158">
        <f>IF(N2077="snížená",J2077,0)</f>
        <v>0</v>
      </c>
      <c r="BG2077" s="158">
        <f>IF(N2077="zákl. přenesená",J2077,0)</f>
        <v>0</v>
      </c>
      <c r="BH2077" s="158">
        <f>IF(N2077="sníž. přenesená",J2077,0)</f>
        <v>0</v>
      </c>
      <c r="BI2077" s="158">
        <f>IF(N2077="nulová",J2077,0)</f>
        <v>0</v>
      </c>
      <c r="BJ2077" s="20" t="s">
        <v>79</v>
      </c>
      <c r="BK2077" s="158">
        <f>ROUND(I2077*H2077,2)</f>
        <v>0</v>
      </c>
      <c r="BL2077" s="20" t="s">
        <v>202</v>
      </c>
      <c r="BM2077" s="157" t="s">
        <v>2357</v>
      </c>
    </row>
    <row r="2078" spans="1:65" s="2" customFormat="1" ht="97.5">
      <c r="A2078" s="35"/>
      <c r="B2078" s="36"/>
      <c r="C2078" s="35"/>
      <c r="D2078" s="159" t="s">
        <v>204</v>
      </c>
      <c r="E2078" s="35"/>
      <c r="F2078" s="160" t="s">
        <v>2358</v>
      </c>
      <c r="G2078" s="35"/>
      <c r="H2078" s="35"/>
      <c r="I2078" s="161"/>
      <c r="J2078" s="35"/>
      <c r="K2078" s="35"/>
      <c r="L2078" s="36"/>
      <c r="M2078" s="162"/>
      <c r="N2078" s="163"/>
      <c r="O2078" s="56"/>
      <c r="P2078" s="56"/>
      <c r="Q2078" s="56"/>
      <c r="R2078" s="56"/>
      <c r="S2078" s="56"/>
      <c r="T2078" s="57"/>
      <c r="U2078" s="35"/>
      <c r="V2078" s="35"/>
      <c r="W2078" s="35"/>
      <c r="X2078" s="35"/>
      <c r="Y2078" s="35"/>
      <c r="Z2078" s="35"/>
      <c r="AA2078" s="35"/>
      <c r="AB2078" s="35"/>
      <c r="AC2078" s="35"/>
      <c r="AD2078" s="35"/>
      <c r="AE2078" s="35"/>
      <c r="AT2078" s="20" t="s">
        <v>204</v>
      </c>
      <c r="AU2078" s="20" t="s">
        <v>81</v>
      </c>
    </row>
    <row r="2079" spans="1:65" s="2" customFormat="1" ht="37.9" customHeight="1">
      <c r="A2079" s="35"/>
      <c r="B2079" s="145"/>
      <c r="C2079" s="146" t="s">
        <v>2359</v>
      </c>
      <c r="D2079" s="146" t="s">
        <v>197</v>
      </c>
      <c r="E2079" s="147" t="s">
        <v>2360</v>
      </c>
      <c r="F2079" s="148" t="s">
        <v>2361</v>
      </c>
      <c r="G2079" s="149" t="s">
        <v>262</v>
      </c>
      <c r="H2079" s="150">
        <v>182.518</v>
      </c>
      <c r="I2079" s="151"/>
      <c r="J2079" s="152">
        <f>ROUND(I2079*H2079,2)</f>
        <v>0</v>
      </c>
      <c r="K2079" s="148" t="s">
        <v>201</v>
      </c>
      <c r="L2079" s="36"/>
      <c r="M2079" s="153" t="s">
        <v>3</v>
      </c>
      <c r="N2079" s="154" t="s">
        <v>43</v>
      </c>
      <c r="O2079" s="56"/>
      <c r="P2079" s="155">
        <f>O2079*H2079</f>
        <v>0</v>
      </c>
      <c r="Q2079" s="155">
        <v>0</v>
      </c>
      <c r="R2079" s="155">
        <f>Q2079*H2079</f>
        <v>0</v>
      </c>
      <c r="S2079" s="155">
        <v>0</v>
      </c>
      <c r="T2079" s="156">
        <f>S2079*H2079</f>
        <v>0</v>
      </c>
      <c r="U2079" s="35"/>
      <c r="V2079" s="35"/>
      <c r="W2079" s="35"/>
      <c r="X2079" s="35"/>
      <c r="Y2079" s="35"/>
      <c r="Z2079" s="35"/>
      <c r="AA2079" s="35"/>
      <c r="AB2079" s="35"/>
      <c r="AC2079" s="35"/>
      <c r="AD2079" s="35"/>
      <c r="AE2079" s="35"/>
      <c r="AR2079" s="157" t="s">
        <v>202</v>
      </c>
      <c r="AT2079" s="157" t="s">
        <v>197</v>
      </c>
      <c r="AU2079" s="157" t="s">
        <v>81</v>
      </c>
      <c r="AY2079" s="20" t="s">
        <v>195</v>
      </c>
      <c r="BE2079" s="158">
        <f>IF(N2079="základní",J2079,0)</f>
        <v>0</v>
      </c>
      <c r="BF2079" s="158">
        <f>IF(N2079="snížená",J2079,0)</f>
        <v>0</v>
      </c>
      <c r="BG2079" s="158">
        <f>IF(N2079="zákl. přenesená",J2079,0)</f>
        <v>0</v>
      </c>
      <c r="BH2079" s="158">
        <f>IF(N2079="sníž. přenesená",J2079,0)</f>
        <v>0</v>
      </c>
      <c r="BI2079" s="158">
        <f>IF(N2079="nulová",J2079,0)</f>
        <v>0</v>
      </c>
      <c r="BJ2079" s="20" t="s">
        <v>79</v>
      </c>
      <c r="BK2079" s="158">
        <f>ROUND(I2079*H2079,2)</f>
        <v>0</v>
      </c>
      <c r="BL2079" s="20" t="s">
        <v>202</v>
      </c>
      <c r="BM2079" s="157" t="s">
        <v>2362</v>
      </c>
    </row>
    <row r="2080" spans="1:65" s="2" customFormat="1" ht="97.5">
      <c r="A2080" s="35"/>
      <c r="B2080" s="36"/>
      <c r="C2080" s="35"/>
      <c r="D2080" s="159" t="s">
        <v>204</v>
      </c>
      <c r="E2080" s="35"/>
      <c r="F2080" s="160" t="s">
        <v>2363</v>
      </c>
      <c r="G2080" s="35"/>
      <c r="H2080" s="35"/>
      <c r="I2080" s="161"/>
      <c r="J2080" s="35"/>
      <c r="K2080" s="35"/>
      <c r="L2080" s="36"/>
      <c r="M2080" s="162"/>
      <c r="N2080" s="163"/>
      <c r="O2080" s="56"/>
      <c r="P2080" s="56"/>
      <c r="Q2080" s="56"/>
      <c r="R2080" s="56"/>
      <c r="S2080" s="56"/>
      <c r="T2080" s="57"/>
      <c r="U2080" s="35"/>
      <c r="V2080" s="35"/>
      <c r="W2080" s="35"/>
      <c r="X2080" s="35"/>
      <c r="Y2080" s="35"/>
      <c r="Z2080" s="35"/>
      <c r="AA2080" s="35"/>
      <c r="AB2080" s="35"/>
      <c r="AC2080" s="35"/>
      <c r="AD2080" s="35"/>
      <c r="AE2080" s="35"/>
      <c r="AT2080" s="20" t="s">
        <v>204</v>
      </c>
      <c r="AU2080" s="20" t="s">
        <v>81</v>
      </c>
    </row>
    <row r="2081" spans="1:65" s="13" customFormat="1">
      <c r="B2081" s="164"/>
      <c r="D2081" s="159" t="s">
        <v>206</v>
      </c>
      <c r="E2081" s="165" t="s">
        <v>3</v>
      </c>
      <c r="F2081" s="166" t="s">
        <v>2364</v>
      </c>
      <c r="H2081" s="167">
        <v>182.518</v>
      </c>
      <c r="I2081" s="168"/>
      <c r="L2081" s="164"/>
      <c r="M2081" s="169"/>
      <c r="N2081" s="170"/>
      <c r="O2081" s="170"/>
      <c r="P2081" s="170"/>
      <c r="Q2081" s="170"/>
      <c r="R2081" s="170"/>
      <c r="S2081" s="170"/>
      <c r="T2081" s="171"/>
      <c r="AT2081" s="165" t="s">
        <v>206</v>
      </c>
      <c r="AU2081" s="165" t="s">
        <v>81</v>
      </c>
      <c r="AV2081" s="13" t="s">
        <v>81</v>
      </c>
      <c r="AW2081" s="13" t="s">
        <v>34</v>
      </c>
      <c r="AX2081" s="13" t="s">
        <v>79</v>
      </c>
      <c r="AY2081" s="165" t="s">
        <v>195</v>
      </c>
    </row>
    <row r="2082" spans="1:65" s="2" customFormat="1" ht="37.9" customHeight="1">
      <c r="A2082" s="35"/>
      <c r="B2082" s="145"/>
      <c r="C2082" s="146" t="s">
        <v>2365</v>
      </c>
      <c r="D2082" s="146" t="s">
        <v>197</v>
      </c>
      <c r="E2082" s="147" t="s">
        <v>2366</v>
      </c>
      <c r="F2082" s="148" t="s">
        <v>2367</v>
      </c>
      <c r="G2082" s="149" t="s">
        <v>262</v>
      </c>
      <c r="H2082" s="150">
        <v>399.63799999999998</v>
      </c>
      <c r="I2082" s="151"/>
      <c r="J2082" s="152">
        <f>ROUND(I2082*H2082,2)</f>
        <v>0</v>
      </c>
      <c r="K2082" s="148" t="s">
        <v>201</v>
      </c>
      <c r="L2082" s="36"/>
      <c r="M2082" s="153" t="s">
        <v>3</v>
      </c>
      <c r="N2082" s="154" t="s">
        <v>43</v>
      </c>
      <c r="O2082" s="56"/>
      <c r="P2082" s="155">
        <f>O2082*H2082</f>
        <v>0</v>
      </c>
      <c r="Q2082" s="155">
        <v>0</v>
      </c>
      <c r="R2082" s="155">
        <f>Q2082*H2082</f>
        <v>0</v>
      </c>
      <c r="S2082" s="155">
        <v>0</v>
      </c>
      <c r="T2082" s="156">
        <f>S2082*H2082</f>
        <v>0</v>
      </c>
      <c r="U2082" s="35"/>
      <c r="V2082" s="35"/>
      <c r="W2082" s="35"/>
      <c r="X2082" s="35"/>
      <c r="Y2082" s="35"/>
      <c r="Z2082" s="35"/>
      <c r="AA2082" s="35"/>
      <c r="AB2082" s="35"/>
      <c r="AC2082" s="35"/>
      <c r="AD2082" s="35"/>
      <c r="AE2082" s="35"/>
      <c r="AR2082" s="157" t="s">
        <v>202</v>
      </c>
      <c r="AT2082" s="157" t="s">
        <v>197</v>
      </c>
      <c r="AU2082" s="157" t="s">
        <v>81</v>
      </c>
      <c r="AY2082" s="20" t="s">
        <v>195</v>
      </c>
      <c r="BE2082" s="158">
        <f>IF(N2082="základní",J2082,0)</f>
        <v>0</v>
      </c>
      <c r="BF2082" s="158">
        <f>IF(N2082="snížená",J2082,0)</f>
        <v>0</v>
      </c>
      <c r="BG2082" s="158">
        <f>IF(N2082="zákl. přenesená",J2082,0)</f>
        <v>0</v>
      </c>
      <c r="BH2082" s="158">
        <f>IF(N2082="sníž. přenesená",J2082,0)</f>
        <v>0</v>
      </c>
      <c r="BI2082" s="158">
        <f>IF(N2082="nulová",J2082,0)</f>
        <v>0</v>
      </c>
      <c r="BJ2082" s="20" t="s">
        <v>79</v>
      </c>
      <c r="BK2082" s="158">
        <f>ROUND(I2082*H2082,2)</f>
        <v>0</v>
      </c>
      <c r="BL2082" s="20" t="s">
        <v>202</v>
      </c>
      <c r="BM2082" s="157" t="s">
        <v>2368</v>
      </c>
    </row>
    <row r="2083" spans="1:65" s="2" customFormat="1" ht="97.5">
      <c r="A2083" s="35"/>
      <c r="B2083" s="36"/>
      <c r="C2083" s="35"/>
      <c r="D2083" s="159" t="s">
        <v>204</v>
      </c>
      <c r="E2083" s="35"/>
      <c r="F2083" s="160" t="s">
        <v>2363</v>
      </c>
      <c r="G2083" s="35"/>
      <c r="H2083" s="35"/>
      <c r="I2083" s="161"/>
      <c r="J2083" s="35"/>
      <c r="K2083" s="35"/>
      <c r="L2083" s="36"/>
      <c r="M2083" s="162"/>
      <c r="N2083" s="163"/>
      <c r="O2083" s="56"/>
      <c r="P2083" s="56"/>
      <c r="Q2083" s="56"/>
      <c r="R2083" s="56"/>
      <c r="S2083" s="56"/>
      <c r="T2083" s="57"/>
      <c r="U2083" s="35"/>
      <c r="V2083" s="35"/>
      <c r="W2083" s="35"/>
      <c r="X2083" s="35"/>
      <c r="Y2083" s="35"/>
      <c r="Z2083" s="35"/>
      <c r="AA2083" s="35"/>
      <c r="AB2083" s="35"/>
      <c r="AC2083" s="35"/>
      <c r="AD2083" s="35"/>
      <c r="AE2083" s="35"/>
      <c r="AT2083" s="20" t="s">
        <v>204</v>
      </c>
      <c r="AU2083" s="20" t="s">
        <v>81</v>
      </c>
    </row>
    <row r="2084" spans="1:65" s="13" customFormat="1">
      <c r="B2084" s="164"/>
      <c r="D2084" s="159" t="s">
        <v>206</v>
      </c>
      <c r="E2084" s="165" t="s">
        <v>3</v>
      </c>
      <c r="F2084" s="166" t="s">
        <v>2369</v>
      </c>
      <c r="H2084" s="167">
        <v>399.63799999999998</v>
      </c>
      <c r="I2084" s="168"/>
      <c r="L2084" s="164"/>
      <c r="M2084" s="169"/>
      <c r="N2084" s="170"/>
      <c r="O2084" s="170"/>
      <c r="P2084" s="170"/>
      <c r="Q2084" s="170"/>
      <c r="R2084" s="170"/>
      <c r="S2084" s="170"/>
      <c r="T2084" s="171"/>
      <c r="AT2084" s="165" t="s">
        <v>206</v>
      </c>
      <c r="AU2084" s="165" t="s">
        <v>81</v>
      </c>
      <c r="AV2084" s="13" t="s">
        <v>81</v>
      </c>
      <c r="AW2084" s="13" t="s">
        <v>34</v>
      </c>
      <c r="AX2084" s="13" t="s">
        <v>79</v>
      </c>
      <c r="AY2084" s="165" t="s">
        <v>195</v>
      </c>
    </row>
    <row r="2085" spans="1:65" s="2" customFormat="1" ht="37.9" customHeight="1">
      <c r="A2085" s="35"/>
      <c r="B2085" s="145"/>
      <c r="C2085" s="146" t="s">
        <v>2370</v>
      </c>
      <c r="D2085" s="146" t="s">
        <v>197</v>
      </c>
      <c r="E2085" s="147" t="s">
        <v>2371</v>
      </c>
      <c r="F2085" s="148" t="s">
        <v>2372</v>
      </c>
      <c r="G2085" s="149" t="s">
        <v>262</v>
      </c>
      <c r="H2085" s="150">
        <v>33.917999999999999</v>
      </c>
      <c r="I2085" s="151"/>
      <c r="J2085" s="152">
        <f>ROUND(I2085*H2085,2)</f>
        <v>0</v>
      </c>
      <c r="K2085" s="148" t="s">
        <v>201</v>
      </c>
      <c r="L2085" s="36"/>
      <c r="M2085" s="153" t="s">
        <v>3</v>
      </c>
      <c r="N2085" s="154" t="s">
        <v>43</v>
      </c>
      <c r="O2085" s="56"/>
      <c r="P2085" s="155">
        <f>O2085*H2085</f>
        <v>0</v>
      </c>
      <c r="Q2085" s="155">
        <v>0</v>
      </c>
      <c r="R2085" s="155">
        <f>Q2085*H2085</f>
        <v>0</v>
      </c>
      <c r="S2085" s="155">
        <v>0</v>
      </c>
      <c r="T2085" s="156">
        <f>S2085*H2085</f>
        <v>0</v>
      </c>
      <c r="U2085" s="35"/>
      <c r="V2085" s="35"/>
      <c r="W2085" s="35"/>
      <c r="X2085" s="35"/>
      <c r="Y2085" s="35"/>
      <c r="Z2085" s="35"/>
      <c r="AA2085" s="35"/>
      <c r="AB2085" s="35"/>
      <c r="AC2085" s="35"/>
      <c r="AD2085" s="35"/>
      <c r="AE2085" s="35"/>
      <c r="AR2085" s="157" t="s">
        <v>202</v>
      </c>
      <c r="AT2085" s="157" t="s">
        <v>197</v>
      </c>
      <c r="AU2085" s="157" t="s">
        <v>81</v>
      </c>
      <c r="AY2085" s="20" t="s">
        <v>195</v>
      </c>
      <c r="BE2085" s="158">
        <f>IF(N2085="základní",J2085,0)</f>
        <v>0</v>
      </c>
      <c r="BF2085" s="158">
        <f>IF(N2085="snížená",J2085,0)</f>
        <v>0</v>
      </c>
      <c r="BG2085" s="158">
        <f>IF(N2085="zákl. přenesená",J2085,0)</f>
        <v>0</v>
      </c>
      <c r="BH2085" s="158">
        <f>IF(N2085="sníž. přenesená",J2085,0)</f>
        <v>0</v>
      </c>
      <c r="BI2085" s="158">
        <f>IF(N2085="nulová",J2085,0)</f>
        <v>0</v>
      </c>
      <c r="BJ2085" s="20" t="s">
        <v>79</v>
      </c>
      <c r="BK2085" s="158">
        <f>ROUND(I2085*H2085,2)</f>
        <v>0</v>
      </c>
      <c r="BL2085" s="20" t="s">
        <v>202</v>
      </c>
      <c r="BM2085" s="157" t="s">
        <v>2373</v>
      </c>
    </row>
    <row r="2086" spans="1:65" s="2" customFormat="1" ht="97.5">
      <c r="A2086" s="35"/>
      <c r="B2086" s="36"/>
      <c r="C2086" s="35"/>
      <c r="D2086" s="159" t="s">
        <v>204</v>
      </c>
      <c r="E2086" s="35"/>
      <c r="F2086" s="160" t="s">
        <v>2363</v>
      </c>
      <c r="G2086" s="35"/>
      <c r="H2086" s="35"/>
      <c r="I2086" s="161"/>
      <c r="J2086" s="35"/>
      <c r="K2086" s="35"/>
      <c r="L2086" s="36"/>
      <c r="M2086" s="162"/>
      <c r="N2086" s="163"/>
      <c r="O2086" s="56"/>
      <c r="P2086" s="56"/>
      <c r="Q2086" s="56"/>
      <c r="R2086" s="56"/>
      <c r="S2086" s="56"/>
      <c r="T2086" s="57"/>
      <c r="U2086" s="35"/>
      <c r="V2086" s="35"/>
      <c r="W2086" s="35"/>
      <c r="X2086" s="35"/>
      <c r="Y2086" s="35"/>
      <c r="Z2086" s="35"/>
      <c r="AA2086" s="35"/>
      <c r="AB2086" s="35"/>
      <c r="AC2086" s="35"/>
      <c r="AD2086" s="35"/>
      <c r="AE2086" s="35"/>
      <c r="AT2086" s="20" t="s">
        <v>204</v>
      </c>
      <c r="AU2086" s="20" t="s">
        <v>81</v>
      </c>
    </row>
    <row r="2087" spans="1:65" s="2" customFormat="1" ht="37.9" customHeight="1">
      <c r="A2087" s="35"/>
      <c r="B2087" s="145"/>
      <c r="C2087" s="146" t="s">
        <v>2374</v>
      </c>
      <c r="D2087" s="146" t="s">
        <v>197</v>
      </c>
      <c r="E2087" s="147" t="s">
        <v>2375</v>
      </c>
      <c r="F2087" s="148" t="s">
        <v>2376</v>
      </c>
      <c r="G2087" s="149" t="s">
        <v>262</v>
      </c>
      <c r="H2087" s="150">
        <v>8.5289999999999999</v>
      </c>
      <c r="I2087" s="151"/>
      <c r="J2087" s="152">
        <f>ROUND(I2087*H2087,2)</f>
        <v>0</v>
      </c>
      <c r="K2087" s="148" t="s">
        <v>201</v>
      </c>
      <c r="L2087" s="36"/>
      <c r="M2087" s="153" t="s">
        <v>3</v>
      </c>
      <c r="N2087" s="154" t="s">
        <v>43</v>
      </c>
      <c r="O2087" s="56"/>
      <c r="P2087" s="155">
        <f>O2087*H2087</f>
        <v>0</v>
      </c>
      <c r="Q2087" s="155">
        <v>0</v>
      </c>
      <c r="R2087" s="155">
        <f>Q2087*H2087</f>
        <v>0</v>
      </c>
      <c r="S2087" s="155">
        <v>0</v>
      </c>
      <c r="T2087" s="156">
        <f>S2087*H2087</f>
        <v>0</v>
      </c>
      <c r="U2087" s="35"/>
      <c r="V2087" s="35"/>
      <c r="W2087" s="35"/>
      <c r="X2087" s="35"/>
      <c r="Y2087" s="35"/>
      <c r="Z2087" s="35"/>
      <c r="AA2087" s="35"/>
      <c r="AB2087" s="35"/>
      <c r="AC2087" s="35"/>
      <c r="AD2087" s="35"/>
      <c r="AE2087" s="35"/>
      <c r="AR2087" s="157" t="s">
        <v>202</v>
      </c>
      <c r="AT2087" s="157" t="s">
        <v>197</v>
      </c>
      <c r="AU2087" s="157" t="s">
        <v>81</v>
      </c>
      <c r="AY2087" s="20" t="s">
        <v>195</v>
      </c>
      <c r="BE2087" s="158">
        <f>IF(N2087="základní",J2087,0)</f>
        <v>0</v>
      </c>
      <c r="BF2087" s="158">
        <f>IF(N2087="snížená",J2087,0)</f>
        <v>0</v>
      </c>
      <c r="BG2087" s="158">
        <f>IF(N2087="zákl. přenesená",J2087,0)</f>
        <v>0</v>
      </c>
      <c r="BH2087" s="158">
        <f>IF(N2087="sníž. přenesená",J2087,0)</f>
        <v>0</v>
      </c>
      <c r="BI2087" s="158">
        <f>IF(N2087="nulová",J2087,0)</f>
        <v>0</v>
      </c>
      <c r="BJ2087" s="20" t="s">
        <v>79</v>
      </c>
      <c r="BK2087" s="158">
        <f>ROUND(I2087*H2087,2)</f>
        <v>0</v>
      </c>
      <c r="BL2087" s="20" t="s">
        <v>202</v>
      </c>
      <c r="BM2087" s="157" t="s">
        <v>2377</v>
      </c>
    </row>
    <row r="2088" spans="1:65" s="2" customFormat="1" ht="97.5">
      <c r="A2088" s="35"/>
      <c r="B2088" s="36"/>
      <c r="C2088" s="35"/>
      <c r="D2088" s="159" t="s">
        <v>204</v>
      </c>
      <c r="E2088" s="35"/>
      <c r="F2088" s="160" t="s">
        <v>2363</v>
      </c>
      <c r="G2088" s="35"/>
      <c r="H2088" s="35"/>
      <c r="I2088" s="161"/>
      <c r="J2088" s="35"/>
      <c r="K2088" s="35"/>
      <c r="L2088" s="36"/>
      <c r="M2088" s="162"/>
      <c r="N2088" s="163"/>
      <c r="O2088" s="56"/>
      <c r="P2088" s="56"/>
      <c r="Q2088" s="56"/>
      <c r="R2088" s="56"/>
      <c r="S2088" s="56"/>
      <c r="T2088" s="57"/>
      <c r="U2088" s="35"/>
      <c r="V2088" s="35"/>
      <c r="W2088" s="35"/>
      <c r="X2088" s="35"/>
      <c r="Y2088" s="35"/>
      <c r="Z2088" s="35"/>
      <c r="AA2088" s="35"/>
      <c r="AB2088" s="35"/>
      <c r="AC2088" s="35"/>
      <c r="AD2088" s="35"/>
      <c r="AE2088" s="35"/>
      <c r="AT2088" s="20" t="s">
        <v>204</v>
      </c>
      <c r="AU2088" s="20" t="s">
        <v>81</v>
      </c>
    </row>
    <row r="2089" spans="1:65" s="13" customFormat="1" ht="22.5">
      <c r="B2089" s="164"/>
      <c r="D2089" s="159" t="s">
        <v>206</v>
      </c>
      <c r="E2089" s="165" t="s">
        <v>3</v>
      </c>
      <c r="F2089" s="166" t="s">
        <v>2378</v>
      </c>
      <c r="H2089" s="167">
        <v>8.5289999999999999</v>
      </c>
      <c r="I2089" s="168"/>
      <c r="L2089" s="164"/>
      <c r="M2089" s="169"/>
      <c r="N2089" s="170"/>
      <c r="O2089" s="170"/>
      <c r="P2089" s="170"/>
      <c r="Q2089" s="170"/>
      <c r="R2089" s="170"/>
      <c r="S2089" s="170"/>
      <c r="T2089" s="171"/>
      <c r="AT2089" s="165" t="s">
        <v>206</v>
      </c>
      <c r="AU2089" s="165" t="s">
        <v>81</v>
      </c>
      <c r="AV2089" s="13" t="s">
        <v>81</v>
      </c>
      <c r="AW2089" s="13" t="s">
        <v>34</v>
      </c>
      <c r="AX2089" s="13" t="s">
        <v>79</v>
      </c>
      <c r="AY2089" s="165" t="s">
        <v>195</v>
      </c>
    </row>
    <row r="2090" spans="1:65" s="2" customFormat="1" ht="37.9" customHeight="1">
      <c r="A2090" s="35"/>
      <c r="B2090" s="145"/>
      <c r="C2090" s="146" t="s">
        <v>2379</v>
      </c>
      <c r="D2090" s="146" t="s">
        <v>197</v>
      </c>
      <c r="E2090" s="147" t="s">
        <v>2380</v>
      </c>
      <c r="F2090" s="148" t="s">
        <v>2381</v>
      </c>
      <c r="G2090" s="149" t="s">
        <v>262</v>
      </c>
      <c r="H2090" s="150">
        <v>22.613</v>
      </c>
      <c r="I2090" s="151"/>
      <c r="J2090" s="152">
        <f>ROUND(I2090*H2090,2)</f>
        <v>0</v>
      </c>
      <c r="K2090" s="148" t="s">
        <v>201</v>
      </c>
      <c r="L2090" s="36"/>
      <c r="M2090" s="153" t="s">
        <v>3</v>
      </c>
      <c r="N2090" s="154" t="s">
        <v>43</v>
      </c>
      <c r="O2090" s="56"/>
      <c r="P2090" s="155">
        <f>O2090*H2090</f>
        <v>0</v>
      </c>
      <c r="Q2090" s="155">
        <v>0</v>
      </c>
      <c r="R2090" s="155">
        <f>Q2090*H2090</f>
        <v>0</v>
      </c>
      <c r="S2090" s="155">
        <v>0</v>
      </c>
      <c r="T2090" s="156">
        <f>S2090*H2090</f>
        <v>0</v>
      </c>
      <c r="U2090" s="35"/>
      <c r="V2090" s="35"/>
      <c r="W2090" s="35"/>
      <c r="X2090" s="35"/>
      <c r="Y2090" s="35"/>
      <c r="Z2090" s="35"/>
      <c r="AA2090" s="35"/>
      <c r="AB2090" s="35"/>
      <c r="AC2090" s="35"/>
      <c r="AD2090" s="35"/>
      <c r="AE2090" s="35"/>
      <c r="AR2090" s="157" t="s">
        <v>202</v>
      </c>
      <c r="AT2090" s="157" t="s">
        <v>197</v>
      </c>
      <c r="AU2090" s="157" t="s">
        <v>81</v>
      </c>
      <c r="AY2090" s="20" t="s">
        <v>195</v>
      </c>
      <c r="BE2090" s="158">
        <f>IF(N2090="základní",J2090,0)</f>
        <v>0</v>
      </c>
      <c r="BF2090" s="158">
        <f>IF(N2090="snížená",J2090,0)</f>
        <v>0</v>
      </c>
      <c r="BG2090" s="158">
        <f>IF(N2090="zákl. přenesená",J2090,0)</f>
        <v>0</v>
      </c>
      <c r="BH2090" s="158">
        <f>IF(N2090="sníž. přenesená",J2090,0)</f>
        <v>0</v>
      </c>
      <c r="BI2090" s="158">
        <f>IF(N2090="nulová",J2090,0)</f>
        <v>0</v>
      </c>
      <c r="BJ2090" s="20" t="s">
        <v>79</v>
      </c>
      <c r="BK2090" s="158">
        <f>ROUND(I2090*H2090,2)</f>
        <v>0</v>
      </c>
      <c r="BL2090" s="20" t="s">
        <v>202</v>
      </c>
      <c r="BM2090" s="157" t="s">
        <v>2382</v>
      </c>
    </row>
    <row r="2091" spans="1:65" s="2" customFormat="1" ht="97.5">
      <c r="A2091" s="35"/>
      <c r="B2091" s="36"/>
      <c r="C2091" s="35"/>
      <c r="D2091" s="159" t="s">
        <v>204</v>
      </c>
      <c r="E2091" s="35"/>
      <c r="F2091" s="160" t="s">
        <v>2363</v>
      </c>
      <c r="G2091" s="35"/>
      <c r="H2091" s="35"/>
      <c r="I2091" s="161"/>
      <c r="J2091" s="35"/>
      <c r="K2091" s="35"/>
      <c r="L2091" s="36"/>
      <c r="M2091" s="162"/>
      <c r="N2091" s="163"/>
      <c r="O2091" s="56"/>
      <c r="P2091" s="56"/>
      <c r="Q2091" s="56"/>
      <c r="R2091" s="56"/>
      <c r="S2091" s="56"/>
      <c r="T2091" s="57"/>
      <c r="U2091" s="35"/>
      <c r="V2091" s="35"/>
      <c r="W2091" s="35"/>
      <c r="X2091" s="35"/>
      <c r="Y2091" s="35"/>
      <c r="Z2091" s="35"/>
      <c r="AA2091" s="35"/>
      <c r="AB2091" s="35"/>
      <c r="AC2091" s="35"/>
      <c r="AD2091" s="35"/>
      <c r="AE2091" s="35"/>
      <c r="AT2091" s="20" t="s">
        <v>204</v>
      </c>
      <c r="AU2091" s="20" t="s">
        <v>81</v>
      </c>
    </row>
    <row r="2092" spans="1:65" s="13" customFormat="1">
      <c r="B2092" s="164"/>
      <c r="D2092" s="159" t="s">
        <v>206</v>
      </c>
      <c r="E2092" s="165" t="s">
        <v>3</v>
      </c>
      <c r="F2092" s="166" t="s">
        <v>2383</v>
      </c>
      <c r="H2092" s="167">
        <v>22.613</v>
      </c>
      <c r="I2092" s="168"/>
      <c r="L2092" s="164"/>
      <c r="M2092" s="169"/>
      <c r="N2092" s="170"/>
      <c r="O2092" s="170"/>
      <c r="P2092" s="170"/>
      <c r="Q2092" s="170"/>
      <c r="R2092" s="170"/>
      <c r="S2092" s="170"/>
      <c r="T2092" s="171"/>
      <c r="AT2092" s="165" t="s">
        <v>206</v>
      </c>
      <c r="AU2092" s="165" t="s">
        <v>81</v>
      </c>
      <c r="AV2092" s="13" t="s">
        <v>81</v>
      </c>
      <c r="AW2092" s="13" t="s">
        <v>34</v>
      </c>
      <c r="AX2092" s="13" t="s">
        <v>79</v>
      </c>
      <c r="AY2092" s="165" t="s">
        <v>195</v>
      </c>
    </row>
    <row r="2093" spans="1:65" s="2" customFormat="1" ht="37.9" customHeight="1">
      <c r="A2093" s="35"/>
      <c r="B2093" s="145"/>
      <c r="C2093" s="146" t="s">
        <v>2384</v>
      </c>
      <c r="D2093" s="146" t="s">
        <v>197</v>
      </c>
      <c r="E2093" s="147" t="s">
        <v>2385</v>
      </c>
      <c r="F2093" s="148" t="s">
        <v>2386</v>
      </c>
      <c r="G2093" s="149" t="s">
        <v>262</v>
      </c>
      <c r="H2093" s="150">
        <v>4.8479999999999999</v>
      </c>
      <c r="I2093" s="151"/>
      <c r="J2093" s="152">
        <f>ROUND(I2093*H2093,2)</f>
        <v>0</v>
      </c>
      <c r="K2093" s="148" t="s">
        <v>201</v>
      </c>
      <c r="L2093" s="36"/>
      <c r="M2093" s="153" t="s">
        <v>3</v>
      </c>
      <c r="N2093" s="154" t="s">
        <v>43</v>
      </c>
      <c r="O2093" s="56"/>
      <c r="P2093" s="155">
        <f>O2093*H2093</f>
        <v>0</v>
      </c>
      <c r="Q2093" s="155">
        <v>0</v>
      </c>
      <c r="R2093" s="155">
        <f>Q2093*H2093</f>
        <v>0</v>
      </c>
      <c r="S2093" s="155">
        <v>0</v>
      </c>
      <c r="T2093" s="156">
        <f>S2093*H2093</f>
        <v>0</v>
      </c>
      <c r="U2093" s="35"/>
      <c r="V2093" s="35"/>
      <c r="W2093" s="35"/>
      <c r="X2093" s="35"/>
      <c r="Y2093" s="35"/>
      <c r="Z2093" s="35"/>
      <c r="AA2093" s="35"/>
      <c r="AB2093" s="35"/>
      <c r="AC2093" s="35"/>
      <c r="AD2093" s="35"/>
      <c r="AE2093" s="35"/>
      <c r="AR2093" s="157" t="s">
        <v>202</v>
      </c>
      <c r="AT2093" s="157" t="s">
        <v>197</v>
      </c>
      <c r="AU2093" s="157" t="s">
        <v>81</v>
      </c>
      <c r="AY2093" s="20" t="s">
        <v>195</v>
      </c>
      <c r="BE2093" s="158">
        <f>IF(N2093="základní",J2093,0)</f>
        <v>0</v>
      </c>
      <c r="BF2093" s="158">
        <f>IF(N2093="snížená",J2093,0)</f>
        <v>0</v>
      </c>
      <c r="BG2093" s="158">
        <f>IF(N2093="zákl. přenesená",J2093,0)</f>
        <v>0</v>
      </c>
      <c r="BH2093" s="158">
        <f>IF(N2093="sníž. přenesená",J2093,0)</f>
        <v>0</v>
      </c>
      <c r="BI2093" s="158">
        <f>IF(N2093="nulová",J2093,0)</f>
        <v>0</v>
      </c>
      <c r="BJ2093" s="20" t="s">
        <v>79</v>
      </c>
      <c r="BK2093" s="158">
        <f>ROUND(I2093*H2093,2)</f>
        <v>0</v>
      </c>
      <c r="BL2093" s="20" t="s">
        <v>202</v>
      </c>
      <c r="BM2093" s="157" t="s">
        <v>2387</v>
      </c>
    </row>
    <row r="2094" spans="1:65" s="2" customFormat="1" ht="97.5">
      <c r="A2094" s="35"/>
      <c r="B2094" s="36"/>
      <c r="C2094" s="35"/>
      <c r="D2094" s="159" t="s">
        <v>204</v>
      </c>
      <c r="E2094" s="35"/>
      <c r="F2094" s="160" t="s">
        <v>2363</v>
      </c>
      <c r="G2094" s="35"/>
      <c r="H2094" s="35"/>
      <c r="I2094" s="161"/>
      <c r="J2094" s="35"/>
      <c r="K2094" s="35"/>
      <c r="L2094" s="36"/>
      <c r="M2094" s="162"/>
      <c r="N2094" s="163"/>
      <c r="O2094" s="56"/>
      <c r="P2094" s="56"/>
      <c r="Q2094" s="56"/>
      <c r="R2094" s="56"/>
      <c r="S2094" s="56"/>
      <c r="T2094" s="57"/>
      <c r="U2094" s="35"/>
      <c r="V2094" s="35"/>
      <c r="W2094" s="35"/>
      <c r="X2094" s="35"/>
      <c r="Y2094" s="35"/>
      <c r="Z2094" s="35"/>
      <c r="AA2094" s="35"/>
      <c r="AB2094" s="35"/>
      <c r="AC2094" s="35"/>
      <c r="AD2094" s="35"/>
      <c r="AE2094" s="35"/>
      <c r="AT2094" s="20" t="s">
        <v>204</v>
      </c>
      <c r="AU2094" s="20" t="s">
        <v>81</v>
      </c>
    </row>
    <row r="2095" spans="1:65" s="2" customFormat="1" ht="37.9" customHeight="1">
      <c r="A2095" s="35"/>
      <c r="B2095" s="145"/>
      <c r="C2095" s="146" t="s">
        <v>2388</v>
      </c>
      <c r="D2095" s="146" t="s">
        <v>197</v>
      </c>
      <c r="E2095" s="147" t="s">
        <v>2389</v>
      </c>
      <c r="F2095" s="148" t="s">
        <v>2390</v>
      </c>
      <c r="G2095" s="149" t="s">
        <v>262</v>
      </c>
      <c r="H2095" s="150">
        <v>3.0720000000000001</v>
      </c>
      <c r="I2095" s="151"/>
      <c r="J2095" s="152">
        <f>ROUND(I2095*H2095,2)</f>
        <v>0</v>
      </c>
      <c r="K2095" s="148" t="s">
        <v>201</v>
      </c>
      <c r="L2095" s="36"/>
      <c r="M2095" s="153" t="s">
        <v>3</v>
      </c>
      <c r="N2095" s="154" t="s">
        <v>43</v>
      </c>
      <c r="O2095" s="56"/>
      <c r="P2095" s="155">
        <f>O2095*H2095</f>
        <v>0</v>
      </c>
      <c r="Q2095" s="155">
        <v>0</v>
      </c>
      <c r="R2095" s="155">
        <f>Q2095*H2095</f>
        <v>0</v>
      </c>
      <c r="S2095" s="155">
        <v>0</v>
      </c>
      <c r="T2095" s="156">
        <f>S2095*H2095</f>
        <v>0</v>
      </c>
      <c r="U2095" s="35"/>
      <c r="V2095" s="35"/>
      <c r="W2095" s="35"/>
      <c r="X2095" s="35"/>
      <c r="Y2095" s="35"/>
      <c r="Z2095" s="35"/>
      <c r="AA2095" s="35"/>
      <c r="AB2095" s="35"/>
      <c r="AC2095" s="35"/>
      <c r="AD2095" s="35"/>
      <c r="AE2095" s="35"/>
      <c r="AR2095" s="157" t="s">
        <v>202</v>
      </c>
      <c r="AT2095" s="157" t="s">
        <v>197</v>
      </c>
      <c r="AU2095" s="157" t="s">
        <v>81</v>
      </c>
      <c r="AY2095" s="20" t="s">
        <v>195</v>
      </c>
      <c r="BE2095" s="158">
        <f>IF(N2095="základní",J2095,0)</f>
        <v>0</v>
      </c>
      <c r="BF2095" s="158">
        <f>IF(N2095="snížená",J2095,0)</f>
        <v>0</v>
      </c>
      <c r="BG2095" s="158">
        <f>IF(N2095="zákl. přenesená",J2095,0)</f>
        <v>0</v>
      </c>
      <c r="BH2095" s="158">
        <f>IF(N2095="sníž. přenesená",J2095,0)</f>
        <v>0</v>
      </c>
      <c r="BI2095" s="158">
        <f>IF(N2095="nulová",J2095,0)</f>
        <v>0</v>
      </c>
      <c r="BJ2095" s="20" t="s">
        <v>79</v>
      </c>
      <c r="BK2095" s="158">
        <f>ROUND(I2095*H2095,2)</f>
        <v>0</v>
      </c>
      <c r="BL2095" s="20" t="s">
        <v>202</v>
      </c>
      <c r="BM2095" s="157" t="s">
        <v>2391</v>
      </c>
    </row>
    <row r="2096" spans="1:65" s="2" customFormat="1" ht="97.5">
      <c r="A2096" s="35"/>
      <c r="B2096" s="36"/>
      <c r="C2096" s="35"/>
      <c r="D2096" s="159" t="s">
        <v>204</v>
      </c>
      <c r="E2096" s="35"/>
      <c r="F2096" s="160" t="s">
        <v>2363</v>
      </c>
      <c r="G2096" s="35"/>
      <c r="H2096" s="35"/>
      <c r="I2096" s="161"/>
      <c r="J2096" s="35"/>
      <c r="K2096" s="35"/>
      <c r="L2096" s="36"/>
      <c r="M2096" s="162"/>
      <c r="N2096" s="163"/>
      <c r="O2096" s="56"/>
      <c r="P2096" s="56"/>
      <c r="Q2096" s="56"/>
      <c r="R2096" s="56"/>
      <c r="S2096" s="56"/>
      <c r="T2096" s="57"/>
      <c r="U2096" s="35"/>
      <c r="V2096" s="35"/>
      <c r="W2096" s="35"/>
      <c r="X2096" s="35"/>
      <c r="Y2096" s="35"/>
      <c r="Z2096" s="35"/>
      <c r="AA2096" s="35"/>
      <c r="AB2096" s="35"/>
      <c r="AC2096" s="35"/>
      <c r="AD2096" s="35"/>
      <c r="AE2096" s="35"/>
      <c r="AT2096" s="20" t="s">
        <v>204</v>
      </c>
      <c r="AU2096" s="20" t="s">
        <v>81</v>
      </c>
    </row>
    <row r="2097" spans="1:65" s="2" customFormat="1" ht="37.9" customHeight="1">
      <c r="A2097" s="35"/>
      <c r="B2097" s="145"/>
      <c r="C2097" s="146" t="s">
        <v>2392</v>
      </c>
      <c r="D2097" s="146" t="s">
        <v>197</v>
      </c>
      <c r="E2097" s="147" t="s">
        <v>2393</v>
      </c>
      <c r="F2097" s="148" t="s">
        <v>2394</v>
      </c>
      <c r="G2097" s="149" t="s">
        <v>262</v>
      </c>
      <c r="H2097" s="150">
        <v>19.256</v>
      </c>
      <c r="I2097" s="151"/>
      <c r="J2097" s="152">
        <f>ROUND(I2097*H2097,2)</f>
        <v>0</v>
      </c>
      <c r="K2097" s="148" t="s">
        <v>201</v>
      </c>
      <c r="L2097" s="36"/>
      <c r="M2097" s="153" t="s">
        <v>3</v>
      </c>
      <c r="N2097" s="154" t="s">
        <v>43</v>
      </c>
      <c r="O2097" s="56"/>
      <c r="P2097" s="155">
        <f>O2097*H2097</f>
        <v>0</v>
      </c>
      <c r="Q2097" s="155">
        <v>0</v>
      </c>
      <c r="R2097" s="155">
        <f>Q2097*H2097</f>
        <v>0</v>
      </c>
      <c r="S2097" s="155">
        <v>0</v>
      </c>
      <c r="T2097" s="156">
        <f>S2097*H2097</f>
        <v>0</v>
      </c>
      <c r="U2097" s="35"/>
      <c r="V2097" s="35"/>
      <c r="W2097" s="35"/>
      <c r="X2097" s="35"/>
      <c r="Y2097" s="35"/>
      <c r="Z2097" s="35"/>
      <c r="AA2097" s="35"/>
      <c r="AB2097" s="35"/>
      <c r="AC2097" s="35"/>
      <c r="AD2097" s="35"/>
      <c r="AE2097" s="35"/>
      <c r="AR2097" s="157" t="s">
        <v>202</v>
      </c>
      <c r="AT2097" s="157" t="s">
        <v>197</v>
      </c>
      <c r="AU2097" s="157" t="s">
        <v>81</v>
      </c>
      <c r="AY2097" s="20" t="s">
        <v>195</v>
      </c>
      <c r="BE2097" s="158">
        <f>IF(N2097="základní",J2097,0)</f>
        <v>0</v>
      </c>
      <c r="BF2097" s="158">
        <f>IF(N2097="snížená",J2097,0)</f>
        <v>0</v>
      </c>
      <c r="BG2097" s="158">
        <f>IF(N2097="zákl. přenesená",J2097,0)</f>
        <v>0</v>
      </c>
      <c r="BH2097" s="158">
        <f>IF(N2097="sníž. přenesená",J2097,0)</f>
        <v>0</v>
      </c>
      <c r="BI2097" s="158">
        <f>IF(N2097="nulová",J2097,0)</f>
        <v>0</v>
      </c>
      <c r="BJ2097" s="20" t="s">
        <v>79</v>
      </c>
      <c r="BK2097" s="158">
        <f>ROUND(I2097*H2097,2)</f>
        <v>0</v>
      </c>
      <c r="BL2097" s="20" t="s">
        <v>202</v>
      </c>
      <c r="BM2097" s="157" t="s">
        <v>2395</v>
      </c>
    </row>
    <row r="2098" spans="1:65" s="2" customFormat="1" ht="97.5">
      <c r="A2098" s="35"/>
      <c r="B2098" s="36"/>
      <c r="C2098" s="35"/>
      <c r="D2098" s="159" t="s">
        <v>204</v>
      </c>
      <c r="E2098" s="35"/>
      <c r="F2098" s="160" t="s">
        <v>2363</v>
      </c>
      <c r="G2098" s="35"/>
      <c r="H2098" s="35"/>
      <c r="I2098" s="161"/>
      <c r="J2098" s="35"/>
      <c r="K2098" s="35"/>
      <c r="L2098" s="36"/>
      <c r="M2098" s="162"/>
      <c r="N2098" s="163"/>
      <c r="O2098" s="56"/>
      <c r="P2098" s="56"/>
      <c r="Q2098" s="56"/>
      <c r="R2098" s="56"/>
      <c r="S2098" s="56"/>
      <c r="T2098" s="57"/>
      <c r="U2098" s="35"/>
      <c r="V2098" s="35"/>
      <c r="W2098" s="35"/>
      <c r="X2098" s="35"/>
      <c r="Y2098" s="35"/>
      <c r="Z2098" s="35"/>
      <c r="AA2098" s="35"/>
      <c r="AB2098" s="35"/>
      <c r="AC2098" s="35"/>
      <c r="AD2098" s="35"/>
      <c r="AE2098" s="35"/>
      <c r="AT2098" s="20" t="s">
        <v>204</v>
      </c>
      <c r="AU2098" s="20" t="s">
        <v>81</v>
      </c>
    </row>
    <row r="2099" spans="1:65" s="12" customFormat="1" ht="22.9" customHeight="1">
      <c r="B2099" s="132"/>
      <c r="D2099" s="133" t="s">
        <v>71</v>
      </c>
      <c r="E2099" s="143" t="s">
        <v>2396</v>
      </c>
      <c r="F2099" s="143" t="s">
        <v>2397</v>
      </c>
      <c r="I2099" s="135"/>
      <c r="J2099" s="144">
        <f>BK2099</f>
        <v>0</v>
      </c>
      <c r="L2099" s="132"/>
      <c r="M2099" s="137"/>
      <c r="N2099" s="138"/>
      <c r="O2099" s="138"/>
      <c r="P2099" s="139">
        <f>SUM(P2100:P2101)</f>
        <v>0</v>
      </c>
      <c r="Q2099" s="138"/>
      <c r="R2099" s="139">
        <f>SUM(R2100:R2101)</f>
        <v>0</v>
      </c>
      <c r="S2099" s="138"/>
      <c r="T2099" s="140">
        <f>SUM(T2100:T2101)</f>
        <v>0</v>
      </c>
      <c r="AR2099" s="133" t="s">
        <v>79</v>
      </c>
      <c r="AT2099" s="141" t="s">
        <v>71</v>
      </c>
      <c r="AU2099" s="141" t="s">
        <v>79</v>
      </c>
      <c r="AY2099" s="133" t="s">
        <v>195</v>
      </c>
      <c r="BK2099" s="142">
        <f>SUM(BK2100:BK2101)</f>
        <v>0</v>
      </c>
    </row>
    <row r="2100" spans="1:65" s="2" customFormat="1" ht="49.15" customHeight="1">
      <c r="A2100" s="35"/>
      <c r="B2100" s="145"/>
      <c r="C2100" s="146" t="s">
        <v>2398</v>
      </c>
      <c r="D2100" s="146" t="s">
        <v>197</v>
      </c>
      <c r="E2100" s="147" t="s">
        <v>2399</v>
      </c>
      <c r="F2100" s="148" t="s">
        <v>2400</v>
      </c>
      <c r="G2100" s="149" t="s">
        <v>262</v>
      </c>
      <c r="H2100" s="150">
        <v>6431.3419999999996</v>
      </c>
      <c r="I2100" s="151"/>
      <c r="J2100" s="152">
        <f>ROUND(I2100*H2100,2)</f>
        <v>0</v>
      </c>
      <c r="K2100" s="148" t="s">
        <v>201</v>
      </c>
      <c r="L2100" s="36"/>
      <c r="M2100" s="153" t="s">
        <v>3</v>
      </c>
      <c r="N2100" s="154" t="s">
        <v>43</v>
      </c>
      <c r="O2100" s="56"/>
      <c r="P2100" s="155">
        <f>O2100*H2100</f>
        <v>0</v>
      </c>
      <c r="Q2100" s="155">
        <v>0</v>
      </c>
      <c r="R2100" s="155">
        <f>Q2100*H2100</f>
        <v>0</v>
      </c>
      <c r="S2100" s="155">
        <v>0</v>
      </c>
      <c r="T2100" s="156">
        <f>S2100*H2100</f>
        <v>0</v>
      </c>
      <c r="U2100" s="35"/>
      <c r="V2100" s="35"/>
      <c r="W2100" s="35"/>
      <c r="X2100" s="35"/>
      <c r="Y2100" s="35"/>
      <c r="Z2100" s="35"/>
      <c r="AA2100" s="35"/>
      <c r="AB2100" s="35"/>
      <c r="AC2100" s="35"/>
      <c r="AD2100" s="35"/>
      <c r="AE2100" s="35"/>
      <c r="AR2100" s="157" t="s">
        <v>202</v>
      </c>
      <c r="AT2100" s="157" t="s">
        <v>197</v>
      </c>
      <c r="AU2100" s="157" t="s">
        <v>81</v>
      </c>
      <c r="AY2100" s="20" t="s">
        <v>195</v>
      </c>
      <c r="BE2100" s="158">
        <f>IF(N2100="základní",J2100,0)</f>
        <v>0</v>
      </c>
      <c r="BF2100" s="158">
        <f>IF(N2100="snížená",J2100,0)</f>
        <v>0</v>
      </c>
      <c r="BG2100" s="158">
        <f>IF(N2100="zákl. přenesená",J2100,0)</f>
        <v>0</v>
      </c>
      <c r="BH2100" s="158">
        <f>IF(N2100="sníž. přenesená",J2100,0)</f>
        <v>0</v>
      </c>
      <c r="BI2100" s="158">
        <f>IF(N2100="nulová",J2100,0)</f>
        <v>0</v>
      </c>
      <c r="BJ2100" s="20" t="s">
        <v>79</v>
      </c>
      <c r="BK2100" s="158">
        <f>ROUND(I2100*H2100,2)</f>
        <v>0</v>
      </c>
      <c r="BL2100" s="20" t="s">
        <v>202</v>
      </c>
      <c r="BM2100" s="157" t="s">
        <v>2401</v>
      </c>
    </row>
    <row r="2101" spans="1:65" s="2" customFormat="1" ht="87.75">
      <c r="A2101" s="35"/>
      <c r="B2101" s="36"/>
      <c r="C2101" s="35"/>
      <c r="D2101" s="159" t="s">
        <v>204</v>
      </c>
      <c r="E2101" s="35"/>
      <c r="F2101" s="160" t="s">
        <v>2402</v>
      </c>
      <c r="G2101" s="35"/>
      <c r="H2101" s="35"/>
      <c r="I2101" s="161"/>
      <c r="J2101" s="35"/>
      <c r="K2101" s="35"/>
      <c r="L2101" s="36"/>
      <c r="M2101" s="162"/>
      <c r="N2101" s="163"/>
      <c r="O2101" s="56"/>
      <c r="P2101" s="56"/>
      <c r="Q2101" s="56"/>
      <c r="R2101" s="56"/>
      <c r="S2101" s="56"/>
      <c r="T2101" s="57"/>
      <c r="U2101" s="35"/>
      <c r="V2101" s="35"/>
      <c r="W2101" s="35"/>
      <c r="X2101" s="35"/>
      <c r="Y2101" s="35"/>
      <c r="Z2101" s="35"/>
      <c r="AA2101" s="35"/>
      <c r="AB2101" s="35"/>
      <c r="AC2101" s="35"/>
      <c r="AD2101" s="35"/>
      <c r="AE2101" s="35"/>
      <c r="AT2101" s="20" t="s">
        <v>204</v>
      </c>
      <c r="AU2101" s="20" t="s">
        <v>81</v>
      </c>
    </row>
    <row r="2102" spans="1:65" s="12" customFormat="1" ht="25.9" customHeight="1">
      <c r="B2102" s="132"/>
      <c r="D2102" s="133" t="s">
        <v>71</v>
      </c>
      <c r="E2102" s="134" t="s">
        <v>2403</v>
      </c>
      <c r="F2102" s="134" t="s">
        <v>2404</v>
      </c>
      <c r="I2102" s="135"/>
      <c r="J2102" s="136">
        <f>BK2102</f>
        <v>0</v>
      </c>
      <c r="L2102" s="132"/>
      <c r="M2102" s="137"/>
      <c r="N2102" s="138"/>
      <c r="O2102" s="138"/>
      <c r="P2102" s="139">
        <f>P2103+P2147+P2263+P2397+P2462+P2464+P2560+P2651+P2744+P2762+P2984+P3130+P3220+P3323+P3326+P3679+P3739+P3896+P3908</f>
        <v>0</v>
      </c>
      <c r="Q2102" s="138"/>
      <c r="R2102" s="139">
        <f>R2103+R2147+R2263+R2397+R2462+R2464+R2560+R2651+R2744+R2762+R2984+R3130+R3220+R3323+R3326+R3679+R3739+R3896+R3908</f>
        <v>376.34116866999989</v>
      </c>
      <c r="S2102" s="138"/>
      <c r="T2102" s="140">
        <f>T2103+T2147+T2263+T2397+T2462+T2464+T2560+T2651+T2744+T2762+T2984+T3130+T3220+T3323+T3326+T3679+T3739+T3896+T3908</f>
        <v>47.034314760000001</v>
      </c>
      <c r="AR2102" s="133" t="s">
        <v>81</v>
      </c>
      <c r="AT2102" s="141" t="s">
        <v>71</v>
      </c>
      <c r="AU2102" s="141" t="s">
        <v>72</v>
      </c>
      <c r="AY2102" s="133" t="s">
        <v>195</v>
      </c>
      <c r="BK2102" s="142">
        <f>BK2103+BK2147+BK2263+BK2397+BK2462+BK2464+BK2560+BK2651+BK2744+BK2762+BK2984+BK3130+BK3220+BK3323+BK3326+BK3679+BK3739+BK3896+BK3908</f>
        <v>0</v>
      </c>
    </row>
    <row r="2103" spans="1:65" s="12" customFormat="1" ht="22.9" customHeight="1">
      <c r="B2103" s="132"/>
      <c r="D2103" s="133" t="s">
        <v>71</v>
      </c>
      <c r="E2103" s="143" t="s">
        <v>2405</v>
      </c>
      <c r="F2103" s="143" t="s">
        <v>2406</v>
      </c>
      <c r="I2103" s="135"/>
      <c r="J2103" s="144">
        <f>BK2103</f>
        <v>0</v>
      </c>
      <c r="L2103" s="132"/>
      <c r="M2103" s="137"/>
      <c r="N2103" s="138"/>
      <c r="O2103" s="138"/>
      <c r="P2103" s="139">
        <f>SUM(P2104:P2146)</f>
        <v>0</v>
      </c>
      <c r="Q2103" s="138"/>
      <c r="R2103" s="139">
        <f>SUM(R2104:R2146)</f>
        <v>1.4497116399999999</v>
      </c>
      <c r="S2103" s="138"/>
      <c r="T2103" s="140">
        <f>SUM(T2104:T2146)</f>
        <v>0</v>
      </c>
      <c r="AR2103" s="133" t="s">
        <v>81</v>
      </c>
      <c r="AT2103" s="141" t="s">
        <v>71</v>
      </c>
      <c r="AU2103" s="141" t="s">
        <v>79</v>
      </c>
      <c r="AY2103" s="133" t="s">
        <v>195</v>
      </c>
      <c r="BK2103" s="142">
        <f>SUM(BK2104:BK2146)</f>
        <v>0</v>
      </c>
    </row>
    <row r="2104" spans="1:65" s="2" customFormat="1" ht="37.9" customHeight="1">
      <c r="A2104" s="35"/>
      <c r="B2104" s="145"/>
      <c r="C2104" s="146" t="s">
        <v>2407</v>
      </c>
      <c r="D2104" s="146" t="s">
        <v>197</v>
      </c>
      <c r="E2104" s="147" t="s">
        <v>2408</v>
      </c>
      <c r="F2104" s="148" t="s">
        <v>2409</v>
      </c>
      <c r="G2104" s="149" t="s">
        <v>300</v>
      </c>
      <c r="H2104" s="150">
        <v>164.8</v>
      </c>
      <c r="I2104" s="151"/>
      <c r="J2104" s="152">
        <f>ROUND(I2104*H2104,2)</f>
        <v>0</v>
      </c>
      <c r="K2104" s="148" t="s">
        <v>201</v>
      </c>
      <c r="L2104" s="36"/>
      <c r="M2104" s="153" t="s">
        <v>3</v>
      </c>
      <c r="N2104" s="154" t="s">
        <v>43</v>
      </c>
      <c r="O2104" s="56"/>
      <c r="P2104" s="155">
        <f>O2104*H2104</f>
        <v>0</v>
      </c>
      <c r="Q2104" s="155">
        <v>8.0000000000000004E-4</v>
      </c>
      <c r="R2104" s="155">
        <f>Q2104*H2104</f>
        <v>0.13184000000000001</v>
      </c>
      <c r="S2104" s="155">
        <v>0</v>
      </c>
      <c r="T2104" s="156">
        <f>S2104*H2104</f>
        <v>0</v>
      </c>
      <c r="U2104" s="35"/>
      <c r="V2104" s="35"/>
      <c r="W2104" s="35"/>
      <c r="X2104" s="35"/>
      <c r="Y2104" s="35"/>
      <c r="Z2104" s="35"/>
      <c r="AA2104" s="35"/>
      <c r="AB2104" s="35"/>
      <c r="AC2104" s="35"/>
      <c r="AD2104" s="35"/>
      <c r="AE2104" s="35"/>
      <c r="AR2104" s="157" t="s">
        <v>292</v>
      </c>
      <c r="AT2104" s="157" t="s">
        <v>197</v>
      </c>
      <c r="AU2104" s="157" t="s">
        <v>81</v>
      </c>
      <c r="AY2104" s="20" t="s">
        <v>195</v>
      </c>
      <c r="BE2104" s="158">
        <f>IF(N2104="základní",J2104,0)</f>
        <v>0</v>
      </c>
      <c r="BF2104" s="158">
        <f>IF(N2104="snížená",J2104,0)</f>
        <v>0</v>
      </c>
      <c r="BG2104" s="158">
        <f>IF(N2104="zákl. přenesená",J2104,0)</f>
        <v>0</v>
      </c>
      <c r="BH2104" s="158">
        <f>IF(N2104="sníž. přenesená",J2104,0)</f>
        <v>0</v>
      </c>
      <c r="BI2104" s="158">
        <f>IF(N2104="nulová",J2104,0)</f>
        <v>0</v>
      </c>
      <c r="BJ2104" s="20" t="s">
        <v>79</v>
      </c>
      <c r="BK2104" s="158">
        <f>ROUND(I2104*H2104,2)</f>
        <v>0</v>
      </c>
      <c r="BL2104" s="20" t="s">
        <v>292</v>
      </c>
      <c r="BM2104" s="157" t="s">
        <v>2410</v>
      </c>
    </row>
    <row r="2105" spans="1:65" s="13" customFormat="1" ht="33.75">
      <c r="B2105" s="164"/>
      <c r="D2105" s="159" t="s">
        <v>206</v>
      </c>
      <c r="E2105" s="165" t="s">
        <v>3</v>
      </c>
      <c r="F2105" s="166" t="s">
        <v>2411</v>
      </c>
      <c r="H2105" s="167">
        <v>164.8</v>
      </c>
      <c r="I2105" s="168"/>
      <c r="L2105" s="164"/>
      <c r="M2105" s="169"/>
      <c r="N2105" s="170"/>
      <c r="O2105" s="170"/>
      <c r="P2105" s="170"/>
      <c r="Q2105" s="170"/>
      <c r="R2105" s="170"/>
      <c r="S2105" s="170"/>
      <c r="T2105" s="171"/>
      <c r="AT2105" s="165" t="s">
        <v>206</v>
      </c>
      <c r="AU2105" s="165" t="s">
        <v>81</v>
      </c>
      <c r="AV2105" s="13" t="s">
        <v>81</v>
      </c>
      <c r="AW2105" s="13" t="s">
        <v>34</v>
      </c>
      <c r="AX2105" s="13" t="s">
        <v>72</v>
      </c>
      <c r="AY2105" s="165" t="s">
        <v>195</v>
      </c>
    </row>
    <row r="2106" spans="1:65" s="14" customFormat="1">
      <c r="B2106" s="172"/>
      <c r="D2106" s="159" t="s">
        <v>206</v>
      </c>
      <c r="E2106" s="173" t="s">
        <v>3</v>
      </c>
      <c r="F2106" s="174" t="s">
        <v>218</v>
      </c>
      <c r="H2106" s="175">
        <v>164.8</v>
      </c>
      <c r="I2106" s="176"/>
      <c r="L2106" s="172"/>
      <c r="M2106" s="177"/>
      <c r="N2106" s="178"/>
      <c r="O2106" s="178"/>
      <c r="P2106" s="178"/>
      <c r="Q2106" s="178"/>
      <c r="R2106" s="178"/>
      <c r="S2106" s="178"/>
      <c r="T2106" s="179"/>
      <c r="AT2106" s="173" t="s">
        <v>206</v>
      </c>
      <c r="AU2106" s="173" t="s">
        <v>81</v>
      </c>
      <c r="AV2106" s="14" t="s">
        <v>109</v>
      </c>
      <c r="AW2106" s="14" t="s">
        <v>34</v>
      </c>
      <c r="AX2106" s="14" t="s">
        <v>72</v>
      </c>
      <c r="AY2106" s="173" t="s">
        <v>195</v>
      </c>
    </row>
    <row r="2107" spans="1:65" s="15" customFormat="1">
      <c r="B2107" s="180"/>
      <c r="D2107" s="159" t="s">
        <v>206</v>
      </c>
      <c r="E2107" s="181" t="s">
        <v>3</v>
      </c>
      <c r="F2107" s="182" t="s">
        <v>212</v>
      </c>
      <c r="H2107" s="183">
        <v>164.8</v>
      </c>
      <c r="I2107" s="184"/>
      <c r="L2107" s="180"/>
      <c r="M2107" s="185"/>
      <c r="N2107" s="186"/>
      <c r="O2107" s="186"/>
      <c r="P2107" s="186"/>
      <c r="Q2107" s="186"/>
      <c r="R2107" s="186"/>
      <c r="S2107" s="186"/>
      <c r="T2107" s="187"/>
      <c r="AT2107" s="181" t="s">
        <v>206</v>
      </c>
      <c r="AU2107" s="181" t="s">
        <v>81</v>
      </c>
      <c r="AV2107" s="15" t="s">
        <v>202</v>
      </c>
      <c r="AW2107" s="15" t="s">
        <v>34</v>
      </c>
      <c r="AX2107" s="15" t="s">
        <v>79</v>
      </c>
      <c r="AY2107" s="181" t="s">
        <v>195</v>
      </c>
    </row>
    <row r="2108" spans="1:65" s="2" customFormat="1" ht="24.2" customHeight="1">
      <c r="A2108" s="35"/>
      <c r="B2108" s="145"/>
      <c r="C2108" s="146" t="s">
        <v>2412</v>
      </c>
      <c r="D2108" s="146" t="s">
        <v>197</v>
      </c>
      <c r="E2108" s="147" t="s">
        <v>2413</v>
      </c>
      <c r="F2108" s="148" t="s">
        <v>2414</v>
      </c>
      <c r="G2108" s="149" t="s">
        <v>321</v>
      </c>
      <c r="H2108" s="150">
        <v>164.8</v>
      </c>
      <c r="I2108" s="151"/>
      <c r="J2108" s="152">
        <f>ROUND(I2108*H2108,2)</f>
        <v>0</v>
      </c>
      <c r="K2108" s="148" t="s">
        <v>201</v>
      </c>
      <c r="L2108" s="36"/>
      <c r="M2108" s="153" t="s">
        <v>3</v>
      </c>
      <c r="N2108" s="154" t="s">
        <v>43</v>
      </c>
      <c r="O2108" s="56"/>
      <c r="P2108" s="155">
        <f>O2108*H2108</f>
        <v>0</v>
      </c>
      <c r="Q2108" s="155">
        <v>1.6000000000000001E-4</v>
      </c>
      <c r="R2108" s="155">
        <f>Q2108*H2108</f>
        <v>2.6368000000000003E-2</v>
      </c>
      <c r="S2108" s="155">
        <v>0</v>
      </c>
      <c r="T2108" s="156">
        <f>S2108*H2108</f>
        <v>0</v>
      </c>
      <c r="U2108" s="35"/>
      <c r="V2108" s="35"/>
      <c r="W2108" s="35"/>
      <c r="X2108" s="35"/>
      <c r="Y2108" s="35"/>
      <c r="Z2108" s="35"/>
      <c r="AA2108" s="35"/>
      <c r="AB2108" s="35"/>
      <c r="AC2108" s="35"/>
      <c r="AD2108" s="35"/>
      <c r="AE2108" s="35"/>
      <c r="AR2108" s="157" t="s">
        <v>292</v>
      </c>
      <c r="AT2108" s="157" t="s">
        <v>197</v>
      </c>
      <c r="AU2108" s="157" t="s">
        <v>81</v>
      </c>
      <c r="AY2108" s="20" t="s">
        <v>195</v>
      </c>
      <c r="BE2108" s="158">
        <f>IF(N2108="základní",J2108,0)</f>
        <v>0</v>
      </c>
      <c r="BF2108" s="158">
        <f>IF(N2108="snížená",J2108,0)</f>
        <v>0</v>
      </c>
      <c r="BG2108" s="158">
        <f>IF(N2108="zákl. přenesená",J2108,0)</f>
        <v>0</v>
      </c>
      <c r="BH2108" s="158">
        <f>IF(N2108="sníž. přenesená",J2108,0)</f>
        <v>0</v>
      </c>
      <c r="BI2108" s="158">
        <f>IF(N2108="nulová",J2108,0)</f>
        <v>0</v>
      </c>
      <c r="BJ2108" s="20" t="s">
        <v>79</v>
      </c>
      <c r="BK2108" s="158">
        <f>ROUND(I2108*H2108,2)</f>
        <v>0</v>
      </c>
      <c r="BL2108" s="20" t="s">
        <v>292</v>
      </c>
      <c r="BM2108" s="157" t="s">
        <v>2415</v>
      </c>
    </row>
    <row r="2109" spans="1:65" s="13" customFormat="1" ht="33.75">
      <c r="B2109" s="164"/>
      <c r="D2109" s="159" t="s">
        <v>206</v>
      </c>
      <c r="E2109" s="165" t="s">
        <v>3</v>
      </c>
      <c r="F2109" s="166" t="s">
        <v>2416</v>
      </c>
      <c r="H2109" s="167">
        <v>164.8</v>
      </c>
      <c r="I2109" s="168"/>
      <c r="L2109" s="164"/>
      <c r="M2109" s="169"/>
      <c r="N2109" s="170"/>
      <c r="O2109" s="170"/>
      <c r="P2109" s="170"/>
      <c r="Q2109" s="170"/>
      <c r="R2109" s="170"/>
      <c r="S2109" s="170"/>
      <c r="T2109" s="171"/>
      <c r="AT2109" s="165" t="s">
        <v>206</v>
      </c>
      <c r="AU2109" s="165" t="s">
        <v>81</v>
      </c>
      <c r="AV2109" s="13" t="s">
        <v>81</v>
      </c>
      <c r="AW2109" s="13" t="s">
        <v>34</v>
      </c>
      <c r="AX2109" s="13" t="s">
        <v>72</v>
      </c>
      <c r="AY2109" s="165" t="s">
        <v>195</v>
      </c>
    </row>
    <row r="2110" spans="1:65" s="14" customFormat="1">
      <c r="B2110" s="172"/>
      <c r="D2110" s="159" t="s">
        <v>206</v>
      </c>
      <c r="E2110" s="173" t="s">
        <v>3</v>
      </c>
      <c r="F2110" s="174" t="s">
        <v>218</v>
      </c>
      <c r="H2110" s="175">
        <v>164.8</v>
      </c>
      <c r="I2110" s="176"/>
      <c r="L2110" s="172"/>
      <c r="M2110" s="177"/>
      <c r="N2110" s="178"/>
      <c r="O2110" s="178"/>
      <c r="P2110" s="178"/>
      <c r="Q2110" s="178"/>
      <c r="R2110" s="178"/>
      <c r="S2110" s="178"/>
      <c r="T2110" s="179"/>
      <c r="AT2110" s="173" t="s">
        <v>206</v>
      </c>
      <c r="AU2110" s="173" t="s">
        <v>81</v>
      </c>
      <c r="AV2110" s="14" t="s">
        <v>109</v>
      </c>
      <c r="AW2110" s="14" t="s">
        <v>34</v>
      </c>
      <c r="AX2110" s="14" t="s">
        <v>72</v>
      </c>
      <c r="AY2110" s="173" t="s">
        <v>195</v>
      </c>
    </row>
    <row r="2111" spans="1:65" s="15" customFormat="1">
      <c r="B2111" s="180"/>
      <c r="D2111" s="159" t="s">
        <v>206</v>
      </c>
      <c r="E2111" s="181" t="s">
        <v>3</v>
      </c>
      <c r="F2111" s="182" t="s">
        <v>212</v>
      </c>
      <c r="H2111" s="183">
        <v>164.8</v>
      </c>
      <c r="I2111" s="184"/>
      <c r="L2111" s="180"/>
      <c r="M2111" s="185"/>
      <c r="N2111" s="186"/>
      <c r="O2111" s="186"/>
      <c r="P2111" s="186"/>
      <c r="Q2111" s="186"/>
      <c r="R2111" s="186"/>
      <c r="S2111" s="186"/>
      <c r="T2111" s="187"/>
      <c r="AT2111" s="181" t="s">
        <v>206</v>
      </c>
      <c r="AU2111" s="181" t="s">
        <v>81</v>
      </c>
      <c r="AV2111" s="15" t="s">
        <v>202</v>
      </c>
      <c r="AW2111" s="15" t="s">
        <v>34</v>
      </c>
      <c r="AX2111" s="15" t="s">
        <v>79</v>
      </c>
      <c r="AY2111" s="181" t="s">
        <v>195</v>
      </c>
    </row>
    <row r="2112" spans="1:65" s="2" customFormat="1" ht="37.9" customHeight="1">
      <c r="A2112" s="35"/>
      <c r="B2112" s="145"/>
      <c r="C2112" s="146" t="s">
        <v>2417</v>
      </c>
      <c r="D2112" s="146" t="s">
        <v>197</v>
      </c>
      <c r="E2112" s="147" t="s">
        <v>2418</v>
      </c>
      <c r="F2112" s="148" t="s">
        <v>2419</v>
      </c>
      <c r="G2112" s="149" t="s">
        <v>300</v>
      </c>
      <c r="H2112" s="150">
        <v>153.06800000000001</v>
      </c>
      <c r="I2112" s="151"/>
      <c r="J2112" s="152">
        <f>ROUND(I2112*H2112,2)</f>
        <v>0</v>
      </c>
      <c r="K2112" s="148" t="s">
        <v>201</v>
      </c>
      <c r="L2112" s="36"/>
      <c r="M2112" s="153" t="s">
        <v>3</v>
      </c>
      <c r="N2112" s="154" t="s">
        <v>43</v>
      </c>
      <c r="O2112" s="56"/>
      <c r="P2112" s="155">
        <f>O2112*H2112</f>
        <v>0</v>
      </c>
      <c r="Q2112" s="155">
        <v>3.0000000000000001E-5</v>
      </c>
      <c r="R2112" s="155">
        <f>Q2112*H2112</f>
        <v>4.5920400000000004E-3</v>
      </c>
      <c r="S2112" s="155">
        <v>0</v>
      </c>
      <c r="T2112" s="156">
        <f>S2112*H2112</f>
        <v>0</v>
      </c>
      <c r="U2112" s="35"/>
      <c r="V2112" s="35"/>
      <c r="W2112" s="35"/>
      <c r="X2112" s="35"/>
      <c r="Y2112" s="35"/>
      <c r="Z2112" s="35"/>
      <c r="AA2112" s="35"/>
      <c r="AB2112" s="35"/>
      <c r="AC2112" s="35"/>
      <c r="AD2112" s="35"/>
      <c r="AE2112" s="35"/>
      <c r="AR2112" s="157" t="s">
        <v>292</v>
      </c>
      <c r="AT2112" s="157" t="s">
        <v>197</v>
      </c>
      <c r="AU2112" s="157" t="s">
        <v>81</v>
      </c>
      <c r="AY2112" s="20" t="s">
        <v>195</v>
      </c>
      <c r="BE2112" s="158">
        <f>IF(N2112="základní",J2112,0)</f>
        <v>0</v>
      </c>
      <c r="BF2112" s="158">
        <f>IF(N2112="snížená",J2112,0)</f>
        <v>0</v>
      </c>
      <c r="BG2112" s="158">
        <f>IF(N2112="zákl. přenesená",J2112,0)</f>
        <v>0</v>
      </c>
      <c r="BH2112" s="158">
        <f>IF(N2112="sníž. přenesená",J2112,0)</f>
        <v>0</v>
      </c>
      <c r="BI2112" s="158">
        <f>IF(N2112="nulová",J2112,0)</f>
        <v>0</v>
      </c>
      <c r="BJ2112" s="20" t="s">
        <v>79</v>
      </c>
      <c r="BK2112" s="158">
        <f>ROUND(I2112*H2112,2)</f>
        <v>0</v>
      </c>
      <c r="BL2112" s="20" t="s">
        <v>292</v>
      </c>
      <c r="BM2112" s="157" t="s">
        <v>2420</v>
      </c>
    </row>
    <row r="2113" spans="1:65" s="2" customFormat="1" ht="58.5">
      <c r="A2113" s="35"/>
      <c r="B2113" s="36"/>
      <c r="C2113" s="35"/>
      <c r="D2113" s="159" t="s">
        <v>204</v>
      </c>
      <c r="E2113" s="35"/>
      <c r="F2113" s="160" t="s">
        <v>2421</v>
      </c>
      <c r="G2113" s="35"/>
      <c r="H2113" s="35"/>
      <c r="I2113" s="161"/>
      <c r="J2113" s="35"/>
      <c r="K2113" s="35"/>
      <c r="L2113" s="36"/>
      <c r="M2113" s="162"/>
      <c r="N2113" s="163"/>
      <c r="O2113" s="56"/>
      <c r="P2113" s="56"/>
      <c r="Q2113" s="56"/>
      <c r="R2113" s="56"/>
      <c r="S2113" s="56"/>
      <c r="T2113" s="57"/>
      <c r="U2113" s="35"/>
      <c r="V2113" s="35"/>
      <c r="W2113" s="35"/>
      <c r="X2113" s="35"/>
      <c r="Y2113" s="35"/>
      <c r="Z2113" s="35"/>
      <c r="AA2113" s="35"/>
      <c r="AB2113" s="35"/>
      <c r="AC2113" s="35"/>
      <c r="AD2113" s="35"/>
      <c r="AE2113" s="35"/>
      <c r="AT2113" s="20" t="s">
        <v>204</v>
      </c>
      <c r="AU2113" s="20" t="s">
        <v>81</v>
      </c>
    </row>
    <row r="2114" spans="1:65" s="13" customFormat="1" ht="22.5">
      <c r="B2114" s="164"/>
      <c r="D2114" s="159" t="s">
        <v>206</v>
      </c>
      <c r="E2114" s="165" t="s">
        <v>3</v>
      </c>
      <c r="F2114" s="166" t="s">
        <v>1698</v>
      </c>
      <c r="H2114" s="167">
        <v>106.163</v>
      </c>
      <c r="I2114" s="168"/>
      <c r="L2114" s="164"/>
      <c r="M2114" s="169"/>
      <c r="N2114" s="170"/>
      <c r="O2114" s="170"/>
      <c r="P2114" s="170"/>
      <c r="Q2114" s="170"/>
      <c r="R2114" s="170"/>
      <c r="S2114" s="170"/>
      <c r="T2114" s="171"/>
      <c r="AT2114" s="165" t="s">
        <v>206</v>
      </c>
      <c r="AU2114" s="165" t="s">
        <v>81</v>
      </c>
      <c r="AV2114" s="13" t="s">
        <v>81</v>
      </c>
      <c r="AW2114" s="13" t="s">
        <v>34</v>
      </c>
      <c r="AX2114" s="13" t="s">
        <v>72</v>
      </c>
      <c r="AY2114" s="165" t="s">
        <v>195</v>
      </c>
    </row>
    <row r="2115" spans="1:65" s="13" customFormat="1">
      <c r="B2115" s="164"/>
      <c r="D2115" s="159" t="s">
        <v>206</v>
      </c>
      <c r="E2115" s="165" t="s">
        <v>3</v>
      </c>
      <c r="F2115" s="166" t="s">
        <v>1699</v>
      </c>
      <c r="H2115" s="167">
        <v>46.905000000000001</v>
      </c>
      <c r="I2115" s="168"/>
      <c r="L2115" s="164"/>
      <c r="M2115" s="169"/>
      <c r="N2115" s="170"/>
      <c r="O2115" s="170"/>
      <c r="P2115" s="170"/>
      <c r="Q2115" s="170"/>
      <c r="R2115" s="170"/>
      <c r="S2115" s="170"/>
      <c r="T2115" s="171"/>
      <c r="AT2115" s="165" t="s">
        <v>206</v>
      </c>
      <c r="AU2115" s="165" t="s">
        <v>81</v>
      </c>
      <c r="AV2115" s="13" t="s">
        <v>81</v>
      </c>
      <c r="AW2115" s="13" t="s">
        <v>34</v>
      </c>
      <c r="AX2115" s="13" t="s">
        <v>72</v>
      </c>
      <c r="AY2115" s="165" t="s">
        <v>195</v>
      </c>
    </row>
    <row r="2116" spans="1:65" s="15" customFormat="1">
      <c r="B2116" s="180"/>
      <c r="D2116" s="159" t="s">
        <v>206</v>
      </c>
      <c r="E2116" s="181" t="s">
        <v>3</v>
      </c>
      <c r="F2116" s="182" t="s">
        <v>1436</v>
      </c>
      <c r="H2116" s="183">
        <v>153.06800000000001</v>
      </c>
      <c r="I2116" s="184"/>
      <c r="L2116" s="180"/>
      <c r="M2116" s="185"/>
      <c r="N2116" s="186"/>
      <c r="O2116" s="186"/>
      <c r="P2116" s="186"/>
      <c r="Q2116" s="186"/>
      <c r="R2116" s="186"/>
      <c r="S2116" s="186"/>
      <c r="T2116" s="187"/>
      <c r="AT2116" s="181" t="s">
        <v>206</v>
      </c>
      <c r="AU2116" s="181" t="s">
        <v>81</v>
      </c>
      <c r="AV2116" s="15" t="s">
        <v>202</v>
      </c>
      <c r="AW2116" s="15" t="s">
        <v>34</v>
      </c>
      <c r="AX2116" s="15" t="s">
        <v>79</v>
      </c>
      <c r="AY2116" s="181" t="s">
        <v>195</v>
      </c>
    </row>
    <row r="2117" spans="1:65" s="2" customFormat="1" ht="14.45" customHeight="1">
      <c r="A2117" s="35"/>
      <c r="B2117" s="145"/>
      <c r="C2117" s="188" t="s">
        <v>2422</v>
      </c>
      <c r="D2117" s="188" t="s">
        <v>282</v>
      </c>
      <c r="E2117" s="189" t="s">
        <v>2423</v>
      </c>
      <c r="F2117" s="190" t="s">
        <v>2424</v>
      </c>
      <c r="G2117" s="191" t="s">
        <v>300</v>
      </c>
      <c r="H2117" s="192">
        <v>176.02799999999999</v>
      </c>
      <c r="I2117" s="193"/>
      <c r="J2117" s="194">
        <f>ROUND(I2117*H2117,2)</f>
        <v>0</v>
      </c>
      <c r="K2117" s="190" t="s">
        <v>201</v>
      </c>
      <c r="L2117" s="195"/>
      <c r="M2117" s="196" t="s">
        <v>3</v>
      </c>
      <c r="N2117" s="197" t="s">
        <v>43</v>
      </c>
      <c r="O2117" s="56"/>
      <c r="P2117" s="155">
        <f>O2117*H2117</f>
        <v>0</v>
      </c>
      <c r="Q2117" s="155">
        <v>2.0999999999999999E-3</v>
      </c>
      <c r="R2117" s="155">
        <f>Q2117*H2117</f>
        <v>0.36965879999999995</v>
      </c>
      <c r="S2117" s="155">
        <v>0</v>
      </c>
      <c r="T2117" s="156">
        <f>S2117*H2117</f>
        <v>0</v>
      </c>
      <c r="U2117" s="35"/>
      <c r="V2117" s="35"/>
      <c r="W2117" s="35"/>
      <c r="X2117" s="35"/>
      <c r="Y2117" s="35"/>
      <c r="Z2117" s="35"/>
      <c r="AA2117" s="35"/>
      <c r="AB2117" s="35"/>
      <c r="AC2117" s="35"/>
      <c r="AD2117" s="35"/>
      <c r="AE2117" s="35"/>
      <c r="AR2117" s="157" t="s">
        <v>392</v>
      </c>
      <c r="AT2117" s="157" t="s">
        <v>282</v>
      </c>
      <c r="AU2117" s="157" t="s">
        <v>81</v>
      </c>
      <c r="AY2117" s="20" t="s">
        <v>195</v>
      </c>
      <c r="BE2117" s="158">
        <f>IF(N2117="základní",J2117,0)</f>
        <v>0</v>
      </c>
      <c r="BF2117" s="158">
        <f>IF(N2117="snížená",J2117,0)</f>
        <v>0</v>
      </c>
      <c r="BG2117" s="158">
        <f>IF(N2117="zákl. přenesená",J2117,0)</f>
        <v>0</v>
      </c>
      <c r="BH2117" s="158">
        <f>IF(N2117="sníž. přenesená",J2117,0)</f>
        <v>0</v>
      </c>
      <c r="BI2117" s="158">
        <f>IF(N2117="nulová",J2117,0)</f>
        <v>0</v>
      </c>
      <c r="BJ2117" s="20" t="s">
        <v>79</v>
      </c>
      <c r="BK2117" s="158">
        <f>ROUND(I2117*H2117,2)</f>
        <v>0</v>
      </c>
      <c r="BL2117" s="20" t="s">
        <v>292</v>
      </c>
      <c r="BM2117" s="157" t="s">
        <v>2425</v>
      </c>
    </row>
    <row r="2118" spans="1:65" s="13" customFormat="1">
      <c r="B2118" s="164"/>
      <c r="D2118" s="159" t="s">
        <v>206</v>
      </c>
      <c r="E2118" s="165" t="s">
        <v>3</v>
      </c>
      <c r="F2118" s="166" t="s">
        <v>2426</v>
      </c>
      <c r="H2118" s="167">
        <v>176.02799999999999</v>
      </c>
      <c r="I2118" s="168"/>
      <c r="L2118" s="164"/>
      <c r="M2118" s="169"/>
      <c r="N2118" s="170"/>
      <c r="O2118" s="170"/>
      <c r="P2118" s="170"/>
      <c r="Q2118" s="170"/>
      <c r="R2118" s="170"/>
      <c r="S2118" s="170"/>
      <c r="T2118" s="171"/>
      <c r="AT2118" s="165" t="s">
        <v>206</v>
      </c>
      <c r="AU2118" s="165" t="s">
        <v>81</v>
      </c>
      <c r="AV2118" s="13" t="s">
        <v>81</v>
      </c>
      <c r="AW2118" s="13" t="s">
        <v>34</v>
      </c>
      <c r="AX2118" s="13" t="s">
        <v>79</v>
      </c>
      <c r="AY2118" s="165" t="s">
        <v>195</v>
      </c>
    </row>
    <row r="2119" spans="1:65" s="2" customFormat="1" ht="37.9" customHeight="1">
      <c r="A2119" s="35"/>
      <c r="B2119" s="145"/>
      <c r="C2119" s="146" t="s">
        <v>2427</v>
      </c>
      <c r="D2119" s="146" t="s">
        <v>197</v>
      </c>
      <c r="E2119" s="147" t="s">
        <v>2428</v>
      </c>
      <c r="F2119" s="148" t="s">
        <v>2429</v>
      </c>
      <c r="G2119" s="149" t="s">
        <v>300</v>
      </c>
      <c r="H2119" s="150">
        <v>265.20800000000003</v>
      </c>
      <c r="I2119" s="151"/>
      <c r="J2119" s="152">
        <f>ROUND(I2119*H2119,2)</f>
        <v>0</v>
      </c>
      <c r="K2119" s="148" t="s">
        <v>201</v>
      </c>
      <c r="L2119" s="36"/>
      <c r="M2119" s="153" t="s">
        <v>3</v>
      </c>
      <c r="N2119" s="154" t="s">
        <v>43</v>
      </c>
      <c r="O2119" s="56"/>
      <c r="P2119" s="155">
        <f>O2119*H2119</f>
        <v>0</v>
      </c>
      <c r="Q2119" s="155">
        <v>5.0000000000000002E-5</v>
      </c>
      <c r="R2119" s="155">
        <f>Q2119*H2119</f>
        <v>1.3260400000000002E-2</v>
      </c>
      <c r="S2119" s="155">
        <v>0</v>
      </c>
      <c r="T2119" s="156">
        <f>S2119*H2119</f>
        <v>0</v>
      </c>
      <c r="U2119" s="35"/>
      <c r="V2119" s="35"/>
      <c r="W2119" s="35"/>
      <c r="X2119" s="35"/>
      <c r="Y2119" s="35"/>
      <c r="Z2119" s="35"/>
      <c r="AA2119" s="35"/>
      <c r="AB2119" s="35"/>
      <c r="AC2119" s="35"/>
      <c r="AD2119" s="35"/>
      <c r="AE2119" s="35"/>
      <c r="AR2119" s="157" t="s">
        <v>292</v>
      </c>
      <c r="AT2119" s="157" t="s">
        <v>197</v>
      </c>
      <c r="AU2119" s="157" t="s">
        <v>81</v>
      </c>
      <c r="AY2119" s="20" t="s">
        <v>195</v>
      </c>
      <c r="BE2119" s="158">
        <f>IF(N2119="základní",J2119,0)</f>
        <v>0</v>
      </c>
      <c r="BF2119" s="158">
        <f>IF(N2119="snížená",J2119,0)</f>
        <v>0</v>
      </c>
      <c r="BG2119" s="158">
        <f>IF(N2119="zákl. přenesená",J2119,0)</f>
        <v>0</v>
      </c>
      <c r="BH2119" s="158">
        <f>IF(N2119="sníž. přenesená",J2119,0)</f>
        <v>0</v>
      </c>
      <c r="BI2119" s="158">
        <f>IF(N2119="nulová",J2119,0)</f>
        <v>0</v>
      </c>
      <c r="BJ2119" s="20" t="s">
        <v>79</v>
      </c>
      <c r="BK2119" s="158">
        <f>ROUND(I2119*H2119,2)</f>
        <v>0</v>
      </c>
      <c r="BL2119" s="20" t="s">
        <v>292</v>
      </c>
      <c r="BM2119" s="157" t="s">
        <v>2430</v>
      </c>
    </row>
    <row r="2120" spans="1:65" s="2" customFormat="1" ht="58.5">
      <c r="A2120" s="35"/>
      <c r="B2120" s="36"/>
      <c r="C2120" s="35"/>
      <c r="D2120" s="159" t="s">
        <v>204</v>
      </c>
      <c r="E2120" s="35"/>
      <c r="F2120" s="160" t="s">
        <v>2421</v>
      </c>
      <c r="G2120" s="35"/>
      <c r="H2120" s="35"/>
      <c r="I2120" s="161"/>
      <c r="J2120" s="35"/>
      <c r="K2120" s="35"/>
      <c r="L2120" s="36"/>
      <c r="M2120" s="162"/>
      <c r="N2120" s="163"/>
      <c r="O2120" s="56"/>
      <c r="P2120" s="56"/>
      <c r="Q2120" s="56"/>
      <c r="R2120" s="56"/>
      <c r="S2120" s="56"/>
      <c r="T2120" s="57"/>
      <c r="U2120" s="35"/>
      <c r="V2120" s="35"/>
      <c r="W2120" s="35"/>
      <c r="X2120" s="35"/>
      <c r="Y2120" s="35"/>
      <c r="Z2120" s="35"/>
      <c r="AA2120" s="35"/>
      <c r="AB2120" s="35"/>
      <c r="AC2120" s="35"/>
      <c r="AD2120" s="35"/>
      <c r="AE2120" s="35"/>
      <c r="AT2120" s="20" t="s">
        <v>204</v>
      </c>
      <c r="AU2120" s="20" t="s">
        <v>81</v>
      </c>
    </row>
    <row r="2121" spans="1:65" s="13" customFormat="1" ht="22.5">
      <c r="B2121" s="164"/>
      <c r="D2121" s="159" t="s">
        <v>206</v>
      </c>
      <c r="E2121" s="165" t="s">
        <v>3</v>
      </c>
      <c r="F2121" s="166" t="s">
        <v>2431</v>
      </c>
      <c r="H2121" s="167">
        <v>82.728999999999999</v>
      </c>
      <c r="I2121" s="168"/>
      <c r="L2121" s="164"/>
      <c r="M2121" s="169"/>
      <c r="N2121" s="170"/>
      <c r="O2121" s="170"/>
      <c r="P2121" s="170"/>
      <c r="Q2121" s="170"/>
      <c r="R2121" s="170"/>
      <c r="S2121" s="170"/>
      <c r="T2121" s="171"/>
      <c r="AT2121" s="165" t="s">
        <v>206</v>
      </c>
      <c r="AU2121" s="165" t="s">
        <v>81</v>
      </c>
      <c r="AV2121" s="13" t="s">
        <v>81</v>
      </c>
      <c r="AW2121" s="13" t="s">
        <v>34</v>
      </c>
      <c r="AX2121" s="13" t="s">
        <v>72</v>
      </c>
      <c r="AY2121" s="165" t="s">
        <v>195</v>
      </c>
    </row>
    <row r="2122" spans="1:65" s="13" customFormat="1">
      <c r="B2122" s="164"/>
      <c r="D2122" s="159" t="s">
        <v>206</v>
      </c>
      <c r="E2122" s="165" t="s">
        <v>3</v>
      </c>
      <c r="F2122" s="166" t="s">
        <v>2432</v>
      </c>
      <c r="H2122" s="167">
        <v>29.7</v>
      </c>
      <c r="I2122" s="168"/>
      <c r="L2122" s="164"/>
      <c r="M2122" s="169"/>
      <c r="N2122" s="170"/>
      <c r="O2122" s="170"/>
      <c r="P2122" s="170"/>
      <c r="Q2122" s="170"/>
      <c r="R2122" s="170"/>
      <c r="S2122" s="170"/>
      <c r="T2122" s="171"/>
      <c r="AT2122" s="165" t="s">
        <v>206</v>
      </c>
      <c r="AU2122" s="165" t="s">
        <v>81</v>
      </c>
      <c r="AV2122" s="13" t="s">
        <v>81</v>
      </c>
      <c r="AW2122" s="13" t="s">
        <v>34</v>
      </c>
      <c r="AX2122" s="13" t="s">
        <v>72</v>
      </c>
      <c r="AY2122" s="165" t="s">
        <v>195</v>
      </c>
    </row>
    <row r="2123" spans="1:65" s="13" customFormat="1">
      <c r="B2123" s="164"/>
      <c r="D2123" s="159" t="s">
        <v>206</v>
      </c>
      <c r="E2123" s="165" t="s">
        <v>3</v>
      </c>
      <c r="F2123" s="166" t="s">
        <v>2433</v>
      </c>
      <c r="H2123" s="167">
        <v>27.82</v>
      </c>
      <c r="I2123" s="168"/>
      <c r="L2123" s="164"/>
      <c r="M2123" s="169"/>
      <c r="N2123" s="170"/>
      <c r="O2123" s="170"/>
      <c r="P2123" s="170"/>
      <c r="Q2123" s="170"/>
      <c r="R2123" s="170"/>
      <c r="S2123" s="170"/>
      <c r="T2123" s="171"/>
      <c r="AT2123" s="165" t="s">
        <v>206</v>
      </c>
      <c r="AU2123" s="165" t="s">
        <v>81</v>
      </c>
      <c r="AV2123" s="13" t="s">
        <v>81</v>
      </c>
      <c r="AW2123" s="13" t="s">
        <v>34</v>
      </c>
      <c r="AX2123" s="13" t="s">
        <v>72</v>
      </c>
      <c r="AY2123" s="165" t="s">
        <v>195</v>
      </c>
    </row>
    <row r="2124" spans="1:65" s="13" customFormat="1">
      <c r="B2124" s="164"/>
      <c r="D2124" s="159" t="s">
        <v>206</v>
      </c>
      <c r="E2124" s="165" t="s">
        <v>3</v>
      </c>
      <c r="F2124" s="166" t="s">
        <v>2434</v>
      </c>
      <c r="H2124" s="167">
        <v>22.058</v>
      </c>
      <c r="I2124" s="168"/>
      <c r="L2124" s="164"/>
      <c r="M2124" s="169"/>
      <c r="N2124" s="170"/>
      <c r="O2124" s="170"/>
      <c r="P2124" s="170"/>
      <c r="Q2124" s="170"/>
      <c r="R2124" s="170"/>
      <c r="S2124" s="170"/>
      <c r="T2124" s="171"/>
      <c r="AT2124" s="165" t="s">
        <v>206</v>
      </c>
      <c r="AU2124" s="165" t="s">
        <v>81</v>
      </c>
      <c r="AV2124" s="13" t="s">
        <v>81</v>
      </c>
      <c r="AW2124" s="13" t="s">
        <v>34</v>
      </c>
      <c r="AX2124" s="13" t="s">
        <v>72</v>
      </c>
      <c r="AY2124" s="165" t="s">
        <v>195</v>
      </c>
    </row>
    <row r="2125" spans="1:65" s="13" customFormat="1">
      <c r="B2125" s="164"/>
      <c r="D2125" s="159" t="s">
        <v>206</v>
      </c>
      <c r="E2125" s="165" t="s">
        <v>3</v>
      </c>
      <c r="F2125" s="166" t="s">
        <v>2435</v>
      </c>
      <c r="H2125" s="167">
        <v>20.7</v>
      </c>
      <c r="I2125" s="168"/>
      <c r="L2125" s="164"/>
      <c r="M2125" s="169"/>
      <c r="N2125" s="170"/>
      <c r="O2125" s="170"/>
      <c r="P2125" s="170"/>
      <c r="Q2125" s="170"/>
      <c r="R2125" s="170"/>
      <c r="S2125" s="170"/>
      <c r="T2125" s="171"/>
      <c r="AT2125" s="165" t="s">
        <v>206</v>
      </c>
      <c r="AU2125" s="165" t="s">
        <v>81</v>
      </c>
      <c r="AV2125" s="13" t="s">
        <v>81</v>
      </c>
      <c r="AW2125" s="13" t="s">
        <v>34</v>
      </c>
      <c r="AX2125" s="13" t="s">
        <v>72</v>
      </c>
      <c r="AY2125" s="165" t="s">
        <v>195</v>
      </c>
    </row>
    <row r="2126" spans="1:65" s="13" customFormat="1" ht="22.5">
      <c r="B2126" s="164"/>
      <c r="D2126" s="159" t="s">
        <v>206</v>
      </c>
      <c r="E2126" s="165" t="s">
        <v>3</v>
      </c>
      <c r="F2126" s="166" t="s">
        <v>2436</v>
      </c>
      <c r="H2126" s="167">
        <v>82.200999999999993</v>
      </c>
      <c r="I2126" s="168"/>
      <c r="L2126" s="164"/>
      <c r="M2126" s="169"/>
      <c r="N2126" s="170"/>
      <c r="O2126" s="170"/>
      <c r="P2126" s="170"/>
      <c r="Q2126" s="170"/>
      <c r="R2126" s="170"/>
      <c r="S2126" s="170"/>
      <c r="T2126" s="171"/>
      <c r="AT2126" s="165" t="s">
        <v>206</v>
      </c>
      <c r="AU2126" s="165" t="s">
        <v>81</v>
      </c>
      <c r="AV2126" s="13" t="s">
        <v>81</v>
      </c>
      <c r="AW2126" s="13" t="s">
        <v>34</v>
      </c>
      <c r="AX2126" s="13" t="s">
        <v>72</v>
      </c>
      <c r="AY2126" s="165" t="s">
        <v>195</v>
      </c>
    </row>
    <row r="2127" spans="1:65" s="15" customFormat="1">
      <c r="B2127" s="180"/>
      <c r="D2127" s="159" t="s">
        <v>206</v>
      </c>
      <c r="E2127" s="181" t="s">
        <v>3</v>
      </c>
      <c r="F2127" s="182" t="s">
        <v>1436</v>
      </c>
      <c r="H2127" s="183">
        <v>265.20799999999997</v>
      </c>
      <c r="I2127" s="184"/>
      <c r="L2127" s="180"/>
      <c r="M2127" s="185"/>
      <c r="N2127" s="186"/>
      <c r="O2127" s="186"/>
      <c r="P2127" s="186"/>
      <c r="Q2127" s="186"/>
      <c r="R2127" s="186"/>
      <c r="S2127" s="186"/>
      <c r="T2127" s="187"/>
      <c r="AT2127" s="181" t="s">
        <v>206</v>
      </c>
      <c r="AU2127" s="181" t="s">
        <v>81</v>
      </c>
      <c r="AV2127" s="15" t="s">
        <v>202</v>
      </c>
      <c r="AW2127" s="15" t="s">
        <v>34</v>
      </c>
      <c r="AX2127" s="15" t="s">
        <v>79</v>
      </c>
      <c r="AY2127" s="181" t="s">
        <v>195</v>
      </c>
    </row>
    <row r="2128" spans="1:65" s="2" customFormat="1" ht="14.45" customHeight="1">
      <c r="A2128" s="35"/>
      <c r="B2128" s="145"/>
      <c r="C2128" s="188" t="s">
        <v>2437</v>
      </c>
      <c r="D2128" s="188" t="s">
        <v>282</v>
      </c>
      <c r="E2128" s="189" t="s">
        <v>2423</v>
      </c>
      <c r="F2128" s="190" t="s">
        <v>2424</v>
      </c>
      <c r="G2128" s="191" t="s">
        <v>300</v>
      </c>
      <c r="H2128" s="192">
        <v>304.99</v>
      </c>
      <c r="I2128" s="193"/>
      <c r="J2128" s="194">
        <f>ROUND(I2128*H2128,2)</f>
        <v>0</v>
      </c>
      <c r="K2128" s="190" t="s">
        <v>201</v>
      </c>
      <c r="L2128" s="195"/>
      <c r="M2128" s="196" t="s">
        <v>3</v>
      </c>
      <c r="N2128" s="197" t="s">
        <v>43</v>
      </c>
      <c r="O2128" s="56"/>
      <c r="P2128" s="155">
        <f>O2128*H2128</f>
        <v>0</v>
      </c>
      <c r="Q2128" s="155">
        <v>2.0999999999999999E-3</v>
      </c>
      <c r="R2128" s="155">
        <f>Q2128*H2128</f>
        <v>0.64047900000000002</v>
      </c>
      <c r="S2128" s="155">
        <v>0</v>
      </c>
      <c r="T2128" s="156">
        <f>S2128*H2128</f>
        <v>0</v>
      </c>
      <c r="U2128" s="35"/>
      <c r="V2128" s="35"/>
      <c r="W2128" s="35"/>
      <c r="X2128" s="35"/>
      <c r="Y2128" s="35"/>
      <c r="Z2128" s="35"/>
      <c r="AA2128" s="35"/>
      <c r="AB2128" s="35"/>
      <c r="AC2128" s="35"/>
      <c r="AD2128" s="35"/>
      <c r="AE2128" s="35"/>
      <c r="AR2128" s="157" t="s">
        <v>392</v>
      </c>
      <c r="AT2128" s="157" t="s">
        <v>282</v>
      </c>
      <c r="AU2128" s="157" t="s">
        <v>81</v>
      </c>
      <c r="AY2128" s="20" t="s">
        <v>195</v>
      </c>
      <c r="BE2128" s="158">
        <f>IF(N2128="základní",J2128,0)</f>
        <v>0</v>
      </c>
      <c r="BF2128" s="158">
        <f>IF(N2128="snížená",J2128,0)</f>
        <v>0</v>
      </c>
      <c r="BG2128" s="158">
        <f>IF(N2128="zákl. přenesená",J2128,0)</f>
        <v>0</v>
      </c>
      <c r="BH2128" s="158">
        <f>IF(N2128="sníž. přenesená",J2128,0)</f>
        <v>0</v>
      </c>
      <c r="BI2128" s="158">
        <f>IF(N2128="nulová",J2128,0)</f>
        <v>0</v>
      </c>
      <c r="BJ2128" s="20" t="s">
        <v>79</v>
      </c>
      <c r="BK2128" s="158">
        <f>ROUND(I2128*H2128,2)</f>
        <v>0</v>
      </c>
      <c r="BL2128" s="20" t="s">
        <v>292</v>
      </c>
      <c r="BM2128" s="157" t="s">
        <v>2438</v>
      </c>
    </row>
    <row r="2129" spans="1:65" s="2" customFormat="1" ht="37.9" customHeight="1">
      <c r="A2129" s="35"/>
      <c r="B2129" s="145"/>
      <c r="C2129" s="146" t="s">
        <v>2439</v>
      </c>
      <c r="D2129" s="146" t="s">
        <v>197</v>
      </c>
      <c r="E2129" s="147" t="s">
        <v>2440</v>
      </c>
      <c r="F2129" s="148" t="s">
        <v>2441</v>
      </c>
      <c r="G2129" s="149" t="s">
        <v>300</v>
      </c>
      <c r="H2129" s="150">
        <v>153.06800000000001</v>
      </c>
      <c r="I2129" s="151"/>
      <c r="J2129" s="152">
        <f>ROUND(I2129*H2129,2)</f>
        <v>0</v>
      </c>
      <c r="K2129" s="148" t="s">
        <v>201</v>
      </c>
      <c r="L2129" s="36"/>
      <c r="M2129" s="153" t="s">
        <v>3</v>
      </c>
      <c r="N2129" s="154" t="s">
        <v>43</v>
      </c>
      <c r="O2129" s="56"/>
      <c r="P2129" s="155">
        <f>O2129*H2129</f>
        <v>0</v>
      </c>
      <c r="Q2129" s="155">
        <v>0</v>
      </c>
      <c r="R2129" s="155">
        <f>Q2129*H2129</f>
        <v>0</v>
      </c>
      <c r="S2129" s="155">
        <v>0</v>
      </c>
      <c r="T2129" s="156">
        <f>S2129*H2129</f>
        <v>0</v>
      </c>
      <c r="U2129" s="35"/>
      <c r="V2129" s="35"/>
      <c r="W2129" s="35"/>
      <c r="X2129" s="35"/>
      <c r="Y2129" s="35"/>
      <c r="Z2129" s="35"/>
      <c r="AA2129" s="35"/>
      <c r="AB2129" s="35"/>
      <c r="AC2129" s="35"/>
      <c r="AD2129" s="35"/>
      <c r="AE2129" s="35"/>
      <c r="AR2129" s="157" t="s">
        <v>292</v>
      </c>
      <c r="AT2129" s="157" t="s">
        <v>197</v>
      </c>
      <c r="AU2129" s="157" t="s">
        <v>81</v>
      </c>
      <c r="AY2129" s="20" t="s">
        <v>195</v>
      </c>
      <c r="BE2129" s="158">
        <f>IF(N2129="základní",J2129,0)</f>
        <v>0</v>
      </c>
      <c r="BF2129" s="158">
        <f>IF(N2129="snížená",J2129,0)</f>
        <v>0</v>
      </c>
      <c r="BG2129" s="158">
        <f>IF(N2129="zákl. přenesená",J2129,0)</f>
        <v>0</v>
      </c>
      <c r="BH2129" s="158">
        <f>IF(N2129="sníž. přenesená",J2129,0)</f>
        <v>0</v>
      </c>
      <c r="BI2129" s="158">
        <f>IF(N2129="nulová",J2129,0)</f>
        <v>0</v>
      </c>
      <c r="BJ2129" s="20" t="s">
        <v>79</v>
      </c>
      <c r="BK2129" s="158">
        <f>ROUND(I2129*H2129,2)</f>
        <v>0</v>
      </c>
      <c r="BL2129" s="20" t="s">
        <v>292</v>
      </c>
      <c r="BM2129" s="157" t="s">
        <v>2442</v>
      </c>
    </row>
    <row r="2130" spans="1:65" s="2" customFormat="1" ht="78">
      <c r="A2130" s="35"/>
      <c r="B2130" s="36"/>
      <c r="C2130" s="35"/>
      <c r="D2130" s="159" t="s">
        <v>204</v>
      </c>
      <c r="E2130" s="35"/>
      <c r="F2130" s="160" t="s">
        <v>2443</v>
      </c>
      <c r="G2130" s="35"/>
      <c r="H2130" s="35"/>
      <c r="I2130" s="161"/>
      <c r="J2130" s="35"/>
      <c r="K2130" s="35"/>
      <c r="L2130" s="36"/>
      <c r="M2130" s="162"/>
      <c r="N2130" s="163"/>
      <c r="O2130" s="56"/>
      <c r="P2130" s="56"/>
      <c r="Q2130" s="56"/>
      <c r="R2130" s="56"/>
      <c r="S2130" s="56"/>
      <c r="T2130" s="57"/>
      <c r="U2130" s="35"/>
      <c r="V2130" s="35"/>
      <c r="W2130" s="35"/>
      <c r="X2130" s="35"/>
      <c r="Y2130" s="35"/>
      <c r="Z2130" s="35"/>
      <c r="AA2130" s="35"/>
      <c r="AB2130" s="35"/>
      <c r="AC2130" s="35"/>
      <c r="AD2130" s="35"/>
      <c r="AE2130" s="35"/>
      <c r="AT2130" s="20" t="s">
        <v>204</v>
      </c>
      <c r="AU2130" s="20" t="s">
        <v>81</v>
      </c>
    </row>
    <row r="2131" spans="1:65" s="2" customFormat="1" ht="24.2" customHeight="1">
      <c r="A2131" s="35"/>
      <c r="B2131" s="145"/>
      <c r="C2131" s="188" t="s">
        <v>2444</v>
      </c>
      <c r="D2131" s="188" t="s">
        <v>282</v>
      </c>
      <c r="E2131" s="189" t="s">
        <v>314</v>
      </c>
      <c r="F2131" s="190" t="s">
        <v>315</v>
      </c>
      <c r="G2131" s="191" t="s">
        <v>300</v>
      </c>
      <c r="H2131" s="192">
        <v>160.721</v>
      </c>
      <c r="I2131" s="193"/>
      <c r="J2131" s="194">
        <f>ROUND(I2131*H2131,2)</f>
        <v>0</v>
      </c>
      <c r="K2131" s="190" t="s">
        <v>201</v>
      </c>
      <c r="L2131" s="195"/>
      <c r="M2131" s="196" t="s">
        <v>3</v>
      </c>
      <c r="N2131" s="197" t="s">
        <v>43</v>
      </c>
      <c r="O2131" s="56"/>
      <c r="P2131" s="155">
        <f>O2131*H2131</f>
        <v>0</v>
      </c>
      <c r="Q2131" s="155">
        <v>2.9999999999999997E-4</v>
      </c>
      <c r="R2131" s="155">
        <f>Q2131*H2131</f>
        <v>4.8216299999999997E-2</v>
      </c>
      <c r="S2131" s="155">
        <v>0</v>
      </c>
      <c r="T2131" s="156">
        <f>S2131*H2131</f>
        <v>0</v>
      </c>
      <c r="U2131" s="35"/>
      <c r="V2131" s="35"/>
      <c r="W2131" s="35"/>
      <c r="X2131" s="35"/>
      <c r="Y2131" s="35"/>
      <c r="Z2131" s="35"/>
      <c r="AA2131" s="35"/>
      <c r="AB2131" s="35"/>
      <c r="AC2131" s="35"/>
      <c r="AD2131" s="35"/>
      <c r="AE2131" s="35"/>
      <c r="AR2131" s="157" t="s">
        <v>392</v>
      </c>
      <c r="AT2131" s="157" t="s">
        <v>282</v>
      </c>
      <c r="AU2131" s="157" t="s">
        <v>81</v>
      </c>
      <c r="AY2131" s="20" t="s">
        <v>195</v>
      </c>
      <c r="BE2131" s="158">
        <f>IF(N2131="základní",J2131,0)</f>
        <v>0</v>
      </c>
      <c r="BF2131" s="158">
        <f>IF(N2131="snížená",J2131,0)</f>
        <v>0</v>
      </c>
      <c r="BG2131" s="158">
        <f>IF(N2131="zákl. přenesená",J2131,0)</f>
        <v>0</v>
      </c>
      <c r="BH2131" s="158">
        <f>IF(N2131="sníž. přenesená",J2131,0)</f>
        <v>0</v>
      </c>
      <c r="BI2131" s="158">
        <f>IF(N2131="nulová",J2131,0)</f>
        <v>0</v>
      </c>
      <c r="BJ2131" s="20" t="s">
        <v>79</v>
      </c>
      <c r="BK2131" s="158">
        <f>ROUND(I2131*H2131,2)</f>
        <v>0</v>
      </c>
      <c r="BL2131" s="20" t="s">
        <v>292</v>
      </c>
      <c r="BM2131" s="157" t="s">
        <v>2445</v>
      </c>
    </row>
    <row r="2132" spans="1:65" s="13" customFormat="1">
      <c r="B2132" s="164"/>
      <c r="D2132" s="159" t="s">
        <v>206</v>
      </c>
      <c r="F2132" s="166" t="s">
        <v>2446</v>
      </c>
      <c r="H2132" s="167">
        <v>160.721</v>
      </c>
      <c r="I2132" s="168"/>
      <c r="L2132" s="164"/>
      <c r="M2132" s="169"/>
      <c r="N2132" s="170"/>
      <c r="O2132" s="170"/>
      <c r="P2132" s="170"/>
      <c r="Q2132" s="170"/>
      <c r="R2132" s="170"/>
      <c r="S2132" s="170"/>
      <c r="T2132" s="171"/>
      <c r="AT2132" s="165" t="s">
        <v>206</v>
      </c>
      <c r="AU2132" s="165" t="s">
        <v>81</v>
      </c>
      <c r="AV2132" s="13" t="s">
        <v>81</v>
      </c>
      <c r="AW2132" s="13" t="s">
        <v>4</v>
      </c>
      <c r="AX2132" s="13" t="s">
        <v>79</v>
      </c>
      <c r="AY2132" s="165" t="s">
        <v>195</v>
      </c>
    </row>
    <row r="2133" spans="1:65" s="2" customFormat="1" ht="37.9" customHeight="1">
      <c r="A2133" s="35"/>
      <c r="B2133" s="145"/>
      <c r="C2133" s="146" t="s">
        <v>2447</v>
      </c>
      <c r="D2133" s="146" t="s">
        <v>197</v>
      </c>
      <c r="E2133" s="147" t="s">
        <v>2448</v>
      </c>
      <c r="F2133" s="148" t="s">
        <v>2449</v>
      </c>
      <c r="G2133" s="149" t="s">
        <v>300</v>
      </c>
      <c r="H2133" s="150">
        <v>153.06800000000001</v>
      </c>
      <c r="I2133" s="151"/>
      <c r="J2133" s="152">
        <f>ROUND(I2133*H2133,2)</f>
        <v>0</v>
      </c>
      <c r="K2133" s="148" t="s">
        <v>201</v>
      </c>
      <c r="L2133" s="36"/>
      <c r="M2133" s="153" t="s">
        <v>3</v>
      </c>
      <c r="N2133" s="154" t="s">
        <v>43</v>
      </c>
      <c r="O2133" s="56"/>
      <c r="P2133" s="155">
        <f>O2133*H2133</f>
        <v>0</v>
      </c>
      <c r="Q2133" s="155">
        <v>0</v>
      </c>
      <c r="R2133" s="155">
        <f>Q2133*H2133</f>
        <v>0</v>
      </c>
      <c r="S2133" s="155">
        <v>0</v>
      </c>
      <c r="T2133" s="156">
        <f>S2133*H2133</f>
        <v>0</v>
      </c>
      <c r="U2133" s="35"/>
      <c r="V2133" s="35"/>
      <c r="W2133" s="35"/>
      <c r="X2133" s="35"/>
      <c r="Y2133" s="35"/>
      <c r="Z2133" s="35"/>
      <c r="AA2133" s="35"/>
      <c r="AB2133" s="35"/>
      <c r="AC2133" s="35"/>
      <c r="AD2133" s="35"/>
      <c r="AE2133" s="35"/>
      <c r="AR2133" s="157" t="s">
        <v>292</v>
      </c>
      <c r="AT2133" s="157" t="s">
        <v>197</v>
      </c>
      <c r="AU2133" s="157" t="s">
        <v>81</v>
      </c>
      <c r="AY2133" s="20" t="s">
        <v>195</v>
      </c>
      <c r="BE2133" s="158">
        <f>IF(N2133="základní",J2133,0)</f>
        <v>0</v>
      </c>
      <c r="BF2133" s="158">
        <f>IF(N2133="snížená",J2133,0)</f>
        <v>0</v>
      </c>
      <c r="BG2133" s="158">
        <f>IF(N2133="zákl. přenesená",J2133,0)</f>
        <v>0</v>
      </c>
      <c r="BH2133" s="158">
        <f>IF(N2133="sníž. přenesená",J2133,0)</f>
        <v>0</v>
      </c>
      <c r="BI2133" s="158">
        <f>IF(N2133="nulová",J2133,0)</f>
        <v>0</v>
      </c>
      <c r="BJ2133" s="20" t="s">
        <v>79</v>
      </c>
      <c r="BK2133" s="158">
        <f>ROUND(I2133*H2133,2)</f>
        <v>0</v>
      </c>
      <c r="BL2133" s="20" t="s">
        <v>292</v>
      </c>
      <c r="BM2133" s="157" t="s">
        <v>2450</v>
      </c>
    </row>
    <row r="2134" spans="1:65" s="2" customFormat="1" ht="78">
      <c r="A2134" s="35"/>
      <c r="B2134" s="36"/>
      <c r="C2134" s="35"/>
      <c r="D2134" s="159" t="s">
        <v>204</v>
      </c>
      <c r="E2134" s="35"/>
      <c r="F2134" s="160" t="s">
        <v>2443</v>
      </c>
      <c r="G2134" s="35"/>
      <c r="H2134" s="35"/>
      <c r="I2134" s="161"/>
      <c r="J2134" s="35"/>
      <c r="K2134" s="35"/>
      <c r="L2134" s="36"/>
      <c r="M2134" s="162"/>
      <c r="N2134" s="163"/>
      <c r="O2134" s="56"/>
      <c r="P2134" s="56"/>
      <c r="Q2134" s="56"/>
      <c r="R2134" s="56"/>
      <c r="S2134" s="56"/>
      <c r="T2134" s="57"/>
      <c r="U2134" s="35"/>
      <c r="V2134" s="35"/>
      <c r="W2134" s="35"/>
      <c r="X2134" s="35"/>
      <c r="Y2134" s="35"/>
      <c r="Z2134" s="35"/>
      <c r="AA2134" s="35"/>
      <c r="AB2134" s="35"/>
      <c r="AC2134" s="35"/>
      <c r="AD2134" s="35"/>
      <c r="AE2134" s="35"/>
      <c r="AT2134" s="20" t="s">
        <v>204</v>
      </c>
      <c r="AU2134" s="20" t="s">
        <v>81</v>
      </c>
    </row>
    <row r="2135" spans="1:65" s="2" customFormat="1" ht="24.2" customHeight="1">
      <c r="A2135" s="35"/>
      <c r="B2135" s="145"/>
      <c r="C2135" s="188" t="s">
        <v>2451</v>
      </c>
      <c r="D2135" s="188" t="s">
        <v>282</v>
      </c>
      <c r="E2135" s="189" t="s">
        <v>314</v>
      </c>
      <c r="F2135" s="190" t="s">
        <v>315</v>
      </c>
      <c r="G2135" s="191" t="s">
        <v>300</v>
      </c>
      <c r="H2135" s="192">
        <v>160.721</v>
      </c>
      <c r="I2135" s="193"/>
      <c r="J2135" s="194">
        <f>ROUND(I2135*H2135,2)</f>
        <v>0</v>
      </c>
      <c r="K2135" s="190" t="s">
        <v>201</v>
      </c>
      <c r="L2135" s="195"/>
      <c r="M2135" s="196" t="s">
        <v>3</v>
      </c>
      <c r="N2135" s="197" t="s">
        <v>43</v>
      </c>
      <c r="O2135" s="56"/>
      <c r="P2135" s="155">
        <f>O2135*H2135</f>
        <v>0</v>
      </c>
      <c r="Q2135" s="155">
        <v>2.9999999999999997E-4</v>
      </c>
      <c r="R2135" s="155">
        <f>Q2135*H2135</f>
        <v>4.8216299999999997E-2</v>
      </c>
      <c r="S2135" s="155">
        <v>0</v>
      </c>
      <c r="T2135" s="156">
        <f>S2135*H2135</f>
        <v>0</v>
      </c>
      <c r="U2135" s="35"/>
      <c r="V2135" s="35"/>
      <c r="W2135" s="35"/>
      <c r="X2135" s="35"/>
      <c r="Y2135" s="35"/>
      <c r="Z2135" s="35"/>
      <c r="AA2135" s="35"/>
      <c r="AB2135" s="35"/>
      <c r="AC2135" s="35"/>
      <c r="AD2135" s="35"/>
      <c r="AE2135" s="35"/>
      <c r="AR2135" s="157" t="s">
        <v>392</v>
      </c>
      <c r="AT2135" s="157" t="s">
        <v>282</v>
      </c>
      <c r="AU2135" s="157" t="s">
        <v>81</v>
      </c>
      <c r="AY2135" s="20" t="s">
        <v>195</v>
      </c>
      <c r="BE2135" s="158">
        <f>IF(N2135="základní",J2135,0)</f>
        <v>0</v>
      </c>
      <c r="BF2135" s="158">
        <f>IF(N2135="snížená",J2135,0)</f>
        <v>0</v>
      </c>
      <c r="BG2135" s="158">
        <f>IF(N2135="zákl. přenesená",J2135,0)</f>
        <v>0</v>
      </c>
      <c r="BH2135" s="158">
        <f>IF(N2135="sníž. přenesená",J2135,0)</f>
        <v>0</v>
      </c>
      <c r="BI2135" s="158">
        <f>IF(N2135="nulová",J2135,0)</f>
        <v>0</v>
      </c>
      <c r="BJ2135" s="20" t="s">
        <v>79</v>
      </c>
      <c r="BK2135" s="158">
        <f>ROUND(I2135*H2135,2)</f>
        <v>0</v>
      </c>
      <c r="BL2135" s="20" t="s">
        <v>292</v>
      </c>
      <c r="BM2135" s="157" t="s">
        <v>2452</v>
      </c>
    </row>
    <row r="2136" spans="1:65" s="13" customFormat="1">
      <c r="B2136" s="164"/>
      <c r="D2136" s="159" t="s">
        <v>206</v>
      </c>
      <c r="F2136" s="166" t="s">
        <v>2446</v>
      </c>
      <c r="H2136" s="167">
        <v>160.721</v>
      </c>
      <c r="I2136" s="168"/>
      <c r="L2136" s="164"/>
      <c r="M2136" s="169"/>
      <c r="N2136" s="170"/>
      <c r="O2136" s="170"/>
      <c r="P2136" s="170"/>
      <c r="Q2136" s="170"/>
      <c r="R2136" s="170"/>
      <c r="S2136" s="170"/>
      <c r="T2136" s="171"/>
      <c r="AT2136" s="165" t="s">
        <v>206</v>
      </c>
      <c r="AU2136" s="165" t="s">
        <v>81</v>
      </c>
      <c r="AV2136" s="13" t="s">
        <v>81</v>
      </c>
      <c r="AW2136" s="13" t="s">
        <v>4</v>
      </c>
      <c r="AX2136" s="13" t="s">
        <v>79</v>
      </c>
      <c r="AY2136" s="165" t="s">
        <v>195</v>
      </c>
    </row>
    <row r="2137" spans="1:65" s="2" customFormat="1" ht="37.9" customHeight="1">
      <c r="A2137" s="35"/>
      <c r="B2137" s="145"/>
      <c r="C2137" s="146" t="s">
        <v>2453</v>
      </c>
      <c r="D2137" s="146" t="s">
        <v>197</v>
      </c>
      <c r="E2137" s="147" t="s">
        <v>2454</v>
      </c>
      <c r="F2137" s="148" t="s">
        <v>2455</v>
      </c>
      <c r="G2137" s="149" t="s">
        <v>300</v>
      </c>
      <c r="H2137" s="150">
        <v>265.20800000000003</v>
      </c>
      <c r="I2137" s="151"/>
      <c r="J2137" s="152">
        <f>ROUND(I2137*H2137,2)</f>
        <v>0</v>
      </c>
      <c r="K2137" s="148" t="s">
        <v>201</v>
      </c>
      <c r="L2137" s="36"/>
      <c r="M2137" s="153" t="s">
        <v>3</v>
      </c>
      <c r="N2137" s="154" t="s">
        <v>43</v>
      </c>
      <c r="O2137" s="56"/>
      <c r="P2137" s="155">
        <f>O2137*H2137</f>
        <v>0</v>
      </c>
      <c r="Q2137" s="155">
        <v>0</v>
      </c>
      <c r="R2137" s="155">
        <f>Q2137*H2137</f>
        <v>0</v>
      </c>
      <c r="S2137" s="155">
        <v>0</v>
      </c>
      <c r="T2137" s="156">
        <f>S2137*H2137</f>
        <v>0</v>
      </c>
      <c r="U2137" s="35"/>
      <c r="V2137" s="35"/>
      <c r="W2137" s="35"/>
      <c r="X2137" s="35"/>
      <c r="Y2137" s="35"/>
      <c r="Z2137" s="35"/>
      <c r="AA2137" s="35"/>
      <c r="AB2137" s="35"/>
      <c r="AC2137" s="35"/>
      <c r="AD2137" s="35"/>
      <c r="AE2137" s="35"/>
      <c r="AR2137" s="157" t="s">
        <v>292</v>
      </c>
      <c r="AT2137" s="157" t="s">
        <v>197</v>
      </c>
      <c r="AU2137" s="157" t="s">
        <v>81</v>
      </c>
      <c r="AY2137" s="20" t="s">
        <v>195</v>
      </c>
      <c r="BE2137" s="158">
        <f>IF(N2137="základní",J2137,0)</f>
        <v>0</v>
      </c>
      <c r="BF2137" s="158">
        <f>IF(N2137="snížená",J2137,0)</f>
        <v>0</v>
      </c>
      <c r="BG2137" s="158">
        <f>IF(N2137="zákl. přenesená",J2137,0)</f>
        <v>0</v>
      </c>
      <c r="BH2137" s="158">
        <f>IF(N2137="sníž. přenesená",J2137,0)</f>
        <v>0</v>
      </c>
      <c r="BI2137" s="158">
        <f>IF(N2137="nulová",J2137,0)</f>
        <v>0</v>
      </c>
      <c r="BJ2137" s="20" t="s">
        <v>79</v>
      </c>
      <c r="BK2137" s="158">
        <f>ROUND(I2137*H2137,2)</f>
        <v>0</v>
      </c>
      <c r="BL2137" s="20" t="s">
        <v>292</v>
      </c>
      <c r="BM2137" s="157" t="s">
        <v>2456</v>
      </c>
    </row>
    <row r="2138" spans="1:65" s="2" customFormat="1" ht="78">
      <c r="A2138" s="35"/>
      <c r="B2138" s="36"/>
      <c r="C2138" s="35"/>
      <c r="D2138" s="159" t="s">
        <v>204</v>
      </c>
      <c r="E2138" s="35"/>
      <c r="F2138" s="160" t="s">
        <v>2443</v>
      </c>
      <c r="G2138" s="35"/>
      <c r="H2138" s="35"/>
      <c r="I2138" s="161"/>
      <c r="J2138" s="35"/>
      <c r="K2138" s="35"/>
      <c r="L2138" s="36"/>
      <c r="M2138" s="162"/>
      <c r="N2138" s="163"/>
      <c r="O2138" s="56"/>
      <c r="P2138" s="56"/>
      <c r="Q2138" s="56"/>
      <c r="R2138" s="56"/>
      <c r="S2138" s="56"/>
      <c r="T2138" s="57"/>
      <c r="U2138" s="35"/>
      <c r="V2138" s="35"/>
      <c r="W2138" s="35"/>
      <c r="X2138" s="35"/>
      <c r="Y2138" s="35"/>
      <c r="Z2138" s="35"/>
      <c r="AA2138" s="35"/>
      <c r="AB2138" s="35"/>
      <c r="AC2138" s="35"/>
      <c r="AD2138" s="35"/>
      <c r="AE2138" s="35"/>
      <c r="AT2138" s="20" t="s">
        <v>204</v>
      </c>
      <c r="AU2138" s="20" t="s">
        <v>81</v>
      </c>
    </row>
    <row r="2139" spans="1:65" s="2" customFormat="1" ht="24.2" customHeight="1">
      <c r="A2139" s="35"/>
      <c r="B2139" s="145"/>
      <c r="C2139" s="188" t="s">
        <v>2457</v>
      </c>
      <c r="D2139" s="188" t="s">
        <v>282</v>
      </c>
      <c r="E2139" s="189" t="s">
        <v>314</v>
      </c>
      <c r="F2139" s="190" t="s">
        <v>315</v>
      </c>
      <c r="G2139" s="191" t="s">
        <v>300</v>
      </c>
      <c r="H2139" s="192">
        <v>278.46800000000002</v>
      </c>
      <c r="I2139" s="193"/>
      <c r="J2139" s="194">
        <f>ROUND(I2139*H2139,2)</f>
        <v>0</v>
      </c>
      <c r="K2139" s="190" t="s">
        <v>201</v>
      </c>
      <c r="L2139" s="195"/>
      <c r="M2139" s="196" t="s">
        <v>3</v>
      </c>
      <c r="N2139" s="197" t="s">
        <v>43</v>
      </c>
      <c r="O2139" s="56"/>
      <c r="P2139" s="155">
        <f>O2139*H2139</f>
        <v>0</v>
      </c>
      <c r="Q2139" s="155">
        <v>2.9999999999999997E-4</v>
      </c>
      <c r="R2139" s="155">
        <f>Q2139*H2139</f>
        <v>8.3540400000000001E-2</v>
      </c>
      <c r="S2139" s="155">
        <v>0</v>
      </c>
      <c r="T2139" s="156">
        <f>S2139*H2139</f>
        <v>0</v>
      </c>
      <c r="U2139" s="35"/>
      <c r="V2139" s="35"/>
      <c r="W2139" s="35"/>
      <c r="X2139" s="35"/>
      <c r="Y2139" s="35"/>
      <c r="Z2139" s="35"/>
      <c r="AA2139" s="35"/>
      <c r="AB2139" s="35"/>
      <c r="AC2139" s="35"/>
      <c r="AD2139" s="35"/>
      <c r="AE2139" s="35"/>
      <c r="AR2139" s="157" t="s">
        <v>392</v>
      </c>
      <c r="AT2139" s="157" t="s">
        <v>282</v>
      </c>
      <c r="AU2139" s="157" t="s">
        <v>81</v>
      </c>
      <c r="AY2139" s="20" t="s">
        <v>195</v>
      </c>
      <c r="BE2139" s="158">
        <f>IF(N2139="základní",J2139,0)</f>
        <v>0</v>
      </c>
      <c r="BF2139" s="158">
        <f>IF(N2139="snížená",J2139,0)</f>
        <v>0</v>
      </c>
      <c r="BG2139" s="158">
        <f>IF(N2139="zákl. přenesená",J2139,0)</f>
        <v>0</v>
      </c>
      <c r="BH2139" s="158">
        <f>IF(N2139="sníž. přenesená",J2139,0)</f>
        <v>0</v>
      </c>
      <c r="BI2139" s="158">
        <f>IF(N2139="nulová",J2139,0)</f>
        <v>0</v>
      </c>
      <c r="BJ2139" s="20" t="s">
        <v>79</v>
      </c>
      <c r="BK2139" s="158">
        <f>ROUND(I2139*H2139,2)</f>
        <v>0</v>
      </c>
      <c r="BL2139" s="20" t="s">
        <v>292</v>
      </c>
      <c r="BM2139" s="157" t="s">
        <v>2458</v>
      </c>
    </row>
    <row r="2140" spans="1:65" s="13" customFormat="1">
      <c r="B2140" s="164"/>
      <c r="D2140" s="159" t="s">
        <v>206</v>
      </c>
      <c r="F2140" s="166" t="s">
        <v>2459</v>
      </c>
      <c r="H2140" s="167">
        <v>278.46800000000002</v>
      </c>
      <c r="I2140" s="168"/>
      <c r="L2140" s="164"/>
      <c r="M2140" s="169"/>
      <c r="N2140" s="170"/>
      <c r="O2140" s="170"/>
      <c r="P2140" s="170"/>
      <c r="Q2140" s="170"/>
      <c r="R2140" s="170"/>
      <c r="S2140" s="170"/>
      <c r="T2140" s="171"/>
      <c r="AT2140" s="165" t="s">
        <v>206</v>
      </c>
      <c r="AU2140" s="165" t="s">
        <v>81</v>
      </c>
      <c r="AV2140" s="13" t="s">
        <v>81</v>
      </c>
      <c r="AW2140" s="13" t="s">
        <v>4</v>
      </c>
      <c r="AX2140" s="13" t="s">
        <v>79</v>
      </c>
      <c r="AY2140" s="165" t="s">
        <v>195</v>
      </c>
    </row>
    <row r="2141" spans="1:65" s="2" customFormat="1" ht="37.9" customHeight="1">
      <c r="A2141" s="35"/>
      <c r="B2141" s="145"/>
      <c r="C2141" s="146" t="s">
        <v>2460</v>
      </c>
      <c r="D2141" s="146" t="s">
        <v>197</v>
      </c>
      <c r="E2141" s="147" t="s">
        <v>2461</v>
      </c>
      <c r="F2141" s="148" t="s">
        <v>2462</v>
      </c>
      <c r="G2141" s="149" t="s">
        <v>300</v>
      </c>
      <c r="H2141" s="150">
        <v>265.20800000000003</v>
      </c>
      <c r="I2141" s="151"/>
      <c r="J2141" s="152">
        <f>ROUND(I2141*H2141,2)</f>
        <v>0</v>
      </c>
      <c r="K2141" s="148" t="s">
        <v>201</v>
      </c>
      <c r="L2141" s="36"/>
      <c r="M2141" s="153" t="s">
        <v>3</v>
      </c>
      <c r="N2141" s="154" t="s">
        <v>43</v>
      </c>
      <c r="O2141" s="56"/>
      <c r="P2141" s="155">
        <f>O2141*H2141</f>
        <v>0</v>
      </c>
      <c r="Q2141" s="155">
        <v>0</v>
      </c>
      <c r="R2141" s="155">
        <f>Q2141*H2141</f>
        <v>0</v>
      </c>
      <c r="S2141" s="155">
        <v>0</v>
      </c>
      <c r="T2141" s="156">
        <f>S2141*H2141</f>
        <v>0</v>
      </c>
      <c r="U2141" s="35"/>
      <c r="V2141" s="35"/>
      <c r="W2141" s="35"/>
      <c r="X2141" s="35"/>
      <c r="Y2141" s="35"/>
      <c r="Z2141" s="35"/>
      <c r="AA2141" s="35"/>
      <c r="AB2141" s="35"/>
      <c r="AC2141" s="35"/>
      <c r="AD2141" s="35"/>
      <c r="AE2141" s="35"/>
      <c r="AR2141" s="157" t="s">
        <v>292</v>
      </c>
      <c r="AT2141" s="157" t="s">
        <v>197</v>
      </c>
      <c r="AU2141" s="157" t="s">
        <v>81</v>
      </c>
      <c r="AY2141" s="20" t="s">
        <v>195</v>
      </c>
      <c r="BE2141" s="158">
        <f>IF(N2141="základní",J2141,0)</f>
        <v>0</v>
      </c>
      <c r="BF2141" s="158">
        <f>IF(N2141="snížená",J2141,0)</f>
        <v>0</v>
      </c>
      <c r="BG2141" s="158">
        <f>IF(N2141="zákl. přenesená",J2141,0)</f>
        <v>0</v>
      </c>
      <c r="BH2141" s="158">
        <f>IF(N2141="sníž. přenesená",J2141,0)</f>
        <v>0</v>
      </c>
      <c r="BI2141" s="158">
        <f>IF(N2141="nulová",J2141,0)</f>
        <v>0</v>
      </c>
      <c r="BJ2141" s="20" t="s">
        <v>79</v>
      </c>
      <c r="BK2141" s="158">
        <f>ROUND(I2141*H2141,2)</f>
        <v>0</v>
      </c>
      <c r="BL2141" s="20" t="s">
        <v>292</v>
      </c>
      <c r="BM2141" s="157" t="s">
        <v>2463</v>
      </c>
    </row>
    <row r="2142" spans="1:65" s="2" customFormat="1" ht="78">
      <c r="A2142" s="35"/>
      <c r="B2142" s="36"/>
      <c r="C2142" s="35"/>
      <c r="D2142" s="159" t="s">
        <v>204</v>
      </c>
      <c r="E2142" s="35"/>
      <c r="F2142" s="160" t="s">
        <v>2443</v>
      </c>
      <c r="G2142" s="35"/>
      <c r="H2142" s="35"/>
      <c r="I2142" s="161"/>
      <c r="J2142" s="35"/>
      <c r="K2142" s="35"/>
      <c r="L2142" s="36"/>
      <c r="M2142" s="162"/>
      <c r="N2142" s="163"/>
      <c r="O2142" s="56"/>
      <c r="P2142" s="56"/>
      <c r="Q2142" s="56"/>
      <c r="R2142" s="56"/>
      <c r="S2142" s="56"/>
      <c r="T2142" s="57"/>
      <c r="U2142" s="35"/>
      <c r="V2142" s="35"/>
      <c r="W2142" s="35"/>
      <c r="X2142" s="35"/>
      <c r="Y2142" s="35"/>
      <c r="Z2142" s="35"/>
      <c r="AA2142" s="35"/>
      <c r="AB2142" s="35"/>
      <c r="AC2142" s="35"/>
      <c r="AD2142" s="35"/>
      <c r="AE2142" s="35"/>
      <c r="AT2142" s="20" t="s">
        <v>204</v>
      </c>
      <c r="AU2142" s="20" t="s">
        <v>81</v>
      </c>
    </row>
    <row r="2143" spans="1:65" s="2" customFormat="1" ht="24.2" customHeight="1">
      <c r="A2143" s="35"/>
      <c r="B2143" s="145"/>
      <c r="C2143" s="188" t="s">
        <v>2464</v>
      </c>
      <c r="D2143" s="188" t="s">
        <v>282</v>
      </c>
      <c r="E2143" s="189" t="s">
        <v>314</v>
      </c>
      <c r="F2143" s="190" t="s">
        <v>315</v>
      </c>
      <c r="G2143" s="191" t="s">
        <v>300</v>
      </c>
      <c r="H2143" s="192">
        <v>278.46800000000002</v>
      </c>
      <c r="I2143" s="193"/>
      <c r="J2143" s="194">
        <f>ROUND(I2143*H2143,2)</f>
        <v>0</v>
      </c>
      <c r="K2143" s="190" t="s">
        <v>201</v>
      </c>
      <c r="L2143" s="195"/>
      <c r="M2143" s="196" t="s">
        <v>3</v>
      </c>
      <c r="N2143" s="197" t="s">
        <v>43</v>
      </c>
      <c r="O2143" s="56"/>
      <c r="P2143" s="155">
        <f>O2143*H2143</f>
        <v>0</v>
      </c>
      <c r="Q2143" s="155">
        <v>2.9999999999999997E-4</v>
      </c>
      <c r="R2143" s="155">
        <f>Q2143*H2143</f>
        <v>8.3540400000000001E-2</v>
      </c>
      <c r="S2143" s="155">
        <v>0</v>
      </c>
      <c r="T2143" s="156">
        <f>S2143*H2143</f>
        <v>0</v>
      </c>
      <c r="U2143" s="35"/>
      <c r="V2143" s="35"/>
      <c r="W2143" s="35"/>
      <c r="X2143" s="35"/>
      <c r="Y2143" s="35"/>
      <c r="Z2143" s="35"/>
      <c r="AA2143" s="35"/>
      <c r="AB2143" s="35"/>
      <c r="AC2143" s="35"/>
      <c r="AD2143" s="35"/>
      <c r="AE2143" s="35"/>
      <c r="AR2143" s="157" t="s">
        <v>392</v>
      </c>
      <c r="AT2143" s="157" t="s">
        <v>282</v>
      </c>
      <c r="AU2143" s="157" t="s">
        <v>81</v>
      </c>
      <c r="AY2143" s="20" t="s">
        <v>195</v>
      </c>
      <c r="BE2143" s="158">
        <f>IF(N2143="základní",J2143,0)</f>
        <v>0</v>
      </c>
      <c r="BF2143" s="158">
        <f>IF(N2143="snížená",J2143,0)</f>
        <v>0</v>
      </c>
      <c r="BG2143" s="158">
        <f>IF(N2143="zákl. přenesená",J2143,0)</f>
        <v>0</v>
      </c>
      <c r="BH2143" s="158">
        <f>IF(N2143="sníž. přenesená",J2143,0)</f>
        <v>0</v>
      </c>
      <c r="BI2143" s="158">
        <f>IF(N2143="nulová",J2143,0)</f>
        <v>0</v>
      </c>
      <c r="BJ2143" s="20" t="s">
        <v>79</v>
      </c>
      <c r="BK2143" s="158">
        <f>ROUND(I2143*H2143,2)</f>
        <v>0</v>
      </c>
      <c r="BL2143" s="20" t="s">
        <v>292</v>
      </c>
      <c r="BM2143" s="157" t="s">
        <v>2465</v>
      </c>
    </row>
    <row r="2144" spans="1:65" s="13" customFormat="1">
      <c r="B2144" s="164"/>
      <c r="D2144" s="159" t="s">
        <v>206</v>
      </c>
      <c r="F2144" s="166" t="s">
        <v>2459</v>
      </c>
      <c r="H2144" s="167">
        <v>278.46800000000002</v>
      </c>
      <c r="I2144" s="168"/>
      <c r="L2144" s="164"/>
      <c r="M2144" s="169"/>
      <c r="N2144" s="170"/>
      <c r="O2144" s="170"/>
      <c r="P2144" s="170"/>
      <c r="Q2144" s="170"/>
      <c r="R2144" s="170"/>
      <c r="S2144" s="170"/>
      <c r="T2144" s="171"/>
      <c r="AT2144" s="165" t="s">
        <v>206</v>
      </c>
      <c r="AU2144" s="165" t="s">
        <v>81</v>
      </c>
      <c r="AV2144" s="13" t="s">
        <v>81</v>
      </c>
      <c r="AW2144" s="13" t="s">
        <v>4</v>
      </c>
      <c r="AX2144" s="13" t="s">
        <v>79</v>
      </c>
      <c r="AY2144" s="165" t="s">
        <v>195</v>
      </c>
    </row>
    <row r="2145" spans="1:65" s="2" customFormat="1" ht="49.15" customHeight="1">
      <c r="A2145" s="35"/>
      <c r="B2145" s="145"/>
      <c r="C2145" s="146" t="s">
        <v>2466</v>
      </c>
      <c r="D2145" s="146" t="s">
        <v>197</v>
      </c>
      <c r="E2145" s="147" t="s">
        <v>2467</v>
      </c>
      <c r="F2145" s="148" t="s">
        <v>2468</v>
      </c>
      <c r="G2145" s="149" t="s">
        <v>262</v>
      </c>
      <c r="H2145" s="150">
        <v>1.45</v>
      </c>
      <c r="I2145" s="151"/>
      <c r="J2145" s="152">
        <f>ROUND(I2145*H2145,2)</f>
        <v>0</v>
      </c>
      <c r="K2145" s="148" t="s">
        <v>201</v>
      </c>
      <c r="L2145" s="36"/>
      <c r="M2145" s="153" t="s">
        <v>3</v>
      </c>
      <c r="N2145" s="154" t="s">
        <v>43</v>
      </c>
      <c r="O2145" s="56"/>
      <c r="P2145" s="155">
        <f>O2145*H2145</f>
        <v>0</v>
      </c>
      <c r="Q2145" s="155">
        <v>0</v>
      </c>
      <c r="R2145" s="155">
        <f>Q2145*H2145</f>
        <v>0</v>
      </c>
      <c r="S2145" s="155">
        <v>0</v>
      </c>
      <c r="T2145" s="156">
        <f>S2145*H2145</f>
        <v>0</v>
      </c>
      <c r="U2145" s="35"/>
      <c r="V2145" s="35"/>
      <c r="W2145" s="35"/>
      <c r="X2145" s="35"/>
      <c r="Y2145" s="35"/>
      <c r="Z2145" s="35"/>
      <c r="AA2145" s="35"/>
      <c r="AB2145" s="35"/>
      <c r="AC2145" s="35"/>
      <c r="AD2145" s="35"/>
      <c r="AE2145" s="35"/>
      <c r="AR2145" s="157" t="s">
        <v>292</v>
      </c>
      <c r="AT2145" s="157" t="s">
        <v>197</v>
      </c>
      <c r="AU2145" s="157" t="s">
        <v>81</v>
      </c>
      <c r="AY2145" s="20" t="s">
        <v>195</v>
      </c>
      <c r="BE2145" s="158">
        <f>IF(N2145="základní",J2145,0)</f>
        <v>0</v>
      </c>
      <c r="BF2145" s="158">
        <f>IF(N2145="snížená",J2145,0)</f>
        <v>0</v>
      </c>
      <c r="BG2145" s="158">
        <f>IF(N2145="zákl. přenesená",J2145,0)</f>
        <v>0</v>
      </c>
      <c r="BH2145" s="158">
        <f>IF(N2145="sníž. přenesená",J2145,0)</f>
        <v>0</v>
      </c>
      <c r="BI2145" s="158">
        <f>IF(N2145="nulová",J2145,0)</f>
        <v>0</v>
      </c>
      <c r="BJ2145" s="20" t="s">
        <v>79</v>
      </c>
      <c r="BK2145" s="158">
        <f>ROUND(I2145*H2145,2)</f>
        <v>0</v>
      </c>
      <c r="BL2145" s="20" t="s">
        <v>292</v>
      </c>
      <c r="BM2145" s="157" t="s">
        <v>2469</v>
      </c>
    </row>
    <row r="2146" spans="1:65" s="2" customFormat="1" ht="126.75">
      <c r="A2146" s="35"/>
      <c r="B2146" s="36"/>
      <c r="C2146" s="35"/>
      <c r="D2146" s="159" t="s">
        <v>204</v>
      </c>
      <c r="E2146" s="35"/>
      <c r="F2146" s="160" t="s">
        <v>2470</v>
      </c>
      <c r="G2146" s="35"/>
      <c r="H2146" s="35"/>
      <c r="I2146" s="161"/>
      <c r="J2146" s="35"/>
      <c r="K2146" s="35"/>
      <c r="L2146" s="36"/>
      <c r="M2146" s="162"/>
      <c r="N2146" s="163"/>
      <c r="O2146" s="56"/>
      <c r="P2146" s="56"/>
      <c r="Q2146" s="56"/>
      <c r="R2146" s="56"/>
      <c r="S2146" s="56"/>
      <c r="T2146" s="57"/>
      <c r="U2146" s="35"/>
      <c r="V2146" s="35"/>
      <c r="W2146" s="35"/>
      <c r="X2146" s="35"/>
      <c r="Y2146" s="35"/>
      <c r="Z2146" s="35"/>
      <c r="AA2146" s="35"/>
      <c r="AB2146" s="35"/>
      <c r="AC2146" s="35"/>
      <c r="AD2146" s="35"/>
      <c r="AE2146" s="35"/>
      <c r="AT2146" s="20" t="s">
        <v>204</v>
      </c>
      <c r="AU2146" s="20" t="s">
        <v>81</v>
      </c>
    </row>
    <row r="2147" spans="1:65" s="12" customFormat="1" ht="22.9" customHeight="1">
      <c r="B2147" s="132"/>
      <c r="D2147" s="133" t="s">
        <v>71</v>
      </c>
      <c r="E2147" s="143" t="s">
        <v>2471</v>
      </c>
      <c r="F2147" s="143" t="s">
        <v>2472</v>
      </c>
      <c r="I2147" s="135"/>
      <c r="J2147" s="144">
        <f>BK2147</f>
        <v>0</v>
      </c>
      <c r="L2147" s="132"/>
      <c r="M2147" s="137"/>
      <c r="N2147" s="138"/>
      <c r="O2147" s="138"/>
      <c r="P2147" s="139">
        <f>SUM(P2148:P2262)</f>
        <v>0</v>
      </c>
      <c r="Q2147" s="138"/>
      <c r="R2147" s="139">
        <f>SUM(R2148:R2262)</f>
        <v>16.25425748</v>
      </c>
      <c r="S2147" s="138"/>
      <c r="T2147" s="140">
        <f>SUM(T2148:T2262)</f>
        <v>19.255736000000002</v>
      </c>
      <c r="AR2147" s="133" t="s">
        <v>81</v>
      </c>
      <c r="AT2147" s="141" t="s">
        <v>71</v>
      </c>
      <c r="AU2147" s="141" t="s">
        <v>79</v>
      </c>
      <c r="AY2147" s="133" t="s">
        <v>195</v>
      </c>
      <c r="BK2147" s="142">
        <f>SUM(BK2148:BK2262)</f>
        <v>0</v>
      </c>
    </row>
    <row r="2148" spans="1:65" s="2" customFormat="1" ht="24.2" customHeight="1">
      <c r="A2148" s="35"/>
      <c r="B2148" s="145"/>
      <c r="C2148" s="146" t="s">
        <v>2473</v>
      </c>
      <c r="D2148" s="146" t="s">
        <v>197</v>
      </c>
      <c r="E2148" s="147" t="s">
        <v>2474</v>
      </c>
      <c r="F2148" s="148" t="s">
        <v>2475</v>
      </c>
      <c r="G2148" s="149" t="s">
        <v>300</v>
      </c>
      <c r="H2148" s="150">
        <v>250</v>
      </c>
      <c r="I2148" s="151"/>
      <c r="J2148" s="152">
        <f>ROUND(I2148*H2148,2)</f>
        <v>0</v>
      </c>
      <c r="K2148" s="148" t="s">
        <v>201</v>
      </c>
      <c r="L2148" s="36"/>
      <c r="M2148" s="153" t="s">
        <v>3</v>
      </c>
      <c r="N2148" s="154" t="s">
        <v>43</v>
      </c>
      <c r="O2148" s="56"/>
      <c r="P2148" s="155">
        <f>O2148*H2148</f>
        <v>0</v>
      </c>
      <c r="Q2148" s="155">
        <v>0</v>
      </c>
      <c r="R2148" s="155">
        <f>Q2148*H2148</f>
        <v>0</v>
      </c>
      <c r="S2148" s="155">
        <v>6.0000000000000001E-3</v>
      </c>
      <c r="T2148" s="156">
        <f>S2148*H2148</f>
        <v>1.5</v>
      </c>
      <c r="U2148" s="35"/>
      <c r="V2148" s="35"/>
      <c r="W2148" s="35"/>
      <c r="X2148" s="35"/>
      <c r="Y2148" s="35"/>
      <c r="Z2148" s="35"/>
      <c r="AA2148" s="35"/>
      <c r="AB2148" s="35"/>
      <c r="AC2148" s="35"/>
      <c r="AD2148" s="35"/>
      <c r="AE2148" s="35"/>
      <c r="AR2148" s="157" t="s">
        <v>292</v>
      </c>
      <c r="AT2148" s="157" t="s">
        <v>197</v>
      </c>
      <c r="AU2148" s="157" t="s">
        <v>81</v>
      </c>
      <c r="AY2148" s="20" t="s">
        <v>195</v>
      </c>
      <c r="BE2148" s="158">
        <f>IF(N2148="základní",J2148,0)</f>
        <v>0</v>
      </c>
      <c r="BF2148" s="158">
        <f>IF(N2148="snížená",J2148,0)</f>
        <v>0</v>
      </c>
      <c r="BG2148" s="158">
        <f>IF(N2148="zákl. přenesená",J2148,0)</f>
        <v>0</v>
      </c>
      <c r="BH2148" s="158">
        <f>IF(N2148="sníž. přenesená",J2148,0)</f>
        <v>0</v>
      </c>
      <c r="BI2148" s="158">
        <f>IF(N2148="nulová",J2148,0)</f>
        <v>0</v>
      </c>
      <c r="BJ2148" s="20" t="s">
        <v>79</v>
      </c>
      <c r="BK2148" s="158">
        <f>ROUND(I2148*H2148,2)</f>
        <v>0</v>
      </c>
      <c r="BL2148" s="20" t="s">
        <v>292</v>
      </c>
      <c r="BM2148" s="157" t="s">
        <v>2476</v>
      </c>
    </row>
    <row r="2149" spans="1:65" s="13" customFormat="1">
      <c r="B2149" s="164"/>
      <c r="D2149" s="159" t="s">
        <v>206</v>
      </c>
      <c r="E2149" s="165" t="s">
        <v>3</v>
      </c>
      <c r="F2149" s="166" t="s">
        <v>2477</v>
      </c>
      <c r="H2149" s="167">
        <v>250</v>
      </c>
      <c r="I2149" s="168"/>
      <c r="L2149" s="164"/>
      <c r="M2149" s="169"/>
      <c r="N2149" s="170"/>
      <c r="O2149" s="170"/>
      <c r="P2149" s="170"/>
      <c r="Q2149" s="170"/>
      <c r="R2149" s="170"/>
      <c r="S2149" s="170"/>
      <c r="T2149" s="171"/>
      <c r="AT2149" s="165" t="s">
        <v>206</v>
      </c>
      <c r="AU2149" s="165" t="s">
        <v>81</v>
      </c>
      <c r="AV2149" s="13" t="s">
        <v>81</v>
      </c>
      <c r="AW2149" s="13" t="s">
        <v>34</v>
      </c>
      <c r="AX2149" s="13" t="s">
        <v>79</v>
      </c>
      <c r="AY2149" s="165" t="s">
        <v>195</v>
      </c>
    </row>
    <row r="2150" spans="1:65" s="2" customFormat="1" ht="24.2" customHeight="1">
      <c r="A2150" s="35"/>
      <c r="B2150" s="145"/>
      <c r="C2150" s="146" t="s">
        <v>2478</v>
      </c>
      <c r="D2150" s="146" t="s">
        <v>197</v>
      </c>
      <c r="E2150" s="147" t="s">
        <v>2479</v>
      </c>
      <c r="F2150" s="148" t="s">
        <v>2480</v>
      </c>
      <c r="G2150" s="149" t="s">
        <v>300</v>
      </c>
      <c r="H2150" s="150">
        <v>667.33600000000001</v>
      </c>
      <c r="I2150" s="151"/>
      <c r="J2150" s="152">
        <f>ROUND(I2150*H2150,2)</f>
        <v>0</v>
      </c>
      <c r="K2150" s="148" t="s">
        <v>201</v>
      </c>
      <c r="L2150" s="36"/>
      <c r="M2150" s="153" t="s">
        <v>3</v>
      </c>
      <c r="N2150" s="154" t="s">
        <v>43</v>
      </c>
      <c r="O2150" s="56"/>
      <c r="P2150" s="155">
        <f>O2150*H2150</f>
        <v>0</v>
      </c>
      <c r="Q2150" s="155">
        <v>0</v>
      </c>
      <c r="R2150" s="155">
        <f>Q2150*H2150</f>
        <v>0</v>
      </c>
      <c r="S2150" s="155">
        <v>1.4E-2</v>
      </c>
      <c r="T2150" s="156">
        <f>S2150*H2150</f>
        <v>9.3427040000000012</v>
      </c>
      <c r="U2150" s="35"/>
      <c r="V2150" s="35"/>
      <c r="W2150" s="35"/>
      <c r="X2150" s="35"/>
      <c r="Y2150" s="35"/>
      <c r="Z2150" s="35"/>
      <c r="AA2150" s="35"/>
      <c r="AB2150" s="35"/>
      <c r="AC2150" s="35"/>
      <c r="AD2150" s="35"/>
      <c r="AE2150" s="35"/>
      <c r="AR2150" s="157" t="s">
        <v>292</v>
      </c>
      <c r="AT2150" s="157" t="s">
        <v>197</v>
      </c>
      <c r="AU2150" s="157" t="s">
        <v>81</v>
      </c>
      <c r="AY2150" s="20" t="s">
        <v>195</v>
      </c>
      <c r="BE2150" s="158">
        <f>IF(N2150="základní",J2150,0)</f>
        <v>0</v>
      </c>
      <c r="BF2150" s="158">
        <f>IF(N2150="snížená",J2150,0)</f>
        <v>0</v>
      </c>
      <c r="BG2150" s="158">
        <f>IF(N2150="zákl. přenesená",J2150,0)</f>
        <v>0</v>
      </c>
      <c r="BH2150" s="158">
        <f>IF(N2150="sníž. přenesená",J2150,0)</f>
        <v>0</v>
      </c>
      <c r="BI2150" s="158">
        <f>IF(N2150="nulová",J2150,0)</f>
        <v>0</v>
      </c>
      <c r="BJ2150" s="20" t="s">
        <v>79</v>
      </c>
      <c r="BK2150" s="158">
        <f>ROUND(I2150*H2150,2)</f>
        <v>0</v>
      </c>
      <c r="BL2150" s="20" t="s">
        <v>292</v>
      </c>
      <c r="BM2150" s="157" t="s">
        <v>2481</v>
      </c>
    </row>
    <row r="2151" spans="1:65" s="13" customFormat="1" ht="22.5">
      <c r="B2151" s="164"/>
      <c r="D2151" s="159" t="s">
        <v>206</v>
      </c>
      <c r="E2151" s="165" t="s">
        <v>3</v>
      </c>
      <c r="F2151" s="166" t="s">
        <v>2482</v>
      </c>
      <c r="H2151" s="167">
        <v>167.6</v>
      </c>
      <c r="I2151" s="168"/>
      <c r="L2151" s="164"/>
      <c r="M2151" s="169"/>
      <c r="N2151" s="170"/>
      <c r="O2151" s="170"/>
      <c r="P2151" s="170"/>
      <c r="Q2151" s="170"/>
      <c r="R2151" s="170"/>
      <c r="S2151" s="170"/>
      <c r="T2151" s="171"/>
      <c r="AT2151" s="165" t="s">
        <v>206</v>
      </c>
      <c r="AU2151" s="165" t="s">
        <v>81</v>
      </c>
      <c r="AV2151" s="13" t="s">
        <v>81</v>
      </c>
      <c r="AW2151" s="13" t="s">
        <v>34</v>
      </c>
      <c r="AX2151" s="13" t="s">
        <v>72</v>
      </c>
      <c r="AY2151" s="165" t="s">
        <v>195</v>
      </c>
    </row>
    <row r="2152" spans="1:65" s="13" customFormat="1" ht="22.5">
      <c r="B2152" s="164"/>
      <c r="D2152" s="159" t="s">
        <v>206</v>
      </c>
      <c r="E2152" s="165" t="s">
        <v>3</v>
      </c>
      <c r="F2152" s="166" t="s">
        <v>2482</v>
      </c>
      <c r="H2152" s="167">
        <v>167.6</v>
      </c>
      <c r="I2152" s="168"/>
      <c r="L2152" s="164"/>
      <c r="M2152" s="169"/>
      <c r="N2152" s="170"/>
      <c r="O2152" s="170"/>
      <c r="P2152" s="170"/>
      <c r="Q2152" s="170"/>
      <c r="R2152" s="170"/>
      <c r="S2152" s="170"/>
      <c r="T2152" s="171"/>
      <c r="AT2152" s="165" t="s">
        <v>206</v>
      </c>
      <c r="AU2152" s="165" t="s">
        <v>81</v>
      </c>
      <c r="AV2152" s="13" t="s">
        <v>81</v>
      </c>
      <c r="AW2152" s="13" t="s">
        <v>34</v>
      </c>
      <c r="AX2152" s="13" t="s">
        <v>72</v>
      </c>
      <c r="AY2152" s="165" t="s">
        <v>195</v>
      </c>
    </row>
    <row r="2153" spans="1:65" s="13" customFormat="1">
      <c r="B2153" s="164"/>
      <c r="D2153" s="159" t="s">
        <v>206</v>
      </c>
      <c r="E2153" s="165" t="s">
        <v>3</v>
      </c>
      <c r="F2153" s="166" t="s">
        <v>2483</v>
      </c>
      <c r="H2153" s="167">
        <v>124.58</v>
      </c>
      <c r="I2153" s="168"/>
      <c r="L2153" s="164"/>
      <c r="M2153" s="169"/>
      <c r="N2153" s="170"/>
      <c r="O2153" s="170"/>
      <c r="P2153" s="170"/>
      <c r="Q2153" s="170"/>
      <c r="R2153" s="170"/>
      <c r="S2153" s="170"/>
      <c r="T2153" s="171"/>
      <c r="AT2153" s="165" t="s">
        <v>206</v>
      </c>
      <c r="AU2153" s="165" t="s">
        <v>81</v>
      </c>
      <c r="AV2153" s="13" t="s">
        <v>81</v>
      </c>
      <c r="AW2153" s="13" t="s">
        <v>34</v>
      </c>
      <c r="AX2153" s="13" t="s">
        <v>72</v>
      </c>
      <c r="AY2153" s="165" t="s">
        <v>195</v>
      </c>
    </row>
    <row r="2154" spans="1:65" s="13" customFormat="1">
      <c r="B2154" s="164"/>
      <c r="D2154" s="159" t="s">
        <v>206</v>
      </c>
      <c r="E2154" s="165" t="s">
        <v>3</v>
      </c>
      <c r="F2154" s="166" t="s">
        <v>2484</v>
      </c>
      <c r="H2154" s="167">
        <v>68</v>
      </c>
      <c r="I2154" s="168"/>
      <c r="L2154" s="164"/>
      <c r="M2154" s="169"/>
      <c r="N2154" s="170"/>
      <c r="O2154" s="170"/>
      <c r="P2154" s="170"/>
      <c r="Q2154" s="170"/>
      <c r="R2154" s="170"/>
      <c r="S2154" s="170"/>
      <c r="T2154" s="171"/>
      <c r="AT2154" s="165" t="s">
        <v>206</v>
      </c>
      <c r="AU2154" s="165" t="s">
        <v>81</v>
      </c>
      <c r="AV2154" s="13" t="s">
        <v>81</v>
      </c>
      <c r="AW2154" s="13" t="s">
        <v>34</v>
      </c>
      <c r="AX2154" s="13" t="s">
        <v>72</v>
      </c>
      <c r="AY2154" s="165" t="s">
        <v>195</v>
      </c>
    </row>
    <row r="2155" spans="1:65" s="13" customFormat="1">
      <c r="B2155" s="164"/>
      <c r="D2155" s="159" t="s">
        <v>206</v>
      </c>
      <c r="E2155" s="165" t="s">
        <v>3</v>
      </c>
      <c r="F2155" s="166" t="s">
        <v>2485</v>
      </c>
      <c r="H2155" s="167">
        <v>10.356</v>
      </c>
      <c r="I2155" s="168"/>
      <c r="L2155" s="164"/>
      <c r="M2155" s="169"/>
      <c r="N2155" s="170"/>
      <c r="O2155" s="170"/>
      <c r="P2155" s="170"/>
      <c r="Q2155" s="170"/>
      <c r="R2155" s="170"/>
      <c r="S2155" s="170"/>
      <c r="T2155" s="171"/>
      <c r="AT2155" s="165" t="s">
        <v>206</v>
      </c>
      <c r="AU2155" s="165" t="s">
        <v>81</v>
      </c>
      <c r="AV2155" s="13" t="s">
        <v>81</v>
      </c>
      <c r="AW2155" s="13" t="s">
        <v>34</v>
      </c>
      <c r="AX2155" s="13" t="s">
        <v>72</v>
      </c>
      <c r="AY2155" s="165" t="s">
        <v>195</v>
      </c>
    </row>
    <row r="2156" spans="1:65" s="13" customFormat="1">
      <c r="B2156" s="164"/>
      <c r="D2156" s="159" t="s">
        <v>206</v>
      </c>
      <c r="E2156" s="165" t="s">
        <v>3</v>
      </c>
      <c r="F2156" s="166" t="s">
        <v>2486</v>
      </c>
      <c r="H2156" s="167">
        <v>129.19999999999999</v>
      </c>
      <c r="I2156" s="168"/>
      <c r="L2156" s="164"/>
      <c r="M2156" s="169"/>
      <c r="N2156" s="170"/>
      <c r="O2156" s="170"/>
      <c r="P2156" s="170"/>
      <c r="Q2156" s="170"/>
      <c r="R2156" s="170"/>
      <c r="S2156" s="170"/>
      <c r="T2156" s="171"/>
      <c r="AT2156" s="165" t="s">
        <v>206</v>
      </c>
      <c r="AU2156" s="165" t="s">
        <v>81</v>
      </c>
      <c r="AV2156" s="13" t="s">
        <v>81</v>
      </c>
      <c r="AW2156" s="13" t="s">
        <v>34</v>
      </c>
      <c r="AX2156" s="13" t="s">
        <v>72</v>
      </c>
      <c r="AY2156" s="165" t="s">
        <v>195</v>
      </c>
    </row>
    <row r="2157" spans="1:65" s="15" customFormat="1">
      <c r="B2157" s="180"/>
      <c r="D2157" s="159" t="s">
        <v>206</v>
      </c>
      <c r="E2157" s="181" t="s">
        <v>3</v>
      </c>
      <c r="F2157" s="182" t="s">
        <v>2289</v>
      </c>
      <c r="H2157" s="183">
        <v>667.33600000000001</v>
      </c>
      <c r="I2157" s="184"/>
      <c r="L2157" s="180"/>
      <c r="M2157" s="185"/>
      <c r="N2157" s="186"/>
      <c r="O2157" s="186"/>
      <c r="P2157" s="186"/>
      <c r="Q2157" s="186"/>
      <c r="R2157" s="186"/>
      <c r="S2157" s="186"/>
      <c r="T2157" s="187"/>
      <c r="AT2157" s="181" t="s">
        <v>206</v>
      </c>
      <c r="AU2157" s="181" t="s">
        <v>81</v>
      </c>
      <c r="AV2157" s="15" t="s">
        <v>202</v>
      </c>
      <c r="AW2157" s="15" t="s">
        <v>34</v>
      </c>
      <c r="AX2157" s="15" t="s">
        <v>79</v>
      </c>
      <c r="AY2157" s="181" t="s">
        <v>195</v>
      </c>
    </row>
    <row r="2158" spans="1:65" s="2" customFormat="1" ht="24.2" customHeight="1">
      <c r="A2158" s="35"/>
      <c r="B2158" s="145"/>
      <c r="C2158" s="146" t="s">
        <v>2487</v>
      </c>
      <c r="D2158" s="146" t="s">
        <v>197</v>
      </c>
      <c r="E2158" s="147" t="s">
        <v>2488</v>
      </c>
      <c r="F2158" s="148" t="s">
        <v>2489</v>
      </c>
      <c r="G2158" s="149" t="s">
        <v>300</v>
      </c>
      <c r="H2158" s="150">
        <v>1334.672</v>
      </c>
      <c r="I2158" s="151"/>
      <c r="J2158" s="152">
        <f>ROUND(I2158*H2158,2)</f>
        <v>0</v>
      </c>
      <c r="K2158" s="148" t="s">
        <v>201</v>
      </c>
      <c r="L2158" s="36"/>
      <c r="M2158" s="153" t="s">
        <v>3</v>
      </c>
      <c r="N2158" s="154" t="s">
        <v>43</v>
      </c>
      <c r="O2158" s="56"/>
      <c r="P2158" s="155">
        <f>O2158*H2158</f>
        <v>0</v>
      </c>
      <c r="Q2158" s="155">
        <v>0</v>
      </c>
      <c r="R2158" s="155">
        <f>Q2158*H2158</f>
        <v>0</v>
      </c>
      <c r="S2158" s="155">
        <v>6.0000000000000001E-3</v>
      </c>
      <c r="T2158" s="156">
        <f>S2158*H2158</f>
        <v>8.008032</v>
      </c>
      <c r="U2158" s="35"/>
      <c r="V2158" s="35"/>
      <c r="W2158" s="35"/>
      <c r="X2158" s="35"/>
      <c r="Y2158" s="35"/>
      <c r="Z2158" s="35"/>
      <c r="AA2158" s="35"/>
      <c r="AB2158" s="35"/>
      <c r="AC2158" s="35"/>
      <c r="AD2158" s="35"/>
      <c r="AE2158" s="35"/>
      <c r="AR2158" s="157" t="s">
        <v>292</v>
      </c>
      <c r="AT2158" s="157" t="s">
        <v>197</v>
      </c>
      <c r="AU2158" s="157" t="s">
        <v>81</v>
      </c>
      <c r="AY2158" s="20" t="s">
        <v>195</v>
      </c>
      <c r="BE2158" s="158">
        <f>IF(N2158="základní",J2158,0)</f>
        <v>0</v>
      </c>
      <c r="BF2158" s="158">
        <f>IF(N2158="snížená",J2158,0)</f>
        <v>0</v>
      </c>
      <c r="BG2158" s="158">
        <f>IF(N2158="zákl. přenesená",J2158,0)</f>
        <v>0</v>
      </c>
      <c r="BH2158" s="158">
        <f>IF(N2158="sníž. přenesená",J2158,0)</f>
        <v>0</v>
      </c>
      <c r="BI2158" s="158">
        <f>IF(N2158="nulová",J2158,0)</f>
        <v>0</v>
      </c>
      <c r="BJ2158" s="20" t="s">
        <v>79</v>
      </c>
      <c r="BK2158" s="158">
        <f>ROUND(I2158*H2158,2)</f>
        <v>0</v>
      </c>
      <c r="BL2158" s="20" t="s">
        <v>292</v>
      </c>
      <c r="BM2158" s="157" t="s">
        <v>2490</v>
      </c>
    </row>
    <row r="2159" spans="1:65" s="13" customFormat="1">
      <c r="B2159" s="164"/>
      <c r="D2159" s="159" t="s">
        <v>206</v>
      </c>
      <c r="E2159" s="165" t="s">
        <v>3</v>
      </c>
      <c r="F2159" s="166" t="s">
        <v>2491</v>
      </c>
      <c r="H2159" s="167">
        <v>1334.672</v>
      </c>
      <c r="I2159" s="168"/>
      <c r="L2159" s="164"/>
      <c r="M2159" s="169"/>
      <c r="N2159" s="170"/>
      <c r="O2159" s="170"/>
      <c r="P2159" s="170"/>
      <c r="Q2159" s="170"/>
      <c r="R2159" s="170"/>
      <c r="S2159" s="170"/>
      <c r="T2159" s="171"/>
      <c r="AT2159" s="165" t="s">
        <v>206</v>
      </c>
      <c r="AU2159" s="165" t="s">
        <v>81</v>
      </c>
      <c r="AV2159" s="13" t="s">
        <v>81</v>
      </c>
      <c r="AW2159" s="13" t="s">
        <v>34</v>
      </c>
      <c r="AX2159" s="13" t="s">
        <v>79</v>
      </c>
      <c r="AY2159" s="165" t="s">
        <v>195</v>
      </c>
    </row>
    <row r="2160" spans="1:65" s="2" customFormat="1" ht="37.9" customHeight="1">
      <c r="A2160" s="35"/>
      <c r="B2160" s="145"/>
      <c r="C2160" s="146" t="s">
        <v>2492</v>
      </c>
      <c r="D2160" s="146" t="s">
        <v>197</v>
      </c>
      <c r="E2160" s="147" t="s">
        <v>2493</v>
      </c>
      <c r="F2160" s="148" t="s">
        <v>2494</v>
      </c>
      <c r="G2160" s="149" t="s">
        <v>300</v>
      </c>
      <c r="H2160" s="150">
        <v>1045.1559999999999</v>
      </c>
      <c r="I2160" s="151"/>
      <c r="J2160" s="152">
        <f>ROUND(I2160*H2160,2)</f>
        <v>0</v>
      </c>
      <c r="K2160" s="148" t="s">
        <v>201</v>
      </c>
      <c r="L2160" s="36"/>
      <c r="M2160" s="153" t="s">
        <v>3</v>
      </c>
      <c r="N2160" s="154" t="s">
        <v>43</v>
      </c>
      <c r="O2160" s="56"/>
      <c r="P2160" s="155">
        <f>O2160*H2160</f>
        <v>0</v>
      </c>
      <c r="Q2160" s="155">
        <v>0</v>
      </c>
      <c r="R2160" s="155">
        <f>Q2160*H2160</f>
        <v>0</v>
      </c>
      <c r="S2160" s="155">
        <v>0</v>
      </c>
      <c r="T2160" s="156">
        <f>S2160*H2160</f>
        <v>0</v>
      </c>
      <c r="U2160" s="35"/>
      <c r="V2160" s="35"/>
      <c r="W2160" s="35"/>
      <c r="X2160" s="35"/>
      <c r="Y2160" s="35"/>
      <c r="Z2160" s="35"/>
      <c r="AA2160" s="35"/>
      <c r="AB2160" s="35"/>
      <c r="AC2160" s="35"/>
      <c r="AD2160" s="35"/>
      <c r="AE2160" s="35"/>
      <c r="AR2160" s="157" t="s">
        <v>292</v>
      </c>
      <c r="AT2160" s="157" t="s">
        <v>197</v>
      </c>
      <c r="AU2160" s="157" t="s">
        <v>81</v>
      </c>
      <c r="AY2160" s="20" t="s">
        <v>195</v>
      </c>
      <c r="BE2160" s="158">
        <f>IF(N2160="základní",J2160,0)</f>
        <v>0</v>
      </c>
      <c r="BF2160" s="158">
        <f>IF(N2160="snížená",J2160,0)</f>
        <v>0</v>
      </c>
      <c r="BG2160" s="158">
        <f>IF(N2160="zákl. přenesená",J2160,0)</f>
        <v>0</v>
      </c>
      <c r="BH2160" s="158">
        <f>IF(N2160="sníž. přenesená",J2160,0)</f>
        <v>0</v>
      </c>
      <c r="BI2160" s="158">
        <f>IF(N2160="nulová",J2160,0)</f>
        <v>0</v>
      </c>
      <c r="BJ2160" s="20" t="s">
        <v>79</v>
      </c>
      <c r="BK2160" s="158">
        <f>ROUND(I2160*H2160,2)</f>
        <v>0</v>
      </c>
      <c r="BL2160" s="20" t="s">
        <v>292</v>
      </c>
      <c r="BM2160" s="157" t="s">
        <v>2495</v>
      </c>
    </row>
    <row r="2161" spans="1:65" s="2" customFormat="1" ht="48.75">
      <c r="A2161" s="35"/>
      <c r="B2161" s="36"/>
      <c r="C2161" s="35"/>
      <c r="D2161" s="159" t="s">
        <v>204</v>
      </c>
      <c r="E2161" s="35"/>
      <c r="F2161" s="160" t="s">
        <v>2496</v>
      </c>
      <c r="G2161" s="35"/>
      <c r="H2161" s="35"/>
      <c r="I2161" s="161"/>
      <c r="J2161" s="35"/>
      <c r="K2161" s="35"/>
      <c r="L2161" s="36"/>
      <c r="M2161" s="162"/>
      <c r="N2161" s="163"/>
      <c r="O2161" s="56"/>
      <c r="P2161" s="56"/>
      <c r="Q2161" s="56"/>
      <c r="R2161" s="56"/>
      <c r="S2161" s="56"/>
      <c r="T2161" s="57"/>
      <c r="U2161" s="35"/>
      <c r="V2161" s="35"/>
      <c r="W2161" s="35"/>
      <c r="X2161" s="35"/>
      <c r="Y2161" s="35"/>
      <c r="Z2161" s="35"/>
      <c r="AA2161" s="35"/>
      <c r="AB2161" s="35"/>
      <c r="AC2161" s="35"/>
      <c r="AD2161" s="35"/>
      <c r="AE2161" s="35"/>
      <c r="AT2161" s="20" t="s">
        <v>204</v>
      </c>
      <c r="AU2161" s="20" t="s">
        <v>81</v>
      </c>
    </row>
    <row r="2162" spans="1:65" s="13" customFormat="1">
      <c r="B2162" s="164"/>
      <c r="D2162" s="159" t="s">
        <v>206</v>
      </c>
      <c r="E2162" s="165" t="s">
        <v>3</v>
      </c>
      <c r="F2162" s="166" t="s">
        <v>2497</v>
      </c>
      <c r="H2162" s="167">
        <v>19.43</v>
      </c>
      <c r="I2162" s="168"/>
      <c r="L2162" s="164"/>
      <c r="M2162" s="169"/>
      <c r="N2162" s="170"/>
      <c r="O2162" s="170"/>
      <c r="P2162" s="170"/>
      <c r="Q2162" s="170"/>
      <c r="R2162" s="170"/>
      <c r="S2162" s="170"/>
      <c r="T2162" s="171"/>
      <c r="AT2162" s="165" t="s">
        <v>206</v>
      </c>
      <c r="AU2162" s="165" t="s">
        <v>81</v>
      </c>
      <c r="AV2162" s="13" t="s">
        <v>81</v>
      </c>
      <c r="AW2162" s="13" t="s">
        <v>34</v>
      </c>
      <c r="AX2162" s="13" t="s">
        <v>72</v>
      </c>
      <c r="AY2162" s="165" t="s">
        <v>195</v>
      </c>
    </row>
    <row r="2163" spans="1:65" s="13" customFormat="1">
      <c r="B2163" s="164"/>
      <c r="D2163" s="159" t="s">
        <v>206</v>
      </c>
      <c r="E2163" s="165" t="s">
        <v>3</v>
      </c>
      <c r="F2163" s="166" t="s">
        <v>2498</v>
      </c>
      <c r="H2163" s="167">
        <v>873.94799999999998</v>
      </c>
      <c r="I2163" s="168"/>
      <c r="L2163" s="164"/>
      <c r="M2163" s="169"/>
      <c r="N2163" s="170"/>
      <c r="O2163" s="170"/>
      <c r="P2163" s="170"/>
      <c r="Q2163" s="170"/>
      <c r="R2163" s="170"/>
      <c r="S2163" s="170"/>
      <c r="T2163" s="171"/>
      <c r="AT2163" s="165" t="s">
        <v>206</v>
      </c>
      <c r="AU2163" s="165" t="s">
        <v>81</v>
      </c>
      <c r="AV2163" s="13" t="s">
        <v>81</v>
      </c>
      <c r="AW2163" s="13" t="s">
        <v>34</v>
      </c>
      <c r="AX2163" s="13" t="s">
        <v>72</v>
      </c>
      <c r="AY2163" s="165" t="s">
        <v>195</v>
      </c>
    </row>
    <row r="2164" spans="1:65" s="13" customFormat="1">
      <c r="B2164" s="164"/>
      <c r="D2164" s="159" t="s">
        <v>206</v>
      </c>
      <c r="E2164" s="165" t="s">
        <v>3</v>
      </c>
      <c r="F2164" s="166" t="s">
        <v>2499</v>
      </c>
      <c r="H2164" s="167">
        <v>8.1129999999999995</v>
      </c>
      <c r="I2164" s="168"/>
      <c r="L2164" s="164"/>
      <c r="M2164" s="169"/>
      <c r="N2164" s="170"/>
      <c r="O2164" s="170"/>
      <c r="P2164" s="170"/>
      <c r="Q2164" s="170"/>
      <c r="R2164" s="170"/>
      <c r="S2164" s="170"/>
      <c r="T2164" s="171"/>
      <c r="AT2164" s="165" t="s">
        <v>206</v>
      </c>
      <c r="AU2164" s="165" t="s">
        <v>81</v>
      </c>
      <c r="AV2164" s="13" t="s">
        <v>81</v>
      </c>
      <c r="AW2164" s="13" t="s">
        <v>34</v>
      </c>
      <c r="AX2164" s="13" t="s">
        <v>72</v>
      </c>
      <c r="AY2164" s="165" t="s">
        <v>195</v>
      </c>
    </row>
    <row r="2165" spans="1:65" s="13" customFormat="1">
      <c r="B2165" s="164"/>
      <c r="D2165" s="159" t="s">
        <v>206</v>
      </c>
      <c r="E2165" s="165" t="s">
        <v>3</v>
      </c>
      <c r="F2165" s="166" t="s">
        <v>2500</v>
      </c>
      <c r="H2165" s="167">
        <v>39.200000000000003</v>
      </c>
      <c r="I2165" s="168"/>
      <c r="L2165" s="164"/>
      <c r="M2165" s="169"/>
      <c r="N2165" s="170"/>
      <c r="O2165" s="170"/>
      <c r="P2165" s="170"/>
      <c r="Q2165" s="170"/>
      <c r="R2165" s="170"/>
      <c r="S2165" s="170"/>
      <c r="T2165" s="171"/>
      <c r="AT2165" s="165" t="s">
        <v>206</v>
      </c>
      <c r="AU2165" s="165" t="s">
        <v>81</v>
      </c>
      <c r="AV2165" s="13" t="s">
        <v>81</v>
      </c>
      <c r="AW2165" s="13" t="s">
        <v>34</v>
      </c>
      <c r="AX2165" s="13" t="s">
        <v>72</v>
      </c>
      <c r="AY2165" s="165" t="s">
        <v>195</v>
      </c>
    </row>
    <row r="2166" spans="1:65" s="13" customFormat="1">
      <c r="B2166" s="164"/>
      <c r="D2166" s="159" t="s">
        <v>206</v>
      </c>
      <c r="E2166" s="165" t="s">
        <v>3</v>
      </c>
      <c r="F2166" s="166" t="s">
        <v>2501</v>
      </c>
      <c r="H2166" s="167">
        <v>59.884999999999998</v>
      </c>
      <c r="I2166" s="168"/>
      <c r="L2166" s="164"/>
      <c r="M2166" s="169"/>
      <c r="N2166" s="170"/>
      <c r="O2166" s="170"/>
      <c r="P2166" s="170"/>
      <c r="Q2166" s="170"/>
      <c r="R2166" s="170"/>
      <c r="S2166" s="170"/>
      <c r="T2166" s="171"/>
      <c r="AT2166" s="165" t="s">
        <v>206</v>
      </c>
      <c r="AU2166" s="165" t="s">
        <v>81</v>
      </c>
      <c r="AV2166" s="13" t="s">
        <v>81</v>
      </c>
      <c r="AW2166" s="13" t="s">
        <v>34</v>
      </c>
      <c r="AX2166" s="13" t="s">
        <v>72</v>
      </c>
      <c r="AY2166" s="165" t="s">
        <v>195</v>
      </c>
    </row>
    <row r="2167" spans="1:65" s="13" customFormat="1">
      <c r="B2167" s="164"/>
      <c r="D2167" s="159" t="s">
        <v>206</v>
      </c>
      <c r="E2167" s="165" t="s">
        <v>3</v>
      </c>
      <c r="F2167" s="166" t="s">
        <v>2502</v>
      </c>
      <c r="H2167" s="167">
        <v>8.15</v>
      </c>
      <c r="I2167" s="168"/>
      <c r="L2167" s="164"/>
      <c r="M2167" s="169"/>
      <c r="N2167" s="170"/>
      <c r="O2167" s="170"/>
      <c r="P2167" s="170"/>
      <c r="Q2167" s="170"/>
      <c r="R2167" s="170"/>
      <c r="S2167" s="170"/>
      <c r="T2167" s="171"/>
      <c r="AT2167" s="165" t="s">
        <v>206</v>
      </c>
      <c r="AU2167" s="165" t="s">
        <v>81</v>
      </c>
      <c r="AV2167" s="13" t="s">
        <v>81</v>
      </c>
      <c r="AW2167" s="13" t="s">
        <v>34</v>
      </c>
      <c r="AX2167" s="13" t="s">
        <v>72</v>
      </c>
      <c r="AY2167" s="165" t="s">
        <v>195</v>
      </c>
    </row>
    <row r="2168" spans="1:65" s="13" customFormat="1">
      <c r="B2168" s="164"/>
      <c r="D2168" s="159" t="s">
        <v>206</v>
      </c>
      <c r="E2168" s="165" t="s">
        <v>3</v>
      </c>
      <c r="F2168" s="166" t="s">
        <v>2503</v>
      </c>
      <c r="H2168" s="167">
        <v>9.7940000000000005</v>
      </c>
      <c r="I2168" s="168"/>
      <c r="L2168" s="164"/>
      <c r="M2168" s="169"/>
      <c r="N2168" s="170"/>
      <c r="O2168" s="170"/>
      <c r="P2168" s="170"/>
      <c r="Q2168" s="170"/>
      <c r="R2168" s="170"/>
      <c r="S2168" s="170"/>
      <c r="T2168" s="171"/>
      <c r="AT2168" s="165" t="s">
        <v>206</v>
      </c>
      <c r="AU2168" s="165" t="s">
        <v>81</v>
      </c>
      <c r="AV2168" s="13" t="s">
        <v>81</v>
      </c>
      <c r="AW2168" s="13" t="s">
        <v>34</v>
      </c>
      <c r="AX2168" s="13" t="s">
        <v>72</v>
      </c>
      <c r="AY2168" s="165" t="s">
        <v>195</v>
      </c>
    </row>
    <row r="2169" spans="1:65" s="13" customFormat="1">
      <c r="B2169" s="164"/>
      <c r="D2169" s="159" t="s">
        <v>206</v>
      </c>
      <c r="E2169" s="165" t="s">
        <v>3</v>
      </c>
      <c r="F2169" s="166" t="s">
        <v>2504</v>
      </c>
      <c r="H2169" s="167">
        <v>22.334</v>
      </c>
      <c r="I2169" s="168"/>
      <c r="L2169" s="164"/>
      <c r="M2169" s="169"/>
      <c r="N2169" s="170"/>
      <c r="O2169" s="170"/>
      <c r="P2169" s="170"/>
      <c r="Q2169" s="170"/>
      <c r="R2169" s="170"/>
      <c r="S2169" s="170"/>
      <c r="T2169" s="171"/>
      <c r="AT2169" s="165" t="s">
        <v>206</v>
      </c>
      <c r="AU2169" s="165" t="s">
        <v>81</v>
      </c>
      <c r="AV2169" s="13" t="s">
        <v>81</v>
      </c>
      <c r="AW2169" s="13" t="s">
        <v>34</v>
      </c>
      <c r="AX2169" s="13" t="s">
        <v>72</v>
      </c>
      <c r="AY2169" s="165" t="s">
        <v>195</v>
      </c>
    </row>
    <row r="2170" spans="1:65" s="13" customFormat="1">
      <c r="B2170" s="164"/>
      <c r="D2170" s="159" t="s">
        <v>206</v>
      </c>
      <c r="E2170" s="165" t="s">
        <v>3</v>
      </c>
      <c r="F2170" s="166" t="s">
        <v>2505</v>
      </c>
      <c r="H2170" s="167">
        <v>4.3019999999999996</v>
      </c>
      <c r="I2170" s="168"/>
      <c r="L2170" s="164"/>
      <c r="M2170" s="169"/>
      <c r="N2170" s="170"/>
      <c r="O2170" s="170"/>
      <c r="P2170" s="170"/>
      <c r="Q2170" s="170"/>
      <c r="R2170" s="170"/>
      <c r="S2170" s="170"/>
      <c r="T2170" s="171"/>
      <c r="AT2170" s="165" t="s">
        <v>206</v>
      </c>
      <c r="AU2170" s="165" t="s">
        <v>81</v>
      </c>
      <c r="AV2170" s="13" t="s">
        <v>81</v>
      </c>
      <c r="AW2170" s="13" t="s">
        <v>34</v>
      </c>
      <c r="AX2170" s="13" t="s">
        <v>72</v>
      </c>
      <c r="AY2170" s="165" t="s">
        <v>195</v>
      </c>
    </row>
    <row r="2171" spans="1:65" s="15" customFormat="1">
      <c r="B2171" s="180"/>
      <c r="D2171" s="159" t="s">
        <v>206</v>
      </c>
      <c r="E2171" s="181" t="s">
        <v>3</v>
      </c>
      <c r="F2171" s="182" t="s">
        <v>2506</v>
      </c>
      <c r="H2171" s="183">
        <v>1045.1559999999999</v>
      </c>
      <c r="I2171" s="184"/>
      <c r="L2171" s="180"/>
      <c r="M2171" s="185"/>
      <c r="N2171" s="186"/>
      <c r="O2171" s="186"/>
      <c r="P2171" s="186"/>
      <c r="Q2171" s="186"/>
      <c r="R2171" s="186"/>
      <c r="S2171" s="186"/>
      <c r="T2171" s="187"/>
      <c r="AT2171" s="181" t="s">
        <v>206</v>
      </c>
      <c r="AU2171" s="181" t="s">
        <v>81</v>
      </c>
      <c r="AV2171" s="15" t="s">
        <v>202</v>
      </c>
      <c r="AW2171" s="15" t="s">
        <v>34</v>
      </c>
      <c r="AX2171" s="15" t="s">
        <v>79</v>
      </c>
      <c r="AY2171" s="181" t="s">
        <v>195</v>
      </c>
    </row>
    <row r="2172" spans="1:65" s="2" customFormat="1" ht="14.45" customHeight="1">
      <c r="A2172" s="35"/>
      <c r="B2172" s="145"/>
      <c r="C2172" s="188" t="s">
        <v>2507</v>
      </c>
      <c r="D2172" s="188" t="s">
        <v>282</v>
      </c>
      <c r="E2172" s="189" t="s">
        <v>2508</v>
      </c>
      <c r="F2172" s="190" t="s">
        <v>2509</v>
      </c>
      <c r="G2172" s="191" t="s">
        <v>262</v>
      </c>
      <c r="H2172" s="192">
        <v>0.314</v>
      </c>
      <c r="I2172" s="193"/>
      <c r="J2172" s="194">
        <f>ROUND(I2172*H2172,2)</f>
        <v>0</v>
      </c>
      <c r="K2172" s="190" t="s">
        <v>201</v>
      </c>
      <c r="L2172" s="195"/>
      <c r="M2172" s="196" t="s">
        <v>3</v>
      </c>
      <c r="N2172" s="197" t="s">
        <v>43</v>
      </c>
      <c r="O2172" s="56"/>
      <c r="P2172" s="155">
        <f>O2172*H2172</f>
        <v>0</v>
      </c>
      <c r="Q2172" s="155">
        <v>1</v>
      </c>
      <c r="R2172" s="155">
        <f>Q2172*H2172</f>
        <v>0.314</v>
      </c>
      <c r="S2172" s="155">
        <v>0</v>
      </c>
      <c r="T2172" s="156">
        <f>S2172*H2172</f>
        <v>0</v>
      </c>
      <c r="U2172" s="35"/>
      <c r="V2172" s="35"/>
      <c r="W2172" s="35"/>
      <c r="X2172" s="35"/>
      <c r="Y2172" s="35"/>
      <c r="Z2172" s="35"/>
      <c r="AA2172" s="35"/>
      <c r="AB2172" s="35"/>
      <c r="AC2172" s="35"/>
      <c r="AD2172" s="35"/>
      <c r="AE2172" s="35"/>
      <c r="AR2172" s="157" t="s">
        <v>392</v>
      </c>
      <c r="AT2172" s="157" t="s">
        <v>282</v>
      </c>
      <c r="AU2172" s="157" t="s">
        <v>81</v>
      </c>
      <c r="AY2172" s="20" t="s">
        <v>195</v>
      </c>
      <c r="BE2172" s="158">
        <f>IF(N2172="základní",J2172,0)</f>
        <v>0</v>
      </c>
      <c r="BF2172" s="158">
        <f>IF(N2172="snížená",J2172,0)</f>
        <v>0</v>
      </c>
      <c r="BG2172" s="158">
        <f>IF(N2172="zákl. přenesená",J2172,0)</f>
        <v>0</v>
      </c>
      <c r="BH2172" s="158">
        <f>IF(N2172="sníž. přenesená",J2172,0)</f>
        <v>0</v>
      </c>
      <c r="BI2172" s="158">
        <f>IF(N2172="nulová",J2172,0)</f>
        <v>0</v>
      </c>
      <c r="BJ2172" s="20" t="s">
        <v>79</v>
      </c>
      <c r="BK2172" s="158">
        <f>ROUND(I2172*H2172,2)</f>
        <v>0</v>
      </c>
      <c r="BL2172" s="20" t="s">
        <v>292</v>
      </c>
      <c r="BM2172" s="157" t="s">
        <v>2510</v>
      </c>
    </row>
    <row r="2173" spans="1:65" s="13" customFormat="1">
      <c r="B2173" s="164"/>
      <c r="D2173" s="159" t="s">
        <v>206</v>
      </c>
      <c r="F2173" s="166" t="s">
        <v>2511</v>
      </c>
      <c r="H2173" s="167">
        <v>0.314</v>
      </c>
      <c r="I2173" s="168"/>
      <c r="L2173" s="164"/>
      <c r="M2173" s="169"/>
      <c r="N2173" s="170"/>
      <c r="O2173" s="170"/>
      <c r="P2173" s="170"/>
      <c r="Q2173" s="170"/>
      <c r="R2173" s="170"/>
      <c r="S2173" s="170"/>
      <c r="T2173" s="171"/>
      <c r="AT2173" s="165" t="s">
        <v>206</v>
      </c>
      <c r="AU2173" s="165" t="s">
        <v>81</v>
      </c>
      <c r="AV2173" s="13" t="s">
        <v>81</v>
      </c>
      <c r="AW2173" s="13" t="s">
        <v>4</v>
      </c>
      <c r="AX2173" s="13" t="s">
        <v>79</v>
      </c>
      <c r="AY2173" s="165" t="s">
        <v>195</v>
      </c>
    </row>
    <row r="2174" spans="1:65" s="2" customFormat="1" ht="37.9" customHeight="1">
      <c r="A2174" s="35"/>
      <c r="B2174" s="145"/>
      <c r="C2174" s="146" t="s">
        <v>2512</v>
      </c>
      <c r="D2174" s="146" t="s">
        <v>197</v>
      </c>
      <c r="E2174" s="147" t="s">
        <v>2493</v>
      </c>
      <c r="F2174" s="148" t="s">
        <v>2494</v>
      </c>
      <c r="G2174" s="149" t="s">
        <v>300</v>
      </c>
      <c r="H2174" s="150">
        <v>809.61</v>
      </c>
      <c r="I2174" s="151"/>
      <c r="J2174" s="152">
        <f>ROUND(I2174*H2174,2)</f>
        <v>0</v>
      </c>
      <c r="K2174" s="148" t="s">
        <v>201</v>
      </c>
      <c r="L2174" s="36"/>
      <c r="M2174" s="153" t="s">
        <v>3</v>
      </c>
      <c r="N2174" s="154" t="s">
        <v>43</v>
      </c>
      <c r="O2174" s="56"/>
      <c r="P2174" s="155">
        <f>O2174*H2174</f>
        <v>0</v>
      </c>
      <c r="Q2174" s="155">
        <v>0</v>
      </c>
      <c r="R2174" s="155">
        <f>Q2174*H2174</f>
        <v>0</v>
      </c>
      <c r="S2174" s="155">
        <v>0</v>
      </c>
      <c r="T2174" s="156">
        <f>S2174*H2174</f>
        <v>0</v>
      </c>
      <c r="U2174" s="35"/>
      <c r="V2174" s="35"/>
      <c r="W2174" s="35"/>
      <c r="X2174" s="35"/>
      <c r="Y2174" s="35"/>
      <c r="Z2174" s="35"/>
      <c r="AA2174" s="35"/>
      <c r="AB2174" s="35"/>
      <c r="AC2174" s="35"/>
      <c r="AD2174" s="35"/>
      <c r="AE2174" s="35"/>
      <c r="AR2174" s="157" t="s">
        <v>292</v>
      </c>
      <c r="AT2174" s="157" t="s">
        <v>197</v>
      </c>
      <c r="AU2174" s="157" t="s">
        <v>81</v>
      </c>
      <c r="AY2174" s="20" t="s">
        <v>195</v>
      </c>
      <c r="BE2174" s="158">
        <f>IF(N2174="základní",J2174,0)</f>
        <v>0</v>
      </c>
      <c r="BF2174" s="158">
        <f>IF(N2174="snížená",J2174,0)</f>
        <v>0</v>
      </c>
      <c r="BG2174" s="158">
        <f>IF(N2174="zákl. přenesená",J2174,0)</f>
        <v>0</v>
      </c>
      <c r="BH2174" s="158">
        <f>IF(N2174="sníž. přenesená",J2174,0)</f>
        <v>0</v>
      </c>
      <c r="BI2174" s="158">
        <f>IF(N2174="nulová",J2174,0)</f>
        <v>0</v>
      </c>
      <c r="BJ2174" s="20" t="s">
        <v>79</v>
      </c>
      <c r="BK2174" s="158">
        <f>ROUND(I2174*H2174,2)</f>
        <v>0</v>
      </c>
      <c r="BL2174" s="20" t="s">
        <v>292</v>
      </c>
      <c r="BM2174" s="157" t="s">
        <v>2513</v>
      </c>
    </row>
    <row r="2175" spans="1:65" s="2" customFormat="1" ht="48.75">
      <c r="A2175" s="35"/>
      <c r="B2175" s="36"/>
      <c r="C2175" s="35"/>
      <c r="D2175" s="159" t="s">
        <v>204</v>
      </c>
      <c r="E2175" s="35"/>
      <c r="F2175" s="160" t="s">
        <v>2496</v>
      </c>
      <c r="G2175" s="35"/>
      <c r="H2175" s="35"/>
      <c r="I2175" s="161"/>
      <c r="J2175" s="35"/>
      <c r="K2175" s="35"/>
      <c r="L2175" s="36"/>
      <c r="M2175" s="162"/>
      <c r="N2175" s="163"/>
      <c r="O2175" s="56"/>
      <c r="P2175" s="56"/>
      <c r="Q2175" s="56"/>
      <c r="R2175" s="56"/>
      <c r="S2175" s="56"/>
      <c r="T2175" s="57"/>
      <c r="U2175" s="35"/>
      <c r="V2175" s="35"/>
      <c r="W2175" s="35"/>
      <c r="X2175" s="35"/>
      <c r="Y2175" s="35"/>
      <c r="Z2175" s="35"/>
      <c r="AA2175" s="35"/>
      <c r="AB2175" s="35"/>
      <c r="AC2175" s="35"/>
      <c r="AD2175" s="35"/>
      <c r="AE2175" s="35"/>
      <c r="AT2175" s="20" t="s">
        <v>204</v>
      </c>
      <c r="AU2175" s="20" t="s">
        <v>81</v>
      </c>
    </row>
    <row r="2176" spans="1:65" s="13" customFormat="1">
      <c r="B2176" s="164"/>
      <c r="D2176" s="159" t="s">
        <v>206</v>
      </c>
      <c r="E2176" s="165" t="s">
        <v>3</v>
      </c>
      <c r="F2176" s="166" t="s">
        <v>2145</v>
      </c>
      <c r="H2176" s="167">
        <v>777</v>
      </c>
      <c r="I2176" s="168"/>
      <c r="L2176" s="164"/>
      <c r="M2176" s="169"/>
      <c r="N2176" s="170"/>
      <c r="O2176" s="170"/>
      <c r="P2176" s="170"/>
      <c r="Q2176" s="170"/>
      <c r="R2176" s="170"/>
      <c r="S2176" s="170"/>
      <c r="T2176" s="171"/>
      <c r="AT2176" s="165" t="s">
        <v>206</v>
      </c>
      <c r="AU2176" s="165" t="s">
        <v>81</v>
      </c>
      <c r="AV2176" s="13" t="s">
        <v>81</v>
      </c>
      <c r="AW2176" s="13" t="s">
        <v>34</v>
      </c>
      <c r="AX2176" s="13" t="s">
        <v>72</v>
      </c>
      <c r="AY2176" s="165" t="s">
        <v>195</v>
      </c>
    </row>
    <row r="2177" spans="1:65" s="13" customFormat="1">
      <c r="B2177" s="164"/>
      <c r="D2177" s="159" t="s">
        <v>206</v>
      </c>
      <c r="E2177" s="165" t="s">
        <v>3</v>
      </c>
      <c r="F2177" s="166" t="s">
        <v>2514</v>
      </c>
      <c r="H2177" s="167">
        <v>32.61</v>
      </c>
      <c r="I2177" s="168"/>
      <c r="L2177" s="164"/>
      <c r="M2177" s="169"/>
      <c r="N2177" s="170"/>
      <c r="O2177" s="170"/>
      <c r="P2177" s="170"/>
      <c r="Q2177" s="170"/>
      <c r="R2177" s="170"/>
      <c r="S2177" s="170"/>
      <c r="T2177" s="171"/>
      <c r="AT2177" s="165" t="s">
        <v>206</v>
      </c>
      <c r="AU2177" s="165" t="s">
        <v>81</v>
      </c>
      <c r="AV2177" s="13" t="s">
        <v>81</v>
      </c>
      <c r="AW2177" s="13" t="s">
        <v>34</v>
      </c>
      <c r="AX2177" s="13" t="s">
        <v>72</v>
      </c>
      <c r="AY2177" s="165" t="s">
        <v>195</v>
      </c>
    </row>
    <row r="2178" spans="1:65" s="15" customFormat="1" ht="22.5">
      <c r="B2178" s="180"/>
      <c r="D2178" s="159" t="s">
        <v>206</v>
      </c>
      <c r="E2178" s="181" t="s">
        <v>3</v>
      </c>
      <c r="F2178" s="182" t="s">
        <v>2146</v>
      </c>
      <c r="H2178" s="183">
        <v>809.61</v>
      </c>
      <c r="I2178" s="184"/>
      <c r="L2178" s="180"/>
      <c r="M2178" s="185"/>
      <c r="N2178" s="186"/>
      <c r="O2178" s="186"/>
      <c r="P2178" s="186"/>
      <c r="Q2178" s="186"/>
      <c r="R2178" s="186"/>
      <c r="S2178" s="186"/>
      <c r="T2178" s="187"/>
      <c r="AT2178" s="181" t="s">
        <v>206</v>
      </c>
      <c r="AU2178" s="181" t="s">
        <v>81</v>
      </c>
      <c r="AV2178" s="15" t="s">
        <v>202</v>
      </c>
      <c r="AW2178" s="15" t="s">
        <v>34</v>
      </c>
      <c r="AX2178" s="15" t="s">
        <v>79</v>
      </c>
      <c r="AY2178" s="181" t="s">
        <v>195</v>
      </c>
    </row>
    <row r="2179" spans="1:65" s="2" customFormat="1" ht="14.45" customHeight="1">
      <c r="A2179" s="35"/>
      <c r="B2179" s="145"/>
      <c r="C2179" s="188" t="s">
        <v>2515</v>
      </c>
      <c r="D2179" s="188" t="s">
        <v>282</v>
      </c>
      <c r="E2179" s="189" t="s">
        <v>2508</v>
      </c>
      <c r="F2179" s="190" t="s">
        <v>2509</v>
      </c>
      <c r="G2179" s="191" t="s">
        <v>262</v>
      </c>
      <c r="H2179" s="192">
        <v>0.24299999999999999</v>
      </c>
      <c r="I2179" s="193"/>
      <c r="J2179" s="194">
        <f>ROUND(I2179*H2179,2)</f>
        <v>0</v>
      </c>
      <c r="K2179" s="190" t="s">
        <v>201</v>
      </c>
      <c r="L2179" s="195"/>
      <c r="M2179" s="196" t="s">
        <v>3</v>
      </c>
      <c r="N2179" s="197" t="s">
        <v>43</v>
      </c>
      <c r="O2179" s="56"/>
      <c r="P2179" s="155">
        <f>O2179*H2179</f>
        <v>0</v>
      </c>
      <c r="Q2179" s="155">
        <v>1</v>
      </c>
      <c r="R2179" s="155">
        <f>Q2179*H2179</f>
        <v>0.24299999999999999</v>
      </c>
      <c r="S2179" s="155">
        <v>0</v>
      </c>
      <c r="T2179" s="156">
        <f>S2179*H2179</f>
        <v>0</v>
      </c>
      <c r="U2179" s="35"/>
      <c r="V2179" s="35"/>
      <c r="W2179" s="35"/>
      <c r="X2179" s="35"/>
      <c r="Y2179" s="35"/>
      <c r="Z2179" s="35"/>
      <c r="AA2179" s="35"/>
      <c r="AB2179" s="35"/>
      <c r="AC2179" s="35"/>
      <c r="AD2179" s="35"/>
      <c r="AE2179" s="35"/>
      <c r="AR2179" s="157" t="s">
        <v>392</v>
      </c>
      <c r="AT2179" s="157" t="s">
        <v>282</v>
      </c>
      <c r="AU2179" s="157" t="s">
        <v>81</v>
      </c>
      <c r="AY2179" s="20" t="s">
        <v>195</v>
      </c>
      <c r="BE2179" s="158">
        <f>IF(N2179="základní",J2179,0)</f>
        <v>0</v>
      </c>
      <c r="BF2179" s="158">
        <f>IF(N2179="snížená",J2179,0)</f>
        <v>0</v>
      </c>
      <c r="BG2179" s="158">
        <f>IF(N2179="zákl. přenesená",J2179,0)</f>
        <v>0</v>
      </c>
      <c r="BH2179" s="158">
        <f>IF(N2179="sníž. přenesená",J2179,0)</f>
        <v>0</v>
      </c>
      <c r="BI2179" s="158">
        <f>IF(N2179="nulová",J2179,0)</f>
        <v>0</v>
      </c>
      <c r="BJ2179" s="20" t="s">
        <v>79</v>
      </c>
      <c r="BK2179" s="158">
        <f>ROUND(I2179*H2179,2)</f>
        <v>0</v>
      </c>
      <c r="BL2179" s="20" t="s">
        <v>292</v>
      </c>
      <c r="BM2179" s="157" t="s">
        <v>2516</v>
      </c>
    </row>
    <row r="2180" spans="1:65" s="13" customFormat="1">
      <c r="B2180" s="164"/>
      <c r="D2180" s="159" t="s">
        <v>206</v>
      </c>
      <c r="F2180" s="166" t="s">
        <v>2517</v>
      </c>
      <c r="H2180" s="167">
        <v>0.24299999999999999</v>
      </c>
      <c r="I2180" s="168"/>
      <c r="L2180" s="164"/>
      <c r="M2180" s="169"/>
      <c r="N2180" s="170"/>
      <c r="O2180" s="170"/>
      <c r="P2180" s="170"/>
      <c r="Q2180" s="170"/>
      <c r="R2180" s="170"/>
      <c r="S2180" s="170"/>
      <c r="T2180" s="171"/>
      <c r="AT2180" s="165" t="s">
        <v>206</v>
      </c>
      <c r="AU2180" s="165" t="s">
        <v>81</v>
      </c>
      <c r="AV2180" s="13" t="s">
        <v>81</v>
      </c>
      <c r="AW2180" s="13" t="s">
        <v>4</v>
      </c>
      <c r="AX2180" s="13" t="s">
        <v>79</v>
      </c>
      <c r="AY2180" s="165" t="s">
        <v>195</v>
      </c>
    </row>
    <row r="2181" spans="1:65" s="2" customFormat="1" ht="24.2" customHeight="1">
      <c r="A2181" s="35"/>
      <c r="B2181" s="145"/>
      <c r="C2181" s="146" t="s">
        <v>2518</v>
      </c>
      <c r="D2181" s="146" t="s">
        <v>197</v>
      </c>
      <c r="E2181" s="147" t="s">
        <v>2519</v>
      </c>
      <c r="F2181" s="148" t="s">
        <v>2520</v>
      </c>
      <c r="G2181" s="149" t="s">
        <v>300</v>
      </c>
      <c r="H2181" s="150">
        <v>1045.1559999999999</v>
      </c>
      <c r="I2181" s="151"/>
      <c r="J2181" s="152">
        <f>ROUND(I2181*H2181,2)</f>
        <v>0</v>
      </c>
      <c r="K2181" s="148" t="s">
        <v>201</v>
      </c>
      <c r="L2181" s="36"/>
      <c r="M2181" s="153" t="s">
        <v>3</v>
      </c>
      <c r="N2181" s="154" t="s">
        <v>43</v>
      </c>
      <c r="O2181" s="56"/>
      <c r="P2181" s="155">
        <f>O2181*H2181</f>
        <v>0</v>
      </c>
      <c r="Q2181" s="155">
        <v>8.8000000000000003E-4</v>
      </c>
      <c r="R2181" s="155">
        <f>Q2181*H2181</f>
        <v>0.91973727999999999</v>
      </c>
      <c r="S2181" s="155">
        <v>0</v>
      </c>
      <c r="T2181" s="156">
        <f>S2181*H2181</f>
        <v>0</v>
      </c>
      <c r="U2181" s="35"/>
      <c r="V2181" s="35"/>
      <c r="W2181" s="35"/>
      <c r="X2181" s="35"/>
      <c r="Y2181" s="35"/>
      <c r="Z2181" s="35"/>
      <c r="AA2181" s="35"/>
      <c r="AB2181" s="35"/>
      <c r="AC2181" s="35"/>
      <c r="AD2181" s="35"/>
      <c r="AE2181" s="35"/>
      <c r="AR2181" s="157" t="s">
        <v>292</v>
      </c>
      <c r="AT2181" s="157" t="s">
        <v>197</v>
      </c>
      <c r="AU2181" s="157" t="s">
        <v>81</v>
      </c>
      <c r="AY2181" s="20" t="s">
        <v>195</v>
      </c>
      <c r="BE2181" s="158">
        <f>IF(N2181="základní",J2181,0)</f>
        <v>0</v>
      </c>
      <c r="BF2181" s="158">
        <f>IF(N2181="snížená",J2181,0)</f>
        <v>0</v>
      </c>
      <c r="BG2181" s="158">
        <f>IF(N2181="zákl. přenesená",J2181,0)</f>
        <v>0</v>
      </c>
      <c r="BH2181" s="158">
        <f>IF(N2181="sníž. přenesená",J2181,0)</f>
        <v>0</v>
      </c>
      <c r="BI2181" s="158">
        <f>IF(N2181="nulová",J2181,0)</f>
        <v>0</v>
      </c>
      <c r="BJ2181" s="20" t="s">
        <v>79</v>
      </c>
      <c r="BK2181" s="158">
        <f>ROUND(I2181*H2181,2)</f>
        <v>0</v>
      </c>
      <c r="BL2181" s="20" t="s">
        <v>292</v>
      </c>
      <c r="BM2181" s="157" t="s">
        <v>2521</v>
      </c>
    </row>
    <row r="2182" spans="1:65" s="2" customFormat="1" ht="48.75">
      <c r="A2182" s="35"/>
      <c r="B2182" s="36"/>
      <c r="C2182" s="35"/>
      <c r="D2182" s="159" t="s">
        <v>204</v>
      </c>
      <c r="E2182" s="35"/>
      <c r="F2182" s="160" t="s">
        <v>2522</v>
      </c>
      <c r="G2182" s="35"/>
      <c r="H2182" s="35"/>
      <c r="I2182" s="161"/>
      <c r="J2182" s="35"/>
      <c r="K2182" s="35"/>
      <c r="L2182" s="36"/>
      <c r="M2182" s="162"/>
      <c r="N2182" s="163"/>
      <c r="O2182" s="56"/>
      <c r="P2182" s="56"/>
      <c r="Q2182" s="56"/>
      <c r="R2182" s="56"/>
      <c r="S2182" s="56"/>
      <c r="T2182" s="57"/>
      <c r="U2182" s="35"/>
      <c r="V2182" s="35"/>
      <c r="W2182" s="35"/>
      <c r="X2182" s="35"/>
      <c r="Y2182" s="35"/>
      <c r="Z2182" s="35"/>
      <c r="AA2182" s="35"/>
      <c r="AB2182" s="35"/>
      <c r="AC2182" s="35"/>
      <c r="AD2182" s="35"/>
      <c r="AE2182" s="35"/>
      <c r="AT2182" s="20" t="s">
        <v>204</v>
      </c>
      <c r="AU2182" s="20" t="s">
        <v>81</v>
      </c>
    </row>
    <row r="2183" spans="1:65" s="2" customFormat="1" ht="37.9" customHeight="1">
      <c r="A2183" s="35"/>
      <c r="B2183" s="145"/>
      <c r="C2183" s="188" t="s">
        <v>2523</v>
      </c>
      <c r="D2183" s="188" t="s">
        <v>282</v>
      </c>
      <c r="E2183" s="189" t="s">
        <v>2524</v>
      </c>
      <c r="F2183" s="190" t="s">
        <v>2525</v>
      </c>
      <c r="G2183" s="191" t="s">
        <v>300</v>
      </c>
      <c r="H2183" s="192">
        <v>1201.9290000000001</v>
      </c>
      <c r="I2183" s="193"/>
      <c r="J2183" s="194">
        <f>ROUND(I2183*H2183,2)</f>
        <v>0</v>
      </c>
      <c r="K2183" s="190" t="s">
        <v>201</v>
      </c>
      <c r="L2183" s="195"/>
      <c r="M2183" s="196" t="s">
        <v>3</v>
      </c>
      <c r="N2183" s="197" t="s">
        <v>43</v>
      </c>
      <c r="O2183" s="56"/>
      <c r="P2183" s="155">
        <f>O2183*H2183</f>
        <v>0</v>
      </c>
      <c r="Q2183" s="155">
        <v>5.4000000000000003E-3</v>
      </c>
      <c r="R2183" s="155">
        <f>Q2183*H2183</f>
        <v>6.4904166000000005</v>
      </c>
      <c r="S2183" s="155">
        <v>0</v>
      </c>
      <c r="T2183" s="156">
        <f>S2183*H2183</f>
        <v>0</v>
      </c>
      <c r="U2183" s="35"/>
      <c r="V2183" s="35"/>
      <c r="W2183" s="35"/>
      <c r="X2183" s="35"/>
      <c r="Y2183" s="35"/>
      <c r="Z2183" s="35"/>
      <c r="AA2183" s="35"/>
      <c r="AB2183" s="35"/>
      <c r="AC2183" s="35"/>
      <c r="AD2183" s="35"/>
      <c r="AE2183" s="35"/>
      <c r="AR2183" s="157" t="s">
        <v>392</v>
      </c>
      <c r="AT2183" s="157" t="s">
        <v>282</v>
      </c>
      <c r="AU2183" s="157" t="s">
        <v>81</v>
      </c>
      <c r="AY2183" s="20" t="s">
        <v>195</v>
      </c>
      <c r="BE2183" s="158">
        <f>IF(N2183="základní",J2183,0)</f>
        <v>0</v>
      </c>
      <c r="BF2183" s="158">
        <f>IF(N2183="snížená",J2183,0)</f>
        <v>0</v>
      </c>
      <c r="BG2183" s="158">
        <f>IF(N2183="zákl. přenesená",J2183,0)</f>
        <v>0</v>
      </c>
      <c r="BH2183" s="158">
        <f>IF(N2183="sníž. přenesená",J2183,0)</f>
        <v>0</v>
      </c>
      <c r="BI2183" s="158">
        <f>IF(N2183="nulová",J2183,0)</f>
        <v>0</v>
      </c>
      <c r="BJ2183" s="20" t="s">
        <v>79</v>
      </c>
      <c r="BK2183" s="158">
        <f>ROUND(I2183*H2183,2)</f>
        <v>0</v>
      </c>
      <c r="BL2183" s="20" t="s">
        <v>292</v>
      </c>
      <c r="BM2183" s="157" t="s">
        <v>2526</v>
      </c>
    </row>
    <row r="2184" spans="1:65" s="13" customFormat="1">
      <c r="B2184" s="164"/>
      <c r="D2184" s="159" t="s">
        <v>206</v>
      </c>
      <c r="F2184" s="166" t="s">
        <v>2527</v>
      </c>
      <c r="H2184" s="167">
        <v>1201.9290000000001</v>
      </c>
      <c r="I2184" s="168"/>
      <c r="L2184" s="164"/>
      <c r="M2184" s="169"/>
      <c r="N2184" s="170"/>
      <c r="O2184" s="170"/>
      <c r="P2184" s="170"/>
      <c r="Q2184" s="170"/>
      <c r="R2184" s="170"/>
      <c r="S2184" s="170"/>
      <c r="T2184" s="171"/>
      <c r="AT2184" s="165" t="s">
        <v>206</v>
      </c>
      <c r="AU2184" s="165" t="s">
        <v>81</v>
      </c>
      <c r="AV2184" s="13" t="s">
        <v>81</v>
      </c>
      <c r="AW2184" s="13" t="s">
        <v>4</v>
      </c>
      <c r="AX2184" s="13" t="s">
        <v>79</v>
      </c>
      <c r="AY2184" s="165" t="s">
        <v>195</v>
      </c>
    </row>
    <row r="2185" spans="1:65" s="2" customFormat="1" ht="24.2" customHeight="1">
      <c r="A2185" s="35"/>
      <c r="B2185" s="145"/>
      <c r="C2185" s="146" t="s">
        <v>2528</v>
      </c>
      <c r="D2185" s="146" t="s">
        <v>197</v>
      </c>
      <c r="E2185" s="147" t="s">
        <v>2519</v>
      </c>
      <c r="F2185" s="148" t="s">
        <v>2520</v>
      </c>
      <c r="G2185" s="149" t="s">
        <v>300</v>
      </c>
      <c r="H2185" s="150">
        <v>809.61</v>
      </c>
      <c r="I2185" s="151"/>
      <c r="J2185" s="152">
        <f>ROUND(I2185*H2185,2)</f>
        <v>0</v>
      </c>
      <c r="K2185" s="148" t="s">
        <v>201</v>
      </c>
      <c r="L2185" s="36"/>
      <c r="M2185" s="153" t="s">
        <v>3</v>
      </c>
      <c r="N2185" s="154" t="s">
        <v>43</v>
      </c>
      <c r="O2185" s="56"/>
      <c r="P2185" s="155">
        <f>O2185*H2185</f>
        <v>0</v>
      </c>
      <c r="Q2185" s="155">
        <v>8.8000000000000003E-4</v>
      </c>
      <c r="R2185" s="155">
        <f>Q2185*H2185</f>
        <v>0.7124568</v>
      </c>
      <c r="S2185" s="155">
        <v>0</v>
      </c>
      <c r="T2185" s="156">
        <f>S2185*H2185</f>
        <v>0</v>
      </c>
      <c r="U2185" s="35"/>
      <c r="V2185" s="35"/>
      <c r="W2185" s="35"/>
      <c r="X2185" s="35"/>
      <c r="Y2185" s="35"/>
      <c r="Z2185" s="35"/>
      <c r="AA2185" s="35"/>
      <c r="AB2185" s="35"/>
      <c r="AC2185" s="35"/>
      <c r="AD2185" s="35"/>
      <c r="AE2185" s="35"/>
      <c r="AR2185" s="157" t="s">
        <v>292</v>
      </c>
      <c r="AT2185" s="157" t="s">
        <v>197</v>
      </c>
      <c r="AU2185" s="157" t="s">
        <v>81</v>
      </c>
      <c r="AY2185" s="20" t="s">
        <v>195</v>
      </c>
      <c r="BE2185" s="158">
        <f>IF(N2185="základní",J2185,0)</f>
        <v>0</v>
      </c>
      <c r="BF2185" s="158">
        <f>IF(N2185="snížená",J2185,0)</f>
        <v>0</v>
      </c>
      <c r="BG2185" s="158">
        <f>IF(N2185="zákl. přenesená",J2185,0)</f>
        <v>0</v>
      </c>
      <c r="BH2185" s="158">
        <f>IF(N2185="sníž. přenesená",J2185,0)</f>
        <v>0</v>
      </c>
      <c r="BI2185" s="158">
        <f>IF(N2185="nulová",J2185,0)</f>
        <v>0</v>
      </c>
      <c r="BJ2185" s="20" t="s">
        <v>79</v>
      </c>
      <c r="BK2185" s="158">
        <f>ROUND(I2185*H2185,2)</f>
        <v>0</v>
      </c>
      <c r="BL2185" s="20" t="s">
        <v>292</v>
      </c>
      <c r="BM2185" s="157" t="s">
        <v>2529</v>
      </c>
    </row>
    <row r="2186" spans="1:65" s="2" customFormat="1" ht="48.75">
      <c r="A2186" s="35"/>
      <c r="B2186" s="36"/>
      <c r="C2186" s="35"/>
      <c r="D2186" s="159" t="s">
        <v>204</v>
      </c>
      <c r="E2186" s="35"/>
      <c r="F2186" s="160" t="s">
        <v>2522</v>
      </c>
      <c r="G2186" s="35"/>
      <c r="H2186" s="35"/>
      <c r="I2186" s="161"/>
      <c r="J2186" s="35"/>
      <c r="K2186" s="35"/>
      <c r="L2186" s="36"/>
      <c r="M2186" s="162"/>
      <c r="N2186" s="163"/>
      <c r="O2186" s="56"/>
      <c r="P2186" s="56"/>
      <c r="Q2186" s="56"/>
      <c r="R2186" s="56"/>
      <c r="S2186" s="56"/>
      <c r="T2186" s="57"/>
      <c r="U2186" s="35"/>
      <c r="V2186" s="35"/>
      <c r="W2186" s="35"/>
      <c r="X2186" s="35"/>
      <c r="Y2186" s="35"/>
      <c r="Z2186" s="35"/>
      <c r="AA2186" s="35"/>
      <c r="AB2186" s="35"/>
      <c r="AC2186" s="35"/>
      <c r="AD2186" s="35"/>
      <c r="AE2186" s="35"/>
      <c r="AT2186" s="20" t="s">
        <v>204</v>
      </c>
      <c r="AU2186" s="20" t="s">
        <v>81</v>
      </c>
    </row>
    <row r="2187" spans="1:65" s="13" customFormat="1">
      <c r="B2187" s="164"/>
      <c r="D2187" s="159" t="s">
        <v>206</v>
      </c>
      <c r="E2187" s="165" t="s">
        <v>3</v>
      </c>
      <c r="F2187" s="166" t="s">
        <v>2145</v>
      </c>
      <c r="H2187" s="167">
        <v>777</v>
      </c>
      <c r="I2187" s="168"/>
      <c r="L2187" s="164"/>
      <c r="M2187" s="169"/>
      <c r="N2187" s="170"/>
      <c r="O2187" s="170"/>
      <c r="P2187" s="170"/>
      <c r="Q2187" s="170"/>
      <c r="R2187" s="170"/>
      <c r="S2187" s="170"/>
      <c r="T2187" s="171"/>
      <c r="AT2187" s="165" t="s">
        <v>206</v>
      </c>
      <c r="AU2187" s="165" t="s">
        <v>81</v>
      </c>
      <c r="AV2187" s="13" t="s">
        <v>81</v>
      </c>
      <c r="AW2187" s="13" t="s">
        <v>34</v>
      </c>
      <c r="AX2187" s="13" t="s">
        <v>72</v>
      </c>
      <c r="AY2187" s="165" t="s">
        <v>195</v>
      </c>
    </row>
    <row r="2188" spans="1:65" s="13" customFormat="1">
      <c r="B2188" s="164"/>
      <c r="D2188" s="159" t="s">
        <v>206</v>
      </c>
      <c r="E2188" s="165" t="s">
        <v>3</v>
      </c>
      <c r="F2188" s="166" t="s">
        <v>2514</v>
      </c>
      <c r="H2188" s="167">
        <v>32.61</v>
      </c>
      <c r="I2188" s="168"/>
      <c r="L2188" s="164"/>
      <c r="M2188" s="169"/>
      <c r="N2188" s="170"/>
      <c r="O2188" s="170"/>
      <c r="P2188" s="170"/>
      <c r="Q2188" s="170"/>
      <c r="R2188" s="170"/>
      <c r="S2188" s="170"/>
      <c r="T2188" s="171"/>
      <c r="AT2188" s="165" t="s">
        <v>206</v>
      </c>
      <c r="AU2188" s="165" t="s">
        <v>81</v>
      </c>
      <c r="AV2188" s="13" t="s">
        <v>81</v>
      </c>
      <c r="AW2188" s="13" t="s">
        <v>34</v>
      </c>
      <c r="AX2188" s="13" t="s">
        <v>72</v>
      </c>
      <c r="AY2188" s="165" t="s">
        <v>195</v>
      </c>
    </row>
    <row r="2189" spans="1:65" s="15" customFormat="1" ht="22.5">
      <c r="B2189" s="180"/>
      <c r="D2189" s="159" t="s">
        <v>206</v>
      </c>
      <c r="E2189" s="181" t="s">
        <v>3</v>
      </c>
      <c r="F2189" s="182" t="s">
        <v>2146</v>
      </c>
      <c r="H2189" s="183">
        <v>809.61</v>
      </c>
      <c r="I2189" s="184"/>
      <c r="L2189" s="180"/>
      <c r="M2189" s="185"/>
      <c r="N2189" s="186"/>
      <c r="O2189" s="186"/>
      <c r="P2189" s="186"/>
      <c r="Q2189" s="186"/>
      <c r="R2189" s="186"/>
      <c r="S2189" s="186"/>
      <c r="T2189" s="187"/>
      <c r="AT2189" s="181" t="s">
        <v>206</v>
      </c>
      <c r="AU2189" s="181" t="s">
        <v>81</v>
      </c>
      <c r="AV2189" s="15" t="s">
        <v>202</v>
      </c>
      <c r="AW2189" s="15" t="s">
        <v>34</v>
      </c>
      <c r="AX2189" s="15" t="s">
        <v>79</v>
      </c>
      <c r="AY2189" s="181" t="s">
        <v>195</v>
      </c>
    </row>
    <row r="2190" spans="1:65" s="2" customFormat="1" ht="37.9" customHeight="1">
      <c r="A2190" s="35"/>
      <c r="B2190" s="145"/>
      <c r="C2190" s="188" t="s">
        <v>2530</v>
      </c>
      <c r="D2190" s="188" t="s">
        <v>282</v>
      </c>
      <c r="E2190" s="189" t="s">
        <v>2531</v>
      </c>
      <c r="F2190" s="190" t="s">
        <v>2532</v>
      </c>
      <c r="G2190" s="191" t="s">
        <v>300</v>
      </c>
      <c r="H2190" s="192">
        <v>931.05200000000002</v>
      </c>
      <c r="I2190" s="193"/>
      <c r="J2190" s="194">
        <f>ROUND(I2190*H2190,2)</f>
        <v>0</v>
      </c>
      <c r="K2190" s="190" t="s">
        <v>201</v>
      </c>
      <c r="L2190" s="195"/>
      <c r="M2190" s="196" t="s">
        <v>3</v>
      </c>
      <c r="N2190" s="197" t="s">
        <v>43</v>
      </c>
      <c r="O2190" s="56"/>
      <c r="P2190" s="155">
        <f>O2190*H2190</f>
        <v>0</v>
      </c>
      <c r="Q2190" s="155">
        <v>4.4999999999999997E-3</v>
      </c>
      <c r="R2190" s="155">
        <f>Q2190*H2190</f>
        <v>4.1897339999999996</v>
      </c>
      <c r="S2190" s="155">
        <v>0</v>
      </c>
      <c r="T2190" s="156">
        <f>S2190*H2190</f>
        <v>0</v>
      </c>
      <c r="U2190" s="35"/>
      <c r="V2190" s="35"/>
      <c r="W2190" s="35"/>
      <c r="X2190" s="35"/>
      <c r="Y2190" s="35"/>
      <c r="Z2190" s="35"/>
      <c r="AA2190" s="35"/>
      <c r="AB2190" s="35"/>
      <c r="AC2190" s="35"/>
      <c r="AD2190" s="35"/>
      <c r="AE2190" s="35"/>
      <c r="AR2190" s="157" t="s">
        <v>392</v>
      </c>
      <c r="AT2190" s="157" t="s">
        <v>282</v>
      </c>
      <c r="AU2190" s="157" t="s">
        <v>81</v>
      </c>
      <c r="AY2190" s="20" t="s">
        <v>195</v>
      </c>
      <c r="BE2190" s="158">
        <f>IF(N2190="základní",J2190,0)</f>
        <v>0</v>
      </c>
      <c r="BF2190" s="158">
        <f>IF(N2190="snížená",J2190,0)</f>
        <v>0</v>
      </c>
      <c r="BG2190" s="158">
        <f>IF(N2190="zákl. přenesená",J2190,0)</f>
        <v>0</v>
      </c>
      <c r="BH2190" s="158">
        <f>IF(N2190="sníž. přenesená",J2190,0)</f>
        <v>0</v>
      </c>
      <c r="BI2190" s="158">
        <f>IF(N2190="nulová",J2190,0)</f>
        <v>0</v>
      </c>
      <c r="BJ2190" s="20" t="s">
        <v>79</v>
      </c>
      <c r="BK2190" s="158">
        <f>ROUND(I2190*H2190,2)</f>
        <v>0</v>
      </c>
      <c r="BL2190" s="20" t="s">
        <v>292</v>
      </c>
      <c r="BM2190" s="157" t="s">
        <v>2533</v>
      </c>
    </row>
    <row r="2191" spans="1:65" s="13" customFormat="1">
      <c r="B2191" s="164"/>
      <c r="D2191" s="159" t="s">
        <v>206</v>
      </c>
      <c r="F2191" s="166" t="s">
        <v>2534</v>
      </c>
      <c r="H2191" s="167">
        <v>931.05200000000002</v>
      </c>
      <c r="I2191" s="168"/>
      <c r="L2191" s="164"/>
      <c r="M2191" s="169"/>
      <c r="N2191" s="170"/>
      <c r="O2191" s="170"/>
      <c r="P2191" s="170"/>
      <c r="Q2191" s="170"/>
      <c r="R2191" s="170"/>
      <c r="S2191" s="170"/>
      <c r="T2191" s="171"/>
      <c r="AT2191" s="165" t="s">
        <v>206</v>
      </c>
      <c r="AU2191" s="165" t="s">
        <v>81</v>
      </c>
      <c r="AV2191" s="13" t="s">
        <v>81</v>
      </c>
      <c r="AW2191" s="13" t="s">
        <v>4</v>
      </c>
      <c r="AX2191" s="13" t="s">
        <v>79</v>
      </c>
      <c r="AY2191" s="165" t="s">
        <v>195</v>
      </c>
    </row>
    <row r="2192" spans="1:65" s="2" customFormat="1" ht="37.9" customHeight="1">
      <c r="A2192" s="35"/>
      <c r="B2192" s="145"/>
      <c r="C2192" s="146" t="s">
        <v>2535</v>
      </c>
      <c r="D2192" s="146" t="s">
        <v>197</v>
      </c>
      <c r="E2192" s="147" t="s">
        <v>2536</v>
      </c>
      <c r="F2192" s="148" t="s">
        <v>2537</v>
      </c>
      <c r="G2192" s="149" t="s">
        <v>321</v>
      </c>
      <c r="H2192" s="150">
        <v>290.983</v>
      </c>
      <c r="I2192" s="151"/>
      <c r="J2192" s="152">
        <f>ROUND(I2192*H2192,2)</f>
        <v>0</v>
      </c>
      <c r="K2192" s="148" t="s">
        <v>201</v>
      </c>
      <c r="L2192" s="36"/>
      <c r="M2192" s="153" t="s">
        <v>3</v>
      </c>
      <c r="N2192" s="154" t="s">
        <v>43</v>
      </c>
      <c r="O2192" s="56"/>
      <c r="P2192" s="155">
        <f>O2192*H2192</f>
        <v>0</v>
      </c>
      <c r="Q2192" s="155">
        <v>5.9999999999999995E-4</v>
      </c>
      <c r="R2192" s="155">
        <f>Q2192*H2192</f>
        <v>0.17458979999999999</v>
      </c>
      <c r="S2192" s="155">
        <v>0</v>
      </c>
      <c r="T2192" s="156">
        <f>S2192*H2192</f>
        <v>0</v>
      </c>
      <c r="U2192" s="35"/>
      <c r="V2192" s="35"/>
      <c r="W2192" s="35"/>
      <c r="X2192" s="35"/>
      <c r="Y2192" s="35"/>
      <c r="Z2192" s="35"/>
      <c r="AA2192" s="35"/>
      <c r="AB2192" s="35"/>
      <c r="AC2192" s="35"/>
      <c r="AD2192" s="35"/>
      <c r="AE2192" s="35"/>
      <c r="AR2192" s="157" t="s">
        <v>292</v>
      </c>
      <c r="AT2192" s="157" t="s">
        <v>197</v>
      </c>
      <c r="AU2192" s="157" t="s">
        <v>81</v>
      </c>
      <c r="AY2192" s="20" t="s">
        <v>195</v>
      </c>
      <c r="BE2192" s="158">
        <f>IF(N2192="základní",J2192,0)</f>
        <v>0</v>
      </c>
      <c r="BF2192" s="158">
        <f>IF(N2192="snížená",J2192,0)</f>
        <v>0</v>
      </c>
      <c r="BG2192" s="158">
        <f>IF(N2192="zákl. přenesená",J2192,0)</f>
        <v>0</v>
      </c>
      <c r="BH2192" s="158">
        <f>IF(N2192="sníž. přenesená",J2192,0)</f>
        <v>0</v>
      </c>
      <c r="BI2192" s="158">
        <f>IF(N2192="nulová",J2192,0)</f>
        <v>0</v>
      </c>
      <c r="BJ2192" s="20" t="s">
        <v>79</v>
      </c>
      <c r="BK2192" s="158">
        <f>ROUND(I2192*H2192,2)</f>
        <v>0</v>
      </c>
      <c r="BL2192" s="20" t="s">
        <v>292</v>
      </c>
      <c r="BM2192" s="157" t="s">
        <v>2538</v>
      </c>
    </row>
    <row r="2193" spans="1:65" s="2" customFormat="1" ht="58.5">
      <c r="A2193" s="35"/>
      <c r="B2193" s="36"/>
      <c r="C2193" s="35"/>
      <c r="D2193" s="159" t="s">
        <v>204</v>
      </c>
      <c r="E2193" s="35"/>
      <c r="F2193" s="160" t="s">
        <v>2539</v>
      </c>
      <c r="G2193" s="35"/>
      <c r="H2193" s="35"/>
      <c r="I2193" s="161"/>
      <c r="J2193" s="35"/>
      <c r="K2193" s="35"/>
      <c r="L2193" s="36"/>
      <c r="M2193" s="162"/>
      <c r="N2193" s="163"/>
      <c r="O2193" s="56"/>
      <c r="P2193" s="56"/>
      <c r="Q2193" s="56"/>
      <c r="R2193" s="56"/>
      <c r="S2193" s="56"/>
      <c r="T2193" s="57"/>
      <c r="U2193" s="35"/>
      <c r="V2193" s="35"/>
      <c r="W2193" s="35"/>
      <c r="X2193" s="35"/>
      <c r="Y2193" s="35"/>
      <c r="Z2193" s="35"/>
      <c r="AA2193" s="35"/>
      <c r="AB2193" s="35"/>
      <c r="AC2193" s="35"/>
      <c r="AD2193" s="35"/>
      <c r="AE2193" s="35"/>
      <c r="AT2193" s="20" t="s">
        <v>204</v>
      </c>
      <c r="AU2193" s="20" t="s">
        <v>81</v>
      </c>
    </row>
    <row r="2194" spans="1:65" s="13" customFormat="1">
      <c r="B2194" s="164"/>
      <c r="D2194" s="159" t="s">
        <v>206</v>
      </c>
      <c r="E2194" s="165" t="s">
        <v>3</v>
      </c>
      <c r="F2194" s="166" t="s">
        <v>2540</v>
      </c>
      <c r="H2194" s="167">
        <v>119.76900000000001</v>
      </c>
      <c r="I2194" s="168"/>
      <c r="L2194" s="164"/>
      <c r="M2194" s="169"/>
      <c r="N2194" s="170"/>
      <c r="O2194" s="170"/>
      <c r="P2194" s="170"/>
      <c r="Q2194" s="170"/>
      <c r="R2194" s="170"/>
      <c r="S2194" s="170"/>
      <c r="T2194" s="171"/>
      <c r="AT2194" s="165" t="s">
        <v>206</v>
      </c>
      <c r="AU2194" s="165" t="s">
        <v>81</v>
      </c>
      <c r="AV2194" s="13" t="s">
        <v>81</v>
      </c>
      <c r="AW2194" s="13" t="s">
        <v>34</v>
      </c>
      <c r="AX2194" s="13" t="s">
        <v>72</v>
      </c>
      <c r="AY2194" s="165" t="s">
        <v>195</v>
      </c>
    </row>
    <row r="2195" spans="1:65" s="13" customFormat="1">
      <c r="B2195" s="164"/>
      <c r="D2195" s="159" t="s">
        <v>206</v>
      </c>
      <c r="E2195" s="165" t="s">
        <v>3</v>
      </c>
      <c r="F2195" s="166" t="s">
        <v>2541</v>
      </c>
      <c r="H2195" s="167">
        <v>16.3</v>
      </c>
      <c r="I2195" s="168"/>
      <c r="L2195" s="164"/>
      <c r="M2195" s="169"/>
      <c r="N2195" s="170"/>
      <c r="O2195" s="170"/>
      <c r="P2195" s="170"/>
      <c r="Q2195" s="170"/>
      <c r="R2195" s="170"/>
      <c r="S2195" s="170"/>
      <c r="T2195" s="171"/>
      <c r="AT2195" s="165" t="s">
        <v>206</v>
      </c>
      <c r="AU2195" s="165" t="s">
        <v>81</v>
      </c>
      <c r="AV2195" s="13" t="s">
        <v>81</v>
      </c>
      <c r="AW2195" s="13" t="s">
        <v>34</v>
      </c>
      <c r="AX2195" s="13" t="s">
        <v>72</v>
      </c>
      <c r="AY2195" s="165" t="s">
        <v>195</v>
      </c>
    </row>
    <row r="2196" spans="1:65" s="13" customFormat="1">
      <c r="B2196" s="164"/>
      <c r="D2196" s="159" t="s">
        <v>206</v>
      </c>
      <c r="E2196" s="165" t="s">
        <v>3</v>
      </c>
      <c r="F2196" s="166" t="s">
        <v>2542</v>
      </c>
      <c r="H2196" s="167">
        <v>32.646000000000001</v>
      </c>
      <c r="I2196" s="168"/>
      <c r="L2196" s="164"/>
      <c r="M2196" s="169"/>
      <c r="N2196" s="170"/>
      <c r="O2196" s="170"/>
      <c r="P2196" s="170"/>
      <c r="Q2196" s="170"/>
      <c r="R2196" s="170"/>
      <c r="S2196" s="170"/>
      <c r="T2196" s="171"/>
      <c r="AT2196" s="165" t="s">
        <v>206</v>
      </c>
      <c r="AU2196" s="165" t="s">
        <v>81</v>
      </c>
      <c r="AV2196" s="13" t="s">
        <v>81</v>
      </c>
      <c r="AW2196" s="13" t="s">
        <v>34</v>
      </c>
      <c r="AX2196" s="13" t="s">
        <v>72</v>
      </c>
      <c r="AY2196" s="165" t="s">
        <v>195</v>
      </c>
    </row>
    <row r="2197" spans="1:65" s="13" customFormat="1">
      <c r="B2197" s="164"/>
      <c r="D2197" s="159" t="s">
        <v>206</v>
      </c>
      <c r="E2197" s="165" t="s">
        <v>3</v>
      </c>
      <c r="F2197" s="166" t="s">
        <v>2543</v>
      </c>
      <c r="H2197" s="167">
        <v>111.66800000000001</v>
      </c>
      <c r="I2197" s="168"/>
      <c r="L2197" s="164"/>
      <c r="M2197" s="169"/>
      <c r="N2197" s="170"/>
      <c r="O2197" s="170"/>
      <c r="P2197" s="170"/>
      <c r="Q2197" s="170"/>
      <c r="R2197" s="170"/>
      <c r="S2197" s="170"/>
      <c r="T2197" s="171"/>
      <c r="AT2197" s="165" t="s">
        <v>206</v>
      </c>
      <c r="AU2197" s="165" t="s">
        <v>81</v>
      </c>
      <c r="AV2197" s="13" t="s">
        <v>81</v>
      </c>
      <c r="AW2197" s="13" t="s">
        <v>34</v>
      </c>
      <c r="AX2197" s="13" t="s">
        <v>72</v>
      </c>
      <c r="AY2197" s="165" t="s">
        <v>195</v>
      </c>
    </row>
    <row r="2198" spans="1:65" s="13" customFormat="1">
      <c r="B2198" s="164"/>
      <c r="D2198" s="159" t="s">
        <v>206</v>
      </c>
      <c r="E2198" s="165" t="s">
        <v>3</v>
      </c>
      <c r="F2198" s="166" t="s">
        <v>2544</v>
      </c>
      <c r="H2198" s="167">
        <v>10.6</v>
      </c>
      <c r="I2198" s="168"/>
      <c r="L2198" s="164"/>
      <c r="M2198" s="169"/>
      <c r="N2198" s="170"/>
      <c r="O2198" s="170"/>
      <c r="P2198" s="170"/>
      <c r="Q2198" s="170"/>
      <c r="R2198" s="170"/>
      <c r="S2198" s="170"/>
      <c r="T2198" s="171"/>
      <c r="AT2198" s="165" t="s">
        <v>206</v>
      </c>
      <c r="AU2198" s="165" t="s">
        <v>81</v>
      </c>
      <c r="AV2198" s="13" t="s">
        <v>81</v>
      </c>
      <c r="AW2198" s="13" t="s">
        <v>34</v>
      </c>
      <c r="AX2198" s="13" t="s">
        <v>72</v>
      </c>
      <c r="AY2198" s="165" t="s">
        <v>195</v>
      </c>
    </row>
    <row r="2199" spans="1:65" s="15" customFormat="1">
      <c r="B2199" s="180"/>
      <c r="D2199" s="159" t="s">
        <v>206</v>
      </c>
      <c r="E2199" s="181" t="s">
        <v>3</v>
      </c>
      <c r="F2199" s="182" t="s">
        <v>2506</v>
      </c>
      <c r="H2199" s="183">
        <v>290.98300000000006</v>
      </c>
      <c r="I2199" s="184"/>
      <c r="L2199" s="180"/>
      <c r="M2199" s="185"/>
      <c r="N2199" s="186"/>
      <c r="O2199" s="186"/>
      <c r="P2199" s="186"/>
      <c r="Q2199" s="186"/>
      <c r="R2199" s="186"/>
      <c r="S2199" s="186"/>
      <c r="T2199" s="187"/>
      <c r="AT2199" s="181" t="s">
        <v>206</v>
      </c>
      <c r="AU2199" s="181" t="s">
        <v>81</v>
      </c>
      <c r="AV2199" s="15" t="s">
        <v>202</v>
      </c>
      <c r="AW2199" s="15" t="s">
        <v>34</v>
      </c>
      <c r="AX2199" s="15" t="s">
        <v>79</v>
      </c>
      <c r="AY2199" s="181" t="s">
        <v>195</v>
      </c>
    </row>
    <row r="2200" spans="1:65" s="2" customFormat="1" ht="37.9" customHeight="1">
      <c r="A2200" s="35"/>
      <c r="B2200" s="145"/>
      <c r="C2200" s="146" t="s">
        <v>2545</v>
      </c>
      <c r="D2200" s="146" t="s">
        <v>197</v>
      </c>
      <c r="E2200" s="147" t="s">
        <v>2546</v>
      </c>
      <c r="F2200" s="148" t="s">
        <v>2547</v>
      </c>
      <c r="G2200" s="149" t="s">
        <v>321</v>
      </c>
      <c r="H2200" s="150">
        <v>247.73699999999999</v>
      </c>
      <c r="I2200" s="151"/>
      <c r="J2200" s="152">
        <f>ROUND(I2200*H2200,2)</f>
        <v>0</v>
      </c>
      <c r="K2200" s="148" t="s">
        <v>201</v>
      </c>
      <c r="L2200" s="36"/>
      <c r="M2200" s="153" t="s">
        <v>3</v>
      </c>
      <c r="N2200" s="154" t="s">
        <v>43</v>
      </c>
      <c r="O2200" s="56"/>
      <c r="P2200" s="155">
        <f>O2200*H2200</f>
        <v>0</v>
      </c>
      <c r="Q2200" s="155">
        <v>5.9999999999999995E-4</v>
      </c>
      <c r="R2200" s="155">
        <f>Q2200*H2200</f>
        <v>0.14864219999999997</v>
      </c>
      <c r="S2200" s="155">
        <v>0</v>
      </c>
      <c r="T2200" s="156">
        <f>S2200*H2200</f>
        <v>0</v>
      </c>
      <c r="U2200" s="35"/>
      <c r="V2200" s="35"/>
      <c r="W2200" s="35"/>
      <c r="X2200" s="35"/>
      <c r="Y2200" s="35"/>
      <c r="Z2200" s="35"/>
      <c r="AA2200" s="35"/>
      <c r="AB2200" s="35"/>
      <c r="AC2200" s="35"/>
      <c r="AD2200" s="35"/>
      <c r="AE2200" s="35"/>
      <c r="AR2200" s="157" t="s">
        <v>292</v>
      </c>
      <c r="AT2200" s="157" t="s">
        <v>197</v>
      </c>
      <c r="AU2200" s="157" t="s">
        <v>81</v>
      </c>
      <c r="AY2200" s="20" t="s">
        <v>195</v>
      </c>
      <c r="BE2200" s="158">
        <f>IF(N2200="základní",J2200,0)</f>
        <v>0</v>
      </c>
      <c r="BF2200" s="158">
        <f>IF(N2200="snížená",J2200,0)</f>
        <v>0</v>
      </c>
      <c r="BG2200" s="158">
        <f>IF(N2200="zákl. přenesená",J2200,0)</f>
        <v>0</v>
      </c>
      <c r="BH2200" s="158">
        <f>IF(N2200="sníž. přenesená",J2200,0)</f>
        <v>0</v>
      </c>
      <c r="BI2200" s="158">
        <f>IF(N2200="nulová",J2200,0)</f>
        <v>0</v>
      </c>
      <c r="BJ2200" s="20" t="s">
        <v>79</v>
      </c>
      <c r="BK2200" s="158">
        <f>ROUND(I2200*H2200,2)</f>
        <v>0</v>
      </c>
      <c r="BL2200" s="20" t="s">
        <v>292</v>
      </c>
      <c r="BM2200" s="157" t="s">
        <v>2548</v>
      </c>
    </row>
    <row r="2201" spans="1:65" s="2" customFormat="1" ht="58.5">
      <c r="A2201" s="35"/>
      <c r="B2201" s="36"/>
      <c r="C2201" s="35"/>
      <c r="D2201" s="159" t="s">
        <v>204</v>
      </c>
      <c r="E2201" s="35"/>
      <c r="F2201" s="160" t="s">
        <v>2539</v>
      </c>
      <c r="G2201" s="35"/>
      <c r="H2201" s="35"/>
      <c r="I2201" s="161"/>
      <c r="J2201" s="35"/>
      <c r="K2201" s="35"/>
      <c r="L2201" s="36"/>
      <c r="M2201" s="162"/>
      <c r="N2201" s="163"/>
      <c r="O2201" s="56"/>
      <c r="P2201" s="56"/>
      <c r="Q2201" s="56"/>
      <c r="R2201" s="56"/>
      <c r="S2201" s="56"/>
      <c r="T2201" s="57"/>
      <c r="U2201" s="35"/>
      <c r="V2201" s="35"/>
      <c r="W2201" s="35"/>
      <c r="X2201" s="35"/>
      <c r="Y2201" s="35"/>
      <c r="Z2201" s="35"/>
      <c r="AA2201" s="35"/>
      <c r="AB2201" s="35"/>
      <c r="AC2201" s="35"/>
      <c r="AD2201" s="35"/>
      <c r="AE2201" s="35"/>
      <c r="AT2201" s="20" t="s">
        <v>204</v>
      </c>
      <c r="AU2201" s="20" t="s">
        <v>81</v>
      </c>
    </row>
    <row r="2202" spans="1:65" s="13" customFormat="1">
      <c r="B2202" s="164"/>
      <c r="D2202" s="159" t="s">
        <v>206</v>
      </c>
      <c r="E2202" s="165" t="s">
        <v>3</v>
      </c>
      <c r="F2202" s="166" t="s">
        <v>2540</v>
      </c>
      <c r="H2202" s="167">
        <v>119.76900000000001</v>
      </c>
      <c r="I2202" s="168"/>
      <c r="L2202" s="164"/>
      <c r="M2202" s="169"/>
      <c r="N2202" s="170"/>
      <c r="O2202" s="170"/>
      <c r="P2202" s="170"/>
      <c r="Q2202" s="170"/>
      <c r="R2202" s="170"/>
      <c r="S2202" s="170"/>
      <c r="T2202" s="171"/>
      <c r="AT2202" s="165" t="s">
        <v>206</v>
      </c>
      <c r="AU2202" s="165" t="s">
        <v>81</v>
      </c>
      <c r="AV2202" s="13" t="s">
        <v>81</v>
      </c>
      <c r="AW2202" s="13" t="s">
        <v>34</v>
      </c>
      <c r="AX2202" s="13" t="s">
        <v>72</v>
      </c>
      <c r="AY2202" s="165" t="s">
        <v>195</v>
      </c>
    </row>
    <row r="2203" spans="1:65" s="13" customFormat="1">
      <c r="B2203" s="164"/>
      <c r="D2203" s="159" t="s">
        <v>206</v>
      </c>
      <c r="E2203" s="165" t="s">
        <v>3</v>
      </c>
      <c r="F2203" s="166" t="s">
        <v>2541</v>
      </c>
      <c r="H2203" s="167">
        <v>16.3</v>
      </c>
      <c r="I2203" s="168"/>
      <c r="L2203" s="164"/>
      <c r="M2203" s="169"/>
      <c r="N2203" s="170"/>
      <c r="O2203" s="170"/>
      <c r="P2203" s="170"/>
      <c r="Q2203" s="170"/>
      <c r="R2203" s="170"/>
      <c r="S2203" s="170"/>
      <c r="T2203" s="171"/>
      <c r="AT2203" s="165" t="s">
        <v>206</v>
      </c>
      <c r="AU2203" s="165" t="s">
        <v>81</v>
      </c>
      <c r="AV2203" s="13" t="s">
        <v>81</v>
      </c>
      <c r="AW2203" s="13" t="s">
        <v>34</v>
      </c>
      <c r="AX2203" s="13" t="s">
        <v>72</v>
      </c>
      <c r="AY2203" s="165" t="s">
        <v>195</v>
      </c>
    </row>
    <row r="2204" spans="1:65" s="13" customFormat="1">
      <c r="B2204" s="164"/>
      <c r="D2204" s="159" t="s">
        <v>206</v>
      </c>
      <c r="E2204" s="165" t="s">
        <v>3</v>
      </c>
      <c r="F2204" s="166" t="s">
        <v>2543</v>
      </c>
      <c r="H2204" s="167">
        <v>111.66800000000001</v>
      </c>
      <c r="I2204" s="168"/>
      <c r="L2204" s="164"/>
      <c r="M2204" s="169"/>
      <c r="N2204" s="170"/>
      <c r="O2204" s="170"/>
      <c r="P2204" s="170"/>
      <c r="Q2204" s="170"/>
      <c r="R2204" s="170"/>
      <c r="S2204" s="170"/>
      <c r="T2204" s="171"/>
      <c r="AT2204" s="165" t="s">
        <v>206</v>
      </c>
      <c r="AU2204" s="165" t="s">
        <v>81</v>
      </c>
      <c r="AV2204" s="13" t="s">
        <v>81</v>
      </c>
      <c r="AW2204" s="13" t="s">
        <v>34</v>
      </c>
      <c r="AX2204" s="13" t="s">
        <v>72</v>
      </c>
      <c r="AY2204" s="165" t="s">
        <v>195</v>
      </c>
    </row>
    <row r="2205" spans="1:65" s="15" customFormat="1">
      <c r="B2205" s="180"/>
      <c r="D2205" s="159" t="s">
        <v>206</v>
      </c>
      <c r="E2205" s="181" t="s">
        <v>3</v>
      </c>
      <c r="F2205" s="182" t="s">
        <v>2506</v>
      </c>
      <c r="H2205" s="183">
        <v>247.73699999999999</v>
      </c>
      <c r="I2205" s="184"/>
      <c r="L2205" s="180"/>
      <c r="M2205" s="185"/>
      <c r="N2205" s="186"/>
      <c r="O2205" s="186"/>
      <c r="P2205" s="186"/>
      <c r="Q2205" s="186"/>
      <c r="R2205" s="186"/>
      <c r="S2205" s="186"/>
      <c r="T2205" s="187"/>
      <c r="AT2205" s="181" t="s">
        <v>206</v>
      </c>
      <c r="AU2205" s="181" t="s">
        <v>81</v>
      </c>
      <c r="AV2205" s="15" t="s">
        <v>202</v>
      </c>
      <c r="AW2205" s="15" t="s">
        <v>34</v>
      </c>
      <c r="AX2205" s="15" t="s">
        <v>79</v>
      </c>
      <c r="AY2205" s="181" t="s">
        <v>195</v>
      </c>
    </row>
    <row r="2206" spans="1:65" s="2" customFormat="1" ht="37.9" customHeight="1">
      <c r="A2206" s="35"/>
      <c r="B2206" s="145"/>
      <c r="C2206" s="146" t="s">
        <v>2549</v>
      </c>
      <c r="D2206" s="146" t="s">
        <v>197</v>
      </c>
      <c r="E2206" s="147" t="s">
        <v>2550</v>
      </c>
      <c r="F2206" s="148" t="s">
        <v>2551</v>
      </c>
      <c r="G2206" s="149" t="s">
        <v>321</v>
      </c>
      <c r="H2206" s="150">
        <v>43.246000000000002</v>
      </c>
      <c r="I2206" s="151"/>
      <c r="J2206" s="152">
        <f>ROUND(I2206*H2206,2)</f>
        <v>0</v>
      </c>
      <c r="K2206" s="148" t="s">
        <v>201</v>
      </c>
      <c r="L2206" s="36"/>
      <c r="M2206" s="153" t="s">
        <v>3</v>
      </c>
      <c r="N2206" s="154" t="s">
        <v>43</v>
      </c>
      <c r="O2206" s="56"/>
      <c r="P2206" s="155">
        <f>O2206*H2206</f>
        <v>0</v>
      </c>
      <c r="Q2206" s="155">
        <v>4.2999999999999999E-4</v>
      </c>
      <c r="R2206" s="155">
        <f>Q2206*H2206</f>
        <v>1.8595779999999999E-2</v>
      </c>
      <c r="S2206" s="155">
        <v>0</v>
      </c>
      <c r="T2206" s="156">
        <f>S2206*H2206</f>
        <v>0</v>
      </c>
      <c r="U2206" s="35"/>
      <c r="V2206" s="35"/>
      <c r="W2206" s="35"/>
      <c r="X2206" s="35"/>
      <c r="Y2206" s="35"/>
      <c r="Z2206" s="35"/>
      <c r="AA2206" s="35"/>
      <c r="AB2206" s="35"/>
      <c r="AC2206" s="35"/>
      <c r="AD2206" s="35"/>
      <c r="AE2206" s="35"/>
      <c r="AR2206" s="157" t="s">
        <v>292</v>
      </c>
      <c r="AT2206" s="157" t="s">
        <v>197</v>
      </c>
      <c r="AU2206" s="157" t="s">
        <v>81</v>
      </c>
      <c r="AY2206" s="20" t="s">
        <v>195</v>
      </c>
      <c r="BE2206" s="158">
        <f>IF(N2206="základní",J2206,0)</f>
        <v>0</v>
      </c>
      <c r="BF2206" s="158">
        <f>IF(N2206="snížená",J2206,0)</f>
        <v>0</v>
      </c>
      <c r="BG2206" s="158">
        <f>IF(N2206="zákl. přenesená",J2206,0)</f>
        <v>0</v>
      </c>
      <c r="BH2206" s="158">
        <f>IF(N2206="sníž. přenesená",J2206,0)</f>
        <v>0</v>
      </c>
      <c r="BI2206" s="158">
        <f>IF(N2206="nulová",J2206,0)</f>
        <v>0</v>
      </c>
      <c r="BJ2206" s="20" t="s">
        <v>79</v>
      </c>
      <c r="BK2206" s="158">
        <f>ROUND(I2206*H2206,2)</f>
        <v>0</v>
      </c>
      <c r="BL2206" s="20" t="s">
        <v>292</v>
      </c>
      <c r="BM2206" s="157" t="s">
        <v>2552</v>
      </c>
    </row>
    <row r="2207" spans="1:65" s="2" customFormat="1" ht="58.5">
      <c r="A2207" s="35"/>
      <c r="B2207" s="36"/>
      <c r="C2207" s="35"/>
      <c r="D2207" s="159" t="s">
        <v>204</v>
      </c>
      <c r="E2207" s="35"/>
      <c r="F2207" s="160" t="s">
        <v>2539</v>
      </c>
      <c r="G2207" s="35"/>
      <c r="H2207" s="35"/>
      <c r="I2207" s="161"/>
      <c r="J2207" s="35"/>
      <c r="K2207" s="35"/>
      <c r="L2207" s="36"/>
      <c r="M2207" s="162"/>
      <c r="N2207" s="163"/>
      <c r="O2207" s="56"/>
      <c r="P2207" s="56"/>
      <c r="Q2207" s="56"/>
      <c r="R2207" s="56"/>
      <c r="S2207" s="56"/>
      <c r="T2207" s="57"/>
      <c r="U2207" s="35"/>
      <c r="V2207" s="35"/>
      <c r="W2207" s="35"/>
      <c r="X2207" s="35"/>
      <c r="Y2207" s="35"/>
      <c r="Z2207" s="35"/>
      <c r="AA2207" s="35"/>
      <c r="AB2207" s="35"/>
      <c r="AC2207" s="35"/>
      <c r="AD2207" s="35"/>
      <c r="AE2207" s="35"/>
      <c r="AT2207" s="20" t="s">
        <v>204</v>
      </c>
      <c r="AU2207" s="20" t="s">
        <v>81</v>
      </c>
    </row>
    <row r="2208" spans="1:65" s="13" customFormat="1">
      <c r="B2208" s="164"/>
      <c r="D2208" s="159" t="s">
        <v>206</v>
      </c>
      <c r="E2208" s="165" t="s">
        <v>3</v>
      </c>
      <c r="F2208" s="166" t="s">
        <v>2553</v>
      </c>
      <c r="H2208" s="167">
        <v>43.246000000000002</v>
      </c>
      <c r="I2208" s="168"/>
      <c r="L2208" s="164"/>
      <c r="M2208" s="169"/>
      <c r="N2208" s="170"/>
      <c r="O2208" s="170"/>
      <c r="P2208" s="170"/>
      <c r="Q2208" s="170"/>
      <c r="R2208" s="170"/>
      <c r="S2208" s="170"/>
      <c r="T2208" s="171"/>
      <c r="AT2208" s="165" t="s">
        <v>206</v>
      </c>
      <c r="AU2208" s="165" t="s">
        <v>81</v>
      </c>
      <c r="AV2208" s="13" t="s">
        <v>81</v>
      </c>
      <c r="AW2208" s="13" t="s">
        <v>34</v>
      </c>
      <c r="AX2208" s="13" t="s">
        <v>72</v>
      </c>
      <c r="AY2208" s="165" t="s">
        <v>195</v>
      </c>
    </row>
    <row r="2209" spans="1:65" s="15" customFormat="1">
      <c r="B2209" s="180"/>
      <c r="D2209" s="159" t="s">
        <v>206</v>
      </c>
      <c r="E2209" s="181" t="s">
        <v>3</v>
      </c>
      <c r="F2209" s="182" t="s">
        <v>2506</v>
      </c>
      <c r="H2209" s="183">
        <v>43.246000000000002</v>
      </c>
      <c r="I2209" s="184"/>
      <c r="L2209" s="180"/>
      <c r="M2209" s="185"/>
      <c r="N2209" s="186"/>
      <c r="O2209" s="186"/>
      <c r="P2209" s="186"/>
      <c r="Q2209" s="186"/>
      <c r="R2209" s="186"/>
      <c r="S2209" s="186"/>
      <c r="T2209" s="187"/>
      <c r="AT2209" s="181" t="s">
        <v>206</v>
      </c>
      <c r="AU2209" s="181" t="s">
        <v>81</v>
      </c>
      <c r="AV2209" s="15" t="s">
        <v>202</v>
      </c>
      <c r="AW2209" s="15" t="s">
        <v>34</v>
      </c>
      <c r="AX2209" s="15" t="s">
        <v>79</v>
      </c>
      <c r="AY2209" s="181" t="s">
        <v>195</v>
      </c>
    </row>
    <row r="2210" spans="1:65" s="2" customFormat="1" ht="24.2" customHeight="1">
      <c r="A2210" s="35"/>
      <c r="B2210" s="145"/>
      <c r="C2210" s="146" t="s">
        <v>2554</v>
      </c>
      <c r="D2210" s="146" t="s">
        <v>197</v>
      </c>
      <c r="E2210" s="147" t="s">
        <v>2555</v>
      </c>
      <c r="F2210" s="148" t="s">
        <v>2556</v>
      </c>
      <c r="G2210" s="149" t="s">
        <v>321</v>
      </c>
      <c r="H2210" s="150">
        <v>18.943000000000001</v>
      </c>
      <c r="I2210" s="151"/>
      <c r="J2210" s="152">
        <f>ROUND(I2210*H2210,2)</f>
        <v>0</v>
      </c>
      <c r="K2210" s="148" t="s">
        <v>201</v>
      </c>
      <c r="L2210" s="36"/>
      <c r="M2210" s="153" t="s">
        <v>3</v>
      </c>
      <c r="N2210" s="154" t="s">
        <v>43</v>
      </c>
      <c r="O2210" s="56"/>
      <c r="P2210" s="155">
        <f>O2210*H2210</f>
        <v>0</v>
      </c>
      <c r="Q2210" s="155">
        <v>1.5E-3</v>
      </c>
      <c r="R2210" s="155">
        <f>Q2210*H2210</f>
        <v>2.8414500000000002E-2</v>
      </c>
      <c r="S2210" s="155">
        <v>0</v>
      </c>
      <c r="T2210" s="156">
        <f>S2210*H2210</f>
        <v>0</v>
      </c>
      <c r="U2210" s="35"/>
      <c r="V2210" s="35"/>
      <c r="W2210" s="35"/>
      <c r="X2210" s="35"/>
      <c r="Y2210" s="35"/>
      <c r="Z2210" s="35"/>
      <c r="AA2210" s="35"/>
      <c r="AB2210" s="35"/>
      <c r="AC2210" s="35"/>
      <c r="AD2210" s="35"/>
      <c r="AE2210" s="35"/>
      <c r="AR2210" s="157" t="s">
        <v>292</v>
      </c>
      <c r="AT2210" s="157" t="s">
        <v>197</v>
      </c>
      <c r="AU2210" s="157" t="s">
        <v>81</v>
      </c>
      <c r="AY2210" s="20" t="s">
        <v>195</v>
      </c>
      <c r="BE2210" s="158">
        <f>IF(N2210="základní",J2210,0)</f>
        <v>0</v>
      </c>
      <c r="BF2210" s="158">
        <f>IF(N2210="snížená",J2210,0)</f>
        <v>0</v>
      </c>
      <c r="BG2210" s="158">
        <f>IF(N2210="zákl. přenesená",J2210,0)</f>
        <v>0</v>
      </c>
      <c r="BH2210" s="158">
        <f>IF(N2210="sníž. přenesená",J2210,0)</f>
        <v>0</v>
      </c>
      <c r="BI2210" s="158">
        <f>IF(N2210="nulová",J2210,0)</f>
        <v>0</v>
      </c>
      <c r="BJ2210" s="20" t="s">
        <v>79</v>
      </c>
      <c r="BK2210" s="158">
        <f>ROUND(I2210*H2210,2)</f>
        <v>0</v>
      </c>
      <c r="BL2210" s="20" t="s">
        <v>292</v>
      </c>
      <c r="BM2210" s="157" t="s">
        <v>2557</v>
      </c>
    </row>
    <row r="2211" spans="1:65" s="2" customFormat="1" ht="58.5">
      <c r="A2211" s="35"/>
      <c r="B2211" s="36"/>
      <c r="C2211" s="35"/>
      <c r="D2211" s="159" t="s">
        <v>204</v>
      </c>
      <c r="E2211" s="35"/>
      <c r="F2211" s="160" t="s">
        <v>2539</v>
      </c>
      <c r="G2211" s="35"/>
      <c r="H2211" s="35"/>
      <c r="I2211" s="161"/>
      <c r="J2211" s="35"/>
      <c r="K2211" s="35"/>
      <c r="L2211" s="36"/>
      <c r="M2211" s="162"/>
      <c r="N2211" s="163"/>
      <c r="O2211" s="56"/>
      <c r="P2211" s="56"/>
      <c r="Q2211" s="56"/>
      <c r="R2211" s="56"/>
      <c r="S2211" s="56"/>
      <c r="T2211" s="57"/>
      <c r="U2211" s="35"/>
      <c r="V2211" s="35"/>
      <c r="W2211" s="35"/>
      <c r="X2211" s="35"/>
      <c r="Y2211" s="35"/>
      <c r="Z2211" s="35"/>
      <c r="AA2211" s="35"/>
      <c r="AB2211" s="35"/>
      <c r="AC2211" s="35"/>
      <c r="AD2211" s="35"/>
      <c r="AE2211" s="35"/>
      <c r="AT2211" s="20" t="s">
        <v>204</v>
      </c>
      <c r="AU2211" s="20" t="s">
        <v>81</v>
      </c>
    </row>
    <row r="2212" spans="1:65" s="13" customFormat="1">
      <c r="B2212" s="164"/>
      <c r="D2212" s="159" t="s">
        <v>206</v>
      </c>
      <c r="E2212" s="165" t="s">
        <v>3</v>
      </c>
      <c r="F2212" s="166" t="s">
        <v>2558</v>
      </c>
      <c r="H2212" s="167">
        <v>18.943000000000001</v>
      </c>
      <c r="I2212" s="168"/>
      <c r="L2212" s="164"/>
      <c r="M2212" s="169"/>
      <c r="N2212" s="170"/>
      <c r="O2212" s="170"/>
      <c r="P2212" s="170"/>
      <c r="Q2212" s="170"/>
      <c r="R2212" s="170"/>
      <c r="S2212" s="170"/>
      <c r="T2212" s="171"/>
      <c r="AT2212" s="165" t="s">
        <v>206</v>
      </c>
      <c r="AU2212" s="165" t="s">
        <v>81</v>
      </c>
      <c r="AV2212" s="13" t="s">
        <v>81</v>
      </c>
      <c r="AW2212" s="13" t="s">
        <v>34</v>
      </c>
      <c r="AX2212" s="13" t="s">
        <v>79</v>
      </c>
      <c r="AY2212" s="165" t="s">
        <v>195</v>
      </c>
    </row>
    <row r="2213" spans="1:65" s="2" customFormat="1" ht="62.65" customHeight="1">
      <c r="A2213" s="35"/>
      <c r="B2213" s="145"/>
      <c r="C2213" s="146" t="s">
        <v>2559</v>
      </c>
      <c r="D2213" s="146" t="s">
        <v>197</v>
      </c>
      <c r="E2213" s="147" t="s">
        <v>2560</v>
      </c>
      <c r="F2213" s="148" t="s">
        <v>2561</v>
      </c>
      <c r="G2213" s="149" t="s">
        <v>300</v>
      </c>
      <c r="H2213" s="150">
        <v>1116.8879999999999</v>
      </c>
      <c r="I2213" s="151"/>
      <c r="J2213" s="152">
        <f>ROUND(I2213*H2213,2)</f>
        <v>0</v>
      </c>
      <c r="K2213" s="148" t="s">
        <v>201</v>
      </c>
      <c r="L2213" s="36"/>
      <c r="M2213" s="153" t="s">
        <v>3</v>
      </c>
      <c r="N2213" s="154" t="s">
        <v>43</v>
      </c>
      <c r="O2213" s="56"/>
      <c r="P2213" s="155">
        <f>O2213*H2213</f>
        <v>0</v>
      </c>
      <c r="Q2213" s="155">
        <v>1.3999999999999999E-4</v>
      </c>
      <c r="R2213" s="155">
        <f>Q2213*H2213</f>
        <v>0.15636431999999997</v>
      </c>
      <c r="S2213" s="155">
        <v>0</v>
      </c>
      <c r="T2213" s="156">
        <f>S2213*H2213</f>
        <v>0</v>
      </c>
      <c r="U2213" s="35"/>
      <c r="V2213" s="35"/>
      <c r="W2213" s="35"/>
      <c r="X2213" s="35"/>
      <c r="Y2213" s="35"/>
      <c r="Z2213" s="35"/>
      <c r="AA2213" s="35"/>
      <c r="AB2213" s="35"/>
      <c r="AC2213" s="35"/>
      <c r="AD2213" s="35"/>
      <c r="AE2213" s="35"/>
      <c r="AR2213" s="157" t="s">
        <v>292</v>
      </c>
      <c r="AT2213" s="157" t="s">
        <v>197</v>
      </c>
      <c r="AU2213" s="157" t="s">
        <v>81</v>
      </c>
      <c r="AY2213" s="20" t="s">
        <v>195</v>
      </c>
      <c r="BE2213" s="158">
        <f>IF(N2213="základní",J2213,0)</f>
        <v>0</v>
      </c>
      <c r="BF2213" s="158">
        <f>IF(N2213="snížená",J2213,0)</f>
        <v>0</v>
      </c>
      <c r="BG2213" s="158">
        <f>IF(N2213="zákl. přenesená",J2213,0)</f>
        <v>0</v>
      </c>
      <c r="BH2213" s="158">
        <f>IF(N2213="sníž. přenesená",J2213,0)</f>
        <v>0</v>
      </c>
      <c r="BI2213" s="158">
        <f>IF(N2213="nulová",J2213,0)</f>
        <v>0</v>
      </c>
      <c r="BJ2213" s="20" t="s">
        <v>79</v>
      </c>
      <c r="BK2213" s="158">
        <f>ROUND(I2213*H2213,2)</f>
        <v>0</v>
      </c>
      <c r="BL2213" s="20" t="s">
        <v>292</v>
      </c>
      <c r="BM2213" s="157" t="s">
        <v>2562</v>
      </c>
    </row>
    <row r="2214" spans="1:65" s="2" customFormat="1" ht="107.25">
      <c r="A2214" s="35"/>
      <c r="B2214" s="36"/>
      <c r="C2214" s="35"/>
      <c r="D2214" s="159" t="s">
        <v>204</v>
      </c>
      <c r="E2214" s="35"/>
      <c r="F2214" s="160" t="s">
        <v>2563</v>
      </c>
      <c r="G2214" s="35"/>
      <c r="H2214" s="35"/>
      <c r="I2214" s="161"/>
      <c r="J2214" s="35"/>
      <c r="K2214" s="35"/>
      <c r="L2214" s="36"/>
      <c r="M2214" s="162"/>
      <c r="N2214" s="163"/>
      <c r="O2214" s="56"/>
      <c r="P2214" s="56"/>
      <c r="Q2214" s="56"/>
      <c r="R2214" s="56"/>
      <c r="S2214" s="56"/>
      <c r="T2214" s="57"/>
      <c r="U2214" s="35"/>
      <c r="V2214" s="35"/>
      <c r="W2214" s="35"/>
      <c r="X2214" s="35"/>
      <c r="Y2214" s="35"/>
      <c r="Z2214" s="35"/>
      <c r="AA2214" s="35"/>
      <c r="AB2214" s="35"/>
      <c r="AC2214" s="35"/>
      <c r="AD2214" s="35"/>
      <c r="AE2214" s="35"/>
      <c r="AT2214" s="20" t="s">
        <v>204</v>
      </c>
      <c r="AU2214" s="20" t="s">
        <v>81</v>
      </c>
    </row>
    <row r="2215" spans="1:65" s="13" customFormat="1">
      <c r="B2215" s="164"/>
      <c r="D2215" s="159" t="s">
        <v>206</v>
      </c>
      <c r="E2215" s="165" t="s">
        <v>3</v>
      </c>
      <c r="F2215" s="166" t="s">
        <v>2497</v>
      </c>
      <c r="H2215" s="167">
        <v>19.43</v>
      </c>
      <c r="I2215" s="168"/>
      <c r="L2215" s="164"/>
      <c r="M2215" s="169"/>
      <c r="N2215" s="170"/>
      <c r="O2215" s="170"/>
      <c r="P2215" s="170"/>
      <c r="Q2215" s="170"/>
      <c r="R2215" s="170"/>
      <c r="S2215" s="170"/>
      <c r="T2215" s="171"/>
      <c r="AT2215" s="165" t="s">
        <v>206</v>
      </c>
      <c r="AU2215" s="165" t="s">
        <v>81</v>
      </c>
      <c r="AV2215" s="13" t="s">
        <v>81</v>
      </c>
      <c r="AW2215" s="13" t="s">
        <v>34</v>
      </c>
      <c r="AX2215" s="13" t="s">
        <v>72</v>
      </c>
      <c r="AY2215" s="165" t="s">
        <v>195</v>
      </c>
    </row>
    <row r="2216" spans="1:65" s="13" customFormat="1">
      <c r="B2216" s="164"/>
      <c r="D2216" s="159" t="s">
        <v>206</v>
      </c>
      <c r="E2216" s="165" t="s">
        <v>3</v>
      </c>
      <c r="F2216" s="166" t="s">
        <v>2498</v>
      </c>
      <c r="H2216" s="167">
        <v>873.94799999999998</v>
      </c>
      <c r="I2216" s="168"/>
      <c r="L2216" s="164"/>
      <c r="M2216" s="169"/>
      <c r="N2216" s="170"/>
      <c r="O2216" s="170"/>
      <c r="P2216" s="170"/>
      <c r="Q2216" s="170"/>
      <c r="R2216" s="170"/>
      <c r="S2216" s="170"/>
      <c r="T2216" s="171"/>
      <c r="AT2216" s="165" t="s">
        <v>206</v>
      </c>
      <c r="AU2216" s="165" t="s">
        <v>81</v>
      </c>
      <c r="AV2216" s="13" t="s">
        <v>81</v>
      </c>
      <c r="AW2216" s="13" t="s">
        <v>34</v>
      </c>
      <c r="AX2216" s="13" t="s">
        <v>72</v>
      </c>
      <c r="AY2216" s="165" t="s">
        <v>195</v>
      </c>
    </row>
    <row r="2217" spans="1:65" s="13" customFormat="1">
      <c r="B2217" s="164"/>
      <c r="D2217" s="159" t="s">
        <v>206</v>
      </c>
      <c r="E2217" s="165" t="s">
        <v>3</v>
      </c>
      <c r="F2217" s="166" t="s">
        <v>2499</v>
      </c>
      <c r="H2217" s="167">
        <v>8.1129999999999995</v>
      </c>
      <c r="I2217" s="168"/>
      <c r="L2217" s="164"/>
      <c r="M2217" s="169"/>
      <c r="N2217" s="170"/>
      <c r="O2217" s="170"/>
      <c r="P2217" s="170"/>
      <c r="Q2217" s="170"/>
      <c r="R2217" s="170"/>
      <c r="S2217" s="170"/>
      <c r="T2217" s="171"/>
      <c r="AT2217" s="165" t="s">
        <v>206</v>
      </c>
      <c r="AU2217" s="165" t="s">
        <v>81</v>
      </c>
      <c r="AV2217" s="13" t="s">
        <v>81</v>
      </c>
      <c r="AW2217" s="13" t="s">
        <v>34</v>
      </c>
      <c r="AX2217" s="13" t="s">
        <v>72</v>
      </c>
      <c r="AY2217" s="165" t="s">
        <v>195</v>
      </c>
    </row>
    <row r="2218" spans="1:65" s="13" customFormat="1">
      <c r="B2218" s="164"/>
      <c r="D2218" s="159" t="s">
        <v>206</v>
      </c>
      <c r="E2218" s="165" t="s">
        <v>3</v>
      </c>
      <c r="F2218" s="166" t="s">
        <v>2500</v>
      </c>
      <c r="H2218" s="167">
        <v>39.200000000000003</v>
      </c>
      <c r="I2218" s="168"/>
      <c r="L2218" s="164"/>
      <c r="M2218" s="169"/>
      <c r="N2218" s="170"/>
      <c r="O2218" s="170"/>
      <c r="P2218" s="170"/>
      <c r="Q2218" s="170"/>
      <c r="R2218" s="170"/>
      <c r="S2218" s="170"/>
      <c r="T2218" s="171"/>
      <c r="AT2218" s="165" t="s">
        <v>206</v>
      </c>
      <c r="AU2218" s="165" t="s">
        <v>81</v>
      </c>
      <c r="AV2218" s="13" t="s">
        <v>81</v>
      </c>
      <c r="AW2218" s="13" t="s">
        <v>34</v>
      </c>
      <c r="AX2218" s="13" t="s">
        <v>72</v>
      </c>
      <c r="AY2218" s="165" t="s">
        <v>195</v>
      </c>
    </row>
    <row r="2219" spans="1:65" s="13" customFormat="1">
      <c r="B2219" s="164"/>
      <c r="D2219" s="159" t="s">
        <v>206</v>
      </c>
      <c r="E2219" s="165" t="s">
        <v>3</v>
      </c>
      <c r="F2219" s="166" t="s">
        <v>2564</v>
      </c>
      <c r="H2219" s="167">
        <v>119.76900000000001</v>
      </c>
      <c r="I2219" s="168"/>
      <c r="L2219" s="164"/>
      <c r="M2219" s="169"/>
      <c r="N2219" s="170"/>
      <c r="O2219" s="170"/>
      <c r="P2219" s="170"/>
      <c r="Q2219" s="170"/>
      <c r="R2219" s="170"/>
      <c r="S2219" s="170"/>
      <c r="T2219" s="171"/>
      <c r="AT2219" s="165" t="s">
        <v>206</v>
      </c>
      <c r="AU2219" s="165" t="s">
        <v>81</v>
      </c>
      <c r="AV2219" s="13" t="s">
        <v>81</v>
      </c>
      <c r="AW2219" s="13" t="s">
        <v>34</v>
      </c>
      <c r="AX2219" s="13" t="s">
        <v>72</v>
      </c>
      <c r="AY2219" s="165" t="s">
        <v>195</v>
      </c>
    </row>
    <row r="2220" spans="1:65" s="13" customFormat="1">
      <c r="B2220" s="164"/>
      <c r="D2220" s="159" t="s">
        <v>206</v>
      </c>
      <c r="E2220" s="165" t="s">
        <v>3</v>
      </c>
      <c r="F2220" s="166" t="s">
        <v>2565</v>
      </c>
      <c r="H2220" s="167">
        <v>16.3</v>
      </c>
      <c r="I2220" s="168"/>
      <c r="L2220" s="164"/>
      <c r="M2220" s="169"/>
      <c r="N2220" s="170"/>
      <c r="O2220" s="170"/>
      <c r="P2220" s="170"/>
      <c r="Q2220" s="170"/>
      <c r="R2220" s="170"/>
      <c r="S2220" s="170"/>
      <c r="T2220" s="171"/>
      <c r="AT2220" s="165" t="s">
        <v>206</v>
      </c>
      <c r="AU2220" s="165" t="s">
        <v>81</v>
      </c>
      <c r="AV2220" s="13" t="s">
        <v>81</v>
      </c>
      <c r="AW2220" s="13" t="s">
        <v>34</v>
      </c>
      <c r="AX2220" s="13" t="s">
        <v>72</v>
      </c>
      <c r="AY2220" s="165" t="s">
        <v>195</v>
      </c>
    </row>
    <row r="2221" spans="1:65" s="13" customFormat="1">
      <c r="B2221" s="164"/>
      <c r="D2221" s="159" t="s">
        <v>206</v>
      </c>
      <c r="E2221" s="165" t="s">
        <v>3</v>
      </c>
      <c r="F2221" s="166" t="s">
        <v>2503</v>
      </c>
      <c r="H2221" s="167">
        <v>9.7940000000000005</v>
      </c>
      <c r="I2221" s="168"/>
      <c r="L2221" s="164"/>
      <c r="M2221" s="169"/>
      <c r="N2221" s="170"/>
      <c r="O2221" s="170"/>
      <c r="P2221" s="170"/>
      <c r="Q2221" s="170"/>
      <c r="R2221" s="170"/>
      <c r="S2221" s="170"/>
      <c r="T2221" s="171"/>
      <c r="AT2221" s="165" t="s">
        <v>206</v>
      </c>
      <c r="AU2221" s="165" t="s">
        <v>81</v>
      </c>
      <c r="AV2221" s="13" t="s">
        <v>81</v>
      </c>
      <c r="AW2221" s="13" t="s">
        <v>34</v>
      </c>
      <c r="AX2221" s="13" t="s">
        <v>72</v>
      </c>
      <c r="AY2221" s="165" t="s">
        <v>195</v>
      </c>
    </row>
    <row r="2222" spans="1:65" s="13" customFormat="1">
      <c r="B2222" s="164"/>
      <c r="D2222" s="159" t="s">
        <v>206</v>
      </c>
      <c r="E2222" s="165" t="s">
        <v>3</v>
      </c>
      <c r="F2222" s="166" t="s">
        <v>2504</v>
      </c>
      <c r="H2222" s="167">
        <v>22.334</v>
      </c>
      <c r="I2222" s="168"/>
      <c r="L2222" s="164"/>
      <c r="M2222" s="169"/>
      <c r="N2222" s="170"/>
      <c r="O2222" s="170"/>
      <c r="P2222" s="170"/>
      <c r="Q2222" s="170"/>
      <c r="R2222" s="170"/>
      <c r="S2222" s="170"/>
      <c r="T2222" s="171"/>
      <c r="AT2222" s="165" t="s">
        <v>206</v>
      </c>
      <c r="AU2222" s="165" t="s">
        <v>81</v>
      </c>
      <c r="AV2222" s="13" t="s">
        <v>81</v>
      </c>
      <c r="AW2222" s="13" t="s">
        <v>34</v>
      </c>
      <c r="AX2222" s="13" t="s">
        <v>72</v>
      </c>
      <c r="AY2222" s="165" t="s">
        <v>195</v>
      </c>
    </row>
    <row r="2223" spans="1:65" s="13" customFormat="1">
      <c r="B2223" s="164"/>
      <c r="D2223" s="159" t="s">
        <v>206</v>
      </c>
      <c r="E2223" s="165" t="s">
        <v>3</v>
      </c>
      <c r="F2223" s="166" t="s">
        <v>249</v>
      </c>
      <c r="H2223" s="167">
        <v>8</v>
      </c>
      <c r="I2223" s="168"/>
      <c r="L2223" s="164"/>
      <c r="M2223" s="169"/>
      <c r="N2223" s="170"/>
      <c r="O2223" s="170"/>
      <c r="P2223" s="170"/>
      <c r="Q2223" s="170"/>
      <c r="R2223" s="170"/>
      <c r="S2223" s="170"/>
      <c r="T2223" s="171"/>
      <c r="AT2223" s="165" t="s">
        <v>206</v>
      </c>
      <c r="AU2223" s="165" t="s">
        <v>81</v>
      </c>
      <c r="AV2223" s="13" t="s">
        <v>81</v>
      </c>
      <c r="AW2223" s="13" t="s">
        <v>34</v>
      </c>
      <c r="AX2223" s="13" t="s">
        <v>72</v>
      </c>
      <c r="AY2223" s="165" t="s">
        <v>195</v>
      </c>
    </row>
    <row r="2224" spans="1:65" s="15" customFormat="1">
      <c r="B2224" s="180"/>
      <c r="D2224" s="159" t="s">
        <v>206</v>
      </c>
      <c r="E2224" s="181" t="s">
        <v>3</v>
      </c>
      <c r="F2224" s="182" t="s">
        <v>2506</v>
      </c>
      <c r="H2224" s="183">
        <v>1116.8880000000001</v>
      </c>
      <c r="I2224" s="184"/>
      <c r="L2224" s="180"/>
      <c r="M2224" s="185"/>
      <c r="N2224" s="186"/>
      <c r="O2224" s="186"/>
      <c r="P2224" s="186"/>
      <c r="Q2224" s="186"/>
      <c r="R2224" s="186"/>
      <c r="S2224" s="186"/>
      <c r="T2224" s="187"/>
      <c r="AT2224" s="181" t="s">
        <v>206</v>
      </c>
      <c r="AU2224" s="181" t="s">
        <v>81</v>
      </c>
      <c r="AV2224" s="15" t="s">
        <v>202</v>
      </c>
      <c r="AW2224" s="15" t="s">
        <v>34</v>
      </c>
      <c r="AX2224" s="15" t="s">
        <v>79</v>
      </c>
      <c r="AY2224" s="181" t="s">
        <v>195</v>
      </c>
    </row>
    <row r="2225" spans="1:65" s="2" customFormat="1" ht="24.2" customHeight="1">
      <c r="A2225" s="35"/>
      <c r="B2225" s="145"/>
      <c r="C2225" s="188" t="s">
        <v>2566</v>
      </c>
      <c r="D2225" s="188" t="s">
        <v>282</v>
      </c>
      <c r="E2225" s="189" t="s">
        <v>2567</v>
      </c>
      <c r="F2225" s="190" t="s">
        <v>2568</v>
      </c>
      <c r="G2225" s="191" t="s">
        <v>300</v>
      </c>
      <c r="H2225" s="192">
        <v>1284.421</v>
      </c>
      <c r="I2225" s="193"/>
      <c r="J2225" s="194">
        <f>ROUND(I2225*H2225,2)</f>
        <v>0</v>
      </c>
      <c r="K2225" s="190" t="s">
        <v>201</v>
      </c>
      <c r="L2225" s="195"/>
      <c r="M2225" s="196" t="s">
        <v>3</v>
      </c>
      <c r="N2225" s="197" t="s">
        <v>43</v>
      </c>
      <c r="O2225" s="56"/>
      <c r="P2225" s="155">
        <f>O2225*H2225</f>
        <v>0</v>
      </c>
      <c r="Q2225" s="155">
        <v>1.9E-3</v>
      </c>
      <c r="R2225" s="155">
        <f>Q2225*H2225</f>
        <v>2.4403999000000001</v>
      </c>
      <c r="S2225" s="155">
        <v>0</v>
      </c>
      <c r="T2225" s="156">
        <f>S2225*H2225</f>
        <v>0</v>
      </c>
      <c r="U2225" s="35"/>
      <c r="V2225" s="35"/>
      <c r="W2225" s="35"/>
      <c r="X2225" s="35"/>
      <c r="Y2225" s="35"/>
      <c r="Z2225" s="35"/>
      <c r="AA2225" s="35"/>
      <c r="AB2225" s="35"/>
      <c r="AC2225" s="35"/>
      <c r="AD2225" s="35"/>
      <c r="AE2225" s="35"/>
      <c r="AR2225" s="157" t="s">
        <v>392</v>
      </c>
      <c r="AT2225" s="157" t="s">
        <v>282</v>
      </c>
      <c r="AU2225" s="157" t="s">
        <v>81</v>
      </c>
      <c r="AY2225" s="20" t="s">
        <v>195</v>
      </c>
      <c r="BE2225" s="158">
        <f>IF(N2225="základní",J2225,0)</f>
        <v>0</v>
      </c>
      <c r="BF2225" s="158">
        <f>IF(N2225="snížená",J2225,0)</f>
        <v>0</v>
      </c>
      <c r="BG2225" s="158">
        <f>IF(N2225="zákl. přenesená",J2225,0)</f>
        <v>0</v>
      </c>
      <c r="BH2225" s="158">
        <f>IF(N2225="sníž. přenesená",J2225,0)</f>
        <v>0</v>
      </c>
      <c r="BI2225" s="158">
        <f>IF(N2225="nulová",J2225,0)</f>
        <v>0</v>
      </c>
      <c r="BJ2225" s="20" t="s">
        <v>79</v>
      </c>
      <c r="BK2225" s="158">
        <f>ROUND(I2225*H2225,2)</f>
        <v>0</v>
      </c>
      <c r="BL2225" s="20" t="s">
        <v>292</v>
      </c>
      <c r="BM2225" s="157" t="s">
        <v>2569</v>
      </c>
    </row>
    <row r="2226" spans="1:65" s="13" customFormat="1">
      <c r="B2226" s="164"/>
      <c r="D2226" s="159" t="s">
        <v>206</v>
      </c>
      <c r="F2226" s="166" t="s">
        <v>2570</v>
      </c>
      <c r="H2226" s="167">
        <v>1284.421</v>
      </c>
      <c r="I2226" s="168"/>
      <c r="L2226" s="164"/>
      <c r="M2226" s="169"/>
      <c r="N2226" s="170"/>
      <c r="O2226" s="170"/>
      <c r="P2226" s="170"/>
      <c r="Q2226" s="170"/>
      <c r="R2226" s="170"/>
      <c r="S2226" s="170"/>
      <c r="T2226" s="171"/>
      <c r="AT2226" s="165" t="s">
        <v>206</v>
      </c>
      <c r="AU2226" s="165" t="s">
        <v>81</v>
      </c>
      <c r="AV2226" s="13" t="s">
        <v>81</v>
      </c>
      <c r="AW2226" s="13" t="s">
        <v>4</v>
      </c>
      <c r="AX2226" s="13" t="s">
        <v>79</v>
      </c>
      <c r="AY2226" s="165" t="s">
        <v>195</v>
      </c>
    </row>
    <row r="2227" spans="1:65" s="2" customFormat="1" ht="49.15" customHeight="1">
      <c r="A2227" s="35"/>
      <c r="B2227" s="145"/>
      <c r="C2227" s="146" t="s">
        <v>2571</v>
      </c>
      <c r="D2227" s="146" t="s">
        <v>197</v>
      </c>
      <c r="E2227" s="147" t="s">
        <v>2572</v>
      </c>
      <c r="F2227" s="148" t="s">
        <v>2573</v>
      </c>
      <c r="G2227" s="149" t="s">
        <v>467</v>
      </c>
      <c r="H2227" s="150">
        <v>29</v>
      </c>
      <c r="I2227" s="151"/>
      <c r="J2227" s="152">
        <f>ROUND(I2227*H2227,2)</f>
        <v>0</v>
      </c>
      <c r="K2227" s="148" t="s">
        <v>201</v>
      </c>
      <c r="L2227" s="36"/>
      <c r="M2227" s="153" t="s">
        <v>3</v>
      </c>
      <c r="N2227" s="154" t="s">
        <v>43</v>
      </c>
      <c r="O2227" s="56"/>
      <c r="P2227" s="155">
        <f>O2227*H2227</f>
        <v>0</v>
      </c>
      <c r="Q2227" s="155">
        <v>1.1E-4</v>
      </c>
      <c r="R2227" s="155">
        <f>Q2227*H2227</f>
        <v>3.1900000000000001E-3</v>
      </c>
      <c r="S2227" s="155">
        <v>0</v>
      </c>
      <c r="T2227" s="156">
        <f>S2227*H2227</f>
        <v>0</v>
      </c>
      <c r="U2227" s="35"/>
      <c r="V2227" s="35"/>
      <c r="W2227" s="35"/>
      <c r="X2227" s="35"/>
      <c r="Y2227" s="35"/>
      <c r="Z2227" s="35"/>
      <c r="AA2227" s="35"/>
      <c r="AB2227" s="35"/>
      <c r="AC2227" s="35"/>
      <c r="AD2227" s="35"/>
      <c r="AE2227" s="35"/>
      <c r="AR2227" s="157" t="s">
        <v>292</v>
      </c>
      <c r="AT2227" s="157" t="s">
        <v>197</v>
      </c>
      <c r="AU2227" s="157" t="s">
        <v>81</v>
      </c>
      <c r="AY2227" s="20" t="s">
        <v>195</v>
      </c>
      <c r="BE2227" s="158">
        <f>IF(N2227="základní",J2227,0)</f>
        <v>0</v>
      </c>
      <c r="BF2227" s="158">
        <f>IF(N2227="snížená",J2227,0)</f>
        <v>0</v>
      </c>
      <c r="BG2227" s="158">
        <f>IF(N2227="zákl. přenesená",J2227,0)</f>
        <v>0</v>
      </c>
      <c r="BH2227" s="158">
        <f>IF(N2227="sníž. přenesená",J2227,0)</f>
        <v>0</v>
      </c>
      <c r="BI2227" s="158">
        <f>IF(N2227="nulová",J2227,0)</f>
        <v>0</v>
      </c>
      <c r="BJ2227" s="20" t="s">
        <v>79</v>
      </c>
      <c r="BK2227" s="158">
        <f>ROUND(I2227*H2227,2)</f>
        <v>0</v>
      </c>
      <c r="BL2227" s="20" t="s">
        <v>292</v>
      </c>
      <c r="BM2227" s="157" t="s">
        <v>2574</v>
      </c>
    </row>
    <row r="2228" spans="1:65" s="2" customFormat="1" ht="107.25">
      <c r="A2228" s="35"/>
      <c r="B2228" s="36"/>
      <c r="C2228" s="35"/>
      <c r="D2228" s="159" t="s">
        <v>204</v>
      </c>
      <c r="E2228" s="35"/>
      <c r="F2228" s="160" t="s">
        <v>2563</v>
      </c>
      <c r="G2228" s="35"/>
      <c r="H2228" s="35"/>
      <c r="I2228" s="161"/>
      <c r="J2228" s="35"/>
      <c r="K2228" s="35"/>
      <c r="L2228" s="36"/>
      <c r="M2228" s="162"/>
      <c r="N2228" s="163"/>
      <c r="O2228" s="56"/>
      <c r="P2228" s="56"/>
      <c r="Q2228" s="56"/>
      <c r="R2228" s="56"/>
      <c r="S2228" s="56"/>
      <c r="T2228" s="57"/>
      <c r="U2228" s="35"/>
      <c r="V2228" s="35"/>
      <c r="W2228" s="35"/>
      <c r="X2228" s="35"/>
      <c r="Y2228" s="35"/>
      <c r="Z2228" s="35"/>
      <c r="AA2228" s="35"/>
      <c r="AB2228" s="35"/>
      <c r="AC2228" s="35"/>
      <c r="AD2228" s="35"/>
      <c r="AE2228" s="35"/>
      <c r="AT2228" s="20" t="s">
        <v>204</v>
      </c>
      <c r="AU2228" s="20" t="s">
        <v>81</v>
      </c>
    </row>
    <row r="2229" spans="1:65" s="13" customFormat="1">
      <c r="B2229" s="164"/>
      <c r="D2229" s="159" t="s">
        <v>206</v>
      </c>
      <c r="E2229" s="165" t="s">
        <v>3</v>
      </c>
      <c r="F2229" s="166" t="s">
        <v>2575</v>
      </c>
      <c r="H2229" s="167">
        <v>29</v>
      </c>
      <c r="I2229" s="168"/>
      <c r="L2229" s="164"/>
      <c r="M2229" s="169"/>
      <c r="N2229" s="170"/>
      <c r="O2229" s="170"/>
      <c r="P2229" s="170"/>
      <c r="Q2229" s="170"/>
      <c r="R2229" s="170"/>
      <c r="S2229" s="170"/>
      <c r="T2229" s="171"/>
      <c r="AT2229" s="165" t="s">
        <v>206</v>
      </c>
      <c r="AU2229" s="165" t="s">
        <v>81</v>
      </c>
      <c r="AV2229" s="13" t="s">
        <v>81</v>
      </c>
      <c r="AW2229" s="13" t="s">
        <v>34</v>
      </c>
      <c r="AX2229" s="13" t="s">
        <v>79</v>
      </c>
      <c r="AY2229" s="165" t="s">
        <v>195</v>
      </c>
    </row>
    <row r="2230" spans="1:65" s="2" customFormat="1" ht="24.2" customHeight="1">
      <c r="A2230" s="35"/>
      <c r="B2230" s="145"/>
      <c r="C2230" s="188" t="s">
        <v>2576</v>
      </c>
      <c r="D2230" s="188" t="s">
        <v>282</v>
      </c>
      <c r="E2230" s="189" t="s">
        <v>2577</v>
      </c>
      <c r="F2230" s="190" t="s">
        <v>2578</v>
      </c>
      <c r="G2230" s="191" t="s">
        <v>467</v>
      </c>
      <c r="H2230" s="192">
        <v>10</v>
      </c>
      <c r="I2230" s="193"/>
      <c r="J2230" s="194">
        <f>ROUND(I2230*H2230,2)</f>
        <v>0</v>
      </c>
      <c r="K2230" s="190" t="s">
        <v>201</v>
      </c>
      <c r="L2230" s="195"/>
      <c r="M2230" s="196" t="s">
        <v>3</v>
      </c>
      <c r="N2230" s="197" t="s">
        <v>43</v>
      </c>
      <c r="O2230" s="56"/>
      <c r="P2230" s="155">
        <f>O2230*H2230</f>
        <v>0</v>
      </c>
      <c r="Q2230" s="155">
        <v>1.4999999999999999E-4</v>
      </c>
      <c r="R2230" s="155">
        <f>Q2230*H2230</f>
        <v>1.4999999999999998E-3</v>
      </c>
      <c r="S2230" s="155">
        <v>0</v>
      </c>
      <c r="T2230" s="156">
        <f>S2230*H2230</f>
        <v>0</v>
      </c>
      <c r="U2230" s="35"/>
      <c r="V2230" s="35"/>
      <c r="W2230" s="35"/>
      <c r="X2230" s="35"/>
      <c r="Y2230" s="35"/>
      <c r="Z2230" s="35"/>
      <c r="AA2230" s="35"/>
      <c r="AB2230" s="35"/>
      <c r="AC2230" s="35"/>
      <c r="AD2230" s="35"/>
      <c r="AE2230" s="35"/>
      <c r="AR2230" s="157" t="s">
        <v>392</v>
      </c>
      <c r="AT2230" s="157" t="s">
        <v>282</v>
      </c>
      <c r="AU2230" s="157" t="s">
        <v>81</v>
      </c>
      <c r="AY2230" s="20" t="s">
        <v>195</v>
      </c>
      <c r="BE2230" s="158">
        <f>IF(N2230="základní",J2230,0)</f>
        <v>0</v>
      </c>
      <c r="BF2230" s="158">
        <f>IF(N2230="snížená",J2230,0)</f>
        <v>0</v>
      </c>
      <c r="BG2230" s="158">
        <f>IF(N2230="zákl. přenesená",J2230,0)</f>
        <v>0</v>
      </c>
      <c r="BH2230" s="158">
        <f>IF(N2230="sníž. přenesená",J2230,0)</f>
        <v>0</v>
      </c>
      <c r="BI2230" s="158">
        <f>IF(N2230="nulová",J2230,0)</f>
        <v>0</v>
      </c>
      <c r="BJ2230" s="20" t="s">
        <v>79</v>
      </c>
      <c r="BK2230" s="158">
        <f>ROUND(I2230*H2230,2)</f>
        <v>0</v>
      </c>
      <c r="BL2230" s="20" t="s">
        <v>292</v>
      </c>
      <c r="BM2230" s="157" t="s">
        <v>2579</v>
      </c>
    </row>
    <row r="2231" spans="1:65" s="13" customFormat="1">
      <c r="B2231" s="164"/>
      <c r="D2231" s="159" t="s">
        <v>206</v>
      </c>
      <c r="E2231" s="165" t="s">
        <v>3</v>
      </c>
      <c r="F2231" s="166" t="s">
        <v>2580</v>
      </c>
      <c r="H2231" s="167">
        <v>10</v>
      </c>
      <c r="I2231" s="168"/>
      <c r="L2231" s="164"/>
      <c r="M2231" s="169"/>
      <c r="N2231" s="170"/>
      <c r="O2231" s="170"/>
      <c r="P2231" s="170"/>
      <c r="Q2231" s="170"/>
      <c r="R2231" s="170"/>
      <c r="S2231" s="170"/>
      <c r="T2231" s="171"/>
      <c r="AT2231" s="165" t="s">
        <v>206</v>
      </c>
      <c r="AU2231" s="165" t="s">
        <v>81</v>
      </c>
      <c r="AV2231" s="13" t="s">
        <v>81</v>
      </c>
      <c r="AW2231" s="13" t="s">
        <v>34</v>
      </c>
      <c r="AX2231" s="13" t="s">
        <v>79</v>
      </c>
      <c r="AY2231" s="165" t="s">
        <v>195</v>
      </c>
    </row>
    <row r="2232" spans="1:65" s="2" customFormat="1" ht="24.2" customHeight="1">
      <c r="A2232" s="35"/>
      <c r="B2232" s="145"/>
      <c r="C2232" s="188" t="s">
        <v>2581</v>
      </c>
      <c r="D2232" s="188" t="s">
        <v>282</v>
      </c>
      <c r="E2232" s="189" t="s">
        <v>2582</v>
      </c>
      <c r="F2232" s="190" t="s">
        <v>2583</v>
      </c>
      <c r="G2232" s="191" t="s">
        <v>467</v>
      </c>
      <c r="H2232" s="192">
        <v>15</v>
      </c>
      <c r="I2232" s="193"/>
      <c r="J2232" s="194">
        <f>ROUND(I2232*H2232,2)</f>
        <v>0</v>
      </c>
      <c r="K2232" s="190" t="s">
        <v>201</v>
      </c>
      <c r="L2232" s="195"/>
      <c r="M2232" s="196" t="s">
        <v>3</v>
      </c>
      <c r="N2232" s="197" t="s">
        <v>43</v>
      </c>
      <c r="O2232" s="56"/>
      <c r="P2232" s="155">
        <f>O2232*H2232</f>
        <v>0</v>
      </c>
      <c r="Q2232" s="155">
        <v>2.3000000000000001E-4</v>
      </c>
      <c r="R2232" s="155">
        <f>Q2232*H2232</f>
        <v>3.4499999999999999E-3</v>
      </c>
      <c r="S2232" s="155">
        <v>0</v>
      </c>
      <c r="T2232" s="156">
        <f>S2232*H2232</f>
        <v>0</v>
      </c>
      <c r="U2232" s="35"/>
      <c r="V2232" s="35"/>
      <c r="W2232" s="35"/>
      <c r="X2232" s="35"/>
      <c r="Y2232" s="35"/>
      <c r="Z2232" s="35"/>
      <c r="AA2232" s="35"/>
      <c r="AB2232" s="35"/>
      <c r="AC2232" s="35"/>
      <c r="AD2232" s="35"/>
      <c r="AE2232" s="35"/>
      <c r="AR2232" s="157" t="s">
        <v>392</v>
      </c>
      <c r="AT2232" s="157" t="s">
        <v>282</v>
      </c>
      <c r="AU2232" s="157" t="s">
        <v>81</v>
      </c>
      <c r="AY2232" s="20" t="s">
        <v>195</v>
      </c>
      <c r="BE2232" s="158">
        <f>IF(N2232="základní",J2232,0)</f>
        <v>0</v>
      </c>
      <c r="BF2232" s="158">
        <f>IF(N2232="snížená",J2232,0)</f>
        <v>0</v>
      </c>
      <c r="BG2232" s="158">
        <f>IF(N2232="zákl. přenesená",J2232,0)</f>
        <v>0</v>
      </c>
      <c r="BH2232" s="158">
        <f>IF(N2232="sníž. přenesená",J2232,0)</f>
        <v>0</v>
      </c>
      <c r="BI2232" s="158">
        <f>IF(N2232="nulová",J2232,0)</f>
        <v>0</v>
      </c>
      <c r="BJ2232" s="20" t="s">
        <v>79</v>
      </c>
      <c r="BK2232" s="158">
        <f>ROUND(I2232*H2232,2)</f>
        <v>0</v>
      </c>
      <c r="BL2232" s="20" t="s">
        <v>292</v>
      </c>
      <c r="BM2232" s="157" t="s">
        <v>2584</v>
      </c>
    </row>
    <row r="2233" spans="1:65" s="13" customFormat="1">
      <c r="B2233" s="164"/>
      <c r="D2233" s="159" t="s">
        <v>206</v>
      </c>
      <c r="E2233" s="165" t="s">
        <v>3</v>
      </c>
      <c r="F2233" s="166" t="s">
        <v>2585</v>
      </c>
      <c r="H2233" s="167">
        <v>15</v>
      </c>
      <c r="I2233" s="168"/>
      <c r="L2233" s="164"/>
      <c r="M2233" s="169"/>
      <c r="N2233" s="170"/>
      <c r="O2233" s="170"/>
      <c r="P2233" s="170"/>
      <c r="Q2233" s="170"/>
      <c r="R2233" s="170"/>
      <c r="S2233" s="170"/>
      <c r="T2233" s="171"/>
      <c r="AT2233" s="165" t="s">
        <v>206</v>
      </c>
      <c r="AU2233" s="165" t="s">
        <v>81</v>
      </c>
      <c r="AV2233" s="13" t="s">
        <v>81</v>
      </c>
      <c r="AW2233" s="13" t="s">
        <v>34</v>
      </c>
      <c r="AX2233" s="13" t="s">
        <v>79</v>
      </c>
      <c r="AY2233" s="165" t="s">
        <v>195</v>
      </c>
    </row>
    <row r="2234" spans="1:65" s="2" customFormat="1" ht="24.2" customHeight="1">
      <c r="A2234" s="35"/>
      <c r="B2234" s="145"/>
      <c r="C2234" s="188" t="s">
        <v>2586</v>
      </c>
      <c r="D2234" s="188" t="s">
        <v>282</v>
      </c>
      <c r="E2234" s="189" t="s">
        <v>2587</v>
      </c>
      <c r="F2234" s="190" t="s">
        <v>2588</v>
      </c>
      <c r="G2234" s="191" t="s">
        <v>300</v>
      </c>
      <c r="H2234" s="192">
        <v>8</v>
      </c>
      <c r="I2234" s="193"/>
      <c r="J2234" s="194">
        <f>ROUND(I2234*H2234,2)</f>
        <v>0</v>
      </c>
      <c r="K2234" s="190" t="s">
        <v>201</v>
      </c>
      <c r="L2234" s="195"/>
      <c r="M2234" s="196" t="s">
        <v>3</v>
      </c>
      <c r="N2234" s="197" t="s">
        <v>43</v>
      </c>
      <c r="O2234" s="56"/>
      <c r="P2234" s="155">
        <f>O2234*H2234</f>
        <v>0</v>
      </c>
      <c r="Q2234" s="155">
        <v>1.9E-3</v>
      </c>
      <c r="R2234" s="155">
        <f>Q2234*H2234</f>
        <v>1.52E-2</v>
      </c>
      <c r="S2234" s="155">
        <v>0</v>
      </c>
      <c r="T2234" s="156">
        <f>S2234*H2234</f>
        <v>0</v>
      </c>
      <c r="U2234" s="35"/>
      <c r="V2234" s="35"/>
      <c r="W2234" s="35"/>
      <c r="X2234" s="35"/>
      <c r="Y2234" s="35"/>
      <c r="Z2234" s="35"/>
      <c r="AA2234" s="35"/>
      <c r="AB2234" s="35"/>
      <c r="AC2234" s="35"/>
      <c r="AD2234" s="35"/>
      <c r="AE2234" s="35"/>
      <c r="AR2234" s="157" t="s">
        <v>392</v>
      </c>
      <c r="AT2234" s="157" t="s">
        <v>282</v>
      </c>
      <c r="AU2234" s="157" t="s">
        <v>81</v>
      </c>
      <c r="AY2234" s="20" t="s">
        <v>195</v>
      </c>
      <c r="BE2234" s="158">
        <f>IF(N2234="základní",J2234,0)</f>
        <v>0</v>
      </c>
      <c r="BF2234" s="158">
        <f>IF(N2234="snížená",J2234,0)</f>
        <v>0</v>
      </c>
      <c r="BG2234" s="158">
        <f>IF(N2234="zákl. přenesená",J2234,0)</f>
        <v>0</v>
      </c>
      <c r="BH2234" s="158">
        <f>IF(N2234="sníž. přenesená",J2234,0)</f>
        <v>0</v>
      </c>
      <c r="BI2234" s="158">
        <f>IF(N2234="nulová",J2234,0)</f>
        <v>0</v>
      </c>
      <c r="BJ2234" s="20" t="s">
        <v>79</v>
      </c>
      <c r="BK2234" s="158">
        <f>ROUND(I2234*H2234,2)</f>
        <v>0</v>
      </c>
      <c r="BL2234" s="20" t="s">
        <v>292</v>
      </c>
      <c r="BM2234" s="157" t="s">
        <v>2589</v>
      </c>
    </row>
    <row r="2235" spans="1:65" s="13" customFormat="1">
      <c r="B2235" s="164"/>
      <c r="D2235" s="159" t="s">
        <v>206</v>
      </c>
      <c r="E2235" s="165" t="s">
        <v>3</v>
      </c>
      <c r="F2235" s="166" t="s">
        <v>2590</v>
      </c>
      <c r="H2235" s="167">
        <v>8</v>
      </c>
      <c r="I2235" s="168"/>
      <c r="L2235" s="164"/>
      <c r="M2235" s="169"/>
      <c r="N2235" s="170"/>
      <c r="O2235" s="170"/>
      <c r="P2235" s="170"/>
      <c r="Q2235" s="170"/>
      <c r="R2235" s="170"/>
      <c r="S2235" s="170"/>
      <c r="T2235" s="171"/>
      <c r="AT2235" s="165" t="s">
        <v>206</v>
      </c>
      <c r="AU2235" s="165" t="s">
        <v>81</v>
      </c>
      <c r="AV2235" s="13" t="s">
        <v>81</v>
      </c>
      <c r="AW2235" s="13" t="s">
        <v>34</v>
      </c>
      <c r="AX2235" s="13" t="s">
        <v>79</v>
      </c>
      <c r="AY2235" s="165" t="s">
        <v>195</v>
      </c>
    </row>
    <row r="2236" spans="1:65" s="2" customFormat="1" ht="14.45" customHeight="1">
      <c r="A2236" s="35"/>
      <c r="B2236" s="145"/>
      <c r="C2236" s="188" t="s">
        <v>2591</v>
      </c>
      <c r="D2236" s="188" t="s">
        <v>282</v>
      </c>
      <c r="E2236" s="189" t="s">
        <v>2592</v>
      </c>
      <c r="F2236" s="190" t="s">
        <v>2593</v>
      </c>
      <c r="G2236" s="191" t="s">
        <v>467</v>
      </c>
      <c r="H2236" s="192">
        <v>30</v>
      </c>
      <c r="I2236" s="193"/>
      <c r="J2236" s="194">
        <f>ROUND(I2236*H2236,2)</f>
        <v>0</v>
      </c>
      <c r="K2236" s="190" t="s">
        <v>201</v>
      </c>
      <c r="L2236" s="195"/>
      <c r="M2236" s="196" t="s">
        <v>3</v>
      </c>
      <c r="N2236" s="197" t="s">
        <v>43</v>
      </c>
      <c r="O2236" s="56"/>
      <c r="P2236" s="155">
        <f>O2236*H2236</f>
        <v>0</v>
      </c>
      <c r="Q2236" s="155">
        <v>2.0000000000000001E-4</v>
      </c>
      <c r="R2236" s="155">
        <f>Q2236*H2236</f>
        <v>6.0000000000000001E-3</v>
      </c>
      <c r="S2236" s="155">
        <v>0</v>
      </c>
      <c r="T2236" s="156">
        <f>S2236*H2236</f>
        <v>0</v>
      </c>
      <c r="U2236" s="35"/>
      <c r="V2236" s="35"/>
      <c r="W2236" s="35"/>
      <c r="X2236" s="35"/>
      <c r="Y2236" s="35"/>
      <c r="Z2236" s="35"/>
      <c r="AA2236" s="35"/>
      <c r="AB2236" s="35"/>
      <c r="AC2236" s="35"/>
      <c r="AD2236" s="35"/>
      <c r="AE2236" s="35"/>
      <c r="AR2236" s="157" t="s">
        <v>392</v>
      </c>
      <c r="AT2236" s="157" t="s">
        <v>282</v>
      </c>
      <c r="AU2236" s="157" t="s">
        <v>81</v>
      </c>
      <c r="AY2236" s="20" t="s">
        <v>195</v>
      </c>
      <c r="BE2236" s="158">
        <f>IF(N2236="základní",J2236,0)</f>
        <v>0</v>
      </c>
      <c r="BF2236" s="158">
        <f>IF(N2236="snížená",J2236,0)</f>
        <v>0</v>
      </c>
      <c r="BG2236" s="158">
        <f>IF(N2236="zákl. přenesená",J2236,0)</f>
        <v>0</v>
      </c>
      <c r="BH2236" s="158">
        <f>IF(N2236="sníž. přenesená",J2236,0)</f>
        <v>0</v>
      </c>
      <c r="BI2236" s="158">
        <f>IF(N2236="nulová",J2236,0)</f>
        <v>0</v>
      </c>
      <c r="BJ2236" s="20" t="s">
        <v>79</v>
      </c>
      <c r="BK2236" s="158">
        <f>ROUND(I2236*H2236,2)</f>
        <v>0</v>
      </c>
      <c r="BL2236" s="20" t="s">
        <v>292</v>
      </c>
      <c r="BM2236" s="157" t="s">
        <v>2594</v>
      </c>
    </row>
    <row r="2237" spans="1:65" s="2" customFormat="1" ht="14.45" customHeight="1">
      <c r="A2237" s="35"/>
      <c r="B2237" s="145"/>
      <c r="C2237" s="188" t="s">
        <v>2595</v>
      </c>
      <c r="D2237" s="188" t="s">
        <v>282</v>
      </c>
      <c r="E2237" s="189" t="s">
        <v>2596</v>
      </c>
      <c r="F2237" s="190" t="s">
        <v>2597</v>
      </c>
      <c r="G2237" s="191" t="s">
        <v>467</v>
      </c>
      <c r="H2237" s="192">
        <v>30</v>
      </c>
      <c r="I2237" s="193"/>
      <c r="J2237" s="194">
        <f>ROUND(I2237*H2237,2)</f>
        <v>0</v>
      </c>
      <c r="K2237" s="190" t="s">
        <v>201</v>
      </c>
      <c r="L2237" s="195"/>
      <c r="M2237" s="196" t="s">
        <v>3</v>
      </c>
      <c r="N2237" s="197" t="s">
        <v>43</v>
      </c>
      <c r="O2237" s="56"/>
      <c r="P2237" s="155">
        <f>O2237*H2237</f>
        <v>0</v>
      </c>
      <c r="Q2237" s="155">
        <v>2.0000000000000001E-4</v>
      </c>
      <c r="R2237" s="155">
        <f>Q2237*H2237</f>
        <v>6.0000000000000001E-3</v>
      </c>
      <c r="S2237" s="155">
        <v>0</v>
      </c>
      <c r="T2237" s="156">
        <f>S2237*H2237</f>
        <v>0</v>
      </c>
      <c r="U2237" s="35"/>
      <c r="V2237" s="35"/>
      <c r="W2237" s="35"/>
      <c r="X2237" s="35"/>
      <c r="Y2237" s="35"/>
      <c r="Z2237" s="35"/>
      <c r="AA2237" s="35"/>
      <c r="AB2237" s="35"/>
      <c r="AC2237" s="35"/>
      <c r="AD2237" s="35"/>
      <c r="AE2237" s="35"/>
      <c r="AR2237" s="157" t="s">
        <v>392</v>
      </c>
      <c r="AT2237" s="157" t="s">
        <v>282</v>
      </c>
      <c r="AU2237" s="157" t="s">
        <v>81</v>
      </c>
      <c r="AY2237" s="20" t="s">
        <v>195</v>
      </c>
      <c r="BE2237" s="158">
        <f>IF(N2237="základní",J2237,0)</f>
        <v>0</v>
      </c>
      <c r="BF2237" s="158">
        <f>IF(N2237="snížená",J2237,0)</f>
        <v>0</v>
      </c>
      <c r="BG2237" s="158">
        <f>IF(N2237="zákl. přenesená",J2237,0)</f>
        <v>0</v>
      </c>
      <c r="BH2237" s="158">
        <f>IF(N2237="sníž. přenesená",J2237,0)</f>
        <v>0</v>
      </c>
      <c r="BI2237" s="158">
        <f>IF(N2237="nulová",J2237,0)</f>
        <v>0</v>
      </c>
      <c r="BJ2237" s="20" t="s">
        <v>79</v>
      </c>
      <c r="BK2237" s="158">
        <f>ROUND(I2237*H2237,2)</f>
        <v>0</v>
      </c>
      <c r="BL2237" s="20" t="s">
        <v>292</v>
      </c>
      <c r="BM2237" s="157" t="s">
        <v>2598</v>
      </c>
    </row>
    <row r="2238" spans="1:65" s="2" customFormat="1" ht="24.2" customHeight="1">
      <c r="A2238" s="35"/>
      <c r="B2238" s="145"/>
      <c r="C2238" s="146" t="s">
        <v>2599</v>
      </c>
      <c r="D2238" s="146" t="s">
        <v>197</v>
      </c>
      <c r="E2238" s="147" t="s">
        <v>2600</v>
      </c>
      <c r="F2238" s="148" t="s">
        <v>2601</v>
      </c>
      <c r="G2238" s="149" t="s">
        <v>300</v>
      </c>
      <c r="H2238" s="150">
        <v>1108.8879999999999</v>
      </c>
      <c r="I2238" s="151"/>
      <c r="J2238" s="152">
        <f>ROUND(I2238*H2238,2)</f>
        <v>0</v>
      </c>
      <c r="K2238" s="148" t="s">
        <v>201</v>
      </c>
      <c r="L2238" s="36"/>
      <c r="M2238" s="153" t="s">
        <v>3</v>
      </c>
      <c r="N2238" s="154" t="s">
        <v>43</v>
      </c>
      <c r="O2238" s="56"/>
      <c r="P2238" s="155">
        <f>O2238*H2238</f>
        <v>0</v>
      </c>
      <c r="Q2238" s="155">
        <v>0</v>
      </c>
      <c r="R2238" s="155">
        <f>Q2238*H2238</f>
        <v>0</v>
      </c>
      <c r="S2238" s="155">
        <v>0</v>
      </c>
      <c r="T2238" s="156">
        <f>S2238*H2238</f>
        <v>0</v>
      </c>
      <c r="U2238" s="35"/>
      <c r="V2238" s="35"/>
      <c r="W2238" s="35"/>
      <c r="X2238" s="35"/>
      <c r="Y2238" s="35"/>
      <c r="Z2238" s="35"/>
      <c r="AA2238" s="35"/>
      <c r="AB2238" s="35"/>
      <c r="AC2238" s="35"/>
      <c r="AD2238" s="35"/>
      <c r="AE2238" s="35"/>
      <c r="AR2238" s="157" t="s">
        <v>292</v>
      </c>
      <c r="AT2238" s="157" t="s">
        <v>197</v>
      </c>
      <c r="AU2238" s="157" t="s">
        <v>81</v>
      </c>
      <c r="AY2238" s="20" t="s">
        <v>195</v>
      </c>
      <c r="BE2238" s="158">
        <f>IF(N2238="základní",J2238,0)</f>
        <v>0</v>
      </c>
      <c r="BF2238" s="158">
        <f>IF(N2238="snížená",J2238,0)</f>
        <v>0</v>
      </c>
      <c r="BG2238" s="158">
        <f>IF(N2238="zákl. přenesená",J2238,0)</f>
        <v>0</v>
      </c>
      <c r="BH2238" s="158">
        <f>IF(N2238="sníž. přenesená",J2238,0)</f>
        <v>0</v>
      </c>
      <c r="BI2238" s="158">
        <f>IF(N2238="nulová",J2238,0)</f>
        <v>0</v>
      </c>
      <c r="BJ2238" s="20" t="s">
        <v>79</v>
      </c>
      <c r="BK2238" s="158">
        <f>ROUND(I2238*H2238,2)</f>
        <v>0</v>
      </c>
      <c r="BL2238" s="20" t="s">
        <v>292</v>
      </c>
      <c r="BM2238" s="157" t="s">
        <v>2602</v>
      </c>
    </row>
    <row r="2239" spans="1:65" s="2" customFormat="1" ht="58.5">
      <c r="A2239" s="35"/>
      <c r="B2239" s="36"/>
      <c r="C2239" s="35"/>
      <c r="D2239" s="159" t="s">
        <v>204</v>
      </c>
      <c r="E2239" s="35"/>
      <c r="F2239" s="160" t="s">
        <v>2603</v>
      </c>
      <c r="G2239" s="35"/>
      <c r="H2239" s="35"/>
      <c r="I2239" s="161"/>
      <c r="J2239" s="35"/>
      <c r="K2239" s="35"/>
      <c r="L2239" s="36"/>
      <c r="M2239" s="162"/>
      <c r="N2239" s="163"/>
      <c r="O2239" s="56"/>
      <c r="P2239" s="56"/>
      <c r="Q2239" s="56"/>
      <c r="R2239" s="56"/>
      <c r="S2239" s="56"/>
      <c r="T2239" s="57"/>
      <c r="U2239" s="35"/>
      <c r="V2239" s="35"/>
      <c r="W2239" s="35"/>
      <c r="X2239" s="35"/>
      <c r="Y2239" s="35"/>
      <c r="Z2239" s="35"/>
      <c r="AA2239" s="35"/>
      <c r="AB2239" s="35"/>
      <c r="AC2239" s="35"/>
      <c r="AD2239" s="35"/>
      <c r="AE2239" s="35"/>
      <c r="AT2239" s="20" t="s">
        <v>204</v>
      </c>
      <c r="AU2239" s="20" t="s">
        <v>81</v>
      </c>
    </row>
    <row r="2240" spans="1:65" s="13" customFormat="1">
      <c r="B2240" s="164"/>
      <c r="D2240" s="159" t="s">
        <v>206</v>
      </c>
      <c r="E2240" s="165" t="s">
        <v>3</v>
      </c>
      <c r="F2240" s="166" t="s">
        <v>2497</v>
      </c>
      <c r="H2240" s="167">
        <v>19.43</v>
      </c>
      <c r="I2240" s="168"/>
      <c r="L2240" s="164"/>
      <c r="M2240" s="169"/>
      <c r="N2240" s="170"/>
      <c r="O2240" s="170"/>
      <c r="P2240" s="170"/>
      <c r="Q2240" s="170"/>
      <c r="R2240" s="170"/>
      <c r="S2240" s="170"/>
      <c r="T2240" s="171"/>
      <c r="AT2240" s="165" t="s">
        <v>206</v>
      </c>
      <c r="AU2240" s="165" t="s">
        <v>81</v>
      </c>
      <c r="AV2240" s="13" t="s">
        <v>81</v>
      </c>
      <c r="AW2240" s="13" t="s">
        <v>34</v>
      </c>
      <c r="AX2240" s="13" t="s">
        <v>72</v>
      </c>
      <c r="AY2240" s="165" t="s">
        <v>195</v>
      </c>
    </row>
    <row r="2241" spans="1:65" s="13" customFormat="1">
      <c r="B2241" s="164"/>
      <c r="D2241" s="159" t="s">
        <v>206</v>
      </c>
      <c r="E2241" s="165" t="s">
        <v>3</v>
      </c>
      <c r="F2241" s="166" t="s">
        <v>2498</v>
      </c>
      <c r="H2241" s="167">
        <v>873.94799999999998</v>
      </c>
      <c r="I2241" s="168"/>
      <c r="L2241" s="164"/>
      <c r="M2241" s="169"/>
      <c r="N2241" s="170"/>
      <c r="O2241" s="170"/>
      <c r="P2241" s="170"/>
      <c r="Q2241" s="170"/>
      <c r="R2241" s="170"/>
      <c r="S2241" s="170"/>
      <c r="T2241" s="171"/>
      <c r="AT2241" s="165" t="s">
        <v>206</v>
      </c>
      <c r="AU2241" s="165" t="s">
        <v>81</v>
      </c>
      <c r="AV2241" s="13" t="s">
        <v>81</v>
      </c>
      <c r="AW2241" s="13" t="s">
        <v>34</v>
      </c>
      <c r="AX2241" s="13" t="s">
        <v>72</v>
      </c>
      <c r="AY2241" s="165" t="s">
        <v>195</v>
      </c>
    </row>
    <row r="2242" spans="1:65" s="13" customFormat="1">
      <c r="B2242" s="164"/>
      <c r="D2242" s="159" t="s">
        <v>206</v>
      </c>
      <c r="E2242" s="165" t="s">
        <v>3</v>
      </c>
      <c r="F2242" s="166" t="s">
        <v>2499</v>
      </c>
      <c r="H2242" s="167">
        <v>8.1129999999999995</v>
      </c>
      <c r="I2242" s="168"/>
      <c r="L2242" s="164"/>
      <c r="M2242" s="169"/>
      <c r="N2242" s="170"/>
      <c r="O2242" s="170"/>
      <c r="P2242" s="170"/>
      <c r="Q2242" s="170"/>
      <c r="R2242" s="170"/>
      <c r="S2242" s="170"/>
      <c r="T2242" s="171"/>
      <c r="AT2242" s="165" t="s">
        <v>206</v>
      </c>
      <c r="AU2242" s="165" t="s">
        <v>81</v>
      </c>
      <c r="AV2242" s="13" t="s">
        <v>81</v>
      </c>
      <c r="AW2242" s="13" t="s">
        <v>34</v>
      </c>
      <c r="AX2242" s="13" t="s">
        <v>72</v>
      </c>
      <c r="AY2242" s="165" t="s">
        <v>195</v>
      </c>
    </row>
    <row r="2243" spans="1:65" s="13" customFormat="1">
      <c r="B2243" s="164"/>
      <c r="D2243" s="159" t="s">
        <v>206</v>
      </c>
      <c r="E2243" s="165" t="s">
        <v>3</v>
      </c>
      <c r="F2243" s="166" t="s">
        <v>2500</v>
      </c>
      <c r="H2243" s="167">
        <v>39.200000000000003</v>
      </c>
      <c r="I2243" s="168"/>
      <c r="L2243" s="164"/>
      <c r="M2243" s="169"/>
      <c r="N2243" s="170"/>
      <c r="O2243" s="170"/>
      <c r="P2243" s="170"/>
      <c r="Q2243" s="170"/>
      <c r="R2243" s="170"/>
      <c r="S2243" s="170"/>
      <c r="T2243" s="171"/>
      <c r="AT2243" s="165" t="s">
        <v>206</v>
      </c>
      <c r="AU2243" s="165" t="s">
        <v>81</v>
      </c>
      <c r="AV2243" s="13" t="s">
        <v>81</v>
      </c>
      <c r="AW2243" s="13" t="s">
        <v>34</v>
      </c>
      <c r="AX2243" s="13" t="s">
        <v>72</v>
      </c>
      <c r="AY2243" s="165" t="s">
        <v>195</v>
      </c>
    </row>
    <row r="2244" spans="1:65" s="13" customFormat="1">
      <c r="B2244" s="164"/>
      <c r="D2244" s="159" t="s">
        <v>206</v>
      </c>
      <c r="E2244" s="165" t="s">
        <v>3</v>
      </c>
      <c r="F2244" s="166" t="s">
        <v>2564</v>
      </c>
      <c r="H2244" s="167">
        <v>119.76900000000001</v>
      </c>
      <c r="I2244" s="168"/>
      <c r="L2244" s="164"/>
      <c r="M2244" s="169"/>
      <c r="N2244" s="170"/>
      <c r="O2244" s="170"/>
      <c r="P2244" s="170"/>
      <c r="Q2244" s="170"/>
      <c r="R2244" s="170"/>
      <c r="S2244" s="170"/>
      <c r="T2244" s="171"/>
      <c r="AT2244" s="165" t="s">
        <v>206</v>
      </c>
      <c r="AU2244" s="165" t="s">
        <v>81</v>
      </c>
      <c r="AV2244" s="13" t="s">
        <v>81</v>
      </c>
      <c r="AW2244" s="13" t="s">
        <v>34</v>
      </c>
      <c r="AX2244" s="13" t="s">
        <v>72</v>
      </c>
      <c r="AY2244" s="165" t="s">
        <v>195</v>
      </c>
    </row>
    <row r="2245" spans="1:65" s="13" customFormat="1">
      <c r="B2245" s="164"/>
      <c r="D2245" s="159" t="s">
        <v>206</v>
      </c>
      <c r="E2245" s="165" t="s">
        <v>3</v>
      </c>
      <c r="F2245" s="166" t="s">
        <v>2565</v>
      </c>
      <c r="H2245" s="167">
        <v>16.3</v>
      </c>
      <c r="I2245" s="168"/>
      <c r="L2245" s="164"/>
      <c r="M2245" s="169"/>
      <c r="N2245" s="170"/>
      <c r="O2245" s="170"/>
      <c r="P2245" s="170"/>
      <c r="Q2245" s="170"/>
      <c r="R2245" s="170"/>
      <c r="S2245" s="170"/>
      <c r="T2245" s="171"/>
      <c r="AT2245" s="165" t="s">
        <v>206</v>
      </c>
      <c r="AU2245" s="165" t="s">
        <v>81</v>
      </c>
      <c r="AV2245" s="13" t="s">
        <v>81</v>
      </c>
      <c r="AW2245" s="13" t="s">
        <v>34</v>
      </c>
      <c r="AX2245" s="13" t="s">
        <v>72</v>
      </c>
      <c r="AY2245" s="165" t="s">
        <v>195</v>
      </c>
    </row>
    <row r="2246" spans="1:65" s="13" customFormat="1">
      <c r="B2246" s="164"/>
      <c r="D2246" s="159" t="s">
        <v>206</v>
      </c>
      <c r="E2246" s="165" t="s">
        <v>3</v>
      </c>
      <c r="F2246" s="166" t="s">
        <v>2503</v>
      </c>
      <c r="H2246" s="167">
        <v>9.7940000000000005</v>
      </c>
      <c r="I2246" s="168"/>
      <c r="L2246" s="164"/>
      <c r="M2246" s="169"/>
      <c r="N2246" s="170"/>
      <c r="O2246" s="170"/>
      <c r="P2246" s="170"/>
      <c r="Q2246" s="170"/>
      <c r="R2246" s="170"/>
      <c r="S2246" s="170"/>
      <c r="T2246" s="171"/>
      <c r="AT2246" s="165" t="s">
        <v>206</v>
      </c>
      <c r="AU2246" s="165" t="s">
        <v>81</v>
      </c>
      <c r="AV2246" s="13" t="s">
        <v>81</v>
      </c>
      <c r="AW2246" s="13" t="s">
        <v>34</v>
      </c>
      <c r="AX2246" s="13" t="s">
        <v>72</v>
      </c>
      <c r="AY2246" s="165" t="s">
        <v>195</v>
      </c>
    </row>
    <row r="2247" spans="1:65" s="13" customFormat="1">
      <c r="B2247" s="164"/>
      <c r="D2247" s="159" t="s">
        <v>206</v>
      </c>
      <c r="E2247" s="165" t="s">
        <v>3</v>
      </c>
      <c r="F2247" s="166" t="s">
        <v>2504</v>
      </c>
      <c r="H2247" s="167">
        <v>22.334</v>
      </c>
      <c r="I2247" s="168"/>
      <c r="L2247" s="164"/>
      <c r="M2247" s="169"/>
      <c r="N2247" s="170"/>
      <c r="O2247" s="170"/>
      <c r="P2247" s="170"/>
      <c r="Q2247" s="170"/>
      <c r="R2247" s="170"/>
      <c r="S2247" s="170"/>
      <c r="T2247" s="171"/>
      <c r="AT2247" s="165" t="s">
        <v>206</v>
      </c>
      <c r="AU2247" s="165" t="s">
        <v>81</v>
      </c>
      <c r="AV2247" s="13" t="s">
        <v>81</v>
      </c>
      <c r="AW2247" s="13" t="s">
        <v>34</v>
      </c>
      <c r="AX2247" s="13" t="s">
        <v>72</v>
      </c>
      <c r="AY2247" s="165" t="s">
        <v>195</v>
      </c>
    </row>
    <row r="2248" spans="1:65" s="15" customFormat="1">
      <c r="B2248" s="180"/>
      <c r="D2248" s="159" t="s">
        <v>206</v>
      </c>
      <c r="E2248" s="181" t="s">
        <v>3</v>
      </c>
      <c r="F2248" s="182" t="s">
        <v>2506</v>
      </c>
      <c r="H2248" s="183">
        <v>1108.8879999999999</v>
      </c>
      <c r="I2248" s="184"/>
      <c r="L2248" s="180"/>
      <c r="M2248" s="185"/>
      <c r="N2248" s="186"/>
      <c r="O2248" s="186"/>
      <c r="P2248" s="186"/>
      <c r="Q2248" s="186"/>
      <c r="R2248" s="186"/>
      <c r="S2248" s="186"/>
      <c r="T2248" s="187"/>
      <c r="AT2248" s="181" t="s">
        <v>206</v>
      </c>
      <c r="AU2248" s="181" t="s">
        <v>81</v>
      </c>
      <c r="AV2248" s="15" t="s">
        <v>202</v>
      </c>
      <c r="AW2248" s="15" t="s">
        <v>34</v>
      </c>
      <c r="AX2248" s="15" t="s">
        <v>79</v>
      </c>
      <c r="AY2248" s="181" t="s">
        <v>195</v>
      </c>
    </row>
    <row r="2249" spans="1:65" s="2" customFormat="1" ht="14.45" customHeight="1">
      <c r="A2249" s="35"/>
      <c r="B2249" s="145"/>
      <c r="C2249" s="188" t="s">
        <v>2604</v>
      </c>
      <c r="D2249" s="188" t="s">
        <v>282</v>
      </c>
      <c r="E2249" s="189" t="s">
        <v>2605</v>
      </c>
      <c r="F2249" s="190" t="s">
        <v>2606</v>
      </c>
      <c r="G2249" s="191" t="s">
        <v>300</v>
      </c>
      <c r="H2249" s="192">
        <v>1275.221</v>
      </c>
      <c r="I2249" s="193"/>
      <c r="J2249" s="194">
        <f>ROUND(I2249*H2249,2)</f>
        <v>0</v>
      </c>
      <c r="K2249" s="190" t="s">
        <v>201</v>
      </c>
      <c r="L2249" s="195"/>
      <c r="M2249" s="196" t="s">
        <v>3</v>
      </c>
      <c r="N2249" s="197" t="s">
        <v>43</v>
      </c>
      <c r="O2249" s="56"/>
      <c r="P2249" s="155">
        <f>O2249*H2249</f>
        <v>0</v>
      </c>
      <c r="Q2249" s="155">
        <v>2.9999999999999997E-4</v>
      </c>
      <c r="R2249" s="155">
        <f>Q2249*H2249</f>
        <v>0.38256629999999997</v>
      </c>
      <c r="S2249" s="155">
        <v>0</v>
      </c>
      <c r="T2249" s="156">
        <f>S2249*H2249</f>
        <v>0</v>
      </c>
      <c r="U2249" s="35"/>
      <c r="V2249" s="35"/>
      <c r="W2249" s="35"/>
      <c r="X2249" s="35"/>
      <c r="Y2249" s="35"/>
      <c r="Z2249" s="35"/>
      <c r="AA2249" s="35"/>
      <c r="AB2249" s="35"/>
      <c r="AC2249" s="35"/>
      <c r="AD2249" s="35"/>
      <c r="AE2249" s="35"/>
      <c r="AR2249" s="157" t="s">
        <v>392</v>
      </c>
      <c r="AT2249" s="157" t="s">
        <v>282</v>
      </c>
      <c r="AU2249" s="157" t="s">
        <v>81</v>
      </c>
      <c r="AY2249" s="20" t="s">
        <v>195</v>
      </c>
      <c r="BE2249" s="158">
        <f>IF(N2249="základní",J2249,0)</f>
        <v>0</v>
      </c>
      <c r="BF2249" s="158">
        <f>IF(N2249="snížená",J2249,0)</f>
        <v>0</v>
      </c>
      <c r="BG2249" s="158">
        <f>IF(N2249="zákl. přenesená",J2249,0)</f>
        <v>0</v>
      </c>
      <c r="BH2249" s="158">
        <f>IF(N2249="sníž. přenesená",J2249,0)</f>
        <v>0</v>
      </c>
      <c r="BI2249" s="158">
        <f>IF(N2249="nulová",J2249,0)</f>
        <v>0</v>
      </c>
      <c r="BJ2249" s="20" t="s">
        <v>79</v>
      </c>
      <c r="BK2249" s="158">
        <f>ROUND(I2249*H2249,2)</f>
        <v>0</v>
      </c>
      <c r="BL2249" s="20" t="s">
        <v>292</v>
      </c>
      <c r="BM2249" s="157" t="s">
        <v>2607</v>
      </c>
    </row>
    <row r="2250" spans="1:65" s="13" customFormat="1">
      <c r="B2250" s="164"/>
      <c r="D2250" s="159" t="s">
        <v>206</v>
      </c>
      <c r="F2250" s="166" t="s">
        <v>2608</v>
      </c>
      <c r="H2250" s="167">
        <v>1275.221</v>
      </c>
      <c r="I2250" s="168"/>
      <c r="L2250" s="164"/>
      <c r="M2250" s="169"/>
      <c r="N2250" s="170"/>
      <c r="O2250" s="170"/>
      <c r="P2250" s="170"/>
      <c r="Q2250" s="170"/>
      <c r="R2250" s="170"/>
      <c r="S2250" s="170"/>
      <c r="T2250" s="171"/>
      <c r="AT2250" s="165" t="s">
        <v>206</v>
      </c>
      <c r="AU2250" s="165" t="s">
        <v>81</v>
      </c>
      <c r="AV2250" s="13" t="s">
        <v>81</v>
      </c>
      <c r="AW2250" s="13" t="s">
        <v>4</v>
      </c>
      <c r="AX2250" s="13" t="s">
        <v>79</v>
      </c>
      <c r="AY2250" s="165" t="s">
        <v>195</v>
      </c>
    </row>
    <row r="2251" spans="1:65" s="2" customFormat="1" ht="24.2" customHeight="1">
      <c r="A2251" s="35"/>
      <c r="B2251" s="145"/>
      <c r="C2251" s="146" t="s">
        <v>2609</v>
      </c>
      <c r="D2251" s="146" t="s">
        <v>197</v>
      </c>
      <c r="E2251" s="147" t="s">
        <v>2610</v>
      </c>
      <c r="F2251" s="148" t="s">
        <v>2611</v>
      </c>
      <c r="G2251" s="149" t="s">
        <v>321</v>
      </c>
      <c r="H2251" s="150">
        <v>55.834000000000003</v>
      </c>
      <c r="I2251" s="151"/>
      <c r="J2251" s="152">
        <f>ROUND(I2251*H2251,2)</f>
        <v>0</v>
      </c>
      <c r="K2251" s="148" t="s">
        <v>3</v>
      </c>
      <c r="L2251" s="36"/>
      <c r="M2251" s="153" t="s">
        <v>3</v>
      </c>
      <c r="N2251" s="154" t="s">
        <v>43</v>
      </c>
      <c r="O2251" s="56"/>
      <c r="P2251" s="155">
        <f>O2251*H2251</f>
        <v>0</v>
      </c>
      <c r="Q2251" s="155">
        <v>0</v>
      </c>
      <c r="R2251" s="155">
        <f>Q2251*H2251</f>
        <v>0</v>
      </c>
      <c r="S2251" s="155">
        <v>0</v>
      </c>
      <c r="T2251" s="156">
        <f>S2251*H2251</f>
        <v>0</v>
      </c>
      <c r="U2251" s="35"/>
      <c r="V2251" s="35"/>
      <c r="W2251" s="35"/>
      <c r="X2251" s="35"/>
      <c r="Y2251" s="35"/>
      <c r="Z2251" s="35"/>
      <c r="AA2251" s="35"/>
      <c r="AB2251" s="35"/>
      <c r="AC2251" s="35"/>
      <c r="AD2251" s="35"/>
      <c r="AE2251" s="35"/>
      <c r="AR2251" s="157" t="s">
        <v>292</v>
      </c>
      <c r="AT2251" s="157" t="s">
        <v>197</v>
      </c>
      <c r="AU2251" s="157" t="s">
        <v>81</v>
      </c>
      <c r="AY2251" s="20" t="s">
        <v>195</v>
      </c>
      <c r="BE2251" s="158">
        <f>IF(N2251="základní",J2251,0)</f>
        <v>0</v>
      </c>
      <c r="BF2251" s="158">
        <f>IF(N2251="snížená",J2251,0)</f>
        <v>0</v>
      </c>
      <c r="BG2251" s="158">
        <f>IF(N2251="zákl. přenesená",J2251,0)</f>
        <v>0</v>
      </c>
      <c r="BH2251" s="158">
        <f>IF(N2251="sníž. přenesená",J2251,0)</f>
        <v>0</v>
      </c>
      <c r="BI2251" s="158">
        <f>IF(N2251="nulová",J2251,0)</f>
        <v>0</v>
      </c>
      <c r="BJ2251" s="20" t="s">
        <v>79</v>
      </c>
      <c r="BK2251" s="158">
        <f>ROUND(I2251*H2251,2)</f>
        <v>0</v>
      </c>
      <c r="BL2251" s="20" t="s">
        <v>292</v>
      </c>
      <c r="BM2251" s="157" t="s">
        <v>2612</v>
      </c>
    </row>
    <row r="2252" spans="1:65" s="13" customFormat="1">
      <c r="B2252" s="164"/>
      <c r="D2252" s="159" t="s">
        <v>206</v>
      </c>
      <c r="E2252" s="165" t="s">
        <v>3</v>
      </c>
      <c r="F2252" s="166" t="s">
        <v>2613</v>
      </c>
      <c r="H2252" s="167">
        <v>55.834000000000003</v>
      </c>
      <c r="I2252" s="168"/>
      <c r="L2252" s="164"/>
      <c r="M2252" s="169"/>
      <c r="N2252" s="170"/>
      <c r="O2252" s="170"/>
      <c r="P2252" s="170"/>
      <c r="Q2252" s="170"/>
      <c r="R2252" s="170"/>
      <c r="S2252" s="170"/>
      <c r="T2252" s="171"/>
      <c r="AT2252" s="165" t="s">
        <v>206</v>
      </c>
      <c r="AU2252" s="165" t="s">
        <v>81</v>
      </c>
      <c r="AV2252" s="13" t="s">
        <v>81</v>
      </c>
      <c r="AW2252" s="13" t="s">
        <v>34</v>
      </c>
      <c r="AX2252" s="13" t="s">
        <v>79</v>
      </c>
      <c r="AY2252" s="165" t="s">
        <v>195</v>
      </c>
    </row>
    <row r="2253" spans="1:65" s="2" customFormat="1" ht="24.2" customHeight="1">
      <c r="A2253" s="35"/>
      <c r="B2253" s="145"/>
      <c r="C2253" s="146" t="s">
        <v>2614</v>
      </c>
      <c r="D2253" s="146" t="s">
        <v>197</v>
      </c>
      <c r="E2253" s="147" t="s">
        <v>2615</v>
      </c>
      <c r="F2253" s="148" t="s">
        <v>2616</v>
      </c>
      <c r="G2253" s="149" t="s">
        <v>321</v>
      </c>
      <c r="H2253" s="150">
        <v>18.943000000000001</v>
      </c>
      <c r="I2253" s="151"/>
      <c r="J2253" s="152">
        <f>ROUND(I2253*H2253,2)</f>
        <v>0</v>
      </c>
      <c r="K2253" s="148" t="s">
        <v>3</v>
      </c>
      <c r="L2253" s="36"/>
      <c r="M2253" s="153" t="s">
        <v>3</v>
      </c>
      <c r="N2253" s="154" t="s">
        <v>43</v>
      </c>
      <c r="O2253" s="56"/>
      <c r="P2253" s="155">
        <f>O2253*H2253</f>
        <v>0</v>
      </c>
      <c r="Q2253" s="155">
        <v>0</v>
      </c>
      <c r="R2253" s="155">
        <f>Q2253*H2253</f>
        <v>0</v>
      </c>
      <c r="S2253" s="155">
        <v>0</v>
      </c>
      <c r="T2253" s="156">
        <f>S2253*H2253</f>
        <v>0</v>
      </c>
      <c r="U2253" s="35"/>
      <c r="V2253" s="35"/>
      <c r="W2253" s="35"/>
      <c r="X2253" s="35"/>
      <c r="Y2253" s="35"/>
      <c r="Z2253" s="35"/>
      <c r="AA2253" s="35"/>
      <c r="AB2253" s="35"/>
      <c r="AC2253" s="35"/>
      <c r="AD2253" s="35"/>
      <c r="AE2253" s="35"/>
      <c r="AR2253" s="157" t="s">
        <v>292</v>
      </c>
      <c r="AT2253" s="157" t="s">
        <v>197</v>
      </c>
      <c r="AU2253" s="157" t="s">
        <v>81</v>
      </c>
      <c r="AY2253" s="20" t="s">
        <v>195</v>
      </c>
      <c r="BE2253" s="158">
        <f>IF(N2253="základní",J2253,0)</f>
        <v>0</v>
      </c>
      <c r="BF2253" s="158">
        <f>IF(N2253="snížená",J2253,0)</f>
        <v>0</v>
      </c>
      <c r="BG2253" s="158">
        <f>IF(N2253="zákl. přenesená",J2253,0)</f>
        <v>0</v>
      </c>
      <c r="BH2253" s="158">
        <f>IF(N2253="sníž. přenesená",J2253,0)</f>
        <v>0</v>
      </c>
      <c r="BI2253" s="158">
        <f>IF(N2253="nulová",J2253,0)</f>
        <v>0</v>
      </c>
      <c r="BJ2253" s="20" t="s">
        <v>79</v>
      </c>
      <c r="BK2253" s="158">
        <f>ROUND(I2253*H2253,2)</f>
        <v>0</v>
      </c>
      <c r="BL2253" s="20" t="s">
        <v>292</v>
      </c>
      <c r="BM2253" s="157" t="s">
        <v>2617</v>
      </c>
    </row>
    <row r="2254" spans="1:65" s="13" customFormat="1">
      <c r="B2254" s="164"/>
      <c r="D2254" s="159" t="s">
        <v>206</v>
      </c>
      <c r="E2254" s="165" t="s">
        <v>3</v>
      </c>
      <c r="F2254" s="166" t="s">
        <v>2558</v>
      </c>
      <c r="H2254" s="167">
        <v>18.943000000000001</v>
      </c>
      <c r="I2254" s="168"/>
      <c r="L2254" s="164"/>
      <c r="M2254" s="169"/>
      <c r="N2254" s="170"/>
      <c r="O2254" s="170"/>
      <c r="P2254" s="170"/>
      <c r="Q2254" s="170"/>
      <c r="R2254" s="170"/>
      <c r="S2254" s="170"/>
      <c r="T2254" s="171"/>
      <c r="AT2254" s="165" t="s">
        <v>206</v>
      </c>
      <c r="AU2254" s="165" t="s">
        <v>81</v>
      </c>
      <c r="AV2254" s="13" t="s">
        <v>81</v>
      </c>
      <c r="AW2254" s="13" t="s">
        <v>34</v>
      </c>
      <c r="AX2254" s="13" t="s">
        <v>79</v>
      </c>
      <c r="AY2254" s="165" t="s">
        <v>195</v>
      </c>
    </row>
    <row r="2255" spans="1:65" s="2" customFormat="1" ht="24.2" customHeight="1">
      <c r="A2255" s="35"/>
      <c r="B2255" s="145"/>
      <c r="C2255" s="146" t="s">
        <v>2618</v>
      </c>
      <c r="D2255" s="146" t="s">
        <v>197</v>
      </c>
      <c r="E2255" s="147" t="s">
        <v>2619</v>
      </c>
      <c r="F2255" s="148" t="s">
        <v>2620</v>
      </c>
      <c r="G2255" s="149" t="s">
        <v>321</v>
      </c>
      <c r="H2255" s="150">
        <v>4</v>
      </c>
      <c r="I2255" s="151"/>
      <c r="J2255" s="152">
        <f>ROUND(I2255*H2255,2)</f>
        <v>0</v>
      </c>
      <c r="K2255" s="148" t="s">
        <v>3</v>
      </c>
      <c r="L2255" s="36"/>
      <c r="M2255" s="153" t="s">
        <v>3</v>
      </c>
      <c r="N2255" s="154" t="s">
        <v>43</v>
      </c>
      <c r="O2255" s="56"/>
      <c r="P2255" s="155">
        <f>O2255*H2255</f>
        <v>0</v>
      </c>
      <c r="Q2255" s="155">
        <v>0</v>
      </c>
      <c r="R2255" s="155">
        <f>Q2255*H2255</f>
        <v>0</v>
      </c>
      <c r="S2255" s="155">
        <v>0</v>
      </c>
      <c r="T2255" s="156">
        <f>S2255*H2255</f>
        <v>0</v>
      </c>
      <c r="U2255" s="35"/>
      <c r="V2255" s="35"/>
      <c r="W2255" s="35"/>
      <c r="X2255" s="35"/>
      <c r="Y2255" s="35"/>
      <c r="Z2255" s="35"/>
      <c r="AA2255" s="35"/>
      <c r="AB2255" s="35"/>
      <c r="AC2255" s="35"/>
      <c r="AD2255" s="35"/>
      <c r="AE2255" s="35"/>
      <c r="AR2255" s="157" t="s">
        <v>292</v>
      </c>
      <c r="AT2255" s="157" t="s">
        <v>197</v>
      </c>
      <c r="AU2255" s="157" t="s">
        <v>81</v>
      </c>
      <c r="AY2255" s="20" t="s">
        <v>195</v>
      </c>
      <c r="BE2255" s="158">
        <f>IF(N2255="základní",J2255,0)</f>
        <v>0</v>
      </c>
      <c r="BF2255" s="158">
        <f>IF(N2255="snížená",J2255,0)</f>
        <v>0</v>
      </c>
      <c r="BG2255" s="158">
        <f>IF(N2255="zákl. přenesená",J2255,0)</f>
        <v>0</v>
      </c>
      <c r="BH2255" s="158">
        <f>IF(N2255="sníž. přenesená",J2255,0)</f>
        <v>0</v>
      </c>
      <c r="BI2255" s="158">
        <f>IF(N2255="nulová",J2255,0)</f>
        <v>0</v>
      </c>
      <c r="BJ2255" s="20" t="s">
        <v>79</v>
      </c>
      <c r="BK2255" s="158">
        <f>ROUND(I2255*H2255,2)</f>
        <v>0</v>
      </c>
      <c r="BL2255" s="20" t="s">
        <v>292</v>
      </c>
      <c r="BM2255" s="157" t="s">
        <v>2621</v>
      </c>
    </row>
    <row r="2256" spans="1:65" s="13" customFormat="1">
      <c r="B2256" s="164"/>
      <c r="D2256" s="159" t="s">
        <v>206</v>
      </c>
      <c r="E2256" s="165" t="s">
        <v>3</v>
      </c>
      <c r="F2256" s="166" t="s">
        <v>2622</v>
      </c>
      <c r="H2256" s="167">
        <v>4</v>
      </c>
      <c r="I2256" s="168"/>
      <c r="L2256" s="164"/>
      <c r="M2256" s="169"/>
      <c r="N2256" s="170"/>
      <c r="O2256" s="170"/>
      <c r="P2256" s="170"/>
      <c r="Q2256" s="170"/>
      <c r="R2256" s="170"/>
      <c r="S2256" s="170"/>
      <c r="T2256" s="171"/>
      <c r="AT2256" s="165" t="s">
        <v>206</v>
      </c>
      <c r="AU2256" s="165" t="s">
        <v>81</v>
      </c>
      <c r="AV2256" s="13" t="s">
        <v>81</v>
      </c>
      <c r="AW2256" s="13" t="s">
        <v>34</v>
      </c>
      <c r="AX2256" s="13" t="s">
        <v>79</v>
      </c>
      <c r="AY2256" s="165" t="s">
        <v>195</v>
      </c>
    </row>
    <row r="2257" spans="1:65" s="2" customFormat="1" ht="24.2" customHeight="1">
      <c r="A2257" s="35"/>
      <c r="B2257" s="145"/>
      <c r="C2257" s="146" t="s">
        <v>2623</v>
      </c>
      <c r="D2257" s="146" t="s">
        <v>197</v>
      </c>
      <c r="E2257" s="147" t="s">
        <v>2624</v>
      </c>
      <c r="F2257" s="148" t="s">
        <v>2625</v>
      </c>
      <c r="G2257" s="149" t="s">
        <v>300</v>
      </c>
      <c r="H2257" s="150">
        <v>67.5</v>
      </c>
      <c r="I2257" s="151"/>
      <c r="J2257" s="152">
        <f>ROUND(I2257*H2257,2)</f>
        <v>0</v>
      </c>
      <c r="K2257" s="148" t="s">
        <v>201</v>
      </c>
      <c r="L2257" s="36"/>
      <c r="M2257" s="153" t="s">
        <v>3</v>
      </c>
      <c r="N2257" s="154" t="s">
        <v>43</v>
      </c>
      <c r="O2257" s="56"/>
      <c r="P2257" s="155">
        <f>O2257*H2257</f>
        <v>0</v>
      </c>
      <c r="Q2257" s="155">
        <v>0</v>
      </c>
      <c r="R2257" s="155">
        <f>Q2257*H2257</f>
        <v>0</v>
      </c>
      <c r="S2257" s="155">
        <v>6.0000000000000001E-3</v>
      </c>
      <c r="T2257" s="156">
        <f>S2257*H2257</f>
        <v>0.40500000000000003</v>
      </c>
      <c r="U2257" s="35"/>
      <c r="V2257" s="35"/>
      <c r="W2257" s="35"/>
      <c r="X2257" s="35"/>
      <c r="Y2257" s="35"/>
      <c r="Z2257" s="35"/>
      <c r="AA2257" s="35"/>
      <c r="AB2257" s="35"/>
      <c r="AC2257" s="35"/>
      <c r="AD2257" s="35"/>
      <c r="AE2257" s="35"/>
      <c r="AR2257" s="157" t="s">
        <v>292</v>
      </c>
      <c r="AT2257" s="157" t="s">
        <v>197</v>
      </c>
      <c r="AU2257" s="157" t="s">
        <v>81</v>
      </c>
      <c r="AY2257" s="20" t="s">
        <v>195</v>
      </c>
      <c r="BE2257" s="158">
        <f>IF(N2257="základní",J2257,0)</f>
        <v>0</v>
      </c>
      <c r="BF2257" s="158">
        <f>IF(N2257="snížená",J2257,0)</f>
        <v>0</v>
      </c>
      <c r="BG2257" s="158">
        <f>IF(N2257="zákl. přenesená",J2257,0)</f>
        <v>0</v>
      </c>
      <c r="BH2257" s="158">
        <f>IF(N2257="sníž. přenesená",J2257,0)</f>
        <v>0</v>
      </c>
      <c r="BI2257" s="158">
        <f>IF(N2257="nulová",J2257,0)</f>
        <v>0</v>
      </c>
      <c r="BJ2257" s="20" t="s">
        <v>79</v>
      </c>
      <c r="BK2257" s="158">
        <f>ROUND(I2257*H2257,2)</f>
        <v>0</v>
      </c>
      <c r="BL2257" s="20" t="s">
        <v>292</v>
      </c>
      <c r="BM2257" s="157" t="s">
        <v>2626</v>
      </c>
    </row>
    <row r="2258" spans="1:65" s="13" customFormat="1">
      <c r="B2258" s="164"/>
      <c r="D2258" s="159" t="s">
        <v>206</v>
      </c>
      <c r="E2258" s="165" t="s">
        <v>3</v>
      </c>
      <c r="F2258" s="166" t="s">
        <v>2627</v>
      </c>
      <c r="H2258" s="167">
        <v>67.5</v>
      </c>
      <c r="I2258" s="168"/>
      <c r="L2258" s="164"/>
      <c r="M2258" s="169"/>
      <c r="N2258" s="170"/>
      <c r="O2258" s="170"/>
      <c r="P2258" s="170"/>
      <c r="Q2258" s="170"/>
      <c r="R2258" s="170"/>
      <c r="S2258" s="170"/>
      <c r="T2258" s="171"/>
      <c r="AT2258" s="165" t="s">
        <v>206</v>
      </c>
      <c r="AU2258" s="165" t="s">
        <v>81</v>
      </c>
      <c r="AV2258" s="13" t="s">
        <v>81</v>
      </c>
      <c r="AW2258" s="13" t="s">
        <v>34</v>
      </c>
      <c r="AX2258" s="13" t="s">
        <v>79</v>
      </c>
      <c r="AY2258" s="165" t="s">
        <v>195</v>
      </c>
    </row>
    <row r="2259" spans="1:65" s="2" customFormat="1" ht="37.9" customHeight="1">
      <c r="A2259" s="35"/>
      <c r="B2259" s="145"/>
      <c r="C2259" s="146" t="s">
        <v>2628</v>
      </c>
      <c r="D2259" s="146" t="s">
        <v>197</v>
      </c>
      <c r="E2259" s="147" t="s">
        <v>2629</v>
      </c>
      <c r="F2259" s="148" t="s">
        <v>2630</v>
      </c>
      <c r="G2259" s="149" t="s">
        <v>300</v>
      </c>
      <c r="H2259" s="150">
        <v>420</v>
      </c>
      <c r="I2259" s="151"/>
      <c r="J2259" s="152">
        <f>ROUND(I2259*H2259,2)</f>
        <v>0</v>
      </c>
      <c r="K2259" s="148" t="s">
        <v>3</v>
      </c>
      <c r="L2259" s="36"/>
      <c r="M2259" s="153" t="s">
        <v>3</v>
      </c>
      <c r="N2259" s="154" t="s">
        <v>43</v>
      </c>
      <c r="O2259" s="56"/>
      <c r="P2259" s="155">
        <f>O2259*H2259</f>
        <v>0</v>
      </c>
      <c r="Q2259" s="155">
        <v>0</v>
      </c>
      <c r="R2259" s="155">
        <f>Q2259*H2259</f>
        <v>0</v>
      </c>
      <c r="S2259" s="155">
        <v>0</v>
      </c>
      <c r="T2259" s="156">
        <f>S2259*H2259</f>
        <v>0</v>
      </c>
      <c r="U2259" s="35"/>
      <c r="V2259" s="35"/>
      <c r="W2259" s="35"/>
      <c r="X2259" s="35"/>
      <c r="Y2259" s="35"/>
      <c r="Z2259" s="35"/>
      <c r="AA2259" s="35"/>
      <c r="AB2259" s="35"/>
      <c r="AC2259" s="35"/>
      <c r="AD2259" s="35"/>
      <c r="AE2259" s="35"/>
      <c r="AR2259" s="157" t="s">
        <v>292</v>
      </c>
      <c r="AT2259" s="157" t="s">
        <v>197</v>
      </c>
      <c r="AU2259" s="157" t="s">
        <v>81</v>
      </c>
      <c r="AY2259" s="20" t="s">
        <v>195</v>
      </c>
      <c r="BE2259" s="158">
        <f>IF(N2259="základní",J2259,0)</f>
        <v>0</v>
      </c>
      <c r="BF2259" s="158">
        <f>IF(N2259="snížená",J2259,0)</f>
        <v>0</v>
      </c>
      <c r="BG2259" s="158">
        <f>IF(N2259="zákl. přenesená",J2259,0)</f>
        <v>0</v>
      </c>
      <c r="BH2259" s="158">
        <f>IF(N2259="sníž. přenesená",J2259,0)</f>
        <v>0</v>
      </c>
      <c r="BI2259" s="158">
        <f>IF(N2259="nulová",J2259,0)</f>
        <v>0</v>
      </c>
      <c r="BJ2259" s="20" t="s">
        <v>79</v>
      </c>
      <c r="BK2259" s="158">
        <f>ROUND(I2259*H2259,2)</f>
        <v>0</v>
      </c>
      <c r="BL2259" s="20" t="s">
        <v>292</v>
      </c>
      <c r="BM2259" s="157" t="s">
        <v>2631</v>
      </c>
    </row>
    <row r="2260" spans="1:65" s="13" customFormat="1">
      <c r="B2260" s="164"/>
      <c r="D2260" s="159" t="s">
        <v>206</v>
      </c>
      <c r="E2260" s="165" t="s">
        <v>3</v>
      </c>
      <c r="F2260" s="166" t="s">
        <v>2632</v>
      </c>
      <c r="H2260" s="167">
        <v>420</v>
      </c>
      <c r="I2260" s="168"/>
      <c r="L2260" s="164"/>
      <c r="M2260" s="169"/>
      <c r="N2260" s="170"/>
      <c r="O2260" s="170"/>
      <c r="P2260" s="170"/>
      <c r="Q2260" s="170"/>
      <c r="R2260" s="170"/>
      <c r="S2260" s="170"/>
      <c r="T2260" s="171"/>
      <c r="AT2260" s="165" t="s">
        <v>206</v>
      </c>
      <c r="AU2260" s="165" t="s">
        <v>81</v>
      </c>
      <c r="AV2260" s="13" t="s">
        <v>81</v>
      </c>
      <c r="AW2260" s="13" t="s">
        <v>34</v>
      </c>
      <c r="AX2260" s="13" t="s">
        <v>79</v>
      </c>
      <c r="AY2260" s="165" t="s">
        <v>195</v>
      </c>
    </row>
    <row r="2261" spans="1:65" s="2" customFormat="1" ht="49.15" customHeight="1">
      <c r="A2261" s="35"/>
      <c r="B2261" s="145"/>
      <c r="C2261" s="146" t="s">
        <v>2633</v>
      </c>
      <c r="D2261" s="146" t="s">
        <v>197</v>
      </c>
      <c r="E2261" s="147" t="s">
        <v>2634</v>
      </c>
      <c r="F2261" s="148" t="s">
        <v>2635</v>
      </c>
      <c r="G2261" s="149" t="s">
        <v>262</v>
      </c>
      <c r="H2261" s="150">
        <v>16.254000000000001</v>
      </c>
      <c r="I2261" s="151"/>
      <c r="J2261" s="152">
        <f>ROUND(I2261*H2261,2)</f>
        <v>0</v>
      </c>
      <c r="K2261" s="148" t="s">
        <v>201</v>
      </c>
      <c r="L2261" s="36"/>
      <c r="M2261" s="153" t="s">
        <v>3</v>
      </c>
      <c r="N2261" s="154" t="s">
        <v>43</v>
      </c>
      <c r="O2261" s="56"/>
      <c r="P2261" s="155">
        <f>O2261*H2261</f>
        <v>0</v>
      </c>
      <c r="Q2261" s="155">
        <v>0</v>
      </c>
      <c r="R2261" s="155">
        <f>Q2261*H2261</f>
        <v>0</v>
      </c>
      <c r="S2261" s="155">
        <v>0</v>
      </c>
      <c r="T2261" s="156">
        <f>S2261*H2261</f>
        <v>0</v>
      </c>
      <c r="U2261" s="35"/>
      <c r="V2261" s="35"/>
      <c r="W2261" s="35"/>
      <c r="X2261" s="35"/>
      <c r="Y2261" s="35"/>
      <c r="Z2261" s="35"/>
      <c r="AA2261" s="35"/>
      <c r="AB2261" s="35"/>
      <c r="AC2261" s="35"/>
      <c r="AD2261" s="35"/>
      <c r="AE2261" s="35"/>
      <c r="AR2261" s="157" t="s">
        <v>292</v>
      </c>
      <c r="AT2261" s="157" t="s">
        <v>197</v>
      </c>
      <c r="AU2261" s="157" t="s">
        <v>81</v>
      </c>
      <c r="AY2261" s="20" t="s">
        <v>195</v>
      </c>
      <c r="BE2261" s="158">
        <f>IF(N2261="základní",J2261,0)</f>
        <v>0</v>
      </c>
      <c r="BF2261" s="158">
        <f>IF(N2261="snížená",J2261,0)</f>
        <v>0</v>
      </c>
      <c r="BG2261" s="158">
        <f>IF(N2261="zákl. přenesená",J2261,0)</f>
        <v>0</v>
      </c>
      <c r="BH2261" s="158">
        <f>IF(N2261="sníž. přenesená",J2261,0)</f>
        <v>0</v>
      </c>
      <c r="BI2261" s="158">
        <f>IF(N2261="nulová",J2261,0)</f>
        <v>0</v>
      </c>
      <c r="BJ2261" s="20" t="s">
        <v>79</v>
      </c>
      <c r="BK2261" s="158">
        <f>ROUND(I2261*H2261,2)</f>
        <v>0</v>
      </c>
      <c r="BL2261" s="20" t="s">
        <v>292</v>
      </c>
      <c r="BM2261" s="157" t="s">
        <v>2636</v>
      </c>
    </row>
    <row r="2262" spans="1:65" s="2" customFormat="1" ht="126.75">
      <c r="A2262" s="35"/>
      <c r="B2262" s="36"/>
      <c r="C2262" s="35"/>
      <c r="D2262" s="159" t="s">
        <v>204</v>
      </c>
      <c r="E2262" s="35"/>
      <c r="F2262" s="160" t="s">
        <v>2637</v>
      </c>
      <c r="G2262" s="35"/>
      <c r="H2262" s="35"/>
      <c r="I2262" s="161"/>
      <c r="J2262" s="35"/>
      <c r="K2262" s="35"/>
      <c r="L2262" s="36"/>
      <c r="M2262" s="162"/>
      <c r="N2262" s="163"/>
      <c r="O2262" s="56"/>
      <c r="P2262" s="56"/>
      <c r="Q2262" s="56"/>
      <c r="R2262" s="56"/>
      <c r="S2262" s="56"/>
      <c r="T2262" s="57"/>
      <c r="U2262" s="35"/>
      <c r="V2262" s="35"/>
      <c r="W2262" s="35"/>
      <c r="X2262" s="35"/>
      <c r="Y2262" s="35"/>
      <c r="Z2262" s="35"/>
      <c r="AA2262" s="35"/>
      <c r="AB2262" s="35"/>
      <c r="AC2262" s="35"/>
      <c r="AD2262" s="35"/>
      <c r="AE2262" s="35"/>
      <c r="AT2262" s="20" t="s">
        <v>204</v>
      </c>
      <c r="AU2262" s="20" t="s">
        <v>81</v>
      </c>
    </row>
    <row r="2263" spans="1:65" s="12" customFormat="1" ht="22.9" customHeight="1">
      <c r="B2263" s="132"/>
      <c r="D2263" s="133" t="s">
        <v>71</v>
      </c>
      <c r="E2263" s="143" t="s">
        <v>2638</v>
      </c>
      <c r="F2263" s="143" t="s">
        <v>2639</v>
      </c>
      <c r="I2263" s="135"/>
      <c r="J2263" s="144">
        <f>BK2263</f>
        <v>0</v>
      </c>
      <c r="L2263" s="132"/>
      <c r="M2263" s="137"/>
      <c r="N2263" s="138"/>
      <c r="O2263" s="138"/>
      <c r="P2263" s="139">
        <f>SUM(P2264:P2396)</f>
        <v>0</v>
      </c>
      <c r="Q2263" s="138"/>
      <c r="R2263" s="139">
        <f>SUM(R2264:R2396)</f>
        <v>49.680188279999996</v>
      </c>
      <c r="S2263" s="138"/>
      <c r="T2263" s="140">
        <f>SUM(T2264:T2396)</f>
        <v>3.0715120000000002</v>
      </c>
      <c r="AR2263" s="133" t="s">
        <v>81</v>
      </c>
      <c r="AT2263" s="141" t="s">
        <v>71</v>
      </c>
      <c r="AU2263" s="141" t="s">
        <v>79</v>
      </c>
      <c r="AY2263" s="133" t="s">
        <v>195</v>
      </c>
      <c r="BK2263" s="142">
        <f>SUM(BK2264:BK2396)</f>
        <v>0</v>
      </c>
    </row>
    <row r="2264" spans="1:65" s="2" customFormat="1" ht="37.9" customHeight="1">
      <c r="A2264" s="35"/>
      <c r="B2264" s="145"/>
      <c r="C2264" s="146" t="s">
        <v>2640</v>
      </c>
      <c r="D2264" s="146" t="s">
        <v>197</v>
      </c>
      <c r="E2264" s="147" t="s">
        <v>2641</v>
      </c>
      <c r="F2264" s="148" t="s">
        <v>2642</v>
      </c>
      <c r="G2264" s="149" t="s">
        <v>300</v>
      </c>
      <c r="H2264" s="150">
        <v>6.02</v>
      </c>
      <c r="I2264" s="151"/>
      <c r="J2264" s="152">
        <f>ROUND(I2264*H2264,2)</f>
        <v>0</v>
      </c>
      <c r="K2264" s="148" t="s">
        <v>201</v>
      </c>
      <c r="L2264" s="36"/>
      <c r="M2264" s="153" t="s">
        <v>3</v>
      </c>
      <c r="N2264" s="154" t="s">
        <v>43</v>
      </c>
      <c r="O2264" s="56"/>
      <c r="P2264" s="155">
        <f>O2264*H2264</f>
        <v>0</v>
      </c>
      <c r="Q2264" s="155">
        <v>0</v>
      </c>
      <c r="R2264" s="155">
        <f>Q2264*H2264</f>
        <v>0</v>
      </c>
      <c r="S2264" s="155">
        <v>0</v>
      </c>
      <c r="T2264" s="156">
        <f>S2264*H2264</f>
        <v>0</v>
      </c>
      <c r="U2264" s="35"/>
      <c r="V2264" s="35"/>
      <c r="W2264" s="35"/>
      <c r="X2264" s="35"/>
      <c r="Y2264" s="35"/>
      <c r="Z2264" s="35"/>
      <c r="AA2264" s="35"/>
      <c r="AB2264" s="35"/>
      <c r="AC2264" s="35"/>
      <c r="AD2264" s="35"/>
      <c r="AE2264" s="35"/>
      <c r="AR2264" s="157" t="s">
        <v>292</v>
      </c>
      <c r="AT2264" s="157" t="s">
        <v>197</v>
      </c>
      <c r="AU2264" s="157" t="s">
        <v>81</v>
      </c>
      <c r="AY2264" s="20" t="s">
        <v>195</v>
      </c>
      <c r="BE2264" s="158">
        <f>IF(N2264="základní",J2264,0)</f>
        <v>0</v>
      </c>
      <c r="BF2264" s="158">
        <f>IF(N2264="snížená",J2264,0)</f>
        <v>0</v>
      </c>
      <c r="BG2264" s="158">
        <f>IF(N2264="zákl. přenesená",J2264,0)</f>
        <v>0</v>
      </c>
      <c r="BH2264" s="158">
        <f>IF(N2264="sníž. přenesená",J2264,0)</f>
        <v>0</v>
      </c>
      <c r="BI2264" s="158">
        <f>IF(N2264="nulová",J2264,0)</f>
        <v>0</v>
      </c>
      <c r="BJ2264" s="20" t="s">
        <v>79</v>
      </c>
      <c r="BK2264" s="158">
        <f>ROUND(I2264*H2264,2)</f>
        <v>0</v>
      </c>
      <c r="BL2264" s="20" t="s">
        <v>292</v>
      </c>
      <c r="BM2264" s="157" t="s">
        <v>2643</v>
      </c>
    </row>
    <row r="2265" spans="1:65" s="13" customFormat="1">
      <c r="B2265" s="164"/>
      <c r="D2265" s="159" t="s">
        <v>206</v>
      </c>
      <c r="E2265" s="165" t="s">
        <v>3</v>
      </c>
      <c r="F2265" s="166" t="s">
        <v>2644</v>
      </c>
      <c r="H2265" s="167">
        <v>6.02</v>
      </c>
      <c r="I2265" s="168"/>
      <c r="L2265" s="164"/>
      <c r="M2265" s="169"/>
      <c r="N2265" s="170"/>
      <c r="O2265" s="170"/>
      <c r="P2265" s="170"/>
      <c r="Q2265" s="170"/>
      <c r="R2265" s="170"/>
      <c r="S2265" s="170"/>
      <c r="T2265" s="171"/>
      <c r="AT2265" s="165" t="s">
        <v>206</v>
      </c>
      <c r="AU2265" s="165" t="s">
        <v>81</v>
      </c>
      <c r="AV2265" s="13" t="s">
        <v>81</v>
      </c>
      <c r="AW2265" s="13" t="s">
        <v>34</v>
      </c>
      <c r="AX2265" s="13" t="s">
        <v>79</v>
      </c>
      <c r="AY2265" s="165" t="s">
        <v>195</v>
      </c>
    </row>
    <row r="2266" spans="1:65" s="2" customFormat="1" ht="24.2" customHeight="1">
      <c r="A2266" s="35"/>
      <c r="B2266" s="145"/>
      <c r="C2266" s="188" t="s">
        <v>2645</v>
      </c>
      <c r="D2266" s="188" t="s">
        <v>282</v>
      </c>
      <c r="E2266" s="189" t="s">
        <v>2646</v>
      </c>
      <c r="F2266" s="190" t="s">
        <v>2647</v>
      </c>
      <c r="G2266" s="191" t="s">
        <v>300</v>
      </c>
      <c r="H2266" s="192">
        <v>6.14</v>
      </c>
      <c r="I2266" s="193"/>
      <c r="J2266" s="194">
        <f>ROUND(I2266*H2266,2)</f>
        <v>0</v>
      </c>
      <c r="K2266" s="190" t="s">
        <v>201</v>
      </c>
      <c r="L2266" s="195"/>
      <c r="M2266" s="196" t="s">
        <v>3</v>
      </c>
      <c r="N2266" s="197" t="s">
        <v>43</v>
      </c>
      <c r="O2266" s="56"/>
      <c r="P2266" s="155">
        <f>O2266*H2266</f>
        <v>0</v>
      </c>
      <c r="Q2266" s="155">
        <v>3.5000000000000001E-3</v>
      </c>
      <c r="R2266" s="155">
        <f>Q2266*H2266</f>
        <v>2.1489999999999999E-2</v>
      </c>
      <c r="S2266" s="155">
        <v>0</v>
      </c>
      <c r="T2266" s="156">
        <f>S2266*H2266</f>
        <v>0</v>
      </c>
      <c r="U2266" s="35"/>
      <c r="V2266" s="35"/>
      <c r="W2266" s="35"/>
      <c r="X2266" s="35"/>
      <c r="Y2266" s="35"/>
      <c r="Z2266" s="35"/>
      <c r="AA2266" s="35"/>
      <c r="AB2266" s="35"/>
      <c r="AC2266" s="35"/>
      <c r="AD2266" s="35"/>
      <c r="AE2266" s="35"/>
      <c r="AR2266" s="157" t="s">
        <v>392</v>
      </c>
      <c r="AT2266" s="157" t="s">
        <v>282</v>
      </c>
      <c r="AU2266" s="157" t="s">
        <v>81</v>
      </c>
      <c r="AY2266" s="20" t="s">
        <v>195</v>
      </c>
      <c r="BE2266" s="158">
        <f>IF(N2266="základní",J2266,0)</f>
        <v>0</v>
      </c>
      <c r="BF2266" s="158">
        <f>IF(N2266="snížená",J2266,0)</f>
        <v>0</v>
      </c>
      <c r="BG2266" s="158">
        <f>IF(N2266="zákl. přenesená",J2266,0)</f>
        <v>0</v>
      </c>
      <c r="BH2266" s="158">
        <f>IF(N2266="sníž. přenesená",J2266,0)</f>
        <v>0</v>
      </c>
      <c r="BI2266" s="158">
        <f>IF(N2266="nulová",J2266,0)</f>
        <v>0</v>
      </c>
      <c r="BJ2266" s="20" t="s">
        <v>79</v>
      </c>
      <c r="BK2266" s="158">
        <f>ROUND(I2266*H2266,2)</f>
        <v>0</v>
      </c>
      <c r="BL2266" s="20" t="s">
        <v>292</v>
      </c>
      <c r="BM2266" s="157" t="s">
        <v>2648</v>
      </c>
    </row>
    <row r="2267" spans="1:65" s="13" customFormat="1">
      <c r="B2267" s="164"/>
      <c r="D2267" s="159" t="s">
        <v>206</v>
      </c>
      <c r="F2267" s="166" t="s">
        <v>2649</v>
      </c>
      <c r="H2267" s="167">
        <v>6.14</v>
      </c>
      <c r="I2267" s="168"/>
      <c r="L2267" s="164"/>
      <c r="M2267" s="169"/>
      <c r="N2267" s="170"/>
      <c r="O2267" s="170"/>
      <c r="P2267" s="170"/>
      <c r="Q2267" s="170"/>
      <c r="R2267" s="170"/>
      <c r="S2267" s="170"/>
      <c r="T2267" s="171"/>
      <c r="AT2267" s="165" t="s">
        <v>206</v>
      </c>
      <c r="AU2267" s="165" t="s">
        <v>81</v>
      </c>
      <c r="AV2267" s="13" t="s">
        <v>81</v>
      </c>
      <c r="AW2267" s="13" t="s">
        <v>4</v>
      </c>
      <c r="AX2267" s="13" t="s">
        <v>79</v>
      </c>
      <c r="AY2267" s="165" t="s">
        <v>195</v>
      </c>
    </row>
    <row r="2268" spans="1:65" s="2" customFormat="1" ht="37.9" customHeight="1">
      <c r="A2268" s="35"/>
      <c r="B2268" s="145"/>
      <c r="C2268" s="146" t="s">
        <v>2650</v>
      </c>
      <c r="D2268" s="146" t="s">
        <v>197</v>
      </c>
      <c r="E2268" s="147" t="s">
        <v>2651</v>
      </c>
      <c r="F2268" s="148" t="s">
        <v>2652</v>
      </c>
      <c r="G2268" s="149" t="s">
        <v>300</v>
      </c>
      <c r="H2268" s="150">
        <v>13</v>
      </c>
      <c r="I2268" s="151"/>
      <c r="J2268" s="152">
        <f>ROUND(I2268*H2268,2)</f>
        <v>0</v>
      </c>
      <c r="K2268" s="148" t="s">
        <v>201</v>
      </c>
      <c r="L2268" s="36"/>
      <c r="M2268" s="153" t="s">
        <v>3</v>
      </c>
      <c r="N2268" s="154" t="s">
        <v>43</v>
      </c>
      <c r="O2268" s="56"/>
      <c r="P2268" s="155">
        <f>O2268*H2268</f>
        <v>0</v>
      </c>
      <c r="Q2268" s="155">
        <v>2.9999999999999997E-4</v>
      </c>
      <c r="R2268" s="155">
        <f>Q2268*H2268</f>
        <v>3.8999999999999998E-3</v>
      </c>
      <c r="S2268" s="155">
        <v>0</v>
      </c>
      <c r="T2268" s="156">
        <f>S2268*H2268</f>
        <v>0</v>
      </c>
      <c r="U2268" s="35"/>
      <c r="V2268" s="35"/>
      <c r="W2268" s="35"/>
      <c r="X2268" s="35"/>
      <c r="Y2268" s="35"/>
      <c r="Z2268" s="35"/>
      <c r="AA2268" s="35"/>
      <c r="AB2268" s="35"/>
      <c r="AC2268" s="35"/>
      <c r="AD2268" s="35"/>
      <c r="AE2268" s="35"/>
      <c r="AR2268" s="157" t="s">
        <v>292</v>
      </c>
      <c r="AT2268" s="157" t="s">
        <v>197</v>
      </c>
      <c r="AU2268" s="157" t="s">
        <v>81</v>
      </c>
      <c r="AY2268" s="20" t="s">
        <v>195</v>
      </c>
      <c r="BE2268" s="158">
        <f>IF(N2268="základní",J2268,0)</f>
        <v>0</v>
      </c>
      <c r="BF2268" s="158">
        <f>IF(N2268="snížená",J2268,0)</f>
        <v>0</v>
      </c>
      <c r="BG2268" s="158">
        <f>IF(N2268="zákl. přenesená",J2268,0)</f>
        <v>0</v>
      </c>
      <c r="BH2268" s="158">
        <f>IF(N2268="sníž. přenesená",J2268,0)</f>
        <v>0</v>
      </c>
      <c r="BI2268" s="158">
        <f>IF(N2268="nulová",J2268,0)</f>
        <v>0</v>
      </c>
      <c r="BJ2268" s="20" t="s">
        <v>79</v>
      </c>
      <c r="BK2268" s="158">
        <f>ROUND(I2268*H2268,2)</f>
        <v>0</v>
      </c>
      <c r="BL2268" s="20" t="s">
        <v>292</v>
      </c>
      <c r="BM2268" s="157" t="s">
        <v>2653</v>
      </c>
    </row>
    <row r="2269" spans="1:65" s="13" customFormat="1">
      <c r="B2269" s="164"/>
      <c r="D2269" s="159" t="s">
        <v>206</v>
      </c>
      <c r="E2269" s="165" t="s">
        <v>3</v>
      </c>
      <c r="F2269" s="166" t="s">
        <v>2654</v>
      </c>
      <c r="H2269" s="167">
        <v>13</v>
      </c>
      <c r="I2269" s="168"/>
      <c r="L2269" s="164"/>
      <c r="M2269" s="169"/>
      <c r="N2269" s="170"/>
      <c r="O2269" s="170"/>
      <c r="P2269" s="170"/>
      <c r="Q2269" s="170"/>
      <c r="R2269" s="170"/>
      <c r="S2269" s="170"/>
      <c r="T2269" s="171"/>
      <c r="AT2269" s="165" t="s">
        <v>206</v>
      </c>
      <c r="AU2269" s="165" t="s">
        <v>81</v>
      </c>
      <c r="AV2269" s="13" t="s">
        <v>81</v>
      </c>
      <c r="AW2269" s="13" t="s">
        <v>34</v>
      </c>
      <c r="AX2269" s="13" t="s">
        <v>79</v>
      </c>
      <c r="AY2269" s="165" t="s">
        <v>195</v>
      </c>
    </row>
    <row r="2270" spans="1:65" s="2" customFormat="1" ht="24.2" customHeight="1">
      <c r="A2270" s="35"/>
      <c r="B2270" s="145"/>
      <c r="C2270" s="188" t="s">
        <v>2655</v>
      </c>
      <c r="D2270" s="188" t="s">
        <v>282</v>
      </c>
      <c r="E2270" s="189" t="s">
        <v>2656</v>
      </c>
      <c r="F2270" s="190" t="s">
        <v>2657</v>
      </c>
      <c r="G2270" s="191" t="s">
        <v>300</v>
      </c>
      <c r="H2270" s="192">
        <v>13.26</v>
      </c>
      <c r="I2270" s="193"/>
      <c r="J2270" s="194">
        <f>ROUND(I2270*H2270,2)</f>
        <v>0</v>
      </c>
      <c r="K2270" s="190" t="s">
        <v>201</v>
      </c>
      <c r="L2270" s="195"/>
      <c r="M2270" s="196" t="s">
        <v>3</v>
      </c>
      <c r="N2270" s="197" t="s">
        <v>43</v>
      </c>
      <c r="O2270" s="56"/>
      <c r="P2270" s="155">
        <f>O2270*H2270</f>
        <v>0</v>
      </c>
      <c r="Q2270" s="155">
        <v>0.01</v>
      </c>
      <c r="R2270" s="155">
        <f>Q2270*H2270</f>
        <v>0.1326</v>
      </c>
      <c r="S2270" s="155">
        <v>0</v>
      </c>
      <c r="T2270" s="156">
        <f>S2270*H2270</f>
        <v>0</v>
      </c>
      <c r="U2270" s="35"/>
      <c r="V2270" s="35"/>
      <c r="W2270" s="35"/>
      <c r="X2270" s="35"/>
      <c r="Y2270" s="35"/>
      <c r="Z2270" s="35"/>
      <c r="AA2270" s="35"/>
      <c r="AB2270" s="35"/>
      <c r="AC2270" s="35"/>
      <c r="AD2270" s="35"/>
      <c r="AE2270" s="35"/>
      <c r="AR2270" s="157" t="s">
        <v>392</v>
      </c>
      <c r="AT2270" s="157" t="s">
        <v>282</v>
      </c>
      <c r="AU2270" s="157" t="s">
        <v>81</v>
      </c>
      <c r="AY2270" s="20" t="s">
        <v>195</v>
      </c>
      <c r="BE2270" s="158">
        <f>IF(N2270="základní",J2270,0)</f>
        <v>0</v>
      </c>
      <c r="BF2270" s="158">
        <f>IF(N2270="snížená",J2270,0)</f>
        <v>0</v>
      </c>
      <c r="BG2270" s="158">
        <f>IF(N2270="zákl. přenesená",J2270,0)</f>
        <v>0</v>
      </c>
      <c r="BH2270" s="158">
        <f>IF(N2270="sníž. přenesená",J2270,0)</f>
        <v>0</v>
      </c>
      <c r="BI2270" s="158">
        <f>IF(N2270="nulová",J2270,0)</f>
        <v>0</v>
      </c>
      <c r="BJ2270" s="20" t="s">
        <v>79</v>
      </c>
      <c r="BK2270" s="158">
        <f>ROUND(I2270*H2270,2)</f>
        <v>0</v>
      </c>
      <c r="BL2270" s="20" t="s">
        <v>292</v>
      </c>
      <c r="BM2270" s="157" t="s">
        <v>2658</v>
      </c>
    </row>
    <row r="2271" spans="1:65" s="13" customFormat="1">
      <c r="B2271" s="164"/>
      <c r="D2271" s="159" t="s">
        <v>206</v>
      </c>
      <c r="F2271" s="166" t="s">
        <v>2659</v>
      </c>
      <c r="H2271" s="167">
        <v>13.26</v>
      </c>
      <c r="I2271" s="168"/>
      <c r="L2271" s="164"/>
      <c r="M2271" s="169"/>
      <c r="N2271" s="170"/>
      <c r="O2271" s="170"/>
      <c r="P2271" s="170"/>
      <c r="Q2271" s="170"/>
      <c r="R2271" s="170"/>
      <c r="S2271" s="170"/>
      <c r="T2271" s="171"/>
      <c r="AT2271" s="165" t="s">
        <v>206</v>
      </c>
      <c r="AU2271" s="165" t="s">
        <v>81</v>
      </c>
      <c r="AV2271" s="13" t="s">
        <v>81</v>
      </c>
      <c r="AW2271" s="13" t="s">
        <v>4</v>
      </c>
      <c r="AX2271" s="13" t="s">
        <v>79</v>
      </c>
      <c r="AY2271" s="165" t="s">
        <v>195</v>
      </c>
    </row>
    <row r="2272" spans="1:65" s="2" customFormat="1" ht="37.9" customHeight="1">
      <c r="A2272" s="35"/>
      <c r="B2272" s="145"/>
      <c r="C2272" s="146" t="s">
        <v>2660</v>
      </c>
      <c r="D2272" s="146" t="s">
        <v>197</v>
      </c>
      <c r="E2272" s="147" t="s">
        <v>2661</v>
      </c>
      <c r="F2272" s="148" t="s">
        <v>2662</v>
      </c>
      <c r="G2272" s="149" t="s">
        <v>300</v>
      </c>
      <c r="H2272" s="150">
        <v>173.33</v>
      </c>
      <c r="I2272" s="151"/>
      <c r="J2272" s="152">
        <f>ROUND(I2272*H2272,2)</f>
        <v>0</v>
      </c>
      <c r="K2272" s="148" t="s">
        <v>201</v>
      </c>
      <c r="L2272" s="36"/>
      <c r="M2272" s="153" t="s">
        <v>3</v>
      </c>
      <c r="N2272" s="154" t="s">
        <v>43</v>
      </c>
      <c r="O2272" s="56"/>
      <c r="P2272" s="155">
        <f>O2272*H2272</f>
        <v>0</v>
      </c>
      <c r="Q2272" s="155">
        <v>0</v>
      </c>
      <c r="R2272" s="155">
        <f>Q2272*H2272</f>
        <v>0</v>
      </c>
      <c r="S2272" s="155">
        <v>0</v>
      </c>
      <c r="T2272" s="156">
        <f>S2272*H2272</f>
        <v>0</v>
      </c>
      <c r="U2272" s="35"/>
      <c r="V2272" s="35"/>
      <c r="W2272" s="35"/>
      <c r="X2272" s="35"/>
      <c r="Y2272" s="35"/>
      <c r="Z2272" s="35"/>
      <c r="AA2272" s="35"/>
      <c r="AB2272" s="35"/>
      <c r="AC2272" s="35"/>
      <c r="AD2272" s="35"/>
      <c r="AE2272" s="35"/>
      <c r="AR2272" s="157" t="s">
        <v>292</v>
      </c>
      <c r="AT2272" s="157" t="s">
        <v>197</v>
      </c>
      <c r="AU2272" s="157" t="s">
        <v>81</v>
      </c>
      <c r="AY2272" s="20" t="s">
        <v>195</v>
      </c>
      <c r="BE2272" s="158">
        <f>IF(N2272="základní",J2272,0)</f>
        <v>0</v>
      </c>
      <c r="BF2272" s="158">
        <f>IF(N2272="snížená",J2272,0)</f>
        <v>0</v>
      </c>
      <c r="BG2272" s="158">
        <f>IF(N2272="zákl. přenesená",J2272,0)</f>
        <v>0</v>
      </c>
      <c r="BH2272" s="158">
        <f>IF(N2272="sníž. přenesená",J2272,0)</f>
        <v>0</v>
      </c>
      <c r="BI2272" s="158">
        <f>IF(N2272="nulová",J2272,0)</f>
        <v>0</v>
      </c>
      <c r="BJ2272" s="20" t="s">
        <v>79</v>
      </c>
      <c r="BK2272" s="158">
        <f>ROUND(I2272*H2272,2)</f>
        <v>0</v>
      </c>
      <c r="BL2272" s="20" t="s">
        <v>292</v>
      </c>
      <c r="BM2272" s="157" t="s">
        <v>2663</v>
      </c>
    </row>
    <row r="2273" spans="1:65" s="2" customFormat="1" ht="48.75">
      <c r="A2273" s="35"/>
      <c r="B2273" s="36"/>
      <c r="C2273" s="35"/>
      <c r="D2273" s="159" t="s">
        <v>204</v>
      </c>
      <c r="E2273" s="35"/>
      <c r="F2273" s="160" t="s">
        <v>2664</v>
      </c>
      <c r="G2273" s="35"/>
      <c r="H2273" s="35"/>
      <c r="I2273" s="161"/>
      <c r="J2273" s="35"/>
      <c r="K2273" s="35"/>
      <c r="L2273" s="36"/>
      <c r="M2273" s="162"/>
      <c r="N2273" s="163"/>
      <c r="O2273" s="56"/>
      <c r="P2273" s="56"/>
      <c r="Q2273" s="56"/>
      <c r="R2273" s="56"/>
      <c r="S2273" s="56"/>
      <c r="T2273" s="57"/>
      <c r="U2273" s="35"/>
      <c r="V2273" s="35"/>
      <c r="W2273" s="35"/>
      <c r="X2273" s="35"/>
      <c r="Y2273" s="35"/>
      <c r="Z2273" s="35"/>
      <c r="AA2273" s="35"/>
      <c r="AB2273" s="35"/>
      <c r="AC2273" s="35"/>
      <c r="AD2273" s="35"/>
      <c r="AE2273" s="35"/>
      <c r="AT2273" s="20" t="s">
        <v>204</v>
      </c>
      <c r="AU2273" s="20" t="s">
        <v>81</v>
      </c>
    </row>
    <row r="2274" spans="1:65" s="13" customFormat="1" ht="22.5">
      <c r="B2274" s="164"/>
      <c r="D2274" s="159" t="s">
        <v>206</v>
      </c>
      <c r="E2274" s="165" t="s">
        <v>3</v>
      </c>
      <c r="F2274" s="166" t="s">
        <v>2139</v>
      </c>
      <c r="H2274" s="167">
        <v>173.33</v>
      </c>
      <c r="I2274" s="168"/>
      <c r="L2274" s="164"/>
      <c r="M2274" s="169"/>
      <c r="N2274" s="170"/>
      <c r="O2274" s="170"/>
      <c r="P2274" s="170"/>
      <c r="Q2274" s="170"/>
      <c r="R2274" s="170"/>
      <c r="S2274" s="170"/>
      <c r="T2274" s="171"/>
      <c r="AT2274" s="165" t="s">
        <v>206</v>
      </c>
      <c r="AU2274" s="165" t="s">
        <v>81</v>
      </c>
      <c r="AV2274" s="13" t="s">
        <v>81</v>
      </c>
      <c r="AW2274" s="13" t="s">
        <v>34</v>
      </c>
      <c r="AX2274" s="13" t="s">
        <v>72</v>
      </c>
      <c r="AY2274" s="165" t="s">
        <v>195</v>
      </c>
    </row>
    <row r="2275" spans="1:65" s="14" customFormat="1">
      <c r="B2275" s="172"/>
      <c r="D2275" s="159" t="s">
        <v>206</v>
      </c>
      <c r="E2275" s="173" t="s">
        <v>3</v>
      </c>
      <c r="F2275" s="174" t="s">
        <v>218</v>
      </c>
      <c r="H2275" s="175">
        <v>173.33</v>
      </c>
      <c r="I2275" s="176"/>
      <c r="L2275" s="172"/>
      <c r="M2275" s="177"/>
      <c r="N2275" s="178"/>
      <c r="O2275" s="178"/>
      <c r="P2275" s="178"/>
      <c r="Q2275" s="178"/>
      <c r="R2275" s="178"/>
      <c r="S2275" s="178"/>
      <c r="T2275" s="179"/>
      <c r="AT2275" s="173" t="s">
        <v>206</v>
      </c>
      <c r="AU2275" s="173" t="s">
        <v>81</v>
      </c>
      <c r="AV2275" s="14" t="s">
        <v>109</v>
      </c>
      <c r="AW2275" s="14" t="s">
        <v>34</v>
      </c>
      <c r="AX2275" s="14" t="s">
        <v>79</v>
      </c>
      <c r="AY2275" s="173" t="s">
        <v>195</v>
      </c>
    </row>
    <row r="2276" spans="1:65" s="2" customFormat="1" ht="24.2" customHeight="1">
      <c r="A2276" s="35"/>
      <c r="B2276" s="145"/>
      <c r="C2276" s="188" t="s">
        <v>2665</v>
      </c>
      <c r="D2276" s="188" t="s">
        <v>282</v>
      </c>
      <c r="E2276" s="189" t="s">
        <v>2666</v>
      </c>
      <c r="F2276" s="190" t="s">
        <v>2667</v>
      </c>
      <c r="G2276" s="191" t="s">
        <v>300</v>
      </c>
      <c r="H2276" s="192">
        <v>176.797</v>
      </c>
      <c r="I2276" s="193"/>
      <c r="J2276" s="194">
        <f>ROUND(I2276*H2276,2)</f>
        <v>0</v>
      </c>
      <c r="K2276" s="190" t="s">
        <v>201</v>
      </c>
      <c r="L2276" s="195"/>
      <c r="M2276" s="196" t="s">
        <v>3</v>
      </c>
      <c r="N2276" s="197" t="s">
        <v>43</v>
      </c>
      <c r="O2276" s="56"/>
      <c r="P2276" s="155">
        <f>O2276*H2276</f>
        <v>0</v>
      </c>
      <c r="Q2276" s="155">
        <v>2.5000000000000001E-3</v>
      </c>
      <c r="R2276" s="155">
        <f>Q2276*H2276</f>
        <v>0.44199250000000001</v>
      </c>
      <c r="S2276" s="155">
        <v>0</v>
      </c>
      <c r="T2276" s="156">
        <f>S2276*H2276</f>
        <v>0</v>
      </c>
      <c r="U2276" s="35"/>
      <c r="V2276" s="35"/>
      <c r="W2276" s="35"/>
      <c r="X2276" s="35"/>
      <c r="Y2276" s="35"/>
      <c r="Z2276" s="35"/>
      <c r="AA2276" s="35"/>
      <c r="AB2276" s="35"/>
      <c r="AC2276" s="35"/>
      <c r="AD2276" s="35"/>
      <c r="AE2276" s="35"/>
      <c r="AR2276" s="157" t="s">
        <v>392</v>
      </c>
      <c r="AT2276" s="157" t="s">
        <v>282</v>
      </c>
      <c r="AU2276" s="157" t="s">
        <v>81</v>
      </c>
      <c r="AY2276" s="20" t="s">
        <v>195</v>
      </c>
      <c r="BE2276" s="158">
        <f>IF(N2276="základní",J2276,0)</f>
        <v>0</v>
      </c>
      <c r="BF2276" s="158">
        <f>IF(N2276="snížená",J2276,0)</f>
        <v>0</v>
      </c>
      <c r="BG2276" s="158">
        <f>IF(N2276="zákl. přenesená",J2276,0)</f>
        <v>0</v>
      </c>
      <c r="BH2276" s="158">
        <f>IF(N2276="sníž. přenesená",J2276,0)</f>
        <v>0</v>
      </c>
      <c r="BI2276" s="158">
        <f>IF(N2276="nulová",J2276,0)</f>
        <v>0</v>
      </c>
      <c r="BJ2276" s="20" t="s">
        <v>79</v>
      </c>
      <c r="BK2276" s="158">
        <f>ROUND(I2276*H2276,2)</f>
        <v>0</v>
      </c>
      <c r="BL2276" s="20" t="s">
        <v>292</v>
      </c>
      <c r="BM2276" s="157" t="s">
        <v>2668</v>
      </c>
    </row>
    <row r="2277" spans="1:65" s="13" customFormat="1">
      <c r="B2277" s="164"/>
      <c r="D2277" s="159" t="s">
        <v>206</v>
      </c>
      <c r="F2277" s="166" t="s">
        <v>2669</v>
      </c>
      <c r="H2277" s="167">
        <v>176.797</v>
      </c>
      <c r="I2277" s="168"/>
      <c r="L2277" s="164"/>
      <c r="M2277" s="169"/>
      <c r="N2277" s="170"/>
      <c r="O2277" s="170"/>
      <c r="P2277" s="170"/>
      <c r="Q2277" s="170"/>
      <c r="R2277" s="170"/>
      <c r="S2277" s="170"/>
      <c r="T2277" s="171"/>
      <c r="AT2277" s="165" t="s">
        <v>206</v>
      </c>
      <c r="AU2277" s="165" t="s">
        <v>81</v>
      </c>
      <c r="AV2277" s="13" t="s">
        <v>81</v>
      </c>
      <c r="AW2277" s="13" t="s">
        <v>4</v>
      </c>
      <c r="AX2277" s="13" t="s">
        <v>79</v>
      </c>
      <c r="AY2277" s="165" t="s">
        <v>195</v>
      </c>
    </row>
    <row r="2278" spans="1:65" s="2" customFormat="1" ht="37.9" customHeight="1">
      <c r="A2278" s="35"/>
      <c r="B2278" s="145"/>
      <c r="C2278" s="146" t="s">
        <v>2670</v>
      </c>
      <c r="D2278" s="146" t="s">
        <v>197</v>
      </c>
      <c r="E2278" s="147" t="s">
        <v>2661</v>
      </c>
      <c r="F2278" s="148" t="s">
        <v>2662</v>
      </c>
      <c r="G2278" s="149" t="s">
        <v>300</v>
      </c>
      <c r="H2278" s="150">
        <v>2518.36</v>
      </c>
      <c r="I2278" s="151"/>
      <c r="J2278" s="152">
        <f>ROUND(I2278*H2278,2)</f>
        <v>0</v>
      </c>
      <c r="K2278" s="148" t="s">
        <v>201</v>
      </c>
      <c r="L2278" s="36"/>
      <c r="M2278" s="153" t="s">
        <v>3</v>
      </c>
      <c r="N2278" s="154" t="s">
        <v>43</v>
      </c>
      <c r="O2278" s="56"/>
      <c r="P2278" s="155">
        <f>O2278*H2278</f>
        <v>0</v>
      </c>
      <c r="Q2278" s="155">
        <v>0</v>
      </c>
      <c r="R2278" s="155">
        <f>Q2278*H2278</f>
        <v>0</v>
      </c>
      <c r="S2278" s="155">
        <v>0</v>
      </c>
      <c r="T2278" s="156">
        <f>S2278*H2278</f>
        <v>0</v>
      </c>
      <c r="U2278" s="35"/>
      <c r="V2278" s="35"/>
      <c r="W2278" s="35"/>
      <c r="X2278" s="35"/>
      <c r="Y2278" s="35"/>
      <c r="Z2278" s="35"/>
      <c r="AA2278" s="35"/>
      <c r="AB2278" s="35"/>
      <c r="AC2278" s="35"/>
      <c r="AD2278" s="35"/>
      <c r="AE2278" s="35"/>
      <c r="AR2278" s="157" t="s">
        <v>292</v>
      </c>
      <c r="AT2278" s="157" t="s">
        <v>197</v>
      </c>
      <c r="AU2278" s="157" t="s">
        <v>81</v>
      </c>
      <c r="AY2278" s="20" t="s">
        <v>195</v>
      </c>
      <c r="BE2278" s="158">
        <f>IF(N2278="základní",J2278,0)</f>
        <v>0</v>
      </c>
      <c r="BF2278" s="158">
        <f>IF(N2278="snížená",J2278,0)</f>
        <v>0</v>
      </c>
      <c r="BG2278" s="158">
        <f>IF(N2278="zákl. přenesená",J2278,0)</f>
        <v>0</v>
      </c>
      <c r="BH2278" s="158">
        <f>IF(N2278="sníž. přenesená",J2278,0)</f>
        <v>0</v>
      </c>
      <c r="BI2278" s="158">
        <f>IF(N2278="nulová",J2278,0)</f>
        <v>0</v>
      </c>
      <c r="BJ2278" s="20" t="s">
        <v>79</v>
      </c>
      <c r="BK2278" s="158">
        <f>ROUND(I2278*H2278,2)</f>
        <v>0</v>
      </c>
      <c r="BL2278" s="20" t="s">
        <v>292</v>
      </c>
      <c r="BM2278" s="157" t="s">
        <v>2671</v>
      </c>
    </row>
    <row r="2279" spans="1:65" s="2" customFormat="1" ht="48.75">
      <c r="A2279" s="35"/>
      <c r="B2279" s="36"/>
      <c r="C2279" s="35"/>
      <c r="D2279" s="159" t="s">
        <v>204</v>
      </c>
      <c r="E2279" s="35"/>
      <c r="F2279" s="160" t="s">
        <v>2664</v>
      </c>
      <c r="G2279" s="35"/>
      <c r="H2279" s="35"/>
      <c r="I2279" s="161"/>
      <c r="J2279" s="35"/>
      <c r="K2279" s="35"/>
      <c r="L2279" s="36"/>
      <c r="M2279" s="162"/>
      <c r="N2279" s="163"/>
      <c r="O2279" s="56"/>
      <c r="P2279" s="56"/>
      <c r="Q2279" s="56"/>
      <c r="R2279" s="56"/>
      <c r="S2279" s="56"/>
      <c r="T2279" s="57"/>
      <c r="U2279" s="35"/>
      <c r="V2279" s="35"/>
      <c r="W2279" s="35"/>
      <c r="X2279" s="35"/>
      <c r="Y2279" s="35"/>
      <c r="Z2279" s="35"/>
      <c r="AA2279" s="35"/>
      <c r="AB2279" s="35"/>
      <c r="AC2279" s="35"/>
      <c r="AD2279" s="35"/>
      <c r="AE2279" s="35"/>
      <c r="AT2279" s="20" t="s">
        <v>204</v>
      </c>
      <c r="AU2279" s="20" t="s">
        <v>81</v>
      </c>
    </row>
    <row r="2280" spans="1:65" s="13" customFormat="1" ht="33.75">
      <c r="B2280" s="164"/>
      <c r="D2280" s="159" t="s">
        <v>206</v>
      </c>
      <c r="E2280" s="165" t="s">
        <v>3</v>
      </c>
      <c r="F2280" s="166" t="s">
        <v>2086</v>
      </c>
      <c r="H2280" s="167">
        <v>382.74</v>
      </c>
      <c r="I2280" s="168"/>
      <c r="L2280" s="164"/>
      <c r="M2280" s="169"/>
      <c r="N2280" s="170"/>
      <c r="O2280" s="170"/>
      <c r="P2280" s="170"/>
      <c r="Q2280" s="170"/>
      <c r="R2280" s="170"/>
      <c r="S2280" s="170"/>
      <c r="T2280" s="171"/>
      <c r="AT2280" s="165" t="s">
        <v>206</v>
      </c>
      <c r="AU2280" s="165" t="s">
        <v>81</v>
      </c>
      <c r="AV2280" s="13" t="s">
        <v>81</v>
      </c>
      <c r="AW2280" s="13" t="s">
        <v>34</v>
      </c>
      <c r="AX2280" s="13" t="s">
        <v>72</v>
      </c>
      <c r="AY2280" s="165" t="s">
        <v>195</v>
      </c>
    </row>
    <row r="2281" spans="1:65" s="13" customFormat="1" ht="33.75">
      <c r="B2281" s="164"/>
      <c r="D2281" s="159" t="s">
        <v>206</v>
      </c>
      <c r="E2281" s="165" t="s">
        <v>3</v>
      </c>
      <c r="F2281" s="166" t="s">
        <v>2087</v>
      </c>
      <c r="H2281" s="167">
        <v>476.44</v>
      </c>
      <c r="I2281" s="168"/>
      <c r="L2281" s="164"/>
      <c r="M2281" s="169"/>
      <c r="N2281" s="170"/>
      <c r="O2281" s="170"/>
      <c r="P2281" s="170"/>
      <c r="Q2281" s="170"/>
      <c r="R2281" s="170"/>
      <c r="S2281" s="170"/>
      <c r="T2281" s="171"/>
      <c r="AT2281" s="165" t="s">
        <v>206</v>
      </c>
      <c r="AU2281" s="165" t="s">
        <v>81</v>
      </c>
      <c r="AV2281" s="13" t="s">
        <v>81</v>
      </c>
      <c r="AW2281" s="13" t="s">
        <v>34</v>
      </c>
      <c r="AX2281" s="13" t="s">
        <v>72</v>
      </c>
      <c r="AY2281" s="165" t="s">
        <v>195</v>
      </c>
    </row>
    <row r="2282" spans="1:65" s="14" customFormat="1">
      <c r="B2282" s="172"/>
      <c r="D2282" s="159" t="s">
        <v>206</v>
      </c>
      <c r="E2282" s="173" t="s">
        <v>3</v>
      </c>
      <c r="F2282" s="174" t="s">
        <v>532</v>
      </c>
      <c r="H2282" s="175">
        <v>859.18</v>
      </c>
      <c r="I2282" s="176"/>
      <c r="L2282" s="172"/>
      <c r="M2282" s="177"/>
      <c r="N2282" s="178"/>
      <c r="O2282" s="178"/>
      <c r="P2282" s="178"/>
      <c r="Q2282" s="178"/>
      <c r="R2282" s="178"/>
      <c r="S2282" s="178"/>
      <c r="T2282" s="179"/>
      <c r="AT2282" s="173" t="s">
        <v>206</v>
      </c>
      <c r="AU2282" s="173" t="s">
        <v>81</v>
      </c>
      <c r="AV2282" s="14" t="s">
        <v>109</v>
      </c>
      <c r="AW2282" s="14" t="s">
        <v>34</v>
      </c>
      <c r="AX2282" s="14" t="s">
        <v>72</v>
      </c>
      <c r="AY2282" s="173" t="s">
        <v>195</v>
      </c>
    </row>
    <row r="2283" spans="1:65" s="13" customFormat="1" ht="33.75">
      <c r="B2283" s="164"/>
      <c r="D2283" s="159" t="s">
        <v>206</v>
      </c>
      <c r="E2283" s="165" t="s">
        <v>3</v>
      </c>
      <c r="F2283" s="166" t="s">
        <v>2088</v>
      </c>
      <c r="H2283" s="167">
        <v>775.67</v>
      </c>
      <c r="I2283" s="168"/>
      <c r="L2283" s="164"/>
      <c r="M2283" s="169"/>
      <c r="N2283" s="170"/>
      <c r="O2283" s="170"/>
      <c r="P2283" s="170"/>
      <c r="Q2283" s="170"/>
      <c r="R2283" s="170"/>
      <c r="S2283" s="170"/>
      <c r="T2283" s="171"/>
      <c r="AT2283" s="165" t="s">
        <v>206</v>
      </c>
      <c r="AU2283" s="165" t="s">
        <v>81</v>
      </c>
      <c r="AV2283" s="13" t="s">
        <v>81</v>
      </c>
      <c r="AW2283" s="13" t="s">
        <v>34</v>
      </c>
      <c r="AX2283" s="13" t="s">
        <v>72</v>
      </c>
      <c r="AY2283" s="165" t="s">
        <v>195</v>
      </c>
    </row>
    <row r="2284" spans="1:65" s="13" customFormat="1">
      <c r="B2284" s="164"/>
      <c r="D2284" s="159" t="s">
        <v>206</v>
      </c>
      <c r="E2284" s="165" t="s">
        <v>3</v>
      </c>
      <c r="F2284" s="166" t="s">
        <v>2089</v>
      </c>
      <c r="H2284" s="167">
        <v>63.79</v>
      </c>
      <c r="I2284" s="168"/>
      <c r="L2284" s="164"/>
      <c r="M2284" s="169"/>
      <c r="N2284" s="170"/>
      <c r="O2284" s="170"/>
      <c r="P2284" s="170"/>
      <c r="Q2284" s="170"/>
      <c r="R2284" s="170"/>
      <c r="S2284" s="170"/>
      <c r="T2284" s="171"/>
      <c r="AT2284" s="165" t="s">
        <v>206</v>
      </c>
      <c r="AU2284" s="165" t="s">
        <v>81</v>
      </c>
      <c r="AV2284" s="13" t="s">
        <v>81</v>
      </c>
      <c r="AW2284" s="13" t="s">
        <v>34</v>
      </c>
      <c r="AX2284" s="13" t="s">
        <v>72</v>
      </c>
      <c r="AY2284" s="165" t="s">
        <v>195</v>
      </c>
    </row>
    <row r="2285" spans="1:65" s="14" customFormat="1">
      <c r="B2285" s="172"/>
      <c r="D2285" s="159" t="s">
        <v>206</v>
      </c>
      <c r="E2285" s="173" t="s">
        <v>3</v>
      </c>
      <c r="F2285" s="174" t="s">
        <v>514</v>
      </c>
      <c r="H2285" s="175">
        <v>839.46</v>
      </c>
      <c r="I2285" s="176"/>
      <c r="L2285" s="172"/>
      <c r="M2285" s="177"/>
      <c r="N2285" s="178"/>
      <c r="O2285" s="178"/>
      <c r="P2285" s="178"/>
      <c r="Q2285" s="178"/>
      <c r="R2285" s="178"/>
      <c r="S2285" s="178"/>
      <c r="T2285" s="179"/>
      <c r="AT2285" s="173" t="s">
        <v>206</v>
      </c>
      <c r="AU2285" s="173" t="s">
        <v>81</v>
      </c>
      <c r="AV2285" s="14" t="s">
        <v>109</v>
      </c>
      <c r="AW2285" s="14" t="s">
        <v>34</v>
      </c>
      <c r="AX2285" s="14" t="s">
        <v>72</v>
      </c>
      <c r="AY2285" s="173" t="s">
        <v>195</v>
      </c>
    </row>
    <row r="2286" spans="1:65" s="13" customFormat="1" ht="33.75">
      <c r="B2286" s="164"/>
      <c r="D2286" s="159" t="s">
        <v>206</v>
      </c>
      <c r="E2286" s="165" t="s">
        <v>3</v>
      </c>
      <c r="F2286" s="166" t="s">
        <v>2090</v>
      </c>
      <c r="H2286" s="167">
        <v>398.31</v>
      </c>
      <c r="I2286" s="168"/>
      <c r="L2286" s="164"/>
      <c r="M2286" s="169"/>
      <c r="N2286" s="170"/>
      <c r="O2286" s="170"/>
      <c r="P2286" s="170"/>
      <c r="Q2286" s="170"/>
      <c r="R2286" s="170"/>
      <c r="S2286" s="170"/>
      <c r="T2286" s="171"/>
      <c r="AT2286" s="165" t="s">
        <v>206</v>
      </c>
      <c r="AU2286" s="165" t="s">
        <v>81</v>
      </c>
      <c r="AV2286" s="13" t="s">
        <v>81</v>
      </c>
      <c r="AW2286" s="13" t="s">
        <v>34</v>
      </c>
      <c r="AX2286" s="13" t="s">
        <v>72</v>
      </c>
      <c r="AY2286" s="165" t="s">
        <v>195</v>
      </c>
    </row>
    <row r="2287" spans="1:65" s="13" customFormat="1" ht="22.5">
      <c r="B2287" s="164"/>
      <c r="D2287" s="159" t="s">
        <v>206</v>
      </c>
      <c r="E2287" s="165" t="s">
        <v>3</v>
      </c>
      <c r="F2287" s="166" t="s">
        <v>2091</v>
      </c>
      <c r="H2287" s="167">
        <v>403.37</v>
      </c>
      <c r="I2287" s="168"/>
      <c r="L2287" s="164"/>
      <c r="M2287" s="169"/>
      <c r="N2287" s="170"/>
      <c r="O2287" s="170"/>
      <c r="P2287" s="170"/>
      <c r="Q2287" s="170"/>
      <c r="R2287" s="170"/>
      <c r="S2287" s="170"/>
      <c r="T2287" s="171"/>
      <c r="AT2287" s="165" t="s">
        <v>206</v>
      </c>
      <c r="AU2287" s="165" t="s">
        <v>81</v>
      </c>
      <c r="AV2287" s="13" t="s">
        <v>81</v>
      </c>
      <c r="AW2287" s="13" t="s">
        <v>34</v>
      </c>
      <c r="AX2287" s="13" t="s">
        <v>72</v>
      </c>
      <c r="AY2287" s="165" t="s">
        <v>195</v>
      </c>
    </row>
    <row r="2288" spans="1:65" s="14" customFormat="1">
      <c r="B2288" s="172"/>
      <c r="D2288" s="159" t="s">
        <v>206</v>
      </c>
      <c r="E2288" s="173" t="s">
        <v>3</v>
      </c>
      <c r="F2288" s="174" t="s">
        <v>516</v>
      </c>
      <c r="H2288" s="175">
        <v>801.68</v>
      </c>
      <c r="I2288" s="176"/>
      <c r="L2288" s="172"/>
      <c r="M2288" s="177"/>
      <c r="N2288" s="178"/>
      <c r="O2288" s="178"/>
      <c r="P2288" s="178"/>
      <c r="Q2288" s="178"/>
      <c r="R2288" s="178"/>
      <c r="S2288" s="178"/>
      <c r="T2288" s="179"/>
      <c r="AT2288" s="173" t="s">
        <v>206</v>
      </c>
      <c r="AU2288" s="173" t="s">
        <v>81</v>
      </c>
      <c r="AV2288" s="14" t="s">
        <v>109</v>
      </c>
      <c r="AW2288" s="14" t="s">
        <v>34</v>
      </c>
      <c r="AX2288" s="14" t="s">
        <v>72</v>
      </c>
      <c r="AY2288" s="173" t="s">
        <v>195</v>
      </c>
    </row>
    <row r="2289" spans="1:65" s="13" customFormat="1">
      <c r="B2289" s="164"/>
      <c r="D2289" s="159" t="s">
        <v>206</v>
      </c>
      <c r="E2289" s="165" t="s">
        <v>3</v>
      </c>
      <c r="F2289" s="166" t="s">
        <v>2672</v>
      </c>
      <c r="H2289" s="167">
        <v>8.5399999999999991</v>
      </c>
      <c r="I2289" s="168"/>
      <c r="L2289" s="164"/>
      <c r="M2289" s="169"/>
      <c r="N2289" s="170"/>
      <c r="O2289" s="170"/>
      <c r="P2289" s="170"/>
      <c r="Q2289" s="170"/>
      <c r="R2289" s="170"/>
      <c r="S2289" s="170"/>
      <c r="T2289" s="171"/>
      <c r="AT2289" s="165" t="s">
        <v>206</v>
      </c>
      <c r="AU2289" s="165" t="s">
        <v>81</v>
      </c>
      <c r="AV2289" s="13" t="s">
        <v>81</v>
      </c>
      <c r="AW2289" s="13" t="s">
        <v>34</v>
      </c>
      <c r="AX2289" s="13" t="s">
        <v>72</v>
      </c>
      <c r="AY2289" s="165" t="s">
        <v>195</v>
      </c>
    </row>
    <row r="2290" spans="1:65" s="14" customFormat="1">
      <c r="B2290" s="172"/>
      <c r="D2290" s="159" t="s">
        <v>206</v>
      </c>
      <c r="E2290" s="173" t="s">
        <v>3</v>
      </c>
      <c r="F2290" s="174" t="s">
        <v>1290</v>
      </c>
      <c r="H2290" s="175">
        <v>8.5399999999999991</v>
      </c>
      <c r="I2290" s="176"/>
      <c r="L2290" s="172"/>
      <c r="M2290" s="177"/>
      <c r="N2290" s="178"/>
      <c r="O2290" s="178"/>
      <c r="P2290" s="178"/>
      <c r="Q2290" s="178"/>
      <c r="R2290" s="178"/>
      <c r="S2290" s="178"/>
      <c r="T2290" s="179"/>
      <c r="AT2290" s="173" t="s">
        <v>206</v>
      </c>
      <c r="AU2290" s="173" t="s">
        <v>81</v>
      </c>
      <c r="AV2290" s="14" t="s">
        <v>109</v>
      </c>
      <c r="AW2290" s="14" t="s">
        <v>34</v>
      </c>
      <c r="AX2290" s="14" t="s">
        <v>72</v>
      </c>
      <c r="AY2290" s="173" t="s">
        <v>195</v>
      </c>
    </row>
    <row r="2291" spans="1:65" s="13" customFormat="1">
      <c r="B2291" s="164"/>
      <c r="D2291" s="159" t="s">
        <v>206</v>
      </c>
      <c r="E2291" s="165" t="s">
        <v>3</v>
      </c>
      <c r="F2291" s="166" t="s">
        <v>2673</v>
      </c>
      <c r="H2291" s="167">
        <v>9.5</v>
      </c>
      <c r="I2291" s="168"/>
      <c r="L2291" s="164"/>
      <c r="M2291" s="169"/>
      <c r="N2291" s="170"/>
      <c r="O2291" s="170"/>
      <c r="P2291" s="170"/>
      <c r="Q2291" s="170"/>
      <c r="R2291" s="170"/>
      <c r="S2291" s="170"/>
      <c r="T2291" s="171"/>
      <c r="AT2291" s="165" t="s">
        <v>206</v>
      </c>
      <c r="AU2291" s="165" t="s">
        <v>81</v>
      </c>
      <c r="AV2291" s="13" t="s">
        <v>81</v>
      </c>
      <c r="AW2291" s="13" t="s">
        <v>34</v>
      </c>
      <c r="AX2291" s="13" t="s">
        <v>72</v>
      </c>
      <c r="AY2291" s="165" t="s">
        <v>195</v>
      </c>
    </row>
    <row r="2292" spans="1:65" s="14" customFormat="1">
      <c r="B2292" s="172"/>
      <c r="D2292" s="159" t="s">
        <v>206</v>
      </c>
      <c r="E2292" s="173" t="s">
        <v>3</v>
      </c>
      <c r="F2292" s="174" t="s">
        <v>961</v>
      </c>
      <c r="H2292" s="175">
        <v>9.5</v>
      </c>
      <c r="I2292" s="176"/>
      <c r="L2292" s="172"/>
      <c r="M2292" s="177"/>
      <c r="N2292" s="178"/>
      <c r="O2292" s="178"/>
      <c r="P2292" s="178"/>
      <c r="Q2292" s="178"/>
      <c r="R2292" s="178"/>
      <c r="S2292" s="178"/>
      <c r="T2292" s="179"/>
      <c r="AT2292" s="173" t="s">
        <v>206</v>
      </c>
      <c r="AU2292" s="173" t="s">
        <v>81</v>
      </c>
      <c r="AV2292" s="14" t="s">
        <v>109</v>
      </c>
      <c r="AW2292" s="14" t="s">
        <v>34</v>
      </c>
      <c r="AX2292" s="14" t="s">
        <v>72</v>
      </c>
      <c r="AY2292" s="173" t="s">
        <v>195</v>
      </c>
    </row>
    <row r="2293" spans="1:65" s="15" customFormat="1">
      <c r="B2293" s="180"/>
      <c r="D2293" s="159" t="s">
        <v>206</v>
      </c>
      <c r="E2293" s="181" t="s">
        <v>3</v>
      </c>
      <c r="F2293" s="182" t="s">
        <v>212</v>
      </c>
      <c r="H2293" s="183">
        <v>2518.36</v>
      </c>
      <c r="I2293" s="184"/>
      <c r="L2293" s="180"/>
      <c r="M2293" s="185"/>
      <c r="N2293" s="186"/>
      <c r="O2293" s="186"/>
      <c r="P2293" s="186"/>
      <c r="Q2293" s="186"/>
      <c r="R2293" s="186"/>
      <c r="S2293" s="186"/>
      <c r="T2293" s="187"/>
      <c r="AT2293" s="181" t="s">
        <v>206</v>
      </c>
      <c r="AU2293" s="181" t="s">
        <v>81</v>
      </c>
      <c r="AV2293" s="15" t="s">
        <v>202</v>
      </c>
      <c r="AW2293" s="15" t="s">
        <v>34</v>
      </c>
      <c r="AX2293" s="15" t="s">
        <v>79</v>
      </c>
      <c r="AY2293" s="181" t="s">
        <v>195</v>
      </c>
    </row>
    <row r="2294" spans="1:65" s="2" customFormat="1" ht="24.2" customHeight="1">
      <c r="A2294" s="35"/>
      <c r="B2294" s="145"/>
      <c r="C2294" s="188" t="s">
        <v>2674</v>
      </c>
      <c r="D2294" s="188" t="s">
        <v>282</v>
      </c>
      <c r="E2294" s="189" t="s">
        <v>2675</v>
      </c>
      <c r="F2294" s="190" t="s">
        <v>2676</v>
      </c>
      <c r="G2294" s="191" t="s">
        <v>300</v>
      </c>
      <c r="H2294" s="192">
        <v>2568.7269999999999</v>
      </c>
      <c r="I2294" s="193"/>
      <c r="J2294" s="194">
        <f>ROUND(I2294*H2294,2)</f>
        <v>0</v>
      </c>
      <c r="K2294" s="190" t="s">
        <v>201</v>
      </c>
      <c r="L2294" s="195"/>
      <c r="M2294" s="196" t="s">
        <v>3</v>
      </c>
      <c r="N2294" s="197" t="s">
        <v>43</v>
      </c>
      <c r="O2294" s="56"/>
      <c r="P2294" s="155">
        <f>O2294*H2294</f>
        <v>0</v>
      </c>
      <c r="Q2294" s="155">
        <v>8.9999999999999998E-4</v>
      </c>
      <c r="R2294" s="155">
        <f>Q2294*H2294</f>
        <v>2.3118542999999998</v>
      </c>
      <c r="S2294" s="155">
        <v>0</v>
      </c>
      <c r="T2294" s="156">
        <f>S2294*H2294</f>
        <v>0</v>
      </c>
      <c r="U2294" s="35"/>
      <c r="V2294" s="35"/>
      <c r="W2294" s="35"/>
      <c r="X2294" s="35"/>
      <c r="Y2294" s="35"/>
      <c r="Z2294" s="35"/>
      <c r="AA2294" s="35"/>
      <c r="AB2294" s="35"/>
      <c r="AC2294" s="35"/>
      <c r="AD2294" s="35"/>
      <c r="AE2294" s="35"/>
      <c r="AR2294" s="157" t="s">
        <v>392</v>
      </c>
      <c r="AT2294" s="157" t="s">
        <v>282</v>
      </c>
      <c r="AU2294" s="157" t="s">
        <v>81</v>
      </c>
      <c r="AY2294" s="20" t="s">
        <v>195</v>
      </c>
      <c r="BE2294" s="158">
        <f>IF(N2294="základní",J2294,0)</f>
        <v>0</v>
      </c>
      <c r="BF2294" s="158">
        <f>IF(N2294="snížená",J2294,0)</f>
        <v>0</v>
      </c>
      <c r="BG2294" s="158">
        <f>IF(N2294="zákl. přenesená",J2294,0)</f>
        <v>0</v>
      </c>
      <c r="BH2294" s="158">
        <f>IF(N2294="sníž. přenesená",J2294,0)</f>
        <v>0</v>
      </c>
      <c r="BI2294" s="158">
        <f>IF(N2294="nulová",J2294,0)</f>
        <v>0</v>
      </c>
      <c r="BJ2294" s="20" t="s">
        <v>79</v>
      </c>
      <c r="BK2294" s="158">
        <f>ROUND(I2294*H2294,2)</f>
        <v>0</v>
      </c>
      <c r="BL2294" s="20" t="s">
        <v>292</v>
      </c>
      <c r="BM2294" s="157" t="s">
        <v>2677</v>
      </c>
    </row>
    <row r="2295" spans="1:65" s="13" customFormat="1">
      <c r="B2295" s="164"/>
      <c r="D2295" s="159" t="s">
        <v>206</v>
      </c>
      <c r="F2295" s="166" t="s">
        <v>2678</v>
      </c>
      <c r="H2295" s="167">
        <v>2568.7269999999999</v>
      </c>
      <c r="I2295" s="168"/>
      <c r="L2295" s="164"/>
      <c r="M2295" s="169"/>
      <c r="N2295" s="170"/>
      <c r="O2295" s="170"/>
      <c r="P2295" s="170"/>
      <c r="Q2295" s="170"/>
      <c r="R2295" s="170"/>
      <c r="S2295" s="170"/>
      <c r="T2295" s="171"/>
      <c r="AT2295" s="165" t="s">
        <v>206</v>
      </c>
      <c r="AU2295" s="165" t="s">
        <v>81</v>
      </c>
      <c r="AV2295" s="13" t="s">
        <v>81</v>
      </c>
      <c r="AW2295" s="13" t="s">
        <v>4</v>
      </c>
      <c r="AX2295" s="13" t="s">
        <v>79</v>
      </c>
      <c r="AY2295" s="165" t="s">
        <v>195</v>
      </c>
    </row>
    <row r="2296" spans="1:65" s="2" customFormat="1" ht="37.9" customHeight="1">
      <c r="A2296" s="35"/>
      <c r="B2296" s="145"/>
      <c r="C2296" s="146" t="s">
        <v>2679</v>
      </c>
      <c r="D2296" s="146" t="s">
        <v>197</v>
      </c>
      <c r="E2296" s="147" t="s">
        <v>2680</v>
      </c>
      <c r="F2296" s="148" t="s">
        <v>2681</v>
      </c>
      <c r="G2296" s="149" t="s">
        <v>300</v>
      </c>
      <c r="H2296" s="150">
        <v>39.880000000000003</v>
      </c>
      <c r="I2296" s="151"/>
      <c r="J2296" s="152">
        <f>ROUND(I2296*H2296,2)</f>
        <v>0</v>
      </c>
      <c r="K2296" s="148" t="s">
        <v>201</v>
      </c>
      <c r="L2296" s="36"/>
      <c r="M2296" s="153" t="s">
        <v>3</v>
      </c>
      <c r="N2296" s="154" t="s">
        <v>43</v>
      </c>
      <c r="O2296" s="56"/>
      <c r="P2296" s="155">
        <f>O2296*H2296</f>
        <v>0</v>
      </c>
      <c r="Q2296" s="155">
        <v>0</v>
      </c>
      <c r="R2296" s="155">
        <f>Q2296*H2296</f>
        <v>0</v>
      </c>
      <c r="S2296" s="155">
        <v>0</v>
      </c>
      <c r="T2296" s="156">
        <f>S2296*H2296</f>
        <v>0</v>
      </c>
      <c r="U2296" s="35"/>
      <c r="V2296" s="35"/>
      <c r="W2296" s="35"/>
      <c r="X2296" s="35"/>
      <c r="Y2296" s="35"/>
      <c r="Z2296" s="35"/>
      <c r="AA2296" s="35"/>
      <c r="AB2296" s="35"/>
      <c r="AC2296" s="35"/>
      <c r="AD2296" s="35"/>
      <c r="AE2296" s="35"/>
      <c r="AR2296" s="157" t="s">
        <v>292</v>
      </c>
      <c r="AT2296" s="157" t="s">
        <v>197</v>
      </c>
      <c r="AU2296" s="157" t="s">
        <v>81</v>
      </c>
      <c r="AY2296" s="20" t="s">
        <v>195</v>
      </c>
      <c r="BE2296" s="158">
        <f>IF(N2296="základní",J2296,0)</f>
        <v>0</v>
      </c>
      <c r="BF2296" s="158">
        <f>IF(N2296="snížená",J2296,0)</f>
        <v>0</v>
      </c>
      <c r="BG2296" s="158">
        <f>IF(N2296="zákl. přenesená",J2296,0)</f>
        <v>0</v>
      </c>
      <c r="BH2296" s="158">
        <f>IF(N2296="sníž. přenesená",J2296,0)</f>
        <v>0</v>
      </c>
      <c r="BI2296" s="158">
        <f>IF(N2296="nulová",J2296,0)</f>
        <v>0</v>
      </c>
      <c r="BJ2296" s="20" t="s">
        <v>79</v>
      </c>
      <c r="BK2296" s="158">
        <f>ROUND(I2296*H2296,2)</f>
        <v>0</v>
      </c>
      <c r="BL2296" s="20" t="s">
        <v>292</v>
      </c>
      <c r="BM2296" s="157" t="s">
        <v>2682</v>
      </c>
    </row>
    <row r="2297" spans="1:65" s="2" customFormat="1" ht="48.75">
      <c r="A2297" s="35"/>
      <c r="B2297" s="36"/>
      <c r="C2297" s="35"/>
      <c r="D2297" s="159" t="s">
        <v>204</v>
      </c>
      <c r="E2297" s="35"/>
      <c r="F2297" s="160" t="s">
        <v>2664</v>
      </c>
      <c r="G2297" s="35"/>
      <c r="H2297" s="35"/>
      <c r="I2297" s="161"/>
      <c r="J2297" s="35"/>
      <c r="K2297" s="35"/>
      <c r="L2297" s="36"/>
      <c r="M2297" s="162"/>
      <c r="N2297" s="163"/>
      <c r="O2297" s="56"/>
      <c r="P2297" s="56"/>
      <c r="Q2297" s="56"/>
      <c r="R2297" s="56"/>
      <c r="S2297" s="56"/>
      <c r="T2297" s="57"/>
      <c r="U2297" s="35"/>
      <c r="V2297" s="35"/>
      <c r="W2297" s="35"/>
      <c r="X2297" s="35"/>
      <c r="Y2297" s="35"/>
      <c r="Z2297" s="35"/>
      <c r="AA2297" s="35"/>
      <c r="AB2297" s="35"/>
      <c r="AC2297" s="35"/>
      <c r="AD2297" s="35"/>
      <c r="AE2297" s="35"/>
      <c r="AT2297" s="20" t="s">
        <v>204</v>
      </c>
      <c r="AU2297" s="20" t="s">
        <v>81</v>
      </c>
    </row>
    <row r="2298" spans="1:65" s="13" customFormat="1">
      <c r="B2298" s="164"/>
      <c r="D2298" s="159" t="s">
        <v>206</v>
      </c>
      <c r="E2298" s="165" t="s">
        <v>3</v>
      </c>
      <c r="F2298" s="166" t="s">
        <v>2683</v>
      </c>
      <c r="H2298" s="167">
        <v>39.880000000000003</v>
      </c>
      <c r="I2298" s="168"/>
      <c r="L2298" s="164"/>
      <c r="M2298" s="169"/>
      <c r="N2298" s="170"/>
      <c r="O2298" s="170"/>
      <c r="P2298" s="170"/>
      <c r="Q2298" s="170"/>
      <c r="R2298" s="170"/>
      <c r="S2298" s="170"/>
      <c r="T2298" s="171"/>
      <c r="AT2298" s="165" t="s">
        <v>206</v>
      </c>
      <c r="AU2298" s="165" t="s">
        <v>81</v>
      </c>
      <c r="AV2298" s="13" t="s">
        <v>81</v>
      </c>
      <c r="AW2298" s="13" t="s">
        <v>34</v>
      </c>
      <c r="AX2298" s="13" t="s">
        <v>79</v>
      </c>
      <c r="AY2298" s="165" t="s">
        <v>195</v>
      </c>
    </row>
    <row r="2299" spans="1:65" s="2" customFormat="1" ht="24.2" customHeight="1">
      <c r="A2299" s="35"/>
      <c r="B2299" s="145"/>
      <c r="C2299" s="188" t="s">
        <v>2684</v>
      </c>
      <c r="D2299" s="188" t="s">
        <v>282</v>
      </c>
      <c r="E2299" s="189" t="s">
        <v>2685</v>
      </c>
      <c r="F2299" s="190" t="s">
        <v>2686</v>
      </c>
      <c r="G2299" s="191" t="s">
        <v>300</v>
      </c>
      <c r="H2299" s="192">
        <v>40.677999999999997</v>
      </c>
      <c r="I2299" s="193"/>
      <c r="J2299" s="194">
        <f>ROUND(I2299*H2299,2)</f>
        <v>0</v>
      </c>
      <c r="K2299" s="190" t="s">
        <v>201</v>
      </c>
      <c r="L2299" s="195"/>
      <c r="M2299" s="196" t="s">
        <v>3</v>
      </c>
      <c r="N2299" s="197" t="s">
        <v>43</v>
      </c>
      <c r="O2299" s="56"/>
      <c r="P2299" s="155">
        <f>O2299*H2299</f>
        <v>0</v>
      </c>
      <c r="Q2299" s="155">
        <v>7.0000000000000001E-3</v>
      </c>
      <c r="R2299" s="155">
        <f>Q2299*H2299</f>
        <v>0.284746</v>
      </c>
      <c r="S2299" s="155">
        <v>0</v>
      </c>
      <c r="T2299" s="156">
        <f>S2299*H2299</f>
        <v>0</v>
      </c>
      <c r="U2299" s="35"/>
      <c r="V2299" s="35"/>
      <c r="W2299" s="35"/>
      <c r="X2299" s="35"/>
      <c r="Y2299" s="35"/>
      <c r="Z2299" s="35"/>
      <c r="AA2299" s="35"/>
      <c r="AB2299" s="35"/>
      <c r="AC2299" s="35"/>
      <c r="AD2299" s="35"/>
      <c r="AE2299" s="35"/>
      <c r="AR2299" s="157" t="s">
        <v>392</v>
      </c>
      <c r="AT2299" s="157" t="s">
        <v>282</v>
      </c>
      <c r="AU2299" s="157" t="s">
        <v>81</v>
      </c>
      <c r="AY2299" s="20" t="s">
        <v>195</v>
      </c>
      <c r="BE2299" s="158">
        <f>IF(N2299="základní",J2299,0)</f>
        <v>0</v>
      </c>
      <c r="BF2299" s="158">
        <f>IF(N2299="snížená",J2299,0)</f>
        <v>0</v>
      </c>
      <c r="BG2299" s="158">
        <f>IF(N2299="zákl. přenesená",J2299,0)</f>
        <v>0</v>
      </c>
      <c r="BH2299" s="158">
        <f>IF(N2299="sníž. přenesená",J2299,0)</f>
        <v>0</v>
      </c>
      <c r="BI2299" s="158">
        <f>IF(N2299="nulová",J2299,0)</f>
        <v>0</v>
      </c>
      <c r="BJ2299" s="20" t="s">
        <v>79</v>
      </c>
      <c r="BK2299" s="158">
        <f>ROUND(I2299*H2299,2)</f>
        <v>0</v>
      </c>
      <c r="BL2299" s="20" t="s">
        <v>292</v>
      </c>
      <c r="BM2299" s="157" t="s">
        <v>2687</v>
      </c>
    </row>
    <row r="2300" spans="1:65" s="13" customFormat="1">
      <c r="B2300" s="164"/>
      <c r="D2300" s="159" t="s">
        <v>206</v>
      </c>
      <c r="F2300" s="166" t="s">
        <v>1427</v>
      </c>
      <c r="H2300" s="167">
        <v>40.677999999999997</v>
      </c>
      <c r="I2300" s="168"/>
      <c r="L2300" s="164"/>
      <c r="M2300" s="169"/>
      <c r="N2300" s="170"/>
      <c r="O2300" s="170"/>
      <c r="P2300" s="170"/>
      <c r="Q2300" s="170"/>
      <c r="R2300" s="170"/>
      <c r="S2300" s="170"/>
      <c r="T2300" s="171"/>
      <c r="AT2300" s="165" t="s">
        <v>206</v>
      </c>
      <c r="AU2300" s="165" t="s">
        <v>81</v>
      </c>
      <c r="AV2300" s="13" t="s">
        <v>81</v>
      </c>
      <c r="AW2300" s="13" t="s">
        <v>4</v>
      </c>
      <c r="AX2300" s="13" t="s">
        <v>79</v>
      </c>
      <c r="AY2300" s="165" t="s">
        <v>195</v>
      </c>
    </row>
    <row r="2301" spans="1:65" s="2" customFormat="1" ht="49.15" customHeight="1">
      <c r="A2301" s="35"/>
      <c r="B2301" s="145"/>
      <c r="C2301" s="146" t="s">
        <v>2688</v>
      </c>
      <c r="D2301" s="146" t="s">
        <v>197</v>
      </c>
      <c r="E2301" s="147" t="s">
        <v>2689</v>
      </c>
      <c r="F2301" s="148" t="s">
        <v>2690</v>
      </c>
      <c r="G2301" s="149" t="s">
        <v>300</v>
      </c>
      <c r="H2301" s="150">
        <v>181.2</v>
      </c>
      <c r="I2301" s="151"/>
      <c r="J2301" s="152">
        <f>ROUND(I2301*H2301,2)</f>
        <v>0</v>
      </c>
      <c r="K2301" s="148" t="s">
        <v>201</v>
      </c>
      <c r="L2301" s="36"/>
      <c r="M2301" s="153" t="s">
        <v>3</v>
      </c>
      <c r="N2301" s="154" t="s">
        <v>43</v>
      </c>
      <c r="O2301" s="56"/>
      <c r="P2301" s="155">
        <f>O2301*H2301</f>
        <v>0</v>
      </c>
      <c r="Q2301" s="155">
        <v>0</v>
      </c>
      <c r="R2301" s="155">
        <f>Q2301*H2301</f>
        <v>0</v>
      </c>
      <c r="S2301" s="155">
        <v>1.42E-3</v>
      </c>
      <c r="T2301" s="156">
        <f>S2301*H2301</f>
        <v>0.25730399999999998</v>
      </c>
      <c r="U2301" s="35"/>
      <c r="V2301" s="35"/>
      <c r="W2301" s="35"/>
      <c r="X2301" s="35"/>
      <c r="Y2301" s="35"/>
      <c r="Z2301" s="35"/>
      <c r="AA2301" s="35"/>
      <c r="AB2301" s="35"/>
      <c r="AC2301" s="35"/>
      <c r="AD2301" s="35"/>
      <c r="AE2301" s="35"/>
      <c r="AR2301" s="157" t="s">
        <v>292</v>
      </c>
      <c r="AT2301" s="157" t="s">
        <v>197</v>
      </c>
      <c r="AU2301" s="157" t="s">
        <v>81</v>
      </c>
      <c r="AY2301" s="20" t="s">
        <v>195</v>
      </c>
      <c r="BE2301" s="158">
        <f>IF(N2301="základní",J2301,0)</f>
        <v>0</v>
      </c>
      <c r="BF2301" s="158">
        <f>IF(N2301="snížená",J2301,0)</f>
        <v>0</v>
      </c>
      <c r="BG2301" s="158">
        <f>IF(N2301="zákl. přenesená",J2301,0)</f>
        <v>0</v>
      </c>
      <c r="BH2301" s="158">
        <f>IF(N2301="sníž. přenesená",J2301,0)</f>
        <v>0</v>
      </c>
      <c r="BI2301" s="158">
        <f>IF(N2301="nulová",J2301,0)</f>
        <v>0</v>
      </c>
      <c r="BJ2301" s="20" t="s">
        <v>79</v>
      </c>
      <c r="BK2301" s="158">
        <f>ROUND(I2301*H2301,2)</f>
        <v>0</v>
      </c>
      <c r="BL2301" s="20" t="s">
        <v>292</v>
      </c>
      <c r="BM2301" s="157" t="s">
        <v>2691</v>
      </c>
    </row>
    <row r="2302" spans="1:65" s="2" customFormat="1" ht="87.75">
      <c r="A2302" s="35"/>
      <c r="B2302" s="36"/>
      <c r="C2302" s="35"/>
      <c r="D2302" s="159" t="s">
        <v>204</v>
      </c>
      <c r="E2302" s="35"/>
      <c r="F2302" s="160" t="s">
        <v>2692</v>
      </c>
      <c r="G2302" s="35"/>
      <c r="H2302" s="35"/>
      <c r="I2302" s="161"/>
      <c r="J2302" s="35"/>
      <c r="K2302" s="35"/>
      <c r="L2302" s="36"/>
      <c r="M2302" s="162"/>
      <c r="N2302" s="163"/>
      <c r="O2302" s="56"/>
      <c r="P2302" s="56"/>
      <c r="Q2302" s="56"/>
      <c r="R2302" s="56"/>
      <c r="S2302" s="56"/>
      <c r="T2302" s="57"/>
      <c r="U2302" s="35"/>
      <c r="V2302" s="35"/>
      <c r="W2302" s="35"/>
      <c r="X2302" s="35"/>
      <c r="Y2302" s="35"/>
      <c r="Z2302" s="35"/>
      <c r="AA2302" s="35"/>
      <c r="AB2302" s="35"/>
      <c r="AC2302" s="35"/>
      <c r="AD2302" s="35"/>
      <c r="AE2302" s="35"/>
      <c r="AT2302" s="20" t="s">
        <v>204</v>
      </c>
      <c r="AU2302" s="20" t="s">
        <v>81</v>
      </c>
    </row>
    <row r="2303" spans="1:65" s="13" customFormat="1">
      <c r="B2303" s="164"/>
      <c r="D2303" s="159" t="s">
        <v>206</v>
      </c>
      <c r="E2303" s="165" t="s">
        <v>3</v>
      </c>
      <c r="F2303" s="166" t="s">
        <v>2693</v>
      </c>
      <c r="H2303" s="167">
        <v>181.2</v>
      </c>
      <c r="I2303" s="168"/>
      <c r="L2303" s="164"/>
      <c r="M2303" s="169"/>
      <c r="N2303" s="170"/>
      <c r="O2303" s="170"/>
      <c r="P2303" s="170"/>
      <c r="Q2303" s="170"/>
      <c r="R2303" s="170"/>
      <c r="S2303" s="170"/>
      <c r="T2303" s="171"/>
      <c r="AT2303" s="165" t="s">
        <v>206</v>
      </c>
      <c r="AU2303" s="165" t="s">
        <v>81</v>
      </c>
      <c r="AV2303" s="13" t="s">
        <v>81</v>
      </c>
      <c r="AW2303" s="13" t="s">
        <v>34</v>
      </c>
      <c r="AX2303" s="13" t="s">
        <v>79</v>
      </c>
      <c r="AY2303" s="165" t="s">
        <v>195</v>
      </c>
    </row>
    <row r="2304" spans="1:65" s="2" customFormat="1" ht="37.9" customHeight="1">
      <c r="A2304" s="35"/>
      <c r="B2304" s="145"/>
      <c r="C2304" s="146" t="s">
        <v>2694</v>
      </c>
      <c r="D2304" s="146" t="s">
        <v>197</v>
      </c>
      <c r="E2304" s="147" t="s">
        <v>2695</v>
      </c>
      <c r="F2304" s="148" t="s">
        <v>2696</v>
      </c>
      <c r="G2304" s="149" t="s">
        <v>300</v>
      </c>
      <c r="H2304" s="150">
        <v>29.7</v>
      </c>
      <c r="I2304" s="151"/>
      <c r="J2304" s="152">
        <f>ROUND(I2304*H2304,2)</f>
        <v>0</v>
      </c>
      <c r="K2304" s="148" t="s">
        <v>201</v>
      </c>
      <c r="L2304" s="36"/>
      <c r="M2304" s="153" t="s">
        <v>3</v>
      </c>
      <c r="N2304" s="154" t="s">
        <v>43</v>
      </c>
      <c r="O2304" s="56"/>
      <c r="P2304" s="155">
        <f>O2304*H2304</f>
        <v>0</v>
      </c>
      <c r="Q2304" s="155">
        <v>0</v>
      </c>
      <c r="R2304" s="155">
        <f>Q2304*H2304</f>
        <v>0</v>
      </c>
      <c r="S2304" s="155">
        <v>0</v>
      </c>
      <c r="T2304" s="156">
        <f>S2304*H2304</f>
        <v>0</v>
      </c>
      <c r="U2304" s="35"/>
      <c r="V2304" s="35"/>
      <c r="W2304" s="35"/>
      <c r="X2304" s="35"/>
      <c r="Y2304" s="35"/>
      <c r="Z2304" s="35"/>
      <c r="AA2304" s="35"/>
      <c r="AB2304" s="35"/>
      <c r="AC2304" s="35"/>
      <c r="AD2304" s="35"/>
      <c r="AE2304" s="35"/>
      <c r="AR2304" s="157" t="s">
        <v>292</v>
      </c>
      <c r="AT2304" s="157" t="s">
        <v>197</v>
      </c>
      <c r="AU2304" s="157" t="s">
        <v>81</v>
      </c>
      <c r="AY2304" s="20" t="s">
        <v>195</v>
      </c>
      <c r="BE2304" s="158">
        <f>IF(N2304="základní",J2304,0)</f>
        <v>0</v>
      </c>
      <c r="BF2304" s="158">
        <f>IF(N2304="snížená",J2304,0)</f>
        <v>0</v>
      </c>
      <c r="BG2304" s="158">
        <f>IF(N2304="zákl. přenesená",J2304,0)</f>
        <v>0</v>
      </c>
      <c r="BH2304" s="158">
        <f>IF(N2304="sníž. přenesená",J2304,0)</f>
        <v>0</v>
      </c>
      <c r="BI2304" s="158">
        <f>IF(N2304="nulová",J2304,0)</f>
        <v>0</v>
      </c>
      <c r="BJ2304" s="20" t="s">
        <v>79</v>
      </c>
      <c r="BK2304" s="158">
        <f>ROUND(I2304*H2304,2)</f>
        <v>0</v>
      </c>
      <c r="BL2304" s="20" t="s">
        <v>292</v>
      </c>
      <c r="BM2304" s="157" t="s">
        <v>2697</v>
      </c>
    </row>
    <row r="2305" spans="1:65" s="2" customFormat="1" ht="97.5">
      <c r="A2305" s="35"/>
      <c r="B2305" s="36"/>
      <c r="C2305" s="35"/>
      <c r="D2305" s="159" t="s">
        <v>204</v>
      </c>
      <c r="E2305" s="35"/>
      <c r="F2305" s="160" t="s">
        <v>2698</v>
      </c>
      <c r="G2305" s="35"/>
      <c r="H2305" s="35"/>
      <c r="I2305" s="161"/>
      <c r="J2305" s="35"/>
      <c r="K2305" s="35"/>
      <c r="L2305" s="36"/>
      <c r="M2305" s="162"/>
      <c r="N2305" s="163"/>
      <c r="O2305" s="56"/>
      <c r="P2305" s="56"/>
      <c r="Q2305" s="56"/>
      <c r="R2305" s="56"/>
      <c r="S2305" s="56"/>
      <c r="T2305" s="57"/>
      <c r="U2305" s="35"/>
      <c r="V2305" s="35"/>
      <c r="W2305" s="35"/>
      <c r="X2305" s="35"/>
      <c r="Y2305" s="35"/>
      <c r="Z2305" s="35"/>
      <c r="AA2305" s="35"/>
      <c r="AB2305" s="35"/>
      <c r="AC2305" s="35"/>
      <c r="AD2305" s="35"/>
      <c r="AE2305" s="35"/>
      <c r="AT2305" s="20" t="s">
        <v>204</v>
      </c>
      <c r="AU2305" s="20" t="s">
        <v>81</v>
      </c>
    </row>
    <row r="2306" spans="1:65" s="13" customFormat="1">
      <c r="B2306" s="164"/>
      <c r="D2306" s="159" t="s">
        <v>206</v>
      </c>
      <c r="E2306" s="165" t="s">
        <v>3</v>
      </c>
      <c r="F2306" s="166" t="s">
        <v>2699</v>
      </c>
      <c r="H2306" s="167">
        <v>29.7</v>
      </c>
      <c r="I2306" s="168"/>
      <c r="L2306" s="164"/>
      <c r="M2306" s="169"/>
      <c r="N2306" s="170"/>
      <c r="O2306" s="170"/>
      <c r="P2306" s="170"/>
      <c r="Q2306" s="170"/>
      <c r="R2306" s="170"/>
      <c r="S2306" s="170"/>
      <c r="T2306" s="171"/>
      <c r="AT2306" s="165" t="s">
        <v>206</v>
      </c>
      <c r="AU2306" s="165" t="s">
        <v>81</v>
      </c>
      <c r="AV2306" s="13" t="s">
        <v>81</v>
      </c>
      <c r="AW2306" s="13" t="s">
        <v>34</v>
      </c>
      <c r="AX2306" s="13" t="s">
        <v>79</v>
      </c>
      <c r="AY2306" s="165" t="s">
        <v>195</v>
      </c>
    </row>
    <row r="2307" spans="1:65" s="2" customFormat="1" ht="24.2" customHeight="1">
      <c r="A2307" s="35"/>
      <c r="B2307" s="145"/>
      <c r="C2307" s="188" t="s">
        <v>2700</v>
      </c>
      <c r="D2307" s="188" t="s">
        <v>282</v>
      </c>
      <c r="E2307" s="189" t="s">
        <v>2701</v>
      </c>
      <c r="F2307" s="190" t="s">
        <v>2702</v>
      </c>
      <c r="G2307" s="191" t="s">
        <v>300</v>
      </c>
      <c r="H2307" s="192">
        <v>31.184999999999999</v>
      </c>
      <c r="I2307" s="193"/>
      <c r="J2307" s="194">
        <f>ROUND(I2307*H2307,2)</f>
        <v>0</v>
      </c>
      <c r="K2307" s="190" t="s">
        <v>201</v>
      </c>
      <c r="L2307" s="195"/>
      <c r="M2307" s="196" t="s">
        <v>3</v>
      </c>
      <c r="N2307" s="197" t="s">
        <v>43</v>
      </c>
      <c r="O2307" s="56"/>
      <c r="P2307" s="155">
        <f>O2307*H2307</f>
        <v>0</v>
      </c>
      <c r="Q2307" s="155">
        <v>4.1000000000000003E-3</v>
      </c>
      <c r="R2307" s="155">
        <f>Q2307*H2307</f>
        <v>0.12785850000000001</v>
      </c>
      <c r="S2307" s="155">
        <v>0</v>
      </c>
      <c r="T2307" s="156">
        <f>S2307*H2307</f>
        <v>0</v>
      </c>
      <c r="U2307" s="35"/>
      <c r="V2307" s="35"/>
      <c r="W2307" s="35"/>
      <c r="X2307" s="35"/>
      <c r="Y2307" s="35"/>
      <c r="Z2307" s="35"/>
      <c r="AA2307" s="35"/>
      <c r="AB2307" s="35"/>
      <c r="AC2307" s="35"/>
      <c r="AD2307" s="35"/>
      <c r="AE2307" s="35"/>
      <c r="AR2307" s="157" t="s">
        <v>392</v>
      </c>
      <c r="AT2307" s="157" t="s">
        <v>282</v>
      </c>
      <c r="AU2307" s="157" t="s">
        <v>81</v>
      </c>
      <c r="AY2307" s="20" t="s">
        <v>195</v>
      </c>
      <c r="BE2307" s="158">
        <f>IF(N2307="základní",J2307,0)</f>
        <v>0</v>
      </c>
      <c r="BF2307" s="158">
        <f>IF(N2307="snížená",J2307,0)</f>
        <v>0</v>
      </c>
      <c r="BG2307" s="158">
        <f>IF(N2307="zákl. přenesená",J2307,0)</f>
        <v>0</v>
      </c>
      <c r="BH2307" s="158">
        <f>IF(N2307="sníž. přenesená",J2307,0)</f>
        <v>0</v>
      </c>
      <c r="BI2307" s="158">
        <f>IF(N2307="nulová",J2307,0)</f>
        <v>0</v>
      </c>
      <c r="BJ2307" s="20" t="s">
        <v>79</v>
      </c>
      <c r="BK2307" s="158">
        <f>ROUND(I2307*H2307,2)</f>
        <v>0</v>
      </c>
      <c r="BL2307" s="20" t="s">
        <v>292</v>
      </c>
      <c r="BM2307" s="157" t="s">
        <v>2703</v>
      </c>
    </row>
    <row r="2308" spans="1:65" s="13" customFormat="1">
      <c r="B2308" s="164"/>
      <c r="D2308" s="159" t="s">
        <v>206</v>
      </c>
      <c r="F2308" s="166" t="s">
        <v>2704</v>
      </c>
      <c r="H2308" s="167">
        <v>31.184999999999999</v>
      </c>
      <c r="I2308" s="168"/>
      <c r="L2308" s="164"/>
      <c r="M2308" s="169"/>
      <c r="N2308" s="170"/>
      <c r="O2308" s="170"/>
      <c r="P2308" s="170"/>
      <c r="Q2308" s="170"/>
      <c r="R2308" s="170"/>
      <c r="S2308" s="170"/>
      <c r="T2308" s="171"/>
      <c r="AT2308" s="165" t="s">
        <v>206</v>
      </c>
      <c r="AU2308" s="165" t="s">
        <v>81</v>
      </c>
      <c r="AV2308" s="13" t="s">
        <v>81</v>
      </c>
      <c r="AW2308" s="13" t="s">
        <v>4</v>
      </c>
      <c r="AX2308" s="13" t="s">
        <v>79</v>
      </c>
      <c r="AY2308" s="165" t="s">
        <v>195</v>
      </c>
    </row>
    <row r="2309" spans="1:65" s="2" customFormat="1" ht="37.9" customHeight="1">
      <c r="A2309" s="35"/>
      <c r="B2309" s="145"/>
      <c r="C2309" s="146" t="s">
        <v>2705</v>
      </c>
      <c r="D2309" s="146" t="s">
        <v>197</v>
      </c>
      <c r="E2309" s="147" t="s">
        <v>2695</v>
      </c>
      <c r="F2309" s="148" t="s">
        <v>2696</v>
      </c>
      <c r="G2309" s="149" t="s">
        <v>300</v>
      </c>
      <c r="H2309" s="150">
        <v>89.25</v>
      </c>
      <c r="I2309" s="151"/>
      <c r="J2309" s="152">
        <f>ROUND(I2309*H2309,2)</f>
        <v>0</v>
      </c>
      <c r="K2309" s="148" t="s">
        <v>201</v>
      </c>
      <c r="L2309" s="36"/>
      <c r="M2309" s="153" t="s">
        <v>3</v>
      </c>
      <c r="N2309" s="154" t="s">
        <v>43</v>
      </c>
      <c r="O2309" s="56"/>
      <c r="P2309" s="155">
        <f>O2309*H2309</f>
        <v>0</v>
      </c>
      <c r="Q2309" s="155">
        <v>0</v>
      </c>
      <c r="R2309" s="155">
        <f>Q2309*H2309</f>
        <v>0</v>
      </c>
      <c r="S2309" s="155">
        <v>0</v>
      </c>
      <c r="T2309" s="156">
        <f>S2309*H2309</f>
        <v>0</v>
      </c>
      <c r="U2309" s="35"/>
      <c r="V2309" s="35"/>
      <c r="W2309" s="35"/>
      <c r="X2309" s="35"/>
      <c r="Y2309" s="35"/>
      <c r="Z2309" s="35"/>
      <c r="AA2309" s="35"/>
      <c r="AB2309" s="35"/>
      <c r="AC2309" s="35"/>
      <c r="AD2309" s="35"/>
      <c r="AE2309" s="35"/>
      <c r="AR2309" s="157" t="s">
        <v>292</v>
      </c>
      <c r="AT2309" s="157" t="s">
        <v>197</v>
      </c>
      <c r="AU2309" s="157" t="s">
        <v>81</v>
      </c>
      <c r="AY2309" s="20" t="s">
        <v>195</v>
      </c>
      <c r="BE2309" s="158">
        <f>IF(N2309="základní",J2309,0)</f>
        <v>0</v>
      </c>
      <c r="BF2309" s="158">
        <f>IF(N2309="snížená",J2309,0)</f>
        <v>0</v>
      </c>
      <c r="BG2309" s="158">
        <f>IF(N2309="zákl. přenesená",J2309,0)</f>
        <v>0</v>
      </c>
      <c r="BH2309" s="158">
        <f>IF(N2309="sníž. přenesená",J2309,0)</f>
        <v>0</v>
      </c>
      <c r="BI2309" s="158">
        <f>IF(N2309="nulová",J2309,0)</f>
        <v>0</v>
      </c>
      <c r="BJ2309" s="20" t="s">
        <v>79</v>
      </c>
      <c r="BK2309" s="158">
        <f>ROUND(I2309*H2309,2)</f>
        <v>0</v>
      </c>
      <c r="BL2309" s="20" t="s">
        <v>292</v>
      </c>
      <c r="BM2309" s="157" t="s">
        <v>2706</v>
      </c>
    </row>
    <row r="2310" spans="1:65" s="2" customFormat="1" ht="97.5">
      <c r="A2310" s="35"/>
      <c r="B2310" s="36"/>
      <c r="C2310" s="35"/>
      <c r="D2310" s="159" t="s">
        <v>204</v>
      </c>
      <c r="E2310" s="35"/>
      <c r="F2310" s="160" t="s">
        <v>2698</v>
      </c>
      <c r="G2310" s="35"/>
      <c r="H2310" s="35"/>
      <c r="I2310" s="161"/>
      <c r="J2310" s="35"/>
      <c r="K2310" s="35"/>
      <c r="L2310" s="36"/>
      <c r="M2310" s="162"/>
      <c r="N2310" s="163"/>
      <c r="O2310" s="56"/>
      <c r="P2310" s="56"/>
      <c r="Q2310" s="56"/>
      <c r="R2310" s="56"/>
      <c r="S2310" s="56"/>
      <c r="T2310" s="57"/>
      <c r="U2310" s="35"/>
      <c r="V2310" s="35"/>
      <c r="W2310" s="35"/>
      <c r="X2310" s="35"/>
      <c r="Y2310" s="35"/>
      <c r="Z2310" s="35"/>
      <c r="AA2310" s="35"/>
      <c r="AB2310" s="35"/>
      <c r="AC2310" s="35"/>
      <c r="AD2310" s="35"/>
      <c r="AE2310" s="35"/>
      <c r="AT2310" s="20" t="s">
        <v>204</v>
      </c>
      <c r="AU2310" s="20" t="s">
        <v>81</v>
      </c>
    </row>
    <row r="2311" spans="1:65" s="13" customFormat="1">
      <c r="B2311" s="164"/>
      <c r="D2311" s="159" t="s">
        <v>206</v>
      </c>
      <c r="E2311" s="165" t="s">
        <v>3</v>
      </c>
      <c r="F2311" s="166" t="s">
        <v>2707</v>
      </c>
      <c r="H2311" s="167">
        <v>89.25</v>
      </c>
      <c r="I2311" s="168"/>
      <c r="L2311" s="164"/>
      <c r="M2311" s="169"/>
      <c r="N2311" s="170"/>
      <c r="O2311" s="170"/>
      <c r="P2311" s="170"/>
      <c r="Q2311" s="170"/>
      <c r="R2311" s="170"/>
      <c r="S2311" s="170"/>
      <c r="T2311" s="171"/>
      <c r="AT2311" s="165" t="s">
        <v>206</v>
      </c>
      <c r="AU2311" s="165" t="s">
        <v>81</v>
      </c>
      <c r="AV2311" s="13" t="s">
        <v>81</v>
      </c>
      <c r="AW2311" s="13" t="s">
        <v>34</v>
      </c>
      <c r="AX2311" s="13" t="s">
        <v>79</v>
      </c>
      <c r="AY2311" s="165" t="s">
        <v>195</v>
      </c>
    </row>
    <row r="2312" spans="1:65" s="2" customFormat="1" ht="24.2" customHeight="1">
      <c r="A2312" s="35"/>
      <c r="B2312" s="145"/>
      <c r="C2312" s="188" t="s">
        <v>2708</v>
      </c>
      <c r="D2312" s="188" t="s">
        <v>282</v>
      </c>
      <c r="E2312" s="189" t="s">
        <v>2646</v>
      </c>
      <c r="F2312" s="190" t="s">
        <v>2647</v>
      </c>
      <c r="G2312" s="191" t="s">
        <v>300</v>
      </c>
      <c r="H2312" s="192">
        <v>93.712999999999994</v>
      </c>
      <c r="I2312" s="193"/>
      <c r="J2312" s="194">
        <f>ROUND(I2312*H2312,2)</f>
        <v>0</v>
      </c>
      <c r="K2312" s="190" t="s">
        <v>201</v>
      </c>
      <c r="L2312" s="195"/>
      <c r="M2312" s="196" t="s">
        <v>3</v>
      </c>
      <c r="N2312" s="197" t="s">
        <v>43</v>
      </c>
      <c r="O2312" s="56"/>
      <c r="P2312" s="155">
        <f>O2312*H2312</f>
        <v>0</v>
      </c>
      <c r="Q2312" s="155">
        <v>3.5000000000000001E-3</v>
      </c>
      <c r="R2312" s="155">
        <f>Q2312*H2312</f>
        <v>0.3279955</v>
      </c>
      <c r="S2312" s="155">
        <v>0</v>
      </c>
      <c r="T2312" s="156">
        <f>S2312*H2312</f>
        <v>0</v>
      </c>
      <c r="U2312" s="35"/>
      <c r="V2312" s="35"/>
      <c r="W2312" s="35"/>
      <c r="X2312" s="35"/>
      <c r="Y2312" s="35"/>
      <c r="Z2312" s="35"/>
      <c r="AA2312" s="35"/>
      <c r="AB2312" s="35"/>
      <c r="AC2312" s="35"/>
      <c r="AD2312" s="35"/>
      <c r="AE2312" s="35"/>
      <c r="AR2312" s="157" t="s">
        <v>392</v>
      </c>
      <c r="AT2312" s="157" t="s">
        <v>282</v>
      </c>
      <c r="AU2312" s="157" t="s">
        <v>81</v>
      </c>
      <c r="AY2312" s="20" t="s">
        <v>195</v>
      </c>
      <c r="BE2312" s="158">
        <f>IF(N2312="základní",J2312,0)</f>
        <v>0</v>
      </c>
      <c r="BF2312" s="158">
        <f>IF(N2312="snížená",J2312,0)</f>
        <v>0</v>
      </c>
      <c r="BG2312" s="158">
        <f>IF(N2312="zákl. přenesená",J2312,0)</f>
        <v>0</v>
      </c>
      <c r="BH2312" s="158">
        <f>IF(N2312="sníž. přenesená",J2312,0)</f>
        <v>0</v>
      </c>
      <c r="BI2312" s="158">
        <f>IF(N2312="nulová",J2312,0)</f>
        <v>0</v>
      </c>
      <c r="BJ2312" s="20" t="s">
        <v>79</v>
      </c>
      <c r="BK2312" s="158">
        <f>ROUND(I2312*H2312,2)</f>
        <v>0</v>
      </c>
      <c r="BL2312" s="20" t="s">
        <v>292</v>
      </c>
      <c r="BM2312" s="157" t="s">
        <v>2709</v>
      </c>
    </row>
    <row r="2313" spans="1:65" s="13" customFormat="1">
      <c r="B2313" s="164"/>
      <c r="D2313" s="159" t="s">
        <v>206</v>
      </c>
      <c r="F2313" s="166" t="s">
        <v>2710</v>
      </c>
      <c r="H2313" s="167">
        <v>93.712999999999994</v>
      </c>
      <c r="I2313" s="168"/>
      <c r="L2313" s="164"/>
      <c r="M2313" s="169"/>
      <c r="N2313" s="170"/>
      <c r="O2313" s="170"/>
      <c r="P2313" s="170"/>
      <c r="Q2313" s="170"/>
      <c r="R2313" s="170"/>
      <c r="S2313" s="170"/>
      <c r="T2313" s="171"/>
      <c r="AT2313" s="165" t="s">
        <v>206</v>
      </c>
      <c r="AU2313" s="165" t="s">
        <v>81</v>
      </c>
      <c r="AV2313" s="13" t="s">
        <v>81</v>
      </c>
      <c r="AW2313" s="13" t="s">
        <v>4</v>
      </c>
      <c r="AX2313" s="13" t="s">
        <v>79</v>
      </c>
      <c r="AY2313" s="165" t="s">
        <v>195</v>
      </c>
    </row>
    <row r="2314" spans="1:65" s="2" customFormat="1" ht="37.9" customHeight="1">
      <c r="A2314" s="35"/>
      <c r="B2314" s="145"/>
      <c r="C2314" s="146" t="s">
        <v>2711</v>
      </c>
      <c r="D2314" s="146" t="s">
        <v>197</v>
      </c>
      <c r="E2314" s="147" t="s">
        <v>2695</v>
      </c>
      <c r="F2314" s="148" t="s">
        <v>2696</v>
      </c>
      <c r="G2314" s="149" t="s">
        <v>300</v>
      </c>
      <c r="H2314" s="150">
        <v>112.5</v>
      </c>
      <c r="I2314" s="151"/>
      <c r="J2314" s="152">
        <f>ROUND(I2314*H2314,2)</f>
        <v>0</v>
      </c>
      <c r="K2314" s="148" t="s">
        <v>201</v>
      </c>
      <c r="L2314" s="36"/>
      <c r="M2314" s="153" t="s">
        <v>3</v>
      </c>
      <c r="N2314" s="154" t="s">
        <v>43</v>
      </c>
      <c r="O2314" s="56"/>
      <c r="P2314" s="155">
        <f>O2314*H2314</f>
        <v>0</v>
      </c>
      <c r="Q2314" s="155">
        <v>0</v>
      </c>
      <c r="R2314" s="155">
        <f>Q2314*H2314</f>
        <v>0</v>
      </c>
      <c r="S2314" s="155">
        <v>0</v>
      </c>
      <c r="T2314" s="156">
        <f>S2314*H2314</f>
        <v>0</v>
      </c>
      <c r="U2314" s="35"/>
      <c r="V2314" s="35"/>
      <c r="W2314" s="35"/>
      <c r="X2314" s="35"/>
      <c r="Y2314" s="35"/>
      <c r="Z2314" s="35"/>
      <c r="AA2314" s="35"/>
      <c r="AB2314" s="35"/>
      <c r="AC2314" s="35"/>
      <c r="AD2314" s="35"/>
      <c r="AE2314" s="35"/>
      <c r="AR2314" s="157" t="s">
        <v>292</v>
      </c>
      <c r="AT2314" s="157" t="s">
        <v>197</v>
      </c>
      <c r="AU2314" s="157" t="s">
        <v>81</v>
      </c>
      <c r="AY2314" s="20" t="s">
        <v>195</v>
      </c>
      <c r="BE2314" s="158">
        <f>IF(N2314="základní",J2314,0)</f>
        <v>0</v>
      </c>
      <c r="BF2314" s="158">
        <f>IF(N2314="snížená",J2314,0)</f>
        <v>0</v>
      </c>
      <c r="BG2314" s="158">
        <f>IF(N2314="zákl. přenesená",J2314,0)</f>
        <v>0</v>
      </c>
      <c r="BH2314" s="158">
        <f>IF(N2314="sníž. přenesená",J2314,0)</f>
        <v>0</v>
      </c>
      <c r="BI2314" s="158">
        <f>IF(N2314="nulová",J2314,0)</f>
        <v>0</v>
      </c>
      <c r="BJ2314" s="20" t="s">
        <v>79</v>
      </c>
      <c r="BK2314" s="158">
        <f>ROUND(I2314*H2314,2)</f>
        <v>0</v>
      </c>
      <c r="BL2314" s="20" t="s">
        <v>292</v>
      </c>
      <c r="BM2314" s="157" t="s">
        <v>2712</v>
      </c>
    </row>
    <row r="2315" spans="1:65" s="2" customFormat="1" ht="97.5">
      <c r="A2315" s="35"/>
      <c r="B2315" s="36"/>
      <c r="C2315" s="35"/>
      <c r="D2315" s="159" t="s">
        <v>204</v>
      </c>
      <c r="E2315" s="35"/>
      <c r="F2315" s="160" t="s">
        <v>2698</v>
      </c>
      <c r="G2315" s="35"/>
      <c r="H2315" s="35"/>
      <c r="I2315" s="161"/>
      <c r="J2315" s="35"/>
      <c r="K2315" s="35"/>
      <c r="L2315" s="36"/>
      <c r="M2315" s="162"/>
      <c r="N2315" s="163"/>
      <c r="O2315" s="56"/>
      <c r="P2315" s="56"/>
      <c r="Q2315" s="56"/>
      <c r="R2315" s="56"/>
      <c r="S2315" s="56"/>
      <c r="T2315" s="57"/>
      <c r="U2315" s="35"/>
      <c r="V2315" s="35"/>
      <c r="W2315" s="35"/>
      <c r="X2315" s="35"/>
      <c r="Y2315" s="35"/>
      <c r="Z2315" s="35"/>
      <c r="AA2315" s="35"/>
      <c r="AB2315" s="35"/>
      <c r="AC2315" s="35"/>
      <c r="AD2315" s="35"/>
      <c r="AE2315" s="35"/>
      <c r="AT2315" s="20" t="s">
        <v>204</v>
      </c>
      <c r="AU2315" s="20" t="s">
        <v>81</v>
      </c>
    </row>
    <row r="2316" spans="1:65" s="13" customFormat="1">
      <c r="B2316" s="164"/>
      <c r="D2316" s="159" t="s">
        <v>206</v>
      </c>
      <c r="E2316" s="165" t="s">
        <v>3</v>
      </c>
      <c r="F2316" s="166" t="s">
        <v>1535</v>
      </c>
      <c r="H2316" s="167">
        <v>112.5</v>
      </c>
      <c r="I2316" s="168"/>
      <c r="L2316" s="164"/>
      <c r="M2316" s="169"/>
      <c r="N2316" s="170"/>
      <c r="O2316" s="170"/>
      <c r="P2316" s="170"/>
      <c r="Q2316" s="170"/>
      <c r="R2316" s="170"/>
      <c r="S2316" s="170"/>
      <c r="T2316" s="171"/>
      <c r="AT2316" s="165" t="s">
        <v>206</v>
      </c>
      <c r="AU2316" s="165" t="s">
        <v>81</v>
      </c>
      <c r="AV2316" s="13" t="s">
        <v>81</v>
      </c>
      <c r="AW2316" s="13" t="s">
        <v>34</v>
      </c>
      <c r="AX2316" s="13" t="s">
        <v>79</v>
      </c>
      <c r="AY2316" s="165" t="s">
        <v>195</v>
      </c>
    </row>
    <row r="2317" spans="1:65" s="2" customFormat="1" ht="24.2" customHeight="1">
      <c r="A2317" s="35"/>
      <c r="B2317" s="145"/>
      <c r="C2317" s="188" t="s">
        <v>2713</v>
      </c>
      <c r="D2317" s="188" t="s">
        <v>282</v>
      </c>
      <c r="E2317" s="189" t="s">
        <v>2714</v>
      </c>
      <c r="F2317" s="190" t="s">
        <v>2715</v>
      </c>
      <c r="G2317" s="191" t="s">
        <v>300</v>
      </c>
      <c r="H2317" s="192">
        <v>118.125</v>
      </c>
      <c r="I2317" s="193"/>
      <c r="J2317" s="194">
        <f>ROUND(I2317*H2317,2)</f>
        <v>0</v>
      </c>
      <c r="K2317" s="190" t="s">
        <v>201</v>
      </c>
      <c r="L2317" s="195"/>
      <c r="M2317" s="196" t="s">
        <v>3</v>
      </c>
      <c r="N2317" s="197" t="s">
        <v>43</v>
      </c>
      <c r="O2317" s="56"/>
      <c r="P2317" s="155">
        <f>O2317*H2317</f>
        <v>0</v>
      </c>
      <c r="Q2317" s="155">
        <v>1.75E-3</v>
      </c>
      <c r="R2317" s="155">
        <f>Q2317*H2317</f>
        <v>0.20671875000000001</v>
      </c>
      <c r="S2317" s="155">
        <v>0</v>
      </c>
      <c r="T2317" s="156">
        <f>S2317*H2317</f>
        <v>0</v>
      </c>
      <c r="U2317" s="35"/>
      <c r="V2317" s="35"/>
      <c r="W2317" s="35"/>
      <c r="X2317" s="35"/>
      <c r="Y2317" s="35"/>
      <c r="Z2317" s="35"/>
      <c r="AA2317" s="35"/>
      <c r="AB2317" s="35"/>
      <c r="AC2317" s="35"/>
      <c r="AD2317" s="35"/>
      <c r="AE2317" s="35"/>
      <c r="AR2317" s="157" t="s">
        <v>392</v>
      </c>
      <c r="AT2317" s="157" t="s">
        <v>282</v>
      </c>
      <c r="AU2317" s="157" t="s">
        <v>81</v>
      </c>
      <c r="AY2317" s="20" t="s">
        <v>195</v>
      </c>
      <c r="BE2317" s="158">
        <f>IF(N2317="základní",J2317,0)</f>
        <v>0</v>
      </c>
      <c r="BF2317" s="158">
        <f>IF(N2317="snížená",J2317,0)</f>
        <v>0</v>
      </c>
      <c r="BG2317" s="158">
        <f>IF(N2317="zákl. přenesená",J2317,0)</f>
        <v>0</v>
      </c>
      <c r="BH2317" s="158">
        <f>IF(N2317="sníž. přenesená",J2317,0)</f>
        <v>0</v>
      </c>
      <c r="BI2317" s="158">
        <f>IF(N2317="nulová",J2317,0)</f>
        <v>0</v>
      </c>
      <c r="BJ2317" s="20" t="s">
        <v>79</v>
      </c>
      <c r="BK2317" s="158">
        <f>ROUND(I2317*H2317,2)</f>
        <v>0</v>
      </c>
      <c r="BL2317" s="20" t="s">
        <v>292</v>
      </c>
      <c r="BM2317" s="157" t="s">
        <v>2716</v>
      </c>
    </row>
    <row r="2318" spans="1:65" s="13" customFormat="1">
      <c r="B2318" s="164"/>
      <c r="D2318" s="159" t="s">
        <v>206</v>
      </c>
      <c r="E2318" s="165" t="s">
        <v>3</v>
      </c>
      <c r="F2318" s="166" t="s">
        <v>2717</v>
      </c>
      <c r="H2318" s="167">
        <v>112.5</v>
      </c>
      <c r="I2318" s="168"/>
      <c r="L2318" s="164"/>
      <c r="M2318" s="169"/>
      <c r="N2318" s="170"/>
      <c r="O2318" s="170"/>
      <c r="P2318" s="170"/>
      <c r="Q2318" s="170"/>
      <c r="R2318" s="170"/>
      <c r="S2318" s="170"/>
      <c r="T2318" s="171"/>
      <c r="AT2318" s="165" t="s">
        <v>206</v>
      </c>
      <c r="AU2318" s="165" t="s">
        <v>81</v>
      </c>
      <c r="AV2318" s="13" t="s">
        <v>81</v>
      </c>
      <c r="AW2318" s="13" t="s">
        <v>34</v>
      </c>
      <c r="AX2318" s="13" t="s">
        <v>79</v>
      </c>
      <c r="AY2318" s="165" t="s">
        <v>195</v>
      </c>
    </row>
    <row r="2319" spans="1:65" s="13" customFormat="1">
      <c r="B2319" s="164"/>
      <c r="D2319" s="159" t="s">
        <v>206</v>
      </c>
      <c r="F2319" s="166" t="s">
        <v>2718</v>
      </c>
      <c r="H2319" s="167">
        <v>118.125</v>
      </c>
      <c r="I2319" s="168"/>
      <c r="L2319" s="164"/>
      <c r="M2319" s="169"/>
      <c r="N2319" s="170"/>
      <c r="O2319" s="170"/>
      <c r="P2319" s="170"/>
      <c r="Q2319" s="170"/>
      <c r="R2319" s="170"/>
      <c r="S2319" s="170"/>
      <c r="T2319" s="171"/>
      <c r="AT2319" s="165" t="s">
        <v>206</v>
      </c>
      <c r="AU2319" s="165" t="s">
        <v>81</v>
      </c>
      <c r="AV2319" s="13" t="s">
        <v>81</v>
      </c>
      <c r="AW2319" s="13" t="s">
        <v>4</v>
      </c>
      <c r="AX2319" s="13" t="s">
        <v>79</v>
      </c>
      <c r="AY2319" s="165" t="s">
        <v>195</v>
      </c>
    </row>
    <row r="2320" spans="1:65" s="2" customFormat="1" ht="49.15" customHeight="1">
      <c r="A2320" s="35"/>
      <c r="B2320" s="145"/>
      <c r="C2320" s="146" t="s">
        <v>2719</v>
      </c>
      <c r="D2320" s="146" t="s">
        <v>197</v>
      </c>
      <c r="E2320" s="147" t="s">
        <v>2720</v>
      </c>
      <c r="F2320" s="148" t="s">
        <v>2721</v>
      </c>
      <c r="G2320" s="149" t="s">
        <v>300</v>
      </c>
      <c r="H2320" s="150">
        <v>1069.56</v>
      </c>
      <c r="I2320" s="151"/>
      <c r="J2320" s="152">
        <f>ROUND(I2320*H2320,2)</f>
        <v>0</v>
      </c>
      <c r="K2320" s="148" t="s">
        <v>201</v>
      </c>
      <c r="L2320" s="36"/>
      <c r="M2320" s="153" t="s">
        <v>3</v>
      </c>
      <c r="N2320" s="154" t="s">
        <v>43</v>
      </c>
      <c r="O2320" s="56"/>
      <c r="P2320" s="155">
        <f>O2320*H2320</f>
        <v>0</v>
      </c>
      <c r="Q2320" s="155">
        <v>0</v>
      </c>
      <c r="R2320" s="155">
        <f>Q2320*H2320</f>
        <v>0</v>
      </c>
      <c r="S2320" s="155">
        <v>1.8E-3</v>
      </c>
      <c r="T2320" s="156">
        <f>S2320*H2320</f>
        <v>1.9252079999999998</v>
      </c>
      <c r="U2320" s="35"/>
      <c r="V2320" s="35"/>
      <c r="W2320" s="35"/>
      <c r="X2320" s="35"/>
      <c r="Y2320" s="35"/>
      <c r="Z2320" s="35"/>
      <c r="AA2320" s="35"/>
      <c r="AB2320" s="35"/>
      <c r="AC2320" s="35"/>
      <c r="AD2320" s="35"/>
      <c r="AE2320" s="35"/>
      <c r="AR2320" s="157" t="s">
        <v>292</v>
      </c>
      <c r="AT2320" s="157" t="s">
        <v>197</v>
      </c>
      <c r="AU2320" s="157" t="s">
        <v>81</v>
      </c>
      <c r="AY2320" s="20" t="s">
        <v>195</v>
      </c>
      <c r="BE2320" s="158">
        <f>IF(N2320="základní",J2320,0)</f>
        <v>0</v>
      </c>
      <c r="BF2320" s="158">
        <f>IF(N2320="snížená",J2320,0)</f>
        <v>0</v>
      </c>
      <c r="BG2320" s="158">
        <f>IF(N2320="zákl. přenesená",J2320,0)</f>
        <v>0</v>
      </c>
      <c r="BH2320" s="158">
        <f>IF(N2320="sníž. přenesená",J2320,0)</f>
        <v>0</v>
      </c>
      <c r="BI2320" s="158">
        <f>IF(N2320="nulová",J2320,0)</f>
        <v>0</v>
      </c>
      <c r="BJ2320" s="20" t="s">
        <v>79</v>
      </c>
      <c r="BK2320" s="158">
        <f>ROUND(I2320*H2320,2)</f>
        <v>0</v>
      </c>
      <c r="BL2320" s="20" t="s">
        <v>292</v>
      </c>
      <c r="BM2320" s="157" t="s">
        <v>2722</v>
      </c>
    </row>
    <row r="2321" spans="1:65" s="2" customFormat="1" ht="87.75">
      <c r="A2321" s="35"/>
      <c r="B2321" s="36"/>
      <c r="C2321" s="35"/>
      <c r="D2321" s="159" t="s">
        <v>204</v>
      </c>
      <c r="E2321" s="35"/>
      <c r="F2321" s="160" t="s">
        <v>2692</v>
      </c>
      <c r="G2321" s="35"/>
      <c r="H2321" s="35"/>
      <c r="I2321" s="161"/>
      <c r="J2321" s="35"/>
      <c r="K2321" s="35"/>
      <c r="L2321" s="36"/>
      <c r="M2321" s="162"/>
      <c r="N2321" s="163"/>
      <c r="O2321" s="56"/>
      <c r="P2321" s="56"/>
      <c r="Q2321" s="56"/>
      <c r="R2321" s="56"/>
      <c r="S2321" s="56"/>
      <c r="T2321" s="57"/>
      <c r="U2321" s="35"/>
      <c r="V2321" s="35"/>
      <c r="W2321" s="35"/>
      <c r="X2321" s="35"/>
      <c r="Y2321" s="35"/>
      <c r="Z2321" s="35"/>
      <c r="AA2321" s="35"/>
      <c r="AB2321" s="35"/>
      <c r="AC2321" s="35"/>
      <c r="AD2321" s="35"/>
      <c r="AE2321" s="35"/>
      <c r="AT2321" s="20" t="s">
        <v>204</v>
      </c>
      <c r="AU2321" s="20" t="s">
        <v>81</v>
      </c>
    </row>
    <row r="2322" spans="1:65" s="13" customFormat="1" ht="22.5">
      <c r="B2322" s="164"/>
      <c r="D2322" s="159" t="s">
        <v>206</v>
      </c>
      <c r="E2322" s="165" t="s">
        <v>3</v>
      </c>
      <c r="F2322" s="166" t="s">
        <v>2723</v>
      </c>
      <c r="H2322" s="167">
        <v>335.2</v>
      </c>
      <c r="I2322" s="168"/>
      <c r="L2322" s="164"/>
      <c r="M2322" s="169"/>
      <c r="N2322" s="170"/>
      <c r="O2322" s="170"/>
      <c r="P2322" s="170"/>
      <c r="Q2322" s="170"/>
      <c r="R2322" s="170"/>
      <c r="S2322" s="170"/>
      <c r="T2322" s="171"/>
      <c r="AT2322" s="165" t="s">
        <v>206</v>
      </c>
      <c r="AU2322" s="165" t="s">
        <v>81</v>
      </c>
      <c r="AV2322" s="13" t="s">
        <v>81</v>
      </c>
      <c r="AW2322" s="13" t="s">
        <v>34</v>
      </c>
      <c r="AX2322" s="13" t="s">
        <v>72</v>
      </c>
      <c r="AY2322" s="165" t="s">
        <v>195</v>
      </c>
    </row>
    <row r="2323" spans="1:65" s="13" customFormat="1" ht="22.5">
      <c r="B2323" s="164"/>
      <c r="D2323" s="159" t="s">
        <v>206</v>
      </c>
      <c r="E2323" s="165" t="s">
        <v>3</v>
      </c>
      <c r="F2323" s="166" t="s">
        <v>2723</v>
      </c>
      <c r="H2323" s="167">
        <v>335.2</v>
      </c>
      <c r="I2323" s="168"/>
      <c r="L2323" s="164"/>
      <c r="M2323" s="169"/>
      <c r="N2323" s="170"/>
      <c r="O2323" s="170"/>
      <c r="P2323" s="170"/>
      <c r="Q2323" s="170"/>
      <c r="R2323" s="170"/>
      <c r="S2323" s="170"/>
      <c r="T2323" s="171"/>
      <c r="AT2323" s="165" t="s">
        <v>206</v>
      </c>
      <c r="AU2323" s="165" t="s">
        <v>81</v>
      </c>
      <c r="AV2323" s="13" t="s">
        <v>81</v>
      </c>
      <c r="AW2323" s="13" t="s">
        <v>34</v>
      </c>
      <c r="AX2323" s="13" t="s">
        <v>72</v>
      </c>
      <c r="AY2323" s="165" t="s">
        <v>195</v>
      </c>
    </row>
    <row r="2324" spans="1:65" s="13" customFormat="1">
      <c r="B2324" s="164"/>
      <c r="D2324" s="159" t="s">
        <v>206</v>
      </c>
      <c r="E2324" s="165" t="s">
        <v>3</v>
      </c>
      <c r="F2324" s="166" t="s">
        <v>2724</v>
      </c>
      <c r="H2324" s="167">
        <v>249.16</v>
      </c>
      <c r="I2324" s="168"/>
      <c r="L2324" s="164"/>
      <c r="M2324" s="169"/>
      <c r="N2324" s="170"/>
      <c r="O2324" s="170"/>
      <c r="P2324" s="170"/>
      <c r="Q2324" s="170"/>
      <c r="R2324" s="170"/>
      <c r="S2324" s="170"/>
      <c r="T2324" s="171"/>
      <c r="AT2324" s="165" t="s">
        <v>206</v>
      </c>
      <c r="AU2324" s="165" t="s">
        <v>81</v>
      </c>
      <c r="AV2324" s="13" t="s">
        <v>81</v>
      </c>
      <c r="AW2324" s="13" t="s">
        <v>34</v>
      </c>
      <c r="AX2324" s="13" t="s">
        <v>72</v>
      </c>
      <c r="AY2324" s="165" t="s">
        <v>195</v>
      </c>
    </row>
    <row r="2325" spans="1:65" s="13" customFormat="1">
      <c r="B2325" s="164"/>
      <c r="D2325" s="159" t="s">
        <v>206</v>
      </c>
      <c r="E2325" s="165" t="s">
        <v>3</v>
      </c>
      <c r="F2325" s="166" t="s">
        <v>2725</v>
      </c>
      <c r="H2325" s="167">
        <v>150</v>
      </c>
      <c r="I2325" s="168"/>
      <c r="L2325" s="164"/>
      <c r="M2325" s="169"/>
      <c r="N2325" s="170"/>
      <c r="O2325" s="170"/>
      <c r="P2325" s="170"/>
      <c r="Q2325" s="170"/>
      <c r="R2325" s="170"/>
      <c r="S2325" s="170"/>
      <c r="T2325" s="171"/>
      <c r="AT2325" s="165" t="s">
        <v>206</v>
      </c>
      <c r="AU2325" s="165" t="s">
        <v>81</v>
      </c>
      <c r="AV2325" s="13" t="s">
        <v>81</v>
      </c>
      <c r="AW2325" s="13" t="s">
        <v>34</v>
      </c>
      <c r="AX2325" s="13" t="s">
        <v>72</v>
      </c>
      <c r="AY2325" s="165" t="s">
        <v>195</v>
      </c>
    </row>
    <row r="2326" spans="1:65" s="15" customFormat="1">
      <c r="B2326" s="180"/>
      <c r="D2326" s="159" t="s">
        <v>206</v>
      </c>
      <c r="E2326" s="181" t="s">
        <v>3</v>
      </c>
      <c r="F2326" s="182" t="s">
        <v>2289</v>
      </c>
      <c r="H2326" s="183">
        <v>1069.56</v>
      </c>
      <c r="I2326" s="184"/>
      <c r="L2326" s="180"/>
      <c r="M2326" s="185"/>
      <c r="N2326" s="186"/>
      <c r="O2326" s="186"/>
      <c r="P2326" s="186"/>
      <c r="Q2326" s="186"/>
      <c r="R2326" s="186"/>
      <c r="S2326" s="186"/>
      <c r="T2326" s="187"/>
      <c r="AT2326" s="181" t="s">
        <v>206</v>
      </c>
      <c r="AU2326" s="181" t="s">
        <v>81</v>
      </c>
      <c r="AV2326" s="15" t="s">
        <v>202</v>
      </c>
      <c r="AW2326" s="15" t="s">
        <v>34</v>
      </c>
      <c r="AX2326" s="15" t="s">
        <v>79</v>
      </c>
      <c r="AY2326" s="181" t="s">
        <v>195</v>
      </c>
    </row>
    <row r="2327" spans="1:65" s="2" customFormat="1" ht="37.9" customHeight="1">
      <c r="A2327" s="35"/>
      <c r="B2327" s="145"/>
      <c r="C2327" s="146" t="s">
        <v>2726</v>
      </c>
      <c r="D2327" s="146" t="s">
        <v>197</v>
      </c>
      <c r="E2327" s="147" t="s">
        <v>2727</v>
      </c>
      <c r="F2327" s="148" t="s">
        <v>2728</v>
      </c>
      <c r="G2327" s="149" t="s">
        <v>300</v>
      </c>
      <c r="H2327" s="150">
        <v>963.02499999999998</v>
      </c>
      <c r="I2327" s="151"/>
      <c r="J2327" s="152">
        <f>ROUND(I2327*H2327,2)</f>
        <v>0</v>
      </c>
      <c r="K2327" s="148" t="s">
        <v>201</v>
      </c>
      <c r="L2327" s="36"/>
      <c r="M2327" s="153" t="s">
        <v>3</v>
      </c>
      <c r="N2327" s="154" t="s">
        <v>43</v>
      </c>
      <c r="O2327" s="56"/>
      <c r="P2327" s="155">
        <f>O2327*H2327</f>
        <v>0</v>
      </c>
      <c r="Q2327" s="155">
        <v>0</v>
      </c>
      <c r="R2327" s="155">
        <f>Q2327*H2327</f>
        <v>0</v>
      </c>
      <c r="S2327" s="155">
        <v>0</v>
      </c>
      <c r="T2327" s="156">
        <f>S2327*H2327</f>
        <v>0</v>
      </c>
      <c r="U2327" s="35"/>
      <c r="V2327" s="35"/>
      <c r="W2327" s="35"/>
      <c r="X2327" s="35"/>
      <c r="Y2327" s="35"/>
      <c r="Z2327" s="35"/>
      <c r="AA2327" s="35"/>
      <c r="AB2327" s="35"/>
      <c r="AC2327" s="35"/>
      <c r="AD2327" s="35"/>
      <c r="AE2327" s="35"/>
      <c r="AR2327" s="157" t="s">
        <v>292</v>
      </c>
      <c r="AT2327" s="157" t="s">
        <v>197</v>
      </c>
      <c r="AU2327" s="157" t="s">
        <v>81</v>
      </c>
      <c r="AY2327" s="20" t="s">
        <v>195</v>
      </c>
      <c r="BE2327" s="158">
        <f>IF(N2327="základní",J2327,0)</f>
        <v>0</v>
      </c>
      <c r="BF2327" s="158">
        <f>IF(N2327="snížená",J2327,0)</f>
        <v>0</v>
      </c>
      <c r="BG2327" s="158">
        <f>IF(N2327="zákl. přenesená",J2327,0)</f>
        <v>0</v>
      </c>
      <c r="BH2327" s="158">
        <f>IF(N2327="sníž. přenesená",J2327,0)</f>
        <v>0</v>
      </c>
      <c r="BI2327" s="158">
        <f>IF(N2327="nulová",J2327,0)</f>
        <v>0</v>
      </c>
      <c r="BJ2327" s="20" t="s">
        <v>79</v>
      </c>
      <c r="BK2327" s="158">
        <f>ROUND(I2327*H2327,2)</f>
        <v>0</v>
      </c>
      <c r="BL2327" s="20" t="s">
        <v>292</v>
      </c>
      <c r="BM2327" s="157" t="s">
        <v>2729</v>
      </c>
    </row>
    <row r="2328" spans="1:65" s="2" customFormat="1" ht="165.75">
      <c r="A2328" s="35"/>
      <c r="B2328" s="36"/>
      <c r="C2328" s="35"/>
      <c r="D2328" s="159" t="s">
        <v>204</v>
      </c>
      <c r="E2328" s="35"/>
      <c r="F2328" s="160" t="s">
        <v>2730</v>
      </c>
      <c r="G2328" s="35"/>
      <c r="H2328" s="35"/>
      <c r="I2328" s="161"/>
      <c r="J2328" s="35"/>
      <c r="K2328" s="35"/>
      <c r="L2328" s="36"/>
      <c r="M2328" s="162"/>
      <c r="N2328" s="163"/>
      <c r="O2328" s="56"/>
      <c r="P2328" s="56"/>
      <c r="Q2328" s="56"/>
      <c r="R2328" s="56"/>
      <c r="S2328" s="56"/>
      <c r="T2328" s="57"/>
      <c r="U2328" s="35"/>
      <c r="V2328" s="35"/>
      <c r="W2328" s="35"/>
      <c r="X2328" s="35"/>
      <c r="Y2328" s="35"/>
      <c r="Z2328" s="35"/>
      <c r="AA2328" s="35"/>
      <c r="AB2328" s="35"/>
      <c r="AC2328" s="35"/>
      <c r="AD2328" s="35"/>
      <c r="AE2328" s="35"/>
      <c r="AT2328" s="20" t="s">
        <v>204</v>
      </c>
      <c r="AU2328" s="20" t="s">
        <v>81</v>
      </c>
    </row>
    <row r="2329" spans="1:65" s="13" customFormat="1">
      <c r="B2329" s="164"/>
      <c r="D2329" s="159" t="s">
        <v>206</v>
      </c>
      <c r="E2329" s="165" t="s">
        <v>3</v>
      </c>
      <c r="F2329" s="166" t="s">
        <v>2497</v>
      </c>
      <c r="H2329" s="167">
        <v>19.43</v>
      </c>
      <c r="I2329" s="168"/>
      <c r="L2329" s="164"/>
      <c r="M2329" s="169"/>
      <c r="N2329" s="170"/>
      <c r="O2329" s="170"/>
      <c r="P2329" s="170"/>
      <c r="Q2329" s="170"/>
      <c r="R2329" s="170"/>
      <c r="S2329" s="170"/>
      <c r="T2329" s="171"/>
      <c r="AT2329" s="165" t="s">
        <v>206</v>
      </c>
      <c r="AU2329" s="165" t="s">
        <v>81</v>
      </c>
      <c r="AV2329" s="13" t="s">
        <v>81</v>
      </c>
      <c r="AW2329" s="13" t="s">
        <v>34</v>
      </c>
      <c r="AX2329" s="13" t="s">
        <v>72</v>
      </c>
      <c r="AY2329" s="165" t="s">
        <v>195</v>
      </c>
    </row>
    <row r="2330" spans="1:65" s="13" customFormat="1">
      <c r="B2330" s="164"/>
      <c r="D2330" s="159" t="s">
        <v>206</v>
      </c>
      <c r="E2330" s="165" t="s">
        <v>3</v>
      </c>
      <c r="F2330" s="166" t="s">
        <v>2498</v>
      </c>
      <c r="H2330" s="167">
        <v>873.94799999999998</v>
      </c>
      <c r="I2330" s="168"/>
      <c r="L2330" s="164"/>
      <c r="M2330" s="169"/>
      <c r="N2330" s="170"/>
      <c r="O2330" s="170"/>
      <c r="P2330" s="170"/>
      <c r="Q2330" s="170"/>
      <c r="R2330" s="170"/>
      <c r="S2330" s="170"/>
      <c r="T2330" s="171"/>
      <c r="AT2330" s="165" t="s">
        <v>206</v>
      </c>
      <c r="AU2330" s="165" t="s">
        <v>81</v>
      </c>
      <c r="AV2330" s="13" t="s">
        <v>81</v>
      </c>
      <c r="AW2330" s="13" t="s">
        <v>34</v>
      </c>
      <c r="AX2330" s="13" t="s">
        <v>72</v>
      </c>
      <c r="AY2330" s="165" t="s">
        <v>195</v>
      </c>
    </row>
    <row r="2331" spans="1:65" s="13" customFormat="1">
      <c r="B2331" s="164"/>
      <c r="D2331" s="159" t="s">
        <v>206</v>
      </c>
      <c r="E2331" s="165" t="s">
        <v>3</v>
      </c>
      <c r="F2331" s="166" t="s">
        <v>2499</v>
      </c>
      <c r="H2331" s="167">
        <v>8.1129999999999995</v>
      </c>
      <c r="I2331" s="168"/>
      <c r="L2331" s="164"/>
      <c r="M2331" s="169"/>
      <c r="N2331" s="170"/>
      <c r="O2331" s="170"/>
      <c r="P2331" s="170"/>
      <c r="Q2331" s="170"/>
      <c r="R2331" s="170"/>
      <c r="S2331" s="170"/>
      <c r="T2331" s="171"/>
      <c r="AT2331" s="165" t="s">
        <v>206</v>
      </c>
      <c r="AU2331" s="165" t="s">
        <v>81</v>
      </c>
      <c r="AV2331" s="13" t="s">
        <v>81</v>
      </c>
      <c r="AW2331" s="13" t="s">
        <v>34</v>
      </c>
      <c r="AX2331" s="13" t="s">
        <v>72</v>
      </c>
      <c r="AY2331" s="165" t="s">
        <v>195</v>
      </c>
    </row>
    <row r="2332" spans="1:65" s="13" customFormat="1">
      <c r="B2332" s="164"/>
      <c r="D2332" s="159" t="s">
        <v>206</v>
      </c>
      <c r="E2332" s="165" t="s">
        <v>3</v>
      </c>
      <c r="F2332" s="166" t="s">
        <v>2500</v>
      </c>
      <c r="H2332" s="167">
        <v>39.200000000000003</v>
      </c>
      <c r="I2332" s="168"/>
      <c r="L2332" s="164"/>
      <c r="M2332" s="169"/>
      <c r="N2332" s="170"/>
      <c r="O2332" s="170"/>
      <c r="P2332" s="170"/>
      <c r="Q2332" s="170"/>
      <c r="R2332" s="170"/>
      <c r="S2332" s="170"/>
      <c r="T2332" s="171"/>
      <c r="AT2332" s="165" t="s">
        <v>206</v>
      </c>
      <c r="AU2332" s="165" t="s">
        <v>81</v>
      </c>
      <c r="AV2332" s="13" t="s">
        <v>81</v>
      </c>
      <c r="AW2332" s="13" t="s">
        <v>34</v>
      </c>
      <c r="AX2332" s="13" t="s">
        <v>72</v>
      </c>
      <c r="AY2332" s="165" t="s">
        <v>195</v>
      </c>
    </row>
    <row r="2333" spans="1:65" s="13" customFormat="1">
      <c r="B2333" s="164"/>
      <c r="D2333" s="159" t="s">
        <v>206</v>
      </c>
      <c r="E2333" s="165" t="s">
        <v>3</v>
      </c>
      <c r="F2333" s="166" t="s">
        <v>2504</v>
      </c>
      <c r="H2333" s="167">
        <v>22.334</v>
      </c>
      <c r="I2333" s="168"/>
      <c r="L2333" s="164"/>
      <c r="M2333" s="169"/>
      <c r="N2333" s="170"/>
      <c r="O2333" s="170"/>
      <c r="P2333" s="170"/>
      <c r="Q2333" s="170"/>
      <c r="R2333" s="170"/>
      <c r="S2333" s="170"/>
      <c r="T2333" s="171"/>
      <c r="AT2333" s="165" t="s">
        <v>206</v>
      </c>
      <c r="AU2333" s="165" t="s">
        <v>81</v>
      </c>
      <c r="AV2333" s="13" t="s">
        <v>81</v>
      </c>
      <c r="AW2333" s="13" t="s">
        <v>34</v>
      </c>
      <c r="AX2333" s="13" t="s">
        <v>72</v>
      </c>
      <c r="AY2333" s="165" t="s">
        <v>195</v>
      </c>
    </row>
    <row r="2334" spans="1:65" s="15" customFormat="1">
      <c r="B2334" s="180"/>
      <c r="D2334" s="159" t="s">
        <v>206</v>
      </c>
      <c r="E2334" s="181" t="s">
        <v>3</v>
      </c>
      <c r="F2334" s="182" t="s">
        <v>2506</v>
      </c>
      <c r="H2334" s="183">
        <v>963.02499999999998</v>
      </c>
      <c r="I2334" s="184"/>
      <c r="L2334" s="180"/>
      <c r="M2334" s="185"/>
      <c r="N2334" s="186"/>
      <c r="O2334" s="186"/>
      <c r="P2334" s="186"/>
      <c r="Q2334" s="186"/>
      <c r="R2334" s="186"/>
      <c r="S2334" s="186"/>
      <c r="T2334" s="187"/>
      <c r="AT2334" s="181" t="s">
        <v>206</v>
      </c>
      <c r="AU2334" s="181" t="s">
        <v>81</v>
      </c>
      <c r="AV2334" s="15" t="s">
        <v>202</v>
      </c>
      <c r="AW2334" s="15" t="s">
        <v>34</v>
      </c>
      <c r="AX2334" s="15" t="s">
        <v>79</v>
      </c>
      <c r="AY2334" s="181" t="s">
        <v>195</v>
      </c>
    </row>
    <row r="2335" spans="1:65" s="2" customFormat="1" ht="24.2" customHeight="1">
      <c r="A2335" s="35"/>
      <c r="B2335" s="145"/>
      <c r="C2335" s="188" t="s">
        <v>2731</v>
      </c>
      <c r="D2335" s="188" t="s">
        <v>282</v>
      </c>
      <c r="E2335" s="189" t="s">
        <v>2732</v>
      </c>
      <c r="F2335" s="190" t="s">
        <v>2733</v>
      </c>
      <c r="G2335" s="191" t="s">
        <v>300</v>
      </c>
      <c r="H2335" s="192">
        <v>982.28599999999994</v>
      </c>
      <c r="I2335" s="193"/>
      <c r="J2335" s="194">
        <f>ROUND(I2335*H2335,2)</f>
        <v>0</v>
      </c>
      <c r="K2335" s="190" t="s">
        <v>201</v>
      </c>
      <c r="L2335" s="195"/>
      <c r="M2335" s="196" t="s">
        <v>3</v>
      </c>
      <c r="N2335" s="197" t="s">
        <v>43</v>
      </c>
      <c r="O2335" s="56"/>
      <c r="P2335" s="155">
        <f>O2335*H2335</f>
        <v>0</v>
      </c>
      <c r="Q2335" s="155">
        <v>1.7999999999999999E-2</v>
      </c>
      <c r="R2335" s="155">
        <f>Q2335*H2335</f>
        <v>17.681147999999997</v>
      </c>
      <c r="S2335" s="155">
        <v>0</v>
      </c>
      <c r="T2335" s="156">
        <f>S2335*H2335</f>
        <v>0</v>
      </c>
      <c r="U2335" s="35"/>
      <c r="V2335" s="35"/>
      <c r="W2335" s="35"/>
      <c r="X2335" s="35"/>
      <c r="Y2335" s="35"/>
      <c r="Z2335" s="35"/>
      <c r="AA2335" s="35"/>
      <c r="AB2335" s="35"/>
      <c r="AC2335" s="35"/>
      <c r="AD2335" s="35"/>
      <c r="AE2335" s="35"/>
      <c r="AR2335" s="157" t="s">
        <v>392</v>
      </c>
      <c r="AT2335" s="157" t="s">
        <v>282</v>
      </c>
      <c r="AU2335" s="157" t="s">
        <v>81</v>
      </c>
      <c r="AY2335" s="20" t="s">
        <v>195</v>
      </c>
      <c r="BE2335" s="158">
        <f>IF(N2335="základní",J2335,0)</f>
        <v>0</v>
      </c>
      <c r="BF2335" s="158">
        <f>IF(N2335="snížená",J2335,0)</f>
        <v>0</v>
      </c>
      <c r="BG2335" s="158">
        <f>IF(N2335="zákl. přenesená",J2335,0)</f>
        <v>0</v>
      </c>
      <c r="BH2335" s="158">
        <f>IF(N2335="sníž. přenesená",J2335,0)</f>
        <v>0</v>
      </c>
      <c r="BI2335" s="158">
        <f>IF(N2335="nulová",J2335,0)</f>
        <v>0</v>
      </c>
      <c r="BJ2335" s="20" t="s">
        <v>79</v>
      </c>
      <c r="BK2335" s="158">
        <f>ROUND(I2335*H2335,2)</f>
        <v>0</v>
      </c>
      <c r="BL2335" s="20" t="s">
        <v>292</v>
      </c>
      <c r="BM2335" s="157" t="s">
        <v>2734</v>
      </c>
    </row>
    <row r="2336" spans="1:65" s="13" customFormat="1">
      <c r="B2336" s="164"/>
      <c r="D2336" s="159" t="s">
        <v>206</v>
      </c>
      <c r="F2336" s="166" t="s">
        <v>2735</v>
      </c>
      <c r="H2336" s="167">
        <v>982.28599999999994</v>
      </c>
      <c r="I2336" s="168"/>
      <c r="L2336" s="164"/>
      <c r="M2336" s="169"/>
      <c r="N2336" s="170"/>
      <c r="O2336" s="170"/>
      <c r="P2336" s="170"/>
      <c r="Q2336" s="170"/>
      <c r="R2336" s="170"/>
      <c r="S2336" s="170"/>
      <c r="T2336" s="171"/>
      <c r="AT2336" s="165" t="s">
        <v>206</v>
      </c>
      <c r="AU2336" s="165" t="s">
        <v>81</v>
      </c>
      <c r="AV2336" s="13" t="s">
        <v>81</v>
      </c>
      <c r="AW2336" s="13" t="s">
        <v>4</v>
      </c>
      <c r="AX2336" s="13" t="s">
        <v>79</v>
      </c>
      <c r="AY2336" s="165" t="s">
        <v>195</v>
      </c>
    </row>
    <row r="2337" spans="1:65" s="2" customFormat="1" ht="24.2" customHeight="1">
      <c r="A2337" s="35"/>
      <c r="B2337" s="145"/>
      <c r="C2337" s="188" t="s">
        <v>2736</v>
      </c>
      <c r="D2337" s="188" t="s">
        <v>282</v>
      </c>
      <c r="E2337" s="189" t="s">
        <v>2737</v>
      </c>
      <c r="F2337" s="190" t="s">
        <v>2738</v>
      </c>
      <c r="G2337" s="191" t="s">
        <v>300</v>
      </c>
      <c r="H2337" s="192">
        <v>982.28599999999994</v>
      </c>
      <c r="I2337" s="193"/>
      <c r="J2337" s="194">
        <f>ROUND(I2337*H2337,2)</f>
        <v>0</v>
      </c>
      <c r="K2337" s="190" t="s">
        <v>201</v>
      </c>
      <c r="L2337" s="195"/>
      <c r="M2337" s="196" t="s">
        <v>3</v>
      </c>
      <c r="N2337" s="197" t="s">
        <v>43</v>
      </c>
      <c r="O2337" s="56"/>
      <c r="P2337" s="155">
        <f>O2337*H2337</f>
        <v>0</v>
      </c>
      <c r="Q2337" s="155">
        <v>2.4E-2</v>
      </c>
      <c r="R2337" s="155">
        <f>Q2337*H2337</f>
        <v>23.574863999999998</v>
      </c>
      <c r="S2337" s="155">
        <v>0</v>
      </c>
      <c r="T2337" s="156">
        <f>S2337*H2337</f>
        <v>0</v>
      </c>
      <c r="U2337" s="35"/>
      <c r="V2337" s="35"/>
      <c r="W2337" s="35"/>
      <c r="X2337" s="35"/>
      <c r="Y2337" s="35"/>
      <c r="Z2337" s="35"/>
      <c r="AA2337" s="35"/>
      <c r="AB2337" s="35"/>
      <c r="AC2337" s="35"/>
      <c r="AD2337" s="35"/>
      <c r="AE2337" s="35"/>
      <c r="AR2337" s="157" t="s">
        <v>392</v>
      </c>
      <c r="AT2337" s="157" t="s">
        <v>282</v>
      </c>
      <c r="AU2337" s="157" t="s">
        <v>81</v>
      </c>
      <c r="AY2337" s="20" t="s">
        <v>195</v>
      </c>
      <c r="BE2337" s="158">
        <f>IF(N2337="základní",J2337,0)</f>
        <v>0</v>
      </c>
      <c r="BF2337" s="158">
        <f>IF(N2337="snížená",J2337,0)</f>
        <v>0</v>
      </c>
      <c r="BG2337" s="158">
        <f>IF(N2337="zákl. přenesená",J2337,0)</f>
        <v>0</v>
      </c>
      <c r="BH2337" s="158">
        <f>IF(N2337="sníž. přenesená",J2337,0)</f>
        <v>0</v>
      </c>
      <c r="BI2337" s="158">
        <f>IF(N2337="nulová",J2337,0)</f>
        <v>0</v>
      </c>
      <c r="BJ2337" s="20" t="s">
        <v>79</v>
      </c>
      <c r="BK2337" s="158">
        <f>ROUND(I2337*H2337,2)</f>
        <v>0</v>
      </c>
      <c r="BL2337" s="20" t="s">
        <v>292</v>
      </c>
      <c r="BM2337" s="157" t="s">
        <v>2739</v>
      </c>
    </row>
    <row r="2338" spans="1:65" s="13" customFormat="1">
      <c r="B2338" s="164"/>
      <c r="D2338" s="159" t="s">
        <v>206</v>
      </c>
      <c r="F2338" s="166" t="s">
        <v>2735</v>
      </c>
      <c r="H2338" s="167">
        <v>982.28599999999994</v>
      </c>
      <c r="I2338" s="168"/>
      <c r="L2338" s="164"/>
      <c r="M2338" s="169"/>
      <c r="N2338" s="170"/>
      <c r="O2338" s="170"/>
      <c r="P2338" s="170"/>
      <c r="Q2338" s="170"/>
      <c r="R2338" s="170"/>
      <c r="S2338" s="170"/>
      <c r="T2338" s="171"/>
      <c r="AT2338" s="165" t="s">
        <v>206</v>
      </c>
      <c r="AU2338" s="165" t="s">
        <v>81</v>
      </c>
      <c r="AV2338" s="13" t="s">
        <v>81</v>
      </c>
      <c r="AW2338" s="13" t="s">
        <v>4</v>
      </c>
      <c r="AX2338" s="13" t="s">
        <v>79</v>
      </c>
      <c r="AY2338" s="165" t="s">
        <v>195</v>
      </c>
    </row>
    <row r="2339" spans="1:65" s="2" customFormat="1" ht="37.9" customHeight="1">
      <c r="A2339" s="35"/>
      <c r="B2339" s="145"/>
      <c r="C2339" s="146" t="s">
        <v>2740</v>
      </c>
      <c r="D2339" s="146" t="s">
        <v>197</v>
      </c>
      <c r="E2339" s="147" t="s">
        <v>2741</v>
      </c>
      <c r="F2339" s="148" t="s">
        <v>2742</v>
      </c>
      <c r="G2339" s="149" t="s">
        <v>300</v>
      </c>
      <c r="H2339" s="150">
        <v>963.02499999999998</v>
      </c>
      <c r="I2339" s="151"/>
      <c r="J2339" s="152">
        <f>ROUND(I2339*H2339,2)</f>
        <v>0</v>
      </c>
      <c r="K2339" s="148" t="s">
        <v>201</v>
      </c>
      <c r="L2339" s="36"/>
      <c r="M2339" s="153" t="s">
        <v>3</v>
      </c>
      <c r="N2339" s="154" t="s">
        <v>43</v>
      </c>
      <c r="O2339" s="56"/>
      <c r="P2339" s="155">
        <f>O2339*H2339</f>
        <v>0</v>
      </c>
      <c r="Q2339" s="155">
        <v>1E-4</v>
      </c>
      <c r="R2339" s="155">
        <f>Q2339*H2339</f>
        <v>9.6302499999999999E-2</v>
      </c>
      <c r="S2339" s="155">
        <v>0</v>
      </c>
      <c r="T2339" s="156">
        <f>S2339*H2339</f>
        <v>0</v>
      </c>
      <c r="U2339" s="35"/>
      <c r="V2339" s="35"/>
      <c r="W2339" s="35"/>
      <c r="X2339" s="35"/>
      <c r="Y2339" s="35"/>
      <c r="Z2339" s="35"/>
      <c r="AA2339" s="35"/>
      <c r="AB2339" s="35"/>
      <c r="AC2339" s="35"/>
      <c r="AD2339" s="35"/>
      <c r="AE2339" s="35"/>
      <c r="AR2339" s="157" t="s">
        <v>292</v>
      </c>
      <c r="AT2339" s="157" t="s">
        <v>197</v>
      </c>
      <c r="AU2339" s="157" t="s">
        <v>81</v>
      </c>
      <c r="AY2339" s="20" t="s">
        <v>195</v>
      </c>
      <c r="BE2339" s="158">
        <f>IF(N2339="základní",J2339,0)</f>
        <v>0</v>
      </c>
      <c r="BF2339" s="158">
        <f>IF(N2339="snížená",J2339,0)</f>
        <v>0</v>
      </c>
      <c r="BG2339" s="158">
        <f>IF(N2339="zákl. přenesená",J2339,0)</f>
        <v>0</v>
      </c>
      <c r="BH2339" s="158">
        <f>IF(N2339="sníž. přenesená",J2339,0)</f>
        <v>0</v>
      </c>
      <c r="BI2339" s="158">
        <f>IF(N2339="nulová",J2339,0)</f>
        <v>0</v>
      </c>
      <c r="BJ2339" s="20" t="s">
        <v>79</v>
      </c>
      <c r="BK2339" s="158">
        <f>ROUND(I2339*H2339,2)</f>
        <v>0</v>
      </c>
      <c r="BL2339" s="20" t="s">
        <v>292</v>
      </c>
      <c r="BM2339" s="157" t="s">
        <v>2743</v>
      </c>
    </row>
    <row r="2340" spans="1:65" s="2" customFormat="1" ht="165.75">
      <c r="A2340" s="35"/>
      <c r="B2340" s="36"/>
      <c r="C2340" s="35"/>
      <c r="D2340" s="159" t="s">
        <v>204</v>
      </c>
      <c r="E2340" s="35"/>
      <c r="F2340" s="160" t="s">
        <v>2730</v>
      </c>
      <c r="G2340" s="35"/>
      <c r="H2340" s="35"/>
      <c r="I2340" s="161"/>
      <c r="J2340" s="35"/>
      <c r="K2340" s="35"/>
      <c r="L2340" s="36"/>
      <c r="M2340" s="162"/>
      <c r="N2340" s="163"/>
      <c r="O2340" s="56"/>
      <c r="P2340" s="56"/>
      <c r="Q2340" s="56"/>
      <c r="R2340" s="56"/>
      <c r="S2340" s="56"/>
      <c r="T2340" s="57"/>
      <c r="U2340" s="35"/>
      <c r="V2340" s="35"/>
      <c r="W2340" s="35"/>
      <c r="X2340" s="35"/>
      <c r="Y2340" s="35"/>
      <c r="Z2340" s="35"/>
      <c r="AA2340" s="35"/>
      <c r="AB2340" s="35"/>
      <c r="AC2340" s="35"/>
      <c r="AD2340" s="35"/>
      <c r="AE2340" s="35"/>
      <c r="AT2340" s="20" t="s">
        <v>204</v>
      </c>
      <c r="AU2340" s="20" t="s">
        <v>81</v>
      </c>
    </row>
    <row r="2341" spans="1:65" s="2" customFormat="1" ht="37.9" customHeight="1">
      <c r="A2341" s="35"/>
      <c r="B2341" s="145"/>
      <c r="C2341" s="146" t="s">
        <v>2744</v>
      </c>
      <c r="D2341" s="146" t="s">
        <v>197</v>
      </c>
      <c r="E2341" s="147" t="s">
        <v>2745</v>
      </c>
      <c r="F2341" s="148" t="s">
        <v>2746</v>
      </c>
      <c r="G2341" s="149" t="s">
        <v>300</v>
      </c>
      <c r="H2341" s="150">
        <v>940.69100000000003</v>
      </c>
      <c r="I2341" s="151"/>
      <c r="J2341" s="152">
        <f>ROUND(I2341*H2341,2)</f>
        <v>0</v>
      </c>
      <c r="K2341" s="148" t="s">
        <v>201</v>
      </c>
      <c r="L2341" s="36"/>
      <c r="M2341" s="153" t="s">
        <v>3</v>
      </c>
      <c r="N2341" s="154" t="s">
        <v>43</v>
      </c>
      <c r="O2341" s="56"/>
      <c r="P2341" s="155">
        <f>O2341*H2341</f>
        <v>0</v>
      </c>
      <c r="Q2341" s="155">
        <v>1.2E-4</v>
      </c>
      <c r="R2341" s="155">
        <f>Q2341*H2341</f>
        <v>0.11288292000000001</v>
      </c>
      <c r="S2341" s="155">
        <v>0</v>
      </c>
      <c r="T2341" s="156">
        <f>S2341*H2341</f>
        <v>0</v>
      </c>
      <c r="U2341" s="35"/>
      <c r="V2341" s="35"/>
      <c r="W2341" s="35"/>
      <c r="X2341" s="35"/>
      <c r="Y2341" s="35"/>
      <c r="Z2341" s="35"/>
      <c r="AA2341" s="35"/>
      <c r="AB2341" s="35"/>
      <c r="AC2341" s="35"/>
      <c r="AD2341" s="35"/>
      <c r="AE2341" s="35"/>
      <c r="AR2341" s="157" t="s">
        <v>292</v>
      </c>
      <c r="AT2341" s="157" t="s">
        <v>197</v>
      </c>
      <c r="AU2341" s="157" t="s">
        <v>81</v>
      </c>
      <c r="AY2341" s="20" t="s">
        <v>195</v>
      </c>
      <c r="BE2341" s="158">
        <f>IF(N2341="základní",J2341,0)</f>
        <v>0</v>
      </c>
      <c r="BF2341" s="158">
        <f>IF(N2341="snížená",J2341,0)</f>
        <v>0</v>
      </c>
      <c r="BG2341" s="158">
        <f>IF(N2341="zákl. přenesená",J2341,0)</f>
        <v>0</v>
      </c>
      <c r="BH2341" s="158">
        <f>IF(N2341="sníž. přenesená",J2341,0)</f>
        <v>0</v>
      </c>
      <c r="BI2341" s="158">
        <f>IF(N2341="nulová",J2341,0)</f>
        <v>0</v>
      </c>
      <c r="BJ2341" s="20" t="s">
        <v>79</v>
      </c>
      <c r="BK2341" s="158">
        <f>ROUND(I2341*H2341,2)</f>
        <v>0</v>
      </c>
      <c r="BL2341" s="20" t="s">
        <v>292</v>
      </c>
      <c r="BM2341" s="157" t="s">
        <v>2747</v>
      </c>
    </row>
    <row r="2342" spans="1:65" s="2" customFormat="1" ht="165.75">
      <c r="A2342" s="35"/>
      <c r="B2342" s="36"/>
      <c r="C2342" s="35"/>
      <c r="D2342" s="159" t="s">
        <v>204</v>
      </c>
      <c r="E2342" s="35"/>
      <c r="F2342" s="160" t="s">
        <v>2730</v>
      </c>
      <c r="G2342" s="35"/>
      <c r="H2342" s="35"/>
      <c r="I2342" s="161"/>
      <c r="J2342" s="35"/>
      <c r="K2342" s="35"/>
      <c r="L2342" s="36"/>
      <c r="M2342" s="162"/>
      <c r="N2342" s="163"/>
      <c r="O2342" s="56"/>
      <c r="P2342" s="56"/>
      <c r="Q2342" s="56"/>
      <c r="R2342" s="56"/>
      <c r="S2342" s="56"/>
      <c r="T2342" s="57"/>
      <c r="U2342" s="35"/>
      <c r="V2342" s="35"/>
      <c r="W2342" s="35"/>
      <c r="X2342" s="35"/>
      <c r="Y2342" s="35"/>
      <c r="Z2342" s="35"/>
      <c r="AA2342" s="35"/>
      <c r="AB2342" s="35"/>
      <c r="AC2342" s="35"/>
      <c r="AD2342" s="35"/>
      <c r="AE2342" s="35"/>
      <c r="AT2342" s="20" t="s">
        <v>204</v>
      </c>
      <c r="AU2342" s="20" t="s">
        <v>81</v>
      </c>
    </row>
    <row r="2343" spans="1:65" s="13" customFormat="1">
      <c r="B2343" s="164"/>
      <c r="D2343" s="159" t="s">
        <v>206</v>
      </c>
      <c r="E2343" s="165" t="s">
        <v>3</v>
      </c>
      <c r="F2343" s="166" t="s">
        <v>2497</v>
      </c>
      <c r="H2343" s="167">
        <v>19.43</v>
      </c>
      <c r="I2343" s="168"/>
      <c r="L2343" s="164"/>
      <c r="M2343" s="169"/>
      <c r="N2343" s="170"/>
      <c r="O2343" s="170"/>
      <c r="P2343" s="170"/>
      <c r="Q2343" s="170"/>
      <c r="R2343" s="170"/>
      <c r="S2343" s="170"/>
      <c r="T2343" s="171"/>
      <c r="AT2343" s="165" t="s">
        <v>206</v>
      </c>
      <c r="AU2343" s="165" t="s">
        <v>81</v>
      </c>
      <c r="AV2343" s="13" t="s">
        <v>81</v>
      </c>
      <c r="AW2343" s="13" t="s">
        <v>34</v>
      </c>
      <c r="AX2343" s="13" t="s">
        <v>72</v>
      </c>
      <c r="AY2343" s="165" t="s">
        <v>195</v>
      </c>
    </row>
    <row r="2344" spans="1:65" s="13" customFormat="1">
      <c r="B2344" s="164"/>
      <c r="D2344" s="159" t="s">
        <v>206</v>
      </c>
      <c r="E2344" s="165" t="s">
        <v>3</v>
      </c>
      <c r="F2344" s="166" t="s">
        <v>2498</v>
      </c>
      <c r="H2344" s="167">
        <v>873.94799999999998</v>
      </c>
      <c r="I2344" s="168"/>
      <c r="L2344" s="164"/>
      <c r="M2344" s="169"/>
      <c r="N2344" s="170"/>
      <c r="O2344" s="170"/>
      <c r="P2344" s="170"/>
      <c r="Q2344" s="170"/>
      <c r="R2344" s="170"/>
      <c r="S2344" s="170"/>
      <c r="T2344" s="171"/>
      <c r="AT2344" s="165" t="s">
        <v>206</v>
      </c>
      <c r="AU2344" s="165" t="s">
        <v>81</v>
      </c>
      <c r="AV2344" s="13" t="s">
        <v>81</v>
      </c>
      <c r="AW2344" s="13" t="s">
        <v>34</v>
      </c>
      <c r="AX2344" s="13" t="s">
        <v>72</v>
      </c>
      <c r="AY2344" s="165" t="s">
        <v>195</v>
      </c>
    </row>
    <row r="2345" spans="1:65" s="13" customFormat="1">
      <c r="B2345" s="164"/>
      <c r="D2345" s="159" t="s">
        <v>206</v>
      </c>
      <c r="E2345" s="165" t="s">
        <v>3</v>
      </c>
      <c r="F2345" s="166" t="s">
        <v>2499</v>
      </c>
      <c r="H2345" s="167">
        <v>8.1129999999999995</v>
      </c>
      <c r="I2345" s="168"/>
      <c r="L2345" s="164"/>
      <c r="M2345" s="169"/>
      <c r="N2345" s="170"/>
      <c r="O2345" s="170"/>
      <c r="P2345" s="170"/>
      <c r="Q2345" s="170"/>
      <c r="R2345" s="170"/>
      <c r="S2345" s="170"/>
      <c r="T2345" s="171"/>
      <c r="AT2345" s="165" t="s">
        <v>206</v>
      </c>
      <c r="AU2345" s="165" t="s">
        <v>81</v>
      </c>
      <c r="AV2345" s="13" t="s">
        <v>81</v>
      </c>
      <c r="AW2345" s="13" t="s">
        <v>34</v>
      </c>
      <c r="AX2345" s="13" t="s">
        <v>72</v>
      </c>
      <c r="AY2345" s="165" t="s">
        <v>195</v>
      </c>
    </row>
    <row r="2346" spans="1:65" s="13" customFormat="1">
      <c r="B2346" s="164"/>
      <c r="D2346" s="159" t="s">
        <v>206</v>
      </c>
      <c r="E2346" s="165" t="s">
        <v>3</v>
      </c>
      <c r="F2346" s="166" t="s">
        <v>2500</v>
      </c>
      <c r="H2346" s="167">
        <v>39.200000000000003</v>
      </c>
      <c r="I2346" s="168"/>
      <c r="L2346" s="164"/>
      <c r="M2346" s="169"/>
      <c r="N2346" s="170"/>
      <c r="O2346" s="170"/>
      <c r="P2346" s="170"/>
      <c r="Q2346" s="170"/>
      <c r="R2346" s="170"/>
      <c r="S2346" s="170"/>
      <c r="T2346" s="171"/>
      <c r="AT2346" s="165" t="s">
        <v>206</v>
      </c>
      <c r="AU2346" s="165" t="s">
        <v>81</v>
      </c>
      <c r="AV2346" s="13" t="s">
        <v>81</v>
      </c>
      <c r="AW2346" s="13" t="s">
        <v>34</v>
      </c>
      <c r="AX2346" s="13" t="s">
        <v>72</v>
      </c>
      <c r="AY2346" s="165" t="s">
        <v>195</v>
      </c>
    </row>
    <row r="2347" spans="1:65" s="15" customFormat="1">
      <c r="B2347" s="180"/>
      <c r="D2347" s="159" t="s">
        <v>206</v>
      </c>
      <c r="E2347" s="181" t="s">
        <v>3</v>
      </c>
      <c r="F2347" s="182" t="s">
        <v>2506</v>
      </c>
      <c r="H2347" s="183">
        <v>940.69100000000003</v>
      </c>
      <c r="I2347" s="184"/>
      <c r="L2347" s="180"/>
      <c r="M2347" s="185"/>
      <c r="N2347" s="186"/>
      <c r="O2347" s="186"/>
      <c r="P2347" s="186"/>
      <c r="Q2347" s="186"/>
      <c r="R2347" s="186"/>
      <c r="S2347" s="186"/>
      <c r="T2347" s="187"/>
      <c r="AT2347" s="181" t="s">
        <v>206</v>
      </c>
      <c r="AU2347" s="181" t="s">
        <v>81</v>
      </c>
      <c r="AV2347" s="15" t="s">
        <v>202</v>
      </c>
      <c r="AW2347" s="15" t="s">
        <v>34</v>
      </c>
      <c r="AX2347" s="15" t="s">
        <v>79</v>
      </c>
      <c r="AY2347" s="181" t="s">
        <v>195</v>
      </c>
    </row>
    <row r="2348" spans="1:65" s="2" customFormat="1" ht="14.45" customHeight="1">
      <c r="A2348" s="35"/>
      <c r="B2348" s="145"/>
      <c r="C2348" s="188" t="s">
        <v>2748</v>
      </c>
      <c r="D2348" s="188" t="s">
        <v>282</v>
      </c>
      <c r="E2348" s="189" t="s">
        <v>2749</v>
      </c>
      <c r="F2348" s="190" t="s">
        <v>2750</v>
      </c>
      <c r="G2348" s="191" t="s">
        <v>200</v>
      </c>
      <c r="H2348" s="192">
        <v>124.17100000000001</v>
      </c>
      <c r="I2348" s="193"/>
      <c r="J2348" s="194">
        <f>ROUND(I2348*H2348,2)</f>
        <v>0</v>
      </c>
      <c r="K2348" s="190" t="s">
        <v>201</v>
      </c>
      <c r="L2348" s="195"/>
      <c r="M2348" s="196" t="s">
        <v>3</v>
      </c>
      <c r="N2348" s="197" t="s">
        <v>43</v>
      </c>
      <c r="O2348" s="56"/>
      <c r="P2348" s="155">
        <f>O2348*H2348</f>
        <v>0</v>
      </c>
      <c r="Q2348" s="155">
        <v>0.02</v>
      </c>
      <c r="R2348" s="155">
        <f>Q2348*H2348</f>
        <v>2.4834200000000002</v>
      </c>
      <c r="S2348" s="155">
        <v>0</v>
      </c>
      <c r="T2348" s="156">
        <f>S2348*H2348</f>
        <v>0</v>
      </c>
      <c r="U2348" s="35"/>
      <c r="V2348" s="35"/>
      <c r="W2348" s="35"/>
      <c r="X2348" s="35"/>
      <c r="Y2348" s="35"/>
      <c r="Z2348" s="35"/>
      <c r="AA2348" s="35"/>
      <c r="AB2348" s="35"/>
      <c r="AC2348" s="35"/>
      <c r="AD2348" s="35"/>
      <c r="AE2348" s="35"/>
      <c r="AR2348" s="157" t="s">
        <v>392</v>
      </c>
      <c r="AT2348" s="157" t="s">
        <v>282</v>
      </c>
      <c r="AU2348" s="157" t="s">
        <v>81</v>
      </c>
      <c r="AY2348" s="20" t="s">
        <v>195</v>
      </c>
      <c r="BE2348" s="158">
        <f>IF(N2348="základní",J2348,0)</f>
        <v>0</v>
      </c>
      <c r="BF2348" s="158">
        <f>IF(N2348="snížená",J2348,0)</f>
        <v>0</v>
      </c>
      <c r="BG2348" s="158">
        <f>IF(N2348="zákl. přenesená",J2348,0)</f>
        <v>0</v>
      </c>
      <c r="BH2348" s="158">
        <f>IF(N2348="sníž. přenesená",J2348,0)</f>
        <v>0</v>
      </c>
      <c r="BI2348" s="158">
        <f>IF(N2348="nulová",J2348,0)</f>
        <v>0</v>
      </c>
      <c r="BJ2348" s="20" t="s">
        <v>79</v>
      </c>
      <c r="BK2348" s="158">
        <f>ROUND(I2348*H2348,2)</f>
        <v>0</v>
      </c>
      <c r="BL2348" s="20" t="s">
        <v>292</v>
      </c>
      <c r="BM2348" s="157" t="s">
        <v>2751</v>
      </c>
    </row>
    <row r="2349" spans="1:65" s="13" customFormat="1">
      <c r="B2349" s="164"/>
      <c r="D2349" s="159" t="s">
        <v>206</v>
      </c>
      <c r="E2349" s="165" t="s">
        <v>3</v>
      </c>
      <c r="F2349" s="166" t="s">
        <v>2752</v>
      </c>
      <c r="H2349" s="167">
        <v>124.17100000000001</v>
      </c>
      <c r="I2349" s="168"/>
      <c r="L2349" s="164"/>
      <c r="M2349" s="169"/>
      <c r="N2349" s="170"/>
      <c r="O2349" s="170"/>
      <c r="P2349" s="170"/>
      <c r="Q2349" s="170"/>
      <c r="R2349" s="170"/>
      <c r="S2349" s="170"/>
      <c r="T2349" s="171"/>
      <c r="AT2349" s="165" t="s">
        <v>206</v>
      </c>
      <c r="AU2349" s="165" t="s">
        <v>81</v>
      </c>
      <c r="AV2349" s="13" t="s">
        <v>81</v>
      </c>
      <c r="AW2349" s="13" t="s">
        <v>34</v>
      </c>
      <c r="AX2349" s="13" t="s">
        <v>79</v>
      </c>
      <c r="AY2349" s="165" t="s">
        <v>195</v>
      </c>
    </row>
    <row r="2350" spans="1:65" s="2" customFormat="1" ht="37.9" customHeight="1">
      <c r="A2350" s="35"/>
      <c r="B2350" s="145"/>
      <c r="C2350" s="146" t="s">
        <v>2753</v>
      </c>
      <c r="D2350" s="146" t="s">
        <v>197</v>
      </c>
      <c r="E2350" s="147" t="s">
        <v>2754</v>
      </c>
      <c r="F2350" s="148" t="s">
        <v>2755</v>
      </c>
      <c r="G2350" s="149" t="s">
        <v>321</v>
      </c>
      <c r="H2350" s="150">
        <v>140.70699999999999</v>
      </c>
      <c r="I2350" s="151"/>
      <c r="J2350" s="152">
        <f>ROUND(I2350*H2350,2)</f>
        <v>0</v>
      </c>
      <c r="K2350" s="148" t="s">
        <v>201</v>
      </c>
      <c r="L2350" s="36"/>
      <c r="M2350" s="153" t="s">
        <v>3</v>
      </c>
      <c r="N2350" s="154" t="s">
        <v>43</v>
      </c>
      <c r="O2350" s="56"/>
      <c r="P2350" s="155">
        <f>O2350*H2350</f>
        <v>0</v>
      </c>
      <c r="Q2350" s="155">
        <v>1E-4</v>
      </c>
      <c r="R2350" s="155">
        <f>Q2350*H2350</f>
        <v>1.40707E-2</v>
      </c>
      <c r="S2350" s="155">
        <v>0</v>
      </c>
      <c r="T2350" s="156">
        <f>S2350*H2350</f>
        <v>0</v>
      </c>
      <c r="U2350" s="35"/>
      <c r="V2350" s="35"/>
      <c r="W2350" s="35"/>
      <c r="X2350" s="35"/>
      <c r="Y2350" s="35"/>
      <c r="Z2350" s="35"/>
      <c r="AA2350" s="35"/>
      <c r="AB2350" s="35"/>
      <c r="AC2350" s="35"/>
      <c r="AD2350" s="35"/>
      <c r="AE2350" s="35"/>
      <c r="AR2350" s="157" t="s">
        <v>292</v>
      </c>
      <c r="AT2350" s="157" t="s">
        <v>197</v>
      </c>
      <c r="AU2350" s="157" t="s">
        <v>81</v>
      </c>
      <c r="AY2350" s="20" t="s">
        <v>195</v>
      </c>
      <c r="BE2350" s="158">
        <f>IF(N2350="základní",J2350,0)</f>
        <v>0</v>
      </c>
      <c r="BF2350" s="158">
        <f>IF(N2350="snížená",J2350,0)</f>
        <v>0</v>
      </c>
      <c r="BG2350" s="158">
        <f>IF(N2350="zákl. přenesená",J2350,0)</f>
        <v>0</v>
      </c>
      <c r="BH2350" s="158">
        <f>IF(N2350="sníž. přenesená",J2350,0)</f>
        <v>0</v>
      </c>
      <c r="BI2350" s="158">
        <f>IF(N2350="nulová",J2350,0)</f>
        <v>0</v>
      </c>
      <c r="BJ2350" s="20" t="s">
        <v>79</v>
      </c>
      <c r="BK2350" s="158">
        <f>ROUND(I2350*H2350,2)</f>
        <v>0</v>
      </c>
      <c r="BL2350" s="20" t="s">
        <v>292</v>
      </c>
      <c r="BM2350" s="157" t="s">
        <v>2756</v>
      </c>
    </row>
    <row r="2351" spans="1:65" s="2" customFormat="1" ht="165.75">
      <c r="A2351" s="35"/>
      <c r="B2351" s="36"/>
      <c r="C2351" s="35"/>
      <c r="D2351" s="159" t="s">
        <v>204</v>
      </c>
      <c r="E2351" s="35"/>
      <c r="F2351" s="160" t="s">
        <v>2730</v>
      </c>
      <c r="G2351" s="35"/>
      <c r="H2351" s="35"/>
      <c r="I2351" s="161"/>
      <c r="J2351" s="35"/>
      <c r="K2351" s="35"/>
      <c r="L2351" s="36"/>
      <c r="M2351" s="162"/>
      <c r="N2351" s="163"/>
      <c r="O2351" s="56"/>
      <c r="P2351" s="56"/>
      <c r="Q2351" s="56"/>
      <c r="R2351" s="56"/>
      <c r="S2351" s="56"/>
      <c r="T2351" s="57"/>
      <c r="U2351" s="35"/>
      <c r="V2351" s="35"/>
      <c r="W2351" s="35"/>
      <c r="X2351" s="35"/>
      <c r="Y2351" s="35"/>
      <c r="Z2351" s="35"/>
      <c r="AA2351" s="35"/>
      <c r="AB2351" s="35"/>
      <c r="AC2351" s="35"/>
      <c r="AD2351" s="35"/>
      <c r="AE2351" s="35"/>
      <c r="AT2351" s="20" t="s">
        <v>204</v>
      </c>
      <c r="AU2351" s="20" t="s">
        <v>81</v>
      </c>
    </row>
    <row r="2352" spans="1:65" s="13" customFormat="1">
      <c r="B2352" s="164"/>
      <c r="D2352" s="159" t="s">
        <v>206</v>
      </c>
      <c r="E2352" s="165" t="s">
        <v>3</v>
      </c>
      <c r="F2352" s="166" t="s">
        <v>2757</v>
      </c>
      <c r="H2352" s="167">
        <v>18</v>
      </c>
      <c r="I2352" s="168"/>
      <c r="L2352" s="164"/>
      <c r="M2352" s="169"/>
      <c r="N2352" s="170"/>
      <c r="O2352" s="170"/>
      <c r="P2352" s="170"/>
      <c r="Q2352" s="170"/>
      <c r="R2352" s="170"/>
      <c r="S2352" s="170"/>
      <c r="T2352" s="171"/>
      <c r="AT2352" s="165" t="s">
        <v>206</v>
      </c>
      <c r="AU2352" s="165" t="s">
        <v>81</v>
      </c>
      <c r="AV2352" s="13" t="s">
        <v>81</v>
      </c>
      <c r="AW2352" s="13" t="s">
        <v>34</v>
      </c>
      <c r="AX2352" s="13" t="s">
        <v>72</v>
      </c>
      <c r="AY2352" s="165" t="s">
        <v>195</v>
      </c>
    </row>
    <row r="2353" spans="1:65" s="13" customFormat="1" ht="22.5">
      <c r="B2353" s="164"/>
      <c r="D2353" s="159" t="s">
        <v>206</v>
      </c>
      <c r="E2353" s="165" t="s">
        <v>3</v>
      </c>
      <c r="F2353" s="166" t="s">
        <v>2758</v>
      </c>
      <c r="H2353" s="167">
        <v>122.70699999999999</v>
      </c>
      <c r="I2353" s="168"/>
      <c r="L2353" s="164"/>
      <c r="M2353" s="169"/>
      <c r="N2353" s="170"/>
      <c r="O2353" s="170"/>
      <c r="P2353" s="170"/>
      <c r="Q2353" s="170"/>
      <c r="R2353" s="170"/>
      <c r="S2353" s="170"/>
      <c r="T2353" s="171"/>
      <c r="AT2353" s="165" t="s">
        <v>206</v>
      </c>
      <c r="AU2353" s="165" t="s">
        <v>81</v>
      </c>
      <c r="AV2353" s="13" t="s">
        <v>81</v>
      </c>
      <c r="AW2353" s="13" t="s">
        <v>34</v>
      </c>
      <c r="AX2353" s="13" t="s">
        <v>72</v>
      </c>
      <c r="AY2353" s="165" t="s">
        <v>195</v>
      </c>
    </row>
    <row r="2354" spans="1:65" s="15" customFormat="1">
      <c r="B2354" s="180"/>
      <c r="D2354" s="159" t="s">
        <v>206</v>
      </c>
      <c r="E2354" s="181" t="s">
        <v>3</v>
      </c>
      <c r="F2354" s="182" t="s">
        <v>2506</v>
      </c>
      <c r="H2354" s="183">
        <v>140.70699999999999</v>
      </c>
      <c r="I2354" s="184"/>
      <c r="L2354" s="180"/>
      <c r="M2354" s="185"/>
      <c r="N2354" s="186"/>
      <c r="O2354" s="186"/>
      <c r="P2354" s="186"/>
      <c r="Q2354" s="186"/>
      <c r="R2354" s="186"/>
      <c r="S2354" s="186"/>
      <c r="T2354" s="187"/>
      <c r="AT2354" s="181" t="s">
        <v>206</v>
      </c>
      <c r="AU2354" s="181" t="s">
        <v>81</v>
      </c>
      <c r="AV2354" s="15" t="s">
        <v>202</v>
      </c>
      <c r="AW2354" s="15" t="s">
        <v>34</v>
      </c>
      <c r="AX2354" s="15" t="s">
        <v>79</v>
      </c>
      <c r="AY2354" s="181" t="s">
        <v>195</v>
      </c>
    </row>
    <row r="2355" spans="1:65" s="2" customFormat="1" ht="14.45" customHeight="1">
      <c r="A2355" s="35"/>
      <c r="B2355" s="145"/>
      <c r="C2355" s="188" t="s">
        <v>2759</v>
      </c>
      <c r="D2355" s="188" t="s">
        <v>282</v>
      </c>
      <c r="E2355" s="189" t="s">
        <v>2749</v>
      </c>
      <c r="F2355" s="190" t="s">
        <v>2750</v>
      </c>
      <c r="G2355" s="191" t="s">
        <v>200</v>
      </c>
      <c r="H2355" s="192">
        <v>7.7549999999999999</v>
      </c>
      <c r="I2355" s="193"/>
      <c r="J2355" s="194">
        <f>ROUND(I2355*H2355,2)</f>
        <v>0</v>
      </c>
      <c r="K2355" s="190" t="s">
        <v>201</v>
      </c>
      <c r="L2355" s="195"/>
      <c r="M2355" s="196" t="s">
        <v>3</v>
      </c>
      <c r="N2355" s="197" t="s">
        <v>43</v>
      </c>
      <c r="O2355" s="56"/>
      <c r="P2355" s="155">
        <f>O2355*H2355</f>
        <v>0</v>
      </c>
      <c r="Q2355" s="155">
        <v>0.02</v>
      </c>
      <c r="R2355" s="155">
        <f>Q2355*H2355</f>
        <v>0.15509999999999999</v>
      </c>
      <c r="S2355" s="155">
        <v>0</v>
      </c>
      <c r="T2355" s="156">
        <f>S2355*H2355</f>
        <v>0</v>
      </c>
      <c r="U2355" s="35"/>
      <c r="V2355" s="35"/>
      <c r="W2355" s="35"/>
      <c r="X2355" s="35"/>
      <c r="Y2355" s="35"/>
      <c r="Z2355" s="35"/>
      <c r="AA2355" s="35"/>
      <c r="AB2355" s="35"/>
      <c r="AC2355" s="35"/>
      <c r="AD2355" s="35"/>
      <c r="AE2355" s="35"/>
      <c r="AR2355" s="157" t="s">
        <v>392</v>
      </c>
      <c r="AT2355" s="157" t="s">
        <v>282</v>
      </c>
      <c r="AU2355" s="157" t="s">
        <v>81</v>
      </c>
      <c r="AY2355" s="20" t="s">
        <v>195</v>
      </c>
      <c r="BE2355" s="158">
        <f>IF(N2355="základní",J2355,0)</f>
        <v>0</v>
      </c>
      <c r="BF2355" s="158">
        <f>IF(N2355="snížená",J2355,0)</f>
        <v>0</v>
      </c>
      <c r="BG2355" s="158">
        <f>IF(N2355="zákl. přenesená",J2355,0)</f>
        <v>0</v>
      </c>
      <c r="BH2355" s="158">
        <f>IF(N2355="sníž. přenesená",J2355,0)</f>
        <v>0</v>
      </c>
      <c r="BI2355" s="158">
        <f>IF(N2355="nulová",J2355,0)</f>
        <v>0</v>
      </c>
      <c r="BJ2355" s="20" t="s">
        <v>79</v>
      </c>
      <c r="BK2355" s="158">
        <f>ROUND(I2355*H2355,2)</f>
        <v>0</v>
      </c>
      <c r="BL2355" s="20" t="s">
        <v>292</v>
      </c>
      <c r="BM2355" s="157" t="s">
        <v>2760</v>
      </c>
    </row>
    <row r="2356" spans="1:65" s="13" customFormat="1">
      <c r="B2356" s="164"/>
      <c r="D2356" s="159" t="s">
        <v>206</v>
      </c>
      <c r="E2356" s="165" t="s">
        <v>3</v>
      </c>
      <c r="F2356" s="166" t="s">
        <v>2761</v>
      </c>
      <c r="H2356" s="167">
        <v>7.7549999999999999</v>
      </c>
      <c r="I2356" s="168"/>
      <c r="L2356" s="164"/>
      <c r="M2356" s="169"/>
      <c r="N2356" s="170"/>
      <c r="O2356" s="170"/>
      <c r="P2356" s="170"/>
      <c r="Q2356" s="170"/>
      <c r="R2356" s="170"/>
      <c r="S2356" s="170"/>
      <c r="T2356" s="171"/>
      <c r="AT2356" s="165" t="s">
        <v>206</v>
      </c>
      <c r="AU2356" s="165" t="s">
        <v>81</v>
      </c>
      <c r="AV2356" s="13" t="s">
        <v>81</v>
      </c>
      <c r="AW2356" s="13" t="s">
        <v>34</v>
      </c>
      <c r="AX2356" s="13" t="s">
        <v>79</v>
      </c>
      <c r="AY2356" s="165" t="s">
        <v>195</v>
      </c>
    </row>
    <row r="2357" spans="1:65" s="2" customFormat="1" ht="49.15" customHeight="1">
      <c r="A2357" s="35"/>
      <c r="B2357" s="145"/>
      <c r="C2357" s="146" t="s">
        <v>2762</v>
      </c>
      <c r="D2357" s="146" t="s">
        <v>197</v>
      </c>
      <c r="E2357" s="147" t="s">
        <v>2763</v>
      </c>
      <c r="F2357" s="148" t="s">
        <v>2764</v>
      </c>
      <c r="G2357" s="149" t="s">
        <v>300</v>
      </c>
      <c r="H2357" s="150">
        <v>100.163</v>
      </c>
      <c r="I2357" s="151"/>
      <c r="J2357" s="152">
        <f>ROUND(I2357*H2357,2)</f>
        <v>0</v>
      </c>
      <c r="K2357" s="148" t="s">
        <v>201</v>
      </c>
      <c r="L2357" s="36"/>
      <c r="M2357" s="153" t="s">
        <v>3</v>
      </c>
      <c r="N2357" s="154" t="s">
        <v>43</v>
      </c>
      <c r="O2357" s="56"/>
      <c r="P2357" s="155">
        <f>O2357*H2357</f>
        <v>0</v>
      </c>
      <c r="Q2357" s="155">
        <v>1.9000000000000001E-4</v>
      </c>
      <c r="R2357" s="155">
        <f>Q2357*H2357</f>
        <v>1.9030970000000001E-2</v>
      </c>
      <c r="S2357" s="155">
        <v>0</v>
      </c>
      <c r="T2357" s="156">
        <f>S2357*H2357</f>
        <v>0</v>
      </c>
      <c r="U2357" s="35"/>
      <c r="V2357" s="35"/>
      <c r="W2357" s="35"/>
      <c r="X2357" s="35"/>
      <c r="Y2357" s="35"/>
      <c r="Z2357" s="35"/>
      <c r="AA2357" s="35"/>
      <c r="AB2357" s="35"/>
      <c r="AC2357" s="35"/>
      <c r="AD2357" s="35"/>
      <c r="AE2357" s="35"/>
      <c r="AR2357" s="157" t="s">
        <v>292</v>
      </c>
      <c r="AT2357" s="157" t="s">
        <v>197</v>
      </c>
      <c r="AU2357" s="157" t="s">
        <v>81</v>
      </c>
      <c r="AY2357" s="20" t="s">
        <v>195</v>
      </c>
      <c r="BE2357" s="158">
        <f>IF(N2357="základní",J2357,0)</f>
        <v>0</v>
      </c>
      <c r="BF2357" s="158">
        <f>IF(N2357="snížená",J2357,0)</f>
        <v>0</v>
      </c>
      <c r="BG2357" s="158">
        <f>IF(N2357="zákl. přenesená",J2357,0)</f>
        <v>0</v>
      </c>
      <c r="BH2357" s="158">
        <f>IF(N2357="sníž. přenesená",J2357,0)</f>
        <v>0</v>
      </c>
      <c r="BI2357" s="158">
        <f>IF(N2357="nulová",J2357,0)</f>
        <v>0</v>
      </c>
      <c r="BJ2357" s="20" t="s">
        <v>79</v>
      </c>
      <c r="BK2357" s="158">
        <f>ROUND(I2357*H2357,2)</f>
        <v>0</v>
      </c>
      <c r="BL2357" s="20" t="s">
        <v>292</v>
      </c>
      <c r="BM2357" s="157" t="s">
        <v>2765</v>
      </c>
    </row>
    <row r="2358" spans="1:65" s="2" customFormat="1" ht="165.75">
      <c r="A2358" s="35"/>
      <c r="B2358" s="36"/>
      <c r="C2358" s="35"/>
      <c r="D2358" s="159" t="s">
        <v>204</v>
      </c>
      <c r="E2358" s="35"/>
      <c r="F2358" s="160" t="s">
        <v>2730</v>
      </c>
      <c r="G2358" s="35"/>
      <c r="H2358" s="35"/>
      <c r="I2358" s="161"/>
      <c r="J2358" s="35"/>
      <c r="K2358" s="35"/>
      <c r="L2358" s="36"/>
      <c r="M2358" s="162"/>
      <c r="N2358" s="163"/>
      <c r="O2358" s="56"/>
      <c r="P2358" s="56"/>
      <c r="Q2358" s="56"/>
      <c r="R2358" s="56"/>
      <c r="S2358" s="56"/>
      <c r="T2358" s="57"/>
      <c r="U2358" s="35"/>
      <c r="V2358" s="35"/>
      <c r="W2358" s="35"/>
      <c r="X2358" s="35"/>
      <c r="Y2358" s="35"/>
      <c r="Z2358" s="35"/>
      <c r="AA2358" s="35"/>
      <c r="AB2358" s="35"/>
      <c r="AC2358" s="35"/>
      <c r="AD2358" s="35"/>
      <c r="AE2358" s="35"/>
      <c r="AT2358" s="20" t="s">
        <v>204</v>
      </c>
      <c r="AU2358" s="20" t="s">
        <v>81</v>
      </c>
    </row>
    <row r="2359" spans="1:65" s="13" customFormat="1">
      <c r="B2359" s="164"/>
      <c r="D2359" s="159" t="s">
        <v>206</v>
      </c>
      <c r="E2359" s="165" t="s">
        <v>3</v>
      </c>
      <c r="F2359" s="166" t="s">
        <v>2501</v>
      </c>
      <c r="H2359" s="167">
        <v>59.884999999999998</v>
      </c>
      <c r="I2359" s="168"/>
      <c r="L2359" s="164"/>
      <c r="M2359" s="169"/>
      <c r="N2359" s="170"/>
      <c r="O2359" s="170"/>
      <c r="P2359" s="170"/>
      <c r="Q2359" s="170"/>
      <c r="R2359" s="170"/>
      <c r="S2359" s="170"/>
      <c r="T2359" s="171"/>
      <c r="AT2359" s="165" t="s">
        <v>206</v>
      </c>
      <c r="AU2359" s="165" t="s">
        <v>81</v>
      </c>
      <c r="AV2359" s="13" t="s">
        <v>81</v>
      </c>
      <c r="AW2359" s="13" t="s">
        <v>34</v>
      </c>
      <c r="AX2359" s="13" t="s">
        <v>72</v>
      </c>
      <c r="AY2359" s="165" t="s">
        <v>195</v>
      </c>
    </row>
    <row r="2360" spans="1:65" s="13" customFormat="1">
      <c r="B2360" s="164"/>
      <c r="D2360" s="159" t="s">
        <v>206</v>
      </c>
      <c r="E2360" s="165" t="s">
        <v>3</v>
      </c>
      <c r="F2360" s="166" t="s">
        <v>2502</v>
      </c>
      <c r="H2360" s="167">
        <v>8.15</v>
      </c>
      <c r="I2360" s="168"/>
      <c r="L2360" s="164"/>
      <c r="M2360" s="169"/>
      <c r="N2360" s="170"/>
      <c r="O2360" s="170"/>
      <c r="P2360" s="170"/>
      <c r="Q2360" s="170"/>
      <c r="R2360" s="170"/>
      <c r="S2360" s="170"/>
      <c r="T2360" s="171"/>
      <c r="AT2360" s="165" t="s">
        <v>206</v>
      </c>
      <c r="AU2360" s="165" t="s">
        <v>81</v>
      </c>
      <c r="AV2360" s="13" t="s">
        <v>81</v>
      </c>
      <c r="AW2360" s="13" t="s">
        <v>34</v>
      </c>
      <c r="AX2360" s="13" t="s">
        <v>72</v>
      </c>
      <c r="AY2360" s="165" t="s">
        <v>195</v>
      </c>
    </row>
    <row r="2361" spans="1:65" s="13" customFormat="1">
      <c r="B2361" s="164"/>
      <c r="D2361" s="159" t="s">
        <v>206</v>
      </c>
      <c r="E2361" s="165" t="s">
        <v>3</v>
      </c>
      <c r="F2361" s="166" t="s">
        <v>2503</v>
      </c>
      <c r="H2361" s="167">
        <v>9.7940000000000005</v>
      </c>
      <c r="I2361" s="168"/>
      <c r="L2361" s="164"/>
      <c r="M2361" s="169"/>
      <c r="N2361" s="170"/>
      <c r="O2361" s="170"/>
      <c r="P2361" s="170"/>
      <c r="Q2361" s="170"/>
      <c r="R2361" s="170"/>
      <c r="S2361" s="170"/>
      <c r="T2361" s="171"/>
      <c r="AT2361" s="165" t="s">
        <v>206</v>
      </c>
      <c r="AU2361" s="165" t="s">
        <v>81</v>
      </c>
      <c r="AV2361" s="13" t="s">
        <v>81</v>
      </c>
      <c r="AW2361" s="13" t="s">
        <v>34</v>
      </c>
      <c r="AX2361" s="13" t="s">
        <v>72</v>
      </c>
      <c r="AY2361" s="165" t="s">
        <v>195</v>
      </c>
    </row>
    <row r="2362" spans="1:65" s="13" customFormat="1">
      <c r="B2362" s="164"/>
      <c r="D2362" s="159" t="s">
        <v>206</v>
      </c>
      <c r="E2362" s="165" t="s">
        <v>3</v>
      </c>
      <c r="F2362" s="166" t="s">
        <v>2504</v>
      </c>
      <c r="H2362" s="167">
        <v>22.334</v>
      </c>
      <c r="I2362" s="168"/>
      <c r="L2362" s="164"/>
      <c r="M2362" s="169"/>
      <c r="N2362" s="170"/>
      <c r="O2362" s="170"/>
      <c r="P2362" s="170"/>
      <c r="Q2362" s="170"/>
      <c r="R2362" s="170"/>
      <c r="S2362" s="170"/>
      <c r="T2362" s="171"/>
      <c r="AT2362" s="165" t="s">
        <v>206</v>
      </c>
      <c r="AU2362" s="165" t="s">
        <v>81</v>
      </c>
      <c r="AV2362" s="13" t="s">
        <v>81</v>
      </c>
      <c r="AW2362" s="13" t="s">
        <v>34</v>
      </c>
      <c r="AX2362" s="13" t="s">
        <v>72</v>
      </c>
      <c r="AY2362" s="165" t="s">
        <v>195</v>
      </c>
    </row>
    <row r="2363" spans="1:65" s="15" customFormat="1">
      <c r="B2363" s="180"/>
      <c r="D2363" s="159" t="s">
        <v>206</v>
      </c>
      <c r="E2363" s="181" t="s">
        <v>3</v>
      </c>
      <c r="F2363" s="182" t="s">
        <v>2506</v>
      </c>
      <c r="H2363" s="183">
        <v>100.163</v>
      </c>
      <c r="I2363" s="184"/>
      <c r="L2363" s="180"/>
      <c r="M2363" s="185"/>
      <c r="N2363" s="186"/>
      <c r="O2363" s="186"/>
      <c r="P2363" s="186"/>
      <c r="Q2363" s="186"/>
      <c r="R2363" s="186"/>
      <c r="S2363" s="186"/>
      <c r="T2363" s="187"/>
      <c r="AT2363" s="181" t="s">
        <v>206</v>
      </c>
      <c r="AU2363" s="181" t="s">
        <v>81</v>
      </c>
      <c r="AV2363" s="15" t="s">
        <v>202</v>
      </c>
      <c r="AW2363" s="15" t="s">
        <v>34</v>
      </c>
      <c r="AX2363" s="15" t="s">
        <v>79</v>
      </c>
      <c r="AY2363" s="181" t="s">
        <v>195</v>
      </c>
    </row>
    <row r="2364" spans="1:65" s="2" customFormat="1" ht="24.2" customHeight="1">
      <c r="A2364" s="35"/>
      <c r="B2364" s="145"/>
      <c r="C2364" s="188" t="s">
        <v>2766</v>
      </c>
      <c r="D2364" s="188" t="s">
        <v>282</v>
      </c>
      <c r="E2364" s="189" t="s">
        <v>2666</v>
      </c>
      <c r="F2364" s="190" t="s">
        <v>2667</v>
      </c>
      <c r="G2364" s="191" t="s">
        <v>300</v>
      </c>
      <c r="H2364" s="192">
        <v>102.166</v>
      </c>
      <c r="I2364" s="193"/>
      <c r="J2364" s="194">
        <f>ROUND(I2364*H2364,2)</f>
        <v>0</v>
      </c>
      <c r="K2364" s="190" t="s">
        <v>201</v>
      </c>
      <c r="L2364" s="195"/>
      <c r="M2364" s="196" t="s">
        <v>3</v>
      </c>
      <c r="N2364" s="197" t="s">
        <v>43</v>
      </c>
      <c r="O2364" s="56"/>
      <c r="P2364" s="155">
        <f>O2364*H2364</f>
        <v>0</v>
      </c>
      <c r="Q2364" s="155">
        <v>2.5000000000000001E-3</v>
      </c>
      <c r="R2364" s="155">
        <f>Q2364*H2364</f>
        <v>0.255415</v>
      </c>
      <c r="S2364" s="155">
        <v>0</v>
      </c>
      <c r="T2364" s="156">
        <f>S2364*H2364</f>
        <v>0</v>
      </c>
      <c r="U2364" s="35"/>
      <c r="V2364" s="35"/>
      <c r="W2364" s="35"/>
      <c r="X2364" s="35"/>
      <c r="Y2364" s="35"/>
      <c r="Z2364" s="35"/>
      <c r="AA2364" s="35"/>
      <c r="AB2364" s="35"/>
      <c r="AC2364" s="35"/>
      <c r="AD2364" s="35"/>
      <c r="AE2364" s="35"/>
      <c r="AR2364" s="157" t="s">
        <v>392</v>
      </c>
      <c r="AT2364" s="157" t="s">
        <v>282</v>
      </c>
      <c r="AU2364" s="157" t="s">
        <v>81</v>
      </c>
      <c r="AY2364" s="20" t="s">
        <v>195</v>
      </c>
      <c r="BE2364" s="158">
        <f>IF(N2364="základní",J2364,0)</f>
        <v>0</v>
      </c>
      <c r="BF2364" s="158">
        <f>IF(N2364="snížená",J2364,0)</f>
        <v>0</v>
      </c>
      <c r="BG2364" s="158">
        <f>IF(N2364="zákl. přenesená",J2364,0)</f>
        <v>0</v>
      </c>
      <c r="BH2364" s="158">
        <f>IF(N2364="sníž. přenesená",J2364,0)</f>
        <v>0</v>
      </c>
      <c r="BI2364" s="158">
        <f>IF(N2364="nulová",J2364,0)</f>
        <v>0</v>
      </c>
      <c r="BJ2364" s="20" t="s">
        <v>79</v>
      </c>
      <c r="BK2364" s="158">
        <f>ROUND(I2364*H2364,2)</f>
        <v>0</v>
      </c>
      <c r="BL2364" s="20" t="s">
        <v>292</v>
      </c>
      <c r="BM2364" s="157" t="s">
        <v>2767</v>
      </c>
    </row>
    <row r="2365" spans="1:65" s="13" customFormat="1">
      <c r="B2365" s="164"/>
      <c r="D2365" s="159" t="s">
        <v>206</v>
      </c>
      <c r="F2365" s="166" t="s">
        <v>2768</v>
      </c>
      <c r="H2365" s="167">
        <v>102.166</v>
      </c>
      <c r="I2365" s="168"/>
      <c r="L2365" s="164"/>
      <c r="M2365" s="169"/>
      <c r="N2365" s="170"/>
      <c r="O2365" s="170"/>
      <c r="P2365" s="170"/>
      <c r="Q2365" s="170"/>
      <c r="R2365" s="170"/>
      <c r="S2365" s="170"/>
      <c r="T2365" s="171"/>
      <c r="AT2365" s="165" t="s">
        <v>206</v>
      </c>
      <c r="AU2365" s="165" t="s">
        <v>81</v>
      </c>
      <c r="AV2365" s="13" t="s">
        <v>81</v>
      </c>
      <c r="AW2365" s="13" t="s">
        <v>4</v>
      </c>
      <c r="AX2365" s="13" t="s">
        <v>79</v>
      </c>
      <c r="AY2365" s="165" t="s">
        <v>195</v>
      </c>
    </row>
    <row r="2366" spans="1:65" s="2" customFormat="1" ht="37.9" customHeight="1">
      <c r="A2366" s="35"/>
      <c r="B2366" s="145"/>
      <c r="C2366" s="146" t="s">
        <v>2769</v>
      </c>
      <c r="D2366" s="146" t="s">
        <v>197</v>
      </c>
      <c r="E2366" s="147" t="s">
        <v>2770</v>
      </c>
      <c r="F2366" s="148" t="s">
        <v>2771</v>
      </c>
      <c r="G2366" s="149" t="s">
        <v>300</v>
      </c>
      <c r="H2366" s="150">
        <v>109.2</v>
      </c>
      <c r="I2366" s="151"/>
      <c r="J2366" s="152">
        <f>ROUND(I2366*H2366,2)</f>
        <v>0</v>
      </c>
      <c r="K2366" s="148" t="s">
        <v>201</v>
      </c>
      <c r="L2366" s="36"/>
      <c r="M2366" s="153" t="s">
        <v>3</v>
      </c>
      <c r="N2366" s="154" t="s">
        <v>43</v>
      </c>
      <c r="O2366" s="56"/>
      <c r="P2366" s="155">
        <f>O2366*H2366</f>
        <v>0</v>
      </c>
      <c r="Q2366" s="155">
        <v>0</v>
      </c>
      <c r="R2366" s="155">
        <f>Q2366*H2366</f>
        <v>0</v>
      </c>
      <c r="S2366" s="155">
        <v>0</v>
      </c>
      <c r="T2366" s="156">
        <f>S2366*H2366</f>
        <v>0</v>
      </c>
      <c r="U2366" s="35"/>
      <c r="V2366" s="35"/>
      <c r="W2366" s="35"/>
      <c r="X2366" s="35"/>
      <c r="Y2366" s="35"/>
      <c r="Z2366" s="35"/>
      <c r="AA2366" s="35"/>
      <c r="AB2366" s="35"/>
      <c r="AC2366" s="35"/>
      <c r="AD2366" s="35"/>
      <c r="AE2366" s="35"/>
      <c r="AR2366" s="157" t="s">
        <v>292</v>
      </c>
      <c r="AT2366" s="157" t="s">
        <v>197</v>
      </c>
      <c r="AU2366" s="157" t="s">
        <v>81</v>
      </c>
      <c r="AY2366" s="20" t="s">
        <v>195</v>
      </c>
      <c r="BE2366" s="158">
        <f>IF(N2366="základní",J2366,0)</f>
        <v>0</v>
      </c>
      <c r="BF2366" s="158">
        <f>IF(N2366="snížená",J2366,0)</f>
        <v>0</v>
      </c>
      <c r="BG2366" s="158">
        <f>IF(N2366="zákl. přenesená",J2366,0)</f>
        <v>0</v>
      </c>
      <c r="BH2366" s="158">
        <f>IF(N2366="sníž. přenesená",J2366,0)</f>
        <v>0</v>
      </c>
      <c r="BI2366" s="158">
        <f>IF(N2366="nulová",J2366,0)</f>
        <v>0</v>
      </c>
      <c r="BJ2366" s="20" t="s">
        <v>79</v>
      </c>
      <c r="BK2366" s="158">
        <f>ROUND(I2366*H2366,2)</f>
        <v>0</v>
      </c>
      <c r="BL2366" s="20" t="s">
        <v>292</v>
      </c>
      <c r="BM2366" s="157" t="s">
        <v>2772</v>
      </c>
    </row>
    <row r="2367" spans="1:65" s="2" customFormat="1" ht="107.25">
      <c r="A2367" s="35"/>
      <c r="B2367" s="36"/>
      <c r="C2367" s="35"/>
      <c r="D2367" s="159" t="s">
        <v>204</v>
      </c>
      <c r="E2367" s="35"/>
      <c r="F2367" s="160" t="s">
        <v>2773</v>
      </c>
      <c r="G2367" s="35"/>
      <c r="H2367" s="35"/>
      <c r="I2367" s="161"/>
      <c r="J2367" s="35"/>
      <c r="K2367" s="35"/>
      <c r="L2367" s="36"/>
      <c r="M2367" s="162"/>
      <c r="N2367" s="163"/>
      <c r="O2367" s="56"/>
      <c r="P2367" s="56"/>
      <c r="Q2367" s="56"/>
      <c r="R2367" s="56"/>
      <c r="S2367" s="56"/>
      <c r="T2367" s="57"/>
      <c r="U2367" s="35"/>
      <c r="V2367" s="35"/>
      <c r="W2367" s="35"/>
      <c r="X2367" s="35"/>
      <c r="Y2367" s="35"/>
      <c r="Z2367" s="35"/>
      <c r="AA2367" s="35"/>
      <c r="AB2367" s="35"/>
      <c r="AC2367" s="35"/>
      <c r="AD2367" s="35"/>
      <c r="AE2367" s="35"/>
      <c r="AT2367" s="20" t="s">
        <v>204</v>
      </c>
      <c r="AU2367" s="20" t="s">
        <v>81</v>
      </c>
    </row>
    <row r="2368" spans="1:65" s="13" customFormat="1">
      <c r="B2368" s="164"/>
      <c r="D2368" s="159" t="s">
        <v>206</v>
      </c>
      <c r="E2368" s="165" t="s">
        <v>3</v>
      </c>
      <c r="F2368" s="166" t="s">
        <v>2774</v>
      </c>
      <c r="H2368" s="167">
        <v>109.2</v>
      </c>
      <c r="I2368" s="168"/>
      <c r="L2368" s="164"/>
      <c r="M2368" s="169"/>
      <c r="N2368" s="170"/>
      <c r="O2368" s="170"/>
      <c r="P2368" s="170"/>
      <c r="Q2368" s="170"/>
      <c r="R2368" s="170"/>
      <c r="S2368" s="170"/>
      <c r="T2368" s="171"/>
      <c r="AT2368" s="165" t="s">
        <v>206</v>
      </c>
      <c r="AU2368" s="165" t="s">
        <v>81</v>
      </c>
      <c r="AV2368" s="13" t="s">
        <v>81</v>
      </c>
      <c r="AW2368" s="13" t="s">
        <v>34</v>
      </c>
      <c r="AX2368" s="13" t="s">
        <v>79</v>
      </c>
      <c r="AY2368" s="165" t="s">
        <v>195</v>
      </c>
    </row>
    <row r="2369" spans="1:65" s="2" customFormat="1" ht="24.2" customHeight="1">
      <c r="A2369" s="35"/>
      <c r="B2369" s="145"/>
      <c r="C2369" s="188" t="s">
        <v>2775</v>
      </c>
      <c r="D2369" s="188" t="s">
        <v>282</v>
      </c>
      <c r="E2369" s="189" t="s">
        <v>2776</v>
      </c>
      <c r="F2369" s="190" t="s">
        <v>2777</v>
      </c>
      <c r="G2369" s="191" t="s">
        <v>300</v>
      </c>
      <c r="H2369" s="192">
        <v>55.692</v>
      </c>
      <c r="I2369" s="193"/>
      <c r="J2369" s="194">
        <f>ROUND(I2369*H2369,2)</f>
        <v>0</v>
      </c>
      <c r="K2369" s="190" t="s">
        <v>201</v>
      </c>
      <c r="L2369" s="195"/>
      <c r="M2369" s="196" t="s">
        <v>3</v>
      </c>
      <c r="N2369" s="197" t="s">
        <v>43</v>
      </c>
      <c r="O2369" s="56"/>
      <c r="P2369" s="155">
        <f>O2369*H2369</f>
        <v>0</v>
      </c>
      <c r="Q2369" s="155">
        <v>2.5400000000000002E-3</v>
      </c>
      <c r="R2369" s="155">
        <f>Q2369*H2369</f>
        <v>0.14145768</v>
      </c>
      <c r="S2369" s="155">
        <v>0</v>
      </c>
      <c r="T2369" s="156">
        <f>S2369*H2369</f>
        <v>0</v>
      </c>
      <c r="U2369" s="35"/>
      <c r="V2369" s="35"/>
      <c r="W2369" s="35"/>
      <c r="X2369" s="35"/>
      <c r="Y2369" s="35"/>
      <c r="Z2369" s="35"/>
      <c r="AA2369" s="35"/>
      <c r="AB2369" s="35"/>
      <c r="AC2369" s="35"/>
      <c r="AD2369" s="35"/>
      <c r="AE2369" s="35"/>
      <c r="AR2369" s="157" t="s">
        <v>392</v>
      </c>
      <c r="AT2369" s="157" t="s">
        <v>282</v>
      </c>
      <c r="AU2369" s="157" t="s">
        <v>81</v>
      </c>
      <c r="AY2369" s="20" t="s">
        <v>195</v>
      </c>
      <c r="BE2369" s="158">
        <f>IF(N2369="základní",J2369,0)</f>
        <v>0</v>
      </c>
      <c r="BF2369" s="158">
        <f>IF(N2369="snížená",J2369,0)</f>
        <v>0</v>
      </c>
      <c r="BG2369" s="158">
        <f>IF(N2369="zákl. přenesená",J2369,0)</f>
        <v>0</v>
      </c>
      <c r="BH2369" s="158">
        <f>IF(N2369="sníž. přenesená",J2369,0)</f>
        <v>0</v>
      </c>
      <c r="BI2369" s="158">
        <f>IF(N2369="nulová",J2369,0)</f>
        <v>0</v>
      </c>
      <c r="BJ2369" s="20" t="s">
        <v>79</v>
      </c>
      <c r="BK2369" s="158">
        <f>ROUND(I2369*H2369,2)</f>
        <v>0</v>
      </c>
      <c r="BL2369" s="20" t="s">
        <v>292</v>
      </c>
      <c r="BM2369" s="157" t="s">
        <v>2778</v>
      </c>
    </row>
    <row r="2370" spans="1:65" s="13" customFormat="1">
      <c r="B2370" s="164"/>
      <c r="D2370" s="159" t="s">
        <v>206</v>
      </c>
      <c r="E2370" s="165" t="s">
        <v>3</v>
      </c>
      <c r="F2370" s="166" t="s">
        <v>2779</v>
      </c>
      <c r="H2370" s="167">
        <v>54.6</v>
      </c>
      <c r="I2370" s="168"/>
      <c r="L2370" s="164"/>
      <c r="M2370" s="169"/>
      <c r="N2370" s="170"/>
      <c r="O2370" s="170"/>
      <c r="P2370" s="170"/>
      <c r="Q2370" s="170"/>
      <c r="R2370" s="170"/>
      <c r="S2370" s="170"/>
      <c r="T2370" s="171"/>
      <c r="AT2370" s="165" t="s">
        <v>206</v>
      </c>
      <c r="AU2370" s="165" t="s">
        <v>81</v>
      </c>
      <c r="AV2370" s="13" t="s">
        <v>81</v>
      </c>
      <c r="AW2370" s="13" t="s">
        <v>34</v>
      </c>
      <c r="AX2370" s="13" t="s">
        <v>79</v>
      </c>
      <c r="AY2370" s="165" t="s">
        <v>195</v>
      </c>
    </row>
    <row r="2371" spans="1:65" s="13" customFormat="1">
      <c r="B2371" s="164"/>
      <c r="D2371" s="159" t="s">
        <v>206</v>
      </c>
      <c r="F2371" s="166" t="s">
        <v>2780</v>
      </c>
      <c r="H2371" s="167">
        <v>55.692</v>
      </c>
      <c r="I2371" s="168"/>
      <c r="L2371" s="164"/>
      <c r="M2371" s="169"/>
      <c r="N2371" s="170"/>
      <c r="O2371" s="170"/>
      <c r="P2371" s="170"/>
      <c r="Q2371" s="170"/>
      <c r="R2371" s="170"/>
      <c r="S2371" s="170"/>
      <c r="T2371" s="171"/>
      <c r="AT2371" s="165" t="s">
        <v>206</v>
      </c>
      <c r="AU2371" s="165" t="s">
        <v>81</v>
      </c>
      <c r="AV2371" s="13" t="s">
        <v>81</v>
      </c>
      <c r="AW2371" s="13" t="s">
        <v>4</v>
      </c>
      <c r="AX2371" s="13" t="s">
        <v>79</v>
      </c>
      <c r="AY2371" s="165" t="s">
        <v>195</v>
      </c>
    </row>
    <row r="2372" spans="1:65" s="2" customFormat="1" ht="24.2" customHeight="1">
      <c r="A2372" s="35"/>
      <c r="B2372" s="145"/>
      <c r="C2372" s="188" t="s">
        <v>2781</v>
      </c>
      <c r="D2372" s="188" t="s">
        <v>282</v>
      </c>
      <c r="E2372" s="189" t="s">
        <v>2782</v>
      </c>
      <c r="F2372" s="190" t="s">
        <v>2783</v>
      </c>
      <c r="G2372" s="191" t="s">
        <v>300</v>
      </c>
      <c r="H2372" s="192">
        <v>55.692</v>
      </c>
      <c r="I2372" s="193"/>
      <c r="J2372" s="194">
        <f>ROUND(I2372*H2372,2)</f>
        <v>0</v>
      </c>
      <c r="K2372" s="190" t="s">
        <v>201</v>
      </c>
      <c r="L2372" s="195"/>
      <c r="M2372" s="196" t="s">
        <v>3</v>
      </c>
      <c r="N2372" s="197" t="s">
        <v>43</v>
      </c>
      <c r="O2372" s="56"/>
      <c r="P2372" s="155">
        <f>O2372*H2372</f>
        <v>0</v>
      </c>
      <c r="Q2372" s="155">
        <v>4.8000000000000001E-4</v>
      </c>
      <c r="R2372" s="155">
        <f>Q2372*H2372</f>
        <v>2.6732160000000001E-2</v>
      </c>
      <c r="S2372" s="155">
        <v>0</v>
      </c>
      <c r="T2372" s="156">
        <f>S2372*H2372</f>
        <v>0</v>
      </c>
      <c r="U2372" s="35"/>
      <c r="V2372" s="35"/>
      <c r="W2372" s="35"/>
      <c r="X2372" s="35"/>
      <c r="Y2372" s="35"/>
      <c r="Z2372" s="35"/>
      <c r="AA2372" s="35"/>
      <c r="AB2372" s="35"/>
      <c r="AC2372" s="35"/>
      <c r="AD2372" s="35"/>
      <c r="AE2372" s="35"/>
      <c r="AR2372" s="157" t="s">
        <v>392</v>
      </c>
      <c r="AT2372" s="157" t="s">
        <v>282</v>
      </c>
      <c r="AU2372" s="157" t="s">
        <v>81</v>
      </c>
      <c r="AY2372" s="20" t="s">
        <v>195</v>
      </c>
      <c r="BE2372" s="158">
        <f>IF(N2372="základní",J2372,0)</f>
        <v>0</v>
      </c>
      <c r="BF2372" s="158">
        <f>IF(N2372="snížená",J2372,0)</f>
        <v>0</v>
      </c>
      <c r="BG2372" s="158">
        <f>IF(N2372="zákl. přenesená",J2372,0)</f>
        <v>0</v>
      </c>
      <c r="BH2372" s="158">
        <f>IF(N2372="sníž. přenesená",J2372,0)</f>
        <v>0</v>
      </c>
      <c r="BI2372" s="158">
        <f>IF(N2372="nulová",J2372,0)</f>
        <v>0</v>
      </c>
      <c r="BJ2372" s="20" t="s">
        <v>79</v>
      </c>
      <c r="BK2372" s="158">
        <f>ROUND(I2372*H2372,2)</f>
        <v>0</v>
      </c>
      <c r="BL2372" s="20" t="s">
        <v>292</v>
      </c>
      <c r="BM2372" s="157" t="s">
        <v>2784</v>
      </c>
    </row>
    <row r="2373" spans="1:65" s="2" customFormat="1" ht="62.65" customHeight="1">
      <c r="A2373" s="35"/>
      <c r="B2373" s="145"/>
      <c r="C2373" s="146" t="s">
        <v>2785</v>
      </c>
      <c r="D2373" s="146" t="s">
        <v>197</v>
      </c>
      <c r="E2373" s="147" t="s">
        <v>2786</v>
      </c>
      <c r="F2373" s="148" t="s">
        <v>2787</v>
      </c>
      <c r="G2373" s="149" t="s">
        <v>300</v>
      </c>
      <c r="H2373" s="150">
        <v>635</v>
      </c>
      <c r="I2373" s="151"/>
      <c r="J2373" s="152">
        <f>ROUND(I2373*H2373,2)</f>
        <v>0</v>
      </c>
      <c r="K2373" s="148" t="s">
        <v>201</v>
      </c>
      <c r="L2373" s="36"/>
      <c r="M2373" s="153" t="s">
        <v>3</v>
      </c>
      <c r="N2373" s="154" t="s">
        <v>43</v>
      </c>
      <c r="O2373" s="56"/>
      <c r="P2373" s="155">
        <f>O2373*H2373</f>
        <v>0</v>
      </c>
      <c r="Q2373" s="155">
        <v>0</v>
      </c>
      <c r="R2373" s="155">
        <f>Q2373*H2373</f>
        <v>0</v>
      </c>
      <c r="S2373" s="155">
        <v>1.4E-3</v>
      </c>
      <c r="T2373" s="156">
        <f>S2373*H2373</f>
        <v>0.88900000000000001</v>
      </c>
      <c r="U2373" s="35"/>
      <c r="V2373" s="35"/>
      <c r="W2373" s="35"/>
      <c r="X2373" s="35"/>
      <c r="Y2373" s="35"/>
      <c r="Z2373" s="35"/>
      <c r="AA2373" s="35"/>
      <c r="AB2373" s="35"/>
      <c r="AC2373" s="35"/>
      <c r="AD2373" s="35"/>
      <c r="AE2373" s="35"/>
      <c r="AR2373" s="157" t="s">
        <v>292</v>
      </c>
      <c r="AT2373" s="157" t="s">
        <v>197</v>
      </c>
      <c r="AU2373" s="157" t="s">
        <v>81</v>
      </c>
      <c r="AY2373" s="20" t="s">
        <v>195</v>
      </c>
      <c r="BE2373" s="158">
        <f>IF(N2373="základní",J2373,0)</f>
        <v>0</v>
      </c>
      <c r="BF2373" s="158">
        <f>IF(N2373="snížená",J2373,0)</f>
        <v>0</v>
      </c>
      <c r="BG2373" s="158">
        <f>IF(N2373="zákl. přenesená",J2373,0)</f>
        <v>0</v>
      </c>
      <c r="BH2373" s="158">
        <f>IF(N2373="sníž. přenesená",J2373,0)</f>
        <v>0</v>
      </c>
      <c r="BI2373" s="158">
        <f>IF(N2373="nulová",J2373,0)</f>
        <v>0</v>
      </c>
      <c r="BJ2373" s="20" t="s">
        <v>79</v>
      </c>
      <c r="BK2373" s="158">
        <f>ROUND(I2373*H2373,2)</f>
        <v>0</v>
      </c>
      <c r="BL2373" s="20" t="s">
        <v>292</v>
      </c>
      <c r="BM2373" s="157" t="s">
        <v>2788</v>
      </c>
    </row>
    <row r="2374" spans="1:65" s="2" customFormat="1" ht="87.75">
      <c r="A2374" s="35"/>
      <c r="B2374" s="36"/>
      <c r="C2374" s="35"/>
      <c r="D2374" s="159" t="s">
        <v>204</v>
      </c>
      <c r="E2374" s="35"/>
      <c r="F2374" s="160" t="s">
        <v>2692</v>
      </c>
      <c r="G2374" s="35"/>
      <c r="H2374" s="35"/>
      <c r="I2374" s="161"/>
      <c r="J2374" s="35"/>
      <c r="K2374" s="35"/>
      <c r="L2374" s="36"/>
      <c r="M2374" s="162"/>
      <c r="N2374" s="163"/>
      <c r="O2374" s="56"/>
      <c r="P2374" s="56"/>
      <c r="Q2374" s="56"/>
      <c r="R2374" s="56"/>
      <c r="S2374" s="56"/>
      <c r="T2374" s="57"/>
      <c r="U2374" s="35"/>
      <c r="V2374" s="35"/>
      <c r="W2374" s="35"/>
      <c r="X2374" s="35"/>
      <c r="Y2374" s="35"/>
      <c r="Z2374" s="35"/>
      <c r="AA2374" s="35"/>
      <c r="AB2374" s="35"/>
      <c r="AC2374" s="35"/>
      <c r="AD2374" s="35"/>
      <c r="AE2374" s="35"/>
      <c r="AT2374" s="20" t="s">
        <v>204</v>
      </c>
      <c r="AU2374" s="20" t="s">
        <v>81</v>
      </c>
    </row>
    <row r="2375" spans="1:65" s="13" customFormat="1">
      <c r="B2375" s="164"/>
      <c r="D2375" s="159" t="s">
        <v>206</v>
      </c>
      <c r="E2375" s="165" t="s">
        <v>3</v>
      </c>
      <c r="F2375" s="166" t="s">
        <v>2789</v>
      </c>
      <c r="H2375" s="167">
        <v>635</v>
      </c>
      <c r="I2375" s="168"/>
      <c r="L2375" s="164"/>
      <c r="M2375" s="169"/>
      <c r="N2375" s="170"/>
      <c r="O2375" s="170"/>
      <c r="P2375" s="170"/>
      <c r="Q2375" s="170"/>
      <c r="R2375" s="170"/>
      <c r="S2375" s="170"/>
      <c r="T2375" s="171"/>
      <c r="AT2375" s="165" t="s">
        <v>206</v>
      </c>
      <c r="AU2375" s="165" t="s">
        <v>81</v>
      </c>
      <c r="AV2375" s="13" t="s">
        <v>81</v>
      </c>
      <c r="AW2375" s="13" t="s">
        <v>34</v>
      </c>
      <c r="AX2375" s="13" t="s">
        <v>79</v>
      </c>
      <c r="AY2375" s="165" t="s">
        <v>195</v>
      </c>
    </row>
    <row r="2376" spans="1:65" s="2" customFormat="1" ht="37.9" customHeight="1">
      <c r="A2376" s="35"/>
      <c r="B2376" s="145"/>
      <c r="C2376" s="146" t="s">
        <v>2790</v>
      </c>
      <c r="D2376" s="146" t="s">
        <v>197</v>
      </c>
      <c r="E2376" s="147" t="s">
        <v>2791</v>
      </c>
      <c r="F2376" s="148" t="s">
        <v>2792</v>
      </c>
      <c r="G2376" s="149" t="s">
        <v>300</v>
      </c>
      <c r="H2376" s="150">
        <v>2865.02</v>
      </c>
      <c r="I2376" s="151"/>
      <c r="J2376" s="152">
        <f>ROUND(I2376*H2376,2)</f>
        <v>0</v>
      </c>
      <c r="K2376" s="148" t="s">
        <v>201</v>
      </c>
      <c r="L2376" s="36"/>
      <c r="M2376" s="153" t="s">
        <v>3</v>
      </c>
      <c r="N2376" s="154" t="s">
        <v>43</v>
      </c>
      <c r="O2376" s="56"/>
      <c r="P2376" s="155">
        <f>O2376*H2376</f>
        <v>0</v>
      </c>
      <c r="Q2376" s="155">
        <v>0</v>
      </c>
      <c r="R2376" s="155">
        <f>Q2376*H2376</f>
        <v>0</v>
      </c>
      <c r="S2376" s="155">
        <v>0</v>
      </c>
      <c r="T2376" s="156">
        <f>S2376*H2376</f>
        <v>0</v>
      </c>
      <c r="U2376" s="35"/>
      <c r="V2376" s="35"/>
      <c r="W2376" s="35"/>
      <c r="X2376" s="35"/>
      <c r="Y2376" s="35"/>
      <c r="Z2376" s="35"/>
      <c r="AA2376" s="35"/>
      <c r="AB2376" s="35"/>
      <c r="AC2376" s="35"/>
      <c r="AD2376" s="35"/>
      <c r="AE2376" s="35"/>
      <c r="AR2376" s="157" t="s">
        <v>292</v>
      </c>
      <c r="AT2376" s="157" t="s">
        <v>197</v>
      </c>
      <c r="AU2376" s="157" t="s">
        <v>81</v>
      </c>
      <c r="AY2376" s="20" t="s">
        <v>195</v>
      </c>
      <c r="BE2376" s="158">
        <f>IF(N2376="základní",J2376,0)</f>
        <v>0</v>
      </c>
      <c r="BF2376" s="158">
        <f>IF(N2376="snížená",J2376,0)</f>
        <v>0</v>
      </c>
      <c r="BG2376" s="158">
        <f>IF(N2376="zákl. přenesená",J2376,0)</f>
        <v>0</v>
      </c>
      <c r="BH2376" s="158">
        <f>IF(N2376="sníž. přenesená",J2376,0)</f>
        <v>0</v>
      </c>
      <c r="BI2376" s="158">
        <f>IF(N2376="nulová",J2376,0)</f>
        <v>0</v>
      </c>
      <c r="BJ2376" s="20" t="s">
        <v>79</v>
      </c>
      <c r="BK2376" s="158">
        <f>ROUND(I2376*H2376,2)</f>
        <v>0</v>
      </c>
      <c r="BL2376" s="20" t="s">
        <v>292</v>
      </c>
      <c r="BM2376" s="157" t="s">
        <v>2793</v>
      </c>
    </row>
    <row r="2377" spans="1:65" s="13" customFormat="1">
      <c r="B2377" s="164"/>
      <c r="D2377" s="159" t="s">
        <v>206</v>
      </c>
      <c r="E2377" s="165" t="s">
        <v>3</v>
      </c>
      <c r="F2377" s="166" t="s">
        <v>2794</v>
      </c>
      <c r="H2377" s="167">
        <v>346.66</v>
      </c>
      <c r="I2377" s="168"/>
      <c r="L2377" s="164"/>
      <c r="M2377" s="169"/>
      <c r="N2377" s="170"/>
      <c r="O2377" s="170"/>
      <c r="P2377" s="170"/>
      <c r="Q2377" s="170"/>
      <c r="R2377" s="170"/>
      <c r="S2377" s="170"/>
      <c r="T2377" s="171"/>
      <c r="AT2377" s="165" t="s">
        <v>206</v>
      </c>
      <c r="AU2377" s="165" t="s">
        <v>81</v>
      </c>
      <c r="AV2377" s="13" t="s">
        <v>81</v>
      </c>
      <c r="AW2377" s="13" t="s">
        <v>34</v>
      </c>
      <c r="AX2377" s="13" t="s">
        <v>72</v>
      </c>
      <c r="AY2377" s="165" t="s">
        <v>195</v>
      </c>
    </row>
    <row r="2378" spans="1:65" s="14" customFormat="1">
      <c r="B2378" s="172"/>
      <c r="D2378" s="159" t="s">
        <v>206</v>
      </c>
      <c r="E2378" s="173" t="s">
        <v>3</v>
      </c>
      <c r="F2378" s="174" t="s">
        <v>218</v>
      </c>
      <c r="H2378" s="175">
        <v>346.66</v>
      </c>
      <c r="I2378" s="176"/>
      <c r="L2378" s="172"/>
      <c r="M2378" s="177"/>
      <c r="N2378" s="178"/>
      <c r="O2378" s="178"/>
      <c r="P2378" s="178"/>
      <c r="Q2378" s="178"/>
      <c r="R2378" s="178"/>
      <c r="S2378" s="178"/>
      <c r="T2378" s="179"/>
      <c r="AT2378" s="173" t="s">
        <v>206</v>
      </c>
      <c r="AU2378" s="173" t="s">
        <v>81</v>
      </c>
      <c r="AV2378" s="14" t="s">
        <v>109</v>
      </c>
      <c r="AW2378" s="14" t="s">
        <v>34</v>
      </c>
      <c r="AX2378" s="14" t="s">
        <v>72</v>
      </c>
      <c r="AY2378" s="173" t="s">
        <v>195</v>
      </c>
    </row>
    <row r="2379" spans="1:65" s="13" customFormat="1" ht="33.75">
      <c r="B2379" s="164"/>
      <c r="D2379" s="159" t="s">
        <v>206</v>
      </c>
      <c r="E2379" s="165" t="s">
        <v>3</v>
      </c>
      <c r="F2379" s="166" t="s">
        <v>2086</v>
      </c>
      <c r="H2379" s="167">
        <v>382.74</v>
      </c>
      <c r="I2379" s="168"/>
      <c r="L2379" s="164"/>
      <c r="M2379" s="169"/>
      <c r="N2379" s="170"/>
      <c r="O2379" s="170"/>
      <c r="P2379" s="170"/>
      <c r="Q2379" s="170"/>
      <c r="R2379" s="170"/>
      <c r="S2379" s="170"/>
      <c r="T2379" s="171"/>
      <c r="AT2379" s="165" t="s">
        <v>206</v>
      </c>
      <c r="AU2379" s="165" t="s">
        <v>81</v>
      </c>
      <c r="AV2379" s="13" t="s">
        <v>81</v>
      </c>
      <c r="AW2379" s="13" t="s">
        <v>34</v>
      </c>
      <c r="AX2379" s="13" t="s">
        <v>72</v>
      </c>
      <c r="AY2379" s="165" t="s">
        <v>195</v>
      </c>
    </row>
    <row r="2380" spans="1:65" s="13" customFormat="1" ht="33.75">
      <c r="B2380" s="164"/>
      <c r="D2380" s="159" t="s">
        <v>206</v>
      </c>
      <c r="E2380" s="165" t="s">
        <v>3</v>
      </c>
      <c r="F2380" s="166" t="s">
        <v>2087</v>
      </c>
      <c r="H2380" s="167">
        <v>476.44</v>
      </c>
      <c r="I2380" s="168"/>
      <c r="L2380" s="164"/>
      <c r="M2380" s="169"/>
      <c r="N2380" s="170"/>
      <c r="O2380" s="170"/>
      <c r="P2380" s="170"/>
      <c r="Q2380" s="170"/>
      <c r="R2380" s="170"/>
      <c r="S2380" s="170"/>
      <c r="T2380" s="171"/>
      <c r="AT2380" s="165" t="s">
        <v>206</v>
      </c>
      <c r="AU2380" s="165" t="s">
        <v>81</v>
      </c>
      <c r="AV2380" s="13" t="s">
        <v>81</v>
      </c>
      <c r="AW2380" s="13" t="s">
        <v>34</v>
      </c>
      <c r="AX2380" s="13" t="s">
        <v>72</v>
      </c>
      <c r="AY2380" s="165" t="s">
        <v>195</v>
      </c>
    </row>
    <row r="2381" spans="1:65" s="14" customFormat="1">
      <c r="B2381" s="172"/>
      <c r="D2381" s="159" t="s">
        <v>206</v>
      </c>
      <c r="E2381" s="173" t="s">
        <v>3</v>
      </c>
      <c r="F2381" s="174" t="s">
        <v>532</v>
      </c>
      <c r="H2381" s="175">
        <v>859.18</v>
      </c>
      <c r="I2381" s="176"/>
      <c r="L2381" s="172"/>
      <c r="M2381" s="177"/>
      <c r="N2381" s="178"/>
      <c r="O2381" s="178"/>
      <c r="P2381" s="178"/>
      <c r="Q2381" s="178"/>
      <c r="R2381" s="178"/>
      <c r="S2381" s="178"/>
      <c r="T2381" s="179"/>
      <c r="AT2381" s="173" t="s">
        <v>206</v>
      </c>
      <c r="AU2381" s="173" t="s">
        <v>81</v>
      </c>
      <c r="AV2381" s="14" t="s">
        <v>109</v>
      </c>
      <c r="AW2381" s="14" t="s">
        <v>34</v>
      </c>
      <c r="AX2381" s="14" t="s">
        <v>72</v>
      </c>
      <c r="AY2381" s="173" t="s">
        <v>195</v>
      </c>
    </row>
    <row r="2382" spans="1:65" s="13" customFormat="1" ht="33.75">
      <c r="B2382" s="164"/>
      <c r="D2382" s="159" t="s">
        <v>206</v>
      </c>
      <c r="E2382" s="165" t="s">
        <v>3</v>
      </c>
      <c r="F2382" s="166" t="s">
        <v>2088</v>
      </c>
      <c r="H2382" s="167">
        <v>775.67</v>
      </c>
      <c r="I2382" s="168"/>
      <c r="L2382" s="164"/>
      <c r="M2382" s="169"/>
      <c r="N2382" s="170"/>
      <c r="O2382" s="170"/>
      <c r="P2382" s="170"/>
      <c r="Q2382" s="170"/>
      <c r="R2382" s="170"/>
      <c r="S2382" s="170"/>
      <c r="T2382" s="171"/>
      <c r="AT2382" s="165" t="s">
        <v>206</v>
      </c>
      <c r="AU2382" s="165" t="s">
        <v>81</v>
      </c>
      <c r="AV2382" s="13" t="s">
        <v>81</v>
      </c>
      <c r="AW2382" s="13" t="s">
        <v>34</v>
      </c>
      <c r="AX2382" s="13" t="s">
        <v>72</v>
      </c>
      <c r="AY2382" s="165" t="s">
        <v>195</v>
      </c>
    </row>
    <row r="2383" spans="1:65" s="13" customFormat="1">
      <c r="B2383" s="164"/>
      <c r="D2383" s="159" t="s">
        <v>206</v>
      </c>
      <c r="E2383" s="165" t="s">
        <v>3</v>
      </c>
      <c r="F2383" s="166" t="s">
        <v>2089</v>
      </c>
      <c r="H2383" s="167">
        <v>63.79</v>
      </c>
      <c r="I2383" s="168"/>
      <c r="L2383" s="164"/>
      <c r="M2383" s="169"/>
      <c r="N2383" s="170"/>
      <c r="O2383" s="170"/>
      <c r="P2383" s="170"/>
      <c r="Q2383" s="170"/>
      <c r="R2383" s="170"/>
      <c r="S2383" s="170"/>
      <c r="T2383" s="171"/>
      <c r="AT2383" s="165" t="s">
        <v>206</v>
      </c>
      <c r="AU2383" s="165" t="s">
        <v>81</v>
      </c>
      <c r="AV2383" s="13" t="s">
        <v>81</v>
      </c>
      <c r="AW2383" s="13" t="s">
        <v>34</v>
      </c>
      <c r="AX2383" s="13" t="s">
        <v>72</v>
      </c>
      <c r="AY2383" s="165" t="s">
        <v>195</v>
      </c>
    </row>
    <row r="2384" spans="1:65" s="14" customFormat="1">
      <c r="B2384" s="172"/>
      <c r="D2384" s="159" t="s">
        <v>206</v>
      </c>
      <c r="E2384" s="173" t="s">
        <v>3</v>
      </c>
      <c r="F2384" s="174" t="s">
        <v>514</v>
      </c>
      <c r="H2384" s="175">
        <v>839.46</v>
      </c>
      <c r="I2384" s="176"/>
      <c r="L2384" s="172"/>
      <c r="M2384" s="177"/>
      <c r="N2384" s="178"/>
      <c r="O2384" s="178"/>
      <c r="P2384" s="178"/>
      <c r="Q2384" s="178"/>
      <c r="R2384" s="178"/>
      <c r="S2384" s="178"/>
      <c r="T2384" s="179"/>
      <c r="AT2384" s="173" t="s">
        <v>206</v>
      </c>
      <c r="AU2384" s="173" t="s">
        <v>81</v>
      </c>
      <c r="AV2384" s="14" t="s">
        <v>109</v>
      </c>
      <c r="AW2384" s="14" t="s">
        <v>34</v>
      </c>
      <c r="AX2384" s="14" t="s">
        <v>72</v>
      </c>
      <c r="AY2384" s="173" t="s">
        <v>195</v>
      </c>
    </row>
    <row r="2385" spans="1:65" s="13" customFormat="1" ht="33.75">
      <c r="B2385" s="164"/>
      <c r="D2385" s="159" t="s">
        <v>206</v>
      </c>
      <c r="E2385" s="165" t="s">
        <v>3</v>
      </c>
      <c r="F2385" s="166" t="s">
        <v>2090</v>
      </c>
      <c r="H2385" s="167">
        <v>398.31</v>
      </c>
      <c r="I2385" s="168"/>
      <c r="L2385" s="164"/>
      <c r="M2385" s="169"/>
      <c r="N2385" s="170"/>
      <c r="O2385" s="170"/>
      <c r="P2385" s="170"/>
      <c r="Q2385" s="170"/>
      <c r="R2385" s="170"/>
      <c r="S2385" s="170"/>
      <c r="T2385" s="171"/>
      <c r="AT2385" s="165" t="s">
        <v>206</v>
      </c>
      <c r="AU2385" s="165" t="s">
        <v>81</v>
      </c>
      <c r="AV2385" s="13" t="s">
        <v>81</v>
      </c>
      <c r="AW2385" s="13" t="s">
        <v>34</v>
      </c>
      <c r="AX2385" s="13" t="s">
        <v>72</v>
      </c>
      <c r="AY2385" s="165" t="s">
        <v>195</v>
      </c>
    </row>
    <row r="2386" spans="1:65" s="13" customFormat="1" ht="22.5">
      <c r="B2386" s="164"/>
      <c r="D2386" s="159" t="s">
        <v>206</v>
      </c>
      <c r="E2386" s="165" t="s">
        <v>3</v>
      </c>
      <c r="F2386" s="166" t="s">
        <v>2091</v>
      </c>
      <c r="H2386" s="167">
        <v>403.37</v>
      </c>
      <c r="I2386" s="168"/>
      <c r="L2386" s="164"/>
      <c r="M2386" s="169"/>
      <c r="N2386" s="170"/>
      <c r="O2386" s="170"/>
      <c r="P2386" s="170"/>
      <c r="Q2386" s="170"/>
      <c r="R2386" s="170"/>
      <c r="S2386" s="170"/>
      <c r="T2386" s="171"/>
      <c r="AT2386" s="165" t="s">
        <v>206</v>
      </c>
      <c r="AU2386" s="165" t="s">
        <v>81</v>
      </c>
      <c r="AV2386" s="13" t="s">
        <v>81</v>
      </c>
      <c r="AW2386" s="13" t="s">
        <v>34</v>
      </c>
      <c r="AX2386" s="13" t="s">
        <v>72</v>
      </c>
      <c r="AY2386" s="165" t="s">
        <v>195</v>
      </c>
    </row>
    <row r="2387" spans="1:65" s="14" customFormat="1">
      <c r="B2387" s="172"/>
      <c r="D2387" s="159" t="s">
        <v>206</v>
      </c>
      <c r="E2387" s="173" t="s">
        <v>3</v>
      </c>
      <c r="F2387" s="174" t="s">
        <v>516</v>
      </c>
      <c r="H2387" s="175">
        <v>801.68</v>
      </c>
      <c r="I2387" s="176"/>
      <c r="L2387" s="172"/>
      <c r="M2387" s="177"/>
      <c r="N2387" s="178"/>
      <c r="O2387" s="178"/>
      <c r="P2387" s="178"/>
      <c r="Q2387" s="178"/>
      <c r="R2387" s="178"/>
      <c r="S2387" s="178"/>
      <c r="T2387" s="179"/>
      <c r="AT2387" s="173" t="s">
        <v>206</v>
      </c>
      <c r="AU2387" s="173" t="s">
        <v>81</v>
      </c>
      <c r="AV2387" s="14" t="s">
        <v>109</v>
      </c>
      <c r="AW2387" s="14" t="s">
        <v>34</v>
      </c>
      <c r="AX2387" s="14" t="s">
        <v>72</v>
      </c>
      <c r="AY2387" s="173" t="s">
        <v>195</v>
      </c>
    </row>
    <row r="2388" spans="1:65" s="13" customFormat="1">
      <c r="B2388" s="164"/>
      <c r="D2388" s="159" t="s">
        <v>206</v>
      </c>
      <c r="E2388" s="165" t="s">
        <v>3</v>
      </c>
      <c r="F2388" s="166" t="s">
        <v>2672</v>
      </c>
      <c r="H2388" s="167">
        <v>8.5399999999999991</v>
      </c>
      <c r="I2388" s="168"/>
      <c r="L2388" s="164"/>
      <c r="M2388" s="169"/>
      <c r="N2388" s="170"/>
      <c r="O2388" s="170"/>
      <c r="P2388" s="170"/>
      <c r="Q2388" s="170"/>
      <c r="R2388" s="170"/>
      <c r="S2388" s="170"/>
      <c r="T2388" s="171"/>
      <c r="AT2388" s="165" t="s">
        <v>206</v>
      </c>
      <c r="AU2388" s="165" t="s">
        <v>81</v>
      </c>
      <c r="AV2388" s="13" t="s">
        <v>81</v>
      </c>
      <c r="AW2388" s="13" t="s">
        <v>34</v>
      </c>
      <c r="AX2388" s="13" t="s">
        <v>72</v>
      </c>
      <c r="AY2388" s="165" t="s">
        <v>195</v>
      </c>
    </row>
    <row r="2389" spans="1:65" s="14" customFormat="1">
      <c r="B2389" s="172"/>
      <c r="D2389" s="159" t="s">
        <v>206</v>
      </c>
      <c r="E2389" s="173" t="s">
        <v>3</v>
      </c>
      <c r="F2389" s="174" t="s">
        <v>1290</v>
      </c>
      <c r="H2389" s="175">
        <v>8.5399999999999991</v>
      </c>
      <c r="I2389" s="176"/>
      <c r="L2389" s="172"/>
      <c r="M2389" s="177"/>
      <c r="N2389" s="178"/>
      <c r="O2389" s="178"/>
      <c r="P2389" s="178"/>
      <c r="Q2389" s="178"/>
      <c r="R2389" s="178"/>
      <c r="S2389" s="178"/>
      <c r="T2389" s="179"/>
      <c r="AT2389" s="173" t="s">
        <v>206</v>
      </c>
      <c r="AU2389" s="173" t="s">
        <v>81</v>
      </c>
      <c r="AV2389" s="14" t="s">
        <v>109</v>
      </c>
      <c r="AW2389" s="14" t="s">
        <v>34</v>
      </c>
      <c r="AX2389" s="14" t="s">
        <v>72</v>
      </c>
      <c r="AY2389" s="173" t="s">
        <v>195</v>
      </c>
    </row>
    <row r="2390" spans="1:65" s="13" customFormat="1">
      <c r="B2390" s="164"/>
      <c r="D2390" s="159" t="s">
        <v>206</v>
      </c>
      <c r="E2390" s="165" t="s">
        <v>3</v>
      </c>
      <c r="F2390" s="166" t="s">
        <v>2673</v>
      </c>
      <c r="H2390" s="167">
        <v>9.5</v>
      </c>
      <c r="I2390" s="168"/>
      <c r="L2390" s="164"/>
      <c r="M2390" s="169"/>
      <c r="N2390" s="170"/>
      <c r="O2390" s="170"/>
      <c r="P2390" s="170"/>
      <c r="Q2390" s="170"/>
      <c r="R2390" s="170"/>
      <c r="S2390" s="170"/>
      <c r="T2390" s="171"/>
      <c r="AT2390" s="165" t="s">
        <v>206</v>
      </c>
      <c r="AU2390" s="165" t="s">
        <v>81</v>
      </c>
      <c r="AV2390" s="13" t="s">
        <v>81</v>
      </c>
      <c r="AW2390" s="13" t="s">
        <v>34</v>
      </c>
      <c r="AX2390" s="13" t="s">
        <v>72</v>
      </c>
      <c r="AY2390" s="165" t="s">
        <v>195</v>
      </c>
    </row>
    <row r="2391" spans="1:65" s="14" customFormat="1">
      <c r="B2391" s="172"/>
      <c r="D2391" s="159" t="s">
        <v>206</v>
      </c>
      <c r="E2391" s="173" t="s">
        <v>3</v>
      </c>
      <c r="F2391" s="174" t="s">
        <v>961</v>
      </c>
      <c r="H2391" s="175">
        <v>9.5</v>
      </c>
      <c r="I2391" s="176"/>
      <c r="L2391" s="172"/>
      <c r="M2391" s="177"/>
      <c r="N2391" s="178"/>
      <c r="O2391" s="178"/>
      <c r="P2391" s="178"/>
      <c r="Q2391" s="178"/>
      <c r="R2391" s="178"/>
      <c r="S2391" s="178"/>
      <c r="T2391" s="179"/>
      <c r="AT2391" s="173" t="s">
        <v>206</v>
      </c>
      <c r="AU2391" s="173" t="s">
        <v>81</v>
      </c>
      <c r="AV2391" s="14" t="s">
        <v>109</v>
      </c>
      <c r="AW2391" s="14" t="s">
        <v>34</v>
      </c>
      <c r="AX2391" s="14" t="s">
        <v>72</v>
      </c>
      <c r="AY2391" s="173" t="s">
        <v>195</v>
      </c>
    </row>
    <row r="2392" spans="1:65" s="15" customFormat="1">
      <c r="B2392" s="180"/>
      <c r="D2392" s="159" t="s">
        <v>206</v>
      </c>
      <c r="E2392" s="181" t="s">
        <v>3</v>
      </c>
      <c r="F2392" s="182" t="s">
        <v>212</v>
      </c>
      <c r="H2392" s="183">
        <v>2865.02</v>
      </c>
      <c r="I2392" s="184"/>
      <c r="L2392" s="180"/>
      <c r="M2392" s="185"/>
      <c r="N2392" s="186"/>
      <c r="O2392" s="186"/>
      <c r="P2392" s="186"/>
      <c r="Q2392" s="186"/>
      <c r="R2392" s="186"/>
      <c r="S2392" s="186"/>
      <c r="T2392" s="187"/>
      <c r="AT2392" s="181" t="s">
        <v>206</v>
      </c>
      <c r="AU2392" s="181" t="s">
        <v>81</v>
      </c>
      <c r="AV2392" s="15" t="s">
        <v>202</v>
      </c>
      <c r="AW2392" s="15" t="s">
        <v>34</v>
      </c>
      <c r="AX2392" s="15" t="s">
        <v>79</v>
      </c>
      <c r="AY2392" s="181" t="s">
        <v>195</v>
      </c>
    </row>
    <row r="2393" spans="1:65" s="2" customFormat="1" ht="14.45" customHeight="1">
      <c r="A2393" s="35"/>
      <c r="B2393" s="145"/>
      <c r="C2393" s="188" t="s">
        <v>2795</v>
      </c>
      <c r="D2393" s="188" t="s">
        <v>282</v>
      </c>
      <c r="E2393" s="189" t="s">
        <v>2796</v>
      </c>
      <c r="F2393" s="190" t="s">
        <v>2797</v>
      </c>
      <c r="G2393" s="191" t="s">
        <v>300</v>
      </c>
      <c r="H2393" s="192">
        <v>3151.5219999999999</v>
      </c>
      <c r="I2393" s="193"/>
      <c r="J2393" s="194">
        <f>ROUND(I2393*H2393,2)</f>
        <v>0</v>
      </c>
      <c r="K2393" s="190" t="s">
        <v>201</v>
      </c>
      <c r="L2393" s="195"/>
      <c r="M2393" s="196" t="s">
        <v>3</v>
      </c>
      <c r="N2393" s="197" t="s">
        <v>43</v>
      </c>
      <c r="O2393" s="56"/>
      <c r="P2393" s="155">
        <f>O2393*H2393</f>
        <v>0</v>
      </c>
      <c r="Q2393" s="155">
        <v>4.0000000000000002E-4</v>
      </c>
      <c r="R2393" s="155">
        <f>Q2393*H2393</f>
        <v>1.2606088</v>
      </c>
      <c r="S2393" s="155">
        <v>0</v>
      </c>
      <c r="T2393" s="156">
        <f>S2393*H2393</f>
        <v>0</v>
      </c>
      <c r="U2393" s="35"/>
      <c r="V2393" s="35"/>
      <c r="W2393" s="35"/>
      <c r="X2393" s="35"/>
      <c r="Y2393" s="35"/>
      <c r="Z2393" s="35"/>
      <c r="AA2393" s="35"/>
      <c r="AB2393" s="35"/>
      <c r="AC2393" s="35"/>
      <c r="AD2393" s="35"/>
      <c r="AE2393" s="35"/>
      <c r="AR2393" s="157" t="s">
        <v>392</v>
      </c>
      <c r="AT2393" s="157" t="s">
        <v>282</v>
      </c>
      <c r="AU2393" s="157" t="s">
        <v>81</v>
      </c>
      <c r="AY2393" s="20" t="s">
        <v>195</v>
      </c>
      <c r="BE2393" s="158">
        <f>IF(N2393="základní",J2393,0)</f>
        <v>0</v>
      </c>
      <c r="BF2393" s="158">
        <f>IF(N2393="snížená",J2393,0)</f>
        <v>0</v>
      </c>
      <c r="BG2393" s="158">
        <f>IF(N2393="zákl. přenesená",J2393,0)</f>
        <v>0</v>
      </c>
      <c r="BH2393" s="158">
        <f>IF(N2393="sníž. přenesená",J2393,0)</f>
        <v>0</v>
      </c>
      <c r="BI2393" s="158">
        <f>IF(N2393="nulová",J2393,0)</f>
        <v>0</v>
      </c>
      <c r="BJ2393" s="20" t="s">
        <v>79</v>
      </c>
      <c r="BK2393" s="158">
        <f>ROUND(I2393*H2393,2)</f>
        <v>0</v>
      </c>
      <c r="BL2393" s="20" t="s">
        <v>292</v>
      </c>
      <c r="BM2393" s="157" t="s">
        <v>2798</v>
      </c>
    </row>
    <row r="2394" spans="1:65" s="13" customFormat="1">
      <c r="B2394" s="164"/>
      <c r="D2394" s="159" t="s">
        <v>206</v>
      </c>
      <c r="F2394" s="166" t="s">
        <v>2799</v>
      </c>
      <c r="H2394" s="167">
        <v>3151.5219999999999</v>
      </c>
      <c r="I2394" s="168"/>
      <c r="L2394" s="164"/>
      <c r="M2394" s="169"/>
      <c r="N2394" s="170"/>
      <c r="O2394" s="170"/>
      <c r="P2394" s="170"/>
      <c r="Q2394" s="170"/>
      <c r="R2394" s="170"/>
      <c r="S2394" s="170"/>
      <c r="T2394" s="171"/>
      <c r="AT2394" s="165" t="s">
        <v>206</v>
      </c>
      <c r="AU2394" s="165" t="s">
        <v>81</v>
      </c>
      <c r="AV2394" s="13" t="s">
        <v>81</v>
      </c>
      <c r="AW2394" s="13" t="s">
        <v>4</v>
      </c>
      <c r="AX2394" s="13" t="s">
        <v>79</v>
      </c>
      <c r="AY2394" s="165" t="s">
        <v>195</v>
      </c>
    </row>
    <row r="2395" spans="1:65" s="2" customFormat="1" ht="49.15" customHeight="1">
      <c r="A2395" s="35"/>
      <c r="B2395" s="145"/>
      <c r="C2395" s="146" t="s">
        <v>2800</v>
      </c>
      <c r="D2395" s="146" t="s">
        <v>197</v>
      </c>
      <c r="E2395" s="147" t="s">
        <v>2801</v>
      </c>
      <c r="F2395" s="148" t="s">
        <v>2802</v>
      </c>
      <c r="G2395" s="149" t="s">
        <v>262</v>
      </c>
      <c r="H2395" s="150">
        <v>49.68</v>
      </c>
      <c r="I2395" s="151"/>
      <c r="J2395" s="152">
        <f>ROUND(I2395*H2395,2)</f>
        <v>0</v>
      </c>
      <c r="K2395" s="148" t="s">
        <v>201</v>
      </c>
      <c r="L2395" s="36"/>
      <c r="M2395" s="153" t="s">
        <v>3</v>
      </c>
      <c r="N2395" s="154" t="s">
        <v>43</v>
      </c>
      <c r="O2395" s="56"/>
      <c r="P2395" s="155">
        <f>O2395*H2395</f>
        <v>0</v>
      </c>
      <c r="Q2395" s="155">
        <v>0</v>
      </c>
      <c r="R2395" s="155">
        <f>Q2395*H2395</f>
        <v>0</v>
      </c>
      <c r="S2395" s="155">
        <v>0</v>
      </c>
      <c r="T2395" s="156">
        <f>S2395*H2395</f>
        <v>0</v>
      </c>
      <c r="U2395" s="35"/>
      <c r="V2395" s="35"/>
      <c r="W2395" s="35"/>
      <c r="X2395" s="35"/>
      <c r="Y2395" s="35"/>
      <c r="Z2395" s="35"/>
      <c r="AA2395" s="35"/>
      <c r="AB2395" s="35"/>
      <c r="AC2395" s="35"/>
      <c r="AD2395" s="35"/>
      <c r="AE2395" s="35"/>
      <c r="AR2395" s="157" t="s">
        <v>292</v>
      </c>
      <c r="AT2395" s="157" t="s">
        <v>197</v>
      </c>
      <c r="AU2395" s="157" t="s">
        <v>81</v>
      </c>
      <c r="AY2395" s="20" t="s">
        <v>195</v>
      </c>
      <c r="BE2395" s="158">
        <f>IF(N2395="základní",J2395,0)</f>
        <v>0</v>
      </c>
      <c r="BF2395" s="158">
        <f>IF(N2395="snížená",J2395,0)</f>
        <v>0</v>
      </c>
      <c r="BG2395" s="158">
        <f>IF(N2395="zákl. přenesená",J2395,0)</f>
        <v>0</v>
      </c>
      <c r="BH2395" s="158">
        <f>IF(N2395="sníž. přenesená",J2395,0)</f>
        <v>0</v>
      </c>
      <c r="BI2395" s="158">
        <f>IF(N2395="nulová",J2395,0)</f>
        <v>0</v>
      </c>
      <c r="BJ2395" s="20" t="s">
        <v>79</v>
      </c>
      <c r="BK2395" s="158">
        <f>ROUND(I2395*H2395,2)</f>
        <v>0</v>
      </c>
      <c r="BL2395" s="20" t="s">
        <v>292</v>
      </c>
      <c r="BM2395" s="157" t="s">
        <v>2803</v>
      </c>
    </row>
    <row r="2396" spans="1:65" s="2" customFormat="1" ht="126.75">
      <c r="A2396" s="35"/>
      <c r="B2396" s="36"/>
      <c r="C2396" s="35"/>
      <c r="D2396" s="159" t="s">
        <v>204</v>
      </c>
      <c r="E2396" s="35"/>
      <c r="F2396" s="160" t="s">
        <v>2804</v>
      </c>
      <c r="G2396" s="35"/>
      <c r="H2396" s="35"/>
      <c r="I2396" s="161"/>
      <c r="J2396" s="35"/>
      <c r="K2396" s="35"/>
      <c r="L2396" s="36"/>
      <c r="M2396" s="162"/>
      <c r="N2396" s="163"/>
      <c r="O2396" s="56"/>
      <c r="P2396" s="56"/>
      <c r="Q2396" s="56"/>
      <c r="R2396" s="56"/>
      <c r="S2396" s="56"/>
      <c r="T2396" s="57"/>
      <c r="U2396" s="35"/>
      <c r="V2396" s="35"/>
      <c r="W2396" s="35"/>
      <c r="X2396" s="35"/>
      <c r="Y2396" s="35"/>
      <c r="Z2396" s="35"/>
      <c r="AA2396" s="35"/>
      <c r="AB2396" s="35"/>
      <c r="AC2396" s="35"/>
      <c r="AD2396" s="35"/>
      <c r="AE2396" s="35"/>
      <c r="AT2396" s="20" t="s">
        <v>204</v>
      </c>
      <c r="AU2396" s="20" t="s">
        <v>81</v>
      </c>
    </row>
    <row r="2397" spans="1:65" s="12" customFormat="1" ht="22.9" customHeight="1">
      <c r="B2397" s="132"/>
      <c r="D2397" s="133" t="s">
        <v>71</v>
      </c>
      <c r="E2397" s="143" t="s">
        <v>2805</v>
      </c>
      <c r="F2397" s="143" t="s">
        <v>2806</v>
      </c>
      <c r="I2397" s="135"/>
      <c r="J2397" s="144">
        <f>BK2397</f>
        <v>0</v>
      </c>
      <c r="L2397" s="132"/>
      <c r="M2397" s="137"/>
      <c r="N2397" s="138"/>
      <c r="O2397" s="138"/>
      <c r="P2397" s="139">
        <f>SUM(P2398:P2461)</f>
        <v>0</v>
      </c>
      <c r="Q2397" s="138"/>
      <c r="R2397" s="139">
        <f>SUM(R2398:R2461)</f>
        <v>0</v>
      </c>
      <c r="S2397" s="138"/>
      <c r="T2397" s="140">
        <f>SUM(T2398:T2461)</f>
        <v>0</v>
      </c>
      <c r="AR2397" s="133" t="s">
        <v>81</v>
      </c>
      <c r="AT2397" s="141" t="s">
        <v>71</v>
      </c>
      <c r="AU2397" s="141" t="s">
        <v>79</v>
      </c>
      <c r="AY2397" s="133" t="s">
        <v>195</v>
      </c>
      <c r="BK2397" s="142">
        <f>SUM(BK2398:BK2461)</f>
        <v>0</v>
      </c>
    </row>
    <row r="2398" spans="1:65" s="2" customFormat="1" ht="14.45" customHeight="1">
      <c r="A2398" s="35"/>
      <c r="B2398" s="145"/>
      <c r="C2398" s="146" t="s">
        <v>2807</v>
      </c>
      <c r="D2398" s="146" t="s">
        <v>197</v>
      </c>
      <c r="E2398" s="147" t="s">
        <v>2808</v>
      </c>
      <c r="F2398" s="148" t="s">
        <v>2809</v>
      </c>
      <c r="G2398" s="149" t="s">
        <v>467</v>
      </c>
      <c r="H2398" s="150">
        <v>6</v>
      </c>
      <c r="I2398" s="151"/>
      <c r="J2398" s="152">
        <f>ROUND(I2398*H2398,2)</f>
        <v>0</v>
      </c>
      <c r="K2398" s="148" t="s">
        <v>3</v>
      </c>
      <c r="L2398" s="36"/>
      <c r="M2398" s="153" t="s">
        <v>3</v>
      </c>
      <c r="N2398" s="154" t="s">
        <v>43</v>
      </c>
      <c r="O2398" s="56"/>
      <c r="P2398" s="155">
        <f>O2398*H2398</f>
        <v>0</v>
      </c>
      <c r="Q2398" s="155">
        <v>0</v>
      </c>
      <c r="R2398" s="155">
        <f>Q2398*H2398</f>
        <v>0</v>
      </c>
      <c r="S2398" s="155">
        <v>0</v>
      </c>
      <c r="T2398" s="156">
        <f>S2398*H2398</f>
        <v>0</v>
      </c>
      <c r="U2398" s="35"/>
      <c r="V2398" s="35"/>
      <c r="W2398" s="35"/>
      <c r="X2398" s="35"/>
      <c r="Y2398" s="35"/>
      <c r="Z2398" s="35"/>
      <c r="AA2398" s="35"/>
      <c r="AB2398" s="35"/>
      <c r="AC2398" s="35"/>
      <c r="AD2398" s="35"/>
      <c r="AE2398" s="35"/>
      <c r="AR2398" s="157" t="s">
        <v>292</v>
      </c>
      <c r="AT2398" s="157" t="s">
        <v>197</v>
      </c>
      <c r="AU2398" s="157" t="s">
        <v>81</v>
      </c>
      <c r="AY2398" s="20" t="s">
        <v>195</v>
      </c>
      <c r="BE2398" s="158">
        <f>IF(N2398="základní",J2398,0)</f>
        <v>0</v>
      </c>
      <c r="BF2398" s="158">
        <f>IF(N2398="snížená",J2398,0)</f>
        <v>0</v>
      </c>
      <c r="BG2398" s="158">
        <f>IF(N2398="zákl. přenesená",J2398,0)</f>
        <v>0</v>
      </c>
      <c r="BH2398" s="158">
        <f>IF(N2398="sníž. přenesená",J2398,0)</f>
        <v>0</v>
      </c>
      <c r="BI2398" s="158">
        <f>IF(N2398="nulová",J2398,0)</f>
        <v>0</v>
      </c>
      <c r="BJ2398" s="20" t="s">
        <v>79</v>
      </c>
      <c r="BK2398" s="158">
        <f>ROUND(I2398*H2398,2)</f>
        <v>0</v>
      </c>
      <c r="BL2398" s="20" t="s">
        <v>292</v>
      </c>
      <c r="BM2398" s="157" t="s">
        <v>2810</v>
      </c>
    </row>
    <row r="2399" spans="1:65" s="13" customFormat="1">
      <c r="B2399" s="164"/>
      <c r="D2399" s="159" t="s">
        <v>206</v>
      </c>
      <c r="E2399" s="165" t="s">
        <v>3</v>
      </c>
      <c r="F2399" s="166" t="s">
        <v>975</v>
      </c>
      <c r="H2399" s="167">
        <v>6</v>
      </c>
      <c r="I2399" s="168"/>
      <c r="L2399" s="164"/>
      <c r="M2399" s="169"/>
      <c r="N2399" s="170"/>
      <c r="O2399" s="170"/>
      <c r="P2399" s="170"/>
      <c r="Q2399" s="170"/>
      <c r="R2399" s="170"/>
      <c r="S2399" s="170"/>
      <c r="T2399" s="171"/>
      <c r="AT2399" s="165" t="s">
        <v>206</v>
      </c>
      <c r="AU2399" s="165" t="s">
        <v>81</v>
      </c>
      <c r="AV2399" s="13" t="s">
        <v>81</v>
      </c>
      <c r="AW2399" s="13" t="s">
        <v>34</v>
      </c>
      <c r="AX2399" s="13" t="s">
        <v>79</v>
      </c>
      <c r="AY2399" s="165" t="s">
        <v>195</v>
      </c>
    </row>
    <row r="2400" spans="1:65" s="2" customFormat="1" ht="14.45" customHeight="1">
      <c r="A2400" s="35"/>
      <c r="B2400" s="145"/>
      <c r="C2400" s="146" t="s">
        <v>2811</v>
      </c>
      <c r="D2400" s="146" t="s">
        <v>197</v>
      </c>
      <c r="E2400" s="147" t="s">
        <v>2812</v>
      </c>
      <c r="F2400" s="148" t="s">
        <v>2813</v>
      </c>
      <c r="G2400" s="149" t="s">
        <v>467</v>
      </c>
      <c r="H2400" s="150">
        <v>4</v>
      </c>
      <c r="I2400" s="151"/>
      <c r="J2400" s="152">
        <f>ROUND(I2400*H2400,2)</f>
        <v>0</v>
      </c>
      <c r="K2400" s="148" t="s">
        <v>3</v>
      </c>
      <c r="L2400" s="36"/>
      <c r="M2400" s="153" t="s">
        <v>3</v>
      </c>
      <c r="N2400" s="154" t="s">
        <v>43</v>
      </c>
      <c r="O2400" s="56"/>
      <c r="P2400" s="155">
        <f>O2400*H2400</f>
        <v>0</v>
      </c>
      <c r="Q2400" s="155">
        <v>0</v>
      </c>
      <c r="R2400" s="155">
        <f>Q2400*H2400</f>
        <v>0</v>
      </c>
      <c r="S2400" s="155">
        <v>0</v>
      </c>
      <c r="T2400" s="156">
        <f>S2400*H2400</f>
        <v>0</v>
      </c>
      <c r="U2400" s="35"/>
      <c r="V2400" s="35"/>
      <c r="W2400" s="35"/>
      <c r="X2400" s="35"/>
      <c r="Y2400" s="35"/>
      <c r="Z2400" s="35"/>
      <c r="AA2400" s="35"/>
      <c r="AB2400" s="35"/>
      <c r="AC2400" s="35"/>
      <c r="AD2400" s="35"/>
      <c r="AE2400" s="35"/>
      <c r="AR2400" s="157" t="s">
        <v>292</v>
      </c>
      <c r="AT2400" s="157" t="s">
        <v>197</v>
      </c>
      <c r="AU2400" s="157" t="s">
        <v>81</v>
      </c>
      <c r="AY2400" s="20" t="s">
        <v>195</v>
      </c>
      <c r="BE2400" s="158">
        <f>IF(N2400="základní",J2400,0)</f>
        <v>0</v>
      </c>
      <c r="BF2400" s="158">
        <f>IF(N2400="snížená",J2400,0)</f>
        <v>0</v>
      </c>
      <c r="BG2400" s="158">
        <f>IF(N2400="zákl. přenesená",J2400,0)</f>
        <v>0</v>
      </c>
      <c r="BH2400" s="158">
        <f>IF(N2400="sníž. přenesená",J2400,0)</f>
        <v>0</v>
      </c>
      <c r="BI2400" s="158">
        <f>IF(N2400="nulová",J2400,0)</f>
        <v>0</v>
      </c>
      <c r="BJ2400" s="20" t="s">
        <v>79</v>
      </c>
      <c r="BK2400" s="158">
        <f>ROUND(I2400*H2400,2)</f>
        <v>0</v>
      </c>
      <c r="BL2400" s="20" t="s">
        <v>292</v>
      </c>
      <c r="BM2400" s="157" t="s">
        <v>2814</v>
      </c>
    </row>
    <row r="2401" spans="1:65" s="13" customFormat="1">
      <c r="B2401" s="164"/>
      <c r="D2401" s="159" t="s">
        <v>206</v>
      </c>
      <c r="E2401" s="165" t="s">
        <v>3</v>
      </c>
      <c r="F2401" s="166" t="s">
        <v>2815</v>
      </c>
      <c r="H2401" s="167">
        <v>4</v>
      </c>
      <c r="I2401" s="168"/>
      <c r="L2401" s="164"/>
      <c r="M2401" s="169"/>
      <c r="N2401" s="170"/>
      <c r="O2401" s="170"/>
      <c r="P2401" s="170"/>
      <c r="Q2401" s="170"/>
      <c r="R2401" s="170"/>
      <c r="S2401" s="170"/>
      <c r="T2401" s="171"/>
      <c r="AT2401" s="165" t="s">
        <v>206</v>
      </c>
      <c r="AU2401" s="165" t="s">
        <v>81</v>
      </c>
      <c r="AV2401" s="13" t="s">
        <v>81</v>
      </c>
      <c r="AW2401" s="13" t="s">
        <v>34</v>
      </c>
      <c r="AX2401" s="13" t="s">
        <v>79</v>
      </c>
      <c r="AY2401" s="165" t="s">
        <v>195</v>
      </c>
    </row>
    <row r="2402" spans="1:65" s="2" customFormat="1" ht="14.45" customHeight="1">
      <c r="A2402" s="35"/>
      <c r="B2402" s="145"/>
      <c r="C2402" s="146" t="s">
        <v>2816</v>
      </c>
      <c r="D2402" s="146" t="s">
        <v>197</v>
      </c>
      <c r="E2402" s="147" t="s">
        <v>2817</v>
      </c>
      <c r="F2402" s="148" t="s">
        <v>2818</v>
      </c>
      <c r="G2402" s="149" t="s">
        <v>467</v>
      </c>
      <c r="H2402" s="150">
        <v>5</v>
      </c>
      <c r="I2402" s="151"/>
      <c r="J2402" s="152">
        <f>ROUND(I2402*H2402,2)</f>
        <v>0</v>
      </c>
      <c r="K2402" s="148" t="s">
        <v>3</v>
      </c>
      <c r="L2402" s="36"/>
      <c r="M2402" s="153" t="s">
        <v>3</v>
      </c>
      <c r="N2402" s="154" t="s">
        <v>43</v>
      </c>
      <c r="O2402" s="56"/>
      <c r="P2402" s="155">
        <f>O2402*H2402</f>
        <v>0</v>
      </c>
      <c r="Q2402" s="155">
        <v>0</v>
      </c>
      <c r="R2402" s="155">
        <f>Q2402*H2402</f>
        <v>0</v>
      </c>
      <c r="S2402" s="155">
        <v>0</v>
      </c>
      <c r="T2402" s="156">
        <f>S2402*H2402</f>
        <v>0</v>
      </c>
      <c r="U2402" s="35"/>
      <c r="V2402" s="35"/>
      <c r="W2402" s="35"/>
      <c r="X2402" s="35"/>
      <c r="Y2402" s="35"/>
      <c r="Z2402" s="35"/>
      <c r="AA2402" s="35"/>
      <c r="AB2402" s="35"/>
      <c r="AC2402" s="35"/>
      <c r="AD2402" s="35"/>
      <c r="AE2402" s="35"/>
      <c r="AR2402" s="157" t="s">
        <v>292</v>
      </c>
      <c r="AT2402" s="157" t="s">
        <v>197</v>
      </c>
      <c r="AU2402" s="157" t="s">
        <v>81</v>
      </c>
      <c r="AY2402" s="20" t="s">
        <v>195</v>
      </c>
      <c r="BE2402" s="158">
        <f>IF(N2402="základní",J2402,0)</f>
        <v>0</v>
      </c>
      <c r="BF2402" s="158">
        <f>IF(N2402="snížená",J2402,0)</f>
        <v>0</v>
      </c>
      <c r="BG2402" s="158">
        <f>IF(N2402="zákl. přenesená",J2402,0)</f>
        <v>0</v>
      </c>
      <c r="BH2402" s="158">
        <f>IF(N2402="sníž. přenesená",J2402,0)</f>
        <v>0</v>
      </c>
      <c r="BI2402" s="158">
        <f>IF(N2402="nulová",J2402,0)</f>
        <v>0</v>
      </c>
      <c r="BJ2402" s="20" t="s">
        <v>79</v>
      </c>
      <c r="BK2402" s="158">
        <f>ROUND(I2402*H2402,2)</f>
        <v>0</v>
      </c>
      <c r="BL2402" s="20" t="s">
        <v>292</v>
      </c>
      <c r="BM2402" s="157" t="s">
        <v>2819</v>
      </c>
    </row>
    <row r="2403" spans="1:65" s="13" customFormat="1">
      <c r="B2403" s="164"/>
      <c r="D2403" s="159" t="s">
        <v>206</v>
      </c>
      <c r="E2403" s="165" t="s">
        <v>3</v>
      </c>
      <c r="F2403" s="166" t="s">
        <v>2820</v>
      </c>
      <c r="H2403" s="167">
        <v>5</v>
      </c>
      <c r="I2403" s="168"/>
      <c r="L2403" s="164"/>
      <c r="M2403" s="169"/>
      <c r="N2403" s="170"/>
      <c r="O2403" s="170"/>
      <c r="P2403" s="170"/>
      <c r="Q2403" s="170"/>
      <c r="R2403" s="170"/>
      <c r="S2403" s="170"/>
      <c r="T2403" s="171"/>
      <c r="AT2403" s="165" t="s">
        <v>206</v>
      </c>
      <c r="AU2403" s="165" t="s">
        <v>81</v>
      </c>
      <c r="AV2403" s="13" t="s">
        <v>81</v>
      </c>
      <c r="AW2403" s="13" t="s">
        <v>34</v>
      </c>
      <c r="AX2403" s="13" t="s">
        <v>79</v>
      </c>
      <c r="AY2403" s="165" t="s">
        <v>195</v>
      </c>
    </row>
    <row r="2404" spans="1:65" s="2" customFormat="1" ht="14.45" customHeight="1">
      <c r="A2404" s="35"/>
      <c r="B2404" s="145"/>
      <c r="C2404" s="146" t="s">
        <v>2821</v>
      </c>
      <c r="D2404" s="146" t="s">
        <v>197</v>
      </c>
      <c r="E2404" s="147" t="s">
        <v>2822</v>
      </c>
      <c r="F2404" s="148" t="s">
        <v>2823</v>
      </c>
      <c r="G2404" s="149" t="s">
        <v>467</v>
      </c>
      <c r="H2404" s="150">
        <v>7</v>
      </c>
      <c r="I2404" s="151"/>
      <c r="J2404" s="152">
        <f>ROUND(I2404*H2404,2)</f>
        <v>0</v>
      </c>
      <c r="K2404" s="148" t="s">
        <v>3</v>
      </c>
      <c r="L2404" s="36"/>
      <c r="M2404" s="153" t="s">
        <v>3</v>
      </c>
      <c r="N2404" s="154" t="s">
        <v>43</v>
      </c>
      <c r="O2404" s="56"/>
      <c r="P2404" s="155">
        <f>O2404*H2404</f>
        <v>0</v>
      </c>
      <c r="Q2404" s="155">
        <v>0</v>
      </c>
      <c r="R2404" s="155">
        <f>Q2404*H2404</f>
        <v>0</v>
      </c>
      <c r="S2404" s="155">
        <v>0</v>
      </c>
      <c r="T2404" s="156">
        <f>S2404*H2404</f>
        <v>0</v>
      </c>
      <c r="U2404" s="35"/>
      <c r="V2404" s="35"/>
      <c r="W2404" s="35"/>
      <c r="X2404" s="35"/>
      <c r="Y2404" s="35"/>
      <c r="Z2404" s="35"/>
      <c r="AA2404" s="35"/>
      <c r="AB2404" s="35"/>
      <c r="AC2404" s="35"/>
      <c r="AD2404" s="35"/>
      <c r="AE2404" s="35"/>
      <c r="AR2404" s="157" t="s">
        <v>292</v>
      </c>
      <c r="AT2404" s="157" t="s">
        <v>197</v>
      </c>
      <c r="AU2404" s="157" t="s">
        <v>81</v>
      </c>
      <c r="AY2404" s="20" t="s">
        <v>195</v>
      </c>
      <c r="BE2404" s="158">
        <f>IF(N2404="základní",J2404,0)</f>
        <v>0</v>
      </c>
      <c r="BF2404" s="158">
        <f>IF(N2404="snížená",J2404,0)</f>
        <v>0</v>
      </c>
      <c r="BG2404" s="158">
        <f>IF(N2404="zákl. přenesená",J2404,0)</f>
        <v>0</v>
      </c>
      <c r="BH2404" s="158">
        <f>IF(N2404="sníž. přenesená",J2404,0)</f>
        <v>0</v>
      </c>
      <c r="BI2404" s="158">
        <f>IF(N2404="nulová",J2404,0)</f>
        <v>0</v>
      </c>
      <c r="BJ2404" s="20" t="s">
        <v>79</v>
      </c>
      <c r="BK2404" s="158">
        <f>ROUND(I2404*H2404,2)</f>
        <v>0</v>
      </c>
      <c r="BL2404" s="20" t="s">
        <v>292</v>
      </c>
      <c r="BM2404" s="157" t="s">
        <v>2824</v>
      </c>
    </row>
    <row r="2405" spans="1:65" s="13" customFormat="1">
      <c r="B2405" s="164"/>
      <c r="D2405" s="159" t="s">
        <v>206</v>
      </c>
      <c r="E2405" s="165" t="s">
        <v>3</v>
      </c>
      <c r="F2405" s="166" t="s">
        <v>2825</v>
      </c>
      <c r="H2405" s="167">
        <v>3</v>
      </c>
      <c r="I2405" s="168"/>
      <c r="L2405" s="164"/>
      <c r="M2405" s="169"/>
      <c r="N2405" s="170"/>
      <c r="O2405" s="170"/>
      <c r="P2405" s="170"/>
      <c r="Q2405" s="170"/>
      <c r="R2405" s="170"/>
      <c r="S2405" s="170"/>
      <c r="T2405" s="171"/>
      <c r="AT2405" s="165" t="s">
        <v>206</v>
      </c>
      <c r="AU2405" s="165" t="s">
        <v>81</v>
      </c>
      <c r="AV2405" s="13" t="s">
        <v>81</v>
      </c>
      <c r="AW2405" s="13" t="s">
        <v>34</v>
      </c>
      <c r="AX2405" s="13" t="s">
        <v>72</v>
      </c>
      <c r="AY2405" s="165" t="s">
        <v>195</v>
      </c>
    </row>
    <row r="2406" spans="1:65" s="13" customFormat="1">
      <c r="B2406" s="164"/>
      <c r="D2406" s="159" t="s">
        <v>206</v>
      </c>
      <c r="E2406" s="165" t="s">
        <v>3</v>
      </c>
      <c r="F2406" s="166" t="s">
        <v>2826</v>
      </c>
      <c r="H2406" s="167">
        <v>4</v>
      </c>
      <c r="I2406" s="168"/>
      <c r="L2406" s="164"/>
      <c r="M2406" s="169"/>
      <c r="N2406" s="170"/>
      <c r="O2406" s="170"/>
      <c r="P2406" s="170"/>
      <c r="Q2406" s="170"/>
      <c r="R2406" s="170"/>
      <c r="S2406" s="170"/>
      <c r="T2406" s="171"/>
      <c r="AT2406" s="165" t="s">
        <v>206</v>
      </c>
      <c r="AU2406" s="165" t="s">
        <v>81</v>
      </c>
      <c r="AV2406" s="13" t="s">
        <v>81</v>
      </c>
      <c r="AW2406" s="13" t="s">
        <v>34</v>
      </c>
      <c r="AX2406" s="13" t="s">
        <v>72</v>
      </c>
      <c r="AY2406" s="165" t="s">
        <v>195</v>
      </c>
    </row>
    <row r="2407" spans="1:65" s="15" customFormat="1">
      <c r="B2407" s="180"/>
      <c r="D2407" s="159" t="s">
        <v>206</v>
      </c>
      <c r="E2407" s="181" t="s">
        <v>3</v>
      </c>
      <c r="F2407" s="182" t="s">
        <v>212</v>
      </c>
      <c r="H2407" s="183">
        <v>7</v>
      </c>
      <c r="I2407" s="184"/>
      <c r="L2407" s="180"/>
      <c r="M2407" s="185"/>
      <c r="N2407" s="186"/>
      <c r="O2407" s="186"/>
      <c r="P2407" s="186"/>
      <c r="Q2407" s="186"/>
      <c r="R2407" s="186"/>
      <c r="S2407" s="186"/>
      <c r="T2407" s="187"/>
      <c r="AT2407" s="181" t="s">
        <v>206</v>
      </c>
      <c r="AU2407" s="181" t="s">
        <v>81</v>
      </c>
      <c r="AV2407" s="15" t="s">
        <v>202</v>
      </c>
      <c r="AW2407" s="15" t="s">
        <v>34</v>
      </c>
      <c r="AX2407" s="15" t="s">
        <v>79</v>
      </c>
      <c r="AY2407" s="181" t="s">
        <v>195</v>
      </c>
    </row>
    <row r="2408" spans="1:65" s="2" customFormat="1" ht="14.45" customHeight="1">
      <c r="A2408" s="35"/>
      <c r="B2408" s="145"/>
      <c r="C2408" s="146" t="s">
        <v>2827</v>
      </c>
      <c r="D2408" s="146" t="s">
        <v>197</v>
      </c>
      <c r="E2408" s="147" t="s">
        <v>2828</v>
      </c>
      <c r="F2408" s="148" t="s">
        <v>2829</v>
      </c>
      <c r="G2408" s="149" t="s">
        <v>467</v>
      </c>
      <c r="H2408" s="150">
        <v>7</v>
      </c>
      <c r="I2408" s="151"/>
      <c r="J2408" s="152">
        <f>ROUND(I2408*H2408,2)</f>
        <v>0</v>
      </c>
      <c r="K2408" s="148" t="s">
        <v>3</v>
      </c>
      <c r="L2408" s="36"/>
      <c r="M2408" s="153" t="s">
        <v>3</v>
      </c>
      <c r="N2408" s="154" t="s">
        <v>43</v>
      </c>
      <c r="O2408" s="56"/>
      <c r="P2408" s="155">
        <f>O2408*H2408</f>
        <v>0</v>
      </c>
      <c r="Q2408" s="155">
        <v>0</v>
      </c>
      <c r="R2408" s="155">
        <f>Q2408*H2408</f>
        <v>0</v>
      </c>
      <c r="S2408" s="155">
        <v>0</v>
      </c>
      <c r="T2408" s="156">
        <f>S2408*H2408</f>
        <v>0</v>
      </c>
      <c r="U2408" s="35"/>
      <c r="V2408" s="35"/>
      <c r="W2408" s="35"/>
      <c r="X2408" s="35"/>
      <c r="Y2408" s="35"/>
      <c r="Z2408" s="35"/>
      <c r="AA2408" s="35"/>
      <c r="AB2408" s="35"/>
      <c r="AC2408" s="35"/>
      <c r="AD2408" s="35"/>
      <c r="AE2408" s="35"/>
      <c r="AR2408" s="157" t="s">
        <v>292</v>
      </c>
      <c r="AT2408" s="157" t="s">
        <v>197</v>
      </c>
      <c r="AU2408" s="157" t="s">
        <v>81</v>
      </c>
      <c r="AY2408" s="20" t="s">
        <v>195</v>
      </c>
      <c r="BE2408" s="158">
        <f>IF(N2408="základní",J2408,0)</f>
        <v>0</v>
      </c>
      <c r="BF2408" s="158">
        <f>IF(N2408="snížená",J2408,0)</f>
        <v>0</v>
      </c>
      <c r="BG2408" s="158">
        <f>IF(N2408="zákl. přenesená",J2408,0)</f>
        <v>0</v>
      </c>
      <c r="BH2408" s="158">
        <f>IF(N2408="sníž. přenesená",J2408,0)</f>
        <v>0</v>
      </c>
      <c r="BI2408" s="158">
        <f>IF(N2408="nulová",J2408,0)</f>
        <v>0</v>
      </c>
      <c r="BJ2408" s="20" t="s">
        <v>79</v>
      </c>
      <c r="BK2408" s="158">
        <f>ROUND(I2408*H2408,2)</f>
        <v>0</v>
      </c>
      <c r="BL2408" s="20" t="s">
        <v>292</v>
      </c>
      <c r="BM2408" s="157" t="s">
        <v>2830</v>
      </c>
    </row>
    <row r="2409" spans="1:65" s="13" customFormat="1">
      <c r="B2409" s="164"/>
      <c r="D2409" s="159" t="s">
        <v>206</v>
      </c>
      <c r="E2409" s="165" t="s">
        <v>3</v>
      </c>
      <c r="F2409" s="166" t="s">
        <v>2825</v>
      </c>
      <c r="H2409" s="167">
        <v>3</v>
      </c>
      <c r="I2409" s="168"/>
      <c r="L2409" s="164"/>
      <c r="M2409" s="169"/>
      <c r="N2409" s="170"/>
      <c r="O2409" s="170"/>
      <c r="P2409" s="170"/>
      <c r="Q2409" s="170"/>
      <c r="R2409" s="170"/>
      <c r="S2409" s="170"/>
      <c r="T2409" s="171"/>
      <c r="AT2409" s="165" t="s">
        <v>206</v>
      </c>
      <c r="AU2409" s="165" t="s">
        <v>81</v>
      </c>
      <c r="AV2409" s="13" t="s">
        <v>81</v>
      </c>
      <c r="AW2409" s="13" t="s">
        <v>34</v>
      </c>
      <c r="AX2409" s="13" t="s">
        <v>72</v>
      </c>
      <c r="AY2409" s="165" t="s">
        <v>195</v>
      </c>
    </row>
    <row r="2410" spans="1:65" s="13" customFormat="1">
      <c r="B2410" s="164"/>
      <c r="D2410" s="159" t="s">
        <v>206</v>
      </c>
      <c r="E2410" s="165" t="s">
        <v>3</v>
      </c>
      <c r="F2410" s="166" t="s">
        <v>2826</v>
      </c>
      <c r="H2410" s="167">
        <v>4</v>
      </c>
      <c r="I2410" s="168"/>
      <c r="L2410" s="164"/>
      <c r="M2410" s="169"/>
      <c r="N2410" s="170"/>
      <c r="O2410" s="170"/>
      <c r="P2410" s="170"/>
      <c r="Q2410" s="170"/>
      <c r="R2410" s="170"/>
      <c r="S2410" s="170"/>
      <c r="T2410" s="171"/>
      <c r="AT2410" s="165" t="s">
        <v>206</v>
      </c>
      <c r="AU2410" s="165" t="s">
        <v>81</v>
      </c>
      <c r="AV2410" s="13" t="s">
        <v>81</v>
      </c>
      <c r="AW2410" s="13" t="s">
        <v>34</v>
      </c>
      <c r="AX2410" s="13" t="s">
        <v>72</v>
      </c>
      <c r="AY2410" s="165" t="s">
        <v>195</v>
      </c>
    </row>
    <row r="2411" spans="1:65" s="15" customFormat="1">
      <c r="B2411" s="180"/>
      <c r="D2411" s="159" t="s">
        <v>206</v>
      </c>
      <c r="E2411" s="181" t="s">
        <v>3</v>
      </c>
      <c r="F2411" s="182" t="s">
        <v>212</v>
      </c>
      <c r="H2411" s="183">
        <v>7</v>
      </c>
      <c r="I2411" s="184"/>
      <c r="L2411" s="180"/>
      <c r="M2411" s="185"/>
      <c r="N2411" s="186"/>
      <c r="O2411" s="186"/>
      <c r="P2411" s="186"/>
      <c r="Q2411" s="186"/>
      <c r="R2411" s="186"/>
      <c r="S2411" s="186"/>
      <c r="T2411" s="187"/>
      <c r="AT2411" s="181" t="s">
        <v>206</v>
      </c>
      <c r="AU2411" s="181" t="s">
        <v>81</v>
      </c>
      <c r="AV2411" s="15" t="s">
        <v>202</v>
      </c>
      <c r="AW2411" s="15" t="s">
        <v>34</v>
      </c>
      <c r="AX2411" s="15" t="s">
        <v>79</v>
      </c>
      <c r="AY2411" s="181" t="s">
        <v>195</v>
      </c>
    </row>
    <row r="2412" spans="1:65" s="2" customFormat="1" ht="14.45" customHeight="1">
      <c r="A2412" s="35"/>
      <c r="B2412" s="145"/>
      <c r="C2412" s="146" t="s">
        <v>2831</v>
      </c>
      <c r="D2412" s="146" t="s">
        <v>197</v>
      </c>
      <c r="E2412" s="147" t="s">
        <v>2832</v>
      </c>
      <c r="F2412" s="148" t="s">
        <v>2833</v>
      </c>
      <c r="G2412" s="149" t="s">
        <v>467</v>
      </c>
      <c r="H2412" s="150">
        <v>4</v>
      </c>
      <c r="I2412" s="151"/>
      <c r="J2412" s="152">
        <f>ROUND(I2412*H2412,2)</f>
        <v>0</v>
      </c>
      <c r="K2412" s="148" t="s">
        <v>3</v>
      </c>
      <c r="L2412" s="36"/>
      <c r="M2412" s="153" t="s">
        <v>3</v>
      </c>
      <c r="N2412" s="154" t="s">
        <v>43</v>
      </c>
      <c r="O2412" s="56"/>
      <c r="P2412" s="155">
        <f>O2412*H2412</f>
        <v>0</v>
      </c>
      <c r="Q2412" s="155">
        <v>0</v>
      </c>
      <c r="R2412" s="155">
        <f>Q2412*H2412</f>
        <v>0</v>
      </c>
      <c r="S2412" s="155">
        <v>0</v>
      </c>
      <c r="T2412" s="156">
        <f>S2412*H2412</f>
        <v>0</v>
      </c>
      <c r="U2412" s="35"/>
      <c r="V2412" s="35"/>
      <c r="W2412" s="35"/>
      <c r="X2412" s="35"/>
      <c r="Y2412" s="35"/>
      <c r="Z2412" s="35"/>
      <c r="AA2412" s="35"/>
      <c r="AB2412" s="35"/>
      <c r="AC2412" s="35"/>
      <c r="AD2412" s="35"/>
      <c r="AE2412" s="35"/>
      <c r="AR2412" s="157" t="s">
        <v>292</v>
      </c>
      <c r="AT2412" s="157" t="s">
        <v>197</v>
      </c>
      <c r="AU2412" s="157" t="s">
        <v>81</v>
      </c>
      <c r="AY2412" s="20" t="s">
        <v>195</v>
      </c>
      <c r="BE2412" s="158">
        <f>IF(N2412="základní",J2412,0)</f>
        <v>0</v>
      </c>
      <c r="BF2412" s="158">
        <f>IF(N2412="snížená",J2412,0)</f>
        <v>0</v>
      </c>
      <c r="BG2412" s="158">
        <f>IF(N2412="zákl. přenesená",J2412,0)</f>
        <v>0</v>
      </c>
      <c r="BH2412" s="158">
        <f>IF(N2412="sníž. přenesená",J2412,0)</f>
        <v>0</v>
      </c>
      <c r="BI2412" s="158">
        <f>IF(N2412="nulová",J2412,0)</f>
        <v>0</v>
      </c>
      <c r="BJ2412" s="20" t="s">
        <v>79</v>
      </c>
      <c r="BK2412" s="158">
        <f>ROUND(I2412*H2412,2)</f>
        <v>0</v>
      </c>
      <c r="BL2412" s="20" t="s">
        <v>292</v>
      </c>
      <c r="BM2412" s="157" t="s">
        <v>2834</v>
      </c>
    </row>
    <row r="2413" spans="1:65" s="13" customFormat="1">
      <c r="B2413" s="164"/>
      <c r="D2413" s="159" t="s">
        <v>206</v>
      </c>
      <c r="E2413" s="165" t="s">
        <v>3</v>
      </c>
      <c r="F2413" s="166" t="s">
        <v>763</v>
      </c>
      <c r="H2413" s="167">
        <v>2</v>
      </c>
      <c r="I2413" s="168"/>
      <c r="L2413" s="164"/>
      <c r="M2413" s="169"/>
      <c r="N2413" s="170"/>
      <c r="O2413" s="170"/>
      <c r="P2413" s="170"/>
      <c r="Q2413" s="170"/>
      <c r="R2413" s="170"/>
      <c r="S2413" s="170"/>
      <c r="T2413" s="171"/>
      <c r="AT2413" s="165" t="s">
        <v>206</v>
      </c>
      <c r="AU2413" s="165" t="s">
        <v>81</v>
      </c>
      <c r="AV2413" s="13" t="s">
        <v>81</v>
      </c>
      <c r="AW2413" s="13" t="s">
        <v>34</v>
      </c>
      <c r="AX2413" s="13" t="s">
        <v>72</v>
      </c>
      <c r="AY2413" s="165" t="s">
        <v>195</v>
      </c>
    </row>
    <row r="2414" spans="1:65" s="13" customFormat="1">
      <c r="B2414" s="164"/>
      <c r="D2414" s="159" t="s">
        <v>206</v>
      </c>
      <c r="E2414" s="165" t="s">
        <v>3</v>
      </c>
      <c r="F2414" s="166" t="s">
        <v>976</v>
      </c>
      <c r="H2414" s="167">
        <v>2</v>
      </c>
      <c r="I2414" s="168"/>
      <c r="L2414" s="164"/>
      <c r="M2414" s="169"/>
      <c r="N2414" s="170"/>
      <c r="O2414" s="170"/>
      <c r="P2414" s="170"/>
      <c r="Q2414" s="170"/>
      <c r="R2414" s="170"/>
      <c r="S2414" s="170"/>
      <c r="T2414" s="171"/>
      <c r="AT2414" s="165" t="s">
        <v>206</v>
      </c>
      <c r="AU2414" s="165" t="s">
        <v>81</v>
      </c>
      <c r="AV2414" s="13" t="s">
        <v>81</v>
      </c>
      <c r="AW2414" s="13" t="s">
        <v>34</v>
      </c>
      <c r="AX2414" s="13" t="s">
        <v>72</v>
      </c>
      <c r="AY2414" s="165" t="s">
        <v>195</v>
      </c>
    </row>
    <row r="2415" spans="1:65" s="15" customFormat="1">
      <c r="B2415" s="180"/>
      <c r="D2415" s="159" t="s">
        <v>206</v>
      </c>
      <c r="E2415" s="181" t="s">
        <v>3</v>
      </c>
      <c r="F2415" s="182" t="s">
        <v>212</v>
      </c>
      <c r="H2415" s="183">
        <v>4</v>
      </c>
      <c r="I2415" s="184"/>
      <c r="L2415" s="180"/>
      <c r="M2415" s="185"/>
      <c r="N2415" s="186"/>
      <c r="O2415" s="186"/>
      <c r="P2415" s="186"/>
      <c r="Q2415" s="186"/>
      <c r="R2415" s="186"/>
      <c r="S2415" s="186"/>
      <c r="T2415" s="187"/>
      <c r="AT2415" s="181" t="s">
        <v>206</v>
      </c>
      <c r="AU2415" s="181" t="s">
        <v>81</v>
      </c>
      <c r="AV2415" s="15" t="s">
        <v>202</v>
      </c>
      <c r="AW2415" s="15" t="s">
        <v>34</v>
      </c>
      <c r="AX2415" s="15" t="s">
        <v>79</v>
      </c>
      <c r="AY2415" s="181" t="s">
        <v>195</v>
      </c>
    </row>
    <row r="2416" spans="1:65" s="2" customFormat="1" ht="14.45" customHeight="1">
      <c r="A2416" s="35"/>
      <c r="B2416" s="145"/>
      <c r="C2416" s="146" t="s">
        <v>2835</v>
      </c>
      <c r="D2416" s="146" t="s">
        <v>197</v>
      </c>
      <c r="E2416" s="147" t="s">
        <v>2836</v>
      </c>
      <c r="F2416" s="148" t="s">
        <v>2837</v>
      </c>
      <c r="G2416" s="149" t="s">
        <v>467</v>
      </c>
      <c r="H2416" s="150">
        <v>19</v>
      </c>
      <c r="I2416" s="151"/>
      <c r="J2416" s="152">
        <f>ROUND(I2416*H2416,2)</f>
        <v>0</v>
      </c>
      <c r="K2416" s="148" t="s">
        <v>3</v>
      </c>
      <c r="L2416" s="36"/>
      <c r="M2416" s="153" t="s">
        <v>3</v>
      </c>
      <c r="N2416" s="154" t="s">
        <v>43</v>
      </c>
      <c r="O2416" s="56"/>
      <c r="P2416" s="155">
        <f>O2416*H2416</f>
        <v>0</v>
      </c>
      <c r="Q2416" s="155">
        <v>0</v>
      </c>
      <c r="R2416" s="155">
        <f>Q2416*H2416</f>
        <v>0</v>
      </c>
      <c r="S2416" s="155">
        <v>0</v>
      </c>
      <c r="T2416" s="156">
        <f>S2416*H2416</f>
        <v>0</v>
      </c>
      <c r="U2416" s="35"/>
      <c r="V2416" s="35"/>
      <c r="W2416" s="35"/>
      <c r="X2416" s="35"/>
      <c r="Y2416" s="35"/>
      <c r="Z2416" s="35"/>
      <c r="AA2416" s="35"/>
      <c r="AB2416" s="35"/>
      <c r="AC2416" s="35"/>
      <c r="AD2416" s="35"/>
      <c r="AE2416" s="35"/>
      <c r="AR2416" s="157" t="s">
        <v>292</v>
      </c>
      <c r="AT2416" s="157" t="s">
        <v>197</v>
      </c>
      <c r="AU2416" s="157" t="s">
        <v>81</v>
      </c>
      <c r="AY2416" s="20" t="s">
        <v>195</v>
      </c>
      <c r="BE2416" s="158">
        <f>IF(N2416="základní",J2416,0)</f>
        <v>0</v>
      </c>
      <c r="BF2416" s="158">
        <f>IF(N2416="snížená",J2416,0)</f>
        <v>0</v>
      </c>
      <c r="BG2416" s="158">
        <f>IF(N2416="zákl. přenesená",J2416,0)</f>
        <v>0</v>
      </c>
      <c r="BH2416" s="158">
        <f>IF(N2416="sníž. přenesená",J2416,0)</f>
        <v>0</v>
      </c>
      <c r="BI2416" s="158">
        <f>IF(N2416="nulová",J2416,0)</f>
        <v>0</v>
      </c>
      <c r="BJ2416" s="20" t="s">
        <v>79</v>
      </c>
      <c r="BK2416" s="158">
        <f>ROUND(I2416*H2416,2)</f>
        <v>0</v>
      </c>
      <c r="BL2416" s="20" t="s">
        <v>292</v>
      </c>
      <c r="BM2416" s="157" t="s">
        <v>2838</v>
      </c>
    </row>
    <row r="2417" spans="1:65" s="13" customFormat="1">
      <c r="B2417" s="164"/>
      <c r="D2417" s="159" t="s">
        <v>206</v>
      </c>
      <c r="E2417" s="165" t="s">
        <v>3</v>
      </c>
      <c r="F2417" s="166" t="s">
        <v>2839</v>
      </c>
      <c r="H2417" s="167">
        <v>12</v>
      </c>
      <c r="I2417" s="168"/>
      <c r="L2417" s="164"/>
      <c r="M2417" s="169"/>
      <c r="N2417" s="170"/>
      <c r="O2417" s="170"/>
      <c r="P2417" s="170"/>
      <c r="Q2417" s="170"/>
      <c r="R2417" s="170"/>
      <c r="S2417" s="170"/>
      <c r="T2417" s="171"/>
      <c r="AT2417" s="165" t="s">
        <v>206</v>
      </c>
      <c r="AU2417" s="165" t="s">
        <v>81</v>
      </c>
      <c r="AV2417" s="13" t="s">
        <v>81</v>
      </c>
      <c r="AW2417" s="13" t="s">
        <v>34</v>
      </c>
      <c r="AX2417" s="13" t="s">
        <v>72</v>
      </c>
      <c r="AY2417" s="165" t="s">
        <v>195</v>
      </c>
    </row>
    <row r="2418" spans="1:65" s="13" customFormat="1">
      <c r="B2418" s="164"/>
      <c r="D2418" s="159" t="s">
        <v>206</v>
      </c>
      <c r="E2418" s="165" t="s">
        <v>3</v>
      </c>
      <c r="F2418" s="166" t="s">
        <v>2840</v>
      </c>
      <c r="H2418" s="167">
        <v>3</v>
      </c>
      <c r="I2418" s="168"/>
      <c r="L2418" s="164"/>
      <c r="M2418" s="169"/>
      <c r="N2418" s="170"/>
      <c r="O2418" s="170"/>
      <c r="P2418" s="170"/>
      <c r="Q2418" s="170"/>
      <c r="R2418" s="170"/>
      <c r="S2418" s="170"/>
      <c r="T2418" s="171"/>
      <c r="AT2418" s="165" t="s">
        <v>206</v>
      </c>
      <c r="AU2418" s="165" t="s">
        <v>81</v>
      </c>
      <c r="AV2418" s="13" t="s">
        <v>81</v>
      </c>
      <c r="AW2418" s="13" t="s">
        <v>34</v>
      </c>
      <c r="AX2418" s="13" t="s">
        <v>72</v>
      </c>
      <c r="AY2418" s="165" t="s">
        <v>195</v>
      </c>
    </row>
    <row r="2419" spans="1:65" s="13" customFormat="1">
      <c r="B2419" s="164"/>
      <c r="D2419" s="159" t="s">
        <v>206</v>
      </c>
      <c r="E2419" s="165" t="s">
        <v>3</v>
      </c>
      <c r="F2419" s="166" t="s">
        <v>2841</v>
      </c>
      <c r="H2419" s="167">
        <v>4</v>
      </c>
      <c r="I2419" s="168"/>
      <c r="L2419" s="164"/>
      <c r="M2419" s="169"/>
      <c r="N2419" s="170"/>
      <c r="O2419" s="170"/>
      <c r="P2419" s="170"/>
      <c r="Q2419" s="170"/>
      <c r="R2419" s="170"/>
      <c r="S2419" s="170"/>
      <c r="T2419" s="171"/>
      <c r="AT2419" s="165" t="s">
        <v>206</v>
      </c>
      <c r="AU2419" s="165" t="s">
        <v>81</v>
      </c>
      <c r="AV2419" s="13" t="s">
        <v>81</v>
      </c>
      <c r="AW2419" s="13" t="s">
        <v>34</v>
      </c>
      <c r="AX2419" s="13" t="s">
        <v>72</v>
      </c>
      <c r="AY2419" s="165" t="s">
        <v>195</v>
      </c>
    </row>
    <row r="2420" spans="1:65" s="15" customFormat="1">
      <c r="B2420" s="180"/>
      <c r="D2420" s="159" t="s">
        <v>206</v>
      </c>
      <c r="E2420" s="181" t="s">
        <v>3</v>
      </c>
      <c r="F2420" s="182" t="s">
        <v>212</v>
      </c>
      <c r="H2420" s="183">
        <v>19</v>
      </c>
      <c r="I2420" s="184"/>
      <c r="L2420" s="180"/>
      <c r="M2420" s="185"/>
      <c r="N2420" s="186"/>
      <c r="O2420" s="186"/>
      <c r="P2420" s="186"/>
      <c r="Q2420" s="186"/>
      <c r="R2420" s="186"/>
      <c r="S2420" s="186"/>
      <c r="T2420" s="187"/>
      <c r="AT2420" s="181" t="s">
        <v>206</v>
      </c>
      <c r="AU2420" s="181" t="s">
        <v>81</v>
      </c>
      <c r="AV2420" s="15" t="s">
        <v>202</v>
      </c>
      <c r="AW2420" s="15" t="s">
        <v>34</v>
      </c>
      <c r="AX2420" s="15" t="s">
        <v>79</v>
      </c>
      <c r="AY2420" s="181" t="s">
        <v>195</v>
      </c>
    </row>
    <row r="2421" spans="1:65" s="2" customFormat="1" ht="14.45" customHeight="1">
      <c r="A2421" s="35"/>
      <c r="B2421" s="145"/>
      <c r="C2421" s="146" t="s">
        <v>2842</v>
      </c>
      <c r="D2421" s="146" t="s">
        <v>197</v>
      </c>
      <c r="E2421" s="147" t="s">
        <v>2843</v>
      </c>
      <c r="F2421" s="148" t="s">
        <v>2844</v>
      </c>
      <c r="G2421" s="149" t="s">
        <v>467</v>
      </c>
      <c r="H2421" s="150">
        <v>3</v>
      </c>
      <c r="I2421" s="151"/>
      <c r="J2421" s="152">
        <f>ROUND(I2421*H2421,2)</f>
        <v>0</v>
      </c>
      <c r="K2421" s="148" t="s">
        <v>3</v>
      </c>
      <c r="L2421" s="36"/>
      <c r="M2421" s="153" t="s">
        <v>3</v>
      </c>
      <c r="N2421" s="154" t="s">
        <v>43</v>
      </c>
      <c r="O2421" s="56"/>
      <c r="P2421" s="155">
        <f>O2421*H2421</f>
        <v>0</v>
      </c>
      <c r="Q2421" s="155">
        <v>0</v>
      </c>
      <c r="R2421" s="155">
        <f>Q2421*H2421</f>
        <v>0</v>
      </c>
      <c r="S2421" s="155">
        <v>0</v>
      </c>
      <c r="T2421" s="156">
        <f>S2421*H2421</f>
        <v>0</v>
      </c>
      <c r="U2421" s="35"/>
      <c r="V2421" s="35"/>
      <c r="W2421" s="35"/>
      <c r="X2421" s="35"/>
      <c r="Y2421" s="35"/>
      <c r="Z2421" s="35"/>
      <c r="AA2421" s="35"/>
      <c r="AB2421" s="35"/>
      <c r="AC2421" s="35"/>
      <c r="AD2421" s="35"/>
      <c r="AE2421" s="35"/>
      <c r="AR2421" s="157" t="s">
        <v>292</v>
      </c>
      <c r="AT2421" s="157" t="s">
        <v>197</v>
      </c>
      <c r="AU2421" s="157" t="s">
        <v>81</v>
      </c>
      <c r="AY2421" s="20" t="s">
        <v>195</v>
      </c>
      <c r="BE2421" s="158">
        <f>IF(N2421="základní",J2421,0)</f>
        <v>0</v>
      </c>
      <c r="BF2421" s="158">
        <f>IF(N2421="snížená",J2421,0)</f>
        <v>0</v>
      </c>
      <c r="BG2421" s="158">
        <f>IF(N2421="zákl. přenesená",J2421,0)</f>
        <v>0</v>
      </c>
      <c r="BH2421" s="158">
        <f>IF(N2421="sníž. přenesená",J2421,0)</f>
        <v>0</v>
      </c>
      <c r="BI2421" s="158">
        <f>IF(N2421="nulová",J2421,0)</f>
        <v>0</v>
      </c>
      <c r="BJ2421" s="20" t="s">
        <v>79</v>
      </c>
      <c r="BK2421" s="158">
        <f>ROUND(I2421*H2421,2)</f>
        <v>0</v>
      </c>
      <c r="BL2421" s="20" t="s">
        <v>292</v>
      </c>
      <c r="BM2421" s="157" t="s">
        <v>2845</v>
      </c>
    </row>
    <row r="2422" spans="1:65" s="13" customFormat="1">
      <c r="B2422" s="164"/>
      <c r="D2422" s="159" t="s">
        <v>206</v>
      </c>
      <c r="E2422" s="165" t="s">
        <v>3</v>
      </c>
      <c r="F2422" s="166" t="s">
        <v>109</v>
      </c>
      <c r="H2422" s="167">
        <v>3</v>
      </c>
      <c r="I2422" s="168"/>
      <c r="L2422" s="164"/>
      <c r="M2422" s="169"/>
      <c r="N2422" s="170"/>
      <c r="O2422" s="170"/>
      <c r="P2422" s="170"/>
      <c r="Q2422" s="170"/>
      <c r="R2422" s="170"/>
      <c r="S2422" s="170"/>
      <c r="T2422" s="171"/>
      <c r="AT2422" s="165" t="s">
        <v>206</v>
      </c>
      <c r="AU2422" s="165" t="s">
        <v>81</v>
      </c>
      <c r="AV2422" s="13" t="s">
        <v>81</v>
      </c>
      <c r="AW2422" s="13" t="s">
        <v>34</v>
      </c>
      <c r="AX2422" s="13" t="s">
        <v>79</v>
      </c>
      <c r="AY2422" s="165" t="s">
        <v>195</v>
      </c>
    </row>
    <row r="2423" spans="1:65" s="2" customFormat="1" ht="24.2" customHeight="1">
      <c r="A2423" s="35"/>
      <c r="B2423" s="145"/>
      <c r="C2423" s="146" t="s">
        <v>2846</v>
      </c>
      <c r="D2423" s="146" t="s">
        <v>197</v>
      </c>
      <c r="E2423" s="147" t="s">
        <v>2847</v>
      </c>
      <c r="F2423" s="148" t="s">
        <v>2848</v>
      </c>
      <c r="G2423" s="149" t="s">
        <v>467</v>
      </c>
      <c r="H2423" s="150">
        <v>6</v>
      </c>
      <c r="I2423" s="151"/>
      <c r="J2423" s="152">
        <f>ROUND(I2423*H2423,2)</f>
        <v>0</v>
      </c>
      <c r="K2423" s="148" t="s">
        <v>3</v>
      </c>
      <c r="L2423" s="36"/>
      <c r="M2423" s="153" t="s">
        <v>3</v>
      </c>
      <c r="N2423" s="154" t="s">
        <v>43</v>
      </c>
      <c r="O2423" s="56"/>
      <c r="P2423" s="155">
        <f>O2423*H2423</f>
        <v>0</v>
      </c>
      <c r="Q2423" s="155">
        <v>0</v>
      </c>
      <c r="R2423" s="155">
        <f>Q2423*H2423</f>
        <v>0</v>
      </c>
      <c r="S2423" s="155">
        <v>0</v>
      </c>
      <c r="T2423" s="156">
        <f>S2423*H2423</f>
        <v>0</v>
      </c>
      <c r="U2423" s="35"/>
      <c r="V2423" s="35"/>
      <c r="W2423" s="35"/>
      <c r="X2423" s="35"/>
      <c r="Y2423" s="35"/>
      <c r="Z2423" s="35"/>
      <c r="AA2423" s="35"/>
      <c r="AB2423" s="35"/>
      <c r="AC2423" s="35"/>
      <c r="AD2423" s="35"/>
      <c r="AE2423" s="35"/>
      <c r="AR2423" s="157" t="s">
        <v>292</v>
      </c>
      <c r="AT2423" s="157" t="s">
        <v>197</v>
      </c>
      <c r="AU2423" s="157" t="s">
        <v>81</v>
      </c>
      <c r="AY2423" s="20" t="s">
        <v>195</v>
      </c>
      <c r="BE2423" s="158">
        <f>IF(N2423="základní",J2423,0)</f>
        <v>0</v>
      </c>
      <c r="BF2423" s="158">
        <f>IF(N2423="snížená",J2423,0)</f>
        <v>0</v>
      </c>
      <c r="BG2423" s="158">
        <f>IF(N2423="zákl. přenesená",J2423,0)</f>
        <v>0</v>
      </c>
      <c r="BH2423" s="158">
        <f>IF(N2423="sníž. přenesená",J2423,0)</f>
        <v>0</v>
      </c>
      <c r="BI2423" s="158">
        <f>IF(N2423="nulová",J2423,0)</f>
        <v>0</v>
      </c>
      <c r="BJ2423" s="20" t="s">
        <v>79</v>
      </c>
      <c r="BK2423" s="158">
        <f>ROUND(I2423*H2423,2)</f>
        <v>0</v>
      </c>
      <c r="BL2423" s="20" t="s">
        <v>292</v>
      </c>
      <c r="BM2423" s="157" t="s">
        <v>2849</v>
      </c>
    </row>
    <row r="2424" spans="1:65" s="13" customFormat="1">
      <c r="B2424" s="164"/>
      <c r="D2424" s="159" t="s">
        <v>206</v>
      </c>
      <c r="E2424" s="165" t="s">
        <v>3</v>
      </c>
      <c r="F2424" s="166" t="s">
        <v>237</v>
      </c>
      <c r="H2424" s="167">
        <v>6</v>
      </c>
      <c r="I2424" s="168"/>
      <c r="L2424" s="164"/>
      <c r="M2424" s="169"/>
      <c r="N2424" s="170"/>
      <c r="O2424" s="170"/>
      <c r="P2424" s="170"/>
      <c r="Q2424" s="170"/>
      <c r="R2424" s="170"/>
      <c r="S2424" s="170"/>
      <c r="T2424" s="171"/>
      <c r="AT2424" s="165" t="s">
        <v>206</v>
      </c>
      <c r="AU2424" s="165" t="s">
        <v>81</v>
      </c>
      <c r="AV2424" s="13" t="s">
        <v>81</v>
      </c>
      <c r="AW2424" s="13" t="s">
        <v>34</v>
      </c>
      <c r="AX2424" s="13" t="s">
        <v>79</v>
      </c>
      <c r="AY2424" s="165" t="s">
        <v>195</v>
      </c>
    </row>
    <row r="2425" spans="1:65" s="2" customFormat="1" ht="37.9" customHeight="1">
      <c r="A2425" s="35"/>
      <c r="B2425" s="145"/>
      <c r="C2425" s="146" t="s">
        <v>2850</v>
      </c>
      <c r="D2425" s="146" t="s">
        <v>197</v>
      </c>
      <c r="E2425" s="147" t="s">
        <v>2851</v>
      </c>
      <c r="F2425" s="148" t="s">
        <v>2852</v>
      </c>
      <c r="G2425" s="149" t="s">
        <v>300</v>
      </c>
      <c r="H2425" s="150">
        <v>763.28599999999994</v>
      </c>
      <c r="I2425" s="151"/>
      <c r="J2425" s="152">
        <f>ROUND(I2425*H2425,2)</f>
        <v>0</v>
      </c>
      <c r="K2425" s="148" t="s">
        <v>3</v>
      </c>
      <c r="L2425" s="36"/>
      <c r="M2425" s="153" t="s">
        <v>3</v>
      </c>
      <c r="N2425" s="154" t="s">
        <v>43</v>
      </c>
      <c r="O2425" s="56"/>
      <c r="P2425" s="155">
        <f>O2425*H2425</f>
        <v>0</v>
      </c>
      <c r="Q2425" s="155">
        <v>0</v>
      </c>
      <c r="R2425" s="155">
        <f>Q2425*H2425</f>
        <v>0</v>
      </c>
      <c r="S2425" s="155">
        <v>0</v>
      </c>
      <c r="T2425" s="156">
        <f>S2425*H2425</f>
        <v>0</v>
      </c>
      <c r="U2425" s="35"/>
      <c r="V2425" s="35"/>
      <c r="W2425" s="35"/>
      <c r="X2425" s="35"/>
      <c r="Y2425" s="35"/>
      <c r="Z2425" s="35"/>
      <c r="AA2425" s="35"/>
      <c r="AB2425" s="35"/>
      <c r="AC2425" s="35"/>
      <c r="AD2425" s="35"/>
      <c r="AE2425" s="35"/>
      <c r="AR2425" s="157" t="s">
        <v>292</v>
      </c>
      <c r="AT2425" s="157" t="s">
        <v>197</v>
      </c>
      <c r="AU2425" s="157" t="s">
        <v>81</v>
      </c>
      <c r="AY2425" s="20" t="s">
        <v>195</v>
      </c>
      <c r="BE2425" s="158">
        <f>IF(N2425="základní",J2425,0)</f>
        <v>0</v>
      </c>
      <c r="BF2425" s="158">
        <f>IF(N2425="snížená",J2425,0)</f>
        <v>0</v>
      </c>
      <c r="BG2425" s="158">
        <f>IF(N2425="zákl. přenesená",J2425,0)</f>
        <v>0</v>
      </c>
      <c r="BH2425" s="158">
        <f>IF(N2425="sníž. přenesená",J2425,0)</f>
        <v>0</v>
      </c>
      <c r="BI2425" s="158">
        <f>IF(N2425="nulová",J2425,0)</f>
        <v>0</v>
      </c>
      <c r="BJ2425" s="20" t="s">
        <v>79</v>
      </c>
      <c r="BK2425" s="158">
        <f>ROUND(I2425*H2425,2)</f>
        <v>0</v>
      </c>
      <c r="BL2425" s="20" t="s">
        <v>292</v>
      </c>
      <c r="BM2425" s="157" t="s">
        <v>2853</v>
      </c>
    </row>
    <row r="2426" spans="1:65" s="13" customFormat="1">
      <c r="B2426" s="164"/>
      <c r="D2426" s="159" t="s">
        <v>206</v>
      </c>
      <c r="E2426" s="165" t="s">
        <v>3</v>
      </c>
      <c r="F2426" s="166" t="s">
        <v>2854</v>
      </c>
      <c r="H2426" s="167">
        <v>181.44</v>
      </c>
      <c r="I2426" s="168"/>
      <c r="L2426" s="164"/>
      <c r="M2426" s="169"/>
      <c r="N2426" s="170"/>
      <c r="O2426" s="170"/>
      <c r="P2426" s="170"/>
      <c r="Q2426" s="170"/>
      <c r="R2426" s="170"/>
      <c r="S2426" s="170"/>
      <c r="T2426" s="171"/>
      <c r="AT2426" s="165" t="s">
        <v>206</v>
      </c>
      <c r="AU2426" s="165" t="s">
        <v>81</v>
      </c>
      <c r="AV2426" s="13" t="s">
        <v>81</v>
      </c>
      <c r="AW2426" s="13" t="s">
        <v>34</v>
      </c>
      <c r="AX2426" s="13" t="s">
        <v>72</v>
      </c>
      <c r="AY2426" s="165" t="s">
        <v>195</v>
      </c>
    </row>
    <row r="2427" spans="1:65" s="13" customFormat="1">
      <c r="B2427" s="164"/>
      <c r="D2427" s="159" t="s">
        <v>206</v>
      </c>
      <c r="E2427" s="165" t="s">
        <v>3</v>
      </c>
      <c r="F2427" s="166" t="s">
        <v>2855</v>
      </c>
      <c r="H2427" s="167">
        <v>41.472000000000001</v>
      </c>
      <c r="I2427" s="168"/>
      <c r="L2427" s="164"/>
      <c r="M2427" s="169"/>
      <c r="N2427" s="170"/>
      <c r="O2427" s="170"/>
      <c r="P2427" s="170"/>
      <c r="Q2427" s="170"/>
      <c r="R2427" s="170"/>
      <c r="S2427" s="170"/>
      <c r="T2427" s="171"/>
      <c r="AT2427" s="165" t="s">
        <v>206</v>
      </c>
      <c r="AU2427" s="165" t="s">
        <v>81</v>
      </c>
      <c r="AV2427" s="13" t="s">
        <v>81</v>
      </c>
      <c r="AW2427" s="13" t="s">
        <v>34</v>
      </c>
      <c r="AX2427" s="13" t="s">
        <v>72</v>
      </c>
      <c r="AY2427" s="165" t="s">
        <v>195</v>
      </c>
    </row>
    <row r="2428" spans="1:65" s="14" customFormat="1">
      <c r="B2428" s="172"/>
      <c r="D2428" s="159" t="s">
        <v>206</v>
      </c>
      <c r="E2428" s="173" t="s">
        <v>3</v>
      </c>
      <c r="F2428" s="174" t="s">
        <v>2856</v>
      </c>
      <c r="H2428" s="175">
        <v>222.91200000000001</v>
      </c>
      <c r="I2428" s="176"/>
      <c r="L2428" s="172"/>
      <c r="M2428" s="177"/>
      <c r="N2428" s="178"/>
      <c r="O2428" s="178"/>
      <c r="P2428" s="178"/>
      <c r="Q2428" s="178"/>
      <c r="R2428" s="178"/>
      <c r="S2428" s="178"/>
      <c r="T2428" s="179"/>
      <c r="AT2428" s="173" t="s">
        <v>206</v>
      </c>
      <c r="AU2428" s="173" t="s">
        <v>81</v>
      </c>
      <c r="AV2428" s="14" t="s">
        <v>109</v>
      </c>
      <c r="AW2428" s="14" t="s">
        <v>34</v>
      </c>
      <c r="AX2428" s="14" t="s">
        <v>72</v>
      </c>
      <c r="AY2428" s="173" t="s">
        <v>195</v>
      </c>
    </row>
    <row r="2429" spans="1:65" s="13" customFormat="1">
      <c r="B2429" s="164"/>
      <c r="D2429" s="159" t="s">
        <v>206</v>
      </c>
      <c r="E2429" s="165" t="s">
        <v>3</v>
      </c>
      <c r="F2429" s="166" t="s">
        <v>2854</v>
      </c>
      <c r="H2429" s="167">
        <v>181.44</v>
      </c>
      <c r="I2429" s="168"/>
      <c r="L2429" s="164"/>
      <c r="M2429" s="169"/>
      <c r="N2429" s="170"/>
      <c r="O2429" s="170"/>
      <c r="P2429" s="170"/>
      <c r="Q2429" s="170"/>
      <c r="R2429" s="170"/>
      <c r="S2429" s="170"/>
      <c r="T2429" s="171"/>
      <c r="AT2429" s="165" t="s">
        <v>206</v>
      </c>
      <c r="AU2429" s="165" t="s">
        <v>81</v>
      </c>
      <c r="AV2429" s="13" t="s">
        <v>81</v>
      </c>
      <c r="AW2429" s="13" t="s">
        <v>34</v>
      </c>
      <c r="AX2429" s="13" t="s">
        <v>72</v>
      </c>
      <c r="AY2429" s="165" t="s">
        <v>195</v>
      </c>
    </row>
    <row r="2430" spans="1:65" s="13" customFormat="1">
      <c r="B2430" s="164"/>
      <c r="D2430" s="159" t="s">
        <v>206</v>
      </c>
      <c r="E2430" s="165" t="s">
        <v>3</v>
      </c>
      <c r="F2430" s="166" t="s">
        <v>2855</v>
      </c>
      <c r="H2430" s="167">
        <v>41.472000000000001</v>
      </c>
      <c r="I2430" s="168"/>
      <c r="L2430" s="164"/>
      <c r="M2430" s="169"/>
      <c r="N2430" s="170"/>
      <c r="O2430" s="170"/>
      <c r="P2430" s="170"/>
      <c r="Q2430" s="170"/>
      <c r="R2430" s="170"/>
      <c r="S2430" s="170"/>
      <c r="T2430" s="171"/>
      <c r="AT2430" s="165" t="s">
        <v>206</v>
      </c>
      <c r="AU2430" s="165" t="s">
        <v>81</v>
      </c>
      <c r="AV2430" s="13" t="s">
        <v>81</v>
      </c>
      <c r="AW2430" s="13" t="s">
        <v>34</v>
      </c>
      <c r="AX2430" s="13" t="s">
        <v>72</v>
      </c>
      <c r="AY2430" s="165" t="s">
        <v>195</v>
      </c>
    </row>
    <row r="2431" spans="1:65" s="14" customFormat="1">
      <c r="B2431" s="172"/>
      <c r="D2431" s="159" t="s">
        <v>206</v>
      </c>
      <c r="E2431" s="173" t="s">
        <v>3</v>
      </c>
      <c r="F2431" s="174" t="s">
        <v>2857</v>
      </c>
      <c r="H2431" s="175">
        <v>222.91200000000001</v>
      </c>
      <c r="I2431" s="176"/>
      <c r="L2431" s="172"/>
      <c r="M2431" s="177"/>
      <c r="N2431" s="178"/>
      <c r="O2431" s="178"/>
      <c r="P2431" s="178"/>
      <c r="Q2431" s="178"/>
      <c r="R2431" s="178"/>
      <c r="S2431" s="178"/>
      <c r="T2431" s="179"/>
      <c r="AT2431" s="173" t="s">
        <v>206</v>
      </c>
      <c r="AU2431" s="173" t="s">
        <v>81</v>
      </c>
      <c r="AV2431" s="14" t="s">
        <v>109</v>
      </c>
      <c r="AW2431" s="14" t="s">
        <v>34</v>
      </c>
      <c r="AX2431" s="14" t="s">
        <v>72</v>
      </c>
      <c r="AY2431" s="173" t="s">
        <v>195</v>
      </c>
    </row>
    <row r="2432" spans="1:65" s="13" customFormat="1">
      <c r="B2432" s="164"/>
      <c r="D2432" s="159" t="s">
        <v>206</v>
      </c>
      <c r="E2432" s="165" t="s">
        <v>3</v>
      </c>
      <c r="F2432" s="166" t="s">
        <v>2854</v>
      </c>
      <c r="H2432" s="167">
        <v>181.44</v>
      </c>
      <c r="I2432" s="168"/>
      <c r="L2432" s="164"/>
      <c r="M2432" s="169"/>
      <c r="N2432" s="170"/>
      <c r="O2432" s="170"/>
      <c r="P2432" s="170"/>
      <c r="Q2432" s="170"/>
      <c r="R2432" s="170"/>
      <c r="S2432" s="170"/>
      <c r="T2432" s="171"/>
      <c r="AT2432" s="165" t="s">
        <v>206</v>
      </c>
      <c r="AU2432" s="165" t="s">
        <v>81</v>
      </c>
      <c r="AV2432" s="13" t="s">
        <v>81</v>
      </c>
      <c r="AW2432" s="13" t="s">
        <v>34</v>
      </c>
      <c r="AX2432" s="13" t="s">
        <v>72</v>
      </c>
      <c r="AY2432" s="165" t="s">
        <v>195</v>
      </c>
    </row>
    <row r="2433" spans="1:65" s="13" customFormat="1">
      <c r="B2433" s="164"/>
      <c r="D2433" s="159" t="s">
        <v>206</v>
      </c>
      <c r="E2433" s="165" t="s">
        <v>3</v>
      </c>
      <c r="F2433" s="166" t="s">
        <v>2855</v>
      </c>
      <c r="H2433" s="167">
        <v>41.472000000000001</v>
      </c>
      <c r="I2433" s="168"/>
      <c r="L2433" s="164"/>
      <c r="M2433" s="169"/>
      <c r="N2433" s="170"/>
      <c r="O2433" s="170"/>
      <c r="P2433" s="170"/>
      <c r="Q2433" s="170"/>
      <c r="R2433" s="170"/>
      <c r="S2433" s="170"/>
      <c r="T2433" s="171"/>
      <c r="AT2433" s="165" t="s">
        <v>206</v>
      </c>
      <c r="AU2433" s="165" t="s">
        <v>81</v>
      </c>
      <c r="AV2433" s="13" t="s">
        <v>81</v>
      </c>
      <c r="AW2433" s="13" t="s">
        <v>34</v>
      </c>
      <c r="AX2433" s="13" t="s">
        <v>72</v>
      </c>
      <c r="AY2433" s="165" t="s">
        <v>195</v>
      </c>
    </row>
    <row r="2434" spans="1:65" s="13" customFormat="1">
      <c r="B2434" s="164"/>
      <c r="D2434" s="159" t="s">
        <v>206</v>
      </c>
      <c r="E2434" s="165" t="s">
        <v>3</v>
      </c>
      <c r="F2434" s="166" t="s">
        <v>2858</v>
      </c>
      <c r="H2434" s="167">
        <v>16.829999999999998</v>
      </c>
      <c r="I2434" s="168"/>
      <c r="L2434" s="164"/>
      <c r="M2434" s="169"/>
      <c r="N2434" s="170"/>
      <c r="O2434" s="170"/>
      <c r="P2434" s="170"/>
      <c r="Q2434" s="170"/>
      <c r="R2434" s="170"/>
      <c r="S2434" s="170"/>
      <c r="T2434" s="171"/>
      <c r="AT2434" s="165" t="s">
        <v>206</v>
      </c>
      <c r="AU2434" s="165" t="s">
        <v>81</v>
      </c>
      <c r="AV2434" s="13" t="s">
        <v>81</v>
      </c>
      <c r="AW2434" s="13" t="s">
        <v>34</v>
      </c>
      <c r="AX2434" s="13" t="s">
        <v>72</v>
      </c>
      <c r="AY2434" s="165" t="s">
        <v>195</v>
      </c>
    </row>
    <row r="2435" spans="1:65" s="13" customFormat="1">
      <c r="B2435" s="164"/>
      <c r="D2435" s="159" t="s">
        <v>206</v>
      </c>
      <c r="E2435" s="165" t="s">
        <v>3</v>
      </c>
      <c r="F2435" s="166" t="s">
        <v>2859</v>
      </c>
      <c r="H2435" s="167">
        <v>31.32</v>
      </c>
      <c r="I2435" s="168"/>
      <c r="L2435" s="164"/>
      <c r="M2435" s="169"/>
      <c r="N2435" s="170"/>
      <c r="O2435" s="170"/>
      <c r="P2435" s="170"/>
      <c r="Q2435" s="170"/>
      <c r="R2435" s="170"/>
      <c r="S2435" s="170"/>
      <c r="T2435" s="171"/>
      <c r="AT2435" s="165" t="s">
        <v>206</v>
      </c>
      <c r="AU2435" s="165" t="s">
        <v>81</v>
      </c>
      <c r="AV2435" s="13" t="s">
        <v>81</v>
      </c>
      <c r="AW2435" s="13" t="s">
        <v>34</v>
      </c>
      <c r="AX2435" s="13" t="s">
        <v>72</v>
      </c>
      <c r="AY2435" s="165" t="s">
        <v>195</v>
      </c>
    </row>
    <row r="2436" spans="1:65" s="13" customFormat="1">
      <c r="B2436" s="164"/>
      <c r="D2436" s="159" t="s">
        <v>206</v>
      </c>
      <c r="E2436" s="165" t="s">
        <v>3</v>
      </c>
      <c r="F2436" s="166" t="s">
        <v>2860</v>
      </c>
      <c r="H2436" s="167">
        <v>46.4</v>
      </c>
      <c r="I2436" s="168"/>
      <c r="L2436" s="164"/>
      <c r="M2436" s="169"/>
      <c r="N2436" s="170"/>
      <c r="O2436" s="170"/>
      <c r="P2436" s="170"/>
      <c r="Q2436" s="170"/>
      <c r="R2436" s="170"/>
      <c r="S2436" s="170"/>
      <c r="T2436" s="171"/>
      <c r="AT2436" s="165" t="s">
        <v>206</v>
      </c>
      <c r="AU2436" s="165" t="s">
        <v>81</v>
      </c>
      <c r="AV2436" s="13" t="s">
        <v>81</v>
      </c>
      <c r="AW2436" s="13" t="s">
        <v>34</v>
      </c>
      <c r="AX2436" s="13" t="s">
        <v>72</v>
      </c>
      <c r="AY2436" s="165" t="s">
        <v>195</v>
      </c>
    </row>
    <row r="2437" spans="1:65" s="14" customFormat="1">
      <c r="B2437" s="172"/>
      <c r="D2437" s="159" t="s">
        <v>206</v>
      </c>
      <c r="E2437" s="173" t="s">
        <v>3</v>
      </c>
      <c r="F2437" s="174" t="s">
        <v>2861</v>
      </c>
      <c r="H2437" s="175">
        <v>317.46199999999999</v>
      </c>
      <c r="I2437" s="176"/>
      <c r="L2437" s="172"/>
      <c r="M2437" s="177"/>
      <c r="N2437" s="178"/>
      <c r="O2437" s="178"/>
      <c r="P2437" s="178"/>
      <c r="Q2437" s="178"/>
      <c r="R2437" s="178"/>
      <c r="S2437" s="178"/>
      <c r="T2437" s="179"/>
      <c r="AT2437" s="173" t="s">
        <v>206</v>
      </c>
      <c r="AU2437" s="173" t="s">
        <v>81</v>
      </c>
      <c r="AV2437" s="14" t="s">
        <v>109</v>
      </c>
      <c r="AW2437" s="14" t="s">
        <v>34</v>
      </c>
      <c r="AX2437" s="14" t="s">
        <v>72</v>
      </c>
      <c r="AY2437" s="173" t="s">
        <v>195</v>
      </c>
    </row>
    <row r="2438" spans="1:65" s="15" customFormat="1">
      <c r="B2438" s="180"/>
      <c r="D2438" s="159" t="s">
        <v>206</v>
      </c>
      <c r="E2438" s="181" t="s">
        <v>3</v>
      </c>
      <c r="F2438" s="182" t="s">
        <v>212</v>
      </c>
      <c r="H2438" s="183">
        <v>763.28599999999994</v>
      </c>
      <c r="I2438" s="184"/>
      <c r="L2438" s="180"/>
      <c r="M2438" s="185"/>
      <c r="N2438" s="186"/>
      <c r="O2438" s="186"/>
      <c r="P2438" s="186"/>
      <c r="Q2438" s="186"/>
      <c r="R2438" s="186"/>
      <c r="S2438" s="186"/>
      <c r="T2438" s="187"/>
      <c r="AT2438" s="181" t="s">
        <v>206</v>
      </c>
      <c r="AU2438" s="181" t="s">
        <v>81</v>
      </c>
      <c r="AV2438" s="15" t="s">
        <v>202</v>
      </c>
      <c r="AW2438" s="15" t="s">
        <v>34</v>
      </c>
      <c r="AX2438" s="15" t="s">
        <v>79</v>
      </c>
      <c r="AY2438" s="181" t="s">
        <v>195</v>
      </c>
    </row>
    <row r="2439" spans="1:65" s="2" customFormat="1" ht="37.9" customHeight="1">
      <c r="A2439" s="35"/>
      <c r="B2439" s="145"/>
      <c r="C2439" s="146" t="s">
        <v>2862</v>
      </c>
      <c r="D2439" s="146" t="s">
        <v>197</v>
      </c>
      <c r="E2439" s="147" t="s">
        <v>2863</v>
      </c>
      <c r="F2439" s="148" t="s">
        <v>2864</v>
      </c>
      <c r="G2439" s="149" t="s">
        <v>300</v>
      </c>
      <c r="H2439" s="150">
        <v>163.58000000000001</v>
      </c>
      <c r="I2439" s="151"/>
      <c r="J2439" s="152">
        <f>ROUND(I2439*H2439,2)</f>
        <v>0</v>
      </c>
      <c r="K2439" s="148" t="s">
        <v>3</v>
      </c>
      <c r="L2439" s="36"/>
      <c r="M2439" s="153" t="s">
        <v>3</v>
      </c>
      <c r="N2439" s="154" t="s">
        <v>43</v>
      </c>
      <c r="O2439" s="56"/>
      <c r="P2439" s="155">
        <f>O2439*H2439</f>
        <v>0</v>
      </c>
      <c r="Q2439" s="155">
        <v>0</v>
      </c>
      <c r="R2439" s="155">
        <f>Q2439*H2439</f>
        <v>0</v>
      </c>
      <c r="S2439" s="155">
        <v>0</v>
      </c>
      <c r="T2439" s="156">
        <f>S2439*H2439</f>
        <v>0</v>
      </c>
      <c r="U2439" s="35"/>
      <c r="V2439" s="35"/>
      <c r="W2439" s="35"/>
      <c r="X2439" s="35"/>
      <c r="Y2439" s="35"/>
      <c r="Z2439" s="35"/>
      <c r="AA2439" s="35"/>
      <c r="AB2439" s="35"/>
      <c r="AC2439" s="35"/>
      <c r="AD2439" s="35"/>
      <c r="AE2439" s="35"/>
      <c r="AR2439" s="157" t="s">
        <v>292</v>
      </c>
      <c r="AT2439" s="157" t="s">
        <v>197</v>
      </c>
      <c r="AU2439" s="157" t="s">
        <v>81</v>
      </c>
      <c r="AY2439" s="20" t="s">
        <v>195</v>
      </c>
      <c r="BE2439" s="158">
        <f>IF(N2439="základní",J2439,0)</f>
        <v>0</v>
      </c>
      <c r="BF2439" s="158">
        <f>IF(N2439="snížená",J2439,0)</f>
        <v>0</v>
      </c>
      <c r="BG2439" s="158">
        <f>IF(N2439="zákl. přenesená",J2439,0)</f>
        <v>0</v>
      </c>
      <c r="BH2439" s="158">
        <f>IF(N2439="sníž. přenesená",J2439,0)</f>
        <v>0</v>
      </c>
      <c r="BI2439" s="158">
        <f>IF(N2439="nulová",J2439,0)</f>
        <v>0</v>
      </c>
      <c r="BJ2439" s="20" t="s">
        <v>79</v>
      </c>
      <c r="BK2439" s="158">
        <f>ROUND(I2439*H2439,2)</f>
        <v>0</v>
      </c>
      <c r="BL2439" s="20" t="s">
        <v>292</v>
      </c>
      <c r="BM2439" s="157" t="s">
        <v>2865</v>
      </c>
    </row>
    <row r="2440" spans="1:65" s="13" customFormat="1">
      <c r="B2440" s="164"/>
      <c r="D2440" s="159" t="s">
        <v>206</v>
      </c>
      <c r="E2440" s="165" t="s">
        <v>3</v>
      </c>
      <c r="F2440" s="166" t="s">
        <v>2866</v>
      </c>
      <c r="H2440" s="167">
        <v>37.71</v>
      </c>
      <c r="I2440" s="168"/>
      <c r="L2440" s="164"/>
      <c r="M2440" s="169"/>
      <c r="N2440" s="170"/>
      <c r="O2440" s="170"/>
      <c r="P2440" s="170"/>
      <c r="Q2440" s="170"/>
      <c r="R2440" s="170"/>
      <c r="S2440" s="170"/>
      <c r="T2440" s="171"/>
      <c r="AT2440" s="165" t="s">
        <v>206</v>
      </c>
      <c r="AU2440" s="165" t="s">
        <v>81</v>
      </c>
      <c r="AV2440" s="13" t="s">
        <v>81</v>
      </c>
      <c r="AW2440" s="13" t="s">
        <v>34</v>
      </c>
      <c r="AX2440" s="13" t="s">
        <v>72</v>
      </c>
      <c r="AY2440" s="165" t="s">
        <v>195</v>
      </c>
    </row>
    <row r="2441" spans="1:65" s="13" customFormat="1">
      <c r="B2441" s="164"/>
      <c r="D2441" s="159" t="s">
        <v>206</v>
      </c>
      <c r="E2441" s="165" t="s">
        <v>3</v>
      </c>
      <c r="F2441" s="166" t="s">
        <v>2859</v>
      </c>
      <c r="H2441" s="167">
        <v>31.32</v>
      </c>
      <c r="I2441" s="168"/>
      <c r="L2441" s="164"/>
      <c r="M2441" s="169"/>
      <c r="N2441" s="170"/>
      <c r="O2441" s="170"/>
      <c r="P2441" s="170"/>
      <c r="Q2441" s="170"/>
      <c r="R2441" s="170"/>
      <c r="S2441" s="170"/>
      <c r="T2441" s="171"/>
      <c r="AT2441" s="165" t="s">
        <v>206</v>
      </c>
      <c r="AU2441" s="165" t="s">
        <v>81</v>
      </c>
      <c r="AV2441" s="13" t="s">
        <v>81</v>
      </c>
      <c r="AW2441" s="13" t="s">
        <v>34</v>
      </c>
      <c r="AX2441" s="13" t="s">
        <v>72</v>
      </c>
      <c r="AY2441" s="165" t="s">
        <v>195</v>
      </c>
    </row>
    <row r="2442" spans="1:65" s="14" customFormat="1">
      <c r="B2442" s="172"/>
      <c r="D2442" s="159" t="s">
        <v>206</v>
      </c>
      <c r="E2442" s="173" t="s">
        <v>3</v>
      </c>
      <c r="F2442" s="174" t="s">
        <v>2856</v>
      </c>
      <c r="H2442" s="175">
        <v>69.03</v>
      </c>
      <c r="I2442" s="176"/>
      <c r="L2442" s="172"/>
      <c r="M2442" s="177"/>
      <c r="N2442" s="178"/>
      <c r="O2442" s="178"/>
      <c r="P2442" s="178"/>
      <c r="Q2442" s="178"/>
      <c r="R2442" s="178"/>
      <c r="S2442" s="178"/>
      <c r="T2442" s="179"/>
      <c r="AT2442" s="173" t="s">
        <v>206</v>
      </c>
      <c r="AU2442" s="173" t="s">
        <v>81</v>
      </c>
      <c r="AV2442" s="14" t="s">
        <v>109</v>
      </c>
      <c r="AW2442" s="14" t="s">
        <v>34</v>
      </c>
      <c r="AX2442" s="14" t="s">
        <v>72</v>
      </c>
      <c r="AY2442" s="173" t="s">
        <v>195</v>
      </c>
    </row>
    <row r="2443" spans="1:65" s="13" customFormat="1">
      <c r="B2443" s="164"/>
      <c r="D2443" s="159" t="s">
        <v>206</v>
      </c>
      <c r="E2443" s="165" t="s">
        <v>3</v>
      </c>
      <c r="F2443" s="166" t="s">
        <v>2858</v>
      </c>
      <c r="H2443" s="167">
        <v>16.829999999999998</v>
      </c>
      <c r="I2443" s="168"/>
      <c r="L2443" s="164"/>
      <c r="M2443" s="169"/>
      <c r="N2443" s="170"/>
      <c r="O2443" s="170"/>
      <c r="P2443" s="170"/>
      <c r="Q2443" s="170"/>
      <c r="R2443" s="170"/>
      <c r="S2443" s="170"/>
      <c r="T2443" s="171"/>
      <c r="AT2443" s="165" t="s">
        <v>206</v>
      </c>
      <c r="AU2443" s="165" t="s">
        <v>81</v>
      </c>
      <c r="AV2443" s="13" t="s">
        <v>81</v>
      </c>
      <c r="AW2443" s="13" t="s">
        <v>34</v>
      </c>
      <c r="AX2443" s="13" t="s">
        <v>72</v>
      </c>
      <c r="AY2443" s="165" t="s">
        <v>195</v>
      </c>
    </row>
    <row r="2444" spans="1:65" s="13" customFormat="1">
      <c r="B2444" s="164"/>
      <c r="D2444" s="159" t="s">
        <v>206</v>
      </c>
      <c r="E2444" s="165" t="s">
        <v>3</v>
      </c>
      <c r="F2444" s="166" t="s">
        <v>2859</v>
      </c>
      <c r="H2444" s="167">
        <v>31.32</v>
      </c>
      <c r="I2444" s="168"/>
      <c r="L2444" s="164"/>
      <c r="M2444" s="169"/>
      <c r="N2444" s="170"/>
      <c r="O2444" s="170"/>
      <c r="P2444" s="170"/>
      <c r="Q2444" s="170"/>
      <c r="R2444" s="170"/>
      <c r="S2444" s="170"/>
      <c r="T2444" s="171"/>
      <c r="AT2444" s="165" t="s">
        <v>206</v>
      </c>
      <c r="AU2444" s="165" t="s">
        <v>81</v>
      </c>
      <c r="AV2444" s="13" t="s">
        <v>81</v>
      </c>
      <c r="AW2444" s="13" t="s">
        <v>34</v>
      </c>
      <c r="AX2444" s="13" t="s">
        <v>72</v>
      </c>
      <c r="AY2444" s="165" t="s">
        <v>195</v>
      </c>
    </row>
    <row r="2445" spans="1:65" s="13" customFormat="1">
      <c r="B2445" s="164"/>
      <c r="D2445" s="159" t="s">
        <v>206</v>
      </c>
      <c r="E2445" s="165" t="s">
        <v>3</v>
      </c>
      <c r="F2445" s="166" t="s">
        <v>2860</v>
      </c>
      <c r="H2445" s="167">
        <v>46.4</v>
      </c>
      <c r="I2445" s="168"/>
      <c r="L2445" s="164"/>
      <c r="M2445" s="169"/>
      <c r="N2445" s="170"/>
      <c r="O2445" s="170"/>
      <c r="P2445" s="170"/>
      <c r="Q2445" s="170"/>
      <c r="R2445" s="170"/>
      <c r="S2445" s="170"/>
      <c r="T2445" s="171"/>
      <c r="AT2445" s="165" t="s">
        <v>206</v>
      </c>
      <c r="AU2445" s="165" t="s">
        <v>81</v>
      </c>
      <c r="AV2445" s="13" t="s">
        <v>81</v>
      </c>
      <c r="AW2445" s="13" t="s">
        <v>34</v>
      </c>
      <c r="AX2445" s="13" t="s">
        <v>72</v>
      </c>
      <c r="AY2445" s="165" t="s">
        <v>195</v>
      </c>
    </row>
    <row r="2446" spans="1:65" s="14" customFormat="1">
      <c r="B2446" s="172"/>
      <c r="D2446" s="159" t="s">
        <v>206</v>
      </c>
      <c r="E2446" s="173" t="s">
        <v>3</v>
      </c>
      <c r="F2446" s="174" t="s">
        <v>2857</v>
      </c>
      <c r="H2446" s="175">
        <v>94.55</v>
      </c>
      <c r="I2446" s="176"/>
      <c r="L2446" s="172"/>
      <c r="M2446" s="177"/>
      <c r="N2446" s="178"/>
      <c r="O2446" s="178"/>
      <c r="P2446" s="178"/>
      <c r="Q2446" s="178"/>
      <c r="R2446" s="178"/>
      <c r="S2446" s="178"/>
      <c r="T2446" s="179"/>
      <c r="AT2446" s="173" t="s">
        <v>206</v>
      </c>
      <c r="AU2446" s="173" t="s">
        <v>81</v>
      </c>
      <c r="AV2446" s="14" t="s">
        <v>109</v>
      </c>
      <c r="AW2446" s="14" t="s">
        <v>34</v>
      </c>
      <c r="AX2446" s="14" t="s">
        <v>72</v>
      </c>
      <c r="AY2446" s="173" t="s">
        <v>195</v>
      </c>
    </row>
    <row r="2447" spans="1:65" s="15" customFormat="1">
      <c r="B2447" s="180"/>
      <c r="D2447" s="159" t="s">
        <v>206</v>
      </c>
      <c r="E2447" s="181" t="s">
        <v>3</v>
      </c>
      <c r="F2447" s="182" t="s">
        <v>212</v>
      </c>
      <c r="H2447" s="183">
        <v>163.58000000000001</v>
      </c>
      <c r="I2447" s="184"/>
      <c r="L2447" s="180"/>
      <c r="M2447" s="185"/>
      <c r="N2447" s="186"/>
      <c r="O2447" s="186"/>
      <c r="P2447" s="186"/>
      <c r="Q2447" s="186"/>
      <c r="R2447" s="186"/>
      <c r="S2447" s="186"/>
      <c r="T2447" s="187"/>
      <c r="AT2447" s="181" t="s">
        <v>206</v>
      </c>
      <c r="AU2447" s="181" t="s">
        <v>81</v>
      </c>
      <c r="AV2447" s="15" t="s">
        <v>202</v>
      </c>
      <c r="AW2447" s="15" t="s">
        <v>34</v>
      </c>
      <c r="AX2447" s="15" t="s">
        <v>79</v>
      </c>
      <c r="AY2447" s="181" t="s">
        <v>195</v>
      </c>
    </row>
    <row r="2448" spans="1:65" s="2" customFormat="1" ht="37.9" customHeight="1">
      <c r="A2448" s="35"/>
      <c r="B2448" s="145"/>
      <c r="C2448" s="146" t="s">
        <v>2867</v>
      </c>
      <c r="D2448" s="146" t="s">
        <v>197</v>
      </c>
      <c r="E2448" s="147" t="s">
        <v>2868</v>
      </c>
      <c r="F2448" s="148" t="s">
        <v>2869</v>
      </c>
      <c r="G2448" s="149" t="s">
        <v>321</v>
      </c>
      <c r="H2448" s="150">
        <v>185.51</v>
      </c>
      <c r="I2448" s="151"/>
      <c r="J2448" s="152">
        <f>ROUND(I2448*H2448,2)</f>
        <v>0</v>
      </c>
      <c r="K2448" s="148" t="s">
        <v>3</v>
      </c>
      <c r="L2448" s="36"/>
      <c r="M2448" s="153" t="s">
        <v>3</v>
      </c>
      <c r="N2448" s="154" t="s">
        <v>43</v>
      </c>
      <c r="O2448" s="56"/>
      <c r="P2448" s="155">
        <f>O2448*H2448</f>
        <v>0</v>
      </c>
      <c r="Q2448" s="155">
        <v>0</v>
      </c>
      <c r="R2448" s="155">
        <f>Q2448*H2448</f>
        <v>0</v>
      </c>
      <c r="S2448" s="155">
        <v>0</v>
      </c>
      <c r="T2448" s="156">
        <f>S2448*H2448</f>
        <v>0</v>
      </c>
      <c r="U2448" s="35"/>
      <c r="V2448" s="35"/>
      <c r="W2448" s="35"/>
      <c r="X2448" s="35"/>
      <c r="Y2448" s="35"/>
      <c r="Z2448" s="35"/>
      <c r="AA2448" s="35"/>
      <c r="AB2448" s="35"/>
      <c r="AC2448" s="35"/>
      <c r="AD2448" s="35"/>
      <c r="AE2448" s="35"/>
      <c r="AR2448" s="157" t="s">
        <v>292</v>
      </c>
      <c r="AT2448" s="157" t="s">
        <v>197</v>
      </c>
      <c r="AU2448" s="157" t="s">
        <v>81</v>
      </c>
      <c r="AY2448" s="20" t="s">
        <v>195</v>
      </c>
      <c r="BE2448" s="158">
        <f>IF(N2448="základní",J2448,0)</f>
        <v>0</v>
      </c>
      <c r="BF2448" s="158">
        <f>IF(N2448="snížená",J2448,0)</f>
        <v>0</v>
      </c>
      <c r="BG2448" s="158">
        <f>IF(N2448="zákl. přenesená",J2448,0)</f>
        <v>0</v>
      </c>
      <c r="BH2448" s="158">
        <f>IF(N2448="sníž. přenesená",J2448,0)</f>
        <v>0</v>
      </c>
      <c r="BI2448" s="158">
        <f>IF(N2448="nulová",J2448,0)</f>
        <v>0</v>
      </c>
      <c r="BJ2448" s="20" t="s">
        <v>79</v>
      </c>
      <c r="BK2448" s="158">
        <f>ROUND(I2448*H2448,2)</f>
        <v>0</v>
      </c>
      <c r="BL2448" s="20" t="s">
        <v>292</v>
      </c>
      <c r="BM2448" s="157" t="s">
        <v>2870</v>
      </c>
    </row>
    <row r="2449" spans="1:65" s="13" customFormat="1">
      <c r="B2449" s="164"/>
      <c r="D2449" s="159" t="s">
        <v>206</v>
      </c>
      <c r="E2449" s="165" t="s">
        <v>3</v>
      </c>
      <c r="F2449" s="166" t="s">
        <v>2871</v>
      </c>
      <c r="H2449" s="167">
        <v>97.1</v>
      </c>
      <c r="I2449" s="168"/>
      <c r="L2449" s="164"/>
      <c r="M2449" s="169"/>
      <c r="N2449" s="170"/>
      <c r="O2449" s="170"/>
      <c r="P2449" s="170"/>
      <c r="Q2449" s="170"/>
      <c r="R2449" s="170"/>
      <c r="S2449" s="170"/>
      <c r="T2449" s="171"/>
      <c r="AT2449" s="165" t="s">
        <v>206</v>
      </c>
      <c r="AU2449" s="165" t="s">
        <v>81</v>
      </c>
      <c r="AV2449" s="13" t="s">
        <v>81</v>
      </c>
      <c r="AW2449" s="13" t="s">
        <v>34</v>
      </c>
      <c r="AX2449" s="13" t="s">
        <v>72</v>
      </c>
      <c r="AY2449" s="165" t="s">
        <v>195</v>
      </c>
    </row>
    <row r="2450" spans="1:65" s="13" customFormat="1">
      <c r="B2450" s="164"/>
      <c r="D2450" s="159" t="s">
        <v>206</v>
      </c>
      <c r="E2450" s="165" t="s">
        <v>3</v>
      </c>
      <c r="F2450" s="166" t="s">
        <v>2872</v>
      </c>
      <c r="H2450" s="167">
        <v>42.1</v>
      </c>
      <c r="I2450" s="168"/>
      <c r="L2450" s="164"/>
      <c r="M2450" s="169"/>
      <c r="N2450" s="170"/>
      <c r="O2450" s="170"/>
      <c r="P2450" s="170"/>
      <c r="Q2450" s="170"/>
      <c r="R2450" s="170"/>
      <c r="S2450" s="170"/>
      <c r="T2450" s="171"/>
      <c r="AT2450" s="165" t="s">
        <v>206</v>
      </c>
      <c r="AU2450" s="165" t="s">
        <v>81</v>
      </c>
      <c r="AV2450" s="13" t="s">
        <v>81</v>
      </c>
      <c r="AW2450" s="13" t="s">
        <v>34</v>
      </c>
      <c r="AX2450" s="13" t="s">
        <v>72</v>
      </c>
      <c r="AY2450" s="165" t="s">
        <v>195</v>
      </c>
    </row>
    <row r="2451" spans="1:65" s="13" customFormat="1">
      <c r="B2451" s="164"/>
      <c r="D2451" s="159" t="s">
        <v>206</v>
      </c>
      <c r="E2451" s="165" t="s">
        <v>3</v>
      </c>
      <c r="F2451" s="166" t="s">
        <v>2873</v>
      </c>
      <c r="H2451" s="167">
        <v>42.1</v>
      </c>
      <c r="I2451" s="168"/>
      <c r="L2451" s="164"/>
      <c r="M2451" s="169"/>
      <c r="N2451" s="170"/>
      <c r="O2451" s="170"/>
      <c r="P2451" s="170"/>
      <c r="Q2451" s="170"/>
      <c r="R2451" s="170"/>
      <c r="S2451" s="170"/>
      <c r="T2451" s="171"/>
      <c r="AT2451" s="165" t="s">
        <v>206</v>
      </c>
      <c r="AU2451" s="165" t="s">
        <v>81</v>
      </c>
      <c r="AV2451" s="13" t="s">
        <v>81</v>
      </c>
      <c r="AW2451" s="13" t="s">
        <v>34</v>
      </c>
      <c r="AX2451" s="13" t="s">
        <v>72</v>
      </c>
      <c r="AY2451" s="165" t="s">
        <v>195</v>
      </c>
    </row>
    <row r="2452" spans="1:65" s="13" customFormat="1">
      <c r="B2452" s="164"/>
      <c r="D2452" s="159" t="s">
        <v>206</v>
      </c>
      <c r="E2452" s="165" t="s">
        <v>3</v>
      </c>
      <c r="F2452" s="166" t="s">
        <v>2874</v>
      </c>
      <c r="H2452" s="167">
        <v>4.21</v>
      </c>
      <c r="I2452" s="168"/>
      <c r="L2452" s="164"/>
      <c r="M2452" s="169"/>
      <c r="N2452" s="170"/>
      <c r="O2452" s="170"/>
      <c r="P2452" s="170"/>
      <c r="Q2452" s="170"/>
      <c r="R2452" s="170"/>
      <c r="S2452" s="170"/>
      <c r="T2452" s="171"/>
      <c r="AT2452" s="165" t="s">
        <v>206</v>
      </c>
      <c r="AU2452" s="165" t="s">
        <v>81</v>
      </c>
      <c r="AV2452" s="13" t="s">
        <v>81</v>
      </c>
      <c r="AW2452" s="13" t="s">
        <v>34</v>
      </c>
      <c r="AX2452" s="13" t="s">
        <v>72</v>
      </c>
      <c r="AY2452" s="165" t="s">
        <v>195</v>
      </c>
    </row>
    <row r="2453" spans="1:65" s="15" customFormat="1">
      <c r="B2453" s="180"/>
      <c r="D2453" s="159" t="s">
        <v>206</v>
      </c>
      <c r="E2453" s="181" t="s">
        <v>3</v>
      </c>
      <c r="F2453" s="182" t="s">
        <v>212</v>
      </c>
      <c r="H2453" s="183">
        <v>185.51</v>
      </c>
      <c r="I2453" s="184"/>
      <c r="L2453" s="180"/>
      <c r="M2453" s="185"/>
      <c r="N2453" s="186"/>
      <c r="O2453" s="186"/>
      <c r="P2453" s="186"/>
      <c r="Q2453" s="186"/>
      <c r="R2453" s="186"/>
      <c r="S2453" s="186"/>
      <c r="T2453" s="187"/>
      <c r="AT2453" s="181" t="s">
        <v>206</v>
      </c>
      <c r="AU2453" s="181" t="s">
        <v>81</v>
      </c>
      <c r="AV2453" s="15" t="s">
        <v>202</v>
      </c>
      <c r="AW2453" s="15" t="s">
        <v>34</v>
      </c>
      <c r="AX2453" s="15" t="s">
        <v>79</v>
      </c>
      <c r="AY2453" s="181" t="s">
        <v>195</v>
      </c>
    </row>
    <row r="2454" spans="1:65" s="2" customFormat="1" ht="37.9" customHeight="1">
      <c r="A2454" s="35"/>
      <c r="B2454" s="145"/>
      <c r="C2454" s="146" t="s">
        <v>2875</v>
      </c>
      <c r="D2454" s="146" t="s">
        <v>197</v>
      </c>
      <c r="E2454" s="147" t="s">
        <v>2876</v>
      </c>
      <c r="F2454" s="148" t="s">
        <v>2877</v>
      </c>
      <c r="G2454" s="149" t="s">
        <v>300</v>
      </c>
      <c r="H2454" s="150">
        <v>112</v>
      </c>
      <c r="I2454" s="151"/>
      <c r="J2454" s="152">
        <f>ROUND(I2454*H2454,2)</f>
        <v>0</v>
      </c>
      <c r="K2454" s="148" t="s">
        <v>3</v>
      </c>
      <c r="L2454" s="36"/>
      <c r="M2454" s="153" t="s">
        <v>3</v>
      </c>
      <c r="N2454" s="154" t="s">
        <v>43</v>
      </c>
      <c r="O2454" s="56"/>
      <c r="P2454" s="155">
        <f>O2454*H2454</f>
        <v>0</v>
      </c>
      <c r="Q2454" s="155">
        <v>0</v>
      </c>
      <c r="R2454" s="155">
        <f>Q2454*H2454</f>
        <v>0</v>
      </c>
      <c r="S2454" s="155">
        <v>0</v>
      </c>
      <c r="T2454" s="156">
        <f>S2454*H2454</f>
        <v>0</v>
      </c>
      <c r="U2454" s="35"/>
      <c r="V2454" s="35"/>
      <c r="W2454" s="35"/>
      <c r="X2454" s="35"/>
      <c r="Y2454" s="35"/>
      <c r="Z2454" s="35"/>
      <c r="AA2454" s="35"/>
      <c r="AB2454" s="35"/>
      <c r="AC2454" s="35"/>
      <c r="AD2454" s="35"/>
      <c r="AE2454" s="35"/>
      <c r="AR2454" s="157" t="s">
        <v>292</v>
      </c>
      <c r="AT2454" s="157" t="s">
        <v>197</v>
      </c>
      <c r="AU2454" s="157" t="s">
        <v>81</v>
      </c>
      <c r="AY2454" s="20" t="s">
        <v>195</v>
      </c>
      <c r="BE2454" s="158">
        <f>IF(N2454="základní",J2454,0)</f>
        <v>0</v>
      </c>
      <c r="BF2454" s="158">
        <f>IF(N2454="snížená",J2454,0)</f>
        <v>0</v>
      </c>
      <c r="BG2454" s="158">
        <f>IF(N2454="zákl. přenesená",J2454,0)</f>
        <v>0</v>
      </c>
      <c r="BH2454" s="158">
        <f>IF(N2454="sníž. přenesená",J2454,0)</f>
        <v>0</v>
      </c>
      <c r="BI2454" s="158">
        <f>IF(N2454="nulová",J2454,0)</f>
        <v>0</v>
      </c>
      <c r="BJ2454" s="20" t="s">
        <v>79</v>
      </c>
      <c r="BK2454" s="158">
        <f>ROUND(I2454*H2454,2)</f>
        <v>0</v>
      </c>
      <c r="BL2454" s="20" t="s">
        <v>292</v>
      </c>
      <c r="BM2454" s="157" t="s">
        <v>2878</v>
      </c>
    </row>
    <row r="2455" spans="1:65" s="13" customFormat="1">
      <c r="B2455" s="164"/>
      <c r="D2455" s="159" t="s">
        <v>206</v>
      </c>
      <c r="E2455" s="165" t="s">
        <v>3</v>
      </c>
      <c r="F2455" s="166" t="s">
        <v>2879</v>
      </c>
      <c r="H2455" s="167">
        <v>112</v>
      </c>
      <c r="I2455" s="168"/>
      <c r="L2455" s="164"/>
      <c r="M2455" s="169"/>
      <c r="N2455" s="170"/>
      <c r="O2455" s="170"/>
      <c r="P2455" s="170"/>
      <c r="Q2455" s="170"/>
      <c r="R2455" s="170"/>
      <c r="S2455" s="170"/>
      <c r="T2455" s="171"/>
      <c r="AT2455" s="165" t="s">
        <v>206</v>
      </c>
      <c r="AU2455" s="165" t="s">
        <v>81</v>
      </c>
      <c r="AV2455" s="13" t="s">
        <v>81</v>
      </c>
      <c r="AW2455" s="13" t="s">
        <v>34</v>
      </c>
      <c r="AX2455" s="13" t="s">
        <v>72</v>
      </c>
      <c r="AY2455" s="165" t="s">
        <v>195</v>
      </c>
    </row>
    <row r="2456" spans="1:65" s="14" customFormat="1">
      <c r="B2456" s="172"/>
      <c r="D2456" s="159" t="s">
        <v>206</v>
      </c>
      <c r="E2456" s="173" t="s">
        <v>3</v>
      </c>
      <c r="F2456" s="174" t="s">
        <v>2857</v>
      </c>
      <c r="H2456" s="175">
        <v>112</v>
      </c>
      <c r="I2456" s="176"/>
      <c r="L2456" s="172"/>
      <c r="M2456" s="177"/>
      <c r="N2456" s="178"/>
      <c r="O2456" s="178"/>
      <c r="P2456" s="178"/>
      <c r="Q2456" s="178"/>
      <c r="R2456" s="178"/>
      <c r="S2456" s="178"/>
      <c r="T2456" s="179"/>
      <c r="AT2456" s="173" t="s">
        <v>206</v>
      </c>
      <c r="AU2456" s="173" t="s">
        <v>81</v>
      </c>
      <c r="AV2456" s="14" t="s">
        <v>109</v>
      </c>
      <c r="AW2456" s="14" t="s">
        <v>34</v>
      </c>
      <c r="AX2456" s="14" t="s">
        <v>72</v>
      </c>
      <c r="AY2456" s="173" t="s">
        <v>195</v>
      </c>
    </row>
    <row r="2457" spans="1:65" s="15" customFormat="1">
      <c r="B2457" s="180"/>
      <c r="D2457" s="159" t="s">
        <v>206</v>
      </c>
      <c r="E2457" s="181" t="s">
        <v>3</v>
      </c>
      <c r="F2457" s="182" t="s">
        <v>212</v>
      </c>
      <c r="H2457" s="183">
        <v>112</v>
      </c>
      <c r="I2457" s="184"/>
      <c r="L2457" s="180"/>
      <c r="M2457" s="185"/>
      <c r="N2457" s="186"/>
      <c r="O2457" s="186"/>
      <c r="P2457" s="186"/>
      <c r="Q2457" s="186"/>
      <c r="R2457" s="186"/>
      <c r="S2457" s="186"/>
      <c r="T2457" s="187"/>
      <c r="AT2457" s="181" t="s">
        <v>206</v>
      </c>
      <c r="AU2457" s="181" t="s">
        <v>81</v>
      </c>
      <c r="AV2457" s="15" t="s">
        <v>202</v>
      </c>
      <c r="AW2457" s="15" t="s">
        <v>34</v>
      </c>
      <c r="AX2457" s="15" t="s">
        <v>79</v>
      </c>
      <c r="AY2457" s="181" t="s">
        <v>195</v>
      </c>
    </row>
    <row r="2458" spans="1:65" s="2" customFormat="1" ht="37.9" customHeight="1">
      <c r="A2458" s="35"/>
      <c r="B2458" s="145"/>
      <c r="C2458" s="146" t="s">
        <v>2880</v>
      </c>
      <c r="D2458" s="146" t="s">
        <v>197</v>
      </c>
      <c r="E2458" s="147" t="s">
        <v>2881</v>
      </c>
      <c r="F2458" s="148" t="s">
        <v>2882</v>
      </c>
      <c r="G2458" s="149" t="s">
        <v>300</v>
      </c>
      <c r="H2458" s="150">
        <v>82.938000000000002</v>
      </c>
      <c r="I2458" s="151"/>
      <c r="J2458" s="152">
        <f>ROUND(I2458*H2458,2)</f>
        <v>0</v>
      </c>
      <c r="K2458" s="148" t="s">
        <v>3</v>
      </c>
      <c r="L2458" s="36"/>
      <c r="M2458" s="153" t="s">
        <v>3</v>
      </c>
      <c r="N2458" s="154" t="s">
        <v>43</v>
      </c>
      <c r="O2458" s="56"/>
      <c r="P2458" s="155">
        <f>O2458*H2458</f>
        <v>0</v>
      </c>
      <c r="Q2458" s="155">
        <v>0</v>
      </c>
      <c r="R2458" s="155">
        <f>Q2458*H2458</f>
        <v>0</v>
      </c>
      <c r="S2458" s="155">
        <v>0</v>
      </c>
      <c r="T2458" s="156">
        <f>S2458*H2458</f>
        <v>0</v>
      </c>
      <c r="U2458" s="35"/>
      <c r="V2458" s="35"/>
      <c r="W2458" s="35"/>
      <c r="X2458" s="35"/>
      <c r="Y2458" s="35"/>
      <c r="Z2458" s="35"/>
      <c r="AA2458" s="35"/>
      <c r="AB2458" s="35"/>
      <c r="AC2458" s="35"/>
      <c r="AD2458" s="35"/>
      <c r="AE2458" s="35"/>
      <c r="AR2458" s="157" t="s">
        <v>292</v>
      </c>
      <c r="AT2458" s="157" t="s">
        <v>197</v>
      </c>
      <c r="AU2458" s="157" t="s">
        <v>81</v>
      </c>
      <c r="AY2458" s="20" t="s">
        <v>195</v>
      </c>
      <c r="BE2458" s="158">
        <f>IF(N2458="základní",J2458,0)</f>
        <v>0</v>
      </c>
      <c r="BF2458" s="158">
        <f>IF(N2458="snížená",J2458,0)</f>
        <v>0</v>
      </c>
      <c r="BG2458" s="158">
        <f>IF(N2458="zákl. přenesená",J2458,0)</f>
        <v>0</v>
      </c>
      <c r="BH2458" s="158">
        <f>IF(N2458="sníž. přenesená",J2458,0)</f>
        <v>0</v>
      </c>
      <c r="BI2458" s="158">
        <f>IF(N2458="nulová",J2458,0)</f>
        <v>0</v>
      </c>
      <c r="BJ2458" s="20" t="s">
        <v>79</v>
      </c>
      <c r="BK2458" s="158">
        <f>ROUND(I2458*H2458,2)</f>
        <v>0</v>
      </c>
      <c r="BL2458" s="20" t="s">
        <v>292</v>
      </c>
      <c r="BM2458" s="157" t="s">
        <v>2883</v>
      </c>
    </row>
    <row r="2459" spans="1:65" s="13" customFormat="1">
      <c r="B2459" s="164"/>
      <c r="D2459" s="159" t="s">
        <v>206</v>
      </c>
      <c r="E2459" s="165" t="s">
        <v>3</v>
      </c>
      <c r="F2459" s="166" t="s">
        <v>2884</v>
      </c>
      <c r="H2459" s="167">
        <v>82.938000000000002</v>
      </c>
      <c r="I2459" s="168"/>
      <c r="L2459" s="164"/>
      <c r="M2459" s="169"/>
      <c r="N2459" s="170"/>
      <c r="O2459" s="170"/>
      <c r="P2459" s="170"/>
      <c r="Q2459" s="170"/>
      <c r="R2459" s="170"/>
      <c r="S2459" s="170"/>
      <c r="T2459" s="171"/>
      <c r="AT2459" s="165" t="s">
        <v>206</v>
      </c>
      <c r="AU2459" s="165" t="s">
        <v>81</v>
      </c>
      <c r="AV2459" s="13" t="s">
        <v>81</v>
      </c>
      <c r="AW2459" s="13" t="s">
        <v>34</v>
      </c>
      <c r="AX2459" s="13" t="s">
        <v>72</v>
      </c>
      <c r="AY2459" s="165" t="s">
        <v>195</v>
      </c>
    </row>
    <row r="2460" spans="1:65" s="14" customFormat="1">
      <c r="B2460" s="172"/>
      <c r="D2460" s="159" t="s">
        <v>206</v>
      </c>
      <c r="E2460" s="173" t="s">
        <v>3</v>
      </c>
      <c r="F2460" s="174" t="s">
        <v>2885</v>
      </c>
      <c r="H2460" s="175">
        <v>82.938000000000002</v>
      </c>
      <c r="I2460" s="176"/>
      <c r="L2460" s="172"/>
      <c r="M2460" s="177"/>
      <c r="N2460" s="178"/>
      <c r="O2460" s="178"/>
      <c r="P2460" s="178"/>
      <c r="Q2460" s="178"/>
      <c r="R2460" s="178"/>
      <c r="S2460" s="178"/>
      <c r="T2460" s="179"/>
      <c r="AT2460" s="173" t="s">
        <v>206</v>
      </c>
      <c r="AU2460" s="173" t="s">
        <v>81</v>
      </c>
      <c r="AV2460" s="14" t="s">
        <v>109</v>
      </c>
      <c r="AW2460" s="14" t="s">
        <v>34</v>
      </c>
      <c r="AX2460" s="14" t="s">
        <v>72</v>
      </c>
      <c r="AY2460" s="173" t="s">
        <v>195</v>
      </c>
    </row>
    <row r="2461" spans="1:65" s="15" customFormat="1">
      <c r="B2461" s="180"/>
      <c r="D2461" s="159" t="s">
        <v>206</v>
      </c>
      <c r="E2461" s="181" t="s">
        <v>3</v>
      </c>
      <c r="F2461" s="182" t="s">
        <v>212</v>
      </c>
      <c r="H2461" s="183">
        <v>82.938000000000002</v>
      </c>
      <c r="I2461" s="184"/>
      <c r="L2461" s="180"/>
      <c r="M2461" s="185"/>
      <c r="N2461" s="186"/>
      <c r="O2461" s="186"/>
      <c r="P2461" s="186"/>
      <c r="Q2461" s="186"/>
      <c r="R2461" s="186"/>
      <c r="S2461" s="186"/>
      <c r="T2461" s="187"/>
      <c r="AT2461" s="181" t="s">
        <v>206</v>
      </c>
      <c r="AU2461" s="181" t="s">
        <v>81</v>
      </c>
      <c r="AV2461" s="15" t="s">
        <v>202</v>
      </c>
      <c r="AW2461" s="15" t="s">
        <v>34</v>
      </c>
      <c r="AX2461" s="15" t="s">
        <v>79</v>
      </c>
      <c r="AY2461" s="181" t="s">
        <v>195</v>
      </c>
    </row>
    <row r="2462" spans="1:65" s="12" customFormat="1" ht="22.9" customHeight="1">
      <c r="B2462" s="132"/>
      <c r="D2462" s="133" t="s">
        <v>71</v>
      </c>
      <c r="E2462" s="143" t="s">
        <v>2886</v>
      </c>
      <c r="F2462" s="143" t="s">
        <v>2887</v>
      </c>
      <c r="I2462" s="135"/>
      <c r="J2462" s="144">
        <f>BK2462</f>
        <v>0</v>
      </c>
      <c r="L2462" s="132"/>
      <c r="M2462" s="137"/>
      <c r="N2462" s="138"/>
      <c r="O2462" s="138"/>
      <c r="P2462" s="139">
        <f>P2463</f>
        <v>0</v>
      </c>
      <c r="Q2462" s="138"/>
      <c r="R2462" s="139">
        <f>R2463</f>
        <v>0</v>
      </c>
      <c r="S2462" s="138"/>
      <c r="T2462" s="140">
        <f>T2463</f>
        <v>0</v>
      </c>
      <c r="AR2462" s="133" t="s">
        <v>81</v>
      </c>
      <c r="AT2462" s="141" t="s">
        <v>71</v>
      </c>
      <c r="AU2462" s="141" t="s">
        <v>79</v>
      </c>
      <c r="AY2462" s="133" t="s">
        <v>195</v>
      </c>
      <c r="BK2462" s="142">
        <f>BK2463</f>
        <v>0</v>
      </c>
    </row>
    <row r="2463" spans="1:65" s="2" customFormat="1" ht="37.9" customHeight="1">
      <c r="A2463" s="35"/>
      <c r="B2463" s="145"/>
      <c r="C2463" s="146" t="s">
        <v>2888</v>
      </c>
      <c r="D2463" s="146" t="s">
        <v>197</v>
      </c>
      <c r="E2463" s="147" t="s">
        <v>2889</v>
      </c>
      <c r="F2463" s="148" t="s">
        <v>2890</v>
      </c>
      <c r="G2463" s="149" t="s">
        <v>1071</v>
      </c>
      <c r="H2463" s="150">
        <v>1</v>
      </c>
      <c r="I2463" s="151"/>
      <c r="J2463" s="152">
        <f>ROUND(I2463*H2463,2)</f>
        <v>0</v>
      </c>
      <c r="K2463" s="148" t="s">
        <v>3</v>
      </c>
      <c r="L2463" s="36"/>
      <c r="M2463" s="153" t="s">
        <v>3</v>
      </c>
      <c r="N2463" s="154" t="s">
        <v>43</v>
      </c>
      <c r="O2463" s="56"/>
      <c r="P2463" s="155">
        <f>O2463*H2463</f>
        <v>0</v>
      </c>
      <c r="Q2463" s="155">
        <v>0</v>
      </c>
      <c r="R2463" s="155">
        <f>Q2463*H2463</f>
        <v>0</v>
      </c>
      <c r="S2463" s="155">
        <v>0</v>
      </c>
      <c r="T2463" s="156">
        <f>S2463*H2463</f>
        <v>0</v>
      </c>
      <c r="U2463" s="35"/>
      <c r="V2463" s="35"/>
      <c r="W2463" s="35"/>
      <c r="X2463" s="35"/>
      <c r="Y2463" s="35"/>
      <c r="Z2463" s="35"/>
      <c r="AA2463" s="35"/>
      <c r="AB2463" s="35"/>
      <c r="AC2463" s="35"/>
      <c r="AD2463" s="35"/>
      <c r="AE2463" s="35"/>
      <c r="AR2463" s="157" t="s">
        <v>292</v>
      </c>
      <c r="AT2463" s="157" t="s">
        <v>197</v>
      </c>
      <c r="AU2463" s="157" t="s">
        <v>81</v>
      </c>
      <c r="AY2463" s="20" t="s">
        <v>195</v>
      </c>
      <c r="BE2463" s="158">
        <f>IF(N2463="základní",J2463,0)</f>
        <v>0</v>
      </c>
      <c r="BF2463" s="158">
        <f>IF(N2463="snížená",J2463,0)</f>
        <v>0</v>
      </c>
      <c r="BG2463" s="158">
        <f>IF(N2463="zákl. přenesená",J2463,0)</f>
        <v>0</v>
      </c>
      <c r="BH2463" s="158">
        <f>IF(N2463="sníž. přenesená",J2463,0)</f>
        <v>0</v>
      </c>
      <c r="BI2463" s="158">
        <f>IF(N2463="nulová",J2463,0)</f>
        <v>0</v>
      </c>
      <c r="BJ2463" s="20" t="s">
        <v>79</v>
      </c>
      <c r="BK2463" s="158">
        <f>ROUND(I2463*H2463,2)</f>
        <v>0</v>
      </c>
      <c r="BL2463" s="20" t="s">
        <v>292</v>
      </c>
      <c r="BM2463" s="157" t="s">
        <v>2891</v>
      </c>
    </row>
    <row r="2464" spans="1:65" s="12" customFormat="1" ht="22.9" customHeight="1">
      <c r="B2464" s="132"/>
      <c r="D2464" s="133" t="s">
        <v>71</v>
      </c>
      <c r="E2464" s="143" t="s">
        <v>2892</v>
      </c>
      <c r="F2464" s="143" t="s">
        <v>2893</v>
      </c>
      <c r="I2464" s="135"/>
      <c r="J2464" s="144">
        <f>BK2464</f>
        <v>0</v>
      </c>
      <c r="L2464" s="132"/>
      <c r="M2464" s="137"/>
      <c r="N2464" s="138"/>
      <c r="O2464" s="138"/>
      <c r="P2464" s="139">
        <f>SUM(P2465:P2559)</f>
        <v>0</v>
      </c>
      <c r="Q2464" s="138"/>
      <c r="R2464" s="139">
        <f>SUM(R2465:R2559)</f>
        <v>28.866478559999997</v>
      </c>
      <c r="S2464" s="138"/>
      <c r="T2464" s="140">
        <f>SUM(T2465:T2559)</f>
        <v>14.317499999999999</v>
      </c>
      <c r="AR2464" s="133" t="s">
        <v>81</v>
      </c>
      <c r="AT2464" s="141" t="s">
        <v>71</v>
      </c>
      <c r="AU2464" s="141" t="s">
        <v>79</v>
      </c>
      <c r="AY2464" s="133" t="s">
        <v>195</v>
      </c>
      <c r="BK2464" s="142">
        <f>SUM(BK2465:BK2559)</f>
        <v>0</v>
      </c>
    </row>
    <row r="2465" spans="1:65" s="2" customFormat="1" ht="37.9" customHeight="1">
      <c r="A2465" s="35"/>
      <c r="B2465" s="145"/>
      <c r="C2465" s="146" t="s">
        <v>2894</v>
      </c>
      <c r="D2465" s="146" t="s">
        <v>197</v>
      </c>
      <c r="E2465" s="147" t="s">
        <v>2895</v>
      </c>
      <c r="F2465" s="148" t="s">
        <v>2896</v>
      </c>
      <c r="G2465" s="149" t="s">
        <v>467</v>
      </c>
      <c r="H2465" s="150">
        <v>12</v>
      </c>
      <c r="I2465" s="151"/>
      <c r="J2465" s="152">
        <f>ROUND(I2465*H2465,2)</f>
        <v>0</v>
      </c>
      <c r="K2465" s="148" t="s">
        <v>201</v>
      </c>
      <c r="L2465" s="36"/>
      <c r="M2465" s="153" t="s">
        <v>3</v>
      </c>
      <c r="N2465" s="154" t="s">
        <v>43</v>
      </c>
      <c r="O2465" s="56"/>
      <c r="P2465" s="155">
        <f>O2465*H2465</f>
        <v>0</v>
      </c>
      <c r="Q2465" s="155">
        <v>0</v>
      </c>
      <c r="R2465" s="155">
        <f>Q2465*H2465</f>
        <v>0</v>
      </c>
      <c r="S2465" s="155">
        <v>0</v>
      </c>
      <c r="T2465" s="156">
        <f>S2465*H2465</f>
        <v>0</v>
      </c>
      <c r="U2465" s="35"/>
      <c r="V2465" s="35"/>
      <c r="W2465" s="35"/>
      <c r="X2465" s="35"/>
      <c r="Y2465" s="35"/>
      <c r="Z2465" s="35"/>
      <c r="AA2465" s="35"/>
      <c r="AB2465" s="35"/>
      <c r="AC2465" s="35"/>
      <c r="AD2465" s="35"/>
      <c r="AE2465" s="35"/>
      <c r="AR2465" s="157" t="s">
        <v>292</v>
      </c>
      <c r="AT2465" s="157" t="s">
        <v>197</v>
      </c>
      <c r="AU2465" s="157" t="s">
        <v>81</v>
      </c>
      <c r="AY2465" s="20" t="s">
        <v>195</v>
      </c>
      <c r="BE2465" s="158">
        <f>IF(N2465="základní",J2465,0)</f>
        <v>0</v>
      </c>
      <c r="BF2465" s="158">
        <f>IF(N2465="snížená",J2465,0)</f>
        <v>0</v>
      </c>
      <c r="BG2465" s="158">
        <f>IF(N2465="zákl. přenesená",J2465,0)</f>
        <v>0</v>
      </c>
      <c r="BH2465" s="158">
        <f>IF(N2465="sníž. přenesená",J2465,0)</f>
        <v>0</v>
      </c>
      <c r="BI2465" s="158">
        <f>IF(N2465="nulová",J2465,0)</f>
        <v>0</v>
      </c>
      <c r="BJ2465" s="20" t="s">
        <v>79</v>
      </c>
      <c r="BK2465" s="158">
        <f>ROUND(I2465*H2465,2)</f>
        <v>0</v>
      </c>
      <c r="BL2465" s="20" t="s">
        <v>292</v>
      </c>
      <c r="BM2465" s="157" t="s">
        <v>2897</v>
      </c>
    </row>
    <row r="2466" spans="1:65" s="2" customFormat="1" ht="146.25">
      <c r="A2466" s="35"/>
      <c r="B2466" s="36"/>
      <c r="C2466" s="35"/>
      <c r="D2466" s="159" t="s">
        <v>204</v>
      </c>
      <c r="E2466" s="35"/>
      <c r="F2466" s="160" t="s">
        <v>2898</v>
      </c>
      <c r="G2466" s="35"/>
      <c r="H2466" s="35"/>
      <c r="I2466" s="161"/>
      <c r="J2466" s="35"/>
      <c r="K2466" s="35"/>
      <c r="L2466" s="36"/>
      <c r="M2466" s="162"/>
      <c r="N2466" s="163"/>
      <c r="O2466" s="56"/>
      <c r="P2466" s="56"/>
      <c r="Q2466" s="56"/>
      <c r="R2466" s="56"/>
      <c r="S2466" s="56"/>
      <c r="T2466" s="57"/>
      <c r="U2466" s="35"/>
      <c r="V2466" s="35"/>
      <c r="W2466" s="35"/>
      <c r="X2466" s="35"/>
      <c r="Y2466" s="35"/>
      <c r="Z2466" s="35"/>
      <c r="AA2466" s="35"/>
      <c r="AB2466" s="35"/>
      <c r="AC2466" s="35"/>
      <c r="AD2466" s="35"/>
      <c r="AE2466" s="35"/>
      <c r="AT2466" s="20" t="s">
        <v>204</v>
      </c>
      <c r="AU2466" s="20" t="s">
        <v>81</v>
      </c>
    </row>
    <row r="2467" spans="1:65" s="13" customFormat="1">
      <c r="B2467" s="164"/>
      <c r="D2467" s="159" t="s">
        <v>206</v>
      </c>
      <c r="E2467" s="165" t="s">
        <v>3</v>
      </c>
      <c r="F2467" s="166" t="s">
        <v>780</v>
      </c>
      <c r="H2467" s="167">
        <v>12</v>
      </c>
      <c r="I2467" s="168"/>
      <c r="L2467" s="164"/>
      <c r="M2467" s="169"/>
      <c r="N2467" s="170"/>
      <c r="O2467" s="170"/>
      <c r="P2467" s="170"/>
      <c r="Q2467" s="170"/>
      <c r="R2467" s="170"/>
      <c r="S2467" s="170"/>
      <c r="T2467" s="171"/>
      <c r="AT2467" s="165" t="s">
        <v>206</v>
      </c>
      <c r="AU2467" s="165" t="s">
        <v>81</v>
      </c>
      <c r="AV2467" s="13" t="s">
        <v>81</v>
      </c>
      <c r="AW2467" s="13" t="s">
        <v>34</v>
      </c>
      <c r="AX2467" s="13" t="s">
        <v>79</v>
      </c>
      <c r="AY2467" s="165" t="s">
        <v>195</v>
      </c>
    </row>
    <row r="2468" spans="1:65" s="2" customFormat="1" ht="37.9" customHeight="1">
      <c r="A2468" s="35"/>
      <c r="B2468" s="145"/>
      <c r="C2468" s="146" t="s">
        <v>2899</v>
      </c>
      <c r="D2468" s="146" t="s">
        <v>197</v>
      </c>
      <c r="E2468" s="147" t="s">
        <v>2900</v>
      </c>
      <c r="F2468" s="148" t="s">
        <v>2901</v>
      </c>
      <c r="G2468" s="149" t="s">
        <v>200</v>
      </c>
      <c r="H2468" s="150">
        <v>3.2410000000000001</v>
      </c>
      <c r="I2468" s="151"/>
      <c r="J2468" s="152">
        <f>ROUND(I2468*H2468,2)</f>
        <v>0</v>
      </c>
      <c r="K2468" s="148" t="s">
        <v>201</v>
      </c>
      <c r="L2468" s="36"/>
      <c r="M2468" s="153" t="s">
        <v>3</v>
      </c>
      <c r="N2468" s="154" t="s">
        <v>43</v>
      </c>
      <c r="O2468" s="56"/>
      <c r="P2468" s="155">
        <f>O2468*H2468</f>
        <v>0</v>
      </c>
      <c r="Q2468" s="155">
        <v>1.89E-3</v>
      </c>
      <c r="R2468" s="155">
        <f>Q2468*H2468</f>
        <v>6.1254899999999999E-3</v>
      </c>
      <c r="S2468" s="155">
        <v>0</v>
      </c>
      <c r="T2468" s="156">
        <f>S2468*H2468</f>
        <v>0</v>
      </c>
      <c r="U2468" s="35"/>
      <c r="V2468" s="35"/>
      <c r="W2468" s="35"/>
      <c r="X2468" s="35"/>
      <c r="Y2468" s="35"/>
      <c r="Z2468" s="35"/>
      <c r="AA2468" s="35"/>
      <c r="AB2468" s="35"/>
      <c r="AC2468" s="35"/>
      <c r="AD2468" s="35"/>
      <c r="AE2468" s="35"/>
      <c r="AR2468" s="157" t="s">
        <v>292</v>
      </c>
      <c r="AT2468" s="157" t="s">
        <v>197</v>
      </c>
      <c r="AU2468" s="157" t="s">
        <v>81</v>
      </c>
      <c r="AY2468" s="20" t="s">
        <v>195</v>
      </c>
      <c r="BE2468" s="158">
        <f>IF(N2468="základní",J2468,0)</f>
        <v>0</v>
      </c>
      <c r="BF2468" s="158">
        <f>IF(N2468="snížená",J2468,0)</f>
        <v>0</v>
      </c>
      <c r="BG2468" s="158">
        <f>IF(N2468="zákl. přenesená",J2468,0)</f>
        <v>0</v>
      </c>
      <c r="BH2468" s="158">
        <f>IF(N2468="sníž. přenesená",J2468,0)</f>
        <v>0</v>
      </c>
      <c r="BI2468" s="158">
        <f>IF(N2468="nulová",J2468,0)</f>
        <v>0</v>
      </c>
      <c r="BJ2468" s="20" t="s">
        <v>79</v>
      </c>
      <c r="BK2468" s="158">
        <f>ROUND(I2468*H2468,2)</f>
        <v>0</v>
      </c>
      <c r="BL2468" s="20" t="s">
        <v>292</v>
      </c>
      <c r="BM2468" s="157" t="s">
        <v>2902</v>
      </c>
    </row>
    <row r="2469" spans="1:65" s="2" customFormat="1" ht="146.25">
      <c r="A2469" s="35"/>
      <c r="B2469" s="36"/>
      <c r="C2469" s="35"/>
      <c r="D2469" s="159" t="s">
        <v>204</v>
      </c>
      <c r="E2469" s="35"/>
      <c r="F2469" s="160" t="s">
        <v>2898</v>
      </c>
      <c r="G2469" s="35"/>
      <c r="H2469" s="35"/>
      <c r="I2469" s="161"/>
      <c r="J2469" s="35"/>
      <c r="K2469" s="35"/>
      <c r="L2469" s="36"/>
      <c r="M2469" s="162"/>
      <c r="N2469" s="163"/>
      <c r="O2469" s="56"/>
      <c r="P2469" s="56"/>
      <c r="Q2469" s="56"/>
      <c r="R2469" s="56"/>
      <c r="S2469" s="56"/>
      <c r="T2469" s="57"/>
      <c r="U2469" s="35"/>
      <c r="V2469" s="35"/>
      <c r="W2469" s="35"/>
      <c r="X2469" s="35"/>
      <c r="Y2469" s="35"/>
      <c r="Z2469" s="35"/>
      <c r="AA2469" s="35"/>
      <c r="AB2469" s="35"/>
      <c r="AC2469" s="35"/>
      <c r="AD2469" s="35"/>
      <c r="AE2469" s="35"/>
      <c r="AT2469" s="20" t="s">
        <v>204</v>
      </c>
      <c r="AU2469" s="20" t="s">
        <v>81</v>
      </c>
    </row>
    <row r="2470" spans="1:65" s="13" customFormat="1">
      <c r="B2470" s="164"/>
      <c r="D2470" s="159" t="s">
        <v>206</v>
      </c>
      <c r="E2470" s="165" t="s">
        <v>3</v>
      </c>
      <c r="F2470" s="166" t="s">
        <v>2903</v>
      </c>
      <c r="H2470" s="167">
        <v>3.2410000000000001</v>
      </c>
      <c r="I2470" s="168"/>
      <c r="L2470" s="164"/>
      <c r="M2470" s="169"/>
      <c r="N2470" s="170"/>
      <c r="O2470" s="170"/>
      <c r="P2470" s="170"/>
      <c r="Q2470" s="170"/>
      <c r="R2470" s="170"/>
      <c r="S2470" s="170"/>
      <c r="T2470" s="171"/>
      <c r="AT2470" s="165" t="s">
        <v>206</v>
      </c>
      <c r="AU2470" s="165" t="s">
        <v>81</v>
      </c>
      <c r="AV2470" s="13" t="s">
        <v>81</v>
      </c>
      <c r="AW2470" s="13" t="s">
        <v>34</v>
      </c>
      <c r="AX2470" s="13" t="s">
        <v>79</v>
      </c>
      <c r="AY2470" s="165" t="s">
        <v>195</v>
      </c>
    </row>
    <row r="2471" spans="1:65" s="2" customFormat="1" ht="37.9" customHeight="1">
      <c r="A2471" s="35"/>
      <c r="B2471" s="145"/>
      <c r="C2471" s="146" t="s">
        <v>2904</v>
      </c>
      <c r="D2471" s="146" t="s">
        <v>197</v>
      </c>
      <c r="E2471" s="147" t="s">
        <v>2905</v>
      </c>
      <c r="F2471" s="148" t="s">
        <v>2906</v>
      </c>
      <c r="G2471" s="149" t="s">
        <v>467</v>
      </c>
      <c r="H2471" s="150">
        <v>4</v>
      </c>
      <c r="I2471" s="151"/>
      <c r="J2471" s="152">
        <f>ROUND(I2471*H2471,2)</f>
        <v>0</v>
      </c>
      <c r="K2471" s="148" t="s">
        <v>201</v>
      </c>
      <c r="L2471" s="36"/>
      <c r="M2471" s="153" t="s">
        <v>3</v>
      </c>
      <c r="N2471" s="154" t="s">
        <v>43</v>
      </c>
      <c r="O2471" s="56"/>
      <c r="P2471" s="155">
        <f>O2471*H2471</f>
        <v>0</v>
      </c>
      <c r="Q2471" s="155">
        <v>2.6700000000000001E-3</v>
      </c>
      <c r="R2471" s="155">
        <f>Q2471*H2471</f>
        <v>1.068E-2</v>
      </c>
      <c r="S2471" s="155">
        <v>0</v>
      </c>
      <c r="T2471" s="156">
        <f>S2471*H2471</f>
        <v>0</v>
      </c>
      <c r="U2471" s="35"/>
      <c r="V2471" s="35"/>
      <c r="W2471" s="35"/>
      <c r="X2471" s="35"/>
      <c r="Y2471" s="35"/>
      <c r="Z2471" s="35"/>
      <c r="AA2471" s="35"/>
      <c r="AB2471" s="35"/>
      <c r="AC2471" s="35"/>
      <c r="AD2471" s="35"/>
      <c r="AE2471" s="35"/>
      <c r="AR2471" s="157" t="s">
        <v>292</v>
      </c>
      <c r="AT2471" s="157" t="s">
        <v>197</v>
      </c>
      <c r="AU2471" s="157" t="s">
        <v>81</v>
      </c>
      <c r="AY2471" s="20" t="s">
        <v>195</v>
      </c>
      <c r="BE2471" s="158">
        <f>IF(N2471="základní",J2471,0)</f>
        <v>0</v>
      </c>
      <c r="BF2471" s="158">
        <f>IF(N2471="snížená",J2471,0)</f>
        <v>0</v>
      </c>
      <c r="BG2471" s="158">
        <f>IF(N2471="zákl. přenesená",J2471,0)</f>
        <v>0</v>
      </c>
      <c r="BH2471" s="158">
        <f>IF(N2471="sníž. přenesená",J2471,0)</f>
        <v>0</v>
      </c>
      <c r="BI2471" s="158">
        <f>IF(N2471="nulová",J2471,0)</f>
        <v>0</v>
      </c>
      <c r="BJ2471" s="20" t="s">
        <v>79</v>
      </c>
      <c r="BK2471" s="158">
        <f>ROUND(I2471*H2471,2)</f>
        <v>0</v>
      </c>
      <c r="BL2471" s="20" t="s">
        <v>292</v>
      </c>
      <c r="BM2471" s="157" t="s">
        <v>2907</v>
      </c>
    </row>
    <row r="2472" spans="1:65" s="2" customFormat="1" ht="146.25">
      <c r="A2472" s="35"/>
      <c r="B2472" s="36"/>
      <c r="C2472" s="35"/>
      <c r="D2472" s="159" t="s">
        <v>204</v>
      </c>
      <c r="E2472" s="35"/>
      <c r="F2472" s="160" t="s">
        <v>2898</v>
      </c>
      <c r="G2472" s="35"/>
      <c r="H2472" s="35"/>
      <c r="I2472" s="161"/>
      <c r="J2472" s="35"/>
      <c r="K2472" s="35"/>
      <c r="L2472" s="36"/>
      <c r="M2472" s="162"/>
      <c r="N2472" s="163"/>
      <c r="O2472" s="56"/>
      <c r="P2472" s="56"/>
      <c r="Q2472" s="56"/>
      <c r="R2472" s="56"/>
      <c r="S2472" s="56"/>
      <c r="T2472" s="57"/>
      <c r="U2472" s="35"/>
      <c r="V2472" s="35"/>
      <c r="W2472" s="35"/>
      <c r="X2472" s="35"/>
      <c r="Y2472" s="35"/>
      <c r="Z2472" s="35"/>
      <c r="AA2472" s="35"/>
      <c r="AB2472" s="35"/>
      <c r="AC2472" s="35"/>
      <c r="AD2472" s="35"/>
      <c r="AE2472" s="35"/>
      <c r="AT2472" s="20" t="s">
        <v>204</v>
      </c>
      <c r="AU2472" s="20" t="s">
        <v>81</v>
      </c>
    </row>
    <row r="2473" spans="1:65" s="13" customFormat="1">
      <c r="B2473" s="164"/>
      <c r="D2473" s="159" t="s">
        <v>206</v>
      </c>
      <c r="E2473" s="165" t="s">
        <v>3</v>
      </c>
      <c r="F2473" s="166" t="s">
        <v>2194</v>
      </c>
      <c r="H2473" s="167">
        <v>4</v>
      </c>
      <c r="I2473" s="168"/>
      <c r="L2473" s="164"/>
      <c r="M2473" s="169"/>
      <c r="N2473" s="170"/>
      <c r="O2473" s="170"/>
      <c r="P2473" s="170"/>
      <c r="Q2473" s="170"/>
      <c r="R2473" s="170"/>
      <c r="S2473" s="170"/>
      <c r="T2473" s="171"/>
      <c r="AT2473" s="165" t="s">
        <v>206</v>
      </c>
      <c r="AU2473" s="165" t="s">
        <v>81</v>
      </c>
      <c r="AV2473" s="13" t="s">
        <v>81</v>
      </c>
      <c r="AW2473" s="13" t="s">
        <v>34</v>
      </c>
      <c r="AX2473" s="13" t="s">
        <v>79</v>
      </c>
      <c r="AY2473" s="165" t="s">
        <v>195</v>
      </c>
    </row>
    <row r="2474" spans="1:65" s="2" customFormat="1" ht="37.9" customHeight="1">
      <c r="A2474" s="35"/>
      <c r="B2474" s="145"/>
      <c r="C2474" s="146" t="s">
        <v>2908</v>
      </c>
      <c r="D2474" s="146" t="s">
        <v>197</v>
      </c>
      <c r="E2474" s="147" t="s">
        <v>2909</v>
      </c>
      <c r="F2474" s="148" t="s">
        <v>2910</v>
      </c>
      <c r="G2474" s="149" t="s">
        <v>321</v>
      </c>
      <c r="H2474" s="150">
        <v>625</v>
      </c>
      <c r="I2474" s="151"/>
      <c r="J2474" s="152">
        <f>ROUND(I2474*H2474,2)</f>
        <v>0</v>
      </c>
      <c r="K2474" s="148" t="s">
        <v>201</v>
      </c>
      <c r="L2474" s="36"/>
      <c r="M2474" s="153" t="s">
        <v>3</v>
      </c>
      <c r="N2474" s="154" t="s">
        <v>43</v>
      </c>
      <c r="O2474" s="56"/>
      <c r="P2474" s="155">
        <f>O2474*H2474</f>
        <v>0</v>
      </c>
      <c r="Q2474" s="155">
        <v>0</v>
      </c>
      <c r="R2474" s="155">
        <f>Q2474*H2474</f>
        <v>0</v>
      </c>
      <c r="S2474" s="155">
        <v>1.4E-2</v>
      </c>
      <c r="T2474" s="156">
        <f>S2474*H2474</f>
        <v>8.75</v>
      </c>
      <c r="U2474" s="35"/>
      <c r="V2474" s="35"/>
      <c r="W2474" s="35"/>
      <c r="X2474" s="35"/>
      <c r="Y2474" s="35"/>
      <c r="Z2474" s="35"/>
      <c r="AA2474" s="35"/>
      <c r="AB2474" s="35"/>
      <c r="AC2474" s="35"/>
      <c r="AD2474" s="35"/>
      <c r="AE2474" s="35"/>
      <c r="AR2474" s="157" t="s">
        <v>292</v>
      </c>
      <c r="AT2474" s="157" t="s">
        <v>197</v>
      </c>
      <c r="AU2474" s="157" t="s">
        <v>81</v>
      </c>
      <c r="AY2474" s="20" t="s">
        <v>195</v>
      </c>
      <c r="BE2474" s="158">
        <f>IF(N2474="základní",J2474,0)</f>
        <v>0</v>
      </c>
      <c r="BF2474" s="158">
        <f>IF(N2474="snížená",J2474,0)</f>
        <v>0</v>
      </c>
      <c r="BG2474" s="158">
        <f>IF(N2474="zákl. přenesená",J2474,0)</f>
        <v>0</v>
      </c>
      <c r="BH2474" s="158">
        <f>IF(N2474="sníž. přenesená",J2474,0)</f>
        <v>0</v>
      </c>
      <c r="BI2474" s="158">
        <f>IF(N2474="nulová",J2474,0)</f>
        <v>0</v>
      </c>
      <c r="BJ2474" s="20" t="s">
        <v>79</v>
      </c>
      <c r="BK2474" s="158">
        <f>ROUND(I2474*H2474,2)</f>
        <v>0</v>
      </c>
      <c r="BL2474" s="20" t="s">
        <v>292</v>
      </c>
      <c r="BM2474" s="157" t="s">
        <v>2911</v>
      </c>
    </row>
    <row r="2475" spans="1:65" s="13" customFormat="1">
      <c r="B2475" s="164"/>
      <c r="D2475" s="159" t="s">
        <v>206</v>
      </c>
      <c r="E2475" s="165" t="s">
        <v>3</v>
      </c>
      <c r="F2475" s="166" t="s">
        <v>2912</v>
      </c>
      <c r="H2475" s="167">
        <v>625</v>
      </c>
      <c r="I2475" s="168"/>
      <c r="L2475" s="164"/>
      <c r="M2475" s="169"/>
      <c r="N2475" s="170"/>
      <c r="O2475" s="170"/>
      <c r="P2475" s="170"/>
      <c r="Q2475" s="170"/>
      <c r="R2475" s="170"/>
      <c r="S2475" s="170"/>
      <c r="T2475" s="171"/>
      <c r="AT2475" s="165" t="s">
        <v>206</v>
      </c>
      <c r="AU2475" s="165" t="s">
        <v>81</v>
      </c>
      <c r="AV2475" s="13" t="s">
        <v>81</v>
      </c>
      <c r="AW2475" s="13" t="s">
        <v>34</v>
      </c>
      <c r="AX2475" s="13" t="s">
        <v>79</v>
      </c>
      <c r="AY2475" s="165" t="s">
        <v>195</v>
      </c>
    </row>
    <row r="2476" spans="1:65" s="2" customFormat="1" ht="49.15" customHeight="1">
      <c r="A2476" s="35"/>
      <c r="B2476" s="145"/>
      <c r="C2476" s="146" t="s">
        <v>2913</v>
      </c>
      <c r="D2476" s="146" t="s">
        <v>197</v>
      </c>
      <c r="E2476" s="147" t="s">
        <v>2914</v>
      </c>
      <c r="F2476" s="148" t="s">
        <v>2915</v>
      </c>
      <c r="G2476" s="149" t="s">
        <v>321</v>
      </c>
      <c r="H2476" s="150">
        <v>10.8</v>
      </c>
      <c r="I2476" s="151"/>
      <c r="J2476" s="152">
        <f>ROUND(I2476*H2476,2)</f>
        <v>0</v>
      </c>
      <c r="K2476" s="148" t="s">
        <v>201</v>
      </c>
      <c r="L2476" s="36"/>
      <c r="M2476" s="153" t="s">
        <v>3</v>
      </c>
      <c r="N2476" s="154" t="s">
        <v>43</v>
      </c>
      <c r="O2476" s="56"/>
      <c r="P2476" s="155">
        <f>O2476*H2476</f>
        <v>0</v>
      </c>
      <c r="Q2476" s="155">
        <v>0</v>
      </c>
      <c r="R2476" s="155">
        <f>Q2476*H2476</f>
        <v>0</v>
      </c>
      <c r="S2476" s="155">
        <v>0</v>
      </c>
      <c r="T2476" s="156">
        <f>S2476*H2476</f>
        <v>0</v>
      </c>
      <c r="U2476" s="35"/>
      <c r="V2476" s="35"/>
      <c r="W2476" s="35"/>
      <c r="X2476" s="35"/>
      <c r="Y2476" s="35"/>
      <c r="Z2476" s="35"/>
      <c r="AA2476" s="35"/>
      <c r="AB2476" s="35"/>
      <c r="AC2476" s="35"/>
      <c r="AD2476" s="35"/>
      <c r="AE2476" s="35"/>
      <c r="AR2476" s="157" t="s">
        <v>292</v>
      </c>
      <c r="AT2476" s="157" t="s">
        <v>197</v>
      </c>
      <c r="AU2476" s="157" t="s">
        <v>81</v>
      </c>
      <c r="AY2476" s="20" t="s">
        <v>195</v>
      </c>
      <c r="BE2476" s="158">
        <f>IF(N2476="základní",J2476,0)</f>
        <v>0</v>
      </c>
      <c r="BF2476" s="158">
        <f>IF(N2476="snížená",J2476,0)</f>
        <v>0</v>
      </c>
      <c r="BG2476" s="158">
        <f>IF(N2476="zákl. přenesená",J2476,0)</f>
        <v>0</v>
      </c>
      <c r="BH2476" s="158">
        <f>IF(N2476="sníž. přenesená",J2476,0)</f>
        <v>0</v>
      </c>
      <c r="BI2476" s="158">
        <f>IF(N2476="nulová",J2476,0)</f>
        <v>0</v>
      </c>
      <c r="BJ2476" s="20" t="s">
        <v>79</v>
      </c>
      <c r="BK2476" s="158">
        <f>ROUND(I2476*H2476,2)</f>
        <v>0</v>
      </c>
      <c r="BL2476" s="20" t="s">
        <v>292</v>
      </c>
      <c r="BM2476" s="157" t="s">
        <v>2916</v>
      </c>
    </row>
    <row r="2477" spans="1:65" s="2" customFormat="1" ht="68.25">
      <c r="A2477" s="35"/>
      <c r="B2477" s="36"/>
      <c r="C2477" s="35"/>
      <c r="D2477" s="159" t="s">
        <v>204</v>
      </c>
      <c r="E2477" s="35"/>
      <c r="F2477" s="160" t="s">
        <v>2917</v>
      </c>
      <c r="G2477" s="35"/>
      <c r="H2477" s="35"/>
      <c r="I2477" s="161"/>
      <c r="J2477" s="35"/>
      <c r="K2477" s="35"/>
      <c r="L2477" s="36"/>
      <c r="M2477" s="162"/>
      <c r="N2477" s="163"/>
      <c r="O2477" s="56"/>
      <c r="P2477" s="56"/>
      <c r="Q2477" s="56"/>
      <c r="R2477" s="56"/>
      <c r="S2477" s="56"/>
      <c r="T2477" s="57"/>
      <c r="U2477" s="35"/>
      <c r="V2477" s="35"/>
      <c r="W2477" s="35"/>
      <c r="X2477" s="35"/>
      <c r="Y2477" s="35"/>
      <c r="Z2477" s="35"/>
      <c r="AA2477" s="35"/>
      <c r="AB2477" s="35"/>
      <c r="AC2477" s="35"/>
      <c r="AD2477" s="35"/>
      <c r="AE2477" s="35"/>
      <c r="AT2477" s="20" t="s">
        <v>204</v>
      </c>
      <c r="AU2477" s="20" t="s">
        <v>81</v>
      </c>
    </row>
    <row r="2478" spans="1:65" s="13" customFormat="1">
      <c r="B2478" s="164"/>
      <c r="D2478" s="159" t="s">
        <v>206</v>
      </c>
      <c r="E2478" s="165" t="s">
        <v>3</v>
      </c>
      <c r="F2478" s="166" t="s">
        <v>2918</v>
      </c>
      <c r="H2478" s="167">
        <v>10.8</v>
      </c>
      <c r="I2478" s="168"/>
      <c r="L2478" s="164"/>
      <c r="M2478" s="169"/>
      <c r="N2478" s="170"/>
      <c r="O2478" s="170"/>
      <c r="P2478" s="170"/>
      <c r="Q2478" s="170"/>
      <c r="R2478" s="170"/>
      <c r="S2478" s="170"/>
      <c r="T2478" s="171"/>
      <c r="AT2478" s="165" t="s">
        <v>206</v>
      </c>
      <c r="AU2478" s="165" t="s">
        <v>81</v>
      </c>
      <c r="AV2478" s="13" t="s">
        <v>81</v>
      </c>
      <c r="AW2478" s="13" t="s">
        <v>34</v>
      </c>
      <c r="AX2478" s="13" t="s">
        <v>79</v>
      </c>
      <c r="AY2478" s="165" t="s">
        <v>195</v>
      </c>
    </row>
    <row r="2479" spans="1:65" s="2" customFormat="1" ht="14.45" customHeight="1">
      <c r="A2479" s="35"/>
      <c r="B2479" s="145"/>
      <c r="C2479" s="188" t="s">
        <v>2919</v>
      </c>
      <c r="D2479" s="188" t="s">
        <v>282</v>
      </c>
      <c r="E2479" s="189" t="s">
        <v>2920</v>
      </c>
      <c r="F2479" s="190" t="s">
        <v>2921</v>
      </c>
      <c r="G2479" s="191" t="s">
        <v>200</v>
      </c>
      <c r="H2479" s="192">
        <v>0.2</v>
      </c>
      <c r="I2479" s="193"/>
      <c r="J2479" s="194">
        <f>ROUND(I2479*H2479,2)</f>
        <v>0</v>
      </c>
      <c r="K2479" s="190" t="s">
        <v>201</v>
      </c>
      <c r="L2479" s="195"/>
      <c r="M2479" s="196" t="s">
        <v>3</v>
      </c>
      <c r="N2479" s="197" t="s">
        <v>43</v>
      </c>
      <c r="O2479" s="56"/>
      <c r="P2479" s="155">
        <f>O2479*H2479</f>
        <v>0</v>
      </c>
      <c r="Q2479" s="155">
        <v>0.55000000000000004</v>
      </c>
      <c r="R2479" s="155">
        <f>Q2479*H2479</f>
        <v>0.11000000000000001</v>
      </c>
      <c r="S2479" s="155">
        <v>0</v>
      </c>
      <c r="T2479" s="156">
        <f>S2479*H2479</f>
        <v>0</v>
      </c>
      <c r="U2479" s="35"/>
      <c r="V2479" s="35"/>
      <c r="W2479" s="35"/>
      <c r="X2479" s="35"/>
      <c r="Y2479" s="35"/>
      <c r="Z2479" s="35"/>
      <c r="AA2479" s="35"/>
      <c r="AB2479" s="35"/>
      <c r="AC2479" s="35"/>
      <c r="AD2479" s="35"/>
      <c r="AE2479" s="35"/>
      <c r="AR2479" s="157" t="s">
        <v>392</v>
      </c>
      <c r="AT2479" s="157" t="s">
        <v>282</v>
      </c>
      <c r="AU2479" s="157" t="s">
        <v>81</v>
      </c>
      <c r="AY2479" s="20" t="s">
        <v>195</v>
      </c>
      <c r="BE2479" s="158">
        <f>IF(N2479="základní",J2479,0)</f>
        <v>0</v>
      </c>
      <c r="BF2479" s="158">
        <f>IF(N2479="snížená",J2479,0)</f>
        <v>0</v>
      </c>
      <c r="BG2479" s="158">
        <f>IF(N2479="zákl. přenesená",J2479,0)</f>
        <v>0</v>
      </c>
      <c r="BH2479" s="158">
        <f>IF(N2479="sníž. přenesená",J2479,0)</f>
        <v>0</v>
      </c>
      <c r="BI2479" s="158">
        <f>IF(N2479="nulová",J2479,0)</f>
        <v>0</v>
      </c>
      <c r="BJ2479" s="20" t="s">
        <v>79</v>
      </c>
      <c r="BK2479" s="158">
        <f>ROUND(I2479*H2479,2)</f>
        <v>0</v>
      </c>
      <c r="BL2479" s="20" t="s">
        <v>292</v>
      </c>
      <c r="BM2479" s="157" t="s">
        <v>2922</v>
      </c>
    </row>
    <row r="2480" spans="1:65" s="13" customFormat="1">
      <c r="B2480" s="164"/>
      <c r="D2480" s="159" t="s">
        <v>206</v>
      </c>
      <c r="E2480" s="165" t="s">
        <v>3</v>
      </c>
      <c r="F2480" s="166" t="s">
        <v>2923</v>
      </c>
      <c r="H2480" s="167">
        <v>0.2</v>
      </c>
      <c r="I2480" s="168"/>
      <c r="L2480" s="164"/>
      <c r="M2480" s="169"/>
      <c r="N2480" s="170"/>
      <c r="O2480" s="170"/>
      <c r="P2480" s="170"/>
      <c r="Q2480" s="170"/>
      <c r="R2480" s="170"/>
      <c r="S2480" s="170"/>
      <c r="T2480" s="171"/>
      <c r="AT2480" s="165" t="s">
        <v>206</v>
      </c>
      <c r="AU2480" s="165" t="s">
        <v>81</v>
      </c>
      <c r="AV2480" s="13" t="s">
        <v>81</v>
      </c>
      <c r="AW2480" s="13" t="s">
        <v>34</v>
      </c>
      <c r="AX2480" s="13" t="s">
        <v>79</v>
      </c>
      <c r="AY2480" s="165" t="s">
        <v>195</v>
      </c>
    </row>
    <row r="2481" spans="1:65" s="2" customFormat="1" ht="49.15" customHeight="1">
      <c r="A2481" s="35"/>
      <c r="B2481" s="145"/>
      <c r="C2481" s="146" t="s">
        <v>2924</v>
      </c>
      <c r="D2481" s="146" t="s">
        <v>197</v>
      </c>
      <c r="E2481" s="147" t="s">
        <v>2925</v>
      </c>
      <c r="F2481" s="148" t="s">
        <v>2926</v>
      </c>
      <c r="G2481" s="149" t="s">
        <v>321</v>
      </c>
      <c r="H2481" s="150">
        <v>54</v>
      </c>
      <c r="I2481" s="151"/>
      <c r="J2481" s="152">
        <f>ROUND(I2481*H2481,2)</f>
        <v>0</v>
      </c>
      <c r="K2481" s="148" t="s">
        <v>201</v>
      </c>
      <c r="L2481" s="36"/>
      <c r="M2481" s="153" t="s">
        <v>3</v>
      </c>
      <c r="N2481" s="154" t="s">
        <v>43</v>
      </c>
      <c r="O2481" s="56"/>
      <c r="P2481" s="155">
        <f>O2481*H2481</f>
        <v>0</v>
      </c>
      <c r="Q2481" s="155">
        <v>0</v>
      </c>
      <c r="R2481" s="155">
        <f>Q2481*H2481</f>
        <v>0</v>
      </c>
      <c r="S2481" s="155">
        <v>0</v>
      </c>
      <c r="T2481" s="156">
        <f>S2481*H2481</f>
        <v>0</v>
      </c>
      <c r="U2481" s="35"/>
      <c r="V2481" s="35"/>
      <c r="W2481" s="35"/>
      <c r="X2481" s="35"/>
      <c r="Y2481" s="35"/>
      <c r="Z2481" s="35"/>
      <c r="AA2481" s="35"/>
      <c r="AB2481" s="35"/>
      <c r="AC2481" s="35"/>
      <c r="AD2481" s="35"/>
      <c r="AE2481" s="35"/>
      <c r="AR2481" s="157" t="s">
        <v>292</v>
      </c>
      <c r="AT2481" s="157" t="s">
        <v>197</v>
      </c>
      <c r="AU2481" s="157" t="s">
        <v>81</v>
      </c>
      <c r="AY2481" s="20" t="s">
        <v>195</v>
      </c>
      <c r="BE2481" s="158">
        <f>IF(N2481="základní",J2481,0)</f>
        <v>0</v>
      </c>
      <c r="BF2481" s="158">
        <f>IF(N2481="snížená",J2481,0)</f>
        <v>0</v>
      </c>
      <c r="BG2481" s="158">
        <f>IF(N2481="zákl. přenesená",J2481,0)</f>
        <v>0</v>
      </c>
      <c r="BH2481" s="158">
        <f>IF(N2481="sníž. přenesená",J2481,0)</f>
        <v>0</v>
      </c>
      <c r="BI2481" s="158">
        <f>IF(N2481="nulová",J2481,0)</f>
        <v>0</v>
      </c>
      <c r="BJ2481" s="20" t="s">
        <v>79</v>
      </c>
      <c r="BK2481" s="158">
        <f>ROUND(I2481*H2481,2)</f>
        <v>0</v>
      </c>
      <c r="BL2481" s="20" t="s">
        <v>292</v>
      </c>
      <c r="BM2481" s="157" t="s">
        <v>2927</v>
      </c>
    </row>
    <row r="2482" spans="1:65" s="2" customFormat="1" ht="68.25">
      <c r="A2482" s="35"/>
      <c r="B2482" s="36"/>
      <c r="C2482" s="35"/>
      <c r="D2482" s="159" t="s">
        <v>204</v>
      </c>
      <c r="E2482" s="35"/>
      <c r="F2482" s="160" t="s">
        <v>2917</v>
      </c>
      <c r="G2482" s="35"/>
      <c r="H2482" s="35"/>
      <c r="I2482" s="161"/>
      <c r="J2482" s="35"/>
      <c r="K2482" s="35"/>
      <c r="L2482" s="36"/>
      <c r="M2482" s="162"/>
      <c r="N2482" s="163"/>
      <c r="O2482" s="56"/>
      <c r="P2482" s="56"/>
      <c r="Q2482" s="56"/>
      <c r="R2482" s="56"/>
      <c r="S2482" s="56"/>
      <c r="T2482" s="57"/>
      <c r="U2482" s="35"/>
      <c r="V2482" s="35"/>
      <c r="W2482" s="35"/>
      <c r="X2482" s="35"/>
      <c r="Y2482" s="35"/>
      <c r="Z2482" s="35"/>
      <c r="AA2482" s="35"/>
      <c r="AB2482" s="35"/>
      <c r="AC2482" s="35"/>
      <c r="AD2482" s="35"/>
      <c r="AE2482" s="35"/>
      <c r="AT2482" s="20" t="s">
        <v>204</v>
      </c>
      <c r="AU2482" s="20" t="s">
        <v>81</v>
      </c>
    </row>
    <row r="2483" spans="1:65" s="13" customFormat="1">
      <c r="B2483" s="164"/>
      <c r="D2483" s="159" t="s">
        <v>206</v>
      </c>
      <c r="E2483" s="165" t="s">
        <v>3</v>
      </c>
      <c r="F2483" s="166" t="s">
        <v>2928</v>
      </c>
      <c r="H2483" s="167">
        <v>54</v>
      </c>
      <c r="I2483" s="168"/>
      <c r="L2483" s="164"/>
      <c r="M2483" s="169"/>
      <c r="N2483" s="170"/>
      <c r="O2483" s="170"/>
      <c r="P2483" s="170"/>
      <c r="Q2483" s="170"/>
      <c r="R2483" s="170"/>
      <c r="S2483" s="170"/>
      <c r="T2483" s="171"/>
      <c r="AT2483" s="165" t="s">
        <v>206</v>
      </c>
      <c r="AU2483" s="165" t="s">
        <v>81</v>
      </c>
      <c r="AV2483" s="13" t="s">
        <v>81</v>
      </c>
      <c r="AW2483" s="13" t="s">
        <v>34</v>
      </c>
      <c r="AX2483" s="13" t="s">
        <v>79</v>
      </c>
      <c r="AY2483" s="165" t="s">
        <v>195</v>
      </c>
    </row>
    <row r="2484" spans="1:65" s="2" customFormat="1" ht="14.45" customHeight="1">
      <c r="A2484" s="35"/>
      <c r="B2484" s="145"/>
      <c r="C2484" s="188" t="s">
        <v>2929</v>
      </c>
      <c r="D2484" s="188" t="s">
        <v>282</v>
      </c>
      <c r="E2484" s="189" t="s">
        <v>2930</v>
      </c>
      <c r="F2484" s="190" t="s">
        <v>2931</v>
      </c>
      <c r="G2484" s="191" t="s">
        <v>200</v>
      </c>
      <c r="H2484" s="192">
        <v>1.4970000000000001</v>
      </c>
      <c r="I2484" s="193"/>
      <c r="J2484" s="194">
        <f>ROUND(I2484*H2484,2)</f>
        <v>0</v>
      </c>
      <c r="K2484" s="190" t="s">
        <v>201</v>
      </c>
      <c r="L2484" s="195"/>
      <c r="M2484" s="196" t="s">
        <v>3</v>
      </c>
      <c r="N2484" s="197" t="s">
        <v>43</v>
      </c>
      <c r="O2484" s="56"/>
      <c r="P2484" s="155">
        <f>O2484*H2484</f>
        <v>0</v>
      </c>
      <c r="Q2484" s="155">
        <v>0.55000000000000004</v>
      </c>
      <c r="R2484" s="155">
        <f>Q2484*H2484</f>
        <v>0.82335000000000014</v>
      </c>
      <c r="S2484" s="155">
        <v>0</v>
      </c>
      <c r="T2484" s="156">
        <f>S2484*H2484</f>
        <v>0</v>
      </c>
      <c r="U2484" s="35"/>
      <c r="V2484" s="35"/>
      <c r="W2484" s="35"/>
      <c r="X2484" s="35"/>
      <c r="Y2484" s="35"/>
      <c r="Z2484" s="35"/>
      <c r="AA2484" s="35"/>
      <c r="AB2484" s="35"/>
      <c r="AC2484" s="35"/>
      <c r="AD2484" s="35"/>
      <c r="AE2484" s="35"/>
      <c r="AR2484" s="157" t="s">
        <v>392</v>
      </c>
      <c r="AT2484" s="157" t="s">
        <v>282</v>
      </c>
      <c r="AU2484" s="157" t="s">
        <v>81</v>
      </c>
      <c r="AY2484" s="20" t="s">
        <v>195</v>
      </c>
      <c r="BE2484" s="158">
        <f>IF(N2484="základní",J2484,0)</f>
        <v>0</v>
      </c>
      <c r="BF2484" s="158">
        <f>IF(N2484="snížená",J2484,0)</f>
        <v>0</v>
      </c>
      <c r="BG2484" s="158">
        <f>IF(N2484="zákl. přenesená",J2484,0)</f>
        <v>0</v>
      </c>
      <c r="BH2484" s="158">
        <f>IF(N2484="sníž. přenesená",J2484,0)</f>
        <v>0</v>
      </c>
      <c r="BI2484" s="158">
        <f>IF(N2484="nulová",J2484,0)</f>
        <v>0</v>
      </c>
      <c r="BJ2484" s="20" t="s">
        <v>79</v>
      </c>
      <c r="BK2484" s="158">
        <f>ROUND(I2484*H2484,2)</f>
        <v>0</v>
      </c>
      <c r="BL2484" s="20" t="s">
        <v>292</v>
      </c>
      <c r="BM2484" s="157" t="s">
        <v>2932</v>
      </c>
    </row>
    <row r="2485" spans="1:65" s="13" customFormat="1">
      <c r="B2485" s="164"/>
      <c r="D2485" s="159" t="s">
        <v>206</v>
      </c>
      <c r="E2485" s="165" t="s">
        <v>3</v>
      </c>
      <c r="F2485" s="166" t="s">
        <v>2933</v>
      </c>
      <c r="H2485" s="167">
        <v>1.4970000000000001</v>
      </c>
      <c r="I2485" s="168"/>
      <c r="L2485" s="164"/>
      <c r="M2485" s="169"/>
      <c r="N2485" s="170"/>
      <c r="O2485" s="170"/>
      <c r="P2485" s="170"/>
      <c r="Q2485" s="170"/>
      <c r="R2485" s="170"/>
      <c r="S2485" s="170"/>
      <c r="T2485" s="171"/>
      <c r="AT2485" s="165" t="s">
        <v>206</v>
      </c>
      <c r="AU2485" s="165" t="s">
        <v>81</v>
      </c>
      <c r="AV2485" s="13" t="s">
        <v>81</v>
      </c>
      <c r="AW2485" s="13" t="s">
        <v>34</v>
      </c>
      <c r="AX2485" s="13" t="s">
        <v>79</v>
      </c>
      <c r="AY2485" s="165" t="s">
        <v>195</v>
      </c>
    </row>
    <row r="2486" spans="1:65" s="2" customFormat="1" ht="37.9" customHeight="1">
      <c r="A2486" s="35"/>
      <c r="B2486" s="145"/>
      <c r="C2486" s="146" t="s">
        <v>2934</v>
      </c>
      <c r="D2486" s="146" t="s">
        <v>197</v>
      </c>
      <c r="E2486" s="147" t="s">
        <v>2935</v>
      </c>
      <c r="F2486" s="148" t="s">
        <v>2936</v>
      </c>
      <c r="G2486" s="149" t="s">
        <v>321</v>
      </c>
      <c r="H2486" s="150">
        <v>9</v>
      </c>
      <c r="I2486" s="151"/>
      <c r="J2486" s="152">
        <f>ROUND(I2486*H2486,2)</f>
        <v>0</v>
      </c>
      <c r="K2486" s="148" t="s">
        <v>3</v>
      </c>
      <c r="L2486" s="36"/>
      <c r="M2486" s="153" t="s">
        <v>3</v>
      </c>
      <c r="N2486" s="154" t="s">
        <v>43</v>
      </c>
      <c r="O2486" s="56"/>
      <c r="P2486" s="155">
        <f>O2486*H2486</f>
        <v>0</v>
      </c>
      <c r="Q2486" s="155">
        <v>0</v>
      </c>
      <c r="R2486" s="155">
        <f>Q2486*H2486</f>
        <v>0</v>
      </c>
      <c r="S2486" s="155">
        <v>0</v>
      </c>
      <c r="T2486" s="156">
        <f>S2486*H2486</f>
        <v>0</v>
      </c>
      <c r="U2486" s="35"/>
      <c r="V2486" s="35"/>
      <c r="W2486" s="35"/>
      <c r="X2486" s="35"/>
      <c r="Y2486" s="35"/>
      <c r="Z2486" s="35"/>
      <c r="AA2486" s="35"/>
      <c r="AB2486" s="35"/>
      <c r="AC2486" s="35"/>
      <c r="AD2486" s="35"/>
      <c r="AE2486" s="35"/>
      <c r="AR2486" s="157" t="s">
        <v>292</v>
      </c>
      <c r="AT2486" s="157" t="s">
        <v>197</v>
      </c>
      <c r="AU2486" s="157" t="s">
        <v>81</v>
      </c>
      <c r="AY2486" s="20" t="s">
        <v>195</v>
      </c>
      <c r="BE2486" s="158">
        <f>IF(N2486="základní",J2486,0)</f>
        <v>0</v>
      </c>
      <c r="BF2486" s="158">
        <f>IF(N2486="snížená",J2486,0)</f>
        <v>0</v>
      </c>
      <c r="BG2486" s="158">
        <f>IF(N2486="zákl. přenesená",J2486,0)</f>
        <v>0</v>
      </c>
      <c r="BH2486" s="158">
        <f>IF(N2486="sníž. přenesená",J2486,0)</f>
        <v>0</v>
      </c>
      <c r="BI2486" s="158">
        <f>IF(N2486="nulová",J2486,0)</f>
        <v>0</v>
      </c>
      <c r="BJ2486" s="20" t="s">
        <v>79</v>
      </c>
      <c r="BK2486" s="158">
        <f>ROUND(I2486*H2486,2)</f>
        <v>0</v>
      </c>
      <c r="BL2486" s="20" t="s">
        <v>292</v>
      </c>
      <c r="BM2486" s="157" t="s">
        <v>2937</v>
      </c>
    </row>
    <row r="2487" spans="1:65" s="13" customFormat="1">
      <c r="B2487" s="164"/>
      <c r="D2487" s="159" t="s">
        <v>206</v>
      </c>
      <c r="E2487" s="165" t="s">
        <v>3</v>
      </c>
      <c r="F2487" s="166" t="s">
        <v>2938</v>
      </c>
      <c r="H2487" s="167">
        <v>9</v>
      </c>
      <c r="I2487" s="168"/>
      <c r="L2487" s="164"/>
      <c r="M2487" s="169"/>
      <c r="N2487" s="170"/>
      <c r="O2487" s="170"/>
      <c r="P2487" s="170"/>
      <c r="Q2487" s="170"/>
      <c r="R2487" s="170"/>
      <c r="S2487" s="170"/>
      <c r="T2487" s="171"/>
      <c r="AT2487" s="165" t="s">
        <v>206</v>
      </c>
      <c r="AU2487" s="165" t="s">
        <v>81</v>
      </c>
      <c r="AV2487" s="13" t="s">
        <v>81</v>
      </c>
      <c r="AW2487" s="13" t="s">
        <v>34</v>
      </c>
      <c r="AX2487" s="13" t="s">
        <v>79</v>
      </c>
      <c r="AY2487" s="165" t="s">
        <v>195</v>
      </c>
    </row>
    <row r="2488" spans="1:65" s="2" customFormat="1" ht="37.9" customHeight="1">
      <c r="A2488" s="35"/>
      <c r="B2488" s="145"/>
      <c r="C2488" s="146" t="s">
        <v>2939</v>
      </c>
      <c r="D2488" s="146" t="s">
        <v>197</v>
      </c>
      <c r="E2488" s="147" t="s">
        <v>2940</v>
      </c>
      <c r="F2488" s="148" t="s">
        <v>2941</v>
      </c>
      <c r="G2488" s="149" t="s">
        <v>300</v>
      </c>
      <c r="H2488" s="150">
        <v>840</v>
      </c>
      <c r="I2488" s="151"/>
      <c r="J2488" s="152">
        <f>ROUND(I2488*H2488,2)</f>
        <v>0</v>
      </c>
      <c r="K2488" s="148" t="s">
        <v>201</v>
      </c>
      <c r="L2488" s="36"/>
      <c r="M2488" s="153" t="s">
        <v>3</v>
      </c>
      <c r="N2488" s="154" t="s">
        <v>43</v>
      </c>
      <c r="O2488" s="56"/>
      <c r="P2488" s="155">
        <f>O2488*H2488</f>
        <v>0</v>
      </c>
      <c r="Q2488" s="155">
        <v>1.1520000000000001E-2</v>
      </c>
      <c r="R2488" s="155">
        <f>Q2488*H2488</f>
        <v>9.6768000000000001</v>
      </c>
      <c r="S2488" s="155">
        <v>0</v>
      </c>
      <c r="T2488" s="156">
        <f>S2488*H2488</f>
        <v>0</v>
      </c>
      <c r="U2488" s="35"/>
      <c r="V2488" s="35"/>
      <c r="W2488" s="35"/>
      <c r="X2488" s="35"/>
      <c r="Y2488" s="35"/>
      <c r="Z2488" s="35"/>
      <c r="AA2488" s="35"/>
      <c r="AB2488" s="35"/>
      <c r="AC2488" s="35"/>
      <c r="AD2488" s="35"/>
      <c r="AE2488" s="35"/>
      <c r="AR2488" s="157" t="s">
        <v>292</v>
      </c>
      <c r="AT2488" s="157" t="s">
        <v>197</v>
      </c>
      <c r="AU2488" s="157" t="s">
        <v>81</v>
      </c>
      <c r="AY2488" s="20" t="s">
        <v>195</v>
      </c>
      <c r="BE2488" s="158">
        <f>IF(N2488="základní",J2488,0)</f>
        <v>0</v>
      </c>
      <c r="BF2488" s="158">
        <f>IF(N2488="snížená",J2488,0)</f>
        <v>0</v>
      </c>
      <c r="BG2488" s="158">
        <f>IF(N2488="zákl. přenesená",J2488,0)</f>
        <v>0</v>
      </c>
      <c r="BH2488" s="158">
        <f>IF(N2488="sníž. přenesená",J2488,0)</f>
        <v>0</v>
      </c>
      <c r="BI2488" s="158">
        <f>IF(N2488="nulová",J2488,0)</f>
        <v>0</v>
      </c>
      <c r="BJ2488" s="20" t="s">
        <v>79</v>
      </c>
      <c r="BK2488" s="158">
        <f>ROUND(I2488*H2488,2)</f>
        <v>0</v>
      </c>
      <c r="BL2488" s="20" t="s">
        <v>292</v>
      </c>
      <c r="BM2488" s="157" t="s">
        <v>2942</v>
      </c>
    </row>
    <row r="2489" spans="1:65" s="2" customFormat="1" ht="58.5">
      <c r="A2489" s="35"/>
      <c r="B2489" s="36"/>
      <c r="C2489" s="35"/>
      <c r="D2489" s="159" t="s">
        <v>204</v>
      </c>
      <c r="E2489" s="35"/>
      <c r="F2489" s="160" t="s">
        <v>2943</v>
      </c>
      <c r="G2489" s="35"/>
      <c r="H2489" s="35"/>
      <c r="I2489" s="161"/>
      <c r="J2489" s="35"/>
      <c r="K2489" s="35"/>
      <c r="L2489" s="36"/>
      <c r="M2489" s="162"/>
      <c r="N2489" s="163"/>
      <c r="O2489" s="56"/>
      <c r="P2489" s="56"/>
      <c r="Q2489" s="56"/>
      <c r="R2489" s="56"/>
      <c r="S2489" s="56"/>
      <c r="T2489" s="57"/>
      <c r="U2489" s="35"/>
      <c r="V2489" s="35"/>
      <c r="W2489" s="35"/>
      <c r="X2489" s="35"/>
      <c r="Y2489" s="35"/>
      <c r="Z2489" s="35"/>
      <c r="AA2489" s="35"/>
      <c r="AB2489" s="35"/>
      <c r="AC2489" s="35"/>
      <c r="AD2489" s="35"/>
      <c r="AE2489" s="35"/>
      <c r="AT2489" s="20" t="s">
        <v>204</v>
      </c>
      <c r="AU2489" s="20" t="s">
        <v>81</v>
      </c>
    </row>
    <row r="2490" spans="1:65" s="13" customFormat="1" ht="22.5">
      <c r="B2490" s="164"/>
      <c r="D2490" s="159" t="s">
        <v>206</v>
      </c>
      <c r="E2490" s="165" t="s">
        <v>3</v>
      </c>
      <c r="F2490" s="166" t="s">
        <v>2944</v>
      </c>
      <c r="H2490" s="167">
        <v>840</v>
      </c>
      <c r="I2490" s="168"/>
      <c r="L2490" s="164"/>
      <c r="M2490" s="169"/>
      <c r="N2490" s="170"/>
      <c r="O2490" s="170"/>
      <c r="P2490" s="170"/>
      <c r="Q2490" s="170"/>
      <c r="R2490" s="170"/>
      <c r="S2490" s="170"/>
      <c r="T2490" s="171"/>
      <c r="AT2490" s="165" t="s">
        <v>206</v>
      </c>
      <c r="AU2490" s="165" t="s">
        <v>81</v>
      </c>
      <c r="AV2490" s="13" t="s">
        <v>81</v>
      </c>
      <c r="AW2490" s="13" t="s">
        <v>34</v>
      </c>
      <c r="AX2490" s="13" t="s">
        <v>79</v>
      </c>
      <c r="AY2490" s="165" t="s">
        <v>195</v>
      </c>
    </row>
    <row r="2491" spans="1:65" s="2" customFormat="1" ht="49.15" customHeight="1">
      <c r="A2491" s="35"/>
      <c r="B2491" s="145"/>
      <c r="C2491" s="146" t="s">
        <v>2945</v>
      </c>
      <c r="D2491" s="146" t="s">
        <v>197</v>
      </c>
      <c r="E2491" s="147" t="s">
        <v>2946</v>
      </c>
      <c r="F2491" s="148" t="s">
        <v>2947</v>
      </c>
      <c r="G2491" s="149" t="s">
        <v>300</v>
      </c>
      <c r="H2491" s="150">
        <v>7.2</v>
      </c>
      <c r="I2491" s="151"/>
      <c r="J2491" s="152">
        <f>ROUND(I2491*H2491,2)</f>
        <v>0</v>
      </c>
      <c r="K2491" s="148" t="s">
        <v>201</v>
      </c>
      <c r="L2491" s="36"/>
      <c r="M2491" s="153" t="s">
        <v>3</v>
      </c>
      <c r="N2491" s="154" t="s">
        <v>43</v>
      </c>
      <c r="O2491" s="56"/>
      <c r="P2491" s="155">
        <f>O2491*H2491</f>
        <v>0</v>
      </c>
      <c r="Q2491" s="155">
        <v>1.423E-2</v>
      </c>
      <c r="R2491" s="155">
        <f>Q2491*H2491</f>
        <v>0.10245600000000001</v>
      </c>
      <c r="S2491" s="155">
        <v>0</v>
      </c>
      <c r="T2491" s="156">
        <f>S2491*H2491</f>
        <v>0</v>
      </c>
      <c r="U2491" s="35"/>
      <c r="V2491" s="35"/>
      <c r="W2491" s="35"/>
      <c r="X2491" s="35"/>
      <c r="Y2491" s="35"/>
      <c r="Z2491" s="35"/>
      <c r="AA2491" s="35"/>
      <c r="AB2491" s="35"/>
      <c r="AC2491" s="35"/>
      <c r="AD2491" s="35"/>
      <c r="AE2491" s="35"/>
      <c r="AR2491" s="157" t="s">
        <v>292</v>
      </c>
      <c r="AT2491" s="157" t="s">
        <v>197</v>
      </c>
      <c r="AU2491" s="157" t="s">
        <v>81</v>
      </c>
      <c r="AY2491" s="20" t="s">
        <v>195</v>
      </c>
      <c r="BE2491" s="158">
        <f>IF(N2491="základní",J2491,0)</f>
        <v>0</v>
      </c>
      <c r="BF2491" s="158">
        <f>IF(N2491="snížená",J2491,0)</f>
        <v>0</v>
      </c>
      <c r="BG2491" s="158">
        <f>IF(N2491="zákl. přenesená",J2491,0)</f>
        <v>0</v>
      </c>
      <c r="BH2491" s="158">
        <f>IF(N2491="sníž. přenesená",J2491,0)</f>
        <v>0</v>
      </c>
      <c r="BI2491" s="158">
        <f>IF(N2491="nulová",J2491,0)</f>
        <v>0</v>
      </c>
      <c r="BJ2491" s="20" t="s">
        <v>79</v>
      </c>
      <c r="BK2491" s="158">
        <f>ROUND(I2491*H2491,2)</f>
        <v>0</v>
      </c>
      <c r="BL2491" s="20" t="s">
        <v>292</v>
      </c>
      <c r="BM2491" s="157" t="s">
        <v>2948</v>
      </c>
    </row>
    <row r="2492" spans="1:65" s="2" customFormat="1" ht="58.5">
      <c r="A2492" s="35"/>
      <c r="B2492" s="36"/>
      <c r="C2492" s="35"/>
      <c r="D2492" s="159" t="s">
        <v>204</v>
      </c>
      <c r="E2492" s="35"/>
      <c r="F2492" s="160" t="s">
        <v>2943</v>
      </c>
      <c r="G2492" s="35"/>
      <c r="H2492" s="35"/>
      <c r="I2492" s="161"/>
      <c r="J2492" s="35"/>
      <c r="K2492" s="35"/>
      <c r="L2492" s="36"/>
      <c r="M2492" s="162"/>
      <c r="N2492" s="163"/>
      <c r="O2492" s="56"/>
      <c r="P2492" s="56"/>
      <c r="Q2492" s="56"/>
      <c r="R2492" s="56"/>
      <c r="S2492" s="56"/>
      <c r="T2492" s="57"/>
      <c r="U2492" s="35"/>
      <c r="V2492" s="35"/>
      <c r="W2492" s="35"/>
      <c r="X2492" s="35"/>
      <c r="Y2492" s="35"/>
      <c r="Z2492" s="35"/>
      <c r="AA2492" s="35"/>
      <c r="AB2492" s="35"/>
      <c r="AC2492" s="35"/>
      <c r="AD2492" s="35"/>
      <c r="AE2492" s="35"/>
      <c r="AT2492" s="20" t="s">
        <v>204</v>
      </c>
      <c r="AU2492" s="20" t="s">
        <v>81</v>
      </c>
    </row>
    <row r="2493" spans="1:65" s="13" customFormat="1">
      <c r="B2493" s="164"/>
      <c r="D2493" s="159" t="s">
        <v>206</v>
      </c>
      <c r="E2493" s="165" t="s">
        <v>3</v>
      </c>
      <c r="F2493" s="166" t="s">
        <v>2949</v>
      </c>
      <c r="H2493" s="167">
        <v>7.2</v>
      </c>
      <c r="I2493" s="168"/>
      <c r="L2493" s="164"/>
      <c r="M2493" s="169"/>
      <c r="N2493" s="170"/>
      <c r="O2493" s="170"/>
      <c r="P2493" s="170"/>
      <c r="Q2493" s="170"/>
      <c r="R2493" s="170"/>
      <c r="S2493" s="170"/>
      <c r="T2493" s="171"/>
      <c r="AT2493" s="165" t="s">
        <v>206</v>
      </c>
      <c r="AU2493" s="165" t="s">
        <v>81</v>
      </c>
      <c r="AV2493" s="13" t="s">
        <v>81</v>
      </c>
      <c r="AW2493" s="13" t="s">
        <v>34</v>
      </c>
      <c r="AX2493" s="13" t="s">
        <v>79</v>
      </c>
      <c r="AY2493" s="165" t="s">
        <v>195</v>
      </c>
    </row>
    <row r="2494" spans="1:65" s="2" customFormat="1" ht="37.9" customHeight="1">
      <c r="A2494" s="35"/>
      <c r="B2494" s="145"/>
      <c r="C2494" s="146" t="s">
        <v>2950</v>
      </c>
      <c r="D2494" s="146" t="s">
        <v>197</v>
      </c>
      <c r="E2494" s="147" t="s">
        <v>2951</v>
      </c>
      <c r="F2494" s="148" t="s">
        <v>2952</v>
      </c>
      <c r="G2494" s="149" t="s">
        <v>300</v>
      </c>
      <c r="H2494" s="150">
        <v>93.06</v>
      </c>
      <c r="I2494" s="151"/>
      <c r="J2494" s="152">
        <f>ROUND(I2494*H2494,2)</f>
        <v>0</v>
      </c>
      <c r="K2494" s="148" t="s">
        <v>201</v>
      </c>
      <c r="L2494" s="36"/>
      <c r="M2494" s="153" t="s">
        <v>3</v>
      </c>
      <c r="N2494" s="154" t="s">
        <v>43</v>
      </c>
      <c r="O2494" s="56"/>
      <c r="P2494" s="155">
        <f>O2494*H2494</f>
        <v>0</v>
      </c>
      <c r="Q2494" s="155">
        <v>1.8769999999999998E-2</v>
      </c>
      <c r="R2494" s="155">
        <f>Q2494*H2494</f>
        <v>1.7467362</v>
      </c>
      <c r="S2494" s="155">
        <v>0</v>
      </c>
      <c r="T2494" s="156">
        <f>S2494*H2494</f>
        <v>0</v>
      </c>
      <c r="U2494" s="35"/>
      <c r="V2494" s="35"/>
      <c r="W2494" s="35"/>
      <c r="X2494" s="35"/>
      <c r="Y2494" s="35"/>
      <c r="Z2494" s="35"/>
      <c r="AA2494" s="35"/>
      <c r="AB2494" s="35"/>
      <c r="AC2494" s="35"/>
      <c r="AD2494" s="35"/>
      <c r="AE2494" s="35"/>
      <c r="AR2494" s="157" t="s">
        <v>292</v>
      </c>
      <c r="AT2494" s="157" t="s">
        <v>197</v>
      </c>
      <c r="AU2494" s="157" t="s">
        <v>81</v>
      </c>
      <c r="AY2494" s="20" t="s">
        <v>195</v>
      </c>
      <c r="BE2494" s="158">
        <f>IF(N2494="základní",J2494,0)</f>
        <v>0</v>
      </c>
      <c r="BF2494" s="158">
        <f>IF(N2494="snížená",J2494,0)</f>
        <v>0</v>
      </c>
      <c r="BG2494" s="158">
        <f>IF(N2494="zákl. přenesená",J2494,0)</f>
        <v>0</v>
      </c>
      <c r="BH2494" s="158">
        <f>IF(N2494="sníž. přenesená",J2494,0)</f>
        <v>0</v>
      </c>
      <c r="BI2494" s="158">
        <f>IF(N2494="nulová",J2494,0)</f>
        <v>0</v>
      </c>
      <c r="BJ2494" s="20" t="s">
        <v>79</v>
      </c>
      <c r="BK2494" s="158">
        <f>ROUND(I2494*H2494,2)</f>
        <v>0</v>
      </c>
      <c r="BL2494" s="20" t="s">
        <v>292</v>
      </c>
      <c r="BM2494" s="157" t="s">
        <v>2953</v>
      </c>
    </row>
    <row r="2495" spans="1:65" s="2" customFormat="1" ht="58.5">
      <c r="A2495" s="35"/>
      <c r="B2495" s="36"/>
      <c r="C2495" s="35"/>
      <c r="D2495" s="159" t="s">
        <v>204</v>
      </c>
      <c r="E2495" s="35"/>
      <c r="F2495" s="160" t="s">
        <v>2943</v>
      </c>
      <c r="G2495" s="35"/>
      <c r="H2495" s="35"/>
      <c r="I2495" s="161"/>
      <c r="J2495" s="35"/>
      <c r="K2495" s="35"/>
      <c r="L2495" s="36"/>
      <c r="M2495" s="162"/>
      <c r="N2495" s="163"/>
      <c r="O2495" s="56"/>
      <c r="P2495" s="56"/>
      <c r="Q2495" s="56"/>
      <c r="R2495" s="56"/>
      <c r="S2495" s="56"/>
      <c r="T2495" s="57"/>
      <c r="U2495" s="35"/>
      <c r="V2495" s="35"/>
      <c r="W2495" s="35"/>
      <c r="X2495" s="35"/>
      <c r="Y2495" s="35"/>
      <c r="Z2495" s="35"/>
      <c r="AA2495" s="35"/>
      <c r="AB2495" s="35"/>
      <c r="AC2495" s="35"/>
      <c r="AD2495" s="35"/>
      <c r="AE2495" s="35"/>
      <c r="AT2495" s="20" t="s">
        <v>204</v>
      </c>
      <c r="AU2495" s="20" t="s">
        <v>81</v>
      </c>
    </row>
    <row r="2496" spans="1:65" s="13" customFormat="1">
      <c r="B2496" s="164"/>
      <c r="D2496" s="159" t="s">
        <v>206</v>
      </c>
      <c r="E2496" s="165" t="s">
        <v>3</v>
      </c>
      <c r="F2496" s="166" t="s">
        <v>2954</v>
      </c>
      <c r="H2496" s="167">
        <v>46.53</v>
      </c>
      <c r="I2496" s="168"/>
      <c r="L2496" s="164"/>
      <c r="M2496" s="169"/>
      <c r="N2496" s="170"/>
      <c r="O2496" s="170"/>
      <c r="P2496" s="170"/>
      <c r="Q2496" s="170"/>
      <c r="R2496" s="170"/>
      <c r="S2496" s="170"/>
      <c r="T2496" s="171"/>
      <c r="AT2496" s="165" t="s">
        <v>206</v>
      </c>
      <c r="AU2496" s="165" t="s">
        <v>81</v>
      </c>
      <c r="AV2496" s="13" t="s">
        <v>81</v>
      </c>
      <c r="AW2496" s="13" t="s">
        <v>34</v>
      </c>
      <c r="AX2496" s="13" t="s">
        <v>72</v>
      </c>
      <c r="AY2496" s="165" t="s">
        <v>195</v>
      </c>
    </row>
    <row r="2497" spans="1:65" s="13" customFormat="1">
      <c r="B2497" s="164"/>
      <c r="D2497" s="159" t="s">
        <v>206</v>
      </c>
      <c r="E2497" s="165" t="s">
        <v>3</v>
      </c>
      <c r="F2497" s="166" t="s">
        <v>2954</v>
      </c>
      <c r="H2497" s="167">
        <v>46.53</v>
      </c>
      <c r="I2497" s="168"/>
      <c r="L2497" s="164"/>
      <c r="M2497" s="169"/>
      <c r="N2497" s="170"/>
      <c r="O2497" s="170"/>
      <c r="P2497" s="170"/>
      <c r="Q2497" s="170"/>
      <c r="R2497" s="170"/>
      <c r="S2497" s="170"/>
      <c r="T2497" s="171"/>
      <c r="AT2497" s="165" t="s">
        <v>206</v>
      </c>
      <c r="AU2497" s="165" t="s">
        <v>81</v>
      </c>
      <c r="AV2497" s="13" t="s">
        <v>81</v>
      </c>
      <c r="AW2497" s="13" t="s">
        <v>34</v>
      </c>
      <c r="AX2497" s="13" t="s">
        <v>72</v>
      </c>
      <c r="AY2497" s="165" t="s">
        <v>195</v>
      </c>
    </row>
    <row r="2498" spans="1:65" s="15" customFormat="1">
      <c r="B2498" s="180"/>
      <c r="D2498" s="159" t="s">
        <v>206</v>
      </c>
      <c r="E2498" s="181" t="s">
        <v>3</v>
      </c>
      <c r="F2498" s="182" t="s">
        <v>212</v>
      </c>
      <c r="H2498" s="183">
        <v>93.06</v>
      </c>
      <c r="I2498" s="184"/>
      <c r="L2498" s="180"/>
      <c r="M2498" s="185"/>
      <c r="N2498" s="186"/>
      <c r="O2498" s="186"/>
      <c r="P2498" s="186"/>
      <c r="Q2498" s="186"/>
      <c r="R2498" s="186"/>
      <c r="S2498" s="186"/>
      <c r="T2498" s="187"/>
      <c r="AT2498" s="181" t="s">
        <v>206</v>
      </c>
      <c r="AU2498" s="181" t="s">
        <v>81</v>
      </c>
      <c r="AV2498" s="15" t="s">
        <v>202</v>
      </c>
      <c r="AW2498" s="15" t="s">
        <v>34</v>
      </c>
      <c r="AX2498" s="15" t="s">
        <v>79</v>
      </c>
      <c r="AY2498" s="181" t="s">
        <v>195</v>
      </c>
    </row>
    <row r="2499" spans="1:65" s="2" customFormat="1" ht="37.9" customHeight="1">
      <c r="A2499" s="35"/>
      <c r="B2499" s="145"/>
      <c r="C2499" s="146" t="s">
        <v>2955</v>
      </c>
      <c r="D2499" s="146" t="s">
        <v>197</v>
      </c>
      <c r="E2499" s="147" t="s">
        <v>2956</v>
      </c>
      <c r="F2499" s="148" t="s">
        <v>2957</v>
      </c>
      <c r="G2499" s="149" t="s">
        <v>300</v>
      </c>
      <c r="H2499" s="150">
        <v>58.5</v>
      </c>
      <c r="I2499" s="151"/>
      <c r="J2499" s="152">
        <f>ROUND(I2499*H2499,2)</f>
        <v>0</v>
      </c>
      <c r="K2499" s="148" t="s">
        <v>201</v>
      </c>
      <c r="L2499" s="36"/>
      <c r="M2499" s="153" t="s">
        <v>3</v>
      </c>
      <c r="N2499" s="154" t="s">
        <v>43</v>
      </c>
      <c r="O2499" s="56"/>
      <c r="P2499" s="155">
        <f>O2499*H2499</f>
        <v>0</v>
      </c>
      <c r="Q2499" s="155">
        <v>0</v>
      </c>
      <c r="R2499" s="155">
        <f>Q2499*H2499</f>
        <v>0</v>
      </c>
      <c r="S2499" s="155">
        <v>0</v>
      </c>
      <c r="T2499" s="156">
        <f>S2499*H2499</f>
        <v>0</v>
      </c>
      <c r="U2499" s="35"/>
      <c r="V2499" s="35"/>
      <c r="W2499" s="35"/>
      <c r="X2499" s="35"/>
      <c r="Y2499" s="35"/>
      <c r="Z2499" s="35"/>
      <c r="AA2499" s="35"/>
      <c r="AB2499" s="35"/>
      <c r="AC2499" s="35"/>
      <c r="AD2499" s="35"/>
      <c r="AE2499" s="35"/>
      <c r="AR2499" s="157" t="s">
        <v>292</v>
      </c>
      <c r="AT2499" s="157" t="s">
        <v>197</v>
      </c>
      <c r="AU2499" s="157" t="s">
        <v>81</v>
      </c>
      <c r="AY2499" s="20" t="s">
        <v>195</v>
      </c>
      <c r="BE2499" s="158">
        <f>IF(N2499="základní",J2499,0)</f>
        <v>0</v>
      </c>
      <c r="BF2499" s="158">
        <f>IF(N2499="snížená",J2499,0)</f>
        <v>0</v>
      </c>
      <c r="BG2499" s="158">
        <f>IF(N2499="zákl. přenesená",J2499,0)</f>
        <v>0</v>
      </c>
      <c r="BH2499" s="158">
        <f>IF(N2499="sníž. přenesená",J2499,0)</f>
        <v>0</v>
      </c>
      <c r="BI2499" s="158">
        <f>IF(N2499="nulová",J2499,0)</f>
        <v>0</v>
      </c>
      <c r="BJ2499" s="20" t="s">
        <v>79</v>
      </c>
      <c r="BK2499" s="158">
        <f>ROUND(I2499*H2499,2)</f>
        <v>0</v>
      </c>
      <c r="BL2499" s="20" t="s">
        <v>292</v>
      </c>
      <c r="BM2499" s="157" t="s">
        <v>2958</v>
      </c>
    </row>
    <row r="2500" spans="1:65" s="2" customFormat="1" ht="58.5">
      <c r="A2500" s="35"/>
      <c r="B2500" s="36"/>
      <c r="C2500" s="35"/>
      <c r="D2500" s="159" t="s">
        <v>204</v>
      </c>
      <c r="E2500" s="35"/>
      <c r="F2500" s="160" t="s">
        <v>2943</v>
      </c>
      <c r="G2500" s="35"/>
      <c r="H2500" s="35"/>
      <c r="I2500" s="161"/>
      <c r="J2500" s="35"/>
      <c r="K2500" s="35"/>
      <c r="L2500" s="36"/>
      <c r="M2500" s="162"/>
      <c r="N2500" s="163"/>
      <c r="O2500" s="56"/>
      <c r="P2500" s="56"/>
      <c r="Q2500" s="56"/>
      <c r="R2500" s="56"/>
      <c r="S2500" s="56"/>
      <c r="T2500" s="57"/>
      <c r="U2500" s="35"/>
      <c r="V2500" s="35"/>
      <c r="W2500" s="35"/>
      <c r="X2500" s="35"/>
      <c r="Y2500" s="35"/>
      <c r="Z2500" s="35"/>
      <c r="AA2500" s="35"/>
      <c r="AB2500" s="35"/>
      <c r="AC2500" s="35"/>
      <c r="AD2500" s="35"/>
      <c r="AE2500" s="35"/>
      <c r="AT2500" s="20" t="s">
        <v>204</v>
      </c>
      <c r="AU2500" s="20" t="s">
        <v>81</v>
      </c>
    </row>
    <row r="2501" spans="1:65" s="13" customFormat="1">
      <c r="B2501" s="164"/>
      <c r="D2501" s="159" t="s">
        <v>206</v>
      </c>
      <c r="E2501" s="165" t="s">
        <v>3</v>
      </c>
      <c r="F2501" s="166" t="s">
        <v>2959</v>
      </c>
      <c r="H2501" s="167">
        <v>58.5</v>
      </c>
      <c r="I2501" s="168"/>
      <c r="L2501" s="164"/>
      <c r="M2501" s="169"/>
      <c r="N2501" s="170"/>
      <c r="O2501" s="170"/>
      <c r="P2501" s="170"/>
      <c r="Q2501" s="170"/>
      <c r="R2501" s="170"/>
      <c r="S2501" s="170"/>
      <c r="T2501" s="171"/>
      <c r="AT2501" s="165" t="s">
        <v>206</v>
      </c>
      <c r="AU2501" s="165" t="s">
        <v>81</v>
      </c>
      <c r="AV2501" s="13" t="s">
        <v>81</v>
      </c>
      <c r="AW2501" s="13" t="s">
        <v>34</v>
      </c>
      <c r="AX2501" s="13" t="s">
        <v>79</v>
      </c>
      <c r="AY2501" s="165" t="s">
        <v>195</v>
      </c>
    </row>
    <row r="2502" spans="1:65" s="2" customFormat="1" ht="24.2" customHeight="1">
      <c r="A2502" s="35"/>
      <c r="B2502" s="145"/>
      <c r="C2502" s="188" t="s">
        <v>2960</v>
      </c>
      <c r="D2502" s="188" t="s">
        <v>282</v>
      </c>
      <c r="E2502" s="189" t="s">
        <v>2961</v>
      </c>
      <c r="F2502" s="190" t="s">
        <v>2962</v>
      </c>
      <c r="G2502" s="191" t="s">
        <v>200</v>
      </c>
      <c r="H2502" s="192">
        <v>1.544</v>
      </c>
      <c r="I2502" s="193"/>
      <c r="J2502" s="194">
        <f>ROUND(I2502*H2502,2)</f>
        <v>0</v>
      </c>
      <c r="K2502" s="190" t="s">
        <v>201</v>
      </c>
      <c r="L2502" s="195"/>
      <c r="M2502" s="196" t="s">
        <v>3</v>
      </c>
      <c r="N2502" s="197" t="s">
        <v>43</v>
      </c>
      <c r="O2502" s="56"/>
      <c r="P2502" s="155">
        <f>O2502*H2502</f>
        <v>0</v>
      </c>
      <c r="Q2502" s="155">
        <v>0.55000000000000004</v>
      </c>
      <c r="R2502" s="155">
        <f>Q2502*H2502</f>
        <v>0.84920000000000007</v>
      </c>
      <c r="S2502" s="155">
        <v>0</v>
      </c>
      <c r="T2502" s="156">
        <f>S2502*H2502</f>
        <v>0</v>
      </c>
      <c r="U2502" s="35"/>
      <c r="V2502" s="35"/>
      <c r="W2502" s="35"/>
      <c r="X2502" s="35"/>
      <c r="Y2502" s="35"/>
      <c r="Z2502" s="35"/>
      <c r="AA2502" s="35"/>
      <c r="AB2502" s="35"/>
      <c r="AC2502" s="35"/>
      <c r="AD2502" s="35"/>
      <c r="AE2502" s="35"/>
      <c r="AR2502" s="157" t="s">
        <v>392</v>
      </c>
      <c r="AT2502" s="157" t="s">
        <v>282</v>
      </c>
      <c r="AU2502" s="157" t="s">
        <v>81</v>
      </c>
      <c r="AY2502" s="20" t="s">
        <v>195</v>
      </c>
      <c r="BE2502" s="158">
        <f>IF(N2502="základní",J2502,0)</f>
        <v>0</v>
      </c>
      <c r="BF2502" s="158">
        <f>IF(N2502="snížená",J2502,0)</f>
        <v>0</v>
      </c>
      <c r="BG2502" s="158">
        <f>IF(N2502="zákl. přenesená",J2502,0)</f>
        <v>0</v>
      </c>
      <c r="BH2502" s="158">
        <f>IF(N2502="sníž. přenesená",J2502,0)</f>
        <v>0</v>
      </c>
      <c r="BI2502" s="158">
        <f>IF(N2502="nulová",J2502,0)</f>
        <v>0</v>
      </c>
      <c r="BJ2502" s="20" t="s">
        <v>79</v>
      </c>
      <c r="BK2502" s="158">
        <f>ROUND(I2502*H2502,2)</f>
        <v>0</v>
      </c>
      <c r="BL2502" s="20" t="s">
        <v>292</v>
      </c>
      <c r="BM2502" s="157" t="s">
        <v>2963</v>
      </c>
    </row>
    <row r="2503" spans="1:65" s="13" customFormat="1">
      <c r="B2503" s="164"/>
      <c r="D2503" s="159" t="s">
        <v>206</v>
      </c>
      <c r="E2503" s="165" t="s">
        <v>3</v>
      </c>
      <c r="F2503" s="166" t="s">
        <v>2964</v>
      </c>
      <c r="H2503" s="167">
        <v>1.544</v>
      </c>
      <c r="I2503" s="168"/>
      <c r="L2503" s="164"/>
      <c r="M2503" s="169"/>
      <c r="N2503" s="170"/>
      <c r="O2503" s="170"/>
      <c r="P2503" s="170"/>
      <c r="Q2503" s="170"/>
      <c r="R2503" s="170"/>
      <c r="S2503" s="170"/>
      <c r="T2503" s="171"/>
      <c r="AT2503" s="165" t="s">
        <v>206</v>
      </c>
      <c r="AU2503" s="165" t="s">
        <v>81</v>
      </c>
      <c r="AV2503" s="13" t="s">
        <v>81</v>
      </c>
      <c r="AW2503" s="13" t="s">
        <v>34</v>
      </c>
      <c r="AX2503" s="13" t="s">
        <v>79</v>
      </c>
      <c r="AY2503" s="165" t="s">
        <v>195</v>
      </c>
    </row>
    <row r="2504" spans="1:65" s="2" customFormat="1" ht="49.15" customHeight="1">
      <c r="A2504" s="35"/>
      <c r="B2504" s="145"/>
      <c r="C2504" s="146" t="s">
        <v>2965</v>
      </c>
      <c r="D2504" s="146" t="s">
        <v>197</v>
      </c>
      <c r="E2504" s="147" t="s">
        <v>2966</v>
      </c>
      <c r="F2504" s="148" t="s">
        <v>2967</v>
      </c>
      <c r="G2504" s="149" t="s">
        <v>300</v>
      </c>
      <c r="H2504" s="150">
        <v>7.12</v>
      </c>
      <c r="I2504" s="151"/>
      <c r="J2504" s="152">
        <f>ROUND(I2504*H2504,2)</f>
        <v>0</v>
      </c>
      <c r="K2504" s="148" t="s">
        <v>201</v>
      </c>
      <c r="L2504" s="36"/>
      <c r="M2504" s="153" t="s">
        <v>3</v>
      </c>
      <c r="N2504" s="154" t="s">
        <v>43</v>
      </c>
      <c r="O2504" s="56"/>
      <c r="P2504" s="155">
        <f>O2504*H2504</f>
        <v>0</v>
      </c>
      <c r="Q2504" s="155">
        <v>0</v>
      </c>
      <c r="R2504" s="155">
        <f>Q2504*H2504</f>
        <v>0</v>
      </c>
      <c r="S2504" s="155">
        <v>0</v>
      </c>
      <c r="T2504" s="156">
        <f>S2504*H2504</f>
        <v>0</v>
      </c>
      <c r="U2504" s="35"/>
      <c r="V2504" s="35"/>
      <c r="W2504" s="35"/>
      <c r="X2504" s="35"/>
      <c r="Y2504" s="35"/>
      <c r="Z2504" s="35"/>
      <c r="AA2504" s="35"/>
      <c r="AB2504" s="35"/>
      <c r="AC2504" s="35"/>
      <c r="AD2504" s="35"/>
      <c r="AE2504" s="35"/>
      <c r="AR2504" s="157" t="s">
        <v>292</v>
      </c>
      <c r="AT2504" s="157" t="s">
        <v>197</v>
      </c>
      <c r="AU2504" s="157" t="s">
        <v>81</v>
      </c>
      <c r="AY2504" s="20" t="s">
        <v>195</v>
      </c>
      <c r="BE2504" s="158">
        <f>IF(N2504="základní",J2504,0)</f>
        <v>0</v>
      </c>
      <c r="BF2504" s="158">
        <f>IF(N2504="snížená",J2504,0)</f>
        <v>0</v>
      </c>
      <c r="BG2504" s="158">
        <f>IF(N2504="zákl. přenesená",J2504,0)</f>
        <v>0</v>
      </c>
      <c r="BH2504" s="158">
        <f>IF(N2504="sníž. přenesená",J2504,0)</f>
        <v>0</v>
      </c>
      <c r="BI2504" s="158">
        <f>IF(N2504="nulová",J2504,0)</f>
        <v>0</v>
      </c>
      <c r="BJ2504" s="20" t="s">
        <v>79</v>
      </c>
      <c r="BK2504" s="158">
        <f>ROUND(I2504*H2504,2)</f>
        <v>0</v>
      </c>
      <c r="BL2504" s="20" t="s">
        <v>292</v>
      </c>
      <c r="BM2504" s="157" t="s">
        <v>2968</v>
      </c>
    </row>
    <row r="2505" spans="1:65" s="2" customFormat="1" ht="58.5">
      <c r="A2505" s="35"/>
      <c r="B2505" s="36"/>
      <c r="C2505" s="35"/>
      <c r="D2505" s="159" t="s">
        <v>204</v>
      </c>
      <c r="E2505" s="35"/>
      <c r="F2505" s="160" t="s">
        <v>2943</v>
      </c>
      <c r="G2505" s="35"/>
      <c r="H2505" s="35"/>
      <c r="I2505" s="161"/>
      <c r="J2505" s="35"/>
      <c r="K2505" s="35"/>
      <c r="L2505" s="36"/>
      <c r="M2505" s="162"/>
      <c r="N2505" s="163"/>
      <c r="O2505" s="56"/>
      <c r="P2505" s="56"/>
      <c r="Q2505" s="56"/>
      <c r="R2505" s="56"/>
      <c r="S2505" s="56"/>
      <c r="T2505" s="57"/>
      <c r="U2505" s="35"/>
      <c r="V2505" s="35"/>
      <c r="W2505" s="35"/>
      <c r="X2505" s="35"/>
      <c r="Y2505" s="35"/>
      <c r="Z2505" s="35"/>
      <c r="AA2505" s="35"/>
      <c r="AB2505" s="35"/>
      <c r="AC2505" s="35"/>
      <c r="AD2505" s="35"/>
      <c r="AE2505" s="35"/>
      <c r="AT2505" s="20" t="s">
        <v>204</v>
      </c>
      <c r="AU2505" s="20" t="s">
        <v>81</v>
      </c>
    </row>
    <row r="2506" spans="1:65" s="13" customFormat="1">
      <c r="B2506" s="164"/>
      <c r="D2506" s="159" t="s">
        <v>206</v>
      </c>
      <c r="E2506" s="165" t="s">
        <v>3</v>
      </c>
      <c r="F2506" s="166" t="s">
        <v>1416</v>
      </c>
      <c r="H2506" s="167">
        <v>7.12</v>
      </c>
      <c r="I2506" s="168"/>
      <c r="L2506" s="164"/>
      <c r="M2506" s="169"/>
      <c r="N2506" s="170"/>
      <c r="O2506" s="170"/>
      <c r="P2506" s="170"/>
      <c r="Q2506" s="170"/>
      <c r="R2506" s="170"/>
      <c r="S2506" s="170"/>
      <c r="T2506" s="171"/>
      <c r="AT2506" s="165" t="s">
        <v>206</v>
      </c>
      <c r="AU2506" s="165" t="s">
        <v>81</v>
      </c>
      <c r="AV2506" s="13" t="s">
        <v>81</v>
      </c>
      <c r="AW2506" s="13" t="s">
        <v>34</v>
      </c>
      <c r="AX2506" s="13" t="s">
        <v>79</v>
      </c>
      <c r="AY2506" s="165" t="s">
        <v>195</v>
      </c>
    </row>
    <row r="2507" spans="1:65" s="2" customFormat="1" ht="14.45" customHeight="1">
      <c r="A2507" s="35"/>
      <c r="B2507" s="145"/>
      <c r="C2507" s="188" t="s">
        <v>2969</v>
      </c>
      <c r="D2507" s="188" t="s">
        <v>282</v>
      </c>
      <c r="E2507" s="189" t="s">
        <v>2970</v>
      </c>
      <c r="F2507" s="190" t="s">
        <v>2971</v>
      </c>
      <c r="G2507" s="191" t="s">
        <v>300</v>
      </c>
      <c r="H2507" s="192">
        <v>7.8319999999999999</v>
      </c>
      <c r="I2507" s="193"/>
      <c r="J2507" s="194">
        <f>ROUND(I2507*H2507,2)</f>
        <v>0</v>
      </c>
      <c r="K2507" s="190" t="s">
        <v>201</v>
      </c>
      <c r="L2507" s="195"/>
      <c r="M2507" s="196" t="s">
        <v>3</v>
      </c>
      <c r="N2507" s="197" t="s">
        <v>43</v>
      </c>
      <c r="O2507" s="56"/>
      <c r="P2507" s="155">
        <f>O2507*H2507</f>
        <v>0</v>
      </c>
      <c r="Q2507" s="155">
        <v>1.9900000000000001E-2</v>
      </c>
      <c r="R2507" s="155">
        <f>Q2507*H2507</f>
        <v>0.15585680000000002</v>
      </c>
      <c r="S2507" s="155">
        <v>0</v>
      </c>
      <c r="T2507" s="156">
        <f>S2507*H2507</f>
        <v>0</v>
      </c>
      <c r="U2507" s="35"/>
      <c r="V2507" s="35"/>
      <c r="W2507" s="35"/>
      <c r="X2507" s="35"/>
      <c r="Y2507" s="35"/>
      <c r="Z2507" s="35"/>
      <c r="AA2507" s="35"/>
      <c r="AB2507" s="35"/>
      <c r="AC2507" s="35"/>
      <c r="AD2507" s="35"/>
      <c r="AE2507" s="35"/>
      <c r="AR2507" s="157" t="s">
        <v>392</v>
      </c>
      <c r="AT2507" s="157" t="s">
        <v>282</v>
      </c>
      <c r="AU2507" s="157" t="s">
        <v>81</v>
      </c>
      <c r="AY2507" s="20" t="s">
        <v>195</v>
      </c>
      <c r="BE2507" s="158">
        <f>IF(N2507="základní",J2507,0)</f>
        <v>0</v>
      </c>
      <c r="BF2507" s="158">
        <f>IF(N2507="snížená",J2507,0)</f>
        <v>0</v>
      </c>
      <c r="BG2507" s="158">
        <f>IF(N2507="zákl. přenesená",J2507,0)</f>
        <v>0</v>
      </c>
      <c r="BH2507" s="158">
        <f>IF(N2507="sníž. přenesená",J2507,0)</f>
        <v>0</v>
      </c>
      <c r="BI2507" s="158">
        <f>IF(N2507="nulová",J2507,0)</f>
        <v>0</v>
      </c>
      <c r="BJ2507" s="20" t="s">
        <v>79</v>
      </c>
      <c r="BK2507" s="158">
        <f>ROUND(I2507*H2507,2)</f>
        <v>0</v>
      </c>
      <c r="BL2507" s="20" t="s">
        <v>292</v>
      </c>
      <c r="BM2507" s="157" t="s">
        <v>2972</v>
      </c>
    </row>
    <row r="2508" spans="1:65" s="13" customFormat="1">
      <c r="B2508" s="164"/>
      <c r="D2508" s="159" t="s">
        <v>206</v>
      </c>
      <c r="F2508" s="166" t="s">
        <v>2973</v>
      </c>
      <c r="H2508" s="167">
        <v>7.8319999999999999</v>
      </c>
      <c r="I2508" s="168"/>
      <c r="L2508" s="164"/>
      <c r="M2508" s="169"/>
      <c r="N2508" s="170"/>
      <c r="O2508" s="170"/>
      <c r="P2508" s="170"/>
      <c r="Q2508" s="170"/>
      <c r="R2508" s="170"/>
      <c r="S2508" s="170"/>
      <c r="T2508" s="171"/>
      <c r="AT2508" s="165" t="s">
        <v>206</v>
      </c>
      <c r="AU2508" s="165" t="s">
        <v>81</v>
      </c>
      <c r="AV2508" s="13" t="s">
        <v>81</v>
      </c>
      <c r="AW2508" s="13" t="s">
        <v>4</v>
      </c>
      <c r="AX2508" s="13" t="s">
        <v>79</v>
      </c>
      <c r="AY2508" s="165" t="s">
        <v>195</v>
      </c>
    </row>
    <row r="2509" spans="1:65" s="2" customFormat="1" ht="49.15" customHeight="1">
      <c r="A2509" s="35"/>
      <c r="B2509" s="145"/>
      <c r="C2509" s="146" t="s">
        <v>2974</v>
      </c>
      <c r="D2509" s="146" t="s">
        <v>197</v>
      </c>
      <c r="E2509" s="147" t="s">
        <v>2975</v>
      </c>
      <c r="F2509" s="148" t="s">
        <v>2976</v>
      </c>
      <c r="G2509" s="149" t="s">
        <v>300</v>
      </c>
      <c r="H2509" s="150">
        <v>317.5</v>
      </c>
      <c r="I2509" s="151"/>
      <c r="J2509" s="152">
        <f>ROUND(I2509*H2509,2)</f>
        <v>0</v>
      </c>
      <c r="K2509" s="148" t="s">
        <v>201</v>
      </c>
      <c r="L2509" s="36"/>
      <c r="M2509" s="153" t="s">
        <v>3</v>
      </c>
      <c r="N2509" s="154" t="s">
        <v>43</v>
      </c>
      <c r="O2509" s="56"/>
      <c r="P2509" s="155">
        <f>O2509*H2509</f>
        <v>0</v>
      </c>
      <c r="Q2509" s="155">
        <v>0</v>
      </c>
      <c r="R2509" s="155">
        <f>Q2509*H2509</f>
        <v>0</v>
      </c>
      <c r="S2509" s="155">
        <v>1.4999999999999999E-2</v>
      </c>
      <c r="T2509" s="156">
        <f>S2509*H2509</f>
        <v>4.7625000000000002</v>
      </c>
      <c r="U2509" s="35"/>
      <c r="V2509" s="35"/>
      <c r="W2509" s="35"/>
      <c r="X2509" s="35"/>
      <c r="Y2509" s="35"/>
      <c r="Z2509" s="35"/>
      <c r="AA2509" s="35"/>
      <c r="AB2509" s="35"/>
      <c r="AC2509" s="35"/>
      <c r="AD2509" s="35"/>
      <c r="AE2509" s="35"/>
      <c r="AR2509" s="157" t="s">
        <v>292</v>
      </c>
      <c r="AT2509" s="157" t="s">
        <v>197</v>
      </c>
      <c r="AU2509" s="157" t="s">
        <v>81</v>
      </c>
      <c r="AY2509" s="20" t="s">
        <v>195</v>
      </c>
      <c r="BE2509" s="158">
        <f>IF(N2509="základní",J2509,0)</f>
        <v>0</v>
      </c>
      <c r="BF2509" s="158">
        <f>IF(N2509="snížená",J2509,0)</f>
        <v>0</v>
      </c>
      <c r="BG2509" s="158">
        <f>IF(N2509="zákl. přenesená",J2509,0)</f>
        <v>0</v>
      </c>
      <c r="BH2509" s="158">
        <f>IF(N2509="sníž. přenesená",J2509,0)</f>
        <v>0</v>
      </c>
      <c r="BI2509" s="158">
        <f>IF(N2509="nulová",J2509,0)</f>
        <v>0</v>
      </c>
      <c r="BJ2509" s="20" t="s">
        <v>79</v>
      </c>
      <c r="BK2509" s="158">
        <f>ROUND(I2509*H2509,2)</f>
        <v>0</v>
      </c>
      <c r="BL2509" s="20" t="s">
        <v>292</v>
      </c>
      <c r="BM2509" s="157" t="s">
        <v>2977</v>
      </c>
    </row>
    <row r="2510" spans="1:65" s="13" customFormat="1">
      <c r="B2510" s="164"/>
      <c r="D2510" s="159" t="s">
        <v>206</v>
      </c>
      <c r="E2510" s="165" t="s">
        <v>3</v>
      </c>
      <c r="F2510" s="166" t="s">
        <v>2978</v>
      </c>
      <c r="H2510" s="167">
        <v>317.5</v>
      </c>
      <c r="I2510" s="168"/>
      <c r="L2510" s="164"/>
      <c r="M2510" s="169"/>
      <c r="N2510" s="170"/>
      <c r="O2510" s="170"/>
      <c r="P2510" s="170"/>
      <c r="Q2510" s="170"/>
      <c r="R2510" s="170"/>
      <c r="S2510" s="170"/>
      <c r="T2510" s="171"/>
      <c r="AT2510" s="165" t="s">
        <v>206</v>
      </c>
      <c r="AU2510" s="165" t="s">
        <v>81</v>
      </c>
      <c r="AV2510" s="13" t="s">
        <v>81</v>
      </c>
      <c r="AW2510" s="13" t="s">
        <v>34</v>
      </c>
      <c r="AX2510" s="13" t="s">
        <v>79</v>
      </c>
      <c r="AY2510" s="165" t="s">
        <v>195</v>
      </c>
    </row>
    <row r="2511" spans="1:65" s="2" customFormat="1" ht="24.2" customHeight="1">
      <c r="A2511" s="35"/>
      <c r="B2511" s="145"/>
      <c r="C2511" s="146" t="s">
        <v>2979</v>
      </c>
      <c r="D2511" s="146" t="s">
        <v>197</v>
      </c>
      <c r="E2511" s="147" t="s">
        <v>2980</v>
      </c>
      <c r="F2511" s="148" t="s">
        <v>2981</v>
      </c>
      <c r="G2511" s="149" t="s">
        <v>300</v>
      </c>
      <c r="H2511" s="150">
        <v>65.7</v>
      </c>
      <c r="I2511" s="151"/>
      <c r="J2511" s="152">
        <f>ROUND(I2511*H2511,2)</f>
        <v>0</v>
      </c>
      <c r="K2511" s="148" t="s">
        <v>201</v>
      </c>
      <c r="L2511" s="36"/>
      <c r="M2511" s="153" t="s">
        <v>3</v>
      </c>
      <c r="N2511" s="154" t="s">
        <v>43</v>
      </c>
      <c r="O2511" s="56"/>
      <c r="P2511" s="155">
        <f>O2511*H2511</f>
        <v>0</v>
      </c>
      <c r="Q2511" s="155">
        <v>0</v>
      </c>
      <c r="R2511" s="155">
        <f>Q2511*H2511</f>
        <v>0</v>
      </c>
      <c r="S2511" s="155">
        <v>0</v>
      </c>
      <c r="T2511" s="156">
        <f>S2511*H2511</f>
        <v>0</v>
      </c>
      <c r="U2511" s="35"/>
      <c r="V2511" s="35"/>
      <c r="W2511" s="35"/>
      <c r="X2511" s="35"/>
      <c r="Y2511" s="35"/>
      <c r="Z2511" s="35"/>
      <c r="AA2511" s="35"/>
      <c r="AB2511" s="35"/>
      <c r="AC2511" s="35"/>
      <c r="AD2511" s="35"/>
      <c r="AE2511" s="35"/>
      <c r="AR2511" s="157" t="s">
        <v>292</v>
      </c>
      <c r="AT2511" s="157" t="s">
        <v>197</v>
      </c>
      <c r="AU2511" s="157" t="s">
        <v>81</v>
      </c>
      <c r="AY2511" s="20" t="s">
        <v>195</v>
      </c>
      <c r="BE2511" s="158">
        <f>IF(N2511="základní",J2511,0)</f>
        <v>0</v>
      </c>
      <c r="BF2511" s="158">
        <f>IF(N2511="snížená",J2511,0)</f>
        <v>0</v>
      </c>
      <c r="BG2511" s="158">
        <f>IF(N2511="zákl. přenesená",J2511,0)</f>
        <v>0</v>
      </c>
      <c r="BH2511" s="158">
        <f>IF(N2511="sníž. přenesená",J2511,0)</f>
        <v>0</v>
      </c>
      <c r="BI2511" s="158">
        <f>IF(N2511="nulová",J2511,0)</f>
        <v>0</v>
      </c>
      <c r="BJ2511" s="20" t="s">
        <v>79</v>
      </c>
      <c r="BK2511" s="158">
        <f>ROUND(I2511*H2511,2)</f>
        <v>0</v>
      </c>
      <c r="BL2511" s="20" t="s">
        <v>292</v>
      </c>
      <c r="BM2511" s="157" t="s">
        <v>2982</v>
      </c>
    </row>
    <row r="2512" spans="1:65" s="2" customFormat="1" ht="58.5">
      <c r="A2512" s="35"/>
      <c r="B2512" s="36"/>
      <c r="C2512" s="35"/>
      <c r="D2512" s="159" t="s">
        <v>204</v>
      </c>
      <c r="E2512" s="35"/>
      <c r="F2512" s="160" t="s">
        <v>2943</v>
      </c>
      <c r="G2512" s="35"/>
      <c r="H2512" s="35"/>
      <c r="I2512" s="161"/>
      <c r="J2512" s="35"/>
      <c r="K2512" s="35"/>
      <c r="L2512" s="36"/>
      <c r="M2512" s="162"/>
      <c r="N2512" s="163"/>
      <c r="O2512" s="56"/>
      <c r="P2512" s="56"/>
      <c r="Q2512" s="56"/>
      <c r="R2512" s="56"/>
      <c r="S2512" s="56"/>
      <c r="T2512" s="57"/>
      <c r="U2512" s="35"/>
      <c r="V2512" s="35"/>
      <c r="W2512" s="35"/>
      <c r="X2512" s="35"/>
      <c r="Y2512" s="35"/>
      <c r="Z2512" s="35"/>
      <c r="AA2512" s="35"/>
      <c r="AB2512" s="35"/>
      <c r="AC2512" s="35"/>
      <c r="AD2512" s="35"/>
      <c r="AE2512" s="35"/>
      <c r="AT2512" s="20" t="s">
        <v>204</v>
      </c>
      <c r="AU2512" s="20" t="s">
        <v>81</v>
      </c>
    </row>
    <row r="2513" spans="1:65" s="13" customFormat="1">
      <c r="B2513" s="164"/>
      <c r="D2513" s="159" t="s">
        <v>206</v>
      </c>
      <c r="E2513" s="165" t="s">
        <v>3</v>
      </c>
      <c r="F2513" s="166" t="s">
        <v>2983</v>
      </c>
      <c r="H2513" s="167">
        <v>58.5</v>
      </c>
      <c r="I2513" s="168"/>
      <c r="L2513" s="164"/>
      <c r="M2513" s="169"/>
      <c r="N2513" s="170"/>
      <c r="O2513" s="170"/>
      <c r="P2513" s="170"/>
      <c r="Q2513" s="170"/>
      <c r="R2513" s="170"/>
      <c r="S2513" s="170"/>
      <c r="T2513" s="171"/>
      <c r="AT2513" s="165" t="s">
        <v>206</v>
      </c>
      <c r="AU2513" s="165" t="s">
        <v>81</v>
      </c>
      <c r="AV2513" s="13" t="s">
        <v>81</v>
      </c>
      <c r="AW2513" s="13" t="s">
        <v>34</v>
      </c>
      <c r="AX2513" s="13" t="s">
        <v>72</v>
      </c>
      <c r="AY2513" s="165" t="s">
        <v>195</v>
      </c>
    </row>
    <row r="2514" spans="1:65" s="13" customFormat="1">
      <c r="B2514" s="164"/>
      <c r="D2514" s="159" t="s">
        <v>206</v>
      </c>
      <c r="E2514" s="165" t="s">
        <v>3</v>
      </c>
      <c r="F2514" s="166" t="s">
        <v>2949</v>
      </c>
      <c r="H2514" s="167">
        <v>7.2</v>
      </c>
      <c r="I2514" s="168"/>
      <c r="L2514" s="164"/>
      <c r="M2514" s="169"/>
      <c r="N2514" s="170"/>
      <c r="O2514" s="170"/>
      <c r="P2514" s="170"/>
      <c r="Q2514" s="170"/>
      <c r="R2514" s="170"/>
      <c r="S2514" s="170"/>
      <c r="T2514" s="171"/>
      <c r="AT2514" s="165" t="s">
        <v>206</v>
      </c>
      <c r="AU2514" s="165" t="s">
        <v>81</v>
      </c>
      <c r="AV2514" s="13" t="s">
        <v>81</v>
      </c>
      <c r="AW2514" s="13" t="s">
        <v>34</v>
      </c>
      <c r="AX2514" s="13" t="s">
        <v>72</v>
      </c>
      <c r="AY2514" s="165" t="s">
        <v>195</v>
      </c>
    </row>
    <row r="2515" spans="1:65" s="15" customFormat="1">
      <c r="B2515" s="180"/>
      <c r="D2515" s="159" t="s">
        <v>206</v>
      </c>
      <c r="E2515" s="181" t="s">
        <v>3</v>
      </c>
      <c r="F2515" s="182" t="s">
        <v>212</v>
      </c>
      <c r="H2515" s="183">
        <v>65.7</v>
      </c>
      <c r="I2515" s="184"/>
      <c r="L2515" s="180"/>
      <c r="M2515" s="185"/>
      <c r="N2515" s="186"/>
      <c r="O2515" s="186"/>
      <c r="P2515" s="186"/>
      <c r="Q2515" s="186"/>
      <c r="R2515" s="186"/>
      <c r="S2515" s="186"/>
      <c r="T2515" s="187"/>
      <c r="AT2515" s="181" t="s">
        <v>206</v>
      </c>
      <c r="AU2515" s="181" t="s">
        <v>81</v>
      </c>
      <c r="AV2515" s="15" t="s">
        <v>202</v>
      </c>
      <c r="AW2515" s="15" t="s">
        <v>34</v>
      </c>
      <c r="AX2515" s="15" t="s">
        <v>79</v>
      </c>
      <c r="AY2515" s="181" t="s">
        <v>195</v>
      </c>
    </row>
    <row r="2516" spans="1:65" s="2" customFormat="1" ht="14.45" customHeight="1">
      <c r="A2516" s="35"/>
      <c r="B2516" s="145"/>
      <c r="C2516" s="188" t="s">
        <v>2984</v>
      </c>
      <c r="D2516" s="188" t="s">
        <v>282</v>
      </c>
      <c r="E2516" s="189" t="s">
        <v>2985</v>
      </c>
      <c r="F2516" s="190" t="s">
        <v>2986</v>
      </c>
      <c r="G2516" s="191" t="s">
        <v>200</v>
      </c>
      <c r="H2516" s="192">
        <v>0.189</v>
      </c>
      <c r="I2516" s="193"/>
      <c r="J2516" s="194">
        <f>ROUND(I2516*H2516,2)</f>
        <v>0</v>
      </c>
      <c r="K2516" s="190" t="s">
        <v>201</v>
      </c>
      <c r="L2516" s="195"/>
      <c r="M2516" s="196" t="s">
        <v>3</v>
      </c>
      <c r="N2516" s="197" t="s">
        <v>43</v>
      </c>
      <c r="O2516" s="56"/>
      <c r="P2516" s="155">
        <f>O2516*H2516</f>
        <v>0</v>
      </c>
      <c r="Q2516" s="155">
        <v>0.55000000000000004</v>
      </c>
      <c r="R2516" s="155">
        <f>Q2516*H2516</f>
        <v>0.10395000000000001</v>
      </c>
      <c r="S2516" s="155">
        <v>0</v>
      </c>
      <c r="T2516" s="156">
        <f>S2516*H2516</f>
        <v>0</v>
      </c>
      <c r="U2516" s="35"/>
      <c r="V2516" s="35"/>
      <c r="W2516" s="35"/>
      <c r="X2516" s="35"/>
      <c r="Y2516" s="35"/>
      <c r="Z2516" s="35"/>
      <c r="AA2516" s="35"/>
      <c r="AB2516" s="35"/>
      <c r="AC2516" s="35"/>
      <c r="AD2516" s="35"/>
      <c r="AE2516" s="35"/>
      <c r="AR2516" s="157" t="s">
        <v>392</v>
      </c>
      <c r="AT2516" s="157" t="s">
        <v>282</v>
      </c>
      <c r="AU2516" s="157" t="s">
        <v>81</v>
      </c>
      <c r="AY2516" s="20" t="s">
        <v>195</v>
      </c>
      <c r="BE2516" s="158">
        <f>IF(N2516="základní",J2516,0)</f>
        <v>0</v>
      </c>
      <c r="BF2516" s="158">
        <f>IF(N2516="snížená",J2516,0)</f>
        <v>0</v>
      </c>
      <c r="BG2516" s="158">
        <f>IF(N2516="zákl. přenesená",J2516,0)</f>
        <v>0</v>
      </c>
      <c r="BH2516" s="158">
        <f>IF(N2516="sníž. přenesená",J2516,0)</f>
        <v>0</v>
      </c>
      <c r="BI2516" s="158">
        <f>IF(N2516="nulová",J2516,0)</f>
        <v>0</v>
      </c>
      <c r="BJ2516" s="20" t="s">
        <v>79</v>
      </c>
      <c r="BK2516" s="158">
        <f>ROUND(I2516*H2516,2)</f>
        <v>0</v>
      </c>
      <c r="BL2516" s="20" t="s">
        <v>292</v>
      </c>
      <c r="BM2516" s="157" t="s">
        <v>2987</v>
      </c>
    </row>
    <row r="2517" spans="1:65" s="13" customFormat="1">
      <c r="B2517" s="164"/>
      <c r="D2517" s="159" t="s">
        <v>206</v>
      </c>
      <c r="E2517" s="165" t="s">
        <v>3</v>
      </c>
      <c r="F2517" s="166" t="s">
        <v>2988</v>
      </c>
      <c r="H2517" s="167">
        <v>0.189</v>
      </c>
      <c r="I2517" s="168"/>
      <c r="L2517" s="164"/>
      <c r="M2517" s="169"/>
      <c r="N2517" s="170"/>
      <c r="O2517" s="170"/>
      <c r="P2517" s="170"/>
      <c r="Q2517" s="170"/>
      <c r="R2517" s="170"/>
      <c r="S2517" s="170"/>
      <c r="T2517" s="171"/>
      <c r="AT2517" s="165" t="s">
        <v>206</v>
      </c>
      <c r="AU2517" s="165" t="s">
        <v>81</v>
      </c>
      <c r="AV2517" s="13" t="s">
        <v>81</v>
      </c>
      <c r="AW2517" s="13" t="s">
        <v>34</v>
      </c>
      <c r="AX2517" s="13" t="s">
        <v>79</v>
      </c>
      <c r="AY2517" s="165" t="s">
        <v>195</v>
      </c>
    </row>
    <row r="2518" spans="1:65" s="2" customFormat="1" ht="49.15" customHeight="1">
      <c r="A2518" s="35"/>
      <c r="B2518" s="145"/>
      <c r="C2518" s="146" t="s">
        <v>2989</v>
      </c>
      <c r="D2518" s="146" t="s">
        <v>197</v>
      </c>
      <c r="E2518" s="147" t="s">
        <v>2990</v>
      </c>
      <c r="F2518" s="148" t="s">
        <v>2991</v>
      </c>
      <c r="G2518" s="149" t="s">
        <v>300</v>
      </c>
      <c r="H2518" s="150">
        <v>75.156999999999996</v>
      </c>
      <c r="I2518" s="151"/>
      <c r="J2518" s="152">
        <f>ROUND(I2518*H2518,2)</f>
        <v>0</v>
      </c>
      <c r="K2518" s="148" t="s">
        <v>201</v>
      </c>
      <c r="L2518" s="36"/>
      <c r="M2518" s="153" t="s">
        <v>3</v>
      </c>
      <c r="N2518" s="154" t="s">
        <v>43</v>
      </c>
      <c r="O2518" s="56"/>
      <c r="P2518" s="155">
        <f>O2518*H2518</f>
        <v>0</v>
      </c>
      <c r="Q2518" s="155">
        <v>1.396E-2</v>
      </c>
      <c r="R2518" s="155">
        <f>Q2518*H2518</f>
        <v>1.04919172</v>
      </c>
      <c r="S2518" s="155">
        <v>0</v>
      </c>
      <c r="T2518" s="156">
        <f>S2518*H2518</f>
        <v>0</v>
      </c>
      <c r="U2518" s="35"/>
      <c r="V2518" s="35"/>
      <c r="W2518" s="35"/>
      <c r="X2518" s="35"/>
      <c r="Y2518" s="35"/>
      <c r="Z2518" s="35"/>
      <c r="AA2518" s="35"/>
      <c r="AB2518" s="35"/>
      <c r="AC2518" s="35"/>
      <c r="AD2518" s="35"/>
      <c r="AE2518" s="35"/>
      <c r="AR2518" s="157" t="s">
        <v>292</v>
      </c>
      <c r="AT2518" s="157" t="s">
        <v>197</v>
      </c>
      <c r="AU2518" s="157" t="s">
        <v>81</v>
      </c>
      <c r="AY2518" s="20" t="s">
        <v>195</v>
      </c>
      <c r="BE2518" s="158">
        <f>IF(N2518="základní",J2518,0)</f>
        <v>0</v>
      </c>
      <c r="BF2518" s="158">
        <f>IF(N2518="snížená",J2518,0)</f>
        <v>0</v>
      </c>
      <c r="BG2518" s="158">
        <f>IF(N2518="zákl. přenesená",J2518,0)</f>
        <v>0</v>
      </c>
      <c r="BH2518" s="158">
        <f>IF(N2518="sníž. přenesená",J2518,0)</f>
        <v>0</v>
      </c>
      <c r="BI2518" s="158">
        <f>IF(N2518="nulová",J2518,0)</f>
        <v>0</v>
      </c>
      <c r="BJ2518" s="20" t="s">
        <v>79</v>
      </c>
      <c r="BK2518" s="158">
        <f>ROUND(I2518*H2518,2)</f>
        <v>0</v>
      </c>
      <c r="BL2518" s="20" t="s">
        <v>292</v>
      </c>
      <c r="BM2518" s="157" t="s">
        <v>2992</v>
      </c>
    </row>
    <row r="2519" spans="1:65" s="2" customFormat="1" ht="39">
      <c r="A2519" s="35"/>
      <c r="B2519" s="36"/>
      <c r="C2519" s="35"/>
      <c r="D2519" s="159" t="s">
        <v>204</v>
      </c>
      <c r="E2519" s="35"/>
      <c r="F2519" s="160" t="s">
        <v>2993</v>
      </c>
      <c r="G2519" s="35"/>
      <c r="H2519" s="35"/>
      <c r="I2519" s="161"/>
      <c r="J2519" s="35"/>
      <c r="K2519" s="35"/>
      <c r="L2519" s="36"/>
      <c r="M2519" s="162"/>
      <c r="N2519" s="163"/>
      <c r="O2519" s="56"/>
      <c r="P2519" s="56"/>
      <c r="Q2519" s="56"/>
      <c r="R2519" s="56"/>
      <c r="S2519" s="56"/>
      <c r="T2519" s="57"/>
      <c r="U2519" s="35"/>
      <c r="V2519" s="35"/>
      <c r="W2519" s="35"/>
      <c r="X2519" s="35"/>
      <c r="Y2519" s="35"/>
      <c r="Z2519" s="35"/>
      <c r="AA2519" s="35"/>
      <c r="AB2519" s="35"/>
      <c r="AC2519" s="35"/>
      <c r="AD2519" s="35"/>
      <c r="AE2519" s="35"/>
      <c r="AT2519" s="20" t="s">
        <v>204</v>
      </c>
      <c r="AU2519" s="20" t="s">
        <v>81</v>
      </c>
    </row>
    <row r="2520" spans="1:65" s="13" customFormat="1">
      <c r="B2520" s="164"/>
      <c r="D2520" s="159" t="s">
        <v>206</v>
      </c>
      <c r="E2520" s="165" t="s">
        <v>3</v>
      </c>
      <c r="F2520" s="166" t="s">
        <v>2994</v>
      </c>
      <c r="H2520" s="167">
        <v>8.1</v>
      </c>
      <c r="I2520" s="168"/>
      <c r="L2520" s="164"/>
      <c r="M2520" s="169"/>
      <c r="N2520" s="170"/>
      <c r="O2520" s="170"/>
      <c r="P2520" s="170"/>
      <c r="Q2520" s="170"/>
      <c r="R2520" s="170"/>
      <c r="S2520" s="170"/>
      <c r="T2520" s="171"/>
      <c r="AT2520" s="165" t="s">
        <v>206</v>
      </c>
      <c r="AU2520" s="165" t="s">
        <v>81</v>
      </c>
      <c r="AV2520" s="13" t="s">
        <v>81</v>
      </c>
      <c r="AW2520" s="13" t="s">
        <v>34</v>
      </c>
      <c r="AX2520" s="13" t="s">
        <v>72</v>
      </c>
      <c r="AY2520" s="165" t="s">
        <v>195</v>
      </c>
    </row>
    <row r="2521" spans="1:65" s="13" customFormat="1" ht="22.5">
      <c r="B2521" s="164"/>
      <c r="D2521" s="159" t="s">
        <v>206</v>
      </c>
      <c r="E2521" s="165" t="s">
        <v>3</v>
      </c>
      <c r="F2521" s="166" t="s">
        <v>2995</v>
      </c>
      <c r="H2521" s="167">
        <v>55.218000000000004</v>
      </c>
      <c r="I2521" s="168"/>
      <c r="L2521" s="164"/>
      <c r="M2521" s="169"/>
      <c r="N2521" s="170"/>
      <c r="O2521" s="170"/>
      <c r="P2521" s="170"/>
      <c r="Q2521" s="170"/>
      <c r="R2521" s="170"/>
      <c r="S2521" s="170"/>
      <c r="T2521" s="171"/>
      <c r="AT2521" s="165" t="s">
        <v>206</v>
      </c>
      <c r="AU2521" s="165" t="s">
        <v>81</v>
      </c>
      <c r="AV2521" s="13" t="s">
        <v>81</v>
      </c>
      <c r="AW2521" s="13" t="s">
        <v>34</v>
      </c>
      <c r="AX2521" s="13" t="s">
        <v>72</v>
      </c>
      <c r="AY2521" s="165" t="s">
        <v>195</v>
      </c>
    </row>
    <row r="2522" spans="1:65" s="13" customFormat="1">
      <c r="B2522" s="164"/>
      <c r="D2522" s="159" t="s">
        <v>206</v>
      </c>
      <c r="E2522" s="165" t="s">
        <v>3</v>
      </c>
      <c r="F2522" s="166" t="s">
        <v>2996</v>
      </c>
      <c r="H2522" s="167">
        <v>11.839</v>
      </c>
      <c r="I2522" s="168"/>
      <c r="L2522" s="164"/>
      <c r="M2522" s="169"/>
      <c r="N2522" s="170"/>
      <c r="O2522" s="170"/>
      <c r="P2522" s="170"/>
      <c r="Q2522" s="170"/>
      <c r="R2522" s="170"/>
      <c r="S2522" s="170"/>
      <c r="T2522" s="171"/>
      <c r="AT2522" s="165" t="s">
        <v>206</v>
      </c>
      <c r="AU2522" s="165" t="s">
        <v>81</v>
      </c>
      <c r="AV2522" s="13" t="s">
        <v>81</v>
      </c>
      <c r="AW2522" s="13" t="s">
        <v>34</v>
      </c>
      <c r="AX2522" s="13" t="s">
        <v>72</v>
      </c>
      <c r="AY2522" s="165" t="s">
        <v>195</v>
      </c>
    </row>
    <row r="2523" spans="1:65" s="15" customFormat="1">
      <c r="B2523" s="180"/>
      <c r="D2523" s="159" t="s">
        <v>206</v>
      </c>
      <c r="E2523" s="181" t="s">
        <v>3</v>
      </c>
      <c r="F2523" s="182" t="s">
        <v>2506</v>
      </c>
      <c r="H2523" s="183">
        <v>75.156999999999996</v>
      </c>
      <c r="I2523" s="184"/>
      <c r="L2523" s="180"/>
      <c r="M2523" s="185"/>
      <c r="N2523" s="186"/>
      <c r="O2523" s="186"/>
      <c r="P2523" s="186"/>
      <c r="Q2523" s="186"/>
      <c r="R2523" s="186"/>
      <c r="S2523" s="186"/>
      <c r="T2523" s="187"/>
      <c r="AT2523" s="181" t="s">
        <v>206</v>
      </c>
      <c r="AU2523" s="181" t="s">
        <v>81</v>
      </c>
      <c r="AV2523" s="15" t="s">
        <v>202</v>
      </c>
      <c r="AW2523" s="15" t="s">
        <v>34</v>
      </c>
      <c r="AX2523" s="15" t="s">
        <v>79</v>
      </c>
      <c r="AY2523" s="181" t="s">
        <v>195</v>
      </c>
    </row>
    <row r="2524" spans="1:65" s="2" customFormat="1" ht="37.9" customHeight="1">
      <c r="A2524" s="35"/>
      <c r="B2524" s="145"/>
      <c r="C2524" s="146" t="s">
        <v>2997</v>
      </c>
      <c r="D2524" s="146" t="s">
        <v>197</v>
      </c>
      <c r="E2524" s="147" t="s">
        <v>2998</v>
      </c>
      <c r="F2524" s="148" t="s">
        <v>2999</v>
      </c>
      <c r="G2524" s="149" t="s">
        <v>200</v>
      </c>
      <c r="H2524" s="150">
        <v>4.8150000000000004</v>
      </c>
      <c r="I2524" s="151"/>
      <c r="J2524" s="152">
        <f>ROUND(I2524*H2524,2)</f>
        <v>0</v>
      </c>
      <c r="K2524" s="148" t="s">
        <v>201</v>
      </c>
      <c r="L2524" s="36"/>
      <c r="M2524" s="153" t="s">
        <v>3</v>
      </c>
      <c r="N2524" s="154" t="s">
        <v>43</v>
      </c>
      <c r="O2524" s="56"/>
      <c r="P2524" s="155">
        <f>O2524*H2524</f>
        <v>0</v>
      </c>
      <c r="Q2524" s="155">
        <v>2.3369999999999998E-2</v>
      </c>
      <c r="R2524" s="155">
        <f>Q2524*H2524</f>
        <v>0.11252655</v>
      </c>
      <c r="S2524" s="155">
        <v>0</v>
      </c>
      <c r="T2524" s="156">
        <f>S2524*H2524</f>
        <v>0</v>
      </c>
      <c r="U2524" s="35"/>
      <c r="V2524" s="35"/>
      <c r="W2524" s="35"/>
      <c r="X2524" s="35"/>
      <c r="Y2524" s="35"/>
      <c r="Z2524" s="35"/>
      <c r="AA2524" s="35"/>
      <c r="AB2524" s="35"/>
      <c r="AC2524" s="35"/>
      <c r="AD2524" s="35"/>
      <c r="AE2524" s="35"/>
      <c r="AR2524" s="157" t="s">
        <v>292</v>
      </c>
      <c r="AT2524" s="157" t="s">
        <v>197</v>
      </c>
      <c r="AU2524" s="157" t="s">
        <v>81</v>
      </c>
      <c r="AY2524" s="20" t="s">
        <v>195</v>
      </c>
      <c r="BE2524" s="158">
        <f>IF(N2524="základní",J2524,0)</f>
        <v>0</v>
      </c>
      <c r="BF2524" s="158">
        <f>IF(N2524="snížená",J2524,0)</f>
        <v>0</v>
      </c>
      <c r="BG2524" s="158">
        <f>IF(N2524="zákl. přenesená",J2524,0)</f>
        <v>0</v>
      </c>
      <c r="BH2524" s="158">
        <f>IF(N2524="sníž. přenesená",J2524,0)</f>
        <v>0</v>
      </c>
      <c r="BI2524" s="158">
        <f>IF(N2524="nulová",J2524,0)</f>
        <v>0</v>
      </c>
      <c r="BJ2524" s="20" t="s">
        <v>79</v>
      </c>
      <c r="BK2524" s="158">
        <f>ROUND(I2524*H2524,2)</f>
        <v>0</v>
      </c>
      <c r="BL2524" s="20" t="s">
        <v>292</v>
      </c>
      <c r="BM2524" s="157" t="s">
        <v>3000</v>
      </c>
    </row>
    <row r="2525" spans="1:65" s="2" customFormat="1" ht="97.5">
      <c r="A2525" s="35"/>
      <c r="B2525" s="36"/>
      <c r="C2525" s="35"/>
      <c r="D2525" s="159" t="s">
        <v>204</v>
      </c>
      <c r="E2525" s="35"/>
      <c r="F2525" s="160" t="s">
        <v>3001</v>
      </c>
      <c r="G2525" s="35"/>
      <c r="H2525" s="35"/>
      <c r="I2525" s="161"/>
      <c r="J2525" s="35"/>
      <c r="K2525" s="35"/>
      <c r="L2525" s="36"/>
      <c r="M2525" s="162"/>
      <c r="N2525" s="163"/>
      <c r="O2525" s="56"/>
      <c r="P2525" s="56"/>
      <c r="Q2525" s="56"/>
      <c r="R2525" s="56"/>
      <c r="S2525" s="56"/>
      <c r="T2525" s="57"/>
      <c r="U2525" s="35"/>
      <c r="V2525" s="35"/>
      <c r="W2525" s="35"/>
      <c r="X2525" s="35"/>
      <c r="Y2525" s="35"/>
      <c r="Z2525" s="35"/>
      <c r="AA2525" s="35"/>
      <c r="AB2525" s="35"/>
      <c r="AC2525" s="35"/>
      <c r="AD2525" s="35"/>
      <c r="AE2525" s="35"/>
      <c r="AT2525" s="20" t="s">
        <v>204</v>
      </c>
      <c r="AU2525" s="20" t="s">
        <v>81</v>
      </c>
    </row>
    <row r="2526" spans="1:65" s="13" customFormat="1">
      <c r="B2526" s="164"/>
      <c r="D2526" s="159" t="s">
        <v>206</v>
      </c>
      <c r="E2526" s="165" t="s">
        <v>3</v>
      </c>
      <c r="F2526" s="166" t="s">
        <v>3002</v>
      </c>
      <c r="H2526" s="167">
        <v>1.117</v>
      </c>
      <c r="I2526" s="168"/>
      <c r="L2526" s="164"/>
      <c r="M2526" s="169"/>
      <c r="N2526" s="170"/>
      <c r="O2526" s="170"/>
      <c r="P2526" s="170"/>
      <c r="Q2526" s="170"/>
      <c r="R2526" s="170"/>
      <c r="S2526" s="170"/>
      <c r="T2526" s="171"/>
      <c r="AT2526" s="165" t="s">
        <v>206</v>
      </c>
      <c r="AU2526" s="165" t="s">
        <v>81</v>
      </c>
      <c r="AV2526" s="13" t="s">
        <v>81</v>
      </c>
      <c r="AW2526" s="13" t="s">
        <v>34</v>
      </c>
      <c r="AX2526" s="13" t="s">
        <v>72</v>
      </c>
      <c r="AY2526" s="165" t="s">
        <v>195</v>
      </c>
    </row>
    <row r="2527" spans="1:65" s="13" customFormat="1" ht="22.5">
      <c r="B2527" s="164"/>
      <c r="D2527" s="159" t="s">
        <v>206</v>
      </c>
      <c r="E2527" s="165" t="s">
        <v>3</v>
      </c>
      <c r="F2527" s="166" t="s">
        <v>3003</v>
      </c>
      <c r="H2527" s="167">
        <v>3.698</v>
      </c>
      <c r="I2527" s="168"/>
      <c r="L2527" s="164"/>
      <c r="M2527" s="169"/>
      <c r="N2527" s="170"/>
      <c r="O2527" s="170"/>
      <c r="P2527" s="170"/>
      <c r="Q2527" s="170"/>
      <c r="R2527" s="170"/>
      <c r="S2527" s="170"/>
      <c r="T2527" s="171"/>
      <c r="AT2527" s="165" t="s">
        <v>206</v>
      </c>
      <c r="AU2527" s="165" t="s">
        <v>81</v>
      </c>
      <c r="AV2527" s="13" t="s">
        <v>81</v>
      </c>
      <c r="AW2527" s="13" t="s">
        <v>34</v>
      </c>
      <c r="AX2527" s="13" t="s">
        <v>72</v>
      </c>
      <c r="AY2527" s="165" t="s">
        <v>195</v>
      </c>
    </row>
    <row r="2528" spans="1:65" s="15" customFormat="1">
      <c r="B2528" s="180"/>
      <c r="D2528" s="159" t="s">
        <v>206</v>
      </c>
      <c r="E2528" s="181" t="s">
        <v>3</v>
      </c>
      <c r="F2528" s="182" t="s">
        <v>212</v>
      </c>
      <c r="H2528" s="183">
        <v>4.8149999999999995</v>
      </c>
      <c r="I2528" s="184"/>
      <c r="L2528" s="180"/>
      <c r="M2528" s="185"/>
      <c r="N2528" s="186"/>
      <c r="O2528" s="186"/>
      <c r="P2528" s="186"/>
      <c r="Q2528" s="186"/>
      <c r="R2528" s="186"/>
      <c r="S2528" s="186"/>
      <c r="T2528" s="187"/>
      <c r="AT2528" s="181" t="s">
        <v>206</v>
      </c>
      <c r="AU2528" s="181" t="s">
        <v>81</v>
      </c>
      <c r="AV2528" s="15" t="s">
        <v>202</v>
      </c>
      <c r="AW2528" s="15" t="s">
        <v>34</v>
      </c>
      <c r="AX2528" s="15" t="s">
        <v>79</v>
      </c>
      <c r="AY2528" s="181" t="s">
        <v>195</v>
      </c>
    </row>
    <row r="2529" spans="1:65" s="2" customFormat="1" ht="37.9" customHeight="1">
      <c r="A2529" s="35"/>
      <c r="B2529" s="145"/>
      <c r="C2529" s="146" t="s">
        <v>3004</v>
      </c>
      <c r="D2529" s="146" t="s">
        <v>197</v>
      </c>
      <c r="E2529" s="147" t="s">
        <v>3005</v>
      </c>
      <c r="F2529" s="148" t="s">
        <v>3006</v>
      </c>
      <c r="G2529" s="149" t="s">
        <v>300</v>
      </c>
      <c r="H2529" s="150">
        <v>79.760000000000005</v>
      </c>
      <c r="I2529" s="151"/>
      <c r="J2529" s="152">
        <f>ROUND(I2529*H2529,2)</f>
        <v>0</v>
      </c>
      <c r="K2529" s="148" t="s">
        <v>201</v>
      </c>
      <c r="L2529" s="36"/>
      <c r="M2529" s="153" t="s">
        <v>3</v>
      </c>
      <c r="N2529" s="154" t="s">
        <v>43</v>
      </c>
      <c r="O2529" s="56"/>
      <c r="P2529" s="155">
        <f>O2529*H2529</f>
        <v>0</v>
      </c>
      <c r="Q2529" s="155">
        <v>1.772E-2</v>
      </c>
      <c r="R2529" s="155">
        <f>Q2529*H2529</f>
        <v>1.4133472</v>
      </c>
      <c r="S2529" s="155">
        <v>0</v>
      </c>
      <c r="T2529" s="156">
        <f>S2529*H2529</f>
        <v>0</v>
      </c>
      <c r="U2529" s="35"/>
      <c r="V2529" s="35"/>
      <c r="W2529" s="35"/>
      <c r="X2529" s="35"/>
      <c r="Y2529" s="35"/>
      <c r="Z2529" s="35"/>
      <c r="AA2529" s="35"/>
      <c r="AB2529" s="35"/>
      <c r="AC2529" s="35"/>
      <c r="AD2529" s="35"/>
      <c r="AE2529" s="35"/>
      <c r="AR2529" s="157" t="s">
        <v>292</v>
      </c>
      <c r="AT2529" s="157" t="s">
        <v>197</v>
      </c>
      <c r="AU2529" s="157" t="s">
        <v>81</v>
      </c>
      <c r="AY2529" s="20" t="s">
        <v>195</v>
      </c>
      <c r="BE2529" s="158">
        <f>IF(N2529="základní",J2529,0)</f>
        <v>0</v>
      </c>
      <c r="BF2529" s="158">
        <f>IF(N2529="snížená",J2529,0)</f>
        <v>0</v>
      </c>
      <c r="BG2529" s="158">
        <f>IF(N2529="zákl. přenesená",J2529,0)</f>
        <v>0</v>
      </c>
      <c r="BH2529" s="158">
        <f>IF(N2529="sníž. přenesená",J2529,0)</f>
        <v>0</v>
      </c>
      <c r="BI2529" s="158">
        <f>IF(N2529="nulová",J2529,0)</f>
        <v>0</v>
      </c>
      <c r="BJ2529" s="20" t="s">
        <v>79</v>
      </c>
      <c r="BK2529" s="158">
        <f>ROUND(I2529*H2529,2)</f>
        <v>0</v>
      </c>
      <c r="BL2529" s="20" t="s">
        <v>292</v>
      </c>
      <c r="BM2529" s="157" t="s">
        <v>3007</v>
      </c>
    </row>
    <row r="2530" spans="1:65" s="2" customFormat="1" ht="214.5">
      <c r="A2530" s="35"/>
      <c r="B2530" s="36"/>
      <c r="C2530" s="35"/>
      <c r="D2530" s="159" t="s">
        <v>204</v>
      </c>
      <c r="E2530" s="35"/>
      <c r="F2530" s="160" t="s">
        <v>3008</v>
      </c>
      <c r="G2530" s="35"/>
      <c r="H2530" s="35"/>
      <c r="I2530" s="161"/>
      <c r="J2530" s="35"/>
      <c r="K2530" s="35"/>
      <c r="L2530" s="36"/>
      <c r="M2530" s="162"/>
      <c r="N2530" s="163"/>
      <c r="O2530" s="56"/>
      <c r="P2530" s="56"/>
      <c r="Q2530" s="56"/>
      <c r="R2530" s="56"/>
      <c r="S2530" s="56"/>
      <c r="T2530" s="57"/>
      <c r="U2530" s="35"/>
      <c r="V2530" s="35"/>
      <c r="W2530" s="35"/>
      <c r="X2530" s="35"/>
      <c r="Y2530" s="35"/>
      <c r="Z2530" s="35"/>
      <c r="AA2530" s="35"/>
      <c r="AB2530" s="35"/>
      <c r="AC2530" s="35"/>
      <c r="AD2530" s="35"/>
      <c r="AE2530" s="35"/>
      <c r="AT2530" s="20" t="s">
        <v>204</v>
      </c>
      <c r="AU2530" s="20" t="s">
        <v>81</v>
      </c>
    </row>
    <row r="2531" spans="1:65" s="13" customFormat="1">
      <c r="B2531" s="164"/>
      <c r="D2531" s="159" t="s">
        <v>206</v>
      </c>
      <c r="E2531" s="165" t="s">
        <v>3</v>
      </c>
      <c r="F2531" s="166" t="s">
        <v>2683</v>
      </c>
      <c r="H2531" s="167">
        <v>39.880000000000003</v>
      </c>
      <c r="I2531" s="168"/>
      <c r="L2531" s="164"/>
      <c r="M2531" s="169"/>
      <c r="N2531" s="170"/>
      <c r="O2531" s="170"/>
      <c r="P2531" s="170"/>
      <c r="Q2531" s="170"/>
      <c r="R2531" s="170"/>
      <c r="S2531" s="170"/>
      <c r="T2531" s="171"/>
      <c r="AT2531" s="165" t="s">
        <v>206</v>
      </c>
      <c r="AU2531" s="165" t="s">
        <v>81</v>
      </c>
      <c r="AV2531" s="13" t="s">
        <v>81</v>
      </c>
      <c r="AW2531" s="13" t="s">
        <v>34</v>
      </c>
      <c r="AX2531" s="13" t="s">
        <v>72</v>
      </c>
      <c r="AY2531" s="165" t="s">
        <v>195</v>
      </c>
    </row>
    <row r="2532" spans="1:65" s="13" customFormat="1">
      <c r="B2532" s="164"/>
      <c r="D2532" s="159" t="s">
        <v>206</v>
      </c>
      <c r="E2532" s="165" t="s">
        <v>3</v>
      </c>
      <c r="F2532" s="166" t="s">
        <v>2683</v>
      </c>
      <c r="H2532" s="167">
        <v>39.880000000000003</v>
      </c>
      <c r="I2532" s="168"/>
      <c r="L2532" s="164"/>
      <c r="M2532" s="169"/>
      <c r="N2532" s="170"/>
      <c r="O2532" s="170"/>
      <c r="P2532" s="170"/>
      <c r="Q2532" s="170"/>
      <c r="R2532" s="170"/>
      <c r="S2532" s="170"/>
      <c r="T2532" s="171"/>
      <c r="AT2532" s="165" t="s">
        <v>206</v>
      </c>
      <c r="AU2532" s="165" t="s">
        <v>81</v>
      </c>
      <c r="AV2532" s="13" t="s">
        <v>81</v>
      </c>
      <c r="AW2532" s="13" t="s">
        <v>34</v>
      </c>
      <c r="AX2532" s="13" t="s">
        <v>72</v>
      </c>
      <c r="AY2532" s="165" t="s">
        <v>195</v>
      </c>
    </row>
    <row r="2533" spans="1:65" s="15" customFormat="1">
      <c r="B2533" s="180"/>
      <c r="D2533" s="159" t="s">
        <v>206</v>
      </c>
      <c r="E2533" s="181" t="s">
        <v>3</v>
      </c>
      <c r="F2533" s="182" t="s">
        <v>212</v>
      </c>
      <c r="H2533" s="183">
        <v>79.760000000000005</v>
      </c>
      <c r="I2533" s="184"/>
      <c r="L2533" s="180"/>
      <c r="M2533" s="185"/>
      <c r="N2533" s="186"/>
      <c r="O2533" s="186"/>
      <c r="P2533" s="186"/>
      <c r="Q2533" s="186"/>
      <c r="R2533" s="186"/>
      <c r="S2533" s="186"/>
      <c r="T2533" s="187"/>
      <c r="AT2533" s="181" t="s">
        <v>206</v>
      </c>
      <c r="AU2533" s="181" t="s">
        <v>81</v>
      </c>
      <c r="AV2533" s="15" t="s">
        <v>202</v>
      </c>
      <c r="AW2533" s="15" t="s">
        <v>34</v>
      </c>
      <c r="AX2533" s="15" t="s">
        <v>79</v>
      </c>
      <c r="AY2533" s="181" t="s">
        <v>195</v>
      </c>
    </row>
    <row r="2534" spans="1:65" s="2" customFormat="1" ht="24.2" customHeight="1">
      <c r="A2534" s="35"/>
      <c r="B2534" s="145"/>
      <c r="C2534" s="146" t="s">
        <v>3009</v>
      </c>
      <c r="D2534" s="146" t="s">
        <v>197</v>
      </c>
      <c r="E2534" s="147" t="s">
        <v>3010</v>
      </c>
      <c r="F2534" s="148" t="s">
        <v>3011</v>
      </c>
      <c r="G2534" s="149" t="s">
        <v>300</v>
      </c>
      <c r="H2534" s="150">
        <v>225</v>
      </c>
      <c r="I2534" s="151"/>
      <c r="J2534" s="152">
        <f>ROUND(I2534*H2534,2)</f>
        <v>0</v>
      </c>
      <c r="K2534" s="148" t="s">
        <v>201</v>
      </c>
      <c r="L2534" s="36"/>
      <c r="M2534" s="153" t="s">
        <v>3</v>
      </c>
      <c r="N2534" s="154" t="s">
        <v>43</v>
      </c>
      <c r="O2534" s="56"/>
      <c r="P2534" s="155">
        <f>O2534*H2534</f>
        <v>0</v>
      </c>
      <c r="Q2534" s="155">
        <v>1.771E-2</v>
      </c>
      <c r="R2534" s="155">
        <f>Q2534*H2534</f>
        <v>3.98475</v>
      </c>
      <c r="S2534" s="155">
        <v>0</v>
      </c>
      <c r="T2534" s="156">
        <f>S2534*H2534</f>
        <v>0</v>
      </c>
      <c r="U2534" s="35"/>
      <c r="V2534" s="35"/>
      <c r="W2534" s="35"/>
      <c r="X2534" s="35"/>
      <c r="Y2534" s="35"/>
      <c r="Z2534" s="35"/>
      <c r="AA2534" s="35"/>
      <c r="AB2534" s="35"/>
      <c r="AC2534" s="35"/>
      <c r="AD2534" s="35"/>
      <c r="AE2534" s="35"/>
      <c r="AR2534" s="157" t="s">
        <v>292</v>
      </c>
      <c r="AT2534" s="157" t="s">
        <v>197</v>
      </c>
      <c r="AU2534" s="157" t="s">
        <v>81</v>
      </c>
      <c r="AY2534" s="20" t="s">
        <v>195</v>
      </c>
      <c r="BE2534" s="158">
        <f>IF(N2534="základní",J2534,0)</f>
        <v>0</v>
      </c>
      <c r="BF2534" s="158">
        <f>IF(N2534="snížená",J2534,0)</f>
        <v>0</v>
      </c>
      <c r="BG2534" s="158">
        <f>IF(N2534="zákl. přenesená",J2534,0)</f>
        <v>0</v>
      </c>
      <c r="BH2534" s="158">
        <f>IF(N2534="sníž. přenesená",J2534,0)</f>
        <v>0</v>
      </c>
      <c r="BI2534" s="158">
        <f>IF(N2534="nulová",J2534,0)</f>
        <v>0</v>
      </c>
      <c r="BJ2534" s="20" t="s">
        <v>79</v>
      </c>
      <c r="BK2534" s="158">
        <f>ROUND(I2534*H2534,2)</f>
        <v>0</v>
      </c>
      <c r="BL2534" s="20" t="s">
        <v>292</v>
      </c>
      <c r="BM2534" s="157" t="s">
        <v>3012</v>
      </c>
    </row>
    <row r="2535" spans="1:65" s="2" customFormat="1" ht="185.25">
      <c r="A2535" s="35"/>
      <c r="B2535" s="36"/>
      <c r="C2535" s="35"/>
      <c r="D2535" s="159" t="s">
        <v>204</v>
      </c>
      <c r="E2535" s="35"/>
      <c r="F2535" s="160" t="s">
        <v>3013</v>
      </c>
      <c r="G2535" s="35"/>
      <c r="H2535" s="35"/>
      <c r="I2535" s="161"/>
      <c r="J2535" s="35"/>
      <c r="K2535" s="35"/>
      <c r="L2535" s="36"/>
      <c r="M2535" s="162"/>
      <c r="N2535" s="163"/>
      <c r="O2535" s="56"/>
      <c r="P2535" s="56"/>
      <c r="Q2535" s="56"/>
      <c r="R2535" s="56"/>
      <c r="S2535" s="56"/>
      <c r="T2535" s="57"/>
      <c r="U2535" s="35"/>
      <c r="V2535" s="35"/>
      <c r="W2535" s="35"/>
      <c r="X2535" s="35"/>
      <c r="Y2535" s="35"/>
      <c r="Z2535" s="35"/>
      <c r="AA2535" s="35"/>
      <c r="AB2535" s="35"/>
      <c r="AC2535" s="35"/>
      <c r="AD2535" s="35"/>
      <c r="AE2535" s="35"/>
      <c r="AT2535" s="20" t="s">
        <v>204</v>
      </c>
      <c r="AU2535" s="20" t="s">
        <v>81</v>
      </c>
    </row>
    <row r="2536" spans="1:65" s="13" customFormat="1">
      <c r="B2536" s="164"/>
      <c r="D2536" s="159" t="s">
        <v>206</v>
      </c>
      <c r="E2536" s="165" t="s">
        <v>3</v>
      </c>
      <c r="F2536" s="166" t="s">
        <v>1535</v>
      </c>
      <c r="H2536" s="167">
        <v>112.5</v>
      </c>
      <c r="I2536" s="168"/>
      <c r="L2536" s="164"/>
      <c r="M2536" s="169"/>
      <c r="N2536" s="170"/>
      <c r="O2536" s="170"/>
      <c r="P2536" s="170"/>
      <c r="Q2536" s="170"/>
      <c r="R2536" s="170"/>
      <c r="S2536" s="170"/>
      <c r="T2536" s="171"/>
      <c r="AT2536" s="165" t="s">
        <v>206</v>
      </c>
      <c r="AU2536" s="165" t="s">
        <v>81</v>
      </c>
      <c r="AV2536" s="13" t="s">
        <v>81</v>
      </c>
      <c r="AW2536" s="13" t="s">
        <v>34</v>
      </c>
      <c r="AX2536" s="13" t="s">
        <v>72</v>
      </c>
      <c r="AY2536" s="165" t="s">
        <v>195</v>
      </c>
    </row>
    <row r="2537" spans="1:65" s="13" customFormat="1">
      <c r="B2537" s="164"/>
      <c r="D2537" s="159" t="s">
        <v>206</v>
      </c>
      <c r="E2537" s="165" t="s">
        <v>3</v>
      </c>
      <c r="F2537" s="166" t="s">
        <v>1535</v>
      </c>
      <c r="H2537" s="167">
        <v>112.5</v>
      </c>
      <c r="I2537" s="168"/>
      <c r="L2537" s="164"/>
      <c r="M2537" s="169"/>
      <c r="N2537" s="170"/>
      <c r="O2537" s="170"/>
      <c r="P2537" s="170"/>
      <c r="Q2537" s="170"/>
      <c r="R2537" s="170"/>
      <c r="S2537" s="170"/>
      <c r="T2537" s="171"/>
      <c r="AT2537" s="165" t="s">
        <v>206</v>
      </c>
      <c r="AU2537" s="165" t="s">
        <v>81</v>
      </c>
      <c r="AV2537" s="13" t="s">
        <v>81</v>
      </c>
      <c r="AW2537" s="13" t="s">
        <v>34</v>
      </c>
      <c r="AX2537" s="13" t="s">
        <v>72</v>
      </c>
      <c r="AY2537" s="165" t="s">
        <v>195</v>
      </c>
    </row>
    <row r="2538" spans="1:65" s="15" customFormat="1">
      <c r="B2538" s="180"/>
      <c r="D2538" s="159" t="s">
        <v>206</v>
      </c>
      <c r="E2538" s="181" t="s">
        <v>3</v>
      </c>
      <c r="F2538" s="182" t="s">
        <v>212</v>
      </c>
      <c r="H2538" s="183">
        <v>225</v>
      </c>
      <c r="I2538" s="184"/>
      <c r="L2538" s="180"/>
      <c r="M2538" s="185"/>
      <c r="N2538" s="186"/>
      <c r="O2538" s="186"/>
      <c r="P2538" s="186"/>
      <c r="Q2538" s="186"/>
      <c r="R2538" s="186"/>
      <c r="S2538" s="186"/>
      <c r="T2538" s="187"/>
      <c r="AT2538" s="181" t="s">
        <v>206</v>
      </c>
      <c r="AU2538" s="181" t="s">
        <v>81</v>
      </c>
      <c r="AV2538" s="15" t="s">
        <v>202</v>
      </c>
      <c r="AW2538" s="15" t="s">
        <v>34</v>
      </c>
      <c r="AX2538" s="15" t="s">
        <v>79</v>
      </c>
      <c r="AY2538" s="181" t="s">
        <v>195</v>
      </c>
    </row>
    <row r="2539" spans="1:65" s="2" customFormat="1" ht="24.2" customHeight="1">
      <c r="A2539" s="35"/>
      <c r="B2539" s="145"/>
      <c r="C2539" s="146" t="s">
        <v>3014</v>
      </c>
      <c r="D2539" s="146" t="s">
        <v>197</v>
      </c>
      <c r="E2539" s="147" t="s">
        <v>3015</v>
      </c>
      <c r="F2539" s="148" t="s">
        <v>3016</v>
      </c>
      <c r="G2539" s="149" t="s">
        <v>300</v>
      </c>
      <c r="H2539" s="150">
        <v>304.76</v>
      </c>
      <c r="I2539" s="151"/>
      <c r="J2539" s="152">
        <f>ROUND(I2539*H2539,2)</f>
        <v>0</v>
      </c>
      <c r="K2539" s="148" t="s">
        <v>201</v>
      </c>
      <c r="L2539" s="36"/>
      <c r="M2539" s="153" t="s">
        <v>3</v>
      </c>
      <c r="N2539" s="154" t="s">
        <v>43</v>
      </c>
      <c r="O2539" s="56"/>
      <c r="P2539" s="155">
        <f>O2539*H2539</f>
        <v>0</v>
      </c>
      <c r="Q2539" s="155">
        <v>2.0000000000000001E-4</v>
      </c>
      <c r="R2539" s="155">
        <f>Q2539*H2539</f>
        <v>6.0951999999999999E-2</v>
      </c>
      <c r="S2539" s="155">
        <v>0</v>
      </c>
      <c r="T2539" s="156">
        <f>S2539*H2539</f>
        <v>0</v>
      </c>
      <c r="U2539" s="35"/>
      <c r="V2539" s="35"/>
      <c r="W2539" s="35"/>
      <c r="X2539" s="35"/>
      <c r="Y2539" s="35"/>
      <c r="Z2539" s="35"/>
      <c r="AA2539" s="35"/>
      <c r="AB2539" s="35"/>
      <c r="AC2539" s="35"/>
      <c r="AD2539" s="35"/>
      <c r="AE2539" s="35"/>
      <c r="AR2539" s="157" t="s">
        <v>292</v>
      </c>
      <c r="AT2539" s="157" t="s">
        <v>197</v>
      </c>
      <c r="AU2539" s="157" t="s">
        <v>81</v>
      </c>
      <c r="AY2539" s="20" t="s">
        <v>195</v>
      </c>
      <c r="BE2539" s="158">
        <f>IF(N2539="základní",J2539,0)</f>
        <v>0</v>
      </c>
      <c r="BF2539" s="158">
        <f>IF(N2539="snížená",J2539,0)</f>
        <v>0</v>
      </c>
      <c r="BG2539" s="158">
        <f>IF(N2539="zákl. přenesená",J2539,0)</f>
        <v>0</v>
      </c>
      <c r="BH2539" s="158">
        <f>IF(N2539="sníž. přenesená",J2539,0)</f>
        <v>0</v>
      </c>
      <c r="BI2539" s="158">
        <f>IF(N2539="nulová",J2539,0)</f>
        <v>0</v>
      </c>
      <c r="BJ2539" s="20" t="s">
        <v>79</v>
      </c>
      <c r="BK2539" s="158">
        <f>ROUND(I2539*H2539,2)</f>
        <v>0</v>
      </c>
      <c r="BL2539" s="20" t="s">
        <v>292</v>
      </c>
      <c r="BM2539" s="157" t="s">
        <v>3017</v>
      </c>
    </row>
    <row r="2540" spans="1:65" s="2" customFormat="1" ht="97.5">
      <c r="A2540" s="35"/>
      <c r="B2540" s="36"/>
      <c r="C2540" s="35"/>
      <c r="D2540" s="159" t="s">
        <v>204</v>
      </c>
      <c r="E2540" s="35"/>
      <c r="F2540" s="160" t="s">
        <v>3018</v>
      </c>
      <c r="G2540" s="35"/>
      <c r="H2540" s="35"/>
      <c r="I2540" s="161"/>
      <c r="J2540" s="35"/>
      <c r="K2540" s="35"/>
      <c r="L2540" s="36"/>
      <c r="M2540" s="162"/>
      <c r="N2540" s="163"/>
      <c r="O2540" s="56"/>
      <c r="P2540" s="56"/>
      <c r="Q2540" s="56"/>
      <c r="R2540" s="56"/>
      <c r="S2540" s="56"/>
      <c r="T2540" s="57"/>
      <c r="U2540" s="35"/>
      <c r="V2540" s="35"/>
      <c r="W2540" s="35"/>
      <c r="X2540" s="35"/>
      <c r="Y2540" s="35"/>
      <c r="Z2540" s="35"/>
      <c r="AA2540" s="35"/>
      <c r="AB2540" s="35"/>
      <c r="AC2540" s="35"/>
      <c r="AD2540" s="35"/>
      <c r="AE2540" s="35"/>
      <c r="AT2540" s="20" t="s">
        <v>204</v>
      </c>
      <c r="AU2540" s="20" t="s">
        <v>81</v>
      </c>
    </row>
    <row r="2541" spans="1:65" s="13" customFormat="1">
      <c r="B2541" s="164"/>
      <c r="D2541" s="159" t="s">
        <v>206</v>
      </c>
      <c r="E2541" s="165" t="s">
        <v>3</v>
      </c>
      <c r="F2541" s="166" t="s">
        <v>3019</v>
      </c>
      <c r="H2541" s="167">
        <v>304.76</v>
      </c>
      <c r="I2541" s="168"/>
      <c r="L2541" s="164"/>
      <c r="M2541" s="169"/>
      <c r="N2541" s="170"/>
      <c r="O2541" s="170"/>
      <c r="P2541" s="170"/>
      <c r="Q2541" s="170"/>
      <c r="R2541" s="170"/>
      <c r="S2541" s="170"/>
      <c r="T2541" s="171"/>
      <c r="AT2541" s="165" t="s">
        <v>206</v>
      </c>
      <c r="AU2541" s="165" t="s">
        <v>81</v>
      </c>
      <c r="AV2541" s="13" t="s">
        <v>81</v>
      </c>
      <c r="AW2541" s="13" t="s">
        <v>34</v>
      </c>
      <c r="AX2541" s="13" t="s">
        <v>79</v>
      </c>
      <c r="AY2541" s="165" t="s">
        <v>195</v>
      </c>
    </row>
    <row r="2542" spans="1:65" s="2" customFormat="1" ht="24.2" customHeight="1">
      <c r="A2542" s="35"/>
      <c r="B2542" s="145"/>
      <c r="C2542" s="146" t="s">
        <v>3020</v>
      </c>
      <c r="D2542" s="146" t="s">
        <v>197</v>
      </c>
      <c r="E2542" s="147" t="s">
        <v>3021</v>
      </c>
      <c r="F2542" s="148" t="s">
        <v>3022</v>
      </c>
      <c r="G2542" s="149" t="s">
        <v>200</v>
      </c>
      <c r="H2542" s="150">
        <v>10</v>
      </c>
      <c r="I2542" s="151"/>
      <c r="J2542" s="152">
        <f>ROUND(I2542*H2542,2)</f>
        <v>0</v>
      </c>
      <c r="K2542" s="148" t="s">
        <v>3</v>
      </c>
      <c r="L2542" s="36"/>
      <c r="M2542" s="153" t="s">
        <v>3</v>
      </c>
      <c r="N2542" s="154" t="s">
        <v>43</v>
      </c>
      <c r="O2542" s="56"/>
      <c r="P2542" s="155">
        <f>O2542*H2542</f>
        <v>0</v>
      </c>
      <c r="Q2542" s="155">
        <v>0</v>
      </c>
      <c r="R2542" s="155">
        <f>Q2542*H2542</f>
        <v>0</v>
      </c>
      <c r="S2542" s="155">
        <v>0</v>
      </c>
      <c r="T2542" s="156">
        <f>S2542*H2542</f>
        <v>0</v>
      </c>
      <c r="U2542" s="35"/>
      <c r="V2542" s="35"/>
      <c r="W2542" s="35"/>
      <c r="X2542" s="35"/>
      <c r="Y2542" s="35"/>
      <c r="Z2542" s="35"/>
      <c r="AA2542" s="35"/>
      <c r="AB2542" s="35"/>
      <c r="AC2542" s="35"/>
      <c r="AD2542" s="35"/>
      <c r="AE2542" s="35"/>
      <c r="AR2542" s="157" t="s">
        <v>292</v>
      </c>
      <c r="AT2542" s="157" t="s">
        <v>197</v>
      </c>
      <c r="AU2542" s="157" t="s">
        <v>81</v>
      </c>
      <c r="AY2542" s="20" t="s">
        <v>195</v>
      </c>
      <c r="BE2542" s="158">
        <f>IF(N2542="základní",J2542,0)</f>
        <v>0</v>
      </c>
      <c r="BF2542" s="158">
        <f>IF(N2542="snížená",J2542,0)</f>
        <v>0</v>
      </c>
      <c r="BG2542" s="158">
        <f>IF(N2542="zákl. přenesená",J2542,0)</f>
        <v>0</v>
      </c>
      <c r="BH2542" s="158">
        <f>IF(N2542="sníž. přenesená",J2542,0)</f>
        <v>0</v>
      </c>
      <c r="BI2542" s="158">
        <f>IF(N2542="nulová",J2542,0)</f>
        <v>0</v>
      </c>
      <c r="BJ2542" s="20" t="s">
        <v>79</v>
      </c>
      <c r="BK2542" s="158">
        <f>ROUND(I2542*H2542,2)</f>
        <v>0</v>
      </c>
      <c r="BL2542" s="20" t="s">
        <v>292</v>
      </c>
      <c r="BM2542" s="157" t="s">
        <v>3023</v>
      </c>
    </row>
    <row r="2543" spans="1:65" s="13" customFormat="1">
      <c r="B2543" s="164"/>
      <c r="D2543" s="159" t="s">
        <v>206</v>
      </c>
      <c r="E2543" s="165" t="s">
        <v>3</v>
      </c>
      <c r="F2543" s="166" t="s">
        <v>3024</v>
      </c>
      <c r="H2543" s="167">
        <v>10</v>
      </c>
      <c r="I2543" s="168"/>
      <c r="L2543" s="164"/>
      <c r="M2543" s="169"/>
      <c r="N2543" s="170"/>
      <c r="O2543" s="170"/>
      <c r="P2543" s="170"/>
      <c r="Q2543" s="170"/>
      <c r="R2543" s="170"/>
      <c r="S2543" s="170"/>
      <c r="T2543" s="171"/>
      <c r="AT2543" s="165" t="s">
        <v>206</v>
      </c>
      <c r="AU2543" s="165" t="s">
        <v>81</v>
      </c>
      <c r="AV2543" s="13" t="s">
        <v>81</v>
      </c>
      <c r="AW2543" s="13" t="s">
        <v>34</v>
      </c>
      <c r="AX2543" s="13" t="s">
        <v>79</v>
      </c>
      <c r="AY2543" s="165" t="s">
        <v>195</v>
      </c>
    </row>
    <row r="2544" spans="1:65" s="2" customFormat="1" ht="14.45" customHeight="1">
      <c r="A2544" s="35"/>
      <c r="B2544" s="145"/>
      <c r="C2544" s="188" t="s">
        <v>3025</v>
      </c>
      <c r="D2544" s="188" t="s">
        <v>282</v>
      </c>
      <c r="E2544" s="189" t="s">
        <v>2920</v>
      </c>
      <c r="F2544" s="190" t="s">
        <v>2921</v>
      </c>
      <c r="G2544" s="191" t="s">
        <v>200</v>
      </c>
      <c r="H2544" s="192">
        <v>10</v>
      </c>
      <c r="I2544" s="193"/>
      <c r="J2544" s="194">
        <f>ROUND(I2544*H2544,2)</f>
        <v>0</v>
      </c>
      <c r="K2544" s="190" t="s">
        <v>201</v>
      </c>
      <c r="L2544" s="195"/>
      <c r="M2544" s="196" t="s">
        <v>3</v>
      </c>
      <c r="N2544" s="197" t="s">
        <v>43</v>
      </c>
      <c r="O2544" s="56"/>
      <c r="P2544" s="155">
        <f>O2544*H2544</f>
        <v>0</v>
      </c>
      <c r="Q2544" s="155">
        <v>0.55000000000000004</v>
      </c>
      <c r="R2544" s="155">
        <f>Q2544*H2544</f>
        <v>5.5</v>
      </c>
      <c r="S2544" s="155">
        <v>0</v>
      </c>
      <c r="T2544" s="156">
        <f>S2544*H2544</f>
        <v>0</v>
      </c>
      <c r="U2544" s="35"/>
      <c r="V2544" s="35"/>
      <c r="W2544" s="35"/>
      <c r="X2544" s="35"/>
      <c r="Y2544" s="35"/>
      <c r="Z2544" s="35"/>
      <c r="AA2544" s="35"/>
      <c r="AB2544" s="35"/>
      <c r="AC2544" s="35"/>
      <c r="AD2544" s="35"/>
      <c r="AE2544" s="35"/>
      <c r="AR2544" s="157" t="s">
        <v>392</v>
      </c>
      <c r="AT2544" s="157" t="s">
        <v>282</v>
      </c>
      <c r="AU2544" s="157" t="s">
        <v>81</v>
      </c>
      <c r="AY2544" s="20" t="s">
        <v>195</v>
      </c>
      <c r="BE2544" s="158">
        <f>IF(N2544="základní",J2544,0)</f>
        <v>0</v>
      </c>
      <c r="BF2544" s="158">
        <f>IF(N2544="snížená",J2544,0)</f>
        <v>0</v>
      </c>
      <c r="BG2544" s="158">
        <f>IF(N2544="zákl. přenesená",J2544,0)</f>
        <v>0</v>
      </c>
      <c r="BH2544" s="158">
        <f>IF(N2544="sníž. přenesená",J2544,0)</f>
        <v>0</v>
      </c>
      <c r="BI2544" s="158">
        <f>IF(N2544="nulová",J2544,0)</f>
        <v>0</v>
      </c>
      <c r="BJ2544" s="20" t="s">
        <v>79</v>
      </c>
      <c r="BK2544" s="158">
        <f>ROUND(I2544*H2544,2)</f>
        <v>0</v>
      </c>
      <c r="BL2544" s="20" t="s">
        <v>292</v>
      </c>
      <c r="BM2544" s="157" t="s">
        <v>3026</v>
      </c>
    </row>
    <row r="2545" spans="1:65" s="2" customFormat="1" ht="37.9" customHeight="1">
      <c r="A2545" s="35"/>
      <c r="B2545" s="145"/>
      <c r="C2545" s="146" t="s">
        <v>3027</v>
      </c>
      <c r="D2545" s="146" t="s">
        <v>197</v>
      </c>
      <c r="E2545" s="147" t="s">
        <v>3028</v>
      </c>
      <c r="F2545" s="148" t="s">
        <v>3029</v>
      </c>
      <c r="G2545" s="149" t="s">
        <v>300</v>
      </c>
      <c r="H2545" s="150">
        <v>39.880000000000003</v>
      </c>
      <c r="I2545" s="151"/>
      <c r="J2545" s="152">
        <f>ROUND(I2545*H2545,2)</f>
        <v>0</v>
      </c>
      <c r="K2545" s="148" t="s">
        <v>201</v>
      </c>
      <c r="L2545" s="36"/>
      <c r="M2545" s="153" t="s">
        <v>3</v>
      </c>
      <c r="N2545" s="154" t="s">
        <v>43</v>
      </c>
      <c r="O2545" s="56"/>
      <c r="P2545" s="155">
        <f>O2545*H2545</f>
        <v>0</v>
      </c>
      <c r="Q2545" s="155">
        <v>3.6819999999999999E-2</v>
      </c>
      <c r="R2545" s="155">
        <f>Q2545*H2545</f>
        <v>1.4683816000000001</v>
      </c>
      <c r="S2545" s="155">
        <v>0</v>
      </c>
      <c r="T2545" s="156">
        <f>S2545*H2545</f>
        <v>0</v>
      </c>
      <c r="U2545" s="35"/>
      <c r="V2545" s="35"/>
      <c r="W2545" s="35"/>
      <c r="X2545" s="35"/>
      <c r="Y2545" s="35"/>
      <c r="Z2545" s="35"/>
      <c r="AA2545" s="35"/>
      <c r="AB2545" s="35"/>
      <c r="AC2545" s="35"/>
      <c r="AD2545" s="35"/>
      <c r="AE2545" s="35"/>
      <c r="AR2545" s="157" t="s">
        <v>292</v>
      </c>
      <c r="AT2545" s="157" t="s">
        <v>197</v>
      </c>
      <c r="AU2545" s="157" t="s">
        <v>81</v>
      </c>
      <c r="AY2545" s="20" t="s">
        <v>195</v>
      </c>
      <c r="BE2545" s="158">
        <f>IF(N2545="základní",J2545,0)</f>
        <v>0</v>
      </c>
      <c r="BF2545" s="158">
        <f>IF(N2545="snížená",J2545,0)</f>
        <v>0</v>
      </c>
      <c r="BG2545" s="158">
        <f>IF(N2545="zákl. přenesená",J2545,0)</f>
        <v>0</v>
      </c>
      <c r="BH2545" s="158">
        <f>IF(N2545="sníž. přenesená",J2545,0)</f>
        <v>0</v>
      </c>
      <c r="BI2545" s="158">
        <f>IF(N2545="nulová",J2545,0)</f>
        <v>0</v>
      </c>
      <c r="BJ2545" s="20" t="s">
        <v>79</v>
      </c>
      <c r="BK2545" s="158">
        <f>ROUND(I2545*H2545,2)</f>
        <v>0</v>
      </c>
      <c r="BL2545" s="20" t="s">
        <v>292</v>
      </c>
      <c r="BM2545" s="157" t="s">
        <v>3030</v>
      </c>
    </row>
    <row r="2546" spans="1:65" s="2" customFormat="1" ht="58.5">
      <c r="A2546" s="35"/>
      <c r="B2546" s="36"/>
      <c r="C2546" s="35"/>
      <c r="D2546" s="159" t="s">
        <v>204</v>
      </c>
      <c r="E2546" s="35"/>
      <c r="F2546" s="160" t="s">
        <v>3031</v>
      </c>
      <c r="G2546" s="35"/>
      <c r="H2546" s="35"/>
      <c r="I2546" s="161"/>
      <c r="J2546" s="35"/>
      <c r="K2546" s="35"/>
      <c r="L2546" s="36"/>
      <c r="M2546" s="162"/>
      <c r="N2546" s="163"/>
      <c r="O2546" s="56"/>
      <c r="P2546" s="56"/>
      <c r="Q2546" s="56"/>
      <c r="R2546" s="56"/>
      <c r="S2546" s="56"/>
      <c r="T2546" s="57"/>
      <c r="U2546" s="35"/>
      <c r="V2546" s="35"/>
      <c r="W2546" s="35"/>
      <c r="X2546" s="35"/>
      <c r="Y2546" s="35"/>
      <c r="Z2546" s="35"/>
      <c r="AA2546" s="35"/>
      <c r="AB2546" s="35"/>
      <c r="AC2546" s="35"/>
      <c r="AD2546" s="35"/>
      <c r="AE2546" s="35"/>
      <c r="AT2546" s="20" t="s">
        <v>204</v>
      </c>
      <c r="AU2546" s="20" t="s">
        <v>81</v>
      </c>
    </row>
    <row r="2547" spans="1:65" s="13" customFormat="1">
      <c r="B2547" s="164"/>
      <c r="D2547" s="159" t="s">
        <v>206</v>
      </c>
      <c r="E2547" s="165" t="s">
        <v>3</v>
      </c>
      <c r="F2547" s="166" t="s">
        <v>2683</v>
      </c>
      <c r="H2547" s="167">
        <v>39.880000000000003</v>
      </c>
      <c r="I2547" s="168"/>
      <c r="L2547" s="164"/>
      <c r="M2547" s="169"/>
      <c r="N2547" s="170"/>
      <c r="O2547" s="170"/>
      <c r="P2547" s="170"/>
      <c r="Q2547" s="170"/>
      <c r="R2547" s="170"/>
      <c r="S2547" s="170"/>
      <c r="T2547" s="171"/>
      <c r="AT2547" s="165" t="s">
        <v>206</v>
      </c>
      <c r="AU2547" s="165" t="s">
        <v>81</v>
      </c>
      <c r="AV2547" s="13" t="s">
        <v>81</v>
      </c>
      <c r="AW2547" s="13" t="s">
        <v>34</v>
      </c>
      <c r="AX2547" s="13" t="s">
        <v>79</v>
      </c>
      <c r="AY2547" s="165" t="s">
        <v>195</v>
      </c>
    </row>
    <row r="2548" spans="1:65" s="2" customFormat="1" ht="37.9" customHeight="1">
      <c r="A2548" s="35"/>
      <c r="B2548" s="145"/>
      <c r="C2548" s="146" t="s">
        <v>3032</v>
      </c>
      <c r="D2548" s="146" t="s">
        <v>197</v>
      </c>
      <c r="E2548" s="147" t="s">
        <v>3033</v>
      </c>
      <c r="F2548" s="148" t="s">
        <v>3034</v>
      </c>
      <c r="G2548" s="149" t="s">
        <v>300</v>
      </c>
      <c r="H2548" s="150">
        <v>34.1</v>
      </c>
      <c r="I2548" s="151"/>
      <c r="J2548" s="152">
        <f>ROUND(I2548*H2548,2)</f>
        <v>0</v>
      </c>
      <c r="K2548" s="148" t="s">
        <v>201</v>
      </c>
      <c r="L2548" s="36"/>
      <c r="M2548" s="153" t="s">
        <v>3</v>
      </c>
      <c r="N2548" s="154" t="s">
        <v>43</v>
      </c>
      <c r="O2548" s="56"/>
      <c r="P2548" s="155">
        <f>O2548*H2548</f>
        <v>0</v>
      </c>
      <c r="Q2548" s="155">
        <v>4.9189999999999998E-2</v>
      </c>
      <c r="R2548" s="155">
        <f>Q2548*H2548</f>
        <v>1.677379</v>
      </c>
      <c r="S2548" s="155">
        <v>0</v>
      </c>
      <c r="T2548" s="156">
        <f>S2548*H2548</f>
        <v>0</v>
      </c>
      <c r="U2548" s="35"/>
      <c r="V2548" s="35"/>
      <c r="W2548" s="35"/>
      <c r="X2548" s="35"/>
      <c r="Y2548" s="35"/>
      <c r="Z2548" s="35"/>
      <c r="AA2548" s="35"/>
      <c r="AB2548" s="35"/>
      <c r="AC2548" s="35"/>
      <c r="AD2548" s="35"/>
      <c r="AE2548" s="35"/>
      <c r="AR2548" s="157" t="s">
        <v>292</v>
      </c>
      <c r="AT2548" s="157" t="s">
        <v>197</v>
      </c>
      <c r="AU2548" s="157" t="s">
        <v>81</v>
      </c>
      <c r="AY2548" s="20" t="s">
        <v>195</v>
      </c>
      <c r="BE2548" s="158">
        <f>IF(N2548="základní",J2548,0)</f>
        <v>0</v>
      </c>
      <c r="BF2548" s="158">
        <f>IF(N2548="snížená",J2548,0)</f>
        <v>0</v>
      </c>
      <c r="BG2548" s="158">
        <f>IF(N2548="zákl. přenesená",J2548,0)</f>
        <v>0</v>
      </c>
      <c r="BH2548" s="158">
        <f>IF(N2548="sníž. přenesená",J2548,0)</f>
        <v>0</v>
      </c>
      <c r="BI2548" s="158">
        <f>IF(N2548="nulová",J2548,0)</f>
        <v>0</v>
      </c>
      <c r="BJ2548" s="20" t="s">
        <v>79</v>
      </c>
      <c r="BK2548" s="158">
        <f>ROUND(I2548*H2548,2)</f>
        <v>0</v>
      </c>
      <c r="BL2548" s="20" t="s">
        <v>292</v>
      </c>
      <c r="BM2548" s="157" t="s">
        <v>3035</v>
      </c>
    </row>
    <row r="2549" spans="1:65" s="2" customFormat="1" ht="58.5">
      <c r="A2549" s="35"/>
      <c r="B2549" s="36"/>
      <c r="C2549" s="35"/>
      <c r="D2549" s="159" t="s">
        <v>204</v>
      </c>
      <c r="E2549" s="35"/>
      <c r="F2549" s="160" t="s">
        <v>3031</v>
      </c>
      <c r="G2549" s="35"/>
      <c r="H2549" s="35"/>
      <c r="I2549" s="161"/>
      <c r="J2549" s="35"/>
      <c r="K2549" s="35"/>
      <c r="L2549" s="36"/>
      <c r="M2549" s="162"/>
      <c r="N2549" s="163"/>
      <c r="O2549" s="56"/>
      <c r="P2549" s="56"/>
      <c r="Q2549" s="56"/>
      <c r="R2549" s="56"/>
      <c r="S2549" s="56"/>
      <c r="T2549" s="57"/>
      <c r="U2549" s="35"/>
      <c r="V2549" s="35"/>
      <c r="W2549" s="35"/>
      <c r="X2549" s="35"/>
      <c r="Y2549" s="35"/>
      <c r="Z2549" s="35"/>
      <c r="AA2549" s="35"/>
      <c r="AB2549" s="35"/>
      <c r="AC2549" s="35"/>
      <c r="AD2549" s="35"/>
      <c r="AE2549" s="35"/>
      <c r="AT2549" s="20" t="s">
        <v>204</v>
      </c>
      <c r="AU2549" s="20" t="s">
        <v>81</v>
      </c>
    </row>
    <row r="2550" spans="1:65" s="13" customFormat="1">
      <c r="B2550" s="164"/>
      <c r="D2550" s="159" t="s">
        <v>206</v>
      </c>
      <c r="E2550" s="165" t="s">
        <v>3</v>
      </c>
      <c r="F2550" s="166" t="s">
        <v>3036</v>
      </c>
      <c r="H2550" s="167">
        <v>34.1</v>
      </c>
      <c r="I2550" s="168"/>
      <c r="L2550" s="164"/>
      <c r="M2550" s="169"/>
      <c r="N2550" s="170"/>
      <c r="O2550" s="170"/>
      <c r="P2550" s="170"/>
      <c r="Q2550" s="170"/>
      <c r="R2550" s="170"/>
      <c r="S2550" s="170"/>
      <c r="T2550" s="171"/>
      <c r="AT2550" s="165" t="s">
        <v>206</v>
      </c>
      <c r="AU2550" s="165" t="s">
        <v>81</v>
      </c>
      <c r="AV2550" s="13" t="s">
        <v>81</v>
      </c>
      <c r="AW2550" s="13" t="s">
        <v>34</v>
      </c>
      <c r="AX2550" s="13" t="s">
        <v>79</v>
      </c>
      <c r="AY2550" s="165" t="s">
        <v>195</v>
      </c>
    </row>
    <row r="2551" spans="1:65" s="2" customFormat="1" ht="24.2" customHeight="1">
      <c r="A2551" s="35"/>
      <c r="B2551" s="145"/>
      <c r="C2551" s="146" t="s">
        <v>3037</v>
      </c>
      <c r="D2551" s="146" t="s">
        <v>197</v>
      </c>
      <c r="E2551" s="147" t="s">
        <v>3038</v>
      </c>
      <c r="F2551" s="148" t="s">
        <v>3039</v>
      </c>
      <c r="G2551" s="149" t="s">
        <v>300</v>
      </c>
      <c r="H2551" s="150">
        <v>73.98</v>
      </c>
      <c r="I2551" s="151"/>
      <c r="J2551" s="152">
        <f>ROUND(I2551*H2551,2)</f>
        <v>0</v>
      </c>
      <c r="K2551" s="148" t="s">
        <v>201</v>
      </c>
      <c r="L2551" s="36"/>
      <c r="M2551" s="153" t="s">
        <v>3</v>
      </c>
      <c r="N2551" s="154" t="s">
        <v>43</v>
      </c>
      <c r="O2551" s="56"/>
      <c r="P2551" s="155">
        <f>O2551*H2551</f>
        <v>0</v>
      </c>
      <c r="Q2551" s="155">
        <v>2.0000000000000001E-4</v>
      </c>
      <c r="R2551" s="155">
        <f>Q2551*H2551</f>
        <v>1.4796000000000002E-2</v>
      </c>
      <c r="S2551" s="155">
        <v>0</v>
      </c>
      <c r="T2551" s="156">
        <f>S2551*H2551</f>
        <v>0</v>
      </c>
      <c r="U2551" s="35"/>
      <c r="V2551" s="35"/>
      <c r="W2551" s="35"/>
      <c r="X2551" s="35"/>
      <c r="Y2551" s="35"/>
      <c r="Z2551" s="35"/>
      <c r="AA2551" s="35"/>
      <c r="AB2551" s="35"/>
      <c r="AC2551" s="35"/>
      <c r="AD2551" s="35"/>
      <c r="AE2551" s="35"/>
      <c r="AR2551" s="157" t="s">
        <v>292</v>
      </c>
      <c r="AT2551" s="157" t="s">
        <v>197</v>
      </c>
      <c r="AU2551" s="157" t="s">
        <v>81</v>
      </c>
      <c r="AY2551" s="20" t="s">
        <v>195</v>
      </c>
      <c r="BE2551" s="158">
        <f>IF(N2551="základní",J2551,0)</f>
        <v>0</v>
      </c>
      <c r="BF2551" s="158">
        <f>IF(N2551="snížená",J2551,0)</f>
        <v>0</v>
      </c>
      <c r="BG2551" s="158">
        <f>IF(N2551="zákl. přenesená",J2551,0)</f>
        <v>0</v>
      </c>
      <c r="BH2551" s="158">
        <f>IF(N2551="sníž. přenesená",J2551,0)</f>
        <v>0</v>
      </c>
      <c r="BI2551" s="158">
        <f>IF(N2551="nulová",J2551,0)</f>
        <v>0</v>
      </c>
      <c r="BJ2551" s="20" t="s">
        <v>79</v>
      </c>
      <c r="BK2551" s="158">
        <f>ROUND(I2551*H2551,2)</f>
        <v>0</v>
      </c>
      <c r="BL2551" s="20" t="s">
        <v>292</v>
      </c>
      <c r="BM2551" s="157" t="s">
        <v>3040</v>
      </c>
    </row>
    <row r="2552" spans="1:65" s="2" customFormat="1" ht="78">
      <c r="A2552" s="35"/>
      <c r="B2552" s="36"/>
      <c r="C2552" s="35"/>
      <c r="D2552" s="159" t="s">
        <v>204</v>
      </c>
      <c r="E2552" s="35"/>
      <c r="F2552" s="160" t="s">
        <v>3041</v>
      </c>
      <c r="G2552" s="35"/>
      <c r="H2552" s="35"/>
      <c r="I2552" s="161"/>
      <c r="J2552" s="35"/>
      <c r="K2552" s="35"/>
      <c r="L2552" s="36"/>
      <c r="M2552" s="162"/>
      <c r="N2552" s="163"/>
      <c r="O2552" s="56"/>
      <c r="P2552" s="56"/>
      <c r="Q2552" s="56"/>
      <c r="R2552" s="56"/>
      <c r="S2552" s="56"/>
      <c r="T2552" s="57"/>
      <c r="U2552" s="35"/>
      <c r="V2552" s="35"/>
      <c r="W2552" s="35"/>
      <c r="X2552" s="35"/>
      <c r="Y2552" s="35"/>
      <c r="Z2552" s="35"/>
      <c r="AA2552" s="35"/>
      <c r="AB2552" s="35"/>
      <c r="AC2552" s="35"/>
      <c r="AD2552" s="35"/>
      <c r="AE2552" s="35"/>
      <c r="AT2552" s="20" t="s">
        <v>204</v>
      </c>
      <c r="AU2552" s="20" t="s">
        <v>81</v>
      </c>
    </row>
    <row r="2553" spans="1:65" s="13" customFormat="1">
      <c r="B2553" s="164"/>
      <c r="D2553" s="159" t="s">
        <v>206</v>
      </c>
      <c r="E2553" s="165" t="s">
        <v>3</v>
      </c>
      <c r="F2553" s="166" t="s">
        <v>3042</v>
      </c>
      <c r="H2553" s="167">
        <v>73.98</v>
      </c>
      <c r="I2553" s="168"/>
      <c r="L2553" s="164"/>
      <c r="M2553" s="169"/>
      <c r="N2553" s="170"/>
      <c r="O2553" s="170"/>
      <c r="P2553" s="170"/>
      <c r="Q2553" s="170"/>
      <c r="R2553" s="170"/>
      <c r="S2553" s="170"/>
      <c r="T2553" s="171"/>
      <c r="AT2553" s="165" t="s">
        <v>206</v>
      </c>
      <c r="AU2553" s="165" t="s">
        <v>81</v>
      </c>
      <c r="AV2553" s="13" t="s">
        <v>81</v>
      </c>
      <c r="AW2553" s="13" t="s">
        <v>34</v>
      </c>
      <c r="AX2553" s="13" t="s">
        <v>79</v>
      </c>
      <c r="AY2553" s="165" t="s">
        <v>195</v>
      </c>
    </row>
    <row r="2554" spans="1:65" s="2" customFormat="1" ht="24.2" customHeight="1">
      <c r="A2554" s="35"/>
      <c r="B2554" s="145"/>
      <c r="C2554" s="146" t="s">
        <v>3043</v>
      </c>
      <c r="D2554" s="146" t="s">
        <v>197</v>
      </c>
      <c r="E2554" s="147" t="s">
        <v>3044</v>
      </c>
      <c r="F2554" s="148" t="s">
        <v>3045</v>
      </c>
      <c r="G2554" s="149" t="s">
        <v>300</v>
      </c>
      <c r="H2554" s="150">
        <v>57.5</v>
      </c>
      <c r="I2554" s="151"/>
      <c r="J2554" s="152">
        <f>ROUND(I2554*H2554,2)</f>
        <v>0</v>
      </c>
      <c r="K2554" s="148" t="s">
        <v>201</v>
      </c>
      <c r="L2554" s="36"/>
      <c r="M2554" s="153" t="s">
        <v>3</v>
      </c>
      <c r="N2554" s="154" t="s">
        <v>43</v>
      </c>
      <c r="O2554" s="56"/>
      <c r="P2554" s="155">
        <f>O2554*H2554</f>
        <v>0</v>
      </c>
      <c r="Q2554" s="155">
        <v>0</v>
      </c>
      <c r="R2554" s="155">
        <f>Q2554*H2554</f>
        <v>0</v>
      </c>
      <c r="S2554" s="155">
        <v>1.4E-2</v>
      </c>
      <c r="T2554" s="156">
        <f>S2554*H2554</f>
        <v>0.80500000000000005</v>
      </c>
      <c r="U2554" s="35"/>
      <c r="V2554" s="35"/>
      <c r="W2554" s="35"/>
      <c r="X2554" s="35"/>
      <c r="Y2554" s="35"/>
      <c r="Z2554" s="35"/>
      <c r="AA2554" s="35"/>
      <c r="AB2554" s="35"/>
      <c r="AC2554" s="35"/>
      <c r="AD2554" s="35"/>
      <c r="AE2554" s="35"/>
      <c r="AR2554" s="157" t="s">
        <v>292</v>
      </c>
      <c r="AT2554" s="157" t="s">
        <v>197</v>
      </c>
      <c r="AU2554" s="157" t="s">
        <v>81</v>
      </c>
      <c r="AY2554" s="20" t="s">
        <v>195</v>
      </c>
      <c r="BE2554" s="158">
        <f>IF(N2554="základní",J2554,0)</f>
        <v>0</v>
      </c>
      <c r="BF2554" s="158">
        <f>IF(N2554="snížená",J2554,0)</f>
        <v>0</v>
      </c>
      <c r="BG2554" s="158">
        <f>IF(N2554="zákl. přenesená",J2554,0)</f>
        <v>0</v>
      </c>
      <c r="BH2554" s="158">
        <f>IF(N2554="sníž. přenesená",J2554,0)</f>
        <v>0</v>
      </c>
      <c r="BI2554" s="158">
        <f>IF(N2554="nulová",J2554,0)</f>
        <v>0</v>
      </c>
      <c r="BJ2554" s="20" t="s">
        <v>79</v>
      </c>
      <c r="BK2554" s="158">
        <f>ROUND(I2554*H2554,2)</f>
        <v>0</v>
      </c>
      <c r="BL2554" s="20" t="s">
        <v>292</v>
      </c>
      <c r="BM2554" s="157" t="s">
        <v>3046</v>
      </c>
    </row>
    <row r="2555" spans="1:65" s="13" customFormat="1">
      <c r="B2555" s="164"/>
      <c r="D2555" s="159" t="s">
        <v>206</v>
      </c>
      <c r="E2555" s="165" t="s">
        <v>3</v>
      </c>
      <c r="F2555" s="166" t="s">
        <v>3047</v>
      </c>
      <c r="H2555" s="167">
        <v>57.5</v>
      </c>
      <c r="I2555" s="168"/>
      <c r="L2555" s="164"/>
      <c r="M2555" s="169"/>
      <c r="N2555" s="170"/>
      <c r="O2555" s="170"/>
      <c r="P2555" s="170"/>
      <c r="Q2555" s="170"/>
      <c r="R2555" s="170"/>
      <c r="S2555" s="170"/>
      <c r="T2555" s="171"/>
      <c r="AT2555" s="165" t="s">
        <v>206</v>
      </c>
      <c r="AU2555" s="165" t="s">
        <v>81</v>
      </c>
      <c r="AV2555" s="13" t="s">
        <v>81</v>
      </c>
      <c r="AW2555" s="13" t="s">
        <v>34</v>
      </c>
      <c r="AX2555" s="13" t="s">
        <v>79</v>
      </c>
      <c r="AY2555" s="165" t="s">
        <v>195</v>
      </c>
    </row>
    <row r="2556" spans="1:65" s="2" customFormat="1" ht="49.15" customHeight="1">
      <c r="A2556" s="35"/>
      <c r="B2556" s="145"/>
      <c r="C2556" s="146" t="s">
        <v>3048</v>
      </c>
      <c r="D2556" s="146" t="s">
        <v>197</v>
      </c>
      <c r="E2556" s="147" t="s">
        <v>3049</v>
      </c>
      <c r="F2556" s="148" t="s">
        <v>3050</v>
      </c>
      <c r="G2556" s="149" t="s">
        <v>300</v>
      </c>
      <c r="H2556" s="150">
        <v>252</v>
      </c>
      <c r="I2556" s="151"/>
      <c r="J2556" s="152">
        <f>ROUND(I2556*H2556,2)</f>
        <v>0</v>
      </c>
      <c r="K2556" s="148" t="s">
        <v>3</v>
      </c>
      <c r="L2556" s="36"/>
      <c r="M2556" s="153" t="s">
        <v>3</v>
      </c>
      <c r="N2556" s="154" t="s">
        <v>43</v>
      </c>
      <c r="O2556" s="56"/>
      <c r="P2556" s="155">
        <f>O2556*H2556</f>
        <v>0</v>
      </c>
      <c r="Q2556" s="155">
        <v>0</v>
      </c>
      <c r="R2556" s="155">
        <f>Q2556*H2556</f>
        <v>0</v>
      </c>
      <c r="S2556" s="155">
        <v>0</v>
      </c>
      <c r="T2556" s="156">
        <f>S2556*H2556</f>
        <v>0</v>
      </c>
      <c r="U2556" s="35"/>
      <c r="V2556" s="35"/>
      <c r="W2556" s="35"/>
      <c r="X2556" s="35"/>
      <c r="Y2556" s="35"/>
      <c r="Z2556" s="35"/>
      <c r="AA2556" s="35"/>
      <c r="AB2556" s="35"/>
      <c r="AC2556" s="35"/>
      <c r="AD2556" s="35"/>
      <c r="AE2556" s="35"/>
      <c r="AR2556" s="157" t="s">
        <v>292</v>
      </c>
      <c r="AT2556" s="157" t="s">
        <v>197</v>
      </c>
      <c r="AU2556" s="157" t="s">
        <v>81</v>
      </c>
      <c r="AY2556" s="20" t="s">
        <v>195</v>
      </c>
      <c r="BE2556" s="158">
        <f>IF(N2556="základní",J2556,0)</f>
        <v>0</v>
      </c>
      <c r="BF2556" s="158">
        <f>IF(N2556="snížená",J2556,0)</f>
        <v>0</v>
      </c>
      <c r="BG2556" s="158">
        <f>IF(N2556="zákl. přenesená",J2556,0)</f>
        <v>0</v>
      </c>
      <c r="BH2556" s="158">
        <f>IF(N2556="sníž. přenesená",J2556,0)</f>
        <v>0</v>
      </c>
      <c r="BI2556" s="158">
        <f>IF(N2556="nulová",J2556,0)</f>
        <v>0</v>
      </c>
      <c r="BJ2556" s="20" t="s">
        <v>79</v>
      </c>
      <c r="BK2556" s="158">
        <f>ROUND(I2556*H2556,2)</f>
        <v>0</v>
      </c>
      <c r="BL2556" s="20" t="s">
        <v>292</v>
      </c>
      <c r="BM2556" s="157" t="s">
        <v>3051</v>
      </c>
    </row>
    <row r="2557" spans="1:65" s="13" customFormat="1">
      <c r="B2557" s="164"/>
      <c r="D2557" s="159" t="s">
        <v>206</v>
      </c>
      <c r="E2557" s="165" t="s">
        <v>3</v>
      </c>
      <c r="F2557" s="166" t="s">
        <v>3052</v>
      </c>
      <c r="H2557" s="167">
        <v>252</v>
      </c>
      <c r="I2557" s="168"/>
      <c r="L2557" s="164"/>
      <c r="M2557" s="169"/>
      <c r="N2557" s="170"/>
      <c r="O2557" s="170"/>
      <c r="P2557" s="170"/>
      <c r="Q2557" s="170"/>
      <c r="R2557" s="170"/>
      <c r="S2557" s="170"/>
      <c r="T2557" s="171"/>
      <c r="AT2557" s="165" t="s">
        <v>206</v>
      </c>
      <c r="AU2557" s="165" t="s">
        <v>81</v>
      </c>
      <c r="AV2557" s="13" t="s">
        <v>81</v>
      </c>
      <c r="AW2557" s="13" t="s">
        <v>34</v>
      </c>
      <c r="AX2557" s="13" t="s">
        <v>79</v>
      </c>
      <c r="AY2557" s="165" t="s">
        <v>195</v>
      </c>
    </row>
    <row r="2558" spans="1:65" s="2" customFormat="1" ht="49.15" customHeight="1">
      <c r="A2558" s="35"/>
      <c r="B2558" s="145"/>
      <c r="C2558" s="146" t="s">
        <v>3053</v>
      </c>
      <c r="D2558" s="146" t="s">
        <v>197</v>
      </c>
      <c r="E2558" s="147" t="s">
        <v>3054</v>
      </c>
      <c r="F2558" s="148" t="s">
        <v>3055</v>
      </c>
      <c r="G2558" s="149" t="s">
        <v>262</v>
      </c>
      <c r="H2558" s="150">
        <v>28.866</v>
      </c>
      <c r="I2558" s="151"/>
      <c r="J2558" s="152">
        <f>ROUND(I2558*H2558,2)</f>
        <v>0</v>
      </c>
      <c r="K2558" s="148" t="s">
        <v>201</v>
      </c>
      <c r="L2558" s="36"/>
      <c r="M2558" s="153" t="s">
        <v>3</v>
      </c>
      <c r="N2558" s="154" t="s">
        <v>43</v>
      </c>
      <c r="O2558" s="56"/>
      <c r="P2558" s="155">
        <f>O2558*H2558</f>
        <v>0</v>
      </c>
      <c r="Q2558" s="155">
        <v>0</v>
      </c>
      <c r="R2558" s="155">
        <f>Q2558*H2558</f>
        <v>0</v>
      </c>
      <c r="S2558" s="155">
        <v>0</v>
      </c>
      <c r="T2558" s="156">
        <f>S2558*H2558</f>
        <v>0</v>
      </c>
      <c r="U2558" s="35"/>
      <c r="V2558" s="35"/>
      <c r="W2558" s="35"/>
      <c r="X2558" s="35"/>
      <c r="Y2558" s="35"/>
      <c r="Z2558" s="35"/>
      <c r="AA2558" s="35"/>
      <c r="AB2558" s="35"/>
      <c r="AC2558" s="35"/>
      <c r="AD2558" s="35"/>
      <c r="AE2558" s="35"/>
      <c r="AR2558" s="157" t="s">
        <v>292</v>
      </c>
      <c r="AT2558" s="157" t="s">
        <v>197</v>
      </c>
      <c r="AU2558" s="157" t="s">
        <v>81</v>
      </c>
      <c r="AY2558" s="20" t="s">
        <v>195</v>
      </c>
      <c r="BE2558" s="158">
        <f>IF(N2558="základní",J2558,0)</f>
        <v>0</v>
      </c>
      <c r="BF2558" s="158">
        <f>IF(N2558="snížená",J2558,0)</f>
        <v>0</v>
      </c>
      <c r="BG2558" s="158">
        <f>IF(N2558="zákl. přenesená",J2558,0)</f>
        <v>0</v>
      </c>
      <c r="BH2558" s="158">
        <f>IF(N2558="sníž. přenesená",J2558,0)</f>
        <v>0</v>
      </c>
      <c r="BI2558" s="158">
        <f>IF(N2558="nulová",J2558,0)</f>
        <v>0</v>
      </c>
      <c r="BJ2558" s="20" t="s">
        <v>79</v>
      </c>
      <c r="BK2558" s="158">
        <f>ROUND(I2558*H2558,2)</f>
        <v>0</v>
      </c>
      <c r="BL2558" s="20" t="s">
        <v>292</v>
      </c>
      <c r="BM2558" s="157" t="s">
        <v>3056</v>
      </c>
    </row>
    <row r="2559" spans="1:65" s="2" customFormat="1" ht="126.75">
      <c r="A2559" s="35"/>
      <c r="B2559" s="36"/>
      <c r="C2559" s="35"/>
      <c r="D2559" s="159" t="s">
        <v>204</v>
      </c>
      <c r="E2559" s="35"/>
      <c r="F2559" s="160" t="s">
        <v>2637</v>
      </c>
      <c r="G2559" s="35"/>
      <c r="H2559" s="35"/>
      <c r="I2559" s="161"/>
      <c r="J2559" s="35"/>
      <c r="K2559" s="35"/>
      <c r="L2559" s="36"/>
      <c r="M2559" s="162"/>
      <c r="N2559" s="163"/>
      <c r="O2559" s="56"/>
      <c r="P2559" s="56"/>
      <c r="Q2559" s="56"/>
      <c r="R2559" s="56"/>
      <c r="S2559" s="56"/>
      <c r="T2559" s="57"/>
      <c r="U2559" s="35"/>
      <c r="V2559" s="35"/>
      <c r="W2559" s="35"/>
      <c r="X2559" s="35"/>
      <c r="Y2559" s="35"/>
      <c r="Z2559" s="35"/>
      <c r="AA2559" s="35"/>
      <c r="AB2559" s="35"/>
      <c r="AC2559" s="35"/>
      <c r="AD2559" s="35"/>
      <c r="AE2559" s="35"/>
      <c r="AT2559" s="20" t="s">
        <v>204</v>
      </c>
      <c r="AU2559" s="20" t="s">
        <v>81</v>
      </c>
    </row>
    <row r="2560" spans="1:65" s="12" customFormat="1" ht="22.9" customHeight="1">
      <c r="B2560" s="132"/>
      <c r="D2560" s="133" t="s">
        <v>71</v>
      </c>
      <c r="E2560" s="143" t="s">
        <v>3057</v>
      </c>
      <c r="F2560" s="143" t="s">
        <v>3058</v>
      </c>
      <c r="I2560" s="135"/>
      <c r="J2560" s="144">
        <f>BK2560</f>
        <v>0</v>
      </c>
      <c r="L2560" s="132"/>
      <c r="M2560" s="137"/>
      <c r="N2560" s="138"/>
      <c r="O2560" s="138"/>
      <c r="P2560" s="139">
        <f>SUM(P2561:P2650)</f>
        <v>0</v>
      </c>
      <c r="Q2560" s="138"/>
      <c r="R2560" s="139">
        <f>SUM(R2561:R2650)</f>
        <v>16.406211469999999</v>
      </c>
      <c r="S2560" s="138"/>
      <c r="T2560" s="140">
        <f>SUM(T2561:T2650)</f>
        <v>4.8478869599999994</v>
      </c>
      <c r="AR2560" s="133" t="s">
        <v>81</v>
      </c>
      <c r="AT2560" s="141" t="s">
        <v>71</v>
      </c>
      <c r="AU2560" s="141" t="s">
        <v>79</v>
      </c>
      <c r="AY2560" s="133" t="s">
        <v>195</v>
      </c>
      <c r="BK2560" s="142">
        <f>SUM(BK2561:BK2650)</f>
        <v>0</v>
      </c>
    </row>
    <row r="2561" spans="1:65" s="2" customFormat="1" ht="62.65" customHeight="1">
      <c r="A2561" s="35"/>
      <c r="B2561" s="145"/>
      <c r="C2561" s="146" t="s">
        <v>3059</v>
      </c>
      <c r="D2561" s="146" t="s">
        <v>197</v>
      </c>
      <c r="E2561" s="147" t="s">
        <v>3060</v>
      </c>
      <c r="F2561" s="148" t="s">
        <v>3061</v>
      </c>
      <c r="G2561" s="149" t="s">
        <v>300</v>
      </c>
      <c r="H2561" s="150">
        <v>85.091999999999999</v>
      </c>
      <c r="I2561" s="151"/>
      <c r="J2561" s="152">
        <f>ROUND(I2561*H2561,2)</f>
        <v>0</v>
      </c>
      <c r="K2561" s="148" t="s">
        <v>201</v>
      </c>
      <c r="L2561" s="36"/>
      <c r="M2561" s="153" t="s">
        <v>3</v>
      </c>
      <c r="N2561" s="154" t="s">
        <v>43</v>
      </c>
      <c r="O2561" s="56"/>
      <c r="P2561" s="155">
        <f>O2561*H2561</f>
        <v>0</v>
      </c>
      <c r="Q2561" s="155">
        <v>5.9819999999999998E-2</v>
      </c>
      <c r="R2561" s="155">
        <f>Q2561*H2561</f>
        <v>5.0902034399999998</v>
      </c>
      <c r="S2561" s="155">
        <v>0</v>
      </c>
      <c r="T2561" s="156">
        <f>S2561*H2561</f>
        <v>0</v>
      </c>
      <c r="U2561" s="35"/>
      <c r="V2561" s="35"/>
      <c r="W2561" s="35"/>
      <c r="X2561" s="35"/>
      <c r="Y2561" s="35"/>
      <c r="Z2561" s="35"/>
      <c r="AA2561" s="35"/>
      <c r="AB2561" s="35"/>
      <c r="AC2561" s="35"/>
      <c r="AD2561" s="35"/>
      <c r="AE2561" s="35"/>
      <c r="AR2561" s="157" t="s">
        <v>292</v>
      </c>
      <c r="AT2561" s="157" t="s">
        <v>197</v>
      </c>
      <c r="AU2561" s="157" t="s">
        <v>81</v>
      </c>
      <c r="AY2561" s="20" t="s">
        <v>195</v>
      </c>
      <c r="BE2561" s="158">
        <f>IF(N2561="základní",J2561,0)</f>
        <v>0</v>
      </c>
      <c r="BF2561" s="158">
        <f>IF(N2561="snížená",J2561,0)</f>
        <v>0</v>
      </c>
      <c r="BG2561" s="158">
        <f>IF(N2561="zákl. přenesená",J2561,0)</f>
        <v>0</v>
      </c>
      <c r="BH2561" s="158">
        <f>IF(N2561="sníž. přenesená",J2561,0)</f>
        <v>0</v>
      </c>
      <c r="BI2561" s="158">
        <f>IF(N2561="nulová",J2561,0)</f>
        <v>0</v>
      </c>
      <c r="BJ2561" s="20" t="s">
        <v>79</v>
      </c>
      <c r="BK2561" s="158">
        <f>ROUND(I2561*H2561,2)</f>
        <v>0</v>
      </c>
      <c r="BL2561" s="20" t="s">
        <v>292</v>
      </c>
      <c r="BM2561" s="157" t="s">
        <v>3062</v>
      </c>
    </row>
    <row r="2562" spans="1:65" s="2" customFormat="1" ht="156">
      <c r="A2562" s="35"/>
      <c r="B2562" s="36"/>
      <c r="C2562" s="35"/>
      <c r="D2562" s="159" t="s">
        <v>204</v>
      </c>
      <c r="E2562" s="35"/>
      <c r="F2562" s="160" t="s">
        <v>3063</v>
      </c>
      <c r="G2562" s="35"/>
      <c r="H2562" s="35"/>
      <c r="I2562" s="161"/>
      <c r="J2562" s="35"/>
      <c r="K2562" s="35"/>
      <c r="L2562" s="36"/>
      <c r="M2562" s="162"/>
      <c r="N2562" s="163"/>
      <c r="O2562" s="56"/>
      <c r="P2562" s="56"/>
      <c r="Q2562" s="56"/>
      <c r="R2562" s="56"/>
      <c r="S2562" s="56"/>
      <c r="T2562" s="57"/>
      <c r="U2562" s="35"/>
      <c r="V2562" s="35"/>
      <c r="W2562" s="35"/>
      <c r="X2562" s="35"/>
      <c r="Y2562" s="35"/>
      <c r="Z2562" s="35"/>
      <c r="AA2562" s="35"/>
      <c r="AB2562" s="35"/>
      <c r="AC2562" s="35"/>
      <c r="AD2562" s="35"/>
      <c r="AE2562" s="35"/>
      <c r="AT2562" s="20" t="s">
        <v>204</v>
      </c>
      <c r="AU2562" s="20" t="s">
        <v>81</v>
      </c>
    </row>
    <row r="2563" spans="1:65" s="13" customFormat="1">
      <c r="B2563" s="164"/>
      <c r="D2563" s="159" t="s">
        <v>206</v>
      </c>
      <c r="E2563" s="165" t="s">
        <v>3</v>
      </c>
      <c r="F2563" s="166" t="s">
        <v>3064</v>
      </c>
      <c r="H2563" s="167">
        <v>33.436</v>
      </c>
      <c r="I2563" s="168"/>
      <c r="L2563" s="164"/>
      <c r="M2563" s="169"/>
      <c r="N2563" s="170"/>
      <c r="O2563" s="170"/>
      <c r="P2563" s="170"/>
      <c r="Q2563" s="170"/>
      <c r="R2563" s="170"/>
      <c r="S2563" s="170"/>
      <c r="T2563" s="171"/>
      <c r="AT2563" s="165" t="s">
        <v>206</v>
      </c>
      <c r="AU2563" s="165" t="s">
        <v>81</v>
      </c>
      <c r="AV2563" s="13" t="s">
        <v>81</v>
      </c>
      <c r="AW2563" s="13" t="s">
        <v>34</v>
      </c>
      <c r="AX2563" s="13" t="s">
        <v>72</v>
      </c>
      <c r="AY2563" s="165" t="s">
        <v>195</v>
      </c>
    </row>
    <row r="2564" spans="1:65" s="13" customFormat="1">
      <c r="B2564" s="164"/>
      <c r="D2564" s="159" t="s">
        <v>206</v>
      </c>
      <c r="E2564" s="165" t="s">
        <v>3</v>
      </c>
      <c r="F2564" s="166" t="s">
        <v>3065</v>
      </c>
      <c r="H2564" s="167">
        <v>33.585999999999999</v>
      </c>
      <c r="I2564" s="168"/>
      <c r="L2564" s="164"/>
      <c r="M2564" s="169"/>
      <c r="N2564" s="170"/>
      <c r="O2564" s="170"/>
      <c r="P2564" s="170"/>
      <c r="Q2564" s="170"/>
      <c r="R2564" s="170"/>
      <c r="S2564" s="170"/>
      <c r="T2564" s="171"/>
      <c r="AT2564" s="165" t="s">
        <v>206</v>
      </c>
      <c r="AU2564" s="165" t="s">
        <v>81</v>
      </c>
      <c r="AV2564" s="13" t="s">
        <v>81</v>
      </c>
      <c r="AW2564" s="13" t="s">
        <v>34</v>
      </c>
      <c r="AX2564" s="13" t="s">
        <v>72</v>
      </c>
      <c r="AY2564" s="165" t="s">
        <v>195</v>
      </c>
    </row>
    <row r="2565" spans="1:65" s="13" customFormat="1">
      <c r="B2565" s="164"/>
      <c r="D2565" s="159" t="s">
        <v>206</v>
      </c>
      <c r="E2565" s="165" t="s">
        <v>3</v>
      </c>
      <c r="F2565" s="166" t="s">
        <v>3066</v>
      </c>
      <c r="H2565" s="167">
        <v>18.07</v>
      </c>
      <c r="I2565" s="168"/>
      <c r="L2565" s="164"/>
      <c r="M2565" s="169"/>
      <c r="N2565" s="170"/>
      <c r="O2565" s="170"/>
      <c r="P2565" s="170"/>
      <c r="Q2565" s="170"/>
      <c r="R2565" s="170"/>
      <c r="S2565" s="170"/>
      <c r="T2565" s="171"/>
      <c r="AT2565" s="165" t="s">
        <v>206</v>
      </c>
      <c r="AU2565" s="165" t="s">
        <v>81</v>
      </c>
      <c r="AV2565" s="13" t="s">
        <v>81</v>
      </c>
      <c r="AW2565" s="13" t="s">
        <v>34</v>
      </c>
      <c r="AX2565" s="13" t="s">
        <v>72</v>
      </c>
      <c r="AY2565" s="165" t="s">
        <v>195</v>
      </c>
    </row>
    <row r="2566" spans="1:65" s="15" customFormat="1">
      <c r="B2566" s="180"/>
      <c r="D2566" s="159" t="s">
        <v>206</v>
      </c>
      <c r="E2566" s="181" t="s">
        <v>3</v>
      </c>
      <c r="F2566" s="182" t="s">
        <v>3067</v>
      </c>
      <c r="H2566" s="183">
        <v>85.091999999999985</v>
      </c>
      <c r="I2566" s="184"/>
      <c r="L2566" s="180"/>
      <c r="M2566" s="185"/>
      <c r="N2566" s="186"/>
      <c r="O2566" s="186"/>
      <c r="P2566" s="186"/>
      <c r="Q2566" s="186"/>
      <c r="R2566" s="186"/>
      <c r="S2566" s="186"/>
      <c r="T2566" s="187"/>
      <c r="AT2566" s="181" t="s">
        <v>206</v>
      </c>
      <c r="AU2566" s="181" t="s">
        <v>81</v>
      </c>
      <c r="AV2566" s="15" t="s">
        <v>202</v>
      </c>
      <c r="AW2566" s="15" t="s">
        <v>34</v>
      </c>
      <c r="AX2566" s="15" t="s">
        <v>79</v>
      </c>
      <c r="AY2566" s="181" t="s">
        <v>195</v>
      </c>
    </row>
    <row r="2567" spans="1:65" s="2" customFormat="1" ht="37.9" customHeight="1">
      <c r="A2567" s="35"/>
      <c r="B2567" s="145"/>
      <c r="C2567" s="146" t="s">
        <v>3068</v>
      </c>
      <c r="D2567" s="146" t="s">
        <v>197</v>
      </c>
      <c r="E2567" s="147" t="s">
        <v>3069</v>
      </c>
      <c r="F2567" s="148" t="s">
        <v>3070</v>
      </c>
      <c r="G2567" s="149" t="s">
        <v>300</v>
      </c>
      <c r="H2567" s="150">
        <v>89.25</v>
      </c>
      <c r="I2567" s="151"/>
      <c r="J2567" s="152">
        <f>ROUND(I2567*H2567,2)</f>
        <v>0</v>
      </c>
      <c r="K2567" s="148" t="s">
        <v>201</v>
      </c>
      <c r="L2567" s="36"/>
      <c r="M2567" s="153" t="s">
        <v>3</v>
      </c>
      <c r="N2567" s="154" t="s">
        <v>43</v>
      </c>
      <c r="O2567" s="56"/>
      <c r="P2567" s="155">
        <f>O2567*H2567</f>
        <v>0</v>
      </c>
      <c r="Q2567" s="155">
        <v>0</v>
      </c>
      <c r="R2567" s="155">
        <f>Q2567*H2567</f>
        <v>0</v>
      </c>
      <c r="S2567" s="155">
        <v>0</v>
      </c>
      <c r="T2567" s="156">
        <f>S2567*H2567</f>
        <v>0</v>
      </c>
      <c r="U2567" s="35"/>
      <c r="V2567" s="35"/>
      <c r="W2567" s="35"/>
      <c r="X2567" s="35"/>
      <c r="Y2567" s="35"/>
      <c r="Z2567" s="35"/>
      <c r="AA2567" s="35"/>
      <c r="AB2567" s="35"/>
      <c r="AC2567" s="35"/>
      <c r="AD2567" s="35"/>
      <c r="AE2567" s="35"/>
      <c r="AR2567" s="157" t="s">
        <v>292</v>
      </c>
      <c r="AT2567" s="157" t="s">
        <v>197</v>
      </c>
      <c r="AU2567" s="157" t="s">
        <v>81</v>
      </c>
      <c r="AY2567" s="20" t="s">
        <v>195</v>
      </c>
      <c r="BE2567" s="158">
        <f>IF(N2567="základní",J2567,0)</f>
        <v>0</v>
      </c>
      <c r="BF2567" s="158">
        <f>IF(N2567="snížená",J2567,0)</f>
        <v>0</v>
      </c>
      <c r="BG2567" s="158">
        <f>IF(N2567="zákl. přenesená",J2567,0)</f>
        <v>0</v>
      </c>
      <c r="BH2567" s="158">
        <f>IF(N2567="sníž. přenesená",J2567,0)</f>
        <v>0</v>
      </c>
      <c r="BI2567" s="158">
        <f>IF(N2567="nulová",J2567,0)</f>
        <v>0</v>
      </c>
      <c r="BJ2567" s="20" t="s">
        <v>79</v>
      </c>
      <c r="BK2567" s="158">
        <f>ROUND(I2567*H2567,2)</f>
        <v>0</v>
      </c>
      <c r="BL2567" s="20" t="s">
        <v>292</v>
      </c>
      <c r="BM2567" s="157" t="s">
        <v>3071</v>
      </c>
    </row>
    <row r="2568" spans="1:65" s="2" customFormat="1" ht="156">
      <c r="A2568" s="35"/>
      <c r="B2568" s="36"/>
      <c r="C2568" s="35"/>
      <c r="D2568" s="159" t="s">
        <v>204</v>
      </c>
      <c r="E2568" s="35"/>
      <c r="F2568" s="160" t="s">
        <v>3063</v>
      </c>
      <c r="G2568" s="35"/>
      <c r="H2568" s="35"/>
      <c r="I2568" s="161"/>
      <c r="J2568" s="35"/>
      <c r="K2568" s="35"/>
      <c r="L2568" s="36"/>
      <c r="M2568" s="162"/>
      <c r="N2568" s="163"/>
      <c r="O2568" s="56"/>
      <c r="P2568" s="56"/>
      <c r="Q2568" s="56"/>
      <c r="R2568" s="56"/>
      <c r="S2568" s="56"/>
      <c r="T2568" s="57"/>
      <c r="U2568" s="35"/>
      <c r="V2568" s="35"/>
      <c r="W2568" s="35"/>
      <c r="X2568" s="35"/>
      <c r="Y2568" s="35"/>
      <c r="Z2568" s="35"/>
      <c r="AA2568" s="35"/>
      <c r="AB2568" s="35"/>
      <c r="AC2568" s="35"/>
      <c r="AD2568" s="35"/>
      <c r="AE2568" s="35"/>
      <c r="AT2568" s="20" t="s">
        <v>204</v>
      </c>
      <c r="AU2568" s="20" t="s">
        <v>81</v>
      </c>
    </row>
    <row r="2569" spans="1:65" s="2" customFormat="1" ht="24.2" customHeight="1">
      <c r="A2569" s="35"/>
      <c r="B2569" s="145"/>
      <c r="C2569" s="188" t="s">
        <v>3072</v>
      </c>
      <c r="D2569" s="188" t="s">
        <v>282</v>
      </c>
      <c r="E2569" s="189" t="s">
        <v>3073</v>
      </c>
      <c r="F2569" s="190" t="s">
        <v>3074</v>
      </c>
      <c r="G2569" s="191" t="s">
        <v>300</v>
      </c>
      <c r="H2569" s="192">
        <v>98.174999999999997</v>
      </c>
      <c r="I2569" s="193"/>
      <c r="J2569" s="194">
        <f>ROUND(I2569*H2569,2)</f>
        <v>0</v>
      </c>
      <c r="K2569" s="190" t="s">
        <v>201</v>
      </c>
      <c r="L2569" s="195"/>
      <c r="M2569" s="196" t="s">
        <v>3</v>
      </c>
      <c r="N2569" s="197" t="s">
        <v>43</v>
      </c>
      <c r="O2569" s="56"/>
      <c r="P2569" s="155">
        <f>O2569*H2569</f>
        <v>0</v>
      </c>
      <c r="Q2569" s="155">
        <v>1.3999999999999999E-4</v>
      </c>
      <c r="R2569" s="155">
        <f>Q2569*H2569</f>
        <v>1.3744499999999998E-2</v>
      </c>
      <c r="S2569" s="155">
        <v>0</v>
      </c>
      <c r="T2569" s="156">
        <f>S2569*H2569</f>
        <v>0</v>
      </c>
      <c r="U2569" s="35"/>
      <c r="V2569" s="35"/>
      <c r="W2569" s="35"/>
      <c r="X2569" s="35"/>
      <c r="Y2569" s="35"/>
      <c r="Z2569" s="35"/>
      <c r="AA2569" s="35"/>
      <c r="AB2569" s="35"/>
      <c r="AC2569" s="35"/>
      <c r="AD2569" s="35"/>
      <c r="AE2569" s="35"/>
      <c r="AR2569" s="157" t="s">
        <v>392</v>
      </c>
      <c r="AT2569" s="157" t="s">
        <v>282</v>
      </c>
      <c r="AU2569" s="157" t="s">
        <v>81</v>
      </c>
      <c r="AY2569" s="20" t="s">
        <v>195</v>
      </c>
      <c r="BE2569" s="158">
        <f>IF(N2569="základní",J2569,0)</f>
        <v>0</v>
      </c>
      <c r="BF2569" s="158">
        <f>IF(N2569="snížená",J2569,0)</f>
        <v>0</v>
      </c>
      <c r="BG2569" s="158">
        <f>IF(N2569="zákl. přenesená",J2569,0)</f>
        <v>0</v>
      </c>
      <c r="BH2569" s="158">
        <f>IF(N2569="sníž. přenesená",J2569,0)</f>
        <v>0</v>
      </c>
      <c r="BI2569" s="158">
        <f>IF(N2569="nulová",J2569,0)</f>
        <v>0</v>
      </c>
      <c r="BJ2569" s="20" t="s">
        <v>79</v>
      </c>
      <c r="BK2569" s="158">
        <f>ROUND(I2569*H2569,2)</f>
        <v>0</v>
      </c>
      <c r="BL2569" s="20" t="s">
        <v>292</v>
      </c>
      <c r="BM2569" s="157" t="s">
        <v>3075</v>
      </c>
    </row>
    <row r="2570" spans="1:65" s="13" customFormat="1">
      <c r="B2570" s="164"/>
      <c r="D2570" s="159" t="s">
        <v>206</v>
      </c>
      <c r="F2570" s="166" t="s">
        <v>3076</v>
      </c>
      <c r="H2570" s="167">
        <v>98.174999999999997</v>
      </c>
      <c r="I2570" s="168"/>
      <c r="L2570" s="164"/>
      <c r="M2570" s="169"/>
      <c r="N2570" s="170"/>
      <c r="O2570" s="170"/>
      <c r="P2570" s="170"/>
      <c r="Q2570" s="170"/>
      <c r="R2570" s="170"/>
      <c r="S2570" s="170"/>
      <c r="T2570" s="171"/>
      <c r="AT2570" s="165" t="s">
        <v>206</v>
      </c>
      <c r="AU2570" s="165" t="s">
        <v>81</v>
      </c>
      <c r="AV2570" s="13" t="s">
        <v>81</v>
      </c>
      <c r="AW2570" s="13" t="s">
        <v>4</v>
      </c>
      <c r="AX2570" s="13" t="s">
        <v>79</v>
      </c>
      <c r="AY2570" s="165" t="s">
        <v>195</v>
      </c>
    </row>
    <row r="2571" spans="1:65" s="2" customFormat="1" ht="24.2" customHeight="1">
      <c r="A2571" s="35"/>
      <c r="B2571" s="145"/>
      <c r="C2571" s="188" t="s">
        <v>3077</v>
      </c>
      <c r="D2571" s="188" t="s">
        <v>282</v>
      </c>
      <c r="E2571" s="189" t="s">
        <v>3078</v>
      </c>
      <c r="F2571" s="190" t="s">
        <v>3079</v>
      </c>
      <c r="G2571" s="191" t="s">
        <v>321</v>
      </c>
      <c r="H2571" s="192">
        <v>98.174999999999997</v>
      </c>
      <c r="I2571" s="193"/>
      <c r="J2571" s="194">
        <f>ROUND(I2571*H2571,2)</f>
        <v>0</v>
      </c>
      <c r="K2571" s="190" t="s">
        <v>201</v>
      </c>
      <c r="L2571" s="195"/>
      <c r="M2571" s="196" t="s">
        <v>3</v>
      </c>
      <c r="N2571" s="197" t="s">
        <v>43</v>
      </c>
      <c r="O2571" s="56"/>
      <c r="P2571" s="155">
        <f>O2571*H2571</f>
        <v>0</v>
      </c>
      <c r="Q2571" s="155">
        <v>2.0000000000000002E-5</v>
      </c>
      <c r="R2571" s="155">
        <f>Q2571*H2571</f>
        <v>1.9635E-3</v>
      </c>
      <c r="S2571" s="155">
        <v>0</v>
      </c>
      <c r="T2571" s="156">
        <f>S2571*H2571</f>
        <v>0</v>
      </c>
      <c r="U2571" s="35"/>
      <c r="V2571" s="35"/>
      <c r="W2571" s="35"/>
      <c r="X2571" s="35"/>
      <c r="Y2571" s="35"/>
      <c r="Z2571" s="35"/>
      <c r="AA2571" s="35"/>
      <c r="AB2571" s="35"/>
      <c r="AC2571" s="35"/>
      <c r="AD2571" s="35"/>
      <c r="AE2571" s="35"/>
      <c r="AR2571" s="157" t="s">
        <v>392</v>
      </c>
      <c r="AT2571" s="157" t="s">
        <v>282</v>
      </c>
      <c r="AU2571" s="157" t="s">
        <v>81</v>
      </c>
      <c r="AY2571" s="20" t="s">
        <v>195</v>
      </c>
      <c r="BE2571" s="158">
        <f>IF(N2571="základní",J2571,0)</f>
        <v>0</v>
      </c>
      <c r="BF2571" s="158">
        <f>IF(N2571="snížená",J2571,0)</f>
        <v>0</v>
      </c>
      <c r="BG2571" s="158">
        <f>IF(N2571="zákl. přenesená",J2571,0)</f>
        <v>0</v>
      </c>
      <c r="BH2571" s="158">
        <f>IF(N2571="sníž. přenesená",J2571,0)</f>
        <v>0</v>
      </c>
      <c r="BI2571" s="158">
        <f>IF(N2571="nulová",J2571,0)</f>
        <v>0</v>
      </c>
      <c r="BJ2571" s="20" t="s">
        <v>79</v>
      </c>
      <c r="BK2571" s="158">
        <f>ROUND(I2571*H2571,2)</f>
        <v>0</v>
      </c>
      <c r="BL2571" s="20" t="s">
        <v>292</v>
      </c>
      <c r="BM2571" s="157" t="s">
        <v>3080</v>
      </c>
    </row>
    <row r="2572" spans="1:65" s="13" customFormat="1">
      <c r="B2572" s="164"/>
      <c r="D2572" s="159" t="s">
        <v>206</v>
      </c>
      <c r="F2572" s="166" t="s">
        <v>3076</v>
      </c>
      <c r="H2572" s="167">
        <v>98.174999999999997</v>
      </c>
      <c r="I2572" s="168"/>
      <c r="L2572" s="164"/>
      <c r="M2572" s="169"/>
      <c r="N2572" s="170"/>
      <c r="O2572" s="170"/>
      <c r="P2572" s="170"/>
      <c r="Q2572" s="170"/>
      <c r="R2572" s="170"/>
      <c r="S2572" s="170"/>
      <c r="T2572" s="171"/>
      <c r="AT2572" s="165" t="s">
        <v>206</v>
      </c>
      <c r="AU2572" s="165" t="s">
        <v>81</v>
      </c>
      <c r="AV2572" s="13" t="s">
        <v>81</v>
      </c>
      <c r="AW2572" s="13" t="s">
        <v>4</v>
      </c>
      <c r="AX2572" s="13" t="s">
        <v>79</v>
      </c>
      <c r="AY2572" s="165" t="s">
        <v>195</v>
      </c>
    </row>
    <row r="2573" spans="1:65" s="2" customFormat="1" ht="37.9" customHeight="1">
      <c r="A2573" s="35"/>
      <c r="B2573" s="145"/>
      <c r="C2573" s="146" t="s">
        <v>3081</v>
      </c>
      <c r="D2573" s="146" t="s">
        <v>197</v>
      </c>
      <c r="E2573" s="147" t="s">
        <v>3082</v>
      </c>
      <c r="F2573" s="148" t="s">
        <v>3083</v>
      </c>
      <c r="G2573" s="149" t="s">
        <v>300</v>
      </c>
      <c r="H2573" s="150">
        <v>89.25</v>
      </c>
      <c r="I2573" s="151"/>
      <c r="J2573" s="152">
        <f>ROUND(I2573*H2573,2)</f>
        <v>0</v>
      </c>
      <c r="K2573" s="148" t="s">
        <v>201</v>
      </c>
      <c r="L2573" s="36"/>
      <c r="M2573" s="153" t="s">
        <v>3</v>
      </c>
      <c r="N2573" s="154" t="s">
        <v>43</v>
      </c>
      <c r="O2573" s="56"/>
      <c r="P2573" s="155">
        <f>O2573*H2573</f>
        <v>0</v>
      </c>
      <c r="Q2573" s="155">
        <v>0</v>
      </c>
      <c r="R2573" s="155">
        <f>Q2573*H2573</f>
        <v>0</v>
      </c>
      <c r="S2573" s="155">
        <v>0</v>
      </c>
      <c r="T2573" s="156">
        <f>S2573*H2573</f>
        <v>0</v>
      </c>
      <c r="U2573" s="35"/>
      <c r="V2573" s="35"/>
      <c r="W2573" s="35"/>
      <c r="X2573" s="35"/>
      <c r="Y2573" s="35"/>
      <c r="Z2573" s="35"/>
      <c r="AA2573" s="35"/>
      <c r="AB2573" s="35"/>
      <c r="AC2573" s="35"/>
      <c r="AD2573" s="35"/>
      <c r="AE2573" s="35"/>
      <c r="AR2573" s="157" t="s">
        <v>292</v>
      </c>
      <c r="AT2573" s="157" t="s">
        <v>197</v>
      </c>
      <c r="AU2573" s="157" t="s">
        <v>81</v>
      </c>
      <c r="AY2573" s="20" t="s">
        <v>195</v>
      </c>
      <c r="BE2573" s="158">
        <f>IF(N2573="základní",J2573,0)</f>
        <v>0</v>
      </c>
      <c r="BF2573" s="158">
        <f>IF(N2573="snížená",J2573,0)</f>
        <v>0</v>
      </c>
      <c r="BG2573" s="158">
        <f>IF(N2573="zákl. přenesená",J2573,0)</f>
        <v>0</v>
      </c>
      <c r="BH2573" s="158">
        <f>IF(N2573="sníž. přenesená",J2573,0)</f>
        <v>0</v>
      </c>
      <c r="BI2573" s="158">
        <f>IF(N2573="nulová",J2573,0)</f>
        <v>0</v>
      </c>
      <c r="BJ2573" s="20" t="s">
        <v>79</v>
      </c>
      <c r="BK2573" s="158">
        <f>ROUND(I2573*H2573,2)</f>
        <v>0</v>
      </c>
      <c r="BL2573" s="20" t="s">
        <v>292</v>
      </c>
      <c r="BM2573" s="157" t="s">
        <v>3084</v>
      </c>
    </row>
    <row r="2574" spans="1:65" s="2" customFormat="1" ht="156">
      <c r="A2574" s="35"/>
      <c r="B2574" s="36"/>
      <c r="C2574" s="35"/>
      <c r="D2574" s="159" t="s">
        <v>204</v>
      </c>
      <c r="E2574" s="35"/>
      <c r="F2574" s="160" t="s">
        <v>3063</v>
      </c>
      <c r="G2574" s="35"/>
      <c r="H2574" s="35"/>
      <c r="I2574" s="161"/>
      <c r="J2574" s="35"/>
      <c r="K2574" s="35"/>
      <c r="L2574" s="36"/>
      <c r="M2574" s="162"/>
      <c r="N2574" s="163"/>
      <c r="O2574" s="56"/>
      <c r="P2574" s="56"/>
      <c r="Q2574" s="56"/>
      <c r="R2574" s="56"/>
      <c r="S2574" s="56"/>
      <c r="T2574" s="57"/>
      <c r="U2574" s="35"/>
      <c r="V2574" s="35"/>
      <c r="W2574" s="35"/>
      <c r="X2574" s="35"/>
      <c r="Y2574" s="35"/>
      <c r="Z2574" s="35"/>
      <c r="AA2574" s="35"/>
      <c r="AB2574" s="35"/>
      <c r="AC2574" s="35"/>
      <c r="AD2574" s="35"/>
      <c r="AE2574" s="35"/>
      <c r="AT2574" s="20" t="s">
        <v>204</v>
      </c>
      <c r="AU2574" s="20" t="s">
        <v>81</v>
      </c>
    </row>
    <row r="2575" spans="1:65" s="2" customFormat="1" ht="14.45" customHeight="1">
      <c r="A2575" s="35"/>
      <c r="B2575" s="145"/>
      <c r="C2575" s="188" t="s">
        <v>3085</v>
      </c>
      <c r="D2575" s="188" t="s">
        <v>282</v>
      </c>
      <c r="E2575" s="189" t="s">
        <v>3086</v>
      </c>
      <c r="F2575" s="190" t="s">
        <v>3087</v>
      </c>
      <c r="G2575" s="191" t="s">
        <v>300</v>
      </c>
      <c r="H2575" s="192">
        <v>91.034999999999997</v>
      </c>
      <c r="I2575" s="193"/>
      <c r="J2575" s="194">
        <f>ROUND(I2575*H2575,2)</f>
        <v>0</v>
      </c>
      <c r="K2575" s="190" t="s">
        <v>201</v>
      </c>
      <c r="L2575" s="195"/>
      <c r="M2575" s="196" t="s">
        <v>3</v>
      </c>
      <c r="N2575" s="197" t="s">
        <v>43</v>
      </c>
      <c r="O2575" s="56"/>
      <c r="P2575" s="155">
        <f>O2575*H2575</f>
        <v>0</v>
      </c>
      <c r="Q2575" s="155">
        <v>8.0000000000000004E-4</v>
      </c>
      <c r="R2575" s="155">
        <f>Q2575*H2575</f>
        <v>7.2828000000000004E-2</v>
      </c>
      <c r="S2575" s="155">
        <v>0</v>
      </c>
      <c r="T2575" s="156">
        <f>S2575*H2575</f>
        <v>0</v>
      </c>
      <c r="U2575" s="35"/>
      <c r="V2575" s="35"/>
      <c r="W2575" s="35"/>
      <c r="X2575" s="35"/>
      <c r="Y2575" s="35"/>
      <c r="Z2575" s="35"/>
      <c r="AA2575" s="35"/>
      <c r="AB2575" s="35"/>
      <c r="AC2575" s="35"/>
      <c r="AD2575" s="35"/>
      <c r="AE2575" s="35"/>
      <c r="AR2575" s="157" t="s">
        <v>392</v>
      </c>
      <c r="AT2575" s="157" t="s">
        <v>282</v>
      </c>
      <c r="AU2575" s="157" t="s">
        <v>81</v>
      </c>
      <c r="AY2575" s="20" t="s">
        <v>195</v>
      </c>
      <c r="BE2575" s="158">
        <f>IF(N2575="základní",J2575,0)</f>
        <v>0</v>
      </c>
      <c r="BF2575" s="158">
        <f>IF(N2575="snížená",J2575,0)</f>
        <v>0</v>
      </c>
      <c r="BG2575" s="158">
        <f>IF(N2575="zákl. přenesená",J2575,0)</f>
        <v>0</v>
      </c>
      <c r="BH2575" s="158">
        <f>IF(N2575="sníž. přenesená",J2575,0)</f>
        <v>0</v>
      </c>
      <c r="BI2575" s="158">
        <f>IF(N2575="nulová",J2575,0)</f>
        <v>0</v>
      </c>
      <c r="BJ2575" s="20" t="s">
        <v>79</v>
      </c>
      <c r="BK2575" s="158">
        <f>ROUND(I2575*H2575,2)</f>
        <v>0</v>
      </c>
      <c r="BL2575" s="20" t="s">
        <v>292</v>
      </c>
      <c r="BM2575" s="157" t="s">
        <v>3088</v>
      </c>
    </row>
    <row r="2576" spans="1:65" s="13" customFormat="1">
      <c r="B2576" s="164"/>
      <c r="D2576" s="159" t="s">
        <v>206</v>
      </c>
      <c r="F2576" s="166" t="s">
        <v>3089</v>
      </c>
      <c r="H2576" s="167">
        <v>91.034999999999997</v>
      </c>
      <c r="I2576" s="168"/>
      <c r="L2576" s="164"/>
      <c r="M2576" s="169"/>
      <c r="N2576" s="170"/>
      <c r="O2576" s="170"/>
      <c r="P2576" s="170"/>
      <c r="Q2576" s="170"/>
      <c r="R2576" s="170"/>
      <c r="S2576" s="170"/>
      <c r="T2576" s="171"/>
      <c r="AT2576" s="165" t="s">
        <v>206</v>
      </c>
      <c r="AU2576" s="165" t="s">
        <v>81</v>
      </c>
      <c r="AV2576" s="13" t="s">
        <v>81</v>
      </c>
      <c r="AW2576" s="13" t="s">
        <v>4</v>
      </c>
      <c r="AX2576" s="13" t="s">
        <v>79</v>
      </c>
      <c r="AY2576" s="165" t="s">
        <v>195</v>
      </c>
    </row>
    <row r="2577" spans="1:65" s="2" customFormat="1" ht="37.9" customHeight="1">
      <c r="A2577" s="35"/>
      <c r="B2577" s="145"/>
      <c r="C2577" s="146" t="s">
        <v>3090</v>
      </c>
      <c r="D2577" s="146" t="s">
        <v>197</v>
      </c>
      <c r="E2577" s="147" t="s">
        <v>3091</v>
      </c>
      <c r="F2577" s="148" t="s">
        <v>3092</v>
      </c>
      <c r="G2577" s="149" t="s">
        <v>300</v>
      </c>
      <c r="H2577" s="150">
        <v>85.091999999999999</v>
      </c>
      <c r="I2577" s="151"/>
      <c r="J2577" s="152">
        <f>ROUND(I2577*H2577,2)</f>
        <v>0</v>
      </c>
      <c r="K2577" s="148" t="s">
        <v>201</v>
      </c>
      <c r="L2577" s="36"/>
      <c r="M2577" s="153" t="s">
        <v>3</v>
      </c>
      <c r="N2577" s="154" t="s">
        <v>43</v>
      </c>
      <c r="O2577" s="56"/>
      <c r="P2577" s="155">
        <f>O2577*H2577</f>
        <v>0</v>
      </c>
      <c r="Q2577" s="155">
        <v>0</v>
      </c>
      <c r="R2577" s="155">
        <f>Q2577*H2577</f>
        <v>0</v>
      </c>
      <c r="S2577" s="155">
        <v>5.638E-2</v>
      </c>
      <c r="T2577" s="156">
        <f>S2577*H2577</f>
        <v>4.7974869599999996</v>
      </c>
      <c r="U2577" s="35"/>
      <c r="V2577" s="35"/>
      <c r="W2577" s="35"/>
      <c r="X2577" s="35"/>
      <c r="Y2577" s="35"/>
      <c r="Z2577" s="35"/>
      <c r="AA2577" s="35"/>
      <c r="AB2577" s="35"/>
      <c r="AC2577" s="35"/>
      <c r="AD2577" s="35"/>
      <c r="AE2577" s="35"/>
      <c r="AR2577" s="157" t="s">
        <v>292</v>
      </c>
      <c r="AT2577" s="157" t="s">
        <v>197</v>
      </c>
      <c r="AU2577" s="157" t="s">
        <v>81</v>
      </c>
      <c r="AY2577" s="20" t="s">
        <v>195</v>
      </c>
      <c r="BE2577" s="158">
        <f>IF(N2577="základní",J2577,0)</f>
        <v>0</v>
      </c>
      <c r="BF2577" s="158">
        <f>IF(N2577="snížená",J2577,0)</f>
        <v>0</v>
      </c>
      <c r="BG2577" s="158">
        <f>IF(N2577="zákl. přenesená",J2577,0)</f>
        <v>0</v>
      </c>
      <c r="BH2577" s="158">
        <f>IF(N2577="sníž. přenesená",J2577,0)</f>
        <v>0</v>
      </c>
      <c r="BI2577" s="158">
        <f>IF(N2577="nulová",J2577,0)</f>
        <v>0</v>
      </c>
      <c r="BJ2577" s="20" t="s">
        <v>79</v>
      </c>
      <c r="BK2577" s="158">
        <f>ROUND(I2577*H2577,2)</f>
        <v>0</v>
      </c>
      <c r="BL2577" s="20" t="s">
        <v>292</v>
      </c>
      <c r="BM2577" s="157" t="s">
        <v>3093</v>
      </c>
    </row>
    <row r="2578" spans="1:65" s="2" customFormat="1" ht="58.5">
      <c r="A2578" s="35"/>
      <c r="B2578" s="36"/>
      <c r="C2578" s="35"/>
      <c r="D2578" s="159" t="s">
        <v>204</v>
      </c>
      <c r="E2578" s="35"/>
      <c r="F2578" s="160" t="s">
        <v>3094</v>
      </c>
      <c r="G2578" s="35"/>
      <c r="H2578" s="35"/>
      <c r="I2578" s="161"/>
      <c r="J2578" s="35"/>
      <c r="K2578" s="35"/>
      <c r="L2578" s="36"/>
      <c r="M2578" s="162"/>
      <c r="N2578" s="163"/>
      <c r="O2578" s="56"/>
      <c r="P2578" s="56"/>
      <c r="Q2578" s="56"/>
      <c r="R2578" s="56"/>
      <c r="S2578" s="56"/>
      <c r="T2578" s="57"/>
      <c r="U2578" s="35"/>
      <c r="V2578" s="35"/>
      <c r="W2578" s="35"/>
      <c r="X2578" s="35"/>
      <c r="Y2578" s="35"/>
      <c r="Z2578" s="35"/>
      <c r="AA2578" s="35"/>
      <c r="AB2578" s="35"/>
      <c r="AC2578" s="35"/>
      <c r="AD2578" s="35"/>
      <c r="AE2578" s="35"/>
      <c r="AT2578" s="20" t="s">
        <v>204</v>
      </c>
      <c r="AU2578" s="20" t="s">
        <v>81</v>
      </c>
    </row>
    <row r="2579" spans="1:65" s="13" customFormat="1">
      <c r="B2579" s="164"/>
      <c r="D2579" s="159" t="s">
        <v>206</v>
      </c>
      <c r="E2579" s="165" t="s">
        <v>3</v>
      </c>
      <c r="F2579" s="166" t="s">
        <v>3064</v>
      </c>
      <c r="H2579" s="167">
        <v>33.436</v>
      </c>
      <c r="I2579" s="168"/>
      <c r="L2579" s="164"/>
      <c r="M2579" s="169"/>
      <c r="N2579" s="170"/>
      <c r="O2579" s="170"/>
      <c r="P2579" s="170"/>
      <c r="Q2579" s="170"/>
      <c r="R2579" s="170"/>
      <c r="S2579" s="170"/>
      <c r="T2579" s="171"/>
      <c r="AT2579" s="165" t="s">
        <v>206</v>
      </c>
      <c r="AU2579" s="165" t="s">
        <v>81</v>
      </c>
      <c r="AV2579" s="13" t="s">
        <v>81</v>
      </c>
      <c r="AW2579" s="13" t="s">
        <v>34</v>
      </c>
      <c r="AX2579" s="13" t="s">
        <v>72</v>
      </c>
      <c r="AY2579" s="165" t="s">
        <v>195</v>
      </c>
    </row>
    <row r="2580" spans="1:65" s="13" customFormat="1">
      <c r="B2580" s="164"/>
      <c r="D2580" s="159" t="s">
        <v>206</v>
      </c>
      <c r="E2580" s="165" t="s">
        <v>3</v>
      </c>
      <c r="F2580" s="166" t="s">
        <v>3065</v>
      </c>
      <c r="H2580" s="167">
        <v>33.585999999999999</v>
      </c>
      <c r="I2580" s="168"/>
      <c r="L2580" s="164"/>
      <c r="M2580" s="169"/>
      <c r="N2580" s="170"/>
      <c r="O2580" s="170"/>
      <c r="P2580" s="170"/>
      <c r="Q2580" s="170"/>
      <c r="R2580" s="170"/>
      <c r="S2580" s="170"/>
      <c r="T2580" s="171"/>
      <c r="AT2580" s="165" t="s">
        <v>206</v>
      </c>
      <c r="AU2580" s="165" t="s">
        <v>81</v>
      </c>
      <c r="AV2580" s="13" t="s">
        <v>81</v>
      </c>
      <c r="AW2580" s="13" t="s">
        <v>34</v>
      </c>
      <c r="AX2580" s="13" t="s">
        <v>72</v>
      </c>
      <c r="AY2580" s="165" t="s">
        <v>195</v>
      </c>
    </row>
    <row r="2581" spans="1:65" s="13" customFormat="1">
      <c r="B2581" s="164"/>
      <c r="D2581" s="159" t="s">
        <v>206</v>
      </c>
      <c r="E2581" s="165" t="s">
        <v>3</v>
      </c>
      <c r="F2581" s="166" t="s">
        <v>3066</v>
      </c>
      <c r="H2581" s="167">
        <v>18.07</v>
      </c>
      <c r="I2581" s="168"/>
      <c r="L2581" s="164"/>
      <c r="M2581" s="169"/>
      <c r="N2581" s="170"/>
      <c r="O2581" s="170"/>
      <c r="P2581" s="170"/>
      <c r="Q2581" s="170"/>
      <c r="R2581" s="170"/>
      <c r="S2581" s="170"/>
      <c r="T2581" s="171"/>
      <c r="AT2581" s="165" t="s">
        <v>206</v>
      </c>
      <c r="AU2581" s="165" t="s">
        <v>81</v>
      </c>
      <c r="AV2581" s="13" t="s">
        <v>81</v>
      </c>
      <c r="AW2581" s="13" t="s">
        <v>34</v>
      </c>
      <c r="AX2581" s="13" t="s">
        <v>72</v>
      </c>
      <c r="AY2581" s="165" t="s">
        <v>195</v>
      </c>
    </row>
    <row r="2582" spans="1:65" s="15" customFormat="1">
      <c r="B2582" s="180"/>
      <c r="D2582" s="159" t="s">
        <v>206</v>
      </c>
      <c r="E2582" s="181" t="s">
        <v>3</v>
      </c>
      <c r="F2582" s="182" t="s">
        <v>3067</v>
      </c>
      <c r="H2582" s="183">
        <v>85.091999999999985</v>
      </c>
      <c r="I2582" s="184"/>
      <c r="L2582" s="180"/>
      <c r="M2582" s="185"/>
      <c r="N2582" s="186"/>
      <c r="O2582" s="186"/>
      <c r="P2582" s="186"/>
      <c r="Q2582" s="186"/>
      <c r="R2582" s="186"/>
      <c r="S2582" s="186"/>
      <c r="T2582" s="187"/>
      <c r="AT2582" s="181" t="s">
        <v>206</v>
      </c>
      <c r="AU2582" s="181" t="s">
        <v>81</v>
      </c>
      <c r="AV2582" s="15" t="s">
        <v>202</v>
      </c>
      <c r="AW2582" s="15" t="s">
        <v>34</v>
      </c>
      <c r="AX2582" s="15" t="s">
        <v>79</v>
      </c>
      <c r="AY2582" s="181" t="s">
        <v>195</v>
      </c>
    </row>
    <row r="2583" spans="1:65" s="2" customFormat="1" ht="49.15" customHeight="1">
      <c r="A2583" s="35"/>
      <c r="B2583" s="145"/>
      <c r="C2583" s="146" t="s">
        <v>3095</v>
      </c>
      <c r="D2583" s="146" t="s">
        <v>197</v>
      </c>
      <c r="E2583" s="147" t="s">
        <v>3096</v>
      </c>
      <c r="F2583" s="148" t="s">
        <v>3097</v>
      </c>
      <c r="G2583" s="149" t="s">
        <v>300</v>
      </c>
      <c r="H2583" s="150">
        <v>89.25</v>
      </c>
      <c r="I2583" s="151"/>
      <c r="J2583" s="152">
        <f>ROUND(I2583*H2583,2)</f>
        <v>0</v>
      </c>
      <c r="K2583" s="148" t="s">
        <v>201</v>
      </c>
      <c r="L2583" s="36"/>
      <c r="M2583" s="153" t="s">
        <v>3</v>
      </c>
      <c r="N2583" s="154" t="s">
        <v>43</v>
      </c>
      <c r="O2583" s="56"/>
      <c r="P2583" s="155">
        <f>O2583*H2583</f>
        <v>0</v>
      </c>
      <c r="Q2583" s="155">
        <v>3.0949999999999998E-2</v>
      </c>
      <c r="R2583" s="155">
        <f>Q2583*H2583</f>
        <v>2.7622874999999998</v>
      </c>
      <c r="S2583" s="155">
        <v>0</v>
      </c>
      <c r="T2583" s="156">
        <f>S2583*H2583</f>
        <v>0</v>
      </c>
      <c r="U2583" s="35"/>
      <c r="V2583" s="35"/>
      <c r="W2583" s="35"/>
      <c r="X2583" s="35"/>
      <c r="Y2583" s="35"/>
      <c r="Z2583" s="35"/>
      <c r="AA2583" s="35"/>
      <c r="AB2583" s="35"/>
      <c r="AC2583" s="35"/>
      <c r="AD2583" s="35"/>
      <c r="AE2583" s="35"/>
      <c r="AR2583" s="157" t="s">
        <v>292</v>
      </c>
      <c r="AT2583" s="157" t="s">
        <v>197</v>
      </c>
      <c r="AU2583" s="157" t="s">
        <v>81</v>
      </c>
      <c r="AY2583" s="20" t="s">
        <v>195</v>
      </c>
      <c r="BE2583" s="158">
        <f>IF(N2583="základní",J2583,0)</f>
        <v>0</v>
      </c>
      <c r="BF2583" s="158">
        <f>IF(N2583="snížená",J2583,0)</f>
        <v>0</v>
      </c>
      <c r="BG2583" s="158">
        <f>IF(N2583="zákl. přenesená",J2583,0)</f>
        <v>0</v>
      </c>
      <c r="BH2583" s="158">
        <f>IF(N2583="sníž. přenesená",J2583,0)</f>
        <v>0</v>
      </c>
      <c r="BI2583" s="158">
        <f>IF(N2583="nulová",J2583,0)</f>
        <v>0</v>
      </c>
      <c r="BJ2583" s="20" t="s">
        <v>79</v>
      </c>
      <c r="BK2583" s="158">
        <f>ROUND(I2583*H2583,2)</f>
        <v>0</v>
      </c>
      <c r="BL2583" s="20" t="s">
        <v>292</v>
      </c>
      <c r="BM2583" s="157" t="s">
        <v>3098</v>
      </c>
    </row>
    <row r="2584" spans="1:65" s="2" customFormat="1" ht="165.75">
      <c r="A2584" s="35"/>
      <c r="B2584" s="36"/>
      <c r="C2584" s="35"/>
      <c r="D2584" s="159" t="s">
        <v>204</v>
      </c>
      <c r="E2584" s="35"/>
      <c r="F2584" s="160" t="s">
        <v>3099</v>
      </c>
      <c r="G2584" s="35"/>
      <c r="H2584" s="35"/>
      <c r="I2584" s="161"/>
      <c r="J2584" s="35"/>
      <c r="K2584" s="35"/>
      <c r="L2584" s="36"/>
      <c r="M2584" s="162"/>
      <c r="N2584" s="163"/>
      <c r="O2584" s="56"/>
      <c r="P2584" s="56"/>
      <c r="Q2584" s="56"/>
      <c r="R2584" s="56"/>
      <c r="S2584" s="56"/>
      <c r="T2584" s="57"/>
      <c r="U2584" s="35"/>
      <c r="V2584" s="35"/>
      <c r="W2584" s="35"/>
      <c r="X2584" s="35"/>
      <c r="Y2584" s="35"/>
      <c r="Z2584" s="35"/>
      <c r="AA2584" s="35"/>
      <c r="AB2584" s="35"/>
      <c r="AC2584" s="35"/>
      <c r="AD2584" s="35"/>
      <c r="AE2584" s="35"/>
      <c r="AT2584" s="20" t="s">
        <v>204</v>
      </c>
      <c r="AU2584" s="20" t="s">
        <v>81</v>
      </c>
    </row>
    <row r="2585" spans="1:65" s="13" customFormat="1">
      <c r="B2585" s="164"/>
      <c r="D2585" s="159" t="s">
        <v>206</v>
      </c>
      <c r="E2585" s="165" t="s">
        <v>3</v>
      </c>
      <c r="F2585" s="166" t="s">
        <v>2707</v>
      </c>
      <c r="H2585" s="167">
        <v>89.25</v>
      </c>
      <c r="I2585" s="168"/>
      <c r="L2585" s="164"/>
      <c r="M2585" s="169"/>
      <c r="N2585" s="170"/>
      <c r="O2585" s="170"/>
      <c r="P2585" s="170"/>
      <c r="Q2585" s="170"/>
      <c r="R2585" s="170"/>
      <c r="S2585" s="170"/>
      <c r="T2585" s="171"/>
      <c r="AT2585" s="165" t="s">
        <v>206</v>
      </c>
      <c r="AU2585" s="165" t="s">
        <v>81</v>
      </c>
      <c r="AV2585" s="13" t="s">
        <v>81</v>
      </c>
      <c r="AW2585" s="13" t="s">
        <v>34</v>
      </c>
      <c r="AX2585" s="13" t="s">
        <v>79</v>
      </c>
      <c r="AY2585" s="165" t="s">
        <v>195</v>
      </c>
    </row>
    <row r="2586" spans="1:65" s="2" customFormat="1" ht="37.9" customHeight="1">
      <c r="A2586" s="35"/>
      <c r="B2586" s="145"/>
      <c r="C2586" s="146" t="s">
        <v>3100</v>
      </c>
      <c r="D2586" s="146" t="s">
        <v>197</v>
      </c>
      <c r="E2586" s="147" t="s">
        <v>3101</v>
      </c>
      <c r="F2586" s="148" t="s">
        <v>3102</v>
      </c>
      <c r="G2586" s="149" t="s">
        <v>300</v>
      </c>
      <c r="H2586" s="150">
        <v>89.25</v>
      </c>
      <c r="I2586" s="151"/>
      <c r="J2586" s="152">
        <f>ROUND(I2586*H2586,2)</f>
        <v>0</v>
      </c>
      <c r="K2586" s="148" t="s">
        <v>201</v>
      </c>
      <c r="L2586" s="36"/>
      <c r="M2586" s="153" t="s">
        <v>3</v>
      </c>
      <c r="N2586" s="154" t="s">
        <v>43</v>
      </c>
      <c r="O2586" s="56"/>
      <c r="P2586" s="155">
        <f>O2586*H2586</f>
        <v>0</v>
      </c>
      <c r="Q2586" s="155">
        <v>1E-4</v>
      </c>
      <c r="R2586" s="155">
        <f>Q2586*H2586</f>
        <v>8.9250000000000006E-3</v>
      </c>
      <c r="S2586" s="155">
        <v>0</v>
      </c>
      <c r="T2586" s="156">
        <f>S2586*H2586</f>
        <v>0</v>
      </c>
      <c r="U2586" s="35"/>
      <c r="V2586" s="35"/>
      <c r="W2586" s="35"/>
      <c r="X2586" s="35"/>
      <c r="Y2586" s="35"/>
      <c r="Z2586" s="35"/>
      <c r="AA2586" s="35"/>
      <c r="AB2586" s="35"/>
      <c r="AC2586" s="35"/>
      <c r="AD2586" s="35"/>
      <c r="AE2586" s="35"/>
      <c r="AR2586" s="157" t="s">
        <v>292</v>
      </c>
      <c r="AT2586" s="157" t="s">
        <v>197</v>
      </c>
      <c r="AU2586" s="157" t="s">
        <v>81</v>
      </c>
      <c r="AY2586" s="20" t="s">
        <v>195</v>
      </c>
      <c r="BE2586" s="158">
        <f>IF(N2586="základní",J2586,0)</f>
        <v>0</v>
      </c>
      <c r="BF2586" s="158">
        <f>IF(N2586="snížená",J2586,0)</f>
        <v>0</v>
      </c>
      <c r="BG2586" s="158">
        <f>IF(N2586="zákl. přenesená",J2586,0)</f>
        <v>0</v>
      </c>
      <c r="BH2586" s="158">
        <f>IF(N2586="sníž. přenesená",J2586,0)</f>
        <v>0</v>
      </c>
      <c r="BI2586" s="158">
        <f>IF(N2586="nulová",J2586,0)</f>
        <v>0</v>
      </c>
      <c r="BJ2586" s="20" t="s">
        <v>79</v>
      </c>
      <c r="BK2586" s="158">
        <f>ROUND(I2586*H2586,2)</f>
        <v>0</v>
      </c>
      <c r="BL2586" s="20" t="s">
        <v>292</v>
      </c>
      <c r="BM2586" s="157" t="s">
        <v>3103</v>
      </c>
    </row>
    <row r="2587" spans="1:65" s="2" customFormat="1" ht="165.75">
      <c r="A2587" s="35"/>
      <c r="B2587" s="36"/>
      <c r="C2587" s="35"/>
      <c r="D2587" s="159" t="s">
        <v>204</v>
      </c>
      <c r="E2587" s="35"/>
      <c r="F2587" s="160" t="s">
        <v>3099</v>
      </c>
      <c r="G2587" s="35"/>
      <c r="H2587" s="35"/>
      <c r="I2587" s="161"/>
      <c r="J2587" s="35"/>
      <c r="K2587" s="35"/>
      <c r="L2587" s="36"/>
      <c r="M2587" s="162"/>
      <c r="N2587" s="163"/>
      <c r="O2587" s="56"/>
      <c r="P2587" s="56"/>
      <c r="Q2587" s="56"/>
      <c r="R2587" s="56"/>
      <c r="S2587" s="56"/>
      <c r="T2587" s="57"/>
      <c r="U2587" s="35"/>
      <c r="V2587" s="35"/>
      <c r="W2587" s="35"/>
      <c r="X2587" s="35"/>
      <c r="Y2587" s="35"/>
      <c r="Z2587" s="35"/>
      <c r="AA2587" s="35"/>
      <c r="AB2587" s="35"/>
      <c r="AC2587" s="35"/>
      <c r="AD2587" s="35"/>
      <c r="AE2587" s="35"/>
      <c r="AT2587" s="20" t="s">
        <v>204</v>
      </c>
      <c r="AU2587" s="20" t="s">
        <v>81</v>
      </c>
    </row>
    <row r="2588" spans="1:65" s="2" customFormat="1" ht="49.15" customHeight="1">
      <c r="A2588" s="35"/>
      <c r="B2588" s="145"/>
      <c r="C2588" s="146" t="s">
        <v>3104</v>
      </c>
      <c r="D2588" s="146" t="s">
        <v>197</v>
      </c>
      <c r="E2588" s="147" t="s">
        <v>3105</v>
      </c>
      <c r="F2588" s="148" t="s">
        <v>3106</v>
      </c>
      <c r="G2588" s="149" t="s">
        <v>300</v>
      </c>
      <c r="H2588" s="150">
        <v>220.28</v>
      </c>
      <c r="I2588" s="151"/>
      <c r="J2588" s="152">
        <f>ROUND(I2588*H2588,2)</f>
        <v>0</v>
      </c>
      <c r="K2588" s="148" t="s">
        <v>201</v>
      </c>
      <c r="L2588" s="36"/>
      <c r="M2588" s="153" t="s">
        <v>3</v>
      </c>
      <c r="N2588" s="154" t="s">
        <v>43</v>
      </c>
      <c r="O2588" s="56"/>
      <c r="P2588" s="155">
        <f>O2588*H2588</f>
        <v>0</v>
      </c>
      <c r="Q2588" s="155">
        <v>2.1870000000000001E-2</v>
      </c>
      <c r="R2588" s="155">
        <f>Q2588*H2588</f>
        <v>4.8175236000000004</v>
      </c>
      <c r="S2588" s="155">
        <v>0</v>
      </c>
      <c r="T2588" s="156">
        <f>S2588*H2588</f>
        <v>0</v>
      </c>
      <c r="U2588" s="35"/>
      <c r="V2588" s="35"/>
      <c r="W2588" s="35"/>
      <c r="X2588" s="35"/>
      <c r="Y2588" s="35"/>
      <c r="Z2588" s="35"/>
      <c r="AA2588" s="35"/>
      <c r="AB2588" s="35"/>
      <c r="AC2588" s="35"/>
      <c r="AD2588" s="35"/>
      <c r="AE2588" s="35"/>
      <c r="AR2588" s="157" t="s">
        <v>292</v>
      </c>
      <c r="AT2588" s="157" t="s">
        <v>197</v>
      </c>
      <c r="AU2588" s="157" t="s">
        <v>81</v>
      </c>
      <c r="AY2588" s="20" t="s">
        <v>195</v>
      </c>
      <c r="BE2588" s="158">
        <f>IF(N2588="základní",J2588,0)</f>
        <v>0</v>
      </c>
      <c r="BF2588" s="158">
        <f>IF(N2588="snížená",J2588,0)</f>
        <v>0</v>
      </c>
      <c r="BG2588" s="158">
        <f>IF(N2588="zákl. přenesená",J2588,0)</f>
        <v>0</v>
      </c>
      <c r="BH2588" s="158">
        <f>IF(N2588="sníž. přenesená",J2588,0)</f>
        <v>0</v>
      </c>
      <c r="BI2588" s="158">
        <f>IF(N2588="nulová",J2588,0)</f>
        <v>0</v>
      </c>
      <c r="BJ2588" s="20" t="s">
        <v>79</v>
      </c>
      <c r="BK2588" s="158">
        <f>ROUND(I2588*H2588,2)</f>
        <v>0</v>
      </c>
      <c r="BL2588" s="20" t="s">
        <v>292</v>
      </c>
      <c r="BM2588" s="157" t="s">
        <v>3107</v>
      </c>
    </row>
    <row r="2589" spans="1:65" s="2" customFormat="1" ht="136.5">
      <c r="A2589" s="35"/>
      <c r="B2589" s="36"/>
      <c r="C2589" s="35"/>
      <c r="D2589" s="159" t="s">
        <v>204</v>
      </c>
      <c r="E2589" s="35"/>
      <c r="F2589" s="160" t="s">
        <v>3108</v>
      </c>
      <c r="G2589" s="35"/>
      <c r="H2589" s="35"/>
      <c r="I2589" s="161"/>
      <c r="J2589" s="35"/>
      <c r="K2589" s="35"/>
      <c r="L2589" s="36"/>
      <c r="M2589" s="162"/>
      <c r="N2589" s="163"/>
      <c r="O2589" s="56"/>
      <c r="P2589" s="56"/>
      <c r="Q2589" s="56"/>
      <c r="R2589" s="56"/>
      <c r="S2589" s="56"/>
      <c r="T2589" s="57"/>
      <c r="U2589" s="35"/>
      <c r="V2589" s="35"/>
      <c r="W2589" s="35"/>
      <c r="X2589" s="35"/>
      <c r="Y2589" s="35"/>
      <c r="Z2589" s="35"/>
      <c r="AA2589" s="35"/>
      <c r="AB2589" s="35"/>
      <c r="AC2589" s="35"/>
      <c r="AD2589" s="35"/>
      <c r="AE2589" s="35"/>
      <c r="AT2589" s="20" t="s">
        <v>204</v>
      </c>
      <c r="AU2589" s="20" t="s">
        <v>81</v>
      </c>
    </row>
    <row r="2590" spans="1:65" s="13" customFormat="1">
      <c r="B2590" s="164"/>
      <c r="D2590" s="159" t="s">
        <v>206</v>
      </c>
      <c r="E2590" s="165" t="s">
        <v>3</v>
      </c>
      <c r="F2590" s="166" t="s">
        <v>3109</v>
      </c>
      <c r="H2590" s="167">
        <v>220.28</v>
      </c>
      <c r="I2590" s="168"/>
      <c r="L2590" s="164"/>
      <c r="M2590" s="169"/>
      <c r="N2590" s="170"/>
      <c r="O2590" s="170"/>
      <c r="P2590" s="170"/>
      <c r="Q2590" s="170"/>
      <c r="R2590" s="170"/>
      <c r="S2590" s="170"/>
      <c r="T2590" s="171"/>
      <c r="AT2590" s="165" t="s">
        <v>206</v>
      </c>
      <c r="AU2590" s="165" t="s">
        <v>81</v>
      </c>
      <c r="AV2590" s="13" t="s">
        <v>81</v>
      </c>
      <c r="AW2590" s="13" t="s">
        <v>34</v>
      </c>
      <c r="AX2590" s="13" t="s">
        <v>79</v>
      </c>
      <c r="AY2590" s="165" t="s">
        <v>195</v>
      </c>
    </row>
    <row r="2591" spans="1:65" s="2" customFormat="1" ht="37.9" customHeight="1">
      <c r="A2591" s="35"/>
      <c r="B2591" s="145"/>
      <c r="C2591" s="146" t="s">
        <v>3110</v>
      </c>
      <c r="D2591" s="146" t="s">
        <v>197</v>
      </c>
      <c r="E2591" s="147" t="s">
        <v>3111</v>
      </c>
      <c r="F2591" s="148" t="s">
        <v>3112</v>
      </c>
      <c r="G2591" s="149" t="s">
        <v>300</v>
      </c>
      <c r="H2591" s="150">
        <v>325.39999999999998</v>
      </c>
      <c r="I2591" s="151"/>
      <c r="J2591" s="152">
        <f>ROUND(I2591*H2591,2)</f>
        <v>0</v>
      </c>
      <c r="K2591" s="148" t="s">
        <v>201</v>
      </c>
      <c r="L2591" s="36"/>
      <c r="M2591" s="153" t="s">
        <v>3</v>
      </c>
      <c r="N2591" s="154" t="s">
        <v>43</v>
      </c>
      <c r="O2591" s="56"/>
      <c r="P2591" s="155">
        <f>O2591*H2591</f>
        <v>0</v>
      </c>
      <c r="Q2591" s="155">
        <v>1E-4</v>
      </c>
      <c r="R2591" s="155">
        <f>Q2591*H2591</f>
        <v>3.2539999999999999E-2</v>
      </c>
      <c r="S2591" s="155">
        <v>0</v>
      </c>
      <c r="T2591" s="156">
        <f>S2591*H2591</f>
        <v>0</v>
      </c>
      <c r="U2591" s="35"/>
      <c r="V2591" s="35"/>
      <c r="W2591" s="35"/>
      <c r="X2591" s="35"/>
      <c r="Y2591" s="35"/>
      <c r="Z2591" s="35"/>
      <c r="AA2591" s="35"/>
      <c r="AB2591" s="35"/>
      <c r="AC2591" s="35"/>
      <c r="AD2591" s="35"/>
      <c r="AE2591" s="35"/>
      <c r="AR2591" s="157" t="s">
        <v>292</v>
      </c>
      <c r="AT2591" s="157" t="s">
        <v>197</v>
      </c>
      <c r="AU2591" s="157" t="s">
        <v>81</v>
      </c>
      <c r="AY2591" s="20" t="s">
        <v>195</v>
      </c>
      <c r="BE2591" s="158">
        <f>IF(N2591="základní",J2591,0)</f>
        <v>0</v>
      </c>
      <c r="BF2591" s="158">
        <f>IF(N2591="snížená",J2591,0)</f>
        <v>0</v>
      </c>
      <c r="BG2591" s="158">
        <f>IF(N2591="zákl. přenesená",J2591,0)</f>
        <v>0</v>
      </c>
      <c r="BH2591" s="158">
        <f>IF(N2591="sníž. přenesená",J2591,0)</f>
        <v>0</v>
      </c>
      <c r="BI2591" s="158">
        <f>IF(N2591="nulová",J2591,0)</f>
        <v>0</v>
      </c>
      <c r="BJ2591" s="20" t="s">
        <v>79</v>
      </c>
      <c r="BK2591" s="158">
        <f>ROUND(I2591*H2591,2)</f>
        <v>0</v>
      </c>
      <c r="BL2591" s="20" t="s">
        <v>292</v>
      </c>
      <c r="BM2591" s="157" t="s">
        <v>3113</v>
      </c>
    </row>
    <row r="2592" spans="1:65" s="2" customFormat="1" ht="136.5">
      <c r="A2592" s="35"/>
      <c r="B2592" s="36"/>
      <c r="C2592" s="35"/>
      <c r="D2592" s="159" t="s">
        <v>204</v>
      </c>
      <c r="E2592" s="35"/>
      <c r="F2592" s="160" t="s">
        <v>3108</v>
      </c>
      <c r="G2592" s="35"/>
      <c r="H2592" s="35"/>
      <c r="I2592" s="161"/>
      <c r="J2592" s="35"/>
      <c r="K2592" s="35"/>
      <c r="L2592" s="36"/>
      <c r="M2592" s="162"/>
      <c r="N2592" s="163"/>
      <c r="O2592" s="56"/>
      <c r="P2592" s="56"/>
      <c r="Q2592" s="56"/>
      <c r="R2592" s="56"/>
      <c r="S2592" s="56"/>
      <c r="T2592" s="57"/>
      <c r="U2592" s="35"/>
      <c r="V2592" s="35"/>
      <c r="W2592" s="35"/>
      <c r="X2592" s="35"/>
      <c r="Y2592" s="35"/>
      <c r="Z2592" s="35"/>
      <c r="AA2592" s="35"/>
      <c r="AB2592" s="35"/>
      <c r="AC2592" s="35"/>
      <c r="AD2592" s="35"/>
      <c r="AE2592" s="35"/>
      <c r="AT2592" s="20" t="s">
        <v>204</v>
      </c>
      <c r="AU2592" s="20" t="s">
        <v>81</v>
      </c>
    </row>
    <row r="2593" spans="1:65" s="13" customFormat="1">
      <c r="B2593" s="164"/>
      <c r="D2593" s="159" t="s">
        <v>206</v>
      </c>
      <c r="E2593" s="165" t="s">
        <v>3</v>
      </c>
      <c r="F2593" s="166" t="s">
        <v>3114</v>
      </c>
      <c r="H2593" s="167">
        <v>325.39999999999998</v>
      </c>
      <c r="I2593" s="168"/>
      <c r="L2593" s="164"/>
      <c r="M2593" s="169"/>
      <c r="N2593" s="170"/>
      <c r="O2593" s="170"/>
      <c r="P2593" s="170"/>
      <c r="Q2593" s="170"/>
      <c r="R2593" s="170"/>
      <c r="S2593" s="170"/>
      <c r="T2593" s="171"/>
      <c r="AT2593" s="165" t="s">
        <v>206</v>
      </c>
      <c r="AU2593" s="165" t="s">
        <v>81</v>
      </c>
      <c r="AV2593" s="13" t="s">
        <v>81</v>
      </c>
      <c r="AW2593" s="13" t="s">
        <v>34</v>
      </c>
      <c r="AX2593" s="13" t="s">
        <v>79</v>
      </c>
      <c r="AY2593" s="165" t="s">
        <v>195</v>
      </c>
    </row>
    <row r="2594" spans="1:65" s="2" customFormat="1" ht="37.9" customHeight="1">
      <c r="A2594" s="35"/>
      <c r="B2594" s="145"/>
      <c r="C2594" s="146" t="s">
        <v>3115</v>
      </c>
      <c r="D2594" s="146" t="s">
        <v>197</v>
      </c>
      <c r="E2594" s="147" t="s">
        <v>3116</v>
      </c>
      <c r="F2594" s="148" t="s">
        <v>3117</v>
      </c>
      <c r="G2594" s="149" t="s">
        <v>300</v>
      </c>
      <c r="H2594" s="150">
        <v>325.39999999999998</v>
      </c>
      <c r="I2594" s="151"/>
      <c r="J2594" s="152">
        <f>ROUND(I2594*H2594,2)</f>
        <v>0</v>
      </c>
      <c r="K2594" s="148" t="s">
        <v>201</v>
      </c>
      <c r="L2594" s="36"/>
      <c r="M2594" s="153" t="s">
        <v>3</v>
      </c>
      <c r="N2594" s="154" t="s">
        <v>43</v>
      </c>
      <c r="O2594" s="56"/>
      <c r="P2594" s="155">
        <f>O2594*H2594</f>
        <v>0</v>
      </c>
      <c r="Q2594" s="155">
        <v>0</v>
      </c>
      <c r="R2594" s="155">
        <f>Q2594*H2594</f>
        <v>0</v>
      </c>
      <c r="S2594" s="155">
        <v>0</v>
      </c>
      <c r="T2594" s="156">
        <f>S2594*H2594</f>
        <v>0</v>
      </c>
      <c r="U2594" s="35"/>
      <c r="V2594" s="35"/>
      <c r="W2594" s="35"/>
      <c r="X2594" s="35"/>
      <c r="Y2594" s="35"/>
      <c r="Z2594" s="35"/>
      <c r="AA2594" s="35"/>
      <c r="AB2594" s="35"/>
      <c r="AC2594" s="35"/>
      <c r="AD2594" s="35"/>
      <c r="AE2594" s="35"/>
      <c r="AR2594" s="157" t="s">
        <v>292</v>
      </c>
      <c r="AT2594" s="157" t="s">
        <v>197</v>
      </c>
      <c r="AU2594" s="157" t="s">
        <v>81</v>
      </c>
      <c r="AY2594" s="20" t="s">
        <v>195</v>
      </c>
      <c r="BE2594" s="158">
        <f>IF(N2594="základní",J2594,0)</f>
        <v>0</v>
      </c>
      <c r="BF2594" s="158">
        <f>IF(N2594="snížená",J2594,0)</f>
        <v>0</v>
      </c>
      <c r="BG2594" s="158">
        <f>IF(N2594="zákl. přenesená",J2594,0)</f>
        <v>0</v>
      </c>
      <c r="BH2594" s="158">
        <f>IF(N2594="sníž. přenesená",J2594,0)</f>
        <v>0</v>
      </c>
      <c r="BI2594" s="158">
        <f>IF(N2594="nulová",J2594,0)</f>
        <v>0</v>
      </c>
      <c r="BJ2594" s="20" t="s">
        <v>79</v>
      </c>
      <c r="BK2594" s="158">
        <f>ROUND(I2594*H2594,2)</f>
        <v>0</v>
      </c>
      <c r="BL2594" s="20" t="s">
        <v>292</v>
      </c>
      <c r="BM2594" s="157" t="s">
        <v>3118</v>
      </c>
    </row>
    <row r="2595" spans="1:65" s="2" customFormat="1" ht="136.5">
      <c r="A2595" s="35"/>
      <c r="B2595" s="36"/>
      <c r="C2595" s="35"/>
      <c r="D2595" s="159" t="s">
        <v>204</v>
      </c>
      <c r="E2595" s="35"/>
      <c r="F2595" s="160" t="s">
        <v>3108</v>
      </c>
      <c r="G2595" s="35"/>
      <c r="H2595" s="35"/>
      <c r="I2595" s="161"/>
      <c r="J2595" s="35"/>
      <c r="K2595" s="35"/>
      <c r="L2595" s="36"/>
      <c r="M2595" s="162"/>
      <c r="N2595" s="163"/>
      <c r="O2595" s="56"/>
      <c r="P2595" s="56"/>
      <c r="Q2595" s="56"/>
      <c r="R2595" s="56"/>
      <c r="S2595" s="56"/>
      <c r="T2595" s="57"/>
      <c r="U2595" s="35"/>
      <c r="V2595" s="35"/>
      <c r="W2595" s="35"/>
      <c r="X2595" s="35"/>
      <c r="Y2595" s="35"/>
      <c r="Z2595" s="35"/>
      <c r="AA2595" s="35"/>
      <c r="AB2595" s="35"/>
      <c r="AC2595" s="35"/>
      <c r="AD2595" s="35"/>
      <c r="AE2595" s="35"/>
      <c r="AT2595" s="20" t="s">
        <v>204</v>
      </c>
      <c r="AU2595" s="20" t="s">
        <v>81</v>
      </c>
    </row>
    <row r="2596" spans="1:65" s="13" customFormat="1">
      <c r="B2596" s="164"/>
      <c r="D2596" s="159" t="s">
        <v>206</v>
      </c>
      <c r="E2596" s="165" t="s">
        <v>3</v>
      </c>
      <c r="F2596" s="166" t="s">
        <v>3114</v>
      </c>
      <c r="H2596" s="167">
        <v>325.39999999999998</v>
      </c>
      <c r="I2596" s="168"/>
      <c r="L2596" s="164"/>
      <c r="M2596" s="169"/>
      <c r="N2596" s="170"/>
      <c r="O2596" s="170"/>
      <c r="P2596" s="170"/>
      <c r="Q2596" s="170"/>
      <c r="R2596" s="170"/>
      <c r="S2596" s="170"/>
      <c r="T2596" s="171"/>
      <c r="AT2596" s="165" t="s">
        <v>206</v>
      </c>
      <c r="AU2596" s="165" t="s">
        <v>81</v>
      </c>
      <c r="AV2596" s="13" t="s">
        <v>81</v>
      </c>
      <c r="AW2596" s="13" t="s">
        <v>34</v>
      </c>
      <c r="AX2596" s="13" t="s">
        <v>79</v>
      </c>
      <c r="AY2596" s="165" t="s">
        <v>195</v>
      </c>
    </row>
    <row r="2597" spans="1:65" s="2" customFormat="1" ht="24.2" customHeight="1">
      <c r="A2597" s="35"/>
      <c r="B2597" s="145"/>
      <c r="C2597" s="188" t="s">
        <v>3119</v>
      </c>
      <c r="D2597" s="188" t="s">
        <v>282</v>
      </c>
      <c r="E2597" s="189" t="s">
        <v>3073</v>
      </c>
      <c r="F2597" s="190" t="s">
        <v>3074</v>
      </c>
      <c r="G2597" s="191" t="s">
        <v>300</v>
      </c>
      <c r="H2597" s="192">
        <v>357.94</v>
      </c>
      <c r="I2597" s="193"/>
      <c r="J2597" s="194">
        <f>ROUND(I2597*H2597,2)</f>
        <v>0</v>
      </c>
      <c r="K2597" s="190" t="s">
        <v>201</v>
      </c>
      <c r="L2597" s="195"/>
      <c r="M2597" s="196" t="s">
        <v>3</v>
      </c>
      <c r="N2597" s="197" t="s">
        <v>43</v>
      </c>
      <c r="O2597" s="56"/>
      <c r="P2597" s="155">
        <f>O2597*H2597</f>
        <v>0</v>
      </c>
      <c r="Q2597" s="155">
        <v>1.3999999999999999E-4</v>
      </c>
      <c r="R2597" s="155">
        <f>Q2597*H2597</f>
        <v>5.0111599999999992E-2</v>
      </c>
      <c r="S2597" s="155">
        <v>0</v>
      </c>
      <c r="T2597" s="156">
        <f>S2597*H2597</f>
        <v>0</v>
      </c>
      <c r="U2597" s="35"/>
      <c r="V2597" s="35"/>
      <c r="W2597" s="35"/>
      <c r="X2597" s="35"/>
      <c r="Y2597" s="35"/>
      <c r="Z2597" s="35"/>
      <c r="AA2597" s="35"/>
      <c r="AB2597" s="35"/>
      <c r="AC2597" s="35"/>
      <c r="AD2597" s="35"/>
      <c r="AE2597" s="35"/>
      <c r="AR2597" s="157" t="s">
        <v>392</v>
      </c>
      <c r="AT2597" s="157" t="s">
        <v>282</v>
      </c>
      <c r="AU2597" s="157" t="s">
        <v>81</v>
      </c>
      <c r="AY2597" s="20" t="s">
        <v>195</v>
      </c>
      <c r="BE2597" s="158">
        <f>IF(N2597="základní",J2597,0)</f>
        <v>0</v>
      </c>
      <c r="BF2597" s="158">
        <f>IF(N2597="snížená",J2597,0)</f>
        <v>0</v>
      </c>
      <c r="BG2597" s="158">
        <f>IF(N2597="zákl. přenesená",J2597,0)</f>
        <v>0</v>
      </c>
      <c r="BH2597" s="158">
        <f>IF(N2597="sníž. přenesená",J2597,0)</f>
        <v>0</v>
      </c>
      <c r="BI2597" s="158">
        <f>IF(N2597="nulová",J2597,0)</f>
        <v>0</v>
      </c>
      <c r="BJ2597" s="20" t="s">
        <v>79</v>
      </c>
      <c r="BK2597" s="158">
        <f>ROUND(I2597*H2597,2)</f>
        <v>0</v>
      </c>
      <c r="BL2597" s="20" t="s">
        <v>292</v>
      </c>
      <c r="BM2597" s="157" t="s">
        <v>3120</v>
      </c>
    </row>
    <row r="2598" spans="1:65" s="13" customFormat="1">
      <c r="B2598" s="164"/>
      <c r="D2598" s="159" t="s">
        <v>206</v>
      </c>
      <c r="F2598" s="166" t="s">
        <v>3121</v>
      </c>
      <c r="H2598" s="167">
        <v>357.94</v>
      </c>
      <c r="I2598" s="168"/>
      <c r="L2598" s="164"/>
      <c r="M2598" s="169"/>
      <c r="N2598" s="170"/>
      <c r="O2598" s="170"/>
      <c r="P2598" s="170"/>
      <c r="Q2598" s="170"/>
      <c r="R2598" s="170"/>
      <c r="S2598" s="170"/>
      <c r="T2598" s="171"/>
      <c r="AT2598" s="165" t="s">
        <v>206</v>
      </c>
      <c r="AU2598" s="165" t="s">
        <v>81</v>
      </c>
      <c r="AV2598" s="13" t="s">
        <v>81</v>
      </c>
      <c r="AW2598" s="13" t="s">
        <v>4</v>
      </c>
      <c r="AX2598" s="13" t="s">
        <v>79</v>
      </c>
      <c r="AY2598" s="165" t="s">
        <v>195</v>
      </c>
    </row>
    <row r="2599" spans="1:65" s="2" customFormat="1" ht="24.2" customHeight="1">
      <c r="A2599" s="35"/>
      <c r="B2599" s="145"/>
      <c r="C2599" s="188" t="s">
        <v>3122</v>
      </c>
      <c r="D2599" s="188" t="s">
        <v>282</v>
      </c>
      <c r="E2599" s="189" t="s">
        <v>3078</v>
      </c>
      <c r="F2599" s="190" t="s">
        <v>3079</v>
      </c>
      <c r="G2599" s="191" t="s">
        <v>321</v>
      </c>
      <c r="H2599" s="192">
        <v>357.94</v>
      </c>
      <c r="I2599" s="193"/>
      <c r="J2599" s="194">
        <f>ROUND(I2599*H2599,2)</f>
        <v>0</v>
      </c>
      <c r="K2599" s="190" t="s">
        <v>201</v>
      </c>
      <c r="L2599" s="195"/>
      <c r="M2599" s="196" t="s">
        <v>3</v>
      </c>
      <c r="N2599" s="197" t="s">
        <v>43</v>
      </c>
      <c r="O2599" s="56"/>
      <c r="P2599" s="155">
        <f>O2599*H2599</f>
        <v>0</v>
      </c>
      <c r="Q2599" s="155">
        <v>2.0000000000000002E-5</v>
      </c>
      <c r="R2599" s="155">
        <f>Q2599*H2599</f>
        <v>7.1588000000000008E-3</v>
      </c>
      <c r="S2599" s="155">
        <v>0</v>
      </c>
      <c r="T2599" s="156">
        <f>S2599*H2599</f>
        <v>0</v>
      </c>
      <c r="U2599" s="35"/>
      <c r="V2599" s="35"/>
      <c r="W2599" s="35"/>
      <c r="X2599" s="35"/>
      <c r="Y2599" s="35"/>
      <c r="Z2599" s="35"/>
      <c r="AA2599" s="35"/>
      <c r="AB2599" s="35"/>
      <c r="AC2599" s="35"/>
      <c r="AD2599" s="35"/>
      <c r="AE2599" s="35"/>
      <c r="AR2599" s="157" t="s">
        <v>392</v>
      </c>
      <c r="AT2599" s="157" t="s">
        <v>282</v>
      </c>
      <c r="AU2599" s="157" t="s">
        <v>81</v>
      </c>
      <c r="AY2599" s="20" t="s">
        <v>195</v>
      </c>
      <c r="BE2599" s="158">
        <f>IF(N2599="základní",J2599,0)</f>
        <v>0</v>
      </c>
      <c r="BF2599" s="158">
        <f>IF(N2599="snížená",J2599,0)</f>
        <v>0</v>
      </c>
      <c r="BG2599" s="158">
        <f>IF(N2599="zákl. přenesená",J2599,0)</f>
        <v>0</v>
      </c>
      <c r="BH2599" s="158">
        <f>IF(N2599="sníž. přenesená",J2599,0)</f>
        <v>0</v>
      </c>
      <c r="BI2599" s="158">
        <f>IF(N2599="nulová",J2599,0)</f>
        <v>0</v>
      </c>
      <c r="BJ2599" s="20" t="s">
        <v>79</v>
      </c>
      <c r="BK2599" s="158">
        <f>ROUND(I2599*H2599,2)</f>
        <v>0</v>
      </c>
      <c r="BL2599" s="20" t="s">
        <v>292</v>
      </c>
      <c r="BM2599" s="157" t="s">
        <v>3123</v>
      </c>
    </row>
    <row r="2600" spans="1:65" s="13" customFormat="1">
      <c r="B2600" s="164"/>
      <c r="D2600" s="159" t="s">
        <v>206</v>
      </c>
      <c r="F2600" s="166" t="s">
        <v>3121</v>
      </c>
      <c r="H2600" s="167">
        <v>357.94</v>
      </c>
      <c r="I2600" s="168"/>
      <c r="L2600" s="164"/>
      <c r="M2600" s="169"/>
      <c r="N2600" s="170"/>
      <c r="O2600" s="170"/>
      <c r="P2600" s="170"/>
      <c r="Q2600" s="170"/>
      <c r="R2600" s="170"/>
      <c r="S2600" s="170"/>
      <c r="T2600" s="171"/>
      <c r="AT2600" s="165" t="s">
        <v>206</v>
      </c>
      <c r="AU2600" s="165" t="s">
        <v>81</v>
      </c>
      <c r="AV2600" s="13" t="s">
        <v>81</v>
      </c>
      <c r="AW2600" s="13" t="s">
        <v>4</v>
      </c>
      <c r="AX2600" s="13" t="s">
        <v>79</v>
      </c>
      <c r="AY2600" s="165" t="s">
        <v>195</v>
      </c>
    </row>
    <row r="2601" spans="1:65" s="2" customFormat="1" ht="24.2" customHeight="1">
      <c r="A2601" s="35"/>
      <c r="B2601" s="145"/>
      <c r="C2601" s="188" t="s">
        <v>3124</v>
      </c>
      <c r="D2601" s="188" t="s">
        <v>282</v>
      </c>
      <c r="E2601" s="189" t="s">
        <v>3125</v>
      </c>
      <c r="F2601" s="190" t="s">
        <v>3126</v>
      </c>
      <c r="G2601" s="191" t="s">
        <v>321</v>
      </c>
      <c r="H2601" s="192">
        <v>189.333</v>
      </c>
      <c r="I2601" s="193"/>
      <c r="J2601" s="194">
        <f>ROUND(I2601*H2601,2)</f>
        <v>0</v>
      </c>
      <c r="K2601" s="190" t="s">
        <v>201</v>
      </c>
      <c r="L2601" s="195"/>
      <c r="M2601" s="196" t="s">
        <v>3</v>
      </c>
      <c r="N2601" s="197" t="s">
        <v>43</v>
      </c>
      <c r="O2601" s="56"/>
      <c r="P2601" s="155">
        <f>O2601*H2601</f>
        <v>0</v>
      </c>
      <c r="Q2601" s="155">
        <v>5.0000000000000002E-5</v>
      </c>
      <c r="R2601" s="155">
        <f>Q2601*H2601</f>
        <v>9.4666500000000001E-3</v>
      </c>
      <c r="S2601" s="155">
        <v>0</v>
      </c>
      <c r="T2601" s="156">
        <f>S2601*H2601</f>
        <v>0</v>
      </c>
      <c r="U2601" s="35"/>
      <c r="V2601" s="35"/>
      <c r="W2601" s="35"/>
      <c r="X2601" s="35"/>
      <c r="Y2601" s="35"/>
      <c r="Z2601" s="35"/>
      <c r="AA2601" s="35"/>
      <c r="AB2601" s="35"/>
      <c r="AC2601" s="35"/>
      <c r="AD2601" s="35"/>
      <c r="AE2601" s="35"/>
      <c r="AR2601" s="157" t="s">
        <v>392</v>
      </c>
      <c r="AT2601" s="157" t="s">
        <v>282</v>
      </c>
      <c r="AU2601" s="157" t="s">
        <v>81</v>
      </c>
      <c r="AY2601" s="20" t="s">
        <v>195</v>
      </c>
      <c r="BE2601" s="158">
        <f>IF(N2601="základní",J2601,0)</f>
        <v>0</v>
      </c>
      <c r="BF2601" s="158">
        <f>IF(N2601="snížená",J2601,0)</f>
        <v>0</v>
      </c>
      <c r="BG2601" s="158">
        <f>IF(N2601="zákl. přenesená",J2601,0)</f>
        <v>0</v>
      </c>
      <c r="BH2601" s="158">
        <f>IF(N2601="sníž. přenesená",J2601,0)</f>
        <v>0</v>
      </c>
      <c r="BI2601" s="158">
        <f>IF(N2601="nulová",J2601,0)</f>
        <v>0</v>
      </c>
      <c r="BJ2601" s="20" t="s">
        <v>79</v>
      </c>
      <c r="BK2601" s="158">
        <f>ROUND(I2601*H2601,2)</f>
        <v>0</v>
      </c>
      <c r="BL2601" s="20" t="s">
        <v>292</v>
      </c>
      <c r="BM2601" s="157" t="s">
        <v>3127</v>
      </c>
    </row>
    <row r="2602" spans="1:65" s="2" customFormat="1" ht="37.9" customHeight="1">
      <c r="A2602" s="35"/>
      <c r="B2602" s="145"/>
      <c r="C2602" s="146" t="s">
        <v>3128</v>
      </c>
      <c r="D2602" s="146" t="s">
        <v>197</v>
      </c>
      <c r="E2602" s="147" t="s">
        <v>3129</v>
      </c>
      <c r="F2602" s="148" t="s">
        <v>3130</v>
      </c>
      <c r="G2602" s="149" t="s">
        <v>300</v>
      </c>
      <c r="H2602" s="150">
        <v>220.28</v>
      </c>
      <c r="I2602" s="151"/>
      <c r="J2602" s="152">
        <f>ROUND(I2602*H2602,2)</f>
        <v>0</v>
      </c>
      <c r="K2602" s="148" t="s">
        <v>201</v>
      </c>
      <c r="L2602" s="36"/>
      <c r="M2602" s="153" t="s">
        <v>3</v>
      </c>
      <c r="N2602" s="154" t="s">
        <v>43</v>
      </c>
      <c r="O2602" s="56"/>
      <c r="P2602" s="155">
        <f>O2602*H2602</f>
        <v>0</v>
      </c>
      <c r="Q2602" s="155">
        <v>0</v>
      </c>
      <c r="R2602" s="155">
        <f>Q2602*H2602</f>
        <v>0</v>
      </c>
      <c r="S2602" s="155">
        <v>0</v>
      </c>
      <c r="T2602" s="156">
        <f>S2602*H2602</f>
        <v>0</v>
      </c>
      <c r="U2602" s="35"/>
      <c r="V2602" s="35"/>
      <c r="W2602" s="35"/>
      <c r="X2602" s="35"/>
      <c r="Y2602" s="35"/>
      <c r="Z2602" s="35"/>
      <c r="AA2602" s="35"/>
      <c r="AB2602" s="35"/>
      <c r="AC2602" s="35"/>
      <c r="AD2602" s="35"/>
      <c r="AE2602" s="35"/>
      <c r="AR2602" s="157" t="s">
        <v>292</v>
      </c>
      <c r="AT2602" s="157" t="s">
        <v>197</v>
      </c>
      <c r="AU2602" s="157" t="s">
        <v>81</v>
      </c>
      <c r="AY2602" s="20" t="s">
        <v>195</v>
      </c>
      <c r="BE2602" s="158">
        <f>IF(N2602="základní",J2602,0)</f>
        <v>0</v>
      </c>
      <c r="BF2602" s="158">
        <f>IF(N2602="snížená",J2602,0)</f>
        <v>0</v>
      </c>
      <c r="BG2602" s="158">
        <f>IF(N2602="zákl. přenesená",J2602,0)</f>
        <v>0</v>
      </c>
      <c r="BH2602" s="158">
        <f>IF(N2602="sníž. přenesená",J2602,0)</f>
        <v>0</v>
      </c>
      <c r="BI2602" s="158">
        <f>IF(N2602="nulová",J2602,0)</f>
        <v>0</v>
      </c>
      <c r="BJ2602" s="20" t="s">
        <v>79</v>
      </c>
      <c r="BK2602" s="158">
        <f>ROUND(I2602*H2602,2)</f>
        <v>0</v>
      </c>
      <c r="BL2602" s="20" t="s">
        <v>292</v>
      </c>
      <c r="BM2602" s="157" t="s">
        <v>3131</v>
      </c>
    </row>
    <row r="2603" spans="1:65" s="2" customFormat="1" ht="136.5">
      <c r="A2603" s="35"/>
      <c r="B2603" s="36"/>
      <c r="C2603" s="35"/>
      <c r="D2603" s="159" t="s">
        <v>204</v>
      </c>
      <c r="E2603" s="35"/>
      <c r="F2603" s="160" t="s">
        <v>3108</v>
      </c>
      <c r="G2603" s="35"/>
      <c r="H2603" s="35"/>
      <c r="I2603" s="161"/>
      <c r="J2603" s="35"/>
      <c r="K2603" s="35"/>
      <c r="L2603" s="36"/>
      <c r="M2603" s="162"/>
      <c r="N2603" s="163"/>
      <c r="O2603" s="56"/>
      <c r="P2603" s="56"/>
      <c r="Q2603" s="56"/>
      <c r="R2603" s="56"/>
      <c r="S2603" s="56"/>
      <c r="T2603" s="57"/>
      <c r="U2603" s="35"/>
      <c r="V2603" s="35"/>
      <c r="W2603" s="35"/>
      <c r="X2603" s="35"/>
      <c r="Y2603" s="35"/>
      <c r="Z2603" s="35"/>
      <c r="AA2603" s="35"/>
      <c r="AB2603" s="35"/>
      <c r="AC2603" s="35"/>
      <c r="AD2603" s="35"/>
      <c r="AE2603" s="35"/>
      <c r="AT2603" s="20" t="s">
        <v>204</v>
      </c>
      <c r="AU2603" s="20" t="s">
        <v>81</v>
      </c>
    </row>
    <row r="2604" spans="1:65" s="2" customFormat="1" ht="24.2" customHeight="1">
      <c r="A2604" s="35"/>
      <c r="B2604" s="145"/>
      <c r="C2604" s="188" t="s">
        <v>3132</v>
      </c>
      <c r="D2604" s="188" t="s">
        <v>282</v>
      </c>
      <c r="E2604" s="189" t="s">
        <v>2782</v>
      </c>
      <c r="F2604" s="190" t="s">
        <v>2783</v>
      </c>
      <c r="G2604" s="191" t="s">
        <v>300</v>
      </c>
      <c r="H2604" s="192">
        <v>224.68600000000001</v>
      </c>
      <c r="I2604" s="193"/>
      <c r="J2604" s="194">
        <f>ROUND(I2604*H2604,2)</f>
        <v>0</v>
      </c>
      <c r="K2604" s="190" t="s">
        <v>201</v>
      </c>
      <c r="L2604" s="195"/>
      <c r="M2604" s="196" t="s">
        <v>3</v>
      </c>
      <c r="N2604" s="197" t="s">
        <v>43</v>
      </c>
      <c r="O2604" s="56"/>
      <c r="P2604" s="155">
        <f>O2604*H2604</f>
        <v>0</v>
      </c>
      <c r="Q2604" s="155">
        <v>4.8000000000000001E-4</v>
      </c>
      <c r="R2604" s="155">
        <f>Q2604*H2604</f>
        <v>0.10784928000000001</v>
      </c>
      <c r="S2604" s="155">
        <v>0</v>
      </c>
      <c r="T2604" s="156">
        <f>S2604*H2604</f>
        <v>0</v>
      </c>
      <c r="U2604" s="35"/>
      <c r="V2604" s="35"/>
      <c r="W2604" s="35"/>
      <c r="X2604" s="35"/>
      <c r="Y2604" s="35"/>
      <c r="Z2604" s="35"/>
      <c r="AA2604" s="35"/>
      <c r="AB2604" s="35"/>
      <c r="AC2604" s="35"/>
      <c r="AD2604" s="35"/>
      <c r="AE2604" s="35"/>
      <c r="AR2604" s="157" t="s">
        <v>392</v>
      </c>
      <c r="AT2604" s="157" t="s">
        <v>282</v>
      </c>
      <c r="AU2604" s="157" t="s">
        <v>81</v>
      </c>
      <c r="AY2604" s="20" t="s">
        <v>195</v>
      </c>
      <c r="BE2604" s="158">
        <f>IF(N2604="základní",J2604,0)</f>
        <v>0</v>
      </c>
      <c r="BF2604" s="158">
        <f>IF(N2604="snížená",J2604,0)</f>
        <v>0</v>
      </c>
      <c r="BG2604" s="158">
        <f>IF(N2604="zákl. přenesená",J2604,0)</f>
        <v>0</v>
      </c>
      <c r="BH2604" s="158">
        <f>IF(N2604="sníž. přenesená",J2604,0)</f>
        <v>0</v>
      </c>
      <c r="BI2604" s="158">
        <f>IF(N2604="nulová",J2604,0)</f>
        <v>0</v>
      </c>
      <c r="BJ2604" s="20" t="s">
        <v>79</v>
      </c>
      <c r="BK2604" s="158">
        <f>ROUND(I2604*H2604,2)</f>
        <v>0</v>
      </c>
      <c r="BL2604" s="20" t="s">
        <v>292</v>
      </c>
      <c r="BM2604" s="157" t="s">
        <v>3133</v>
      </c>
    </row>
    <row r="2605" spans="1:65" s="13" customFormat="1">
      <c r="B2605" s="164"/>
      <c r="D2605" s="159" t="s">
        <v>206</v>
      </c>
      <c r="F2605" s="166" t="s">
        <v>3134</v>
      </c>
      <c r="H2605" s="167">
        <v>224.68600000000001</v>
      </c>
      <c r="I2605" s="168"/>
      <c r="L2605" s="164"/>
      <c r="M2605" s="169"/>
      <c r="N2605" s="170"/>
      <c r="O2605" s="170"/>
      <c r="P2605" s="170"/>
      <c r="Q2605" s="170"/>
      <c r="R2605" s="170"/>
      <c r="S2605" s="170"/>
      <c r="T2605" s="171"/>
      <c r="AT2605" s="165" t="s">
        <v>206</v>
      </c>
      <c r="AU2605" s="165" t="s">
        <v>81</v>
      </c>
      <c r="AV2605" s="13" t="s">
        <v>81</v>
      </c>
      <c r="AW2605" s="13" t="s">
        <v>4</v>
      </c>
      <c r="AX2605" s="13" t="s">
        <v>79</v>
      </c>
      <c r="AY2605" s="165" t="s">
        <v>195</v>
      </c>
    </row>
    <row r="2606" spans="1:65" s="2" customFormat="1" ht="62.65" customHeight="1">
      <c r="A2606" s="35"/>
      <c r="B2606" s="145"/>
      <c r="C2606" s="146" t="s">
        <v>3135</v>
      </c>
      <c r="D2606" s="146" t="s">
        <v>197</v>
      </c>
      <c r="E2606" s="147" t="s">
        <v>3136</v>
      </c>
      <c r="F2606" s="148" t="s">
        <v>3137</v>
      </c>
      <c r="G2606" s="149" t="s">
        <v>300</v>
      </c>
      <c r="H2606" s="150">
        <v>37.520000000000003</v>
      </c>
      <c r="I2606" s="151"/>
      <c r="J2606" s="152">
        <f>ROUND(I2606*H2606,2)</f>
        <v>0</v>
      </c>
      <c r="K2606" s="148" t="s">
        <v>201</v>
      </c>
      <c r="L2606" s="36"/>
      <c r="M2606" s="153" t="s">
        <v>3</v>
      </c>
      <c r="N2606" s="154" t="s">
        <v>43</v>
      </c>
      <c r="O2606" s="56"/>
      <c r="P2606" s="155">
        <f>O2606*H2606</f>
        <v>0</v>
      </c>
      <c r="Q2606" s="155">
        <v>1.423E-2</v>
      </c>
      <c r="R2606" s="155">
        <f>Q2606*H2606</f>
        <v>0.53390959999999998</v>
      </c>
      <c r="S2606" s="155">
        <v>0</v>
      </c>
      <c r="T2606" s="156">
        <f>S2606*H2606</f>
        <v>0</v>
      </c>
      <c r="U2606" s="35"/>
      <c r="V2606" s="35"/>
      <c r="W2606" s="35"/>
      <c r="X2606" s="35"/>
      <c r="Y2606" s="35"/>
      <c r="Z2606" s="35"/>
      <c r="AA2606" s="35"/>
      <c r="AB2606" s="35"/>
      <c r="AC2606" s="35"/>
      <c r="AD2606" s="35"/>
      <c r="AE2606" s="35"/>
      <c r="AR2606" s="157" t="s">
        <v>292</v>
      </c>
      <c r="AT2606" s="157" t="s">
        <v>197</v>
      </c>
      <c r="AU2606" s="157" t="s">
        <v>81</v>
      </c>
      <c r="AY2606" s="20" t="s">
        <v>195</v>
      </c>
      <c r="BE2606" s="158">
        <f>IF(N2606="základní",J2606,0)</f>
        <v>0</v>
      </c>
      <c r="BF2606" s="158">
        <f>IF(N2606="snížená",J2606,0)</f>
        <v>0</v>
      </c>
      <c r="BG2606" s="158">
        <f>IF(N2606="zákl. přenesená",J2606,0)</f>
        <v>0</v>
      </c>
      <c r="BH2606" s="158">
        <f>IF(N2606="sníž. přenesená",J2606,0)</f>
        <v>0</v>
      </c>
      <c r="BI2606" s="158">
        <f>IF(N2606="nulová",J2606,0)</f>
        <v>0</v>
      </c>
      <c r="BJ2606" s="20" t="s">
        <v>79</v>
      </c>
      <c r="BK2606" s="158">
        <f>ROUND(I2606*H2606,2)</f>
        <v>0</v>
      </c>
      <c r="BL2606" s="20" t="s">
        <v>292</v>
      </c>
      <c r="BM2606" s="157" t="s">
        <v>3138</v>
      </c>
    </row>
    <row r="2607" spans="1:65" s="2" customFormat="1" ht="136.5">
      <c r="A2607" s="35"/>
      <c r="B2607" s="36"/>
      <c r="C2607" s="35"/>
      <c r="D2607" s="159" t="s">
        <v>204</v>
      </c>
      <c r="E2607" s="35"/>
      <c r="F2607" s="160" t="s">
        <v>3139</v>
      </c>
      <c r="G2607" s="35"/>
      <c r="H2607" s="35"/>
      <c r="I2607" s="161"/>
      <c r="J2607" s="35"/>
      <c r="K2607" s="35"/>
      <c r="L2607" s="36"/>
      <c r="M2607" s="162"/>
      <c r="N2607" s="163"/>
      <c r="O2607" s="56"/>
      <c r="P2607" s="56"/>
      <c r="Q2607" s="56"/>
      <c r="R2607" s="56"/>
      <c r="S2607" s="56"/>
      <c r="T2607" s="57"/>
      <c r="U2607" s="35"/>
      <c r="V2607" s="35"/>
      <c r="W2607" s="35"/>
      <c r="X2607" s="35"/>
      <c r="Y2607" s="35"/>
      <c r="Z2607" s="35"/>
      <c r="AA2607" s="35"/>
      <c r="AB2607" s="35"/>
      <c r="AC2607" s="35"/>
      <c r="AD2607" s="35"/>
      <c r="AE2607" s="35"/>
      <c r="AT2607" s="20" t="s">
        <v>204</v>
      </c>
      <c r="AU2607" s="20" t="s">
        <v>81</v>
      </c>
    </row>
    <row r="2608" spans="1:65" s="13" customFormat="1">
      <c r="B2608" s="164"/>
      <c r="D2608" s="159" t="s">
        <v>206</v>
      </c>
      <c r="E2608" s="165" t="s">
        <v>3</v>
      </c>
      <c r="F2608" s="166" t="s">
        <v>3140</v>
      </c>
      <c r="H2608" s="167">
        <v>6.67</v>
      </c>
      <c r="I2608" s="168"/>
      <c r="L2608" s="164"/>
      <c r="M2608" s="169"/>
      <c r="N2608" s="170"/>
      <c r="O2608" s="170"/>
      <c r="P2608" s="170"/>
      <c r="Q2608" s="170"/>
      <c r="R2608" s="170"/>
      <c r="S2608" s="170"/>
      <c r="T2608" s="171"/>
      <c r="AT2608" s="165" t="s">
        <v>206</v>
      </c>
      <c r="AU2608" s="165" t="s">
        <v>81</v>
      </c>
      <c r="AV2608" s="13" t="s">
        <v>81</v>
      </c>
      <c r="AW2608" s="13" t="s">
        <v>34</v>
      </c>
      <c r="AX2608" s="13" t="s">
        <v>72</v>
      </c>
      <c r="AY2608" s="165" t="s">
        <v>195</v>
      </c>
    </row>
    <row r="2609" spans="1:65" s="13" customFormat="1">
      <c r="B2609" s="164"/>
      <c r="D2609" s="159" t="s">
        <v>206</v>
      </c>
      <c r="E2609" s="165" t="s">
        <v>3</v>
      </c>
      <c r="F2609" s="166" t="s">
        <v>3141</v>
      </c>
      <c r="H2609" s="167">
        <v>30.85</v>
      </c>
      <c r="I2609" s="168"/>
      <c r="L2609" s="164"/>
      <c r="M2609" s="169"/>
      <c r="N2609" s="170"/>
      <c r="O2609" s="170"/>
      <c r="P2609" s="170"/>
      <c r="Q2609" s="170"/>
      <c r="R2609" s="170"/>
      <c r="S2609" s="170"/>
      <c r="T2609" s="171"/>
      <c r="AT2609" s="165" t="s">
        <v>206</v>
      </c>
      <c r="AU2609" s="165" t="s">
        <v>81</v>
      </c>
      <c r="AV2609" s="13" t="s">
        <v>81</v>
      </c>
      <c r="AW2609" s="13" t="s">
        <v>34</v>
      </c>
      <c r="AX2609" s="13" t="s">
        <v>72</v>
      </c>
      <c r="AY2609" s="165" t="s">
        <v>195</v>
      </c>
    </row>
    <row r="2610" spans="1:65" s="15" customFormat="1">
      <c r="B2610" s="180"/>
      <c r="D2610" s="159" t="s">
        <v>206</v>
      </c>
      <c r="E2610" s="181" t="s">
        <v>3</v>
      </c>
      <c r="F2610" s="182" t="s">
        <v>212</v>
      </c>
      <c r="H2610" s="183">
        <v>37.520000000000003</v>
      </c>
      <c r="I2610" s="184"/>
      <c r="L2610" s="180"/>
      <c r="M2610" s="185"/>
      <c r="N2610" s="186"/>
      <c r="O2610" s="186"/>
      <c r="P2610" s="186"/>
      <c r="Q2610" s="186"/>
      <c r="R2610" s="186"/>
      <c r="S2610" s="186"/>
      <c r="T2610" s="187"/>
      <c r="AT2610" s="181" t="s">
        <v>206</v>
      </c>
      <c r="AU2610" s="181" t="s">
        <v>81</v>
      </c>
      <c r="AV2610" s="15" t="s">
        <v>202</v>
      </c>
      <c r="AW2610" s="15" t="s">
        <v>34</v>
      </c>
      <c r="AX2610" s="15" t="s">
        <v>79</v>
      </c>
      <c r="AY2610" s="181" t="s">
        <v>195</v>
      </c>
    </row>
    <row r="2611" spans="1:65" s="2" customFormat="1" ht="49.15" customHeight="1">
      <c r="A2611" s="35"/>
      <c r="B2611" s="145"/>
      <c r="C2611" s="146" t="s">
        <v>3142</v>
      </c>
      <c r="D2611" s="146" t="s">
        <v>197</v>
      </c>
      <c r="E2611" s="147" t="s">
        <v>3143</v>
      </c>
      <c r="F2611" s="148" t="s">
        <v>3144</v>
      </c>
      <c r="G2611" s="149" t="s">
        <v>300</v>
      </c>
      <c r="H2611" s="150">
        <v>67.599999999999994</v>
      </c>
      <c r="I2611" s="151"/>
      <c r="J2611" s="152">
        <f>ROUND(I2611*H2611,2)</f>
        <v>0</v>
      </c>
      <c r="K2611" s="148" t="s">
        <v>201</v>
      </c>
      <c r="L2611" s="36"/>
      <c r="M2611" s="153" t="s">
        <v>3</v>
      </c>
      <c r="N2611" s="154" t="s">
        <v>43</v>
      </c>
      <c r="O2611" s="56"/>
      <c r="P2611" s="155">
        <f>O2611*H2611</f>
        <v>0</v>
      </c>
      <c r="Q2611" s="155">
        <v>3.7949999999999998E-2</v>
      </c>
      <c r="R2611" s="155">
        <f>Q2611*H2611</f>
        <v>2.5654199999999996</v>
      </c>
      <c r="S2611" s="155">
        <v>0</v>
      </c>
      <c r="T2611" s="156">
        <f>S2611*H2611</f>
        <v>0</v>
      </c>
      <c r="U2611" s="35"/>
      <c r="V2611" s="35"/>
      <c r="W2611" s="35"/>
      <c r="X2611" s="35"/>
      <c r="Y2611" s="35"/>
      <c r="Z2611" s="35"/>
      <c r="AA2611" s="35"/>
      <c r="AB2611" s="35"/>
      <c r="AC2611" s="35"/>
      <c r="AD2611" s="35"/>
      <c r="AE2611" s="35"/>
      <c r="AR2611" s="157" t="s">
        <v>292</v>
      </c>
      <c r="AT2611" s="157" t="s">
        <v>197</v>
      </c>
      <c r="AU2611" s="157" t="s">
        <v>81</v>
      </c>
      <c r="AY2611" s="20" t="s">
        <v>195</v>
      </c>
      <c r="BE2611" s="158">
        <f>IF(N2611="základní",J2611,0)</f>
        <v>0</v>
      </c>
      <c r="BF2611" s="158">
        <f>IF(N2611="snížená",J2611,0)</f>
        <v>0</v>
      </c>
      <c r="BG2611" s="158">
        <f>IF(N2611="zákl. přenesená",J2611,0)</f>
        <v>0</v>
      </c>
      <c r="BH2611" s="158">
        <f>IF(N2611="sníž. přenesená",J2611,0)</f>
        <v>0</v>
      </c>
      <c r="BI2611" s="158">
        <f>IF(N2611="nulová",J2611,0)</f>
        <v>0</v>
      </c>
      <c r="BJ2611" s="20" t="s">
        <v>79</v>
      </c>
      <c r="BK2611" s="158">
        <f>ROUND(I2611*H2611,2)</f>
        <v>0</v>
      </c>
      <c r="BL2611" s="20" t="s">
        <v>292</v>
      </c>
      <c r="BM2611" s="157" t="s">
        <v>3145</v>
      </c>
    </row>
    <row r="2612" spans="1:65" s="2" customFormat="1" ht="136.5">
      <c r="A2612" s="35"/>
      <c r="B2612" s="36"/>
      <c r="C2612" s="35"/>
      <c r="D2612" s="159" t="s">
        <v>204</v>
      </c>
      <c r="E2612" s="35"/>
      <c r="F2612" s="160" t="s">
        <v>3146</v>
      </c>
      <c r="G2612" s="35"/>
      <c r="H2612" s="35"/>
      <c r="I2612" s="161"/>
      <c r="J2612" s="35"/>
      <c r="K2612" s="35"/>
      <c r="L2612" s="36"/>
      <c r="M2612" s="162"/>
      <c r="N2612" s="163"/>
      <c r="O2612" s="56"/>
      <c r="P2612" s="56"/>
      <c r="Q2612" s="56"/>
      <c r="R2612" s="56"/>
      <c r="S2612" s="56"/>
      <c r="T2612" s="57"/>
      <c r="U2612" s="35"/>
      <c r="V2612" s="35"/>
      <c r="W2612" s="35"/>
      <c r="X2612" s="35"/>
      <c r="Y2612" s="35"/>
      <c r="Z2612" s="35"/>
      <c r="AA2612" s="35"/>
      <c r="AB2612" s="35"/>
      <c r="AC2612" s="35"/>
      <c r="AD2612" s="35"/>
      <c r="AE2612" s="35"/>
      <c r="AT2612" s="20" t="s">
        <v>204</v>
      </c>
      <c r="AU2612" s="20" t="s">
        <v>81</v>
      </c>
    </row>
    <row r="2613" spans="1:65" s="13" customFormat="1">
      <c r="B2613" s="164"/>
      <c r="D2613" s="159" t="s">
        <v>206</v>
      </c>
      <c r="E2613" s="165" t="s">
        <v>3</v>
      </c>
      <c r="F2613" s="166" t="s">
        <v>3147</v>
      </c>
      <c r="H2613" s="167">
        <v>67.599999999999994</v>
      </c>
      <c r="I2613" s="168"/>
      <c r="L2613" s="164"/>
      <c r="M2613" s="169"/>
      <c r="N2613" s="170"/>
      <c r="O2613" s="170"/>
      <c r="P2613" s="170"/>
      <c r="Q2613" s="170"/>
      <c r="R2613" s="170"/>
      <c r="S2613" s="170"/>
      <c r="T2613" s="171"/>
      <c r="AT2613" s="165" t="s">
        <v>206</v>
      </c>
      <c r="AU2613" s="165" t="s">
        <v>81</v>
      </c>
      <c r="AV2613" s="13" t="s">
        <v>81</v>
      </c>
      <c r="AW2613" s="13" t="s">
        <v>34</v>
      </c>
      <c r="AX2613" s="13" t="s">
        <v>79</v>
      </c>
      <c r="AY2613" s="165" t="s">
        <v>195</v>
      </c>
    </row>
    <row r="2614" spans="1:65" s="2" customFormat="1" ht="37.9" customHeight="1">
      <c r="A2614" s="35"/>
      <c r="B2614" s="145"/>
      <c r="C2614" s="146" t="s">
        <v>3148</v>
      </c>
      <c r="D2614" s="146" t="s">
        <v>197</v>
      </c>
      <c r="E2614" s="147" t="s">
        <v>3149</v>
      </c>
      <c r="F2614" s="148" t="s">
        <v>3150</v>
      </c>
      <c r="G2614" s="149" t="s">
        <v>321</v>
      </c>
      <c r="H2614" s="150">
        <v>18</v>
      </c>
      <c r="I2614" s="151"/>
      <c r="J2614" s="152">
        <f>ROUND(I2614*H2614,2)</f>
        <v>0</v>
      </c>
      <c r="K2614" s="148" t="s">
        <v>201</v>
      </c>
      <c r="L2614" s="36"/>
      <c r="M2614" s="153" t="s">
        <v>3</v>
      </c>
      <c r="N2614" s="154" t="s">
        <v>43</v>
      </c>
      <c r="O2614" s="56"/>
      <c r="P2614" s="155">
        <f>O2614*H2614</f>
        <v>0</v>
      </c>
      <c r="Q2614" s="155">
        <v>1.8460000000000001E-2</v>
      </c>
      <c r="R2614" s="155">
        <f>Q2614*H2614</f>
        <v>0.33228000000000002</v>
      </c>
      <c r="S2614" s="155">
        <v>0</v>
      </c>
      <c r="T2614" s="156">
        <f>S2614*H2614</f>
        <v>0</v>
      </c>
      <c r="U2614" s="35"/>
      <c r="V2614" s="35"/>
      <c r="W2614" s="35"/>
      <c r="X2614" s="35"/>
      <c r="Y2614" s="35"/>
      <c r="Z2614" s="35"/>
      <c r="AA2614" s="35"/>
      <c r="AB2614" s="35"/>
      <c r="AC2614" s="35"/>
      <c r="AD2614" s="35"/>
      <c r="AE2614" s="35"/>
      <c r="AR2614" s="157" t="s">
        <v>292</v>
      </c>
      <c r="AT2614" s="157" t="s">
        <v>197</v>
      </c>
      <c r="AU2614" s="157" t="s">
        <v>81</v>
      </c>
      <c r="AY2614" s="20" t="s">
        <v>195</v>
      </c>
      <c r="BE2614" s="158">
        <f>IF(N2614="základní",J2614,0)</f>
        <v>0</v>
      </c>
      <c r="BF2614" s="158">
        <f>IF(N2614="snížená",J2614,0)</f>
        <v>0</v>
      </c>
      <c r="BG2614" s="158">
        <f>IF(N2614="zákl. přenesená",J2614,0)</f>
        <v>0</v>
      </c>
      <c r="BH2614" s="158">
        <f>IF(N2614="sníž. přenesená",J2614,0)</f>
        <v>0</v>
      </c>
      <c r="BI2614" s="158">
        <f>IF(N2614="nulová",J2614,0)</f>
        <v>0</v>
      </c>
      <c r="BJ2614" s="20" t="s">
        <v>79</v>
      </c>
      <c r="BK2614" s="158">
        <f>ROUND(I2614*H2614,2)</f>
        <v>0</v>
      </c>
      <c r="BL2614" s="20" t="s">
        <v>292</v>
      </c>
      <c r="BM2614" s="157" t="s">
        <v>3151</v>
      </c>
    </row>
    <row r="2615" spans="1:65" s="2" customFormat="1" ht="107.25">
      <c r="A2615" s="35"/>
      <c r="B2615" s="36"/>
      <c r="C2615" s="35"/>
      <c r="D2615" s="159" t="s">
        <v>204</v>
      </c>
      <c r="E2615" s="35"/>
      <c r="F2615" s="160" t="s">
        <v>3152</v>
      </c>
      <c r="G2615" s="35"/>
      <c r="H2615" s="35"/>
      <c r="I2615" s="161"/>
      <c r="J2615" s="35"/>
      <c r="K2615" s="35"/>
      <c r="L2615" s="36"/>
      <c r="M2615" s="162"/>
      <c r="N2615" s="163"/>
      <c r="O2615" s="56"/>
      <c r="P2615" s="56"/>
      <c r="Q2615" s="56"/>
      <c r="R2615" s="56"/>
      <c r="S2615" s="56"/>
      <c r="T2615" s="57"/>
      <c r="U2615" s="35"/>
      <c r="V2615" s="35"/>
      <c r="W2615" s="35"/>
      <c r="X2615" s="35"/>
      <c r="Y2615" s="35"/>
      <c r="Z2615" s="35"/>
      <c r="AA2615" s="35"/>
      <c r="AB2615" s="35"/>
      <c r="AC2615" s="35"/>
      <c r="AD2615" s="35"/>
      <c r="AE2615" s="35"/>
      <c r="AT2615" s="20" t="s">
        <v>204</v>
      </c>
      <c r="AU2615" s="20" t="s">
        <v>81</v>
      </c>
    </row>
    <row r="2616" spans="1:65" s="13" customFormat="1">
      <c r="B2616" s="164"/>
      <c r="D2616" s="159" t="s">
        <v>206</v>
      </c>
      <c r="E2616" s="165" t="s">
        <v>3</v>
      </c>
      <c r="F2616" s="166" t="s">
        <v>3153</v>
      </c>
      <c r="H2616" s="167">
        <v>18</v>
      </c>
      <c r="I2616" s="168"/>
      <c r="L2616" s="164"/>
      <c r="M2616" s="169"/>
      <c r="N2616" s="170"/>
      <c r="O2616" s="170"/>
      <c r="P2616" s="170"/>
      <c r="Q2616" s="170"/>
      <c r="R2616" s="170"/>
      <c r="S2616" s="170"/>
      <c r="T2616" s="171"/>
      <c r="AT2616" s="165" t="s">
        <v>206</v>
      </c>
      <c r="AU2616" s="165" t="s">
        <v>81</v>
      </c>
      <c r="AV2616" s="13" t="s">
        <v>81</v>
      </c>
      <c r="AW2616" s="13" t="s">
        <v>34</v>
      </c>
      <c r="AX2616" s="13" t="s">
        <v>79</v>
      </c>
      <c r="AY2616" s="165" t="s">
        <v>195</v>
      </c>
    </row>
    <row r="2617" spans="1:65" s="2" customFormat="1" ht="24.2" customHeight="1">
      <c r="A2617" s="35"/>
      <c r="B2617" s="145"/>
      <c r="C2617" s="146" t="s">
        <v>3154</v>
      </c>
      <c r="D2617" s="146" t="s">
        <v>197</v>
      </c>
      <c r="E2617" s="147" t="s">
        <v>3155</v>
      </c>
      <c r="F2617" s="148" t="s">
        <v>3156</v>
      </c>
      <c r="G2617" s="149" t="s">
        <v>300</v>
      </c>
      <c r="H2617" s="150">
        <v>24</v>
      </c>
      <c r="I2617" s="151"/>
      <c r="J2617" s="152">
        <f>ROUND(I2617*H2617,2)</f>
        <v>0</v>
      </c>
      <c r="K2617" s="148" t="s">
        <v>201</v>
      </c>
      <c r="L2617" s="36"/>
      <c r="M2617" s="153" t="s">
        <v>3</v>
      </c>
      <c r="N2617" s="154" t="s">
        <v>43</v>
      </c>
      <c r="O2617" s="56"/>
      <c r="P2617" s="155">
        <f>O2617*H2617</f>
        <v>0</v>
      </c>
      <c r="Q2617" s="155">
        <v>0</v>
      </c>
      <c r="R2617" s="155">
        <f>Q2617*H2617</f>
        <v>0</v>
      </c>
      <c r="S2617" s="155">
        <v>2.0999999999999999E-3</v>
      </c>
      <c r="T2617" s="156">
        <f>S2617*H2617</f>
        <v>5.04E-2</v>
      </c>
      <c r="U2617" s="35"/>
      <c r="V2617" s="35"/>
      <c r="W2617" s="35"/>
      <c r="X2617" s="35"/>
      <c r="Y2617" s="35"/>
      <c r="Z2617" s="35"/>
      <c r="AA2617" s="35"/>
      <c r="AB2617" s="35"/>
      <c r="AC2617" s="35"/>
      <c r="AD2617" s="35"/>
      <c r="AE2617" s="35"/>
      <c r="AR2617" s="157" t="s">
        <v>292</v>
      </c>
      <c r="AT2617" s="157" t="s">
        <v>197</v>
      </c>
      <c r="AU2617" s="157" t="s">
        <v>81</v>
      </c>
      <c r="AY2617" s="20" t="s">
        <v>195</v>
      </c>
      <c r="BE2617" s="158">
        <f>IF(N2617="základní",J2617,0)</f>
        <v>0</v>
      </c>
      <c r="BF2617" s="158">
        <f>IF(N2617="snížená",J2617,0)</f>
        <v>0</v>
      </c>
      <c r="BG2617" s="158">
        <f>IF(N2617="zákl. přenesená",J2617,0)</f>
        <v>0</v>
      </c>
      <c r="BH2617" s="158">
        <f>IF(N2617="sníž. přenesená",J2617,0)</f>
        <v>0</v>
      </c>
      <c r="BI2617" s="158">
        <f>IF(N2617="nulová",J2617,0)</f>
        <v>0</v>
      </c>
      <c r="BJ2617" s="20" t="s">
        <v>79</v>
      </c>
      <c r="BK2617" s="158">
        <f>ROUND(I2617*H2617,2)</f>
        <v>0</v>
      </c>
      <c r="BL2617" s="20" t="s">
        <v>292</v>
      </c>
      <c r="BM2617" s="157" t="s">
        <v>3157</v>
      </c>
    </row>
    <row r="2618" spans="1:65" s="2" customFormat="1" ht="48.75">
      <c r="A2618" s="35"/>
      <c r="B2618" s="36"/>
      <c r="C2618" s="35"/>
      <c r="D2618" s="159" t="s">
        <v>204</v>
      </c>
      <c r="E2618" s="35"/>
      <c r="F2618" s="160" t="s">
        <v>3158</v>
      </c>
      <c r="G2618" s="35"/>
      <c r="H2618" s="35"/>
      <c r="I2618" s="161"/>
      <c r="J2618" s="35"/>
      <c r="K2618" s="35"/>
      <c r="L2618" s="36"/>
      <c r="M2618" s="162"/>
      <c r="N2618" s="163"/>
      <c r="O2618" s="56"/>
      <c r="P2618" s="56"/>
      <c r="Q2618" s="56"/>
      <c r="R2618" s="56"/>
      <c r="S2618" s="56"/>
      <c r="T2618" s="57"/>
      <c r="U2618" s="35"/>
      <c r="V2618" s="35"/>
      <c r="W2618" s="35"/>
      <c r="X2618" s="35"/>
      <c r="Y2618" s="35"/>
      <c r="Z2618" s="35"/>
      <c r="AA2618" s="35"/>
      <c r="AB2618" s="35"/>
      <c r="AC2618" s="35"/>
      <c r="AD2618" s="35"/>
      <c r="AE2618" s="35"/>
      <c r="AT2618" s="20" t="s">
        <v>204</v>
      </c>
      <c r="AU2618" s="20" t="s">
        <v>81</v>
      </c>
    </row>
    <row r="2619" spans="1:65" s="13" customFormat="1">
      <c r="B2619" s="164"/>
      <c r="D2619" s="159" t="s">
        <v>206</v>
      </c>
      <c r="E2619" s="165" t="s">
        <v>3</v>
      </c>
      <c r="F2619" s="166" t="s">
        <v>3159</v>
      </c>
      <c r="H2619" s="167">
        <v>24</v>
      </c>
      <c r="I2619" s="168"/>
      <c r="L2619" s="164"/>
      <c r="M2619" s="169"/>
      <c r="N2619" s="170"/>
      <c r="O2619" s="170"/>
      <c r="P2619" s="170"/>
      <c r="Q2619" s="170"/>
      <c r="R2619" s="170"/>
      <c r="S2619" s="170"/>
      <c r="T2619" s="171"/>
      <c r="AT2619" s="165" t="s">
        <v>206</v>
      </c>
      <c r="AU2619" s="165" t="s">
        <v>81</v>
      </c>
      <c r="AV2619" s="13" t="s">
        <v>81</v>
      </c>
      <c r="AW2619" s="13" t="s">
        <v>34</v>
      </c>
      <c r="AX2619" s="13" t="s">
        <v>79</v>
      </c>
      <c r="AY2619" s="165" t="s">
        <v>195</v>
      </c>
    </row>
    <row r="2620" spans="1:65" s="2" customFormat="1" ht="37.9" customHeight="1">
      <c r="A2620" s="35"/>
      <c r="B2620" s="145"/>
      <c r="C2620" s="146" t="s">
        <v>3160</v>
      </c>
      <c r="D2620" s="146" t="s">
        <v>197</v>
      </c>
      <c r="E2620" s="147" t="s">
        <v>3161</v>
      </c>
      <c r="F2620" s="148" t="s">
        <v>3162</v>
      </c>
      <c r="G2620" s="149" t="s">
        <v>300</v>
      </c>
      <c r="H2620" s="150">
        <v>1114.69</v>
      </c>
      <c r="I2620" s="151"/>
      <c r="J2620" s="152">
        <f>ROUND(I2620*H2620,2)</f>
        <v>0</v>
      </c>
      <c r="K2620" s="148" t="s">
        <v>3</v>
      </c>
      <c r="L2620" s="36"/>
      <c r="M2620" s="153" t="s">
        <v>3</v>
      </c>
      <c r="N2620" s="154" t="s">
        <v>43</v>
      </c>
      <c r="O2620" s="56"/>
      <c r="P2620" s="155">
        <f>O2620*H2620</f>
        <v>0</v>
      </c>
      <c r="Q2620" s="155">
        <v>0</v>
      </c>
      <c r="R2620" s="155">
        <f>Q2620*H2620</f>
        <v>0</v>
      </c>
      <c r="S2620" s="155">
        <v>0</v>
      </c>
      <c r="T2620" s="156">
        <f>S2620*H2620</f>
        <v>0</v>
      </c>
      <c r="U2620" s="35"/>
      <c r="V2620" s="35"/>
      <c r="W2620" s="35"/>
      <c r="X2620" s="35"/>
      <c r="Y2620" s="35"/>
      <c r="Z2620" s="35"/>
      <c r="AA2620" s="35"/>
      <c r="AB2620" s="35"/>
      <c r="AC2620" s="35"/>
      <c r="AD2620" s="35"/>
      <c r="AE2620" s="35"/>
      <c r="AR2620" s="157" t="s">
        <v>292</v>
      </c>
      <c r="AT2620" s="157" t="s">
        <v>197</v>
      </c>
      <c r="AU2620" s="157" t="s">
        <v>81</v>
      </c>
      <c r="AY2620" s="20" t="s">
        <v>195</v>
      </c>
      <c r="BE2620" s="158">
        <f>IF(N2620="základní",J2620,0)</f>
        <v>0</v>
      </c>
      <c r="BF2620" s="158">
        <f>IF(N2620="snížená",J2620,0)</f>
        <v>0</v>
      </c>
      <c r="BG2620" s="158">
        <f>IF(N2620="zákl. přenesená",J2620,0)</f>
        <v>0</v>
      </c>
      <c r="BH2620" s="158">
        <f>IF(N2620="sníž. přenesená",J2620,0)</f>
        <v>0</v>
      </c>
      <c r="BI2620" s="158">
        <f>IF(N2620="nulová",J2620,0)</f>
        <v>0</v>
      </c>
      <c r="BJ2620" s="20" t="s">
        <v>79</v>
      </c>
      <c r="BK2620" s="158">
        <f>ROUND(I2620*H2620,2)</f>
        <v>0</v>
      </c>
      <c r="BL2620" s="20" t="s">
        <v>292</v>
      </c>
      <c r="BM2620" s="157" t="s">
        <v>3163</v>
      </c>
    </row>
    <row r="2621" spans="1:65" s="13" customFormat="1">
      <c r="B2621" s="164"/>
      <c r="D2621" s="159" t="s">
        <v>206</v>
      </c>
      <c r="E2621" s="165" t="s">
        <v>3</v>
      </c>
      <c r="F2621" s="166" t="s">
        <v>1238</v>
      </c>
      <c r="H2621" s="167">
        <v>74.53</v>
      </c>
      <c r="I2621" s="168"/>
      <c r="L2621" s="164"/>
      <c r="M2621" s="169"/>
      <c r="N2621" s="170"/>
      <c r="O2621" s="170"/>
      <c r="P2621" s="170"/>
      <c r="Q2621" s="170"/>
      <c r="R2621" s="170"/>
      <c r="S2621" s="170"/>
      <c r="T2621" s="171"/>
      <c r="AT2621" s="165" t="s">
        <v>206</v>
      </c>
      <c r="AU2621" s="165" t="s">
        <v>81</v>
      </c>
      <c r="AV2621" s="13" t="s">
        <v>81</v>
      </c>
      <c r="AW2621" s="13" t="s">
        <v>34</v>
      </c>
      <c r="AX2621" s="13" t="s">
        <v>72</v>
      </c>
      <c r="AY2621" s="165" t="s">
        <v>195</v>
      </c>
    </row>
    <row r="2622" spans="1:65" s="13" customFormat="1" ht="33.75">
      <c r="B2622" s="164"/>
      <c r="D2622" s="159" t="s">
        <v>206</v>
      </c>
      <c r="E2622" s="165" t="s">
        <v>3</v>
      </c>
      <c r="F2622" s="166" t="s">
        <v>1239</v>
      </c>
      <c r="H2622" s="167">
        <v>508.78</v>
      </c>
      <c r="I2622" s="168"/>
      <c r="L2622" s="164"/>
      <c r="M2622" s="169"/>
      <c r="N2622" s="170"/>
      <c r="O2622" s="170"/>
      <c r="P2622" s="170"/>
      <c r="Q2622" s="170"/>
      <c r="R2622" s="170"/>
      <c r="S2622" s="170"/>
      <c r="T2622" s="171"/>
      <c r="AT2622" s="165" t="s">
        <v>206</v>
      </c>
      <c r="AU2622" s="165" t="s">
        <v>81</v>
      </c>
      <c r="AV2622" s="13" t="s">
        <v>81</v>
      </c>
      <c r="AW2622" s="13" t="s">
        <v>34</v>
      </c>
      <c r="AX2622" s="13" t="s">
        <v>72</v>
      </c>
      <c r="AY2622" s="165" t="s">
        <v>195</v>
      </c>
    </row>
    <row r="2623" spans="1:65" s="13" customFormat="1" ht="22.5">
      <c r="B2623" s="164"/>
      <c r="D2623" s="159" t="s">
        <v>206</v>
      </c>
      <c r="E2623" s="165" t="s">
        <v>3</v>
      </c>
      <c r="F2623" s="166" t="s">
        <v>1240</v>
      </c>
      <c r="H2623" s="167">
        <v>235.94</v>
      </c>
      <c r="I2623" s="168"/>
      <c r="L2623" s="164"/>
      <c r="M2623" s="169"/>
      <c r="N2623" s="170"/>
      <c r="O2623" s="170"/>
      <c r="P2623" s="170"/>
      <c r="Q2623" s="170"/>
      <c r="R2623" s="170"/>
      <c r="S2623" s="170"/>
      <c r="T2623" s="171"/>
      <c r="AT2623" s="165" t="s">
        <v>206</v>
      </c>
      <c r="AU2623" s="165" t="s">
        <v>81</v>
      </c>
      <c r="AV2623" s="13" t="s">
        <v>81</v>
      </c>
      <c r="AW2623" s="13" t="s">
        <v>34</v>
      </c>
      <c r="AX2623" s="13" t="s">
        <v>72</v>
      </c>
      <c r="AY2623" s="165" t="s">
        <v>195</v>
      </c>
    </row>
    <row r="2624" spans="1:65" s="13" customFormat="1" ht="22.5">
      <c r="B2624" s="164"/>
      <c r="D2624" s="159" t="s">
        <v>206</v>
      </c>
      <c r="E2624" s="165" t="s">
        <v>3</v>
      </c>
      <c r="F2624" s="166" t="s">
        <v>1241</v>
      </c>
      <c r="H2624" s="167">
        <v>220.89</v>
      </c>
      <c r="I2624" s="168"/>
      <c r="L2624" s="164"/>
      <c r="M2624" s="169"/>
      <c r="N2624" s="170"/>
      <c r="O2624" s="170"/>
      <c r="P2624" s="170"/>
      <c r="Q2624" s="170"/>
      <c r="R2624" s="170"/>
      <c r="S2624" s="170"/>
      <c r="T2624" s="171"/>
      <c r="AT2624" s="165" t="s">
        <v>206</v>
      </c>
      <c r="AU2624" s="165" t="s">
        <v>81</v>
      </c>
      <c r="AV2624" s="13" t="s">
        <v>81</v>
      </c>
      <c r="AW2624" s="13" t="s">
        <v>34</v>
      </c>
      <c r="AX2624" s="13" t="s">
        <v>72</v>
      </c>
      <c r="AY2624" s="165" t="s">
        <v>195</v>
      </c>
    </row>
    <row r="2625" spans="1:65" s="13" customFormat="1">
      <c r="B2625" s="164"/>
      <c r="D2625" s="159" t="s">
        <v>206</v>
      </c>
      <c r="E2625" s="165" t="s">
        <v>3</v>
      </c>
      <c r="F2625" s="166" t="s">
        <v>1242</v>
      </c>
      <c r="H2625" s="167">
        <v>15.21</v>
      </c>
      <c r="I2625" s="168"/>
      <c r="L2625" s="164"/>
      <c r="M2625" s="169"/>
      <c r="N2625" s="170"/>
      <c r="O2625" s="170"/>
      <c r="P2625" s="170"/>
      <c r="Q2625" s="170"/>
      <c r="R2625" s="170"/>
      <c r="S2625" s="170"/>
      <c r="T2625" s="171"/>
      <c r="AT2625" s="165" t="s">
        <v>206</v>
      </c>
      <c r="AU2625" s="165" t="s">
        <v>81</v>
      </c>
      <c r="AV2625" s="13" t="s">
        <v>81</v>
      </c>
      <c r="AW2625" s="13" t="s">
        <v>34</v>
      </c>
      <c r="AX2625" s="13" t="s">
        <v>72</v>
      </c>
      <c r="AY2625" s="165" t="s">
        <v>195</v>
      </c>
    </row>
    <row r="2626" spans="1:65" s="13" customFormat="1">
      <c r="B2626" s="164"/>
      <c r="D2626" s="159" t="s">
        <v>206</v>
      </c>
      <c r="E2626" s="165" t="s">
        <v>3</v>
      </c>
      <c r="F2626" s="166" t="s">
        <v>1243</v>
      </c>
      <c r="H2626" s="167">
        <v>40.35</v>
      </c>
      <c r="I2626" s="168"/>
      <c r="L2626" s="164"/>
      <c r="M2626" s="169"/>
      <c r="N2626" s="170"/>
      <c r="O2626" s="170"/>
      <c r="P2626" s="170"/>
      <c r="Q2626" s="170"/>
      <c r="R2626" s="170"/>
      <c r="S2626" s="170"/>
      <c r="T2626" s="171"/>
      <c r="AT2626" s="165" t="s">
        <v>206</v>
      </c>
      <c r="AU2626" s="165" t="s">
        <v>81</v>
      </c>
      <c r="AV2626" s="13" t="s">
        <v>81</v>
      </c>
      <c r="AW2626" s="13" t="s">
        <v>34</v>
      </c>
      <c r="AX2626" s="13" t="s">
        <v>72</v>
      </c>
      <c r="AY2626" s="165" t="s">
        <v>195</v>
      </c>
    </row>
    <row r="2627" spans="1:65" s="13" customFormat="1">
      <c r="B2627" s="164"/>
      <c r="D2627" s="159" t="s">
        <v>206</v>
      </c>
      <c r="E2627" s="165" t="s">
        <v>3</v>
      </c>
      <c r="F2627" s="166" t="s">
        <v>1252</v>
      </c>
      <c r="H2627" s="167">
        <v>10.95</v>
      </c>
      <c r="I2627" s="168"/>
      <c r="L2627" s="164"/>
      <c r="M2627" s="169"/>
      <c r="N2627" s="170"/>
      <c r="O2627" s="170"/>
      <c r="P2627" s="170"/>
      <c r="Q2627" s="170"/>
      <c r="R2627" s="170"/>
      <c r="S2627" s="170"/>
      <c r="T2627" s="171"/>
      <c r="AT2627" s="165" t="s">
        <v>206</v>
      </c>
      <c r="AU2627" s="165" t="s">
        <v>81</v>
      </c>
      <c r="AV2627" s="13" t="s">
        <v>81</v>
      </c>
      <c r="AW2627" s="13" t="s">
        <v>34</v>
      </c>
      <c r="AX2627" s="13" t="s">
        <v>72</v>
      </c>
      <c r="AY2627" s="165" t="s">
        <v>195</v>
      </c>
    </row>
    <row r="2628" spans="1:65" s="13" customFormat="1">
      <c r="B2628" s="164"/>
      <c r="D2628" s="159" t="s">
        <v>206</v>
      </c>
      <c r="E2628" s="165" t="s">
        <v>3</v>
      </c>
      <c r="F2628" s="166" t="s">
        <v>1253</v>
      </c>
      <c r="H2628" s="167">
        <v>8.0399999999999991</v>
      </c>
      <c r="I2628" s="168"/>
      <c r="L2628" s="164"/>
      <c r="M2628" s="169"/>
      <c r="N2628" s="170"/>
      <c r="O2628" s="170"/>
      <c r="P2628" s="170"/>
      <c r="Q2628" s="170"/>
      <c r="R2628" s="170"/>
      <c r="S2628" s="170"/>
      <c r="T2628" s="171"/>
      <c r="AT2628" s="165" t="s">
        <v>206</v>
      </c>
      <c r="AU2628" s="165" t="s">
        <v>81</v>
      </c>
      <c r="AV2628" s="13" t="s">
        <v>81</v>
      </c>
      <c r="AW2628" s="13" t="s">
        <v>34</v>
      </c>
      <c r="AX2628" s="13" t="s">
        <v>72</v>
      </c>
      <c r="AY2628" s="165" t="s">
        <v>195</v>
      </c>
    </row>
    <row r="2629" spans="1:65" s="15" customFormat="1">
      <c r="B2629" s="180"/>
      <c r="D2629" s="159" t="s">
        <v>206</v>
      </c>
      <c r="E2629" s="181" t="s">
        <v>3</v>
      </c>
      <c r="F2629" s="182" t="s">
        <v>212</v>
      </c>
      <c r="H2629" s="183">
        <v>1114.69</v>
      </c>
      <c r="I2629" s="184"/>
      <c r="L2629" s="180"/>
      <c r="M2629" s="185"/>
      <c r="N2629" s="186"/>
      <c r="O2629" s="186"/>
      <c r="P2629" s="186"/>
      <c r="Q2629" s="186"/>
      <c r="R2629" s="186"/>
      <c r="S2629" s="186"/>
      <c r="T2629" s="187"/>
      <c r="AT2629" s="181" t="s">
        <v>206</v>
      </c>
      <c r="AU2629" s="181" t="s">
        <v>81</v>
      </c>
      <c r="AV2629" s="15" t="s">
        <v>202</v>
      </c>
      <c r="AW2629" s="15" t="s">
        <v>34</v>
      </c>
      <c r="AX2629" s="15" t="s">
        <v>79</v>
      </c>
      <c r="AY2629" s="181" t="s">
        <v>195</v>
      </c>
    </row>
    <row r="2630" spans="1:65" s="2" customFormat="1" ht="37.9" customHeight="1">
      <c r="A2630" s="35"/>
      <c r="B2630" s="145"/>
      <c r="C2630" s="146" t="s">
        <v>3164</v>
      </c>
      <c r="D2630" s="146" t="s">
        <v>197</v>
      </c>
      <c r="E2630" s="147" t="s">
        <v>3165</v>
      </c>
      <c r="F2630" s="148" t="s">
        <v>3166</v>
      </c>
      <c r="G2630" s="149" t="s">
        <v>300</v>
      </c>
      <c r="H2630" s="150">
        <v>916.99</v>
      </c>
      <c r="I2630" s="151"/>
      <c r="J2630" s="152">
        <f>ROUND(I2630*H2630,2)</f>
        <v>0</v>
      </c>
      <c r="K2630" s="148" t="s">
        <v>3</v>
      </c>
      <c r="L2630" s="36"/>
      <c r="M2630" s="153" t="s">
        <v>3</v>
      </c>
      <c r="N2630" s="154" t="s">
        <v>43</v>
      </c>
      <c r="O2630" s="56"/>
      <c r="P2630" s="155">
        <f>O2630*H2630</f>
        <v>0</v>
      </c>
      <c r="Q2630" s="155">
        <v>0</v>
      </c>
      <c r="R2630" s="155">
        <f>Q2630*H2630</f>
        <v>0</v>
      </c>
      <c r="S2630" s="155">
        <v>0</v>
      </c>
      <c r="T2630" s="156">
        <f>S2630*H2630</f>
        <v>0</v>
      </c>
      <c r="U2630" s="35"/>
      <c r="V2630" s="35"/>
      <c r="W2630" s="35"/>
      <c r="X2630" s="35"/>
      <c r="Y2630" s="35"/>
      <c r="Z2630" s="35"/>
      <c r="AA2630" s="35"/>
      <c r="AB2630" s="35"/>
      <c r="AC2630" s="35"/>
      <c r="AD2630" s="35"/>
      <c r="AE2630" s="35"/>
      <c r="AR2630" s="157" t="s">
        <v>292</v>
      </c>
      <c r="AT2630" s="157" t="s">
        <v>197</v>
      </c>
      <c r="AU2630" s="157" t="s">
        <v>81</v>
      </c>
      <c r="AY2630" s="20" t="s">
        <v>195</v>
      </c>
      <c r="BE2630" s="158">
        <f>IF(N2630="základní",J2630,0)</f>
        <v>0</v>
      </c>
      <c r="BF2630" s="158">
        <f>IF(N2630="snížená",J2630,0)</f>
        <v>0</v>
      </c>
      <c r="BG2630" s="158">
        <f>IF(N2630="zákl. přenesená",J2630,0)</f>
        <v>0</v>
      </c>
      <c r="BH2630" s="158">
        <f>IF(N2630="sníž. přenesená",J2630,0)</f>
        <v>0</v>
      </c>
      <c r="BI2630" s="158">
        <f>IF(N2630="nulová",J2630,0)</f>
        <v>0</v>
      </c>
      <c r="BJ2630" s="20" t="s">
        <v>79</v>
      </c>
      <c r="BK2630" s="158">
        <f>ROUND(I2630*H2630,2)</f>
        <v>0</v>
      </c>
      <c r="BL2630" s="20" t="s">
        <v>292</v>
      </c>
      <c r="BM2630" s="157" t="s">
        <v>3167</v>
      </c>
    </row>
    <row r="2631" spans="1:65" s="13" customFormat="1" ht="22.5">
      <c r="B2631" s="164"/>
      <c r="D2631" s="159" t="s">
        <v>206</v>
      </c>
      <c r="E2631" s="165" t="s">
        <v>3</v>
      </c>
      <c r="F2631" s="166" t="s">
        <v>1244</v>
      </c>
      <c r="H2631" s="167">
        <v>529.71</v>
      </c>
      <c r="I2631" s="168"/>
      <c r="L2631" s="164"/>
      <c r="M2631" s="169"/>
      <c r="N2631" s="170"/>
      <c r="O2631" s="170"/>
      <c r="P2631" s="170"/>
      <c r="Q2631" s="170"/>
      <c r="R2631" s="170"/>
      <c r="S2631" s="170"/>
      <c r="T2631" s="171"/>
      <c r="AT2631" s="165" t="s">
        <v>206</v>
      </c>
      <c r="AU2631" s="165" t="s">
        <v>81</v>
      </c>
      <c r="AV2631" s="13" t="s">
        <v>81</v>
      </c>
      <c r="AW2631" s="13" t="s">
        <v>34</v>
      </c>
      <c r="AX2631" s="13" t="s">
        <v>72</v>
      </c>
      <c r="AY2631" s="165" t="s">
        <v>195</v>
      </c>
    </row>
    <row r="2632" spans="1:65" s="13" customFormat="1" ht="22.5">
      <c r="B2632" s="164"/>
      <c r="D2632" s="159" t="s">
        <v>206</v>
      </c>
      <c r="E2632" s="165" t="s">
        <v>3</v>
      </c>
      <c r="F2632" s="166" t="s">
        <v>1245</v>
      </c>
      <c r="H2632" s="167">
        <v>387.28</v>
      </c>
      <c r="I2632" s="168"/>
      <c r="L2632" s="164"/>
      <c r="M2632" s="169"/>
      <c r="N2632" s="170"/>
      <c r="O2632" s="170"/>
      <c r="P2632" s="170"/>
      <c r="Q2632" s="170"/>
      <c r="R2632" s="170"/>
      <c r="S2632" s="170"/>
      <c r="T2632" s="171"/>
      <c r="AT2632" s="165" t="s">
        <v>206</v>
      </c>
      <c r="AU2632" s="165" t="s">
        <v>81</v>
      </c>
      <c r="AV2632" s="13" t="s">
        <v>81</v>
      </c>
      <c r="AW2632" s="13" t="s">
        <v>34</v>
      </c>
      <c r="AX2632" s="13" t="s">
        <v>72</v>
      </c>
      <c r="AY2632" s="165" t="s">
        <v>195</v>
      </c>
    </row>
    <row r="2633" spans="1:65" s="15" customFormat="1">
      <c r="B2633" s="180"/>
      <c r="D2633" s="159" t="s">
        <v>206</v>
      </c>
      <c r="E2633" s="181" t="s">
        <v>3</v>
      </c>
      <c r="F2633" s="182" t="s">
        <v>212</v>
      </c>
      <c r="H2633" s="183">
        <v>916.99</v>
      </c>
      <c r="I2633" s="184"/>
      <c r="L2633" s="180"/>
      <c r="M2633" s="185"/>
      <c r="N2633" s="186"/>
      <c r="O2633" s="186"/>
      <c r="P2633" s="186"/>
      <c r="Q2633" s="186"/>
      <c r="R2633" s="186"/>
      <c r="S2633" s="186"/>
      <c r="T2633" s="187"/>
      <c r="AT2633" s="181" t="s">
        <v>206</v>
      </c>
      <c r="AU2633" s="181" t="s">
        <v>81</v>
      </c>
      <c r="AV2633" s="15" t="s">
        <v>202</v>
      </c>
      <c r="AW2633" s="15" t="s">
        <v>34</v>
      </c>
      <c r="AX2633" s="15" t="s">
        <v>79</v>
      </c>
      <c r="AY2633" s="181" t="s">
        <v>195</v>
      </c>
    </row>
    <row r="2634" spans="1:65" s="2" customFormat="1" ht="37.9" customHeight="1">
      <c r="A2634" s="35"/>
      <c r="B2634" s="145"/>
      <c r="C2634" s="146" t="s">
        <v>3168</v>
      </c>
      <c r="D2634" s="146" t="s">
        <v>197</v>
      </c>
      <c r="E2634" s="147" t="s">
        <v>3169</v>
      </c>
      <c r="F2634" s="148" t="s">
        <v>3170</v>
      </c>
      <c r="G2634" s="149" t="s">
        <v>300</v>
      </c>
      <c r="H2634" s="150">
        <v>160.41999999999999</v>
      </c>
      <c r="I2634" s="151"/>
      <c r="J2634" s="152">
        <f>ROUND(I2634*H2634,2)</f>
        <v>0</v>
      </c>
      <c r="K2634" s="148" t="s">
        <v>3</v>
      </c>
      <c r="L2634" s="36"/>
      <c r="M2634" s="153" t="s">
        <v>3</v>
      </c>
      <c r="N2634" s="154" t="s">
        <v>43</v>
      </c>
      <c r="O2634" s="56"/>
      <c r="P2634" s="155">
        <f>O2634*H2634</f>
        <v>0</v>
      </c>
      <c r="Q2634" s="155">
        <v>0</v>
      </c>
      <c r="R2634" s="155">
        <f>Q2634*H2634</f>
        <v>0</v>
      </c>
      <c r="S2634" s="155">
        <v>0</v>
      </c>
      <c r="T2634" s="156">
        <f>S2634*H2634</f>
        <v>0</v>
      </c>
      <c r="U2634" s="35"/>
      <c r="V2634" s="35"/>
      <c r="W2634" s="35"/>
      <c r="X2634" s="35"/>
      <c r="Y2634" s="35"/>
      <c r="Z2634" s="35"/>
      <c r="AA2634" s="35"/>
      <c r="AB2634" s="35"/>
      <c r="AC2634" s="35"/>
      <c r="AD2634" s="35"/>
      <c r="AE2634" s="35"/>
      <c r="AR2634" s="157" t="s">
        <v>292</v>
      </c>
      <c r="AT2634" s="157" t="s">
        <v>197</v>
      </c>
      <c r="AU2634" s="157" t="s">
        <v>81</v>
      </c>
      <c r="AY2634" s="20" t="s">
        <v>195</v>
      </c>
      <c r="BE2634" s="158">
        <f>IF(N2634="základní",J2634,0)</f>
        <v>0</v>
      </c>
      <c r="BF2634" s="158">
        <f>IF(N2634="snížená",J2634,0)</f>
        <v>0</v>
      </c>
      <c r="BG2634" s="158">
        <f>IF(N2634="zákl. přenesená",J2634,0)</f>
        <v>0</v>
      </c>
      <c r="BH2634" s="158">
        <f>IF(N2634="sníž. přenesená",J2634,0)</f>
        <v>0</v>
      </c>
      <c r="BI2634" s="158">
        <f>IF(N2634="nulová",J2634,0)</f>
        <v>0</v>
      </c>
      <c r="BJ2634" s="20" t="s">
        <v>79</v>
      </c>
      <c r="BK2634" s="158">
        <f>ROUND(I2634*H2634,2)</f>
        <v>0</v>
      </c>
      <c r="BL2634" s="20" t="s">
        <v>292</v>
      </c>
      <c r="BM2634" s="157" t="s">
        <v>3171</v>
      </c>
    </row>
    <row r="2635" spans="1:65" s="13" customFormat="1">
      <c r="B2635" s="164"/>
      <c r="D2635" s="159" t="s">
        <v>206</v>
      </c>
      <c r="E2635" s="165" t="s">
        <v>3</v>
      </c>
      <c r="F2635" s="166" t="s">
        <v>1246</v>
      </c>
      <c r="H2635" s="167">
        <v>27.7</v>
      </c>
      <c r="I2635" s="168"/>
      <c r="L2635" s="164"/>
      <c r="M2635" s="169"/>
      <c r="N2635" s="170"/>
      <c r="O2635" s="170"/>
      <c r="P2635" s="170"/>
      <c r="Q2635" s="170"/>
      <c r="R2635" s="170"/>
      <c r="S2635" s="170"/>
      <c r="T2635" s="171"/>
      <c r="AT2635" s="165" t="s">
        <v>206</v>
      </c>
      <c r="AU2635" s="165" t="s">
        <v>81</v>
      </c>
      <c r="AV2635" s="13" t="s">
        <v>81</v>
      </c>
      <c r="AW2635" s="13" t="s">
        <v>34</v>
      </c>
      <c r="AX2635" s="13" t="s">
        <v>72</v>
      </c>
      <c r="AY2635" s="165" t="s">
        <v>195</v>
      </c>
    </row>
    <row r="2636" spans="1:65" s="13" customFormat="1">
      <c r="B2636" s="164"/>
      <c r="D2636" s="159" t="s">
        <v>206</v>
      </c>
      <c r="E2636" s="165" t="s">
        <v>3</v>
      </c>
      <c r="F2636" s="166" t="s">
        <v>1247</v>
      </c>
      <c r="H2636" s="167">
        <v>132.72</v>
      </c>
      <c r="I2636" s="168"/>
      <c r="L2636" s="164"/>
      <c r="M2636" s="169"/>
      <c r="N2636" s="170"/>
      <c r="O2636" s="170"/>
      <c r="P2636" s="170"/>
      <c r="Q2636" s="170"/>
      <c r="R2636" s="170"/>
      <c r="S2636" s="170"/>
      <c r="T2636" s="171"/>
      <c r="AT2636" s="165" t="s">
        <v>206</v>
      </c>
      <c r="AU2636" s="165" t="s">
        <v>81</v>
      </c>
      <c r="AV2636" s="13" t="s">
        <v>81</v>
      </c>
      <c r="AW2636" s="13" t="s">
        <v>34</v>
      </c>
      <c r="AX2636" s="13" t="s">
        <v>72</v>
      </c>
      <c r="AY2636" s="165" t="s">
        <v>195</v>
      </c>
    </row>
    <row r="2637" spans="1:65" s="15" customFormat="1">
      <c r="B2637" s="180"/>
      <c r="D2637" s="159" t="s">
        <v>206</v>
      </c>
      <c r="E2637" s="181" t="s">
        <v>3</v>
      </c>
      <c r="F2637" s="182" t="s">
        <v>212</v>
      </c>
      <c r="H2637" s="183">
        <v>160.41999999999999</v>
      </c>
      <c r="I2637" s="184"/>
      <c r="L2637" s="180"/>
      <c r="M2637" s="185"/>
      <c r="N2637" s="186"/>
      <c r="O2637" s="186"/>
      <c r="P2637" s="186"/>
      <c r="Q2637" s="186"/>
      <c r="R2637" s="186"/>
      <c r="S2637" s="186"/>
      <c r="T2637" s="187"/>
      <c r="AT2637" s="181" t="s">
        <v>206</v>
      </c>
      <c r="AU2637" s="181" t="s">
        <v>81</v>
      </c>
      <c r="AV2637" s="15" t="s">
        <v>202</v>
      </c>
      <c r="AW2637" s="15" t="s">
        <v>34</v>
      </c>
      <c r="AX2637" s="15" t="s">
        <v>79</v>
      </c>
      <c r="AY2637" s="181" t="s">
        <v>195</v>
      </c>
    </row>
    <row r="2638" spans="1:65" s="2" customFormat="1" ht="37.9" customHeight="1">
      <c r="A2638" s="35"/>
      <c r="B2638" s="145"/>
      <c r="C2638" s="146" t="s">
        <v>3172</v>
      </c>
      <c r="D2638" s="146" t="s">
        <v>197</v>
      </c>
      <c r="E2638" s="147" t="s">
        <v>3173</v>
      </c>
      <c r="F2638" s="148" t="s">
        <v>3174</v>
      </c>
      <c r="G2638" s="149" t="s">
        <v>300</v>
      </c>
      <c r="H2638" s="150">
        <v>135.77000000000001</v>
      </c>
      <c r="I2638" s="151"/>
      <c r="J2638" s="152">
        <f>ROUND(I2638*H2638,2)</f>
        <v>0</v>
      </c>
      <c r="K2638" s="148" t="s">
        <v>3</v>
      </c>
      <c r="L2638" s="36"/>
      <c r="M2638" s="153" t="s">
        <v>3</v>
      </c>
      <c r="N2638" s="154" t="s">
        <v>43</v>
      </c>
      <c r="O2638" s="56"/>
      <c r="P2638" s="155">
        <f>O2638*H2638</f>
        <v>0</v>
      </c>
      <c r="Q2638" s="155">
        <v>0</v>
      </c>
      <c r="R2638" s="155">
        <f>Q2638*H2638</f>
        <v>0</v>
      </c>
      <c r="S2638" s="155">
        <v>0</v>
      </c>
      <c r="T2638" s="156">
        <f>S2638*H2638</f>
        <v>0</v>
      </c>
      <c r="U2638" s="35"/>
      <c r="V2638" s="35"/>
      <c r="W2638" s="35"/>
      <c r="X2638" s="35"/>
      <c r="Y2638" s="35"/>
      <c r="Z2638" s="35"/>
      <c r="AA2638" s="35"/>
      <c r="AB2638" s="35"/>
      <c r="AC2638" s="35"/>
      <c r="AD2638" s="35"/>
      <c r="AE2638" s="35"/>
      <c r="AR2638" s="157" t="s">
        <v>292</v>
      </c>
      <c r="AT2638" s="157" t="s">
        <v>197</v>
      </c>
      <c r="AU2638" s="157" t="s">
        <v>81</v>
      </c>
      <c r="AY2638" s="20" t="s">
        <v>195</v>
      </c>
      <c r="BE2638" s="158">
        <f>IF(N2638="základní",J2638,0)</f>
        <v>0</v>
      </c>
      <c r="BF2638" s="158">
        <f>IF(N2638="snížená",J2638,0)</f>
        <v>0</v>
      </c>
      <c r="BG2638" s="158">
        <f>IF(N2638="zákl. přenesená",J2638,0)</f>
        <v>0</v>
      </c>
      <c r="BH2638" s="158">
        <f>IF(N2638="sníž. přenesená",J2638,0)</f>
        <v>0</v>
      </c>
      <c r="BI2638" s="158">
        <f>IF(N2638="nulová",J2638,0)</f>
        <v>0</v>
      </c>
      <c r="BJ2638" s="20" t="s">
        <v>79</v>
      </c>
      <c r="BK2638" s="158">
        <f>ROUND(I2638*H2638,2)</f>
        <v>0</v>
      </c>
      <c r="BL2638" s="20" t="s">
        <v>292</v>
      </c>
      <c r="BM2638" s="157" t="s">
        <v>3175</v>
      </c>
    </row>
    <row r="2639" spans="1:65" s="13" customFormat="1" ht="22.5">
      <c r="B2639" s="164"/>
      <c r="D2639" s="159" t="s">
        <v>206</v>
      </c>
      <c r="E2639" s="165" t="s">
        <v>3</v>
      </c>
      <c r="F2639" s="166" t="s">
        <v>1248</v>
      </c>
      <c r="H2639" s="167">
        <v>47.5</v>
      </c>
      <c r="I2639" s="168"/>
      <c r="L2639" s="164"/>
      <c r="M2639" s="169"/>
      <c r="N2639" s="170"/>
      <c r="O2639" s="170"/>
      <c r="P2639" s="170"/>
      <c r="Q2639" s="170"/>
      <c r="R2639" s="170"/>
      <c r="S2639" s="170"/>
      <c r="T2639" s="171"/>
      <c r="AT2639" s="165" t="s">
        <v>206</v>
      </c>
      <c r="AU2639" s="165" t="s">
        <v>81</v>
      </c>
      <c r="AV2639" s="13" t="s">
        <v>81</v>
      </c>
      <c r="AW2639" s="13" t="s">
        <v>34</v>
      </c>
      <c r="AX2639" s="13" t="s">
        <v>72</v>
      </c>
      <c r="AY2639" s="165" t="s">
        <v>195</v>
      </c>
    </row>
    <row r="2640" spans="1:65" s="13" customFormat="1" ht="22.5">
      <c r="B2640" s="164"/>
      <c r="D2640" s="159" t="s">
        <v>206</v>
      </c>
      <c r="E2640" s="165" t="s">
        <v>3</v>
      </c>
      <c r="F2640" s="166" t="s">
        <v>1249</v>
      </c>
      <c r="H2640" s="167">
        <v>44.51</v>
      </c>
      <c r="I2640" s="168"/>
      <c r="L2640" s="164"/>
      <c r="M2640" s="169"/>
      <c r="N2640" s="170"/>
      <c r="O2640" s="170"/>
      <c r="P2640" s="170"/>
      <c r="Q2640" s="170"/>
      <c r="R2640" s="170"/>
      <c r="S2640" s="170"/>
      <c r="T2640" s="171"/>
      <c r="AT2640" s="165" t="s">
        <v>206</v>
      </c>
      <c r="AU2640" s="165" t="s">
        <v>81</v>
      </c>
      <c r="AV2640" s="13" t="s">
        <v>81</v>
      </c>
      <c r="AW2640" s="13" t="s">
        <v>34</v>
      </c>
      <c r="AX2640" s="13" t="s">
        <v>72</v>
      </c>
      <c r="AY2640" s="165" t="s">
        <v>195</v>
      </c>
    </row>
    <row r="2641" spans="1:65" s="13" customFormat="1" ht="22.5">
      <c r="B2641" s="164"/>
      <c r="D2641" s="159" t="s">
        <v>206</v>
      </c>
      <c r="E2641" s="165" t="s">
        <v>3</v>
      </c>
      <c r="F2641" s="166" t="s">
        <v>1250</v>
      </c>
      <c r="H2641" s="167">
        <v>43.76</v>
      </c>
      <c r="I2641" s="168"/>
      <c r="L2641" s="164"/>
      <c r="M2641" s="169"/>
      <c r="N2641" s="170"/>
      <c r="O2641" s="170"/>
      <c r="P2641" s="170"/>
      <c r="Q2641" s="170"/>
      <c r="R2641" s="170"/>
      <c r="S2641" s="170"/>
      <c r="T2641" s="171"/>
      <c r="AT2641" s="165" t="s">
        <v>206</v>
      </c>
      <c r="AU2641" s="165" t="s">
        <v>81</v>
      </c>
      <c r="AV2641" s="13" t="s">
        <v>81</v>
      </c>
      <c r="AW2641" s="13" t="s">
        <v>34</v>
      </c>
      <c r="AX2641" s="13" t="s">
        <v>72</v>
      </c>
      <c r="AY2641" s="165" t="s">
        <v>195</v>
      </c>
    </row>
    <row r="2642" spans="1:65" s="15" customFormat="1">
      <c r="B2642" s="180"/>
      <c r="D2642" s="159" t="s">
        <v>206</v>
      </c>
      <c r="E2642" s="181" t="s">
        <v>3</v>
      </c>
      <c r="F2642" s="182" t="s">
        <v>212</v>
      </c>
      <c r="H2642" s="183">
        <v>135.77000000000001</v>
      </c>
      <c r="I2642" s="184"/>
      <c r="L2642" s="180"/>
      <c r="M2642" s="185"/>
      <c r="N2642" s="186"/>
      <c r="O2642" s="186"/>
      <c r="P2642" s="186"/>
      <c r="Q2642" s="186"/>
      <c r="R2642" s="186"/>
      <c r="S2642" s="186"/>
      <c r="T2642" s="187"/>
      <c r="AT2642" s="181" t="s">
        <v>206</v>
      </c>
      <c r="AU2642" s="181" t="s">
        <v>81</v>
      </c>
      <c r="AV2642" s="15" t="s">
        <v>202</v>
      </c>
      <c r="AW2642" s="15" t="s">
        <v>34</v>
      </c>
      <c r="AX2642" s="15" t="s">
        <v>79</v>
      </c>
      <c r="AY2642" s="181" t="s">
        <v>195</v>
      </c>
    </row>
    <row r="2643" spans="1:65" s="2" customFormat="1" ht="62.65" customHeight="1">
      <c r="A2643" s="35"/>
      <c r="B2643" s="145"/>
      <c r="C2643" s="146" t="s">
        <v>3176</v>
      </c>
      <c r="D2643" s="146" t="s">
        <v>197</v>
      </c>
      <c r="E2643" s="147" t="s">
        <v>3177</v>
      </c>
      <c r="F2643" s="148" t="s">
        <v>3178</v>
      </c>
      <c r="G2643" s="149" t="s">
        <v>467</v>
      </c>
      <c r="H2643" s="150">
        <v>79</v>
      </c>
      <c r="I2643" s="151"/>
      <c r="J2643" s="152">
        <f>ROUND(I2643*H2643,2)</f>
        <v>0</v>
      </c>
      <c r="K2643" s="148" t="s">
        <v>3</v>
      </c>
      <c r="L2643" s="36"/>
      <c r="M2643" s="153" t="s">
        <v>3</v>
      </c>
      <c r="N2643" s="154" t="s">
        <v>43</v>
      </c>
      <c r="O2643" s="56"/>
      <c r="P2643" s="155">
        <f>O2643*H2643</f>
        <v>0</v>
      </c>
      <c r="Q2643" s="155">
        <v>0</v>
      </c>
      <c r="R2643" s="155">
        <f>Q2643*H2643</f>
        <v>0</v>
      </c>
      <c r="S2643" s="155">
        <v>0</v>
      </c>
      <c r="T2643" s="156">
        <f>S2643*H2643</f>
        <v>0</v>
      </c>
      <c r="U2643" s="35"/>
      <c r="V2643" s="35"/>
      <c r="W2643" s="35"/>
      <c r="X2643" s="35"/>
      <c r="Y2643" s="35"/>
      <c r="Z2643" s="35"/>
      <c r="AA2643" s="35"/>
      <c r="AB2643" s="35"/>
      <c r="AC2643" s="35"/>
      <c r="AD2643" s="35"/>
      <c r="AE2643" s="35"/>
      <c r="AR2643" s="157" t="s">
        <v>292</v>
      </c>
      <c r="AT2643" s="157" t="s">
        <v>197</v>
      </c>
      <c r="AU2643" s="157" t="s">
        <v>81</v>
      </c>
      <c r="AY2643" s="20" t="s">
        <v>195</v>
      </c>
      <c r="BE2643" s="158">
        <f>IF(N2643="základní",J2643,0)</f>
        <v>0</v>
      </c>
      <c r="BF2643" s="158">
        <f>IF(N2643="snížená",J2643,0)</f>
        <v>0</v>
      </c>
      <c r="BG2643" s="158">
        <f>IF(N2643="zákl. přenesená",J2643,0)</f>
        <v>0</v>
      </c>
      <c r="BH2643" s="158">
        <f>IF(N2643="sníž. přenesená",J2643,0)</f>
        <v>0</v>
      </c>
      <c r="BI2643" s="158">
        <f>IF(N2643="nulová",J2643,0)</f>
        <v>0</v>
      </c>
      <c r="BJ2643" s="20" t="s">
        <v>79</v>
      </c>
      <c r="BK2643" s="158">
        <f>ROUND(I2643*H2643,2)</f>
        <v>0</v>
      </c>
      <c r="BL2643" s="20" t="s">
        <v>292</v>
      </c>
      <c r="BM2643" s="157" t="s">
        <v>3179</v>
      </c>
    </row>
    <row r="2644" spans="1:65" s="13" customFormat="1">
      <c r="B2644" s="164"/>
      <c r="D2644" s="159" t="s">
        <v>206</v>
      </c>
      <c r="E2644" s="165" t="s">
        <v>3</v>
      </c>
      <c r="F2644" s="166" t="s">
        <v>3180</v>
      </c>
      <c r="H2644" s="167">
        <v>79</v>
      </c>
      <c r="I2644" s="168"/>
      <c r="L2644" s="164"/>
      <c r="M2644" s="169"/>
      <c r="N2644" s="170"/>
      <c r="O2644" s="170"/>
      <c r="P2644" s="170"/>
      <c r="Q2644" s="170"/>
      <c r="R2644" s="170"/>
      <c r="S2644" s="170"/>
      <c r="T2644" s="171"/>
      <c r="AT2644" s="165" t="s">
        <v>206</v>
      </c>
      <c r="AU2644" s="165" t="s">
        <v>81</v>
      </c>
      <c r="AV2644" s="13" t="s">
        <v>81</v>
      </c>
      <c r="AW2644" s="13" t="s">
        <v>34</v>
      </c>
      <c r="AX2644" s="13" t="s">
        <v>79</v>
      </c>
      <c r="AY2644" s="165" t="s">
        <v>195</v>
      </c>
    </row>
    <row r="2645" spans="1:65" s="2" customFormat="1" ht="14.45" customHeight="1">
      <c r="A2645" s="35"/>
      <c r="B2645" s="145"/>
      <c r="C2645" s="146" t="s">
        <v>3181</v>
      </c>
      <c r="D2645" s="146" t="s">
        <v>197</v>
      </c>
      <c r="E2645" s="147" t="s">
        <v>3182</v>
      </c>
      <c r="F2645" s="148" t="s">
        <v>3183</v>
      </c>
      <c r="G2645" s="149" t="s">
        <v>321</v>
      </c>
      <c r="H2645" s="150">
        <v>44</v>
      </c>
      <c r="I2645" s="151"/>
      <c r="J2645" s="152">
        <f>ROUND(I2645*H2645,2)</f>
        <v>0</v>
      </c>
      <c r="K2645" s="148" t="s">
        <v>3</v>
      </c>
      <c r="L2645" s="36"/>
      <c r="M2645" s="153" t="s">
        <v>3</v>
      </c>
      <c r="N2645" s="154" t="s">
        <v>43</v>
      </c>
      <c r="O2645" s="56"/>
      <c r="P2645" s="155">
        <f>O2645*H2645</f>
        <v>0</v>
      </c>
      <c r="Q2645" s="155">
        <v>0</v>
      </c>
      <c r="R2645" s="155">
        <f>Q2645*H2645</f>
        <v>0</v>
      </c>
      <c r="S2645" s="155">
        <v>0</v>
      </c>
      <c r="T2645" s="156">
        <f>S2645*H2645</f>
        <v>0</v>
      </c>
      <c r="U2645" s="35"/>
      <c r="V2645" s="35"/>
      <c r="W2645" s="35"/>
      <c r="X2645" s="35"/>
      <c r="Y2645" s="35"/>
      <c r="Z2645" s="35"/>
      <c r="AA2645" s="35"/>
      <c r="AB2645" s="35"/>
      <c r="AC2645" s="35"/>
      <c r="AD2645" s="35"/>
      <c r="AE2645" s="35"/>
      <c r="AR2645" s="157" t="s">
        <v>292</v>
      </c>
      <c r="AT2645" s="157" t="s">
        <v>197</v>
      </c>
      <c r="AU2645" s="157" t="s">
        <v>81</v>
      </c>
      <c r="AY2645" s="20" t="s">
        <v>195</v>
      </c>
      <c r="BE2645" s="158">
        <f>IF(N2645="základní",J2645,0)</f>
        <v>0</v>
      </c>
      <c r="BF2645" s="158">
        <f>IF(N2645="snížená",J2645,0)</f>
        <v>0</v>
      </c>
      <c r="BG2645" s="158">
        <f>IF(N2645="zákl. přenesená",J2645,0)</f>
        <v>0</v>
      </c>
      <c r="BH2645" s="158">
        <f>IF(N2645="sníž. přenesená",J2645,0)</f>
        <v>0</v>
      </c>
      <c r="BI2645" s="158">
        <f>IF(N2645="nulová",J2645,0)</f>
        <v>0</v>
      </c>
      <c r="BJ2645" s="20" t="s">
        <v>79</v>
      </c>
      <c r="BK2645" s="158">
        <f>ROUND(I2645*H2645,2)</f>
        <v>0</v>
      </c>
      <c r="BL2645" s="20" t="s">
        <v>292</v>
      </c>
      <c r="BM2645" s="157" t="s">
        <v>3184</v>
      </c>
    </row>
    <row r="2646" spans="1:65" s="13" customFormat="1">
      <c r="B2646" s="164"/>
      <c r="D2646" s="159" t="s">
        <v>206</v>
      </c>
      <c r="E2646" s="165" t="s">
        <v>3</v>
      </c>
      <c r="F2646" s="166" t="s">
        <v>3185</v>
      </c>
      <c r="H2646" s="167">
        <v>44</v>
      </c>
      <c r="I2646" s="168"/>
      <c r="L2646" s="164"/>
      <c r="M2646" s="169"/>
      <c r="N2646" s="170"/>
      <c r="O2646" s="170"/>
      <c r="P2646" s="170"/>
      <c r="Q2646" s="170"/>
      <c r="R2646" s="170"/>
      <c r="S2646" s="170"/>
      <c r="T2646" s="171"/>
      <c r="AT2646" s="165" t="s">
        <v>206</v>
      </c>
      <c r="AU2646" s="165" t="s">
        <v>81</v>
      </c>
      <c r="AV2646" s="13" t="s">
        <v>81</v>
      </c>
      <c r="AW2646" s="13" t="s">
        <v>34</v>
      </c>
      <c r="AX2646" s="13" t="s">
        <v>79</v>
      </c>
      <c r="AY2646" s="165" t="s">
        <v>195</v>
      </c>
    </row>
    <row r="2647" spans="1:65" s="2" customFormat="1" ht="37.9" customHeight="1">
      <c r="A2647" s="35"/>
      <c r="B2647" s="145"/>
      <c r="C2647" s="146" t="s">
        <v>3186</v>
      </c>
      <c r="D2647" s="146" t="s">
        <v>197</v>
      </c>
      <c r="E2647" s="147" t="s">
        <v>3187</v>
      </c>
      <c r="F2647" s="148" t="s">
        <v>3188</v>
      </c>
      <c r="G2647" s="149" t="s">
        <v>300</v>
      </c>
      <c r="H2647" s="150">
        <v>78</v>
      </c>
      <c r="I2647" s="151"/>
      <c r="J2647" s="152">
        <f>ROUND(I2647*H2647,2)</f>
        <v>0</v>
      </c>
      <c r="K2647" s="148" t="s">
        <v>3</v>
      </c>
      <c r="L2647" s="36"/>
      <c r="M2647" s="153" t="s">
        <v>3</v>
      </c>
      <c r="N2647" s="154" t="s">
        <v>43</v>
      </c>
      <c r="O2647" s="56"/>
      <c r="P2647" s="155">
        <f>O2647*H2647</f>
        <v>0</v>
      </c>
      <c r="Q2647" s="155">
        <v>0</v>
      </c>
      <c r="R2647" s="155">
        <f>Q2647*H2647</f>
        <v>0</v>
      </c>
      <c r="S2647" s="155">
        <v>0</v>
      </c>
      <c r="T2647" s="156">
        <f>S2647*H2647</f>
        <v>0</v>
      </c>
      <c r="U2647" s="35"/>
      <c r="V2647" s="35"/>
      <c r="W2647" s="35"/>
      <c r="X2647" s="35"/>
      <c r="Y2647" s="35"/>
      <c r="Z2647" s="35"/>
      <c r="AA2647" s="35"/>
      <c r="AB2647" s="35"/>
      <c r="AC2647" s="35"/>
      <c r="AD2647" s="35"/>
      <c r="AE2647" s="35"/>
      <c r="AR2647" s="157" t="s">
        <v>292</v>
      </c>
      <c r="AT2647" s="157" t="s">
        <v>197</v>
      </c>
      <c r="AU2647" s="157" t="s">
        <v>81</v>
      </c>
      <c r="AY2647" s="20" t="s">
        <v>195</v>
      </c>
      <c r="BE2647" s="158">
        <f>IF(N2647="základní",J2647,0)</f>
        <v>0</v>
      </c>
      <c r="BF2647" s="158">
        <f>IF(N2647="snížená",J2647,0)</f>
        <v>0</v>
      </c>
      <c r="BG2647" s="158">
        <f>IF(N2647="zákl. přenesená",J2647,0)</f>
        <v>0</v>
      </c>
      <c r="BH2647" s="158">
        <f>IF(N2647="sníž. přenesená",J2647,0)</f>
        <v>0</v>
      </c>
      <c r="BI2647" s="158">
        <f>IF(N2647="nulová",J2647,0)</f>
        <v>0</v>
      </c>
      <c r="BJ2647" s="20" t="s">
        <v>79</v>
      </c>
      <c r="BK2647" s="158">
        <f>ROUND(I2647*H2647,2)</f>
        <v>0</v>
      </c>
      <c r="BL2647" s="20" t="s">
        <v>292</v>
      </c>
      <c r="BM2647" s="157" t="s">
        <v>3189</v>
      </c>
    </row>
    <row r="2648" spans="1:65" s="13" customFormat="1">
      <c r="B2648" s="164"/>
      <c r="D2648" s="159" t="s">
        <v>206</v>
      </c>
      <c r="E2648" s="165" t="s">
        <v>3</v>
      </c>
      <c r="F2648" s="166" t="s">
        <v>3190</v>
      </c>
      <c r="H2648" s="167">
        <v>78</v>
      </c>
      <c r="I2648" s="168"/>
      <c r="L2648" s="164"/>
      <c r="M2648" s="169"/>
      <c r="N2648" s="170"/>
      <c r="O2648" s="170"/>
      <c r="P2648" s="170"/>
      <c r="Q2648" s="170"/>
      <c r="R2648" s="170"/>
      <c r="S2648" s="170"/>
      <c r="T2648" s="171"/>
      <c r="AT2648" s="165" t="s">
        <v>206</v>
      </c>
      <c r="AU2648" s="165" t="s">
        <v>81</v>
      </c>
      <c r="AV2648" s="13" t="s">
        <v>81</v>
      </c>
      <c r="AW2648" s="13" t="s">
        <v>34</v>
      </c>
      <c r="AX2648" s="13" t="s">
        <v>79</v>
      </c>
      <c r="AY2648" s="165" t="s">
        <v>195</v>
      </c>
    </row>
    <row r="2649" spans="1:65" s="2" customFormat="1" ht="37.9" customHeight="1">
      <c r="A2649" s="35"/>
      <c r="B2649" s="145"/>
      <c r="C2649" s="146" t="s">
        <v>3191</v>
      </c>
      <c r="D2649" s="146" t="s">
        <v>197</v>
      </c>
      <c r="E2649" s="147" t="s">
        <v>3192</v>
      </c>
      <c r="F2649" s="148" t="s">
        <v>3193</v>
      </c>
      <c r="G2649" s="149" t="s">
        <v>3194</v>
      </c>
      <c r="H2649" s="199"/>
      <c r="I2649" s="151"/>
      <c r="J2649" s="152">
        <f>ROUND(I2649*H2649,2)</f>
        <v>0</v>
      </c>
      <c r="K2649" s="148" t="s">
        <v>201</v>
      </c>
      <c r="L2649" s="36"/>
      <c r="M2649" s="153" t="s">
        <v>3</v>
      </c>
      <c r="N2649" s="154" t="s">
        <v>43</v>
      </c>
      <c r="O2649" s="56"/>
      <c r="P2649" s="155">
        <f>O2649*H2649</f>
        <v>0</v>
      </c>
      <c r="Q2649" s="155">
        <v>0</v>
      </c>
      <c r="R2649" s="155">
        <f>Q2649*H2649</f>
        <v>0</v>
      </c>
      <c r="S2649" s="155">
        <v>0</v>
      </c>
      <c r="T2649" s="156">
        <f>S2649*H2649</f>
        <v>0</v>
      </c>
      <c r="U2649" s="35"/>
      <c r="V2649" s="35"/>
      <c r="W2649" s="35"/>
      <c r="X2649" s="35"/>
      <c r="Y2649" s="35"/>
      <c r="Z2649" s="35"/>
      <c r="AA2649" s="35"/>
      <c r="AB2649" s="35"/>
      <c r="AC2649" s="35"/>
      <c r="AD2649" s="35"/>
      <c r="AE2649" s="35"/>
      <c r="AR2649" s="157" t="s">
        <v>292</v>
      </c>
      <c r="AT2649" s="157" t="s">
        <v>197</v>
      </c>
      <c r="AU2649" s="157" t="s">
        <v>81</v>
      </c>
      <c r="AY2649" s="20" t="s">
        <v>195</v>
      </c>
      <c r="BE2649" s="158">
        <f>IF(N2649="základní",J2649,0)</f>
        <v>0</v>
      </c>
      <c r="BF2649" s="158">
        <f>IF(N2649="snížená",J2649,0)</f>
        <v>0</v>
      </c>
      <c r="BG2649" s="158">
        <f>IF(N2649="zákl. přenesená",J2649,0)</f>
        <v>0</v>
      </c>
      <c r="BH2649" s="158">
        <f>IF(N2649="sníž. přenesená",J2649,0)</f>
        <v>0</v>
      </c>
      <c r="BI2649" s="158">
        <f>IF(N2649="nulová",J2649,0)</f>
        <v>0</v>
      </c>
      <c r="BJ2649" s="20" t="s">
        <v>79</v>
      </c>
      <c r="BK2649" s="158">
        <f>ROUND(I2649*H2649,2)</f>
        <v>0</v>
      </c>
      <c r="BL2649" s="20" t="s">
        <v>292</v>
      </c>
      <c r="BM2649" s="157" t="s">
        <v>3195</v>
      </c>
    </row>
    <row r="2650" spans="1:65" s="2" customFormat="1" ht="146.25">
      <c r="A2650" s="35"/>
      <c r="B2650" s="36"/>
      <c r="C2650" s="35"/>
      <c r="D2650" s="159" t="s">
        <v>204</v>
      </c>
      <c r="E2650" s="35"/>
      <c r="F2650" s="160" t="s">
        <v>3196</v>
      </c>
      <c r="G2650" s="35"/>
      <c r="H2650" s="35"/>
      <c r="I2650" s="161"/>
      <c r="J2650" s="35"/>
      <c r="K2650" s="35"/>
      <c r="L2650" s="36"/>
      <c r="M2650" s="162"/>
      <c r="N2650" s="163"/>
      <c r="O2650" s="56"/>
      <c r="P2650" s="56"/>
      <c r="Q2650" s="56"/>
      <c r="R2650" s="56"/>
      <c r="S2650" s="56"/>
      <c r="T2650" s="57"/>
      <c r="U2650" s="35"/>
      <c r="V2650" s="35"/>
      <c r="W2650" s="35"/>
      <c r="X2650" s="35"/>
      <c r="Y2650" s="35"/>
      <c r="Z2650" s="35"/>
      <c r="AA2650" s="35"/>
      <c r="AB2650" s="35"/>
      <c r="AC2650" s="35"/>
      <c r="AD2650" s="35"/>
      <c r="AE2650" s="35"/>
      <c r="AT2650" s="20" t="s">
        <v>204</v>
      </c>
      <c r="AU2650" s="20" t="s">
        <v>81</v>
      </c>
    </row>
    <row r="2651" spans="1:65" s="12" customFormat="1" ht="22.9" customHeight="1">
      <c r="B2651" s="132"/>
      <c r="D2651" s="133" t="s">
        <v>71</v>
      </c>
      <c r="E2651" s="143" t="s">
        <v>3197</v>
      </c>
      <c r="F2651" s="143" t="s">
        <v>3198</v>
      </c>
      <c r="I2651" s="135"/>
      <c r="J2651" s="144">
        <f>BK2651</f>
        <v>0</v>
      </c>
      <c r="L2651" s="132"/>
      <c r="M2651" s="137"/>
      <c r="N2651" s="138"/>
      <c r="O2651" s="138"/>
      <c r="P2651" s="139">
        <f>SUM(P2652:P2743)</f>
        <v>0</v>
      </c>
      <c r="Q2651" s="138"/>
      <c r="R2651" s="139">
        <f>SUM(R2652:R2743)</f>
        <v>2.6472940199999999</v>
      </c>
      <c r="S2651" s="138"/>
      <c r="T2651" s="140">
        <f>SUM(T2652:T2743)</f>
        <v>2.8471297999999998</v>
      </c>
      <c r="AR2651" s="133" t="s">
        <v>81</v>
      </c>
      <c r="AT2651" s="141" t="s">
        <v>71</v>
      </c>
      <c r="AU2651" s="141" t="s">
        <v>79</v>
      </c>
      <c r="AY2651" s="133" t="s">
        <v>195</v>
      </c>
      <c r="BK2651" s="142">
        <f>SUM(BK2652:BK2743)</f>
        <v>0</v>
      </c>
    </row>
    <row r="2652" spans="1:65" s="2" customFormat="1" ht="24.2" customHeight="1">
      <c r="A2652" s="35"/>
      <c r="B2652" s="145"/>
      <c r="C2652" s="146" t="s">
        <v>3199</v>
      </c>
      <c r="D2652" s="146" t="s">
        <v>197</v>
      </c>
      <c r="E2652" s="147" t="s">
        <v>3200</v>
      </c>
      <c r="F2652" s="148" t="s">
        <v>3201</v>
      </c>
      <c r="G2652" s="149" t="s">
        <v>300</v>
      </c>
      <c r="H2652" s="150">
        <v>317.5</v>
      </c>
      <c r="I2652" s="151"/>
      <c r="J2652" s="152">
        <f>ROUND(I2652*H2652,2)</f>
        <v>0</v>
      </c>
      <c r="K2652" s="148" t="s">
        <v>201</v>
      </c>
      <c r="L2652" s="36"/>
      <c r="M2652" s="153" t="s">
        <v>3</v>
      </c>
      <c r="N2652" s="154" t="s">
        <v>43</v>
      </c>
      <c r="O2652" s="56"/>
      <c r="P2652" s="155">
        <f>O2652*H2652</f>
        <v>0</v>
      </c>
      <c r="Q2652" s="155">
        <v>0</v>
      </c>
      <c r="R2652" s="155">
        <f>Q2652*H2652</f>
        <v>0</v>
      </c>
      <c r="S2652" s="155">
        <v>5.94E-3</v>
      </c>
      <c r="T2652" s="156">
        <f>S2652*H2652</f>
        <v>1.88595</v>
      </c>
      <c r="U2652" s="35"/>
      <c r="V2652" s="35"/>
      <c r="W2652" s="35"/>
      <c r="X2652" s="35"/>
      <c r="Y2652" s="35"/>
      <c r="Z2652" s="35"/>
      <c r="AA2652" s="35"/>
      <c r="AB2652" s="35"/>
      <c r="AC2652" s="35"/>
      <c r="AD2652" s="35"/>
      <c r="AE2652" s="35"/>
      <c r="AR2652" s="157" t="s">
        <v>292</v>
      </c>
      <c r="AT2652" s="157" t="s">
        <v>197</v>
      </c>
      <c r="AU2652" s="157" t="s">
        <v>81</v>
      </c>
      <c r="AY2652" s="20" t="s">
        <v>195</v>
      </c>
      <c r="BE2652" s="158">
        <f>IF(N2652="základní",J2652,0)</f>
        <v>0</v>
      </c>
      <c r="BF2652" s="158">
        <f>IF(N2652="snížená",J2652,0)</f>
        <v>0</v>
      </c>
      <c r="BG2652" s="158">
        <f>IF(N2652="zákl. přenesená",J2652,0)</f>
        <v>0</v>
      </c>
      <c r="BH2652" s="158">
        <f>IF(N2652="sníž. přenesená",J2652,0)</f>
        <v>0</v>
      </c>
      <c r="BI2652" s="158">
        <f>IF(N2652="nulová",J2652,0)</f>
        <v>0</v>
      </c>
      <c r="BJ2652" s="20" t="s">
        <v>79</v>
      </c>
      <c r="BK2652" s="158">
        <f>ROUND(I2652*H2652,2)</f>
        <v>0</v>
      </c>
      <c r="BL2652" s="20" t="s">
        <v>292</v>
      </c>
      <c r="BM2652" s="157" t="s">
        <v>3202</v>
      </c>
    </row>
    <row r="2653" spans="1:65" s="13" customFormat="1">
      <c r="B2653" s="164"/>
      <c r="D2653" s="159" t="s">
        <v>206</v>
      </c>
      <c r="E2653" s="165" t="s">
        <v>3</v>
      </c>
      <c r="F2653" s="166" t="s">
        <v>2978</v>
      </c>
      <c r="H2653" s="167">
        <v>317.5</v>
      </c>
      <c r="I2653" s="168"/>
      <c r="L2653" s="164"/>
      <c r="M2653" s="169"/>
      <c r="N2653" s="170"/>
      <c r="O2653" s="170"/>
      <c r="P2653" s="170"/>
      <c r="Q2653" s="170"/>
      <c r="R2653" s="170"/>
      <c r="S2653" s="170"/>
      <c r="T2653" s="171"/>
      <c r="AT2653" s="165" t="s">
        <v>206</v>
      </c>
      <c r="AU2653" s="165" t="s">
        <v>81</v>
      </c>
      <c r="AV2653" s="13" t="s">
        <v>81</v>
      </c>
      <c r="AW2653" s="13" t="s">
        <v>34</v>
      </c>
      <c r="AX2653" s="13" t="s">
        <v>79</v>
      </c>
      <c r="AY2653" s="165" t="s">
        <v>195</v>
      </c>
    </row>
    <row r="2654" spans="1:65" s="2" customFormat="1" ht="14.45" customHeight="1">
      <c r="A2654" s="35"/>
      <c r="B2654" s="145"/>
      <c r="C2654" s="146" t="s">
        <v>3203</v>
      </c>
      <c r="D2654" s="146" t="s">
        <v>197</v>
      </c>
      <c r="E2654" s="147" t="s">
        <v>3204</v>
      </c>
      <c r="F2654" s="148" t="s">
        <v>3205</v>
      </c>
      <c r="G2654" s="149" t="s">
        <v>321</v>
      </c>
      <c r="H2654" s="150">
        <v>22</v>
      </c>
      <c r="I2654" s="151"/>
      <c r="J2654" s="152">
        <f>ROUND(I2654*H2654,2)</f>
        <v>0</v>
      </c>
      <c r="K2654" s="148" t="s">
        <v>201</v>
      </c>
      <c r="L2654" s="36"/>
      <c r="M2654" s="153" t="s">
        <v>3</v>
      </c>
      <c r="N2654" s="154" t="s">
        <v>43</v>
      </c>
      <c r="O2654" s="56"/>
      <c r="P2654" s="155">
        <f>O2654*H2654</f>
        <v>0</v>
      </c>
      <c r="Q2654" s="155">
        <v>0</v>
      </c>
      <c r="R2654" s="155">
        <f>Q2654*H2654</f>
        <v>0</v>
      </c>
      <c r="S2654" s="155">
        <v>1.6999999999999999E-3</v>
      </c>
      <c r="T2654" s="156">
        <f>S2654*H2654</f>
        <v>3.7399999999999996E-2</v>
      </c>
      <c r="U2654" s="35"/>
      <c r="V2654" s="35"/>
      <c r="W2654" s="35"/>
      <c r="X2654" s="35"/>
      <c r="Y2654" s="35"/>
      <c r="Z2654" s="35"/>
      <c r="AA2654" s="35"/>
      <c r="AB2654" s="35"/>
      <c r="AC2654" s="35"/>
      <c r="AD2654" s="35"/>
      <c r="AE2654" s="35"/>
      <c r="AR2654" s="157" t="s">
        <v>292</v>
      </c>
      <c r="AT2654" s="157" t="s">
        <v>197</v>
      </c>
      <c r="AU2654" s="157" t="s">
        <v>81</v>
      </c>
      <c r="AY2654" s="20" t="s">
        <v>195</v>
      </c>
      <c r="BE2654" s="158">
        <f>IF(N2654="základní",J2654,0)</f>
        <v>0</v>
      </c>
      <c r="BF2654" s="158">
        <f>IF(N2654="snížená",J2654,0)</f>
        <v>0</v>
      </c>
      <c r="BG2654" s="158">
        <f>IF(N2654="zákl. přenesená",J2654,0)</f>
        <v>0</v>
      </c>
      <c r="BH2654" s="158">
        <f>IF(N2654="sníž. přenesená",J2654,0)</f>
        <v>0</v>
      </c>
      <c r="BI2654" s="158">
        <f>IF(N2654="nulová",J2654,0)</f>
        <v>0</v>
      </c>
      <c r="BJ2654" s="20" t="s">
        <v>79</v>
      </c>
      <c r="BK2654" s="158">
        <f>ROUND(I2654*H2654,2)</f>
        <v>0</v>
      </c>
      <c r="BL2654" s="20" t="s">
        <v>292</v>
      </c>
      <c r="BM2654" s="157" t="s">
        <v>3206</v>
      </c>
    </row>
    <row r="2655" spans="1:65" s="13" customFormat="1">
      <c r="B2655" s="164"/>
      <c r="D2655" s="159" t="s">
        <v>206</v>
      </c>
      <c r="E2655" s="165" t="s">
        <v>3</v>
      </c>
      <c r="F2655" s="166" t="s">
        <v>331</v>
      </c>
      <c r="H2655" s="167">
        <v>22</v>
      </c>
      <c r="I2655" s="168"/>
      <c r="L2655" s="164"/>
      <c r="M2655" s="169"/>
      <c r="N2655" s="170"/>
      <c r="O2655" s="170"/>
      <c r="P2655" s="170"/>
      <c r="Q2655" s="170"/>
      <c r="R2655" s="170"/>
      <c r="S2655" s="170"/>
      <c r="T2655" s="171"/>
      <c r="AT2655" s="165" t="s">
        <v>206</v>
      </c>
      <c r="AU2655" s="165" t="s">
        <v>81</v>
      </c>
      <c r="AV2655" s="13" t="s">
        <v>81</v>
      </c>
      <c r="AW2655" s="13" t="s">
        <v>34</v>
      </c>
      <c r="AX2655" s="13" t="s">
        <v>79</v>
      </c>
      <c r="AY2655" s="165" t="s">
        <v>195</v>
      </c>
    </row>
    <row r="2656" spans="1:65" s="2" customFormat="1" ht="24.2" customHeight="1">
      <c r="A2656" s="35"/>
      <c r="B2656" s="145"/>
      <c r="C2656" s="146" t="s">
        <v>3207</v>
      </c>
      <c r="D2656" s="146" t="s">
        <v>197</v>
      </c>
      <c r="E2656" s="147" t="s">
        <v>3208</v>
      </c>
      <c r="F2656" s="148" t="s">
        <v>3209</v>
      </c>
      <c r="G2656" s="149" t="s">
        <v>321</v>
      </c>
      <c r="H2656" s="150">
        <v>68.900000000000006</v>
      </c>
      <c r="I2656" s="151"/>
      <c r="J2656" s="152">
        <f>ROUND(I2656*H2656,2)</f>
        <v>0</v>
      </c>
      <c r="K2656" s="148" t="s">
        <v>201</v>
      </c>
      <c r="L2656" s="36"/>
      <c r="M2656" s="153" t="s">
        <v>3</v>
      </c>
      <c r="N2656" s="154" t="s">
        <v>43</v>
      </c>
      <c r="O2656" s="56"/>
      <c r="P2656" s="155">
        <f>O2656*H2656</f>
        <v>0</v>
      </c>
      <c r="Q2656" s="155">
        <v>0</v>
      </c>
      <c r="R2656" s="155">
        <f>Q2656*H2656</f>
        <v>0</v>
      </c>
      <c r="S2656" s="155">
        <v>1.7700000000000001E-3</v>
      </c>
      <c r="T2656" s="156">
        <f>S2656*H2656</f>
        <v>0.12195300000000002</v>
      </c>
      <c r="U2656" s="35"/>
      <c r="V2656" s="35"/>
      <c r="W2656" s="35"/>
      <c r="X2656" s="35"/>
      <c r="Y2656" s="35"/>
      <c r="Z2656" s="35"/>
      <c r="AA2656" s="35"/>
      <c r="AB2656" s="35"/>
      <c r="AC2656" s="35"/>
      <c r="AD2656" s="35"/>
      <c r="AE2656" s="35"/>
      <c r="AR2656" s="157" t="s">
        <v>292</v>
      </c>
      <c r="AT2656" s="157" t="s">
        <v>197</v>
      </c>
      <c r="AU2656" s="157" t="s">
        <v>81</v>
      </c>
      <c r="AY2656" s="20" t="s">
        <v>195</v>
      </c>
      <c r="BE2656" s="158">
        <f>IF(N2656="základní",J2656,0)</f>
        <v>0</v>
      </c>
      <c r="BF2656" s="158">
        <f>IF(N2656="snížená",J2656,0)</f>
        <v>0</v>
      </c>
      <c r="BG2656" s="158">
        <f>IF(N2656="zákl. přenesená",J2656,0)</f>
        <v>0</v>
      </c>
      <c r="BH2656" s="158">
        <f>IF(N2656="sníž. přenesená",J2656,0)</f>
        <v>0</v>
      </c>
      <c r="BI2656" s="158">
        <f>IF(N2656="nulová",J2656,0)</f>
        <v>0</v>
      </c>
      <c r="BJ2656" s="20" t="s">
        <v>79</v>
      </c>
      <c r="BK2656" s="158">
        <f>ROUND(I2656*H2656,2)</f>
        <v>0</v>
      </c>
      <c r="BL2656" s="20" t="s">
        <v>292</v>
      </c>
      <c r="BM2656" s="157" t="s">
        <v>3210</v>
      </c>
    </row>
    <row r="2657" spans="1:65" s="13" customFormat="1">
      <c r="B2657" s="164"/>
      <c r="D2657" s="159" t="s">
        <v>206</v>
      </c>
      <c r="E2657" s="165" t="s">
        <v>3</v>
      </c>
      <c r="F2657" s="166" t="s">
        <v>3211</v>
      </c>
      <c r="H2657" s="167">
        <v>68.900000000000006</v>
      </c>
      <c r="I2657" s="168"/>
      <c r="L2657" s="164"/>
      <c r="M2657" s="169"/>
      <c r="N2657" s="170"/>
      <c r="O2657" s="170"/>
      <c r="P2657" s="170"/>
      <c r="Q2657" s="170"/>
      <c r="R2657" s="170"/>
      <c r="S2657" s="170"/>
      <c r="T2657" s="171"/>
      <c r="AT2657" s="165" t="s">
        <v>206</v>
      </c>
      <c r="AU2657" s="165" t="s">
        <v>81</v>
      </c>
      <c r="AV2657" s="13" t="s">
        <v>81</v>
      </c>
      <c r="AW2657" s="13" t="s">
        <v>34</v>
      </c>
      <c r="AX2657" s="13" t="s">
        <v>79</v>
      </c>
      <c r="AY2657" s="165" t="s">
        <v>195</v>
      </c>
    </row>
    <row r="2658" spans="1:65" s="2" customFormat="1" ht="24.2" customHeight="1">
      <c r="A2658" s="35"/>
      <c r="B2658" s="145"/>
      <c r="C2658" s="146" t="s">
        <v>3212</v>
      </c>
      <c r="D2658" s="146" t="s">
        <v>197</v>
      </c>
      <c r="E2658" s="147" t="s">
        <v>3213</v>
      </c>
      <c r="F2658" s="148" t="s">
        <v>3214</v>
      </c>
      <c r="G2658" s="149" t="s">
        <v>321</v>
      </c>
      <c r="H2658" s="150">
        <v>213.3</v>
      </c>
      <c r="I2658" s="151"/>
      <c r="J2658" s="152">
        <f>ROUND(I2658*H2658,2)</f>
        <v>0</v>
      </c>
      <c r="K2658" s="148" t="s">
        <v>201</v>
      </c>
      <c r="L2658" s="36"/>
      <c r="M2658" s="153" t="s">
        <v>3</v>
      </c>
      <c r="N2658" s="154" t="s">
        <v>43</v>
      </c>
      <c r="O2658" s="56"/>
      <c r="P2658" s="155">
        <f>O2658*H2658</f>
        <v>0</v>
      </c>
      <c r="Q2658" s="155">
        <v>0</v>
      </c>
      <c r="R2658" s="155">
        <f>Q2658*H2658</f>
        <v>0</v>
      </c>
      <c r="S2658" s="155">
        <v>1.91E-3</v>
      </c>
      <c r="T2658" s="156">
        <f>S2658*H2658</f>
        <v>0.40740300000000002</v>
      </c>
      <c r="U2658" s="35"/>
      <c r="V2658" s="35"/>
      <c r="W2658" s="35"/>
      <c r="X2658" s="35"/>
      <c r="Y2658" s="35"/>
      <c r="Z2658" s="35"/>
      <c r="AA2658" s="35"/>
      <c r="AB2658" s="35"/>
      <c r="AC2658" s="35"/>
      <c r="AD2658" s="35"/>
      <c r="AE2658" s="35"/>
      <c r="AR2658" s="157" t="s">
        <v>292</v>
      </c>
      <c r="AT2658" s="157" t="s">
        <v>197</v>
      </c>
      <c r="AU2658" s="157" t="s">
        <v>81</v>
      </c>
      <c r="AY2658" s="20" t="s">
        <v>195</v>
      </c>
      <c r="BE2658" s="158">
        <f>IF(N2658="základní",J2658,0)</f>
        <v>0</v>
      </c>
      <c r="BF2658" s="158">
        <f>IF(N2658="snížená",J2658,0)</f>
        <v>0</v>
      </c>
      <c r="BG2658" s="158">
        <f>IF(N2658="zákl. přenesená",J2658,0)</f>
        <v>0</v>
      </c>
      <c r="BH2658" s="158">
        <f>IF(N2658="sníž. přenesená",J2658,0)</f>
        <v>0</v>
      </c>
      <c r="BI2658" s="158">
        <f>IF(N2658="nulová",J2658,0)</f>
        <v>0</v>
      </c>
      <c r="BJ2658" s="20" t="s">
        <v>79</v>
      </c>
      <c r="BK2658" s="158">
        <f>ROUND(I2658*H2658,2)</f>
        <v>0</v>
      </c>
      <c r="BL2658" s="20" t="s">
        <v>292</v>
      </c>
      <c r="BM2658" s="157" t="s">
        <v>3215</v>
      </c>
    </row>
    <row r="2659" spans="1:65" s="13" customFormat="1" ht="33.75">
      <c r="B2659" s="164"/>
      <c r="D2659" s="159" t="s">
        <v>206</v>
      </c>
      <c r="E2659" s="165" t="s">
        <v>3</v>
      </c>
      <c r="F2659" s="166" t="s">
        <v>3216</v>
      </c>
      <c r="H2659" s="167">
        <v>213.3</v>
      </c>
      <c r="I2659" s="168"/>
      <c r="L2659" s="164"/>
      <c r="M2659" s="169"/>
      <c r="N2659" s="170"/>
      <c r="O2659" s="170"/>
      <c r="P2659" s="170"/>
      <c r="Q2659" s="170"/>
      <c r="R2659" s="170"/>
      <c r="S2659" s="170"/>
      <c r="T2659" s="171"/>
      <c r="AT2659" s="165" t="s">
        <v>206</v>
      </c>
      <c r="AU2659" s="165" t="s">
        <v>81</v>
      </c>
      <c r="AV2659" s="13" t="s">
        <v>81</v>
      </c>
      <c r="AW2659" s="13" t="s">
        <v>34</v>
      </c>
      <c r="AX2659" s="13" t="s">
        <v>79</v>
      </c>
      <c r="AY2659" s="165" t="s">
        <v>195</v>
      </c>
    </row>
    <row r="2660" spans="1:65" s="2" customFormat="1" ht="24.2" customHeight="1">
      <c r="A2660" s="35"/>
      <c r="B2660" s="145"/>
      <c r="C2660" s="146" t="s">
        <v>3217</v>
      </c>
      <c r="D2660" s="146" t="s">
        <v>197</v>
      </c>
      <c r="E2660" s="147" t="s">
        <v>3218</v>
      </c>
      <c r="F2660" s="148" t="s">
        <v>3219</v>
      </c>
      <c r="G2660" s="149" t="s">
        <v>321</v>
      </c>
      <c r="H2660" s="150">
        <v>35.14</v>
      </c>
      <c r="I2660" s="151"/>
      <c r="J2660" s="152">
        <f>ROUND(I2660*H2660,2)</f>
        <v>0</v>
      </c>
      <c r="K2660" s="148" t="s">
        <v>201</v>
      </c>
      <c r="L2660" s="36"/>
      <c r="M2660" s="153" t="s">
        <v>3</v>
      </c>
      <c r="N2660" s="154" t="s">
        <v>43</v>
      </c>
      <c r="O2660" s="56"/>
      <c r="P2660" s="155">
        <f>O2660*H2660</f>
        <v>0</v>
      </c>
      <c r="Q2660" s="155">
        <v>0</v>
      </c>
      <c r="R2660" s="155">
        <f>Q2660*H2660</f>
        <v>0</v>
      </c>
      <c r="S2660" s="155">
        <v>1.67E-3</v>
      </c>
      <c r="T2660" s="156">
        <f>S2660*H2660</f>
        <v>5.8683800000000001E-2</v>
      </c>
      <c r="U2660" s="35"/>
      <c r="V2660" s="35"/>
      <c r="W2660" s="35"/>
      <c r="X2660" s="35"/>
      <c r="Y2660" s="35"/>
      <c r="Z2660" s="35"/>
      <c r="AA2660" s="35"/>
      <c r="AB2660" s="35"/>
      <c r="AC2660" s="35"/>
      <c r="AD2660" s="35"/>
      <c r="AE2660" s="35"/>
      <c r="AR2660" s="157" t="s">
        <v>292</v>
      </c>
      <c r="AT2660" s="157" t="s">
        <v>197</v>
      </c>
      <c r="AU2660" s="157" t="s">
        <v>81</v>
      </c>
      <c r="AY2660" s="20" t="s">
        <v>195</v>
      </c>
      <c r="BE2660" s="158">
        <f>IF(N2660="základní",J2660,0)</f>
        <v>0</v>
      </c>
      <c r="BF2660" s="158">
        <f>IF(N2660="snížená",J2660,0)</f>
        <v>0</v>
      </c>
      <c r="BG2660" s="158">
        <f>IF(N2660="zákl. přenesená",J2660,0)</f>
        <v>0</v>
      </c>
      <c r="BH2660" s="158">
        <f>IF(N2660="sníž. přenesená",J2660,0)</f>
        <v>0</v>
      </c>
      <c r="BI2660" s="158">
        <f>IF(N2660="nulová",J2660,0)</f>
        <v>0</v>
      </c>
      <c r="BJ2660" s="20" t="s">
        <v>79</v>
      </c>
      <c r="BK2660" s="158">
        <f>ROUND(I2660*H2660,2)</f>
        <v>0</v>
      </c>
      <c r="BL2660" s="20" t="s">
        <v>292</v>
      </c>
      <c r="BM2660" s="157" t="s">
        <v>3220</v>
      </c>
    </row>
    <row r="2661" spans="1:65" s="13" customFormat="1">
      <c r="B2661" s="164"/>
      <c r="D2661" s="159" t="s">
        <v>206</v>
      </c>
      <c r="E2661" s="165" t="s">
        <v>3</v>
      </c>
      <c r="F2661" s="166" t="s">
        <v>3221</v>
      </c>
      <c r="H2661" s="167">
        <v>35.14</v>
      </c>
      <c r="I2661" s="168"/>
      <c r="L2661" s="164"/>
      <c r="M2661" s="169"/>
      <c r="N2661" s="170"/>
      <c r="O2661" s="170"/>
      <c r="P2661" s="170"/>
      <c r="Q2661" s="170"/>
      <c r="R2661" s="170"/>
      <c r="S2661" s="170"/>
      <c r="T2661" s="171"/>
      <c r="AT2661" s="165" t="s">
        <v>206</v>
      </c>
      <c r="AU2661" s="165" t="s">
        <v>81</v>
      </c>
      <c r="AV2661" s="13" t="s">
        <v>81</v>
      </c>
      <c r="AW2661" s="13" t="s">
        <v>34</v>
      </c>
      <c r="AX2661" s="13" t="s">
        <v>79</v>
      </c>
      <c r="AY2661" s="165" t="s">
        <v>195</v>
      </c>
    </row>
    <row r="2662" spans="1:65" s="2" customFormat="1" ht="24.2" customHeight="1">
      <c r="A2662" s="35"/>
      <c r="B2662" s="145"/>
      <c r="C2662" s="146" t="s">
        <v>3222</v>
      </c>
      <c r="D2662" s="146" t="s">
        <v>197</v>
      </c>
      <c r="E2662" s="147" t="s">
        <v>3223</v>
      </c>
      <c r="F2662" s="148" t="s">
        <v>3224</v>
      </c>
      <c r="G2662" s="149" t="s">
        <v>321</v>
      </c>
      <c r="H2662" s="150">
        <v>67</v>
      </c>
      <c r="I2662" s="151"/>
      <c r="J2662" s="152">
        <f>ROUND(I2662*H2662,2)</f>
        <v>0</v>
      </c>
      <c r="K2662" s="148" t="s">
        <v>201</v>
      </c>
      <c r="L2662" s="36"/>
      <c r="M2662" s="153" t="s">
        <v>3</v>
      </c>
      <c r="N2662" s="154" t="s">
        <v>43</v>
      </c>
      <c r="O2662" s="56"/>
      <c r="P2662" s="155">
        <f>O2662*H2662</f>
        <v>0</v>
      </c>
      <c r="Q2662" s="155">
        <v>0</v>
      </c>
      <c r="R2662" s="155">
        <f>Q2662*H2662</f>
        <v>0</v>
      </c>
      <c r="S2662" s="155">
        <v>2.5999999999999999E-3</v>
      </c>
      <c r="T2662" s="156">
        <f>S2662*H2662</f>
        <v>0.17419999999999999</v>
      </c>
      <c r="U2662" s="35"/>
      <c r="V2662" s="35"/>
      <c r="W2662" s="35"/>
      <c r="X2662" s="35"/>
      <c r="Y2662" s="35"/>
      <c r="Z2662" s="35"/>
      <c r="AA2662" s="35"/>
      <c r="AB2662" s="35"/>
      <c r="AC2662" s="35"/>
      <c r="AD2662" s="35"/>
      <c r="AE2662" s="35"/>
      <c r="AR2662" s="157" t="s">
        <v>292</v>
      </c>
      <c r="AT2662" s="157" t="s">
        <v>197</v>
      </c>
      <c r="AU2662" s="157" t="s">
        <v>81</v>
      </c>
      <c r="AY2662" s="20" t="s">
        <v>195</v>
      </c>
      <c r="BE2662" s="158">
        <f>IF(N2662="základní",J2662,0)</f>
        <v>0</v>
      </c>
      <c r="BF2662" s="158">
        <f>IF(N2662="snížená",J2662,0)</f>
        <v>0</v>
      </c>
      <c r="BG2662" s="158">
        <f>IF(N2662="zákl. přenesená",J2662,0)</f>
        <v>0</v>
      </c>
      <c r="BH2662" s="158">
        <f>IF(N2662="sníž. přenesená",J2662,0)</f>
        <v>0</v>
      </c>
      <c r="BI2662" s="158">
        <f>IF(N2662="nulová",J2662,0)</f>
        <v>0</v>
      </c>
      <c r="BJ2662" s="20" t="s">
        <v>79</v>
      </c>
      <c r="BK2662" s="158">
        <f>ROUND(I2662*H2662,2)</f>
        <v>0</v>
      </c>
      <c r="BL2662" s="20" t="s">
        <v>292</v>
      </c>
      <c r="BM2662" s="157" t="s">
        <v>3225</v>
      </c>
    </row>
    <row r="2663" spans="1:65" s="13" customFormat="1">
      <c r="B2663" s="164"/>
      <c r="D2663" s="159" t="s">
        <v>206</v>
      </c>
      <c r="E2663" s="165" t="s">
        <v>3</v>
      </c>
      <c r="F2663" s="166" t="s">
        <v>3226</v>
      </c>
      <c r="H2663" s="167">
        <v>67</v>
      </c>
      <c r="I2663" s="168"/>
      <c r="L2663" s="164"/>
      <c r="M2663" s="169"/>
      <c r="N2663" s="170"/>
      <c r="O2663" s="170"/>
      <c r="P2663" s="170"/>
      <c r="Q2663" s="170"/>
      <c r="R2663" s="170"/>
      <c r="S2663" s="170"/>
      <c r="T2663" s="171"/>
      <c r="AT2663" s="165" t="s">
        <v>206</v>
      </c>
      <c r="AU2663" s="165" t="s">
        <v>81</v>
      </c>
      <c r="AV2663" s="13" t="s">
        <v>81</v>
      </c>
      <c r="AW2663" s="13" t="s">
        <v>34</v>
      </c>
      <c r="AX2663" s="13" t="s">
        <v>79</v>
      </c>
      <c r="AY2663" s="165" t="s">
        <v>195</v>
      </c>
    </row>
    <row r="2664" spans="1:65" s="2" customFormat="1" ht="14.45" customHeight="1">
      <c r="A2664" s="35"/>
      <c r="B2664" s="145"/>
      <c r="C2664" s="146" t="s">
        <v>3227</v>
      </c>
      <c r="D2664" s="146" t="s">
        <v>197</v>
      </c>
      <c r="E2664" s="147" t="s">
        <v>3228</v>
      </c>
      <c r="F2664" s="148" t="s">
        <v>3229</v>
      </c>
      <c r="G2664" s="149" t="s">
        <v>321</v>
      </c>
      <c r="H2664" s="150">
        <v>41</v>
      </c>
      <c r="I2664" s="151"/>
      <c r="J2664" s="152">
        <f>ROUND(I2664*H2664,2)</f>
        <v>0</v>
      </c>
      <c r="K2664" s="148" t="s">
        <v>201</v>
      </c>
      <c r="L2664" s="36"/>
      <c r="M2664" s="153" t="s">
        <v>3</v>
      </c>
      <c r="N2664" s="154" t="s">
        <v>43</v>
      </c>
      <c r="O2664" s="56"/>
      <c r="P2664" s="155">
        <f>O2664*H2664</f>
        <v>0</v>
      </c>
      <c r="Q2664" s="155">
        <v>0</v>
      </c>
      <c r="R2664" s="155">
        <f>Q2664*H2664</f>
        <v>0</v>
      </c>
      <c r="S2664" s="155">
        <v>3.9399999999999999E-3</v>
      </c>
      <c r="T2664" s="156">
        <f>S2664*H2664</f>
        <v>0.16153999999999999</v>
      </c>
      <c r="U2664" s="35"/>
      <c r="V2664" s="35"/>
      <c r="W2664" s="35"/>
      <c r="X2664" s="35"/>
      <c r="Y2664" s="35"/>
      <c r="Z2664" s="35"/>
      <c r="AA2664" s="35"/>
      <c r="AB2664" s="35"/>
      <c r="AC2664" s="35"/>
      <c r="AD2664" s="35"/>
      <c r="AE2664" s="35"/>
      <c r="AR2664" s="157" t="s">
        <v>292</v>
      </c>
      <c r="AT2664" s="157" t="s">
        <v>197</v>
      </c>
      <c r="AU2664" s="157" t="s">
        <v>81</v>
      </c>
      <c r="AY2664" s="20" t="s">
        <v>195</v>
      </c>
      <c r="BE2664" s="158">
        <f>IF(N2664="základní",J2664,0)</f>
        <v>0</v>
      </c>
      <c r="BF2664" s="158">
        <f>IF(N2664="snížená",J2664,0)</f>
        <v>0</v>
      </c>
      <c r="BG2664" s="158">
        <f>IF(N2664="zákl. přenesená",J2664,0)</f>
        <v>0</v>
      </c>
      <c r="BH2664" s="158">
        <f>IF(N2664="sníž. přenesená",J2664,0)</f>
        <v>0</v>
      </c>
      <c r="BI2664" s="158">
        <f>IF(N2664="nulová",J2664,0)</f>
        <v>0</v>
      </c>
      <c r="BJ2664" s="20" t="s">
        <v>79</v>
      </c>
      <c r="BK2664" s="158">
        <f>ROUND(I2664*H2664,2)</f>
        <v>0</v>
      </c>
      <c r="BL2664" s="20" t="s">
        <v>292</v>
      </c>
      <c r="BM2664" s="157" t="s">
        <v>3230</v>
      </c>
    </row>
    <row r="2665" spans="1:65" s="13" customFormat="1">
      <c r="B2665" s="164"/>
      <c r="D2665" s="159" t="s">
        <v>206</v>
      </c>
      <c r="E2665" s="165" t="s">
        <v>3</v>
      </c>
      <c r="F2665" s="166" t="s">
        <v>3231</v>
      </c>
      <c r="H2665" s="167">
        <v>41</v>
      </c>
      <c r="I2665" s="168"/>
      <c r="L2665" s="164"/>
      <c r="M2665" s="169"/>
      <c r="N2665" s="170"/>
      <c r="O2665" s="170"/>
      <c r="P2665" s="170"/>
      <c r="Q2665" s="170"/>
      <c r="R2665" s="170"/>
      <c r="S2665" s="170"/>
      <c r="T2665" s="171"/>
      <c r="AT2665" s="165" t="s">
        <v>206</v>
      </c>
      <c r="AU2665" s="165" t="s">
        <v>81</v>
      </c>
      <c r="AV2665" s="13" t="s">
        <v>81</v>
      </c>
      <c r="AW2665" s="13" t="s">
        <v>34</v>
      </c>
      <c r="AX2665" s="13" t="s">
        <v>79</v>
      </c>
      <c r="AY2665" s="165" t="s">
        <v>195</v>
      </c>
    </row>
    <row r="2666" spans="1:65" s="2" customFormat="1" ht="24.2" customHeight="1">
      <c r="A2666" s="35"/>
      <c r="B2666" s="145"/>
      <c r="C2666" s="146" t="s">
        <v>3232</v>
      </c>
      <c r="D2666" s="146" t="s">
        <v>197</v>
      </c>
      <c r="E2666" s="147" t="s">
        <v>3233</v>
      </c>
      <c r="F2666" s="148" t="s">
        <v>3234</v>
      </c>
      <c r="G2666" s="149" t="s">
        <v>321</v>
      </c>
      <c r="H2666" s="150">
        <v>26.1</v>
      </c>
      <c r="I2666" s="151"/>
      <c r="J2666" s="152">
        <f>ROUND(I2666*H2666,2)</f>
        <v>0</v>
      </c>
      <c r="K2666" s="148" t="s">
        <v>201</v>
      </c>
      <c r="L2666" s="36"/>
      <c r="M2666" s="153" t="s">
        <v>3</v>
      </c>
      <c r="N2666" s="154" t="s">
        <v>43</v>
      </c>
      <c r="O2666" s="56"/>
      <c r="P2666" s="155">
        <f>O2666*H2666</f>
        <v>0</v>
      </c>
      <c r="Q2666" s="155">
        <v>2.2499999999999998E-3</v>
      </c>
      <c r="R2666" s="155">
        <f>Q2666*H2666</f>
        <v>5.8724999999999999E-2</v>
      </c>
      <c r="S2666" s="155">
        <v>0</v>
      </c>
      <c r="T2666" s="156">
        <f>S2666*H2666</f>
        <v>0</v>
      </c>
      <c r="U2666" s="35"/>
      <c r="V2666" s="35"/>
      <c r="W2666" s="35"/>
      <c r="X2666" s="35"/>
      <c r="Y2666" s="35"/>
      <c r="Z2666" s="35"/>
      <c r="AA2666" s="35"/>
      <c r="AB2666" s="35"/>
      <c r="AC2666" s="35"/>
      <c r="AD2666" s="35"/>
      <c r="AE2666" s="35"/>
      <c r="AR2666" s="157" t="s">
        <v>292</v>
      </c>
      <c r="AT2666" s="157" t="s">
        <v>197</v>
      </c>
      <c r="AU2666" s="157" t="s">
        <v>81</v>
      </c>
      <c r="AY2666" s="20" t="s">
        <v>195</v>
      </c>
      <c r="BE2666" s="158">
        <f>IF(N2666="základní",J2666,0)</f>
        <v>0</v>
      </c>
      <c r="BF2666" s="158">
        <f>IF(N2666="snížená",J2666,0)</f>
        <v>0</v>
      </c>
      <c r="BG2666" s="158">
        <f>IF(N2666="zákl. přenesená",J2666,0)</f>
        <v>0</v>
      </c>
      <c r="BH2666" s="158">
        <f>IF(N2666="sníž. přenesená",J2666,0)</f>
        <v>0</v>
      </c>
      <c r="BI2666" s="158">
        <f>IF(N2666="nulová",J2666,0)</f>
        <v>0</v>
      </c>
      <c r="BJ2666" s="20" t="s">
        <v>79</v>
      </c>
      <c r="BK2666" s="158">
        <f>ROUND(I2666*H2666,2)</f>
        <v>0</v>
      </c>
      <c r="BL2666" s="20" t="s">
        <v>292</v>
      </c>
      <c r="BM2666" s="157" t="s">
        <v>3235</v>
      </c>
    </row>
    <row r="2667" spans="1:65" s="2" customFormat="1" ht="39">
      <c r="A2667" s="35"/>
      <c r="B2667" s="36"/>
      <c r="C2667" s="35"/>
      <c r="D2667" s="159" t="s">
        <v>204</v>
      </c>
      <c r="E2667" s="35"/>
      <c r="F2667" s="160" t="s">
        <v>3236</v>
      </c>
      <c r="G2667" s="35"/>
      <c r="H2667" s="35"/>
      <c r="I2667" s="161"/>
      <c r="J2667" s="35"/>
      <c r="K2667" s="35"/>
      <c r="L2667" s="36"/>
      <c r="M2667" s="162"/>
      <c r="N2667" s="163"/>
      <c r="O2667" s="56"/>
      <c r="P2667" s="56"/>
      <c r="Q2667" s="56"/>
      <c r="R2667" s="56"/>
      <c r="S2667" s="56"/>
      <c r="T2667" s="57"/>
      <c r="U2667" s="35"/>
      <c r="V2667" s="35"/>
      <c r="W2667" s="35"/>
      <c r="X2667" s="35"/>
      <c r="Y2667" s="35"/>
      <c r="Z2667" s="35"/>
      <c r="AA2667" s="35"/>
      <c r="AB2667" s="35"/>
      <c r="AC2667" s="35"/>
      <c r="AD2667" s="35"/>
      <c r="AE2667" s="35"/>
      <c r="AT2667" s="20" t="s">
        <v>204</v>
      </c>
      <c r="AU2667" s="20" t="s">
        <v>81</v>
      </c>
    </row>
    <row r="2668" spans="1:65" s="13" customFormat="1">
      <c r="B2668" s="164"/>
      <c r="D2668" s="159" t="s">
        <v>206</v>
      </c>
      <c r="E2668" s="165" t="s">
        <v>3</v>
      </c>
      <c r="F2668" s="166" t="s">
        <v>3237</v>
      </c>
      <c r="H2668" s="167">
        <v>26.1</v>
      </c>
      <c r="I2668" s="168"/>
      <c r="L2668" s="164"/>
      <c r="M2668" s="169"/>
      <c r="N2668" s="170"/>
      <c r="O2668" s="170"/>
      <c r="P2668" s="170"/>
      <c r="Q2668" s="170"/>
      <c r="R2668" s="170"/>
      <c r="S2668" s="170"/>
      <c r="T2668" s="171"/>
      <c r="AT2668" s="165" t="s">
        <v>206</v>
      </c>
      <c r="AU2668" s="165" t="s">
        <v>81</v>
      </c>
      <c r="AV2668" s="13" t="s">
        <v>81</v>
      </c>
      <c r="AW2668" s="13" t="s">
        <v>34</v>
      </c>
      <c r="AX2668" s="13" t="s">
        <v>79</v>
      </c>
      <c r="AY2668" s="165" t="s">
        <v>195</v>
      </c>
    </row>
    <row r="2669" spans="1:65" s="2" customFormat="1" ht="24.2" customHeight="1">
      <c r="A2669" s="35"/>
      <c r="B2669" s="145"/>
      <c r="C2669" s="146" t="s">
        <v>3238</v>
      </c>
      <c r="D2669" s="146" t="s">
        <v>197</v>
      </c>
      <c r="E2669" s="147" t="s">
        <v>3239</v>
      </c>
      <c r="F2669" s="148" t="s">
        <v>3240</v>
      </c>
      <c r="G2669" s="149" t="s">
        <v>321</v>
      </c>
      <c r="H2669" s="150">
        <v>18.943000000000001</v>
      </c>
      <c r="I2669" s="151"/>
      <c r="J2669" s="152">
        <f>ROUND(I2669*H2669,2)</f>
        <v>0</v>
      </c>
      <c r="K2669" s="148" t="s">
        <v>201</v>
      </c>
      <c r="L2669" s="36"/>
      <c r="M2669" s="153" t="s">
        <v>3</v>
      </c>
      <c r="N2669" s="154" t="s">
        <v>43</v>
      </c>
      <c r="O2669" s="56"/>
      <c r="P2669" s="155">
        <f>O2669*H2669</f>
        <v>0</v>
      </c>
      <c r="Q2669" s="155">
        <v>3.5400000000000002E-3</v>
      </c>
      <c r="R2669" s="155">
        <f>Q2669*H2669</f>
        <v>6.7058220000000002E-2</v>
      </c>
      <c r="S2669" s="155">
        <v>0</v>
      </c>
      <c r="T2669" s="156">
        <f>S2669*H2669</f>
        <v>0</v>
      </c>
      <c r="U2669" s="35"/>
      <c r="V2669" s="35"/>
      <c r="W2669" s="35"/>
      <c r="X2669" s="35"/>
      <c r="Y2669" s="35"/>
      <c r="Z2669" s="35"/>
      <c r="AA2669" s="35"/>
      <c r="AB2669" s="35"/>
      <c r="AC2669" s="35"/>
      <c r="AD2669" s="35"/>
      <c r="AE2669" s="35"/>
      <c r="AR2669" s="157" t="s">
        <v>292</v>
      </c>
      <c r="AT2669" s="157" t="s">
        <v>197</v>
      </c>
      <c r="AU2669" s="157" t="s">
        <v>81</v>
      </c>
      <c r="AY2669" s="20" t="s">
        <v>195</v>
      </c>
      <c r="BE2669" s="158">
        <f>IF(N2669="základní",J2669,0)</f>
        <v>0</v>
      </c>
      <c r="BF2669" s="158">
        <f>IF(N2669="snížená",J2669,0)</f>
        <v>0</v>
      </c>
      <c r="BG2669" s="158">
        <f>IF(N2669="zákl. přenesená",J2669,0)</f>
        <v>0</v>
      </c>
      <c r="BH2669" s="158">
        <f>IF(N2669="sníž. přenesená",J2669,0)</f>
        <v>0</v>
      </c>
      <c r="BI2669" s="158">
        <f>IF(N2669="nulová",J2669,0)</f>
        <v>0</v>
      </c>
      <c r="BJ2669" s="20" t="s">
        <v>79</v>
      </c>
      <c r="BK2669" s="158">
        <f>ROUND(I2669*H2669,2)</f>
        <v>0</v>
      </c>
      <c r="BL2669" s="20" t="s">
        <v>292</v>
      </c>
      <c r="BM2669" s="157" t="s">
        <v>3241</v>
      </c>
    </row>
    <row r="2670" spans="1:65" s="2" customFormat="1" ht="39">
      <c r="A2670" s="35"/>
      <c r="B2670" s="36"/>
      <c r="C2670" s="35"/>
      <c r="D2670" s="159" t="s">
        <v>204</v>
      </c>
      <c r="E2670" s="35"/>
      <c r="F2670" s="160" t="s">
        <v>3236</v>
      </c>
      <c r="G2670" s="35"/>
      <c r="H2670" s="35"/>
      <c r="I2670" s="161"/>
      <c r="J2670" s="35"/>
      <c r="K2670" s="35"/>
      <c r="L2670" s="36"/>
      <c r="M2670" s="162"/>
      <c r="N2670" s="163"/>
      <c r="O2670" s="56"/>
      <c r="P2670" s="56"/>
      <c r="Q2670" s="56"/>
      <c r="R2670" s="56"/>
      <c r="S2670" s="56"/>
      <c r="T2670" s="57"/>
      <c r="U2670" s="35"/>
      <c r="V2670" s="35"/>
      <c r="W2670" s="35"/>
      <c r="X2670" s="35"/>
      <c r="Y2670" s="35"/>
      <c r="Z2670" s="35"/>
      <c r="AA2670" s="35"/>
      <c r="AB2670" s="35"/>
      <c r="AC2670" s="35"/>
      <c r="AD2670" s="35"/>
      <c r="AE2670" s="35"/>
      <c r="AT2670" s="20" t="s">
        <v>204</v>
      </c>
      <c r="AU2670" s="20" t="s">
        <v>81</v>
      </c>
    </row>
    <row r="2671" spans="1:65" s="13" customFormat="1">
      <c r="B2671" s="164"/>
      <c r="D2671" s="159" t="s">
        <v>206</v>
      </c>
      <c r="E2671" s="165" t="s">
        <v>3</v>
      </c>
      <c r="F2671" s="166" t="s">
        <v>2558</v>
      </c>
      <c r="H2671" s="167">
        <v>18.943000000000001</v>
      </c>
      <c r="I2671" s="168"/>
      <c r="L2671" s="164"/>
      <c r="M2671" s="169"/>
      <c r="N2671" s="170"/>
      <c r="O2671" s="170"/>
      <c r="P2671" s="170"/>
      <c r="Q2671" s="170"/>
      <c r="R2671" s="170"/>
      <c r="S2671" s="170"/>
      <c r="T2671" s="171"/>
      <c r="AT2671" s="165" t="s">
        <v>206</v>
      </c>
      <c r="AU2671" s="165" t="s">
        <v>81</v>
      </c>
      <c r="AV2671" s="13" t="s">
        <v>81</v>
      </c>
      <c r="AW2671" s="13" t="s">
        <v>34</v>
      </c>
      <c r="AX2671" s="13" t="s">
        <v>79</v>
      </c>
      <c r="AY2671" s="165" t="s">
        <v>195</v>
      </c>
    </row>
    <row r="2672" spans="1:65" s="2" customFormat="1" ht="24.2" customHeight="1">
      <c r="A2672" s="35"/>
      <c r="B2672" s="145"/>
      <c r="C2672" s="146" t="s">
        <v>3242</v>
      </c>
      <c r="D2672" s="146" t="s">
        <v>197</v>
      </c>
      <c r="E2672" s="147" t="s">
        <v>3243</v>
      </c>
      <c r="F2672" s="148" t="s">
        <v>3244</v>
      </c>
      <c r="G2672" s="149" t="s">
        <v>321</v>
      </c>
      <c r="H2672" s="150">
        <v>140.70699999999999</v>
      </c>
      <c r="I2672" s="151"/>
      <c r="J2672" s="152">
        <f>ROUND(I2672*H2672,2)</f>
        <v>0</v>
      </c>
      <c r="K2672" s="148" t="s">
        <v>201</v>
      </c>
      <c r="L2672" s="36"/>
      <c r="M2672" s="153" t="s">
        <v>3</v>
      </c>
      <c r="N2672" s="154" t="s">
        <v>43</v>
      </c>
      <c r="O2672" s="56"/>
      <c r="P2672" s="155">
        <f>O2672*H2672</f>
        <v>0</v>
      </c>
      <c r="Q2672" s="155">
        <v>5.8700000000000002E-3</v>
      </c>
      <c r="R2672" s="155">
        <f>Q2672*H2672</f>
        <v>0.82595008999999997</v>
      </c>
      <c r="S2672" s="155">
        <v>0</v>
      </c>
      <c r="T2672" s="156">
        <f>S2672*H2672</f>
        <v>0</v>
      </c>
      <c r="U2672" s="35"/>
      <c r="V2672" s="35"/>
      <c r="W2672" s="35"/>
      <c r="X2672" s="35"/>
      <c r="Y2672" s="35"/>
      <c r="Z2672" s="35"/>
      <c r="AA2672" s="35"/>
      <c r="AB2672" s="35"/>
      <c r="AC2672" s="35"/>
      <c r="AD2672" s="35"/>
      <c r="AE2672" s="35"/>
      <c r="AR2672" s="157" t="s">
        <v>292</v>
      </c>
      <c r="AT2672" s="157" t="s">
        <v>197</v>
      </c>
      <c r="AU2672" s="157" t="s">
        <v>81</v>
      </c>
      <c r="AY2672" s="20" t="s">
        <v>195</v>
      </c>
      <c r="BE2672" s="158">
        <f>IF(N2672="základní",J2672,0)</f>
        <v>0</v>
      </c>
      <c r="BF2672" s="158">
        <f>IF(N2672="snížená",J2672,0)</f>
        <v>0</v>
      </c>
      <c r="BG2672" s="158">
        <f>IF(N2672="zákl. přenesená",J2672,0)</f>
        <v>0</v>
      </c>
      <c r="BH2672" s="158">
        <f>IF(N2672="sníž. přenesená",J2672,0)</f>
        <v>0</v>
      </c>
      <c r="BI2672" s="158">
        <f>IF(N2672="nulová",J2672,0)</f>
        <v>0</v>
      </c>
      <c r="BJ2672" s="20" t="s">
        <v>79</v>
      </c>
      <c r="BK2672" s="158">
        <f>ROUND(I2672*H2672,2)</f>
        <v>0</v>
      </c>
      <c r="BL2672" s="20" t="s">
        <v>292</v>
      </c>
      <c r="BM2672" s="157" t="s">
        <v>3245</v>
      </c>
    </row>
    <row r="2673" spans="1:65" s="2" customFormat="1" ht="39">
      <c r="A2673" s="35"/>
      <c r="B2673" s="36"/>
      <c r="C2673" s="35"/>
      <c r="D2673" s="159" t="s">
        <v>204</v>
      </c>
      <c r="E2673" s="35"/>
      <c r="F2673" s="160" t="s">
        <v>3236</v>
      </c>
      <c r="G2673" s="35"/>
      <c r="H2673" s="35"/>
      <c r="I2673" s="161"/>
      <c r="J2673" s="35"/>
      <c r="K2673" s="35"/>
      <c r="L2673" s="36"/>
      <c r="M2673" s="162"/>
      <c r="N2673" s="163"/>
      <c r="O2673" s="56"/>
      <c r="P2673" s="56"/>
      <c r="Q2673" s="56"/>
      <c r="R2673" s="56"/>
      <c r="S2673" s="56"/>
      <c r="T2673" s="57"/>
      <c r="U2673" s="35"/>
      <c r="V2673" s="35"/>
      <c r="W2673" s="35"/>
      <c r="X2673" s="35"/>
      <c r="Y2673" s="35"/>
      <c r="Z2673" s="35"/>
      <c r="AA2673" s="35"/>
      <c r="AB2673" s="35"/>
      <c r="AC2673" s="35"/>
      <c r="AD2673" s="35"/>
      <c r="AE2673" s="35"/>
      <c r="AT2673" s="20" t="s">
        <v>204</v>
      </c>
      <c r="AU2673" s="20" t="s">
        <v>81</v>
      </c>
    </row>
    <row r="2674" spans="1:65" s="13" customFormat="1">
      <c r="B2674" s="164"/>
      <c r="D2674" s="159" t="s">
        <v>206</v>
      </c>
      <c r="E2674" s="165" t="s">
        <v>3</v>
      </c>
      <c r="F2674" s="166" t="s">
        <v>2757</v>
      </c>
      <c r="H2674" s="167">
        <v>18</v>
      </c>
      <c r="I2674" s="168"/>
      <c r="L2674" s="164"/>
      <c r="M2674" s="169"/>
      <c r="N2674" s="170"/>
      <c r="O2674" s="170"/>
      <c r="P2674" s="170"/>
      <c r="Q2674" s="170"/>
      <c r="R2674" s="170"/>
      <c r="S2674" s="170"/>
      <c r="T2674" s="171"/>
      <c r="AT2674" s="165" t="s">
        <v>206</v>
      </c>
      <c r="AU2674" s="165" t="s">
        <v>81</v>
      </c>
      <c r="AV2674" s="13" t="s">
        <v>81</v>
      </c>
      <c r="AW2674" s="13" t="s">
        <v>34</v>
      </c>
      <c r="AX2674" s="13" t="s">
        <v>72</v>
      </c>
      <c r="AY2674" s="165" t="s">
        <v>195</v>
      </c>
    </row>
    <row r="2675" spans="1:65" s="13" customFormat="1" ht="22.5">
      <c r="B2675" s="164"/>
      <c r="D2675" s="159" t="s">
        <v>206</v>
      </c>
      <c r="E2675" s="165" t="s">
        <v>3</v>
      </c>
      <c r="F2675" s="166" t="s">
        <v>2758</v>
      </c>
      <c r="H2675" s="167">
        <v>122.70699999999999</v>
      </c>
      <c r="I2675" s="168"/>
      <c r="L2675" s="164"/>
      <c r="M2675" s="169"/>
      <c r="N2675" s="170"/>
      <c r="O2675" s="170"/>
      <c r="P2675" s="170"/>
      <c r="Q2675" s="170"/>
      <c r="R2675" s="170"/>
      <c r="S2675" s="170"/>
      <c r="T2675" s="171"/>
      <c r="AT2675" s="165" t="s">
        <v>206</v>
      </c>
      <c r="AU2675" s="165" t="s">
        <v>81</v>
      </c>
      <c r="AV2675" s="13" t="s">
        <v>81</v>
      </c>
      <c r="AW2675" s="13" t="s">
        <v>34</v>
      </c>
      <c r="AX2675" s="13" t="s">
        <v>72</v>
      </c>
      <c r="AY2675" s="165" t="s">
        <v>195</v>
      </c>
    </row>
    <row r="2676" spans="1:65" s="15" customFormat="1">
      <c r="B2676" s="180"/>
      <c r="D2676" s="159" t="s">
        <v>206</v>
      </c>
      <c r="E2676" s="181" t="s">
        <v>3</v>
      </c>
      <c r="F2676" s="182" t="s">
        <v>2506</v>
      </c>
      <c r="H2676" s="183">
        <v>140.70699999999999</v>
      </c>
      <c r="I2676" s="184"/>
      <c r="L2676" s="180"/>
      <c r="M2676" s="185"/>
      <c r="N2676" s="186"/>
      <c r="O2676" s="186"/>
      <c r="P2676" s="186"/>
      <c r="Q2676" s="186"/>
      <c r="R2676" s="186"/>
      <c r="S2676" s="186"/>
      <c r="T2676" s="187"/>
      <c r="AT2676" s="181" t="s">
        <v>206</v>
      </c>
      <c r="AU2676" s="181" t="s">
        <v>81</v>
      </c>
      <c r="AV2676" s="15" t="s">
        <v>202</v>
      </c>
      <c r="AW2676" s="15" t="s">
        <v>34</v>
      </c>
      <c r="AX2676" s="15" t="s">
        <v>79</v>
      </c>
      <c r="AY2676" s="181" t="s">
        <v>195</v>
      </c>
    </row>
    <row r="2677" spans="1:65" s="2" customFormat="1" ht="24.2" customHeight="1">
      <c r="A2677" s="35"/>
      <c r="B2677" s="145"/>
      <c r="C2677" s="146" t="s">
        <v>3246</v>
      </c>
      <c r="D2677" s="146" t="s">
        <v>197</v>
      </c>
      <c r="E2677" s="147" t="s">
        <v>3247</v>
      </c>
      <c r="F2677" s="148" t="s">
        <v>3248</v>
      </c>
      <c r="G2677" s="149" t="s">
        <v>321</v>
      </c>
      <c r="H2677" s="150">
        <v>13</v>
      </c>
      <c r="I2677" s="151"/>
      <c r="J2677" s="152">
        <f>ROUND(I2677*H2677,2)</f>
        <v>0</v>
      </c>
      <c r="K2677" s="148" t="s">
        <v>201</v>
      </c>
      <c r="L2677" s="36"/>
      <c r="M2677" s="153" t="s">
        <v>3</v>
      </c>
      <c r="N2677" s="154" t="s">
        <v>43</v>
      </c>
      <c r="O2677" s="56"/>
      <c r="P2677" s="155">
        <f>O2677*H2677</f>
        <v>0</v>
      </c>
      <c r="Q2677" s="155">
        <v>6.4999999999999997E-4</v>
      </c>
      <c r="R2677" s="155">
        <f>Q2677*H2677</f>
        <v>8.4499999999999992E-3</v>
      </c>
      <c r="S2677" s="155">
        <v>0</v>
      </c>
      <c r="T2677" s="156">
        <f>S2677*H2677</f>
        <v>0</v>
      </c>
      <c r="U2677" s="35"/>
      <c r="V2677" s="35"/>
      <c r="W2677" s="35"/>
      <c r="X2677" s="35"/>
      <c r="Y2677" s="35"/>
      <c r="Z2677" s="35"/>
      <c r="AA2677" s="35"/>
      <c r="AB2677" s="35"/>
      <c r="AC2677" s="35"/>
      <c r="AD2677" s="35"/>
      <c r="AE2677" s="35"/>
      <c r="AR2677" s="157" t="s">
        <v>202</v>
      </c>
      <c r="AT2677" s="157" t="s">
        <v>197</v>
      </c>
      <c r="AU2677" s="157" t="s">
        <v>81</v>
      </c>
      <c r="AY2677" s="20" t="s">
        <v>195</v>
      </c>
      <c r="BE2677" s="158">
        <f>IF(N2677="základní",J2677,0)</f>
        <v>0</v>
      </c>
      <c r="BF2677" s="158">
        <f>IF(N2677="snížená",J2677,0)</f>
        <v>0</v>
      </c>
      <c r="BG2677" s="158">
        <f>IF(N2677="zákl. přenesená",J2677,0)</f>
        <v>0</v>
      </c>
      <c r="BH2677" s="158">
        <f>IF(N2677="sníž. přenesená",J2677,0)</f>
        <v>0</v>
      </c>
      <c r="BI2677" s="158">
        <f>IF(N2677="nulová",J2677,0)</f>
        <v>0</v>
      </c>
      <c r="BJ2677" s="20" t="s">
        <v>79</v>
      </c>
      <c r="BK2677" s="158">
        <f>ROUND(I2677*H2677,2)</f>
        <v>0</v>
      </c>
      <c r="BL2677" s="20" t="s">
        <v>202</v>
      </c>
      <c r="BM2677" s="157" t="s">
        <v>3249</v>
      </c>
    </row>
    <row r="2678" spans="1:65" s="13" customFormat="1">
      <c r="B2678" s="164"/>
      <c r="D2678" s="159" t="s">
        <v>206</v>
      </c>
      <c r="E2678" s="165" t="s">
        <v>3</v>
      </c>
      <c r="F2678" s="166" t="s">
        <v>3250</v>
      </c>
      <c r="H2678" s="167">
        <v>13</v>
      </c>
      <c r="I2678" s="168"/>
      <c r="L2678" s="164"/>
      <c r="M2678" s="169"/>
      <c r="N2678" s="170"/>
      <c r="O2678" s="170"/>
      <c r="P2678" s="170"/>
      <c r="Q2678" s="170"/>
      <c r="R2678" s="170"/>
      <c r="S2678" s="170"/>
      <c r="T2678" s="171"/>
      <c r="AT2678" s="165" t="s">
        <v>206</v>
      </c>
      <c r="AU2678" s="165" t="s">
        <v>81</v>
      </c>
      <c r="AV2678" s="13" t="s">
        <v>81</v>
      </c>
      <c r="AW2678" s="13" t="s">
        <v>34</v>
      </c>
      <c r="AX2678" s="13" t="s">
        <v>79</v>
      </c>
      <c r="AY2678" s="165" t="s">
        <v>195</v>
      </c>
    </row>
    <row r="2679" spans="1:65" s="2" customFormat="1" ht="24.2" customHeight="1">
      <c r="A2679" s="35"/>
      <c r="B2679" s="145"/>
      <c r="C2679" s="146" t="s">
        <v>3251</v>
      </c>
      <c r="D2679" s="146" t="s">
        <v>197</v>
      </c>
      <c r="E2679" s="147" t="s">
        <v>3252</v>
      </c>
      <c r="F2679" s="148" t="s">
        <v>3253</v>
      </c>
      <c r="G2679" s="149" t="s">
        <v>321</v>
      </c>
      <c r="H2679" s="150">
        <v>204.73</v>
      </c>
      <c r="I2679" s="151"/>
      <c r="J2679" s="152">
        <f>ROUND(I2679*H2679,2)</f>
        <v>0</v>
      </c>
      <c r="K2679" s="148" t="s">
        <v>3</v>
      </c>
      <c r="L2679" s="36"/>
      <c r="M2679" s="153" t="s">
        <v>3</v>
      </c>
      <c r="N2679" s="154" t="s">
        <v>43</v>
      </c>
      <c r="O2679" s="56"/>
      <c r="P2679" s="155">
        <f>O2679*H2679</f>
        <v>0</v>
      </c>
      <c r="Q2679" s="155">
        <v>0</v>
      </c>
      <c r="R2679" s="155">
        <f>Q2679*H2679</f>
        <v>0</v>
      </c>
      <c r="S2679" s="155">
        <v>0</v>
      </c>
      <c r="T2679" s="156">
        <f>S2679*H2679</f>
        <v>0</v>
      </c>
      <c r="U2679" s="35"/>
      <c r="V2679" s="35"/>
      <c r="W2679" s="35"/>
      <c r="X2679" s="35"/>
      <c r="Y2679" s="35"/>
      <c r="Z2679" s="35"/>
      <c r="AA2679" s="35"/>
      <c r="AB2679" s="35"/>
      <c r="AC2679" s="35"/>
      <c r="AD2679" s="35"/>
      <c r="AE2679" s="35"/>
      <c r="AR2679" s="157" t="s">
        <v>292</v>
      </c>
      <c r="AT2679" s="157" t="s">
        <v>197</v>
      </c>
      <c r="AU2679" s="157" t="s">
        <v>81</v>
      </c>
      <c r="AY2679" s="20" t="s">
        <v>195</v>
      </c>
      <c r="BE2679" s="158">
        <f>IF(N2679="základní",J2679,0)</f>
        <v>0</v>
      </c>
      <c r="BF2679" s="158">
        <f>IF(N2679="snížená",J2679,0)</f>
        <v>0</v>
      </c>
      <c r="BG2679" s="158">
        <f>IF(N2679="zákl. přenesená",J2679,0)</f>
        <v>0</v>
      </c>
      <c r="BH2679" s="158">
        <f>IF(N2679="sníž. přenesená",J2679,0)</f>
        <v>0</v>
      </c>
      <c r="BI2679" s="158">
        <f>IF(N2679="nulová",J2679,0)</f>
        <v>0</v>
      </c>
      <c r="BJ2679" s="20" t="s">
        <v>79</v>
      </c>
      <c r="BK2679" s="158">
        <f>ROUND(I2679*H2679,2)</f>
        <v>0</v>
      </c>
      <c r="BL2679" s="20" t="s">
        <v>292</v>
      </c>
      <c r="BM2679" s="157" t="s">
        <v>3254</v>
      </c>
    </row>
    <row r="2680" spans="1:65" s="13" customFormat="1" ht="22.5">
      <c r="B2680" s="164"/>
      <c r="D2680" s="159" t="s">
        <v>206</v>
      </c>
      <c r="E2680" s="165" t="s">
        <v>3</v>
      </c>
      <c r="F2680" s="166" t="s">
        <v>3255</v>
      </c>
      <c r="H2680" s="167">
        <v>175.34</v>
      </c>
      <c r="I2680" s="168"/>
      <c r="L2680" s="164"/>
      <c r="M2680" s="169"/>
      <c r="N2680" s="170"/>
      <c r="O2680" s="170"/>
      <c r="P2680" s="170"/>
      <c r="Q2680" s="170"/>
      <c r="R2680" s="170"/>
      <c r="S2680" s="170"/>
      <c r="T2680" s="171"/>
      <c r="AT2680" s="165" t="s">
        <v>206</v>
      </c>
      <c r="AU2680" s="165" t="s">
        <v>81</v>
      </c>
      <c r="AV2680" s="13" t="s">
        <v>81</v>
      </c>
      <c r="AW2680" s="13" t="s">
        <v>34</v>
      </c>
      <c r="AX2680" s="13" t="s">
        <v>72</v>
      </c>
      <c r="AY2680" s="165" t="s">
        <v>195</v>
      </c>
    </row>
    <row r="2681" spans="1:65" s="13" customFormat="1">
      <c r="B2681" s="164"/>
      <c r="D2681" s="159" t="s">
        <v>206</v>
      </c>
      <c r="E2681" s="165" t="s">
        <v>3</v>
      </c>
      <c r="F2681" s="166" t="s">
        <v>3256</v>
      </c>
      <c r="H2681" s="167">
        <v>29.39</v>
      </c>
      <c r="I2681" s="168"/>
      <c r="L2681" s="164"/>
      <c r="M2681" s="169"/>
      <c r="N2681" s="170"/>
      <c r="O2681" s="170"/>
      <c r="P2681" s="170"/>
      <c r="Q2681" s="170"/>
      <c r="R2681" s="170"/>
      <c r="S2681" s="170"/>
      <c r="T2681" s="171"/>
      <c r="AT2681" s="165" t="s">
        <v>206</v>
      </c>
      <c r="AU2681" s="165" t="s">
        <v>81</v>
      </c>
      <c r="AV2681" s="13" t="s">
        <v>81</v>
      </c>
      <c r="AW2681" s="13" t="s">
        <v>34</v>
      </c>
      <c r="AX2681" s="13" t="s">
        <v>72</v>
      </c>
      <c r="AY2681" s="165" t="s">
        <v>195</v>
      </c>
    </row>
    <row r="2682" spans="1:65" s="15" customFormat="1">
      <c r="B2682" s="180"/>
      <c r="D2682" s="159" t="s">
        <v>206</v>
      </c>
      <c r="E2682" s="181" t="s">
        <v>3</v>
      </c>
      <c r="F2682" s="182" t="s">
        <v>212</v>
      </c>
      <c r="H2682" s="183">
        <v>204.73000000000002</v>
      </c>
      <c r="I2682" s="184"/>
      <c r="L2682" s="180"/>
      <c r="M2682" s="185"/>
      <c r="N2682" s="186"/>
      <c r="O2682" s="186"/>
      <c r="P2682" s="186"/>
      <c r="Q2682" s="186"/>
      <c r="R2682" s="186"/>
      <c r="S2682" s="186"/>
      <c r="T2682" s="187"/>
      <c r="AT2682" s="181" t="s">
        <v>206</v>
      </c>
      <c r="AU2682" s="181" t="s">
        <v>81</v>
      </c>
      <c r="AV2682" s="15" t="s">
        <v>202</v>
      </c>
      <c r="AW2682" s="15" t="s">
        <v>34</v>
      </c>
      <c r="AX2682" s="15" t="s">
        <v>79</v>
      </c>
      <c r="AY2682" s="181" t="s">
        <v>195</v>
      </c>
    </row>
    <row r="2683" spans="1:65" s="2" customFormat="1" ht="24.2" customHeight="1">
      <c r="A2683" s="35"/>
      <c r="B2683" s="145"/>
      <c r="C2683" s="146" t="s">
        <v>3257</v>
      </c>
      <c r="D2683" s="146" t="s">
        <v>197</v>
      </c>
      <c r="E2683" s="147" t="s">
        <v>3258</v>
      </c>
      <c r="F2683" s="148" t="s">
        <v>3259</v>
      </c>
      <c r="G2683" s="149" t="s">
        <v>467</v>
      </c>
      <c r="H2683" s="150">
        <v>284</v>
      </c>
      <c r="I2683" s="151"/>
      <c r="J2683" s="152">
        <f>ROUND(I2683*H2683,2)</f>
        <v>0</v>
      </c>
      <c r="K2683" s="148" t="s">
        <v>3</v>
      </c>
      <c r="L2683" s="36"/>
      <c r="M2683" s="153" t="s">
        <v>3</v>
      </c>
      <c r="N2683" s="154" t="s">
        <v>43</v>
      </c>
      <c r="O2683" s="56"/>
      <c r="P2683" s="155">
        <f>O2683*H2683</f>
        <v>0</v>
      </c>
      <c r="Q2683" s="155">
        <v>0</v>
      </c>
      <c r="R2683" s="155">
        <f>Q2683*H2683</f>
        <v>0</v>
      </c>
      <c r="S2683" s="155">
        <v>0</v>
      </c>
      <c r="T2683" s="156">
        <f>S2683*H2683</f>
        <v>0</v>
      </c>
      <c r="U2683" s="35"/>
      <c r="V2683" s="35"/>
      <c r="W2683" s="35"/>
      <c r="X2683" s="35"/>
      <c r="Y2683" s="35"/>
      <c r="Z2683" s="35"/>
      <c r="AA2683" s="35"/>
      <c r="AB2683" s="35"/>
      <c r="AC2683" s="35"/>
      <c r="AD2683" s="35"/>
      <c r="AE2683" s="35"/>
      <c r="AR2683" s="157" t="s">
        <v>292</v>
      </c>
      <c r="AT2683" s="157" t="s">
        <v>197</v>
      </c>
      <c r="AU2683" s="157" t="s">
        <v>81</v>
      </c>
      <c r="AY2683" s="20" t="s">
        <v>195</v>
      </c>
      <c r="BE2683" s="158">
        <f>IF(N2683="základní",J2683,0)</f>
        <v>0</v>
      </c>
      <c r="BF2683" s="158">
        <f>IF(N2683="snížená",J2683,0)</f>
        <v>0</v>
      </c>
      <c r="BG2683" s="158">
        <f>IF(N2683="zákl. přenesená",J2683,0)</f>
        <v>0</v>
      </c>
      <c r="BH2683" s="158">
        <f>IF(N2683="sníž. přenesená",J2683,0)</f>
        <v>0</v>
      </c>
      <c r="BI2683" s="158">
        <f>IF(N2683="nulová",J2683,0)</f>
        <v>0</v>
      </c>
      <c r="BJ2683" s="20" t="s">
        <v>79</v>
      </c>
      <c r="BK2683" s="158">
        <f>ROUND(I2683*H2683,2)</f>
        <v>0</v>
      </c>
      <c r="BL2683" s="20" t="s">
        <v>292</v>
      </c>
      <c r="BM2683" s="157" t="s">
        <v>3260</v>
      </c>
    </row>
    <row r="2684" spans="1:65" s="13" customFormat="1" ht="22.5">
      <c r="B2684" s="164"/>
      <c r="D2684" s="159" t="s">
        <v>206</v>
      </c>
      <c r="E2684" s="165" t="s">
        <v>3</v>
      </c>
      <c r="F2684" s="166" t="s">
        <v>3261</v>
      </c>
      <c r="H2684" s="167">
        <v>258</v>
      </c>
      <c r="I2684" s="168"/>
      <c r="L2684" s="164"/>
      <c r="M2684" s="169"/>
      <c r="N2684" s="170"/>
      <c r="O2684" s="170"/>
      <c r="P2684" s="170"/>
      <c r="Q2684" s="170"/>
      <c r="R2684" s="170"/>
      <c r="S2684" s="170"/>
      <c r="T2684" s="171"/>
      <c r="AT2684" s="165" t="s">
        <v>206</v>
      </c>
      <c r="AU2684" s="165" t="s">
        <v>81</v>
      </c>
      <c r="AV2684" s="13" t="s">
        <v>81</v>
      </c>
      <c r="AW2684" s="13" t="s">
        <v>34</v>
      </c>
      <c r="AX2684" s="13" t="s">
        <v>72</v>
      </c>
      <c r="AY2684" s="165" t="s">
        <v>195</v>
      </c>
    </row>
    <row r="2685" spans="1:65" s="13" customFormat="1">
      <c r="B2685" s="164"/>
      <c r="D2685" s="159" t="s">
        <v>206</v>
      </c>
      <c r="E2685" s="165" t="s">
        <v>3</v>
      </c>
      <c r="F2685" s="166" t="s">
        <v>3262</v>
      </c>
      <c r="H2685" s="167">
        <v>26</v>
      </c>
      <c r="I2685" s="168"/>
      <c r="L2685" s="164"/>
      <c r="M2685" s="169"/>
      <c r="N2685" s="170"/>
      <c r="O2685" s="170"/>
      <c r="P2685" s="170"/>
      <c r="Q2685" s="170"/>
      <c r="R2685" s="170"/>
      <c r="S2685" s="170"/>
      <c r="T2685" s="171"/>
      <c r="AT2685" s="165" t="s">
        <v>206</v>
      </c>
      <c r="AU2685" s="165" t="s">
        <v>81</v>
      </c>
      <c r="AV2685" s="13" t="s">
        <v>81</v>
      </c>
      <c r="AW2685" s="13" t="s">
        <v>34</v>
      </c>
      <c r="AX2685" s="13" t="s">
        <v>72</v>
      </c>
      <c r="AY2685" s="165" t="s">
        <v>195</v>
      </c>
    </row>
    <row r="2686" spans="1:65" s="15" customFormat="1">
      <c r="B2686" s="180"/>
      <c r="D2686" s="159" t="s">
        <v>206</v>
      </c>
      <c r="E2686" s="181" t="s">
        <v>3</v>
      </c>
      <c r="F2686" s="182" t="s">
        <v>212</v>
      </c>
      <c r="H2686" s="183">
        <v>284</v>
      </c>
      <c r="I2686" s="184"/>
      <c r="L2686" s="180"/>
      <c r="M2686" s="185"/>
      <c r="N2686" s="186"/>
      <c r="O2686" s="186"/>
      <c r="P2686" s="186"/>
      <c r="Q2686" s="186"/>
      <c r="R2686" s="186"/>
      <c r="S2686" s="186"/>
      <c r="T2686" s="187"/>
      <c r="AT2686" s="181" t="s">
        <v>206</v>
      </c>
      <c r="AU2686" s="181" t="s">
        <v>81</v>
      </c>
      <c r="AV2686" s="15" t="s">
        <v>202</v>
      </c>
      <c r="AW2686" s="15" t="s">
        <v>34</v>
      </c>
      <c r="AX2686" s="15" t="s">
        <v>79</v>
      </c>
      <c r="AY2686" s="181" t="s">
        <v>195</v>
      </c>
    </row>
    <row r="2687" spans="1:65" s="2" customFormat="1" ht="24.2" customHeight="1">
      <c r="A2687" s="35"/>
      <c r="B2687" s="145"/>
      <c r="C2687" s="146" t="s">
        <v>3263</v>
      </c>
      <c r="D2687" s="146" t="s">
        <v>197</v>
      </c>
      <c r="E2687" s="147" t="s">
        <v>3264</v>
      </c>
      <c r="F2687" s="148" t="s">
        <v>3265</v>
      </c>
      <c r="G2687" s="149" t="s">
        <v>467</v>
      </c>
      <c r="H2687" s="150">
        <v>1</v>
      </c>
      <c r="I2687" s="151"/>
      <c r="J2687" s="152">
        <f>ROUND(I2687*H2687,2)</f>
        <v>0</v>
      </c>
      <c r="K2687" s="148" t="s">
        <v>3</v>
      </c>
      <c r="L2687" s="36"/>
      <c r="M2687" s="153" t="s">
        <v>3</v>
      </c>
      <c r="N2687" s="154" t="s">
        <v>43</v>
      </c>
      <c r="O2687" s="56"/>
      <c r="P2687" s="155">
        <f>O2687*H2687</f>
        <v>0</v>
      </c>
      <c r="Q2687" s="155">
        <v>0</v>
      </c>
      <c r="R2687" s="155">
        <f>Q2687*H2687</f>
        <v>0</v>
      </c>
      <c r="S2687" s="155">
        <v>0</v>
      </c>
      <c r="T2687" s="156">
        <f>S2687*H2687</f>
        <v>0</v>
      </c>
      <c r="U2687" s="35"/>
      <c r="V2687" s="35"/>
      <c r="W2687" s="35"/>
      <c r="X2687" s="35"/>
      <c r="Y2687" s="35"/>
      <c r="Z2687" s="35"/>
      <c r="AA2687" s="35"/>
      <c r="AB2687" s="35"/>
      <c r="AC2687" s="35"/>
      <c r="AD2687" s="35"/>
      <c r="AE2687" s="35"/>
      <c r="AR2687" s="157" t="s">
        <v>292</v>
      </c>
      <c r="AT2687" s="157" t="s">
        <v>197</v>
      </c>
      <c r="AU2687" s="157" t="s">
        <v>81</v>
      </c>
      <c r="AY2687" s="20" t="s">
        <v>195</v>
      </c>
      <c r="BE2687" s="158">
        <f>IF(N2687="základní",J2687,0)</f>
        <v>0</v>
      </c>
      <c r="BF2687" s="158">
        <f>IF(N2687="snížená",J2687,0)</f>
        <v>0</v>
      </c>
      <c r="BG2687" s="158">
        <f>IF(N2687="zákl. přenesená",J2687,0)</f>
        <v>0</v>
      </c>
      <c r="BH2687" s="158">
        <f>IF(N2687="sníž. přenesená",J2687,0)</f>
        <v>0</v>
      </c>
      <c r="BI2687" s="158">
        <f>IF(N2687="nulová",J2687,0)</f>
        <v>0</v>
      </c>
      <c r="BJ2687" s="20" t="s">
        <v>79</v>
      </c>
      <c r="BK2687" s="158">
        <f>ROUND(I2687*H2687,2)</f>
        <v>0</v>
      </c>
      <c r="BL2687" s="20" t="s">
        <v>292</v>
      </c>
      <c r="BM2687" s="157" t="s">
        <v>3266</v>
      </c>
    </row>
    <row r="2688" spans="1:65" s="13" customFormat="1">
      <c r="B2688" s="164"/>
      <c r="D2688" s="159" t="s">
        <v>206</v>
      </c>
      <c r="E2688" s="165" t="s">
        <v>3</v>
      </c>
      <c r="F2688" s="166" t="s">
        <v>3267</v>
      </c>
      <c r="H2688" s="167">
        <v>1</v>
      </c>
      <c r="I2688" s="168"/>
      <c r="L2688" s="164"/>
      <c r="M2688" s="169"/>
      <c r="N2688" s="170"/>
      <c r="O2688" s="170"/>
      <c r="P2688" s="170"/>
      <c r="Q2688" s="170"/>
      <c r="R2688" s="170"/>
      <c r="S2688" s="170"/>
      <c r="T2688" s="171"/>
      <c r="AT2688" s="165" t="s">
        <v>206</v>
      </c>
      <c r="AU2688" s="165" t="s">
        <v>81</v>
      </c>
      <c r="AV2688" s="13" t="s">
        <v>81</v>
      </c>
      <c r="AW2688" s="13" t="s">
        <v>34</v>
      </c>
      <c r="AX2688" s="13" t="s">
        <v>79</v>
      </c>
      <c r="AY2688" s="165" t="s">
        <v>195</v>
      </c>
    </row>
    <row r="2689" spans="1:65" s="2" customFormat="1" ht="62.65" customHeight="1">
      <c r="A2689" s="35"/>
      <c r="B2689" s="145"/>
      <c r="C2689" s="146" t="s">
        <v>3268</v>
      </c>
      <c r="D2689" s="146" t="s">
        <v>197</v>
      </c>
      <c r="E2689" s="147" t="s">
        <v>3269</v>
      </c>
      <c r="F2689" s="148" t="s">
        <v>3270</v>
      </c>
      <c r="G2689" s="149" t="s">
        <v>300</v>
      </c>
      <c r="H2689" s="150">
        <v>7.2</v>
      </c>
      <c r="I2689" s="151"/>
      <c r="J2689" s="152">
        <f>ROUND(I2689*H2689,2)</f>
        <v>0</v>
      </c>
      <c r="K2689" s="148" t="s">
        <v>201</v>
      </c>
      <c r="L2689" s="36"/>
      <c r="M2689" s="153" t="s">
        <v>3</v>
      </c>
      <c r="N2689" s="154" t="s">
        <v>43</v>
      </c>
      <c r="O2689" s="56"/>
      <c r="P2689" s="155">
        <f>O2689*H2689</f>
        <v>0</v>
      </c>
      <c r="Q2689" s="155">
        <v>6.6100000000000004E-3</v>
      </c>
      <c r="R2689" s="155">
        <f>Q2689*H2689</f>
        <v>4.7592000000000002E-2</v>
      </c>
      <c r="S2689" s="155">
        <v>0</v>
      </c>
      <c r="T2689" s="156">
        <f>S2689*H2689</f>
        <v>0</v>
      </c>
      <c r="U2689" s="35"/>
      <c r="V2689" s="35"/>
      <c r="W2689" s="35"/>
      <c r="X2689" s="35"/>
      <c r="Y2689" s="35"/>
      <c r="Z2689" s="35"/>
      <c r="AA2689" s="35"/>
      <c r="AB2689" s="35"/>
      <c r="AC2689" s="35"/>
      <c r="AD2689" s="35"/>
      <c r="AE2689" s="35"/>
      <c r="AR2689" s="157" t="s">
        <v>292</v>
      </c>
      <c r="AT2689" s="157" t="s">
        <v>197</v>
      </c>
      <c r="AU2689" s="157" t="s">
        <v>81</v>
      </c>
      <c r="AY2689" s="20" t="s">
        <v>195</v>
      </c>
      <c r="BE2689" s="158">
        <f>IF(N2689="základní",J2689,0)</f>
        <v>0</v>
      </c>
      <c r="BF2689" s="158">
        <f>IF(N2689="snížená",J2689,0)</f>
        <v>0</v>
      </c>
      <c r="BG2689" s="158">
        <f>IF(N2689="zákl. přenesená",J2689,0)</f>
        <v>0</v>
      </c>
      <c r="BH2689" s="158">
        <f>IF(N2689="sníž. přenesená",J2689,0)</f>
        <v>0</v>
      </c>
      <c r="BI2689" s="158">
        <f>IF(N2689="nulová",J2689,0)</f>
        <v>0</v>
      </c>
      <c r="BJ2689" s="20" t="s">
        <v>79</v>
      </c>
      <c r="BK2689" s="158">
        <f>ROUND(I2689*H2689,2)</f>
        <v>0</v>
      </c>
      <c r="BL2689" s="20" t="s">
        <v>292</v>
      </c>
      <c r="BM2689" s="157" t="s">
        <v>3271</v>
      </c>
    </row>
    <row r="2690" spans="1:65" s="13" customFormat="1">
      <c r="B2690" s="164"/>
      <c r="D2690" s="159" t="s">
        <v>206</v>
      </c>
      <c r="E2690" s="165" t="s">
        <v>3</v>
      </c>
      <c r="F2690" s="166" t="s">
        <v>2949</v>
      </c>
      <c r="H2690" s="167">
        <v>7.2</v>
      </c>
      <c r="I2690" s="168"/>
      <c r="L2690" s="164"/>
      <c r="M2690" s="169"/>
      <c r="N2690" s="170"/>
      <c r="O2690" s="170"/>
      <c r="P2690" s="170"/>
      <c r="Q2690" s="170"/>
      <c r="R2690" s="170"/>
      <c r="S2690" s="170"/>
      <c r="T2690" s="171"/>
      <c r="AT2690" s="165" t="s">
        <v>206</v>
      </c>
      <c r="AU2690" s="165" t="s">
        <v>81</v>
      </c>
      <c r="AV2690" s="13" t="s">
        <v>81</v>
      </c>
      <c r="AW2690" s="13" t="s">
        <v>34</v>
      </c>
      <c r="AX2690" s="13" t="s">
        <v>79</v>
      </c>
      <c r="AY2690" s="165" t="s">
        <v>195</v>
      </c>
    </row>
    <row r="2691" spans="1:65" s="2" customFormat="1" ht="49.15" customHeight="1">
      <c r="A2691" s="35"/>
      <c r="B2691" s="145"/>
      <c r="C2691" s="146" t="s">
        <v>3272</v>
      </c>
      <c r="D2691" s="146" t="s">
        <v>197</v>
      </c>
      <c r="E2691" s="147" t="s">
        <v>3273</v>
      </c>
      <c r="F2691" s="148" t="s">
        <v>3274</v>
      </c>
      <c r="G2691" s="149" t="s">
        <v>300</v>
      </c>
      <c r="H2691" s="150">
        <v>10.095000000000001</v>
      </c>
      <c r="I2691" s="151"/>
      <c r="J2691" s="152">
        <f>ROUND(I2691*H2691,2)</f>
        <v>0</v>
      </c>
      <c r="K2691" s="148" t="s">
        <v>201</v>
      </c>
      <c r="L2691" s="36"/>
      <c r="M2691" s="153" t="s">
        <v>3</v>
      </c>
      <c r="N2691" s="154" t="s">
        <v>43</v>
      </c>
      <c r="O2691" s="56"/>
      <c r="P2691" s="155">
        <f>O2691*H2691</f>
        <v>0</v>
      </c>
      <c r="Q2691" s="155">
        <v>6.6E-3</v>
      </c>
      <c r="R2691" s="155">
        <f>Q2691*H2691</f>
        <v>6.6627000000000006E-2</v>
      </c>
      <c r="S2691" s="155">
        <v>0</v>
      </c>
      <c r="T2691" s="156">
        <f>S2691*H2691</f>
        <v>0</v>
      </c>
      <c r="U2691" s="35"/>
      <c r="V2691" s="35"/>
      <c r="W2691" s="35"/>
      <c r="X2691" s="35"/>
      <c r="Y2691" s="35"/>
      <c r="Z2691" s="35"/>
      <c r="AA2691" s="35"/>
      <c r="AB2691" s="35"/>
      <c r="AC2691" s="35"/>
      <c r="AD2691" s="35"/>
      <c r="AE2691" s="35"/>
      <c r="AR2691" s="157" t="s">
        <v>292</v>
      </c>
      <c r="AT2691" s="157" t="s">
        <v>197</v>
      </c>
      <c r="AU2691" s="157" t="s">
        <v>81</v>
      </c>
      <c r="AY2691" s="20" t="s">
        <v>195</v>
      </c>
      <c r="BE2691" s="158">
        <f>IF(N2691="základní",J2691,0)</f>
        <v>0</v>
      </c>
      <c r="BF2691" s="158">
        <f>IF(N2691="snížená",J2691,0)</f>
        <v>0</v>
      </c>
      <c r="BG2691" s="158">
        <f>IF(N2691="zákl. přenesená",J2691,0)</f>
        <v>0</v>
      </c>
      <c r="BH2691" s="158">
        <f>IF(N2691="sníž. přenesená",J2691,0)</f>
        <v>0</v>
      </c>
      <c r="BI2691" s="158">
        <f>IF(N2691="nulová",J2691,0)</f>
        <v>0</v>
      </c>
      <c r="BJ2691" s="20" t="s">
        <v>79</v>
      </c>
      <c r="BK2691" s="158">
        <f>ROUND(I2691*H2691,2)</f>
        <v>0</v>
      </c>
      <c r="BL2691" s="20" t="s">
        <v>292</v>
      </c>
      <c r="BM2691" s="157" t="s">
        <v>3275</v>
      </c>
    </row>
    <row r="2692" spans="1:65" s="13" customFormat="1">
      <c r="B2692" s="164"/>
      <c r="D2692" s="159" t="s">
        <v>206</v>
      </c>
      <c r="E2692" s="165" t="s">
        <v>3</v>
      </c>
      <c r="F2692" s="166" t="s">
        <v>3276</v>
      </c>
      <c r="H2692" s="167">
        <v>10.095000000000001</v>
      </c>
      <c r="I2692" s="168"/>
      <c r="L2692" s="164"/>
      <c r="M2692" s="169"/>
      <c r="N2692" s="170"/>
      <c r="O2692" s="170"/>
      <c r="P2692" s="170"/>
      <c r="Q2692" s="170"/>
      <c r="R2692" s="170"/>
      <c r="S2692" s="170"/>
      <c r="T2692" s="171"/>
      <c r="AT2692" s="165" t="s">
        <v>206</v>
      </c>
      <c r="AU2692" s="165" t="s">
        <v>81</v>
      </c>
      <c r="AV2692" s="13" t="s">
        <v>81</v>
      </c>
      <c r="AW2692" s="13" t="s">
        <v>34</v>
      </c>
      <c r="AX2692" s="13" t="s">
        <v>79</v>
      </c>
      <c r="AY2692" s="165" t="s">
        <v>195</v>
      </c>
    </row>
    <row r="2693" spans="1:65" s="2" customFormat="1" ht="49.15" customHeight="1">
      <c r="A2693" s="35"/>
      <c r="B2693" s="145"/>
      <c r="C2693" s="146" t="s">
        <v>3277</v>
      </c>
      <c r="D2693" s="146" t="s">
        <v>197</v>
      </c>
      <c r="E2693" s="147" t="s">
        <v>3278</v>
      </c>
      <c r="F2693" s="148" t="s">
        <v>3279</v>
      </c>
      <c r="G2693" s="149" t="s">
        <v>300</v>
      </c>
      <c r="H2693" s="150">
        <v>53.95</v>
      </c>
      <c r="I2693" s="151"/>
      <c r="J2693" s="152">
        <f>ROUND(I2693*H2693,2)</f>
        <v>0</v>
      </c>
      <c r="K2693" s="148" t="s">
        <v>201</v>
      </c>
      <c r="L2693" s="36"/>
      <c r="M2693" s="153" t="s">
        <v>3</v>
      </c>
      <c r="N2693" s="154" t="s">
        <v>43</v>
      </c>
      <c r="O2693" s="56"/>
      <c r="P2693" s="155">
        <f>O2693*H2693</f>
        <v>0</v>
      </c>
      <c r="Q2693" s="155">
        <v>6.6699999999999997E-3</v>
      </c>
      <c r="R2693" s="155">
        <f>Q2693*H2693</f>
        <v>0.35984650000000001</v>
      </c>
      <c r="S2693" s="155">
        <v>0</v>
      </c>
      <c r="T2693" s="156">
        <f>S2693*H2693</f>
        <v>0</v>
      </c>
      <c r="U2693" s="35"/>
      <c r="V2693" s="35"/>
      <c r="W2693" s="35"/>
      <c r="X2693" s="35"/>
      <c r="Y2693" s="35"/>
      <c r="Z2693" s="35"/>
      <c r="AA2693" s="35"/>
      <c r="AB2693" s="35"/>
      <c r="AC2693" s="35"/>
      <c r="AD2693" s="35"/>
      <c r="AE2693" s="35"/>
      <c r="AR2693" s="157" t="s">
        <v>292</v>
      </c>
      <c r="AT2693" s="157" t="s">
        <v>197</v>
      </c>
      <c r="AU2693" s="157" t="s">
        <v>81</v>
      </c>
      <c r="AY2693" s="20" t="s">
        <v>195</v>
      </c>
      <c r="BE2693" s="158">
        <f>IF(N2693="základní",J2693,0)</f>
        <v>0</v>
      </c>
      <c r="BF2693" s="158">
        <f>IF(N2693="snížená",J2693,0)</f>
        <v>0</v>
      </c>
      <c r="BG2693" s="158">
        <f>IF(N2693="zákl. přenesená",J2693,0)</f>
        <v>0</v>
      </c>
      <c r="BH2693" s="158">
        <f>IF(N2693="sníž. přenesená",J2693,0)</f>
        <v>0</v>
      </c>
      <c r="BI2693" s="158">
        <f>IF(N2693="nulová",J2693,0)</f>
        <v>0</v>
      </c>
      <c r="BJ2693" s="20" t="s">
        <v>79</v>
      </c>
      <c r="BK2693" s="158">
        <f>ROUND(I2693*H2693,2)</f>
        <v>0</v>
      </c>
      <c r="BL2693" s="20" t="s">
        <v>292</v>
      </c>
      <c r="BM2693" s="157" t="s">
        <v>3280</v>
      </c>
    </row>
    <row r="2694" spans="1:65" s="13" customFormat="1">
      <c r="B2694" s="164"/>
      <c r="D2694" s="159" t="s">
        <v>206</v>
      </c>
      <c r="E2694" s="165" t="s">
        <v>3</v>
      </c>
      <c r="F2694" s="166" t="s">
        <v>3281</v>
      </c>
      <c r="H2694" s="167">
        <v>53.95</v>
      </c>
      <c r="I2694" s="168"/>
      <c r="L2694" s="164"/>
      <c r="M2694" s="169"/>
      <c r="N2694" s="170"/>
      <c r="O2694" s="170"/>
      <c r="P2694" s="170"/>
      <c r="Q2694" s="170"/>
      <c r="R2694" s="170"/>
      <c r="S2694" s="170"/>
      <c r="T2694" s="171"/>
      <c r="AT2694" s="165" t="s">
        <v>206</v>
      </c>
      <c r="AU2694" s="165" t="s">
        <v>81</v>
      </c>
      <c r="AV2694" s="13" t="s">
        <v>81</v>
      </c>
      <c r="AW2694" s="13" t="s">
        <v>34</v>
      </c>
      <c r="AX2694" s="13" t="s">
        <v>79</v>
      </c>
      <c r="AY2694" s="165" t="s">
        <v>195</v>
      </c>
    </row>
    <row r="2695" spans="1:65" s="2" customFormat="1" ht="24.2" customHeight="1">
      <c r="A2695" s="35"/>
      <c r="B2695" s="145"/>
      <c r="C2695" s="146" t="s">
        <v>3282</v>
      </c>
      <c r="D2695" s="146" t="s">
        <v>197</v>
      </c>
      <c r="E2695" s="147" t="s">
        <v>3283</v>
      </c>
      <c r="F2695" s="148" t="s">
        <v>3284</v>
      </c>
      <c r="G2695" s="149" t="s">
        <v>467</v>
      </c>
      <c r="H2695" s="150">
        <v>13</v>
      </c>
      <c r="I2695" s="151"/>
      <c r="J2695" s="152">
        <f>ROUND(I2695*H2695,2)</f>
        <v>0</v>
      </c>
      <c r="K2695" s="148" t="s">
        <v>3</v>
      </c>
      <c r="L2695" s="36"/>
      <c r="M2695" s="153" t="s">
        <v>3</v>
      </c>
      <c r="N2695" s="154" t="s">
        <v>43</v>
      </c>
      <c r="O2695" s="56"/>
      <c r="P2695" s="155">
        <f>O2695*H2695</f>
        <v>0</v>
      </c>
      <c r="Q2695" s="155">
        <v>0</v>
      </c>
      <c r="R2695" s="155">
        <f>Q2695*H2695</f>
        <v>0</v>
      </c>
      <c r="S2695" s="155">
        <v>0</v>
      </c>
      <c r="T2695" s="156">
        <f>S2695*H2695</f>
        <v>0</v>
      </c>
      <c r="U2695" s="35"/>
      <c r="V2695" s="35"/>
      <c r="W2695" s="35"/>
      <c r="X2695" s="35"/>
      <c r="Y2695" s="35"/>
      <c r="Z2695" s="35"/>
      <c r="AA2695" s="35"/>
      <c r="AB2695" s="35"/>
      <c r="AC2695" s="35"/>
      <c r="AD2695" s="35"/>
      <c r="AE2695" s="35"/>
      <c r="AR2695" s="157" t="s">
        <v>292</v>
      </c>
      <c r="AT2695" s="157" t="s">
        <v>197</v>
      </c>
      <c r="AU2695" s="157" t="s">
        <v>81</v>
      </c>
      <c r="AY2695" s="20" t="s">
        <v>195</v>
      </c>
      <c r="BE2695" s="158">
        <f>IF(N2695="základní",J2695,0)</f>
        <v>0</v>
      </c>
      <c r="BF2695" s="158">
        <f>IF(N2695="snížená",J2695,0)</f>
        <v>0</v>
      </c>
      <c r="BG2695" s="158">
        <f>IF(N2695="zákl. přenesená",J2695,0)</f>
        <v>0</v>
      </c>
      <c r="BH2695" s="158">
        <f>IF(N2695="sníž. přenesená",J2695,0)</f>
        <v>0</v>
      </c>
      <c r="BI2695" s="158">
        <f>IF(N2695="nulová",J2695,0)</f>
        <v>0</v>
      </c>
      <c r="BJ2695" s="20" t="s">
        <v>79</v>
      </c>
      <c r="BK2695" s="158">
        <f>ROUND(I2695*H2695,2)</f>
        <v>0</v>
      </c>
      <c r="BL2695" s="20" t="s">
        <v>292</v>
      </c>
      <c r="BM2695" s="157" t="s">
        <v>3285</v>
      </c>
    </row>
    <row r="2696" spans="1:65" s="13" customFormat="1">
      <c r="B2696" s="164"/>
      <c r="D2696" s="159" t="s">
        <v>206</v>
      </c>
      <c r="E2696" s="165" t="s">
        <v>3</v>
      </c>
      <c r="F2696" s="166" t="s">
        <v>3250</v>
      </c>
      <c r="H2696" s="167">
        <v>13</v>
      </c>
      <c r="I2696" s="168"/>
      <c r="L2696" s="164"/>
      <c r="M2696" s="169"/>
      <c r="N2696" s="170"/>
      <c r="O2696" s="170"/>
      <c r="P2696" s="170"/>
      <c r="Q2696" s="170"/>
      <c r="R2696" s="170"/>
      <c r="S2696" s="170"/>
      <c r="T2696" s="171"/>
      <c r="AT2696" s="165" t="s">
        <v>206</v>
      </c>
      <c r="AU2696" s="165" t="s">
        <v>81</v>
      </c>
      <c r="AV2696" s="13" t="s">
        <v>81</v>
      </c>
      <c r="AW2696" s="13" t="s">
        <v>34</v>
      </c>
      <c r="AX2696" s="13" t="s">
        <v>79</v>
      </c>
      <c r="AY2696" s="165" t="s">
        <v>195</v>
      </c>
    </row>
    <row r="2697" spans="1:65" s="2" customFormat="1" ht="37.9" customHeight="1">
      <c r="A2697" s="35"/>
      <c r="B2697" s="145"/>
      <c r="C2697" s="146" t="s">
        <v>3286</v>
      </c>
      <c r="D2697" s="146" t="s">
        <v>197</v>
      </c>
      <c r="E2697" s="147" t="s">
        <v>3287</v>
      </c>
      <c r="F2697" s="148" t="s">
        <v>3288</v>
      </c>
      <c r="G2697" s="149" t="s">
        <v>321</v>
      </c>
      <c r="H2697" s="150">
        <v>4.5</v>
      </c>
      <c r="I2697" s="151"/>
      <c r="J2697" s="152">
        <f>ROUND(I2697*H2697,2)</f>
        <v>0</v>
      </c>
      <c r="K2697" s="148" t="s">
        <v>201</v>
      </c>
      <c r="L2697" s="36"/>
      <c r="M2697" s="153" t="s">
        <v>3</v>
      </c>
      <c r="N2697" s="154" t="s">
        <v>43</v>
      </c>
      <c r="O2697" s="56"/>
      <c r="P2697" s="155">
        <f>O2697*H2697</f>
        <v>0</v>
      </c>
      <c r="Q2697" s="155">
        <v>2.2200000000000002E-3</v>
      </c>
      <c r="R2697" s="155">
        <f>Q2697*H2697</f>
        <v>9.9900000000000006E-3</v>
      </c>
      <c r="S2697" s="155">
        <v>0</v>
      </c>
      <c r="T2697" s="156">
        <f>S2697*H2697</f>
        <v>0</v>
      </c>
      <c r="U2697" s="35"/>
      <c r="V2697" s="35"/>
      <c r="W2697" s="35"/>
      <c r="X2697" s="35"/>
      <c r="Y2697" s="35"/>
      <c r="Z2697" s="35"/>
      <c r="AA2697" s="35"/>
      <c r="AB2697" s="35"/>
      <c r="AC2697" s="35"/>
      <c r="AD2697" s="35"/>
      <c r="AE2697" s="35"/>
      <c r="AR2697" s="157" t="s">
        <v>292</v>
      </c>
      <c r="AT2697" s="157" t="s">
        <v>197</v>
      </c>
      <c r="AU2697" s="157" t="s">
        <v>81</v>
      </c>
      <c r="AY2697" s="20" t="s">
        <v>195</v>
      </c>
      <c r="BE2697" s="158">
        <f>IF(N2697="základní",J2697,0)</f>
        <v>0</v>
      </c>
      <c r="BF2697" s="158">
        <f>IF(N2697="snížená",J2697,0)</f>
        <v>0</v>
      </c>
      <c r="BG2697" s="158">
        <f>IF(N2697="zákl. přenesená",J2697,0)</f>
        <v>0</v>
      </c>
      <c r="BH2697" s="158">
        <f>IF(N2697="sníž. přenesená",J2697,0)</f>
        <v>0</v>
      </c>
      <c r="BI2697" s="158">
        <f>IF(N2697="nulová",J2697,0)</f>
        <v>0</v>
      </c>
      <c r="BJ2697" s="20" t="s">
        <v>79</v>
      </c>
      <c r="BK2697" s="158">
        <f>ROUND(I2697*H2697,2)</f>
        <v>0</v>
      </c>
      <c r="BL2697" s="20" t="s">
        <v>292</v>
      </c>
      <c r="BM2697" s="157" t="s">
        <v>3289</v>
      </c>
    </row>
    <row r="2698" spans="1:65" s="2" customFormat="1" ht="58.5">
      <c r="A2698" s="35"/>
      <c r="B2698" s="36"/>
      <c r="C2698" s="35"/>
      <c r="D2698" s="159" t="s">
        <v>204</v>
      </c>
      <c r="E2698" s="35"/>
      <c r="F2698" s="160" t="s">
        <v>3290</v>
      </c>
      <c r="G2698" s="35"/>
      <c r="H2698" s="35"/>
      <c r="I2698" s="161"/>
      <c r="J2698" s="35"/>
      <c r="K2698" s="35"/>
      <c r="L2698" s="36"/>
      <c r="M2698" s="162"/>
      <c r="N2698" s="163"/>
      <c r="O2698" s="56"/>
      <c r="P2698" s="56"/>
      <c r="Q2698" s="56"/>
      <c r="R2698" s="56"/>
      <c r="S2698" s="56"/>
      <c r="T2698" s="57"/>
      <c r="U2698" s="35"/>
      <c r="V2698" s="35"/>
      <c r="W2698" s="35"/>
      <c r="X2698" s="35"/>
      <c r="Y2698" s="35"/>
      <c r="Z2698" s="35"/>
      <c r="AA2698" s="35"/>
      <c r="AB2698" s="35"/>
      <c r="AC2698" s="35"/>
      <c r="AD2698" s="35"/>
      <c r="AE2698" s="35"/>
      <c r="AT2698" s="20" t="s">
        <v>204</v>
      </c>
      <c r="AU2698" s="20" t="s">
        <v>81</v>
      </c>
    </row>
    <row r="2699" spans="1:65" s="13" customFormat="1">
      <c r="B2699" s="164"/>
      <c r="D2699" s="159" t="s">
        <v>206</v>
      </c>
      <c r="E2699" s="165" t="s">
        <v>3</v>
      </c>
      <c r="F2699" s="166" t="s">
        <v>3291</v>
      </c>
      <c r="H2699" s="167">
        <v>4.5</v>
      </c>
      <c r="I2699" s="168"/>
      <c r="L2699" s="164"/>
      <c r="M2699" s="169"/>
      <c r="N2699" s="170"/>
      <c r="O2699" s="170"/>
      <c r="P2699" s="170"/>
      <c r="Q2699" s="170"/>
      <c r="R2699" s="170"/>
      <c r="S2699" s="170"/>
      <c r="T2699" s="171"/>
      <c r="AT2699" s="165" t="s">
        <v>206</v>
      </c>
      <c r="AU2699" s="165" t="s">
        <v>81</v>
      </c>
      <c r="AV2699" s="13" t="s">
        <v>81</v>
      </c>
      <c r="AW2699" s="13" t="s">
        <v>34</v>
      </c>
      <c r="AX2699" s="13" t="s">
        <v>79</v>
      </c>
      <c r="AY2699" s="165" t="s">
        <v>195</v>
      </c>
    </row>
    <row r="2700" spans="1:65" s="2" customFormat="1" ht="24.2" customHeight="1">
      <c r="A2700" s="35"/>
      <c r="B2700" s="145"/>
      <c r="C2700" s="146" t="s">
        <v>3292</v>
      </c>
      <c r="D2700" s="146" t="s">
        <v>197</v>
      </c>
      <c r="E2700" s="147" t="s">
        <v>3293</v>
      </c>
      <c r="F2700" s="148" t="s">
        <v>3294</v>
      </c>
      <c r="G2700" s="149" t="s">
        <v>321</v>
      </c>
      <c r="H2700" s="150">
        <v>15.518000000000001</v>
      </c>
      <c r="I2700" s="151"/>
      <c r="J2700" s="152">
        <f>ROUND(I2700*H2700,2)</f>
        <v>0</v>
      </c>
      <c r="K2700" s="148" t="s">
        <v>201</v>
      </c>
      <c r="L2700" s="36"/>
      <c r="M2700" s="153" t="s">
        <v>3</v>
      </c>
      <c r="N2700" s="154" t="s">
        <v>43</v>
      </c>
      <c r="O2700" s="56"/>
      <c r="P2700" s="155">
        <f>O2700*H2700</f>
        <v>0</v>
      </c>
      <c r="Q2700" s="155">
        <v>2.8700000000000002E-3</v>
      </c>
      <c r="R2700" s="155">
        <f>Q2700*H2700</f>
        <v>4.4536660000000006E-2</v>
      </c>
      <c r="S2700" s="155">
        <v>0</v>
      </c>
      <c r="T2700" s="156">
        <f>S2700*H2700</f>
        <v>0</v>
      </c>
      <c r="U2700" s="35"/>
      <c r="V2700" s="35"/>
      <c r="W2700" s="35"/>
      <c r="X2700" s="35"/>
      <c r="Y2700" s="35"/>
      <c r="Z2700" s="35"/>
      <c r="AA2700" s="35"/>
      <c r="AB2700" s="35"/>
      <c r="AC2700" s="35"/>
      <c r="AD2700" s="35"/>
      <c r="AE2700" s="35"/>
      <c r="AR2700" s="157" t="s">
        <v>292</v>
      </c>
      <c r="AT2700" s="157" t="s">
        <v>197</v>
      </c>
      <c r="AU2700" s="157" t="s">
        <v>81</v>
      </c>
      <c r="AY2700" s="20" t="s">
        <v>195</v>
      </c>
      <c r="BE2700" s="158">
        <f>IF(N2700="základní",J2700,0)</f>
        <v>0</v>
      </c>
      <c r="BF2700" s="158">
        <f>IF(N2700="snížená",J2700,0)</f>
        <v>0</v>
      </c>
      <c r="BG2700" s="158">
        <f>IF(N2700="zákl. přenesená",J2700,0)</f>
        <v>0</v>
      </c>
      <c r="BH2700" s="158">
        <f>IF(N2700="sníž. přenesená",J2700,0)</f>
        <v>0</v>
      </c>
      <c r="BI2700" s="158">
        <f>IF(N2700="nulová",J2700,0)</f>
        <v>0</v>
      </c>
      <c r="BJ2700" s="20" t="s">
        <v>79</v>
      </c>
      <c r="BK2700" s="158">
        <f>ROUND(I2700*H2700,2)</f>
        <v>0</v>
      </c>
      <c r="BL2700" s="20" t="s">
        <v>292</v>
      </c>
      <c r="BM2700" s="157" t="s">
        <v>3295</v>
      </c>
    </row>
    <row r="2701" spans="1:65" s="2" customFormat="1" ht="58.5">
      <c r="A2701" s="35"/>
      <c r="B2701" s="36"/>
      <c r="C2701" s="35"/>
      <c r="D2701" s="159" t="s">
        <v>204</v>
      </c>
      <c r="E2701" s="35"/>
      <c r="F2701" s="160" t="s">
        <v>3290</v>
      </c>
      <c r="G2701" s="35"/>
      <c r="H2701" s="35"/>
      <c r="I2701" s="161"/>
      <c r="J2701" s="35"/>
      <c r="K2701" s="35"/>
      <c r="L2701" s="36"/>
      <c r="M2701" s="162"/>
      <c r="N2701" s="163"/>
      <c r="O2701" s="56"/>
      <c r="P2701" s="56"/>
      <c r="Q2701" s="56"/>
      <c r="R2701" s="56"/>
      <c r="S2701" s="56"/>
      <c r="T2701" s="57"/>
      <c r="U2701" s="35"/>
      <c r="V2701" s="35"/>
      <c r="W2701" s="35"/>
      <c r="X2701" s="35"/>
      <c r="Y2701" s="35"/>
      <c r="Z2701" s="35"/>
      <c r="AA2701" s="35"/>
      <c r="AB2701" s="35"/>
      <c r="AC2701" s="35"/>
      <c r="AD2701" s="35"/>
      <c r="AE2701" s="35"/>
      <c r="AT2701" s="20" t="s">
        <v>204</v>
      </c>
      <c r="AU2701" s="20" t="s">
        <v>81</v>
      </c>
    </row>
    <row r="2702" spans="1:65" s="13" customFormat="1">
      <c r="B2702" s="164"/>
      <c r="D2702" s="159" t="s">
        <v>206</v>
      </c>
      <c r="E2702" s="165" t="s">
        <v>3</v>
      </c>
      <c r="F2702" s="166" t="s">
        <v>3296</v>
      </c>
      <c r="H2702" s="167">
        <v>15.518000000000001</v>
      </c>
      <c r="I2702" s="168"/>
      <c r="L2702" s="164"/>
      <c r="M2702" s="169"/>
      <c r="N2702" s="170"/>
      <c r="O2702" s="170"/>
      <c r="P2702" s="170"/>
      <c r="Q2702" s="170"/>
      <c r="R2702" s="170"/>
      <c r="S2702" s="170"/>
      <c r="T2702" s="171"/>
      <c r="AT2702" s="165" t="s">
        <v>206</v>
      </c>
      <c r="AU2702" s="165" t="s">
        <v>81</v>
      </c>
      <c r="AV2702" s="13" t="s">
        <v>81</v>
      </c>
      <c r="AW2702" s="13" t="s">
        <v>34</v>
      </c>
      <c r="AX2702" s="13" t="s">
        <v>79</v>
      </c>
      <c r="AY2702" s="165" t="s">
        <v>195</v>
      </c>
    </row>
    <row r="2703" spans="1:65" s="2" customFormat="1" ht="37.9" customHeight="1">
      <c r="A2703" s="35"/>
      <c r="B2703" s="145"/>
      <c r="C2703" s="146" t="s">
        <v>3297</v>
      </c>
      <c r="D2703" s="146" t="s">
        <v>197</v>
      </c>
      <c r="E2703" s="147" t="s">
        <v>3298</v>
      </c>
      <c r="F2703" s="148" t="s">
        <v>3299</v>
      </c>
      <c r="G2703" s="149" t="s">
        <v>321</v>
      </c>
      <c r="H2703" s="150">
        <v>9</v>
      </c>
      <c r="I2703" s="151"/>
      <c r="J2703" s="152">
        <f>ROUND(I2703*H2703,2)</f>
        <v>0</v>
      </c>
      <c r="K2703" s="148" t="s">
        <v>201</v>
      </c>
      <c r="L2703" s="36"/>
      <c r="M2703" s="153" t="s">
        <v>3</v>
      </c>
      <c r="N2703" s="154" t="s">
        <v>43</v>
      </c>
      <c r="O2703" s="56"/>
      <c r="P2703" s="155">
        <f>O2703*H2703</f>
        <v>0</v>
      </c>
      <c r="Q2703" s="155">
        <v>2.97E-3</v>
      </c>
      <c r="R2703" s="155">
        <f>Q2703*H2703</f>
        <v>2.673E-2</v>
      </c>
      <c r="S2703" s="155">
        <v>0</v>
      </c>
      <c r="T2703" s="156">
        <f>S2703*H2703</f>
        <v>0</v>
      </c>
      <c r="U2703" s="35"/>
      <c r="V2703" s="35"/>
      <c r="W2703" s="35"/>
      <c r="X2703" s="35"/>
      <c r="Y2703" s="35"/>
      <c r="Z2703" s="35"/>
      <c r="AA2703" s="35"/>
      <c r="AB2703" s="35"/>
      <c r="AC2703" s="35"/>
      <c r="AD2703" s="35"/>
      <c r="AE2703" s="35"/>
      <c r="AR2703" s="157" t="s">
        <v>292</v>
      </c>
      <c r="AT2703" s="157" t="s">
        <v>197</v>
      </c>
      <c r="AU2703" s="157" t="s">
        <v>81</v>
      </c>
      <c r="AY2703" s="20" t="s">
        <v>195</v>
      </c>
      <c r="BE2703" s="158">
        <f>IF(N2703="základní",J2703,0)</f>
        <v>0</v>
      </c>
      <c r="BF2703" s="158">
        <f>IF(N2703="snížená",J2703,0)</f>
        <v>0</v>
      </c>
      <c r="BG2703" s="158">
        <f>IF(N2703="zákl. přenesená",J2703,0)</f>
        <v>0</v>
      </c>
      <c r="BH2703" s="158">
        <f>IF(N2703="sníž. přenesená",J2703,0)</f>
        <v>0</v>
      </c>
      <c r="BI2703" s="158">
        <f>IF(N2703="nulová",J2703,0)</f>
        <v>0</v>
      </c>
      <c r="BJ2703" s="20" t="s">
        <v>79</v>
      </c>
      <c r="BK2703" s="158">
        <f>ROUND(I2703*H2703,2)</f>
        <v>0</v>
      </c>
      <c r="BL2703" s="20" t="s">
        <v>292</v>
      </c>
      <c r="BM2703" s="157" t="s">
        <v>3300</v>
      </c>
    </row>
    <row r="2704" spans="1:65" s="2" customFormat="1" ht="58.5">
      <c r="A2704" s="35"/>
      <c r="B2704" s="36"/>
      <c r="C2704" s="35"/>
      <c r="D2704" s="159" t="s">
        <v>204</v>
      </c>
      <c r="E2704" s="35"/>
      <c r="F2704" s="160" t="s">
        <v>3290</v>
      </c>
      <c r="G2704" s="35"/>
      <c r="H2704" s="35"/>
      <c r="I2704" s="161"/>
      <c r="J2704" s="35"/>
      <c r="K2704" s="35"/>
      <c r="L2704" s="36"/>
      <c r="M2704" s="162"/>
      <c r="N2704" s="163"/>
      <c r="O2704" s="56"/>
      <c r="P2704" s="56"/>
      <c r="Q2704" s="56"/>
      <c r="R2704" s="56"/>
      <c r="S2704" s="56"/>
      <c r="T2704" s="57"/>
      <c r="U2704" s="35"/>
      <c r="V2704" s="35"/>
      <c r="W2704" s="35"/>
      <c r="X2704" s="35"/>
      <c r="Y2704" s="35"/>
      <c r="Z2704" s="35"/>
      <c r="AA2704" s="35"/>
      <c r="AB2704" s="35"/>
      <c r="AC2704" s="35"/>
      <c r="AD2704" s="35"/>
      <c r="AE2704" s="35"/>
      <c r="AT2704" s="20" t="s">
        <v>204</v>
      </c>
      <c r="AU2704" s="20" t="s">
        <v>81</v>
      </c>
    </row>
    <row r="2705" spans="1:65" s="13" customFormat="1">
      <c r="B2705" s="164"/>
      <c r="D2705" s="159" t="s">
        <v>206</v>
      </c>
      <c r="E2705" s="165" t="s">
        <v>3</v>
      </c>
      <c r="F2705" s="166" t="s">
        <v>3301</v>
      </c>
      <c r="H2705" s="167">
        <v>9</v>
      </c>
      <c r="I2705" s="168"/>
      <c r="L2705" s="164"/>
      <c r="M2705" s="169"/>
      <c r="N2705" s="170"/>
      <c r="O2705" s="170"/>
      <c r="P2705" s="170"/>
      <c r="Q2705" s="170"/>
      <c r="R2705" s="170"/>
      <c r="S2705" s="170"/>
      <c r="T2705" s="171"/>
      <c r="AT2705" s="165" t="s">
        <v>206</v>
      </c>
      <c r="AU2705" s="165" t="s">
        <v>81</v>
      </c>
      <c r="AV2705" s="13" t="s">
        <v>81</v>
      </c>
      <c r="AW2705" s="13" t="s">
        <v>34</v>
      </c>
      <c r="AX2705" s="13" t="s">
        <v>79</v>
      </c>
      <c r="AY2705" s="165" t="s">
        <v>195</v>
      </c>
    </row>
    <row r="2706" spans="1:65" s="2" customFormat="1" ht="37.9" customHeight="1">
      <c r="A2706" s="35"/>
      <c r="B2706" s="145"/>
      <c r="C2706" s="146" t="s">
        <v>3302</v>
      </c>
      <c r="D2706" s="146" t="s">
        <v>197</v>
      </c>
      <c r="E2706" s="147" t="s">
        <v>3303</v>
      </c>
      <c r="F2706" s="148" t="s">
        <v>3304</v>
      </c>
      <c r="G2706" s="149" t="s">
        <v>321</v>
      </c>
      <c r="H2706" s="150">
        <v>140.70699999999999</v>
      </c>
      <c r="I2706" s="151"/>
      <c r="J2706" s="152">
        <f>ROUND(I2706*H2706,2)</f>
        <v>0</v>
      </c>
      <c r="K2706" s="148" t="s">
        <v>201</v>
      </c>
      <c r="L2706" s="36"/>
      <c r="M2706" s="153" t="s">
        <v>3</v>
      </c>
      <c r="N2706" s="154" t="s">
        <v>43</v>
      </c>
      <c r="O2706" s="56"/>
      <c r="P2706" s="155">
        <f>O2706*H2706</f>
        <v>0</v>
      </c>
      <c r="Q2706" s="155">
        <v>5.8399999999999997E-3</v>
      </c>
      <c r="R2706" s="155">
        <f>Q2706*H2706</f>
        <v>0.82172887999999988</v>
      </c>
      <c r="S2706" s="155">
        <v>0</v>
      </c>
      <c r="T2706" s="156">
        <f>S2706*H2706</f>
        <v>0</v>
      </c>
      <c r="U2706" s="35"/>
      <c r="V2706" s="35"/>
      <c r="W2706" s="35"/>
      <c r="X2706" s="35"/>
      <c r="Y2706" s="35"/>
      <c r="Z2706" s="35"/>
      <c r="AA2706" s="35"/>
      <c r="AB2706" s="35"/>
      <c r="AC2706" s="35"/>
      <c r="AD2706" s="35"/>
      <c r="AE2706" s="35"/>
      <c r="AR2706" s="157" t="s">
        <v>202</v>
      </c>
      <c r="AT2706" s="157" t="s">
        <v>197</v>
      </c>
      <c r="AU2706" s="157" t="s">
        <v>81</v>
      </c>
      <c r="AY2706" s="20" t="s">
        <v>195</v>
      </c>
      <c r="BE2706" s="158">
        <f>IF(N2706="základní",J2706,0)</f>
        <v>0</v>
      </c>
      <c r="BF2706" s="158">
        <f>IF(N2706="snížená",J2706,0)</f>
        <v>0</v>
      </c>
      <c r="BG2706" s="158">
        <f>IF(N2706="zákl. přenesená",J2706,0)</f>
        <v>0</v>
      </c>
      <c r="BH2706" s="158">
        <f>IF(N2706="sníž. přenesená",J2706,0)</f>
        <v>0</v>
      </c>
      <c r="BI2706" s="158">
        <f>IF(N2706="nulová",J2706,0)</f>
        <v>0</v>
      </c>
      <c r="BJ2706" s="20" t="s">
        <v>79</v>
      </c>
      <c r="BK2706" s="158">
        <f>ROUND(I2706*H2706,2)</f>
        <v>0</v>
      </c>
      <c r="BL2706" s="20" t="s">
        <v>202</v>
      </c>
      <c r="BM2706" s="157" t="s">
        <v>3305</v>
      </c>
    </row>
    <row r="2707" spans="1:65" s="13" customFormat="1">
      <c r="B2707" s="164"/>
      <c r="D2707" s="159" t="s">
        <v>206</v>
      </c>
      <c r="E2707" s="165" t="s">
        <v>3</v>
      </c>
      <c r="F2707" s="166" t="s">
        <v>2757</v>
      </c>
      <c r="H2707" s="167">
        <v>18</v>
      </c>
      <c r="I2707" s="168"/>
      <c r="L2707" s="164"/>
      <c r="M2707" s="169"/>
      <c r="N2707" s="170"/>
      <c r="O2707" s="170"/>
      <c r="P2707" s="170"/>
      <c r="Q2707" s="170"/>
      <c r="R2707" s="170"/>
      <c r="S2707" s="170"/>
      <c r="T2707" s="171"/>
      <c r="AT2707" s="165" t="s">
        <v>206</v>
      </c>
      <c r="AU2707" s="165" t="s">
        <v>81</v>
      </c>
      <c r="AV2707" s="13" t="s">
        <v>81</v>
      </c>
      <c r="AW2707" s="13" t="s">
        <v>34</v>
      </c>
      <c r="AX2707" s="13" t="s">
        <v>72</v>
      </c>
      <c r="AY2707" s="165" t="s">
        <v>195</v>
      </c>
    </row>
    <row r="2708" spans="1:65" s="13" customFormat="1" ht="22.5">
      <c r="B2708" s="164"/>
      <c r="D2708" s="159" t="s">
        <v>206</v>
      </c>
      <c r="E2708" s="165" t="s">
        <v>3</v>
      </c>
      <c r="F2708" s="166" t="s">
        <v>2758</v>
      </c>
      <c r="H2708" s="167">
        <v>122.70699999999999</v>
      </c>
      <c r="I2708" s="168"/>
      <c r="L2708" s="164"/>
      <c r="M2708" s="169"/>
      <c r="N2708" s="170"/>
      <c r="O2708" s="170"/>
      <c r="P2708" s="170"/>
      <c r="Q2708" s="170"/>
      <c r="R2708" s="170"/>
      <c r="S2708" s="170"/>
      <c r="T2708" s="171"/>
      <c r="AT2708" s="165" t="s">
        <v>206</v>
      </c>
      <c r="AU2708" s="165" t="s">
        <v>81</v>
      </c>
      <c r="AV2708" s="13" t="s">
        <v>81</v>
      </c>
      <c r="AW2708" s="13" t="s">
        <v>34</v>
      </c>
      <c r="AX2708" s="13" t="s">
        <v>72</v>
      </c>
      <c r="AY2708" s="165" t="s">
        <v>195</v>
      </c>
    </row>
    <row r="2709" spans="1:65" s="15" customFormat="1">
      <c r="B2709" s="180"/>
      <c r="D2709" s="159" t="s">
        <v>206</v>
      </c>
      <c r="E2709" s="181" t="s">
        <v>3</v>
      </c>
      <c r="F2709" s="182" t="s">
        <v>2506</v>
      </c>
      <c r="H2709" s="183">
        <v>140.70699999999999</v>
      </c>
      <c r="I2709" s="184"/>
      <c r="L2709" s="180"/>
      <c r="M2709" s="185"/>
      <c r="N2709" s="186"/>
      <c r="O2709" s="186"/>
      <c r="P2709" s="186"/>
      <c r="Q2709" s="186"/>
      <c r="R2709" s="186"/>
      <c r="S2709" s="186"/>
      <c r="T2709" s="187"/>
      <c r="AT2709" s="181" t="s">
        <v>206</v>
      </c>
      <c r="AU2709" s="181" t="s">
        <v>81</v>
      </c>
      <c r="AV2709" s="15" t="s">
        <v>202</v>
      </c>
      <c r="AW2709" s="15" t="s">
        <v>34</v>
      </c>
      <c r="AX2709" s="15" t="s">
        <v>79</v>
      </c>
      <c r="AY2709" s="181" t="s">
        <v>195</v>
      </c>
    </row>
    <row r="2710" spans="1:65" s="2" customFormat="1" ht="37.9" customHeight="1">
      <c r="A2710" s="35"/>
      <c r="B2710" s="145"/>
      <c r="C2710" s="146" t="s">
        <v>3306</v>
      </c>
      <c r="D2710" s="146" t="s">
        <v>197</v>
      </c>
      <c r="E2710" s="147" t="s">
        <v>3307</v>
      </c>
      <c r="F2710" s="148" t="s">
        <v>3308</v>
      </c>
      <c r="G2710" s="149" t="s">
        <v>321</v>
      </c>
      <c r="H2710" s="150">
        <v>12.3</v>
      </c>
      <c r="I2710" s="151"/>
      <c r="J2710" s="152">
        <f>ROUND(I2710*H2710,2)</f>
        <v>0</v>
      </c>
      <c r="K2710" s="148" t="s">
        <v>201</v>
      </c>
      <c r="L2710" s="36"/>
      <c r="M2710" s="153" t="s">
        <v>3</v>
      </c>
      <c r="N2710" s="154" t="s">
        <v>43</v>
      </c>
      <c r="O2710" s="56"/>
      <c r="P2710" s="155">
        <f>O2710*H2710</f>
        <v>0</v>
      </c>
      <c r="Q2710" s="155">
        <v>2.66E-3</v>
      </c>
      <c r="R2710" s="155">
        <f>Q2710*H2710</f>
        <v>3.2718000000000004E-2</v>
      </c>
      <c r="S2710" s="155">
        <v>0</v>
      </c>
      <c r="T2710" s="156">
        <f>S2710*H2710</f>
        <v>0</v>
      </c>
      <c r="U2710" s="35"/>
      <c r="V2710" s="35"/>
      <c r="W2710" s="35"/>
      <c r="X2710" s="35"/>
      <c r="Y2710" s="35"/>
      <c r="Z2710" s="35"/>
      <c r="AA2710" s="35"/>
      <c r="AB2710" s="35"/>
      <c r="AC2710" s="35"/>
      <c r="AD2710" s="35"/>
      <c r="AE2710" s="35"/>
      <c r="AR2710" s="157" t="s">
        <v>292</v>
      </c>
      <c r="AT2710" s="157" t="s">
        <v>197</v>
      </c>
      <c r="AU2710" s="157" t="s">
        <v>81</v>
      </c>
      <c r="AY2710" s="20" t="s">
        <v>195</v>
      </c>
      <c r="BE2710" s="158">
        <f>IF(N2710="základní",J2710,0)</f>
        <v>0</v>
      </c>
      <c r="BF2710" s="158">
        <f>IF(N2710="snížená",J2710,0)</f>
        <v>0</v>
      </c>
      <c r="BG2710" s="158">
        <f>IF(N2710="zákl. přenesená",J2710,0)</f>
        <v>0</v>
      </c>
      <c r="BH2710" s="158">
        <f>IF(N2710="sníž. přenesená",J2710,0)</f>
        <v>0</v>
      </c>
      <c r="BI2710" s="158">
        <f>IF(N2710="nulová",J2710,0)</f>
        <v>0</v>
      </c>
      <c r="BJ2710" s="20" t="s">
        <v>79</v>
      </c>
      <c r="BK2710" s="158">
        <f>ROUND(I2710*H2710,2)</f>
        <v>0</v>
      </c>
      <c r="BL2710" s="20" t="s">
        <v>292</v>
      </c>
      <c r="BM2710" s="157" t="s">
        <v>3309</v>
      </c>
    </row>
    <row r="2711" spans="1:65" s="13" customFormat="1" ht="33.75">
      <c r="B2711" s="164"/>
      <c r="D2711" s="159" t="s">
        <v>206</v>
      </c>
      <c r="E2711" s="165" t="s">
        <v>3</v>
      </c>
      <c r="F2711" s="166" t="s">
        <v>3310</v>
      </c>
      <c r="H2711" s="167">
        <v>9.8000000000000007</v>
      </c>
      <c r="I2711" s="168"/>
      <c r="L2711" s="164"/>
      <c r="M2711" s="169"/>
      <c r="N2711" s="170"/>
      <c r="O2711" s="170"/>
      <c r="P2711" s="170"/>
      <c r="Q2711" s="170"/>
      <c r="R2711" s="170"/>
      <c r="S2711" s="170"/>
      <c r="T2711" s="171"/>
      <c r="AT2711" s="165" t="s">
        <v>206</v>
      </c>
      <c r="AU2711" s="165" t="s">
        <v>81</v>
      </c>
      <c r="AV2711" s="13" t="s">
        <v>81</v>
      </c>
      <c r="AW2711" s="13" t="s">
        <v>34</v>
      </c>
      <c r="AX2711" s="13" t="s">
        <v>72</v>
      </c>
      <c r="AY2711" s="165" t="s">
        <v>195</v>
      </c>
    </row>
    <row r="2712" spans="1:65" s="13" customFormat="1">
      <c r="B2712" s="164"/>
      <c r="D2712" s="159" t="s">
        <v>206</v>
      </c>
      <c r="E2712" s="165" t="s">
        <v>3</v>
      </c>
      <c r="F2712" s="166" t="s">
        <v>3311</v>
      </c>
      <c r="H2712" s="167">
        <v>2.5</v>
      </c>
      <c r="I2712" s="168"/>
      <c r="L2712" s="164"/>
      <c r="M2712" s="169"/>
      <c r="N2712" s="170"/>
      <c r="O2712" s="170"/>
      <c r="P2712" s="170"/>
      <c r="Q2712" s="170"/>
      <c r="R2712" s="170"/>
      <c r="S2712" s="170"/>
      <c r="T2712" s="171"/>
      <c r="AT2712" s="165" t="s">
        <v>206</v>
      </c>
      <c r="AU2712" s="165" t="s">
        <v>81</v>
      </c>
      <c r="AV2712" s="13" t="s">
        <v>81</v>
      </c>
      <c r="AW2712" s="13" t="s">
        <v>34</v>
      </c>
      <c r="AX2712" s="13" t="s">
        <v>72</v>
      </c>
      <c r="AY2712" s="165" t="s">
        <v>195</v>
      </c>
    </row>
    <row r="2713" spans="1:65" s="15" customFormat="1">
      <c r="B2713" s="180"/>
      <c r="D2713" s="159" t="s">
        <v>206</v>
      </c>
      <c r="E2713" s="181" t="s">
        <v>3</v>
      </c>
      <c r="F2713" s="182" t="s">
        <v>212</v>
      </c>
      <c r="H2713" s="183">
        <v>12.3</v>
      </c>
      <c r="I2713" s="184"/>
      <c r="L2713" s="180"/>
      <c r="M2713" s="185"/>
      <c r="N2713" s="186"/>
      <c r="O2713" s="186"/>
      <c r="P2713" s="186"/>
      <c r="Q2713" s="186"/>
      <c r="R2713" s="186"/>
      <c r="S2713" s="186"/>
      <c r="T2713" s="187"/>
      <c r="AT2713" s="181" t="s">
        <v>206</v>
      </c>
      <c r="AU2713" s="181" t="s">
        <v>81</v>
      </c>
      <c r="AV2713" s="15" t="s">
        <v>202</v>
      </c>
      <c r="AW2713" s="15" t="s">
        <v>34</v>
      </c>
      <c r="AX2713" s="15" t="s">
        <v>79</v>
      </c>
      <c r="AY2713" s="181" t="s">
        <v>195</v>
      </c>
    </row>
    <row r="2714" spans="1:65" s="2" customFormat="1" ht="49.15" customHeight="1">
      <c r="A2714" s="35"/>
      <c r="B2714" s="145"/>
      <c r="C2714" s="146" t="s">
        <v>3312</v>
      </c>
      <c r="D2714" s="146" t="s">
        <v>197</v>
      </c>
      <c r="E2714" s="147" t="s">
        <v>3313</v>
      </c>
      <c r="F2714" s="148" t="s">
        <v>3314</v>
      </c>
      <c r="G2714" s="149" t="s">
        <v>467</v>
      </c>
      <c r="H2714" s="150">
        <v>21</v>
      </c>
      <c r="I2714" s="151"/>
      <c r="J2714" s="152">
        <f>ROUND(I2714*H2714,2)</f>
        <v>0</v>
      </c>
      <c r="K2714" s="148" t="s">
        <v>201</v>
      </c>
      <c r="L2714" s="36"/>
      <c r="M2714" s="153" t="s">
        <v>3</v>
      </c>
      <c r="N2714" s="154" t="s">
        <v>43</v>
      </c>
      <c r="O2714" s="56"/>
      <c r="P2714" s="155">
        <f>O2714*H2714</f>
        <v>0</v>
      </c>
      <c r="Q2714" s="155">
        <v>0</v>
      </c>
      <c r="R2714" s="155">
        <f>Q2714*H2714</f>
        <v>0</v>
      </c>
      <c r="S2714" s="155">
        <v>0</v>
      </c>
      <c r="T2714" s="156">
        <f>S2714*H2714</f>
        <v>0</v>
      </c>
      <c r="U2714" s="35"/>
      <c r="V2714" s="35"/>
      <c r="W2714" s="35"/>
      <c r="X2714" s="35"/>
      <c r="Y2714" s="35"/>
      <c r="Z2714" s="35"/>
      <c r="AA2714" s="35"/>
      <c r="AB2714" s="35"/>
      <c r="AC2714" s="35"/>
      <c r="AD2714" s="35"/>
      <c r="AE2714" s="35"/>
      <c r="AR2714" s="157" t="s">
        <v>292</v>
      </c>
      <c r="AT2714" s="157" t="s">
        <v>197</v>
      </c>
      <c r="AU2714" s="157" t="s">
        <v>81</v>
      </c>
      <c r="AY2714" s="20" t="s">
        <v>195</v>
      </c>
      <c r="BE2714" s="158">
        <f>IF(N2714="základní",J2714,0)</f>
        <v>0</v>
      </c>
      <c r="BF2714" s="158">
        <f>IF(N2714="snížená",J2714,0)</f>
        <v>0</v>
      </c>
      <c r="BG2714" s="158">
        <f>IF(N2714="zákl. přenesená",J2714,0)</f>
        <v>0</v>
      </c>
      <c r="BH2714" s="158">
        <f>IF(N2714="sníž. přenesená",J2714,0)</f>
        <v>0</v>
      </c>
      <c r="BI2714" s="158">
        <f>IF(N2714="nulová",J2714,0)</f>
        <v>0</v>
      </c>
      <c r="BJ2714" s="20" t="s">
        <v>79</v>
      </c>
      <c r="BK2714" s="158">
        <f>ROUND(I2714*H2714,2)</f>
        <v>0</v>
      </c>
      <c r="BL2714" s="20" t="s">
        <v>292</v>
      </c>
      <c r="BM2714" s="157" t="s">
        <v>3315</v>
      </c>
    </row>
    <row r="2715" spans="1:65" s="13" customFormat="1">
      <c r="B2715" s="164"/>
      <c r="D2715" s="159" t="s">
        <v>206</v>
      </c>
      <c r="E2715" s="165" t="s">
        <v>3</v>
      </c>
      <c r="F2715" s="166" t="s">
        <v>3316</v>
      </c>
      <c r="H2715" s="167">
        <v>21</v>
      </c>
      <c r="I2715" s="168"/>
      <c r="L2715" s="164"/>
      <c r="M2715" s="169"/>
      <c r="N2715" s="170"/>
      <c r="O2715" s="170"/>
      <c r="P2715" s="170"/>
      <c r="Q2715" s="170"/>
      <c r="R2715" s="170"/>
      <c r="S2715" s="170"/>
      <c r="T2715" s="171"/>
      <c r="AT2715" s="165" t="s">
        <v>206</v>
      </c>
      <c r="AU2715" s="165" t="s">
        <v>81</v>
      </c>
      <c r="AV2715" s="13" t="s">
        <v>81</v>
      </c>
      <c r="AW2715" s="13" t="s">
        <v>34</v>
      </c>
      <c r="AX2715" s="13" t="s">
        <v>79</v>
      </c>
      <c r="AY2715" s="165" t="s">
        <v>195</v>
      </c>
    </row>
    <row r="2716" spans="1:65" s="2" customFormat="1" ht="24.2" customHeight="1">
      <c r="A2716" s="35"/>
      <c r="B2716" s="145"/>
      <c r="C2716" s="146" t="s">
        <v>3317</v>
      </c>
      <c r="D2716" s="146" t="s">
        <v>197</v>
      </c>
      <c r="E2716" s="147" t="s">
        <v>3318</v>
      </c>
      <c r="F2716" s="148" t="s">
        <v>3319</v>
      </c>
      <c r="G2716" s="149" t="s">
        <v>321</v>
      </c>
      <c r="H2716" s="150">
        <v>8.3000000000000007</v>
      </c>
      <c r="I2716" s="151"/>
      <c r="J2716" s="152">
        <f>ROUND(I2716*H2716,2)</f>
        <v>0</v>
      </c>
      <c r="K2716" s="148" t="s">
        <v>201</v>
      </c>
      <c r="L2716" s="36"/>
      <c r="M2716" s="153" t="s">
        <v>3</v>
      </c>
      <c r="N2716" s="154" t="s">
        <v>43</v>
      </c>
      <c r="O2716" s="56"/>
      <c r="P2716" s="155">
        <f>O2716*H2716</f>
        <v>0</v>
      </c>
      <c r="Q2716" s="155">
        <v>1.48E-3</v>
      </c>
      <c r="R2716" s="155">
        <f>Q2716*H2716</f>
        <v>1.2284000000000002E-2</v>
      </c>
      <c r="S2716" s="155">
        <v>0</v>
      </c>
      <c r="T2716" s="156">
        <f>S2716*H2716</f>
        <v>0</v>
      </c>
      <c r="U2716" s="35"/>
      <c r="V2716" s="35"/>
      <c r="W2716" s="35"/>
      <c r="X2716" s="35"/>
      <c r="Y2716" s="35"/>
      <c r="Z2716" s="35"/>
      <c r="AA2716" s="35"/>
      <c r="AB2716" s="35"/>
      <c r="AC2716" s="35"/>
      <c r="AD2716" s="35"/>
      <c r="AE2716" s="35"/>
      <c r="AR2716" s="157" t="s">
        <v>292</v>
      </c>
      <c r="AT2716" s="157" t="s">
        <v>197</v>
      </c>
      <c r="AU2716" s="157" t="s">
        <v>81</v>
      </c>
      <c r="AY2716" s="20" t="s">
        <v>195</v>
      </c>
      <c r="BE2716" s="158">
        <f>IF(N2716="základní",J2716,0)</f>
        <v>0</v>
      </c>
      <c r="BF2716" s="158">
        <f>IF(N2716="snížená",J2716,0)</f>
        <v>0</v>
      </c>
      <c r="BG2716" s="158">
        <f>IF(N2716="zákl. přenesená",J2716,0)</f>
        <v>0</v>
      </c>
      <c r="BH2716" s="158">
        <f>IF(N2716="sníž. přenesená",J2716,0)</f>
        <v>0</v>
      </c>
      <c r="BI2716" s="158">
        <f>IF(N2716="nulová",J2716,0)</f>
        <v>0</v>
      </c>
      <c r="BJ2716" s="20" t="s">
        <v>79</v>
      </c>
      <c r="BK2716" s="158">
        <f>ROUND(I2716*H2716,2)</f>
        <v>0</v>
      </c>
      <c r="BL2716" s="20" t="s">
        <v>292</v>
      </c>
      <c r="BM2716" s="157" t="s">
        <v>3320</v>
      </c>
    </row>
    <row r="2717" spans="1:65" s="2" customFormat="1" ht="58.5">
      <c r="A2717" s="35"/>
      <c r="B2717" s="36"/>
      <c r="C2717" s="35"/>
      <c r="D2717" s="159" t="s">
        <v>204</v>
      </c>
      <c r="E2717" s="35"/>
      <c r="F2717" s="160" t="s">
        <v>3321</v>
      </c>
      <c r="G2717" s="35"/>
      <c r="H2717" s="35"/>
      <c r="I2717" s="161"/>
      <c r="J2717" s="35"/>
      <c r="K2717" s="35"/>
      <c r="L2717" s="36"/>
      <c r="M2717" s="162"/>
      <c r="N2717" s="163"/>
      <c r="O2717" s="56"/>
      <c r="P2717" s="56"/>
      <c r="Q2717" s="56"/>
      <c r="R2717" s="56"/>
      <c r="S2717" s="56"/>
      <c r="T2717" s="57"/>
      <c r="U2717" s="35"/>
      <c r="V2717" s="35"/>
      <c r="W2717" s="35"/>
      <c r="X2717" s="35"/>
      <c r="Y2717" s="35"/>
      <c r="Z2717" s="35"/>
      <c r="AA2717" s="35"/>
      <c r="AB2717" s="35"/>
      <c r="AC2717" s="35"/>
      <c r="AD2717" s="35"/>
      <c r="AE2717" s="35"/>
      <c r="AT2717" s="20" t="s">
        <v>204</v>
      </c>
      <c r="AU2717" s="20" t="s">
        <v>81</v>
      </c>
    </row>
    <row r="2718" spans="1:65" s="13" customFormat="1">
      <c r="B2718" s="164"/>
      <c r="D2718" s="159" t="s">
        <v>206</v>
      </c>
      <c r="E2718" s="165" t="s">
        <v>3</v>
      </c>
      <c r="F2718" s="166" t="s">
        <v>3322</v>
      </c>
      <c r="H2718" s="167">
        <v>8.3000000000000007</v>
      </c>
      <c r="I2718" s="168"/>
      <c r="L2718" s="164"/>
      <c r="M2718" s="169"/>
      <c r="N2718" s="170"/>
      <c r="O2718" s="170"/>
      <c r="P2718" s="170"/>
      <c r="Q2718" s="170"/>
      <c r="R2718" s="170"/>
      <c r="S2718" s="170"/>
      <c r="T2718" s="171"/>
      <c r="AT2718" s="165" t="s">
        <v>206</v>
      </c>
      <c r="AU2718" s="165" t="s">
        <v>81</v>
      </c>
      <c r="AV2718" s="13" t="s">
        <v>81</v>
      </c>
      <c r="AW2718" s="13" t="s">
        <v>34</v>
      </c>
      <c r="AX2718" s="13" t="s">
        <v>79</v>
      </c>
      <c r="AY2718" s="165" t="s">
        <v>195</v>
      </c>
    </row>
    <row r="2719" spans="1:65" s="2" customFormat="1" ht="37.9" customHeight="1">
      <c r="A2719" s="35"/>
      <c r="B2719" s="145"/>
      <c r="C2719" s="146" t="s">
        <v>3323</v>
      </c>
      <c r="D2719" s="146" t="s">
        <v>197</v>
      </c>
      <c r="E2719" s="147" t="s">
        <v>3324</v>
      </c>
      <c r="F2719" s="148" t="s">
        <v>3325</v>
      </c>
      <c r="G2719" s="149" t="s">
        <v>321</v>
      </c>
      <c r="H2719" s="150">
        <v>13</v>
      </c>
      <c r="I2719" s="151"/>
      <c r="J2719" s="152">
        <f>ROUND(I2719*H2719,2)</f>
        <v>0</v>
      </c>
      <c r="K2719" s="148" t="s">
        <v>201</v>
      </c>
      <c r="L2719" s="36"/>
      <c r="M2719" s="153" t="s">
        <v>3</v>
      </c>
      <c r="N2719" s="154" t="s">
        <v>43</v>
      </c>
      <c r="O2719" s="56"/>
      <c r="P2719" s="155">
        <f>O2719*H2719</f>
        <v>0</v>
      </c>
      <c r="Q2719" s="155">
        <v>1.0499999999999999E-3</v>
      </c>
      <c r="R2719" s="155">
        <f>Q2719*H2719</f>
        <v>1.3649999999999999E-2</v>
      </c>
      <c r="S2719" s="155">
        <v>0</v>
      </c>
      <c r="T2719" s="156">
        <f>S2719*H2719</f>
        <v>0</v>
      </c>
      <c r="U2719" s="35"/>
      <c r="V2719" s="35"/>
      <c r="W2719" s="35"/>
      <c r="X2719" s="35"/>
      <c r="Y2719" s="35"/>
      <c r="Z2719" s="35"/>
      <c r="AA2719" s="35"/>
      <c r="AB2719" s="35"/>
      <c r="AC2719" s="35"/>
      <c r="AD2719" s="35"/>
      <c r="AE2719" s="35"/>
      <c r="AR2719" s="157" t="s">
        <v>292</v>
      </c>
      <c r="AT2719" s="157" t="s">
        <v>197</v>
      </c>
      <c r="AU2719" s="157" t="s">
        <v>81</v>
      </c>
      <c r="AY2719" s="20" t="s">
        <v>195</v>
      </c>
      <c r="BE2719" s="158">
        <f>IF(N2719="základní",J2719,0)</f>
        <v>0</v>
      </c>
      <c r="BF2719" s="158">
        <f>IF(N2719="snížená",J2719,0)</f>
        <v>0</v>
      </c>
      <c r="BG2719" s="158">
        <f>IF(N2719="zákl. přenesená",J2719,0)</f>
        <v>0</v>
      </c>
      <c r="BH2719" s="158">
        <f>IF(N2719="sníž. přenesená",J2719,0)</f>
        <v>0</v>
      </c>
      <c r="BI2719" s="158">
        <f>IF(N2719="nulová",J2719,0)</f>
        <v>0</v>
      </c>
      <c r="BJ2719" s="20" t="s">
        <v>79</v>
      </c>
      <c r="BK2719" s="158">
        <f>ROUND(I2719*H2719,2)</f>
        <v>0</v>
      </c>
      <c r="BL2719" s="20" t="s">
        <v>292</v>
      </c>
      <c r="BM2719" s="157" t="s">
        <v>3326</v>
      </c>
    </row>
    <row r="2720" spans="1:65" s="2" customFormat="1" ht="58.5">
      <c r="A2720" s="35"/>
      <c r="B2720" s="36"/>
      <c r="C2720" s="35"/>
      <c r="D2720" s="159" t="s">
        <v>204</v>
      </c>
      <c r="E2720" s="35"/>
      <c r="F2720" s="160" t="s">
        <v>3321</v>
      </c>
      <c r="G2720" s="35"/>
      <c r="H2720" s="35"/>
      <c r="I2720" s="161"/>
      <c r="J2720" s="35"/>
      <c r="K2720" s="35"/>
      <c r="L2720" s="36"/>
      <c r="M2720" s="162"/>
      <c r="N2720" s="163"/>
      <c r="O2720" s="56"/>
      <c r="P2720" s="56"/>
      <c r="Q2720" s="56"/>
      <c r="R2720" s="56"/>
      <c r="S2720" s="56"/>
      <c r="T2720" s="57"/>
      <c r="U2720" s="35"/>
      <c r="V2720" s="35"/>
      <c r="W2720" s="35"/>
      <c r="X2720" s="35"/>
      <c r="Y2720" s="35"/>
      <c r="Z2720" s="35"/>
      <c r="AA2720" s="35"/>
      <c r="AB2720" s="35"/>
      <c r="AC2720" s="35"/>
      <c r="AD2720" s="35"/>
      <c r="AE2720" s="35"/>
      <c r="AT2720" s="20" t="s">
        <v>204</v>
      </c>
      <c r="AU2720" s="20" t="s">
        <v>81</v>
      </c>
    </row>
    <row r="2721" spans="1:65" s="13" customFormat="1">
      <c r="B2721" s="164"/>
      <c r="D2721" s="159" t="s">
        <v>206</v>
      </c>
      <c r="E2721" s="165" t="s">
        <v>3</v>
      </c>
      <c r="F2721" s="166" t="s">
        <v>3250</v>
      </c>
      <c r="H2721" s="167">
        <v>13</v>
      </c>
      <c r="I2721" s="168"/>
      <c r="L2721" s="164"/>
      <c r="M2721" s="169"/>
      <c r="N2721" s="170"/>
      <c r="O2721" s="170"/>
      <c r="P2721" s="170"/>
      <c r="Q2721" s="170"/>
      <c r="R2721" s="170"/>
      <c r="S2721" s="170"/>
      <c r="T2721" s="171"/>
      <c r="AT2721" s="165" t="s">
        <v>206</v>
      </c>
      <c r="AU2721" s="165" t="s">
        <v>81</v>
      </c>
      <c r="AV2721" s="13" t="s">
        <v>81</v>
      </c>
      <c r="AW2721" s="13" t="s">
        <v>34</v>
      </c>
      <c r="AX2721" s="13" t="s">
        <v>79</v>
      </c>
      <c r="AY2721" s="165" t="s">
        <v>195</v>
      </c>
    </row>
    <row r="2722" spans="1:65" s="2" customFormat="1" ht="37.9" customHeight="1">
      <c r="A2722" s="35"/>
      <c r="B2722" s="145"/>
      <c r="C2722" s="146" t="s">
        <v>3327</v>
      </c>
      <c r="D2722" s="146" t="s">
        <v>197</v>
      </c>
      <c r="E2722" s="147" t="s">
        <v>3328</v>
      </c>
      <c r="F2722" s="148" t="s">
        <v>3329</v>
      </c>
      <c r="G2722" s="149" t="s">
        <v>321</v>
      </c>
      <c r="H2722" s="150">
        <v>13</v>
      </c>
      <c r="I2722" s="151"/>
      <c r="J2722" s="152">
        <f>ROUND(I2722*H2722,2)</f>
        <v>0</v>
      </c>
      <c r="K2722" s="148" t="s">
        <v>201</v>
      </c>
      <c r="L2722" s="36"/>
      <c r="M2722" s="153" t="s">
        <v>3</v>
      </c>
      <c r="N2722" s="154" t="s">
        <v>43</v>
      </c>
      <c r="O2722" s="56"/>
      <c r="P2722" s="155">
        <f>O2722*H2722</f>
        <v>0</v>
      </c>
      <c r="Q2722" s="155">
        <v>1.98E-3</v>
      </c>
      <c r="R2722" s="155">
        <f>Q2722*H2722</f>
        <v>2.5739999999999999E-2</v>
      </c>
      <c r="S2722" s="155">
        <v>0</v>
      </c>
      <c r="T2722" s="156">
        <f>S2722*H2722</f>
        <v>0</v>
      </c>
      <c r="U2722" s="35"/>
      <c r="V2722" s="35"/>
      <c r="W2722" s="35"/>
      <c r="X2722" s="35"/>
      <c r="Y2722" s="35"/>
      <c r="Z2722" s="35"/>
      <c r="AA2722" s="35"/>
      <c r="AB2722" s="35"/>
      <c r="AC2722" s="35"/>
      <c r="AD2722" s="35"/>
      <c r="AE2722" s="35"/>
      <c r="AR2722" s="157" t="s">
        <v>292</v>
      </c>
      <c r="AT2722" s="157" t="s">
        <v>197</v>
      </c>
      <c r="AU2722" s="157" t="s">
        <v>81</v>
      </c>
      <c r="AY2722" s="20" t="s">
        <v>195</v>
      </c>
      <c r="BE2722" s="158">
        <f>IF(N2722="základní",J2722,0)</f>
        <v>0</v>
      </c>
      <c r="BF2722" s="158">
        <f>IF(N2722="snížená",J2722,0)</f>
        <v>0</v>
      </c>
      <c r="BG2722" s="158">
        <f>IF(N2722="zákl. přenesená",J2722,0)</f>
        <v>0</v>
      </c>
      <c r="BH2722" s="158">
        <f>IF(N2722="sníž. přenesená",J2722,0)</f>
        <v>0</v>
      </c>
      <c r="BI2722" s="158">
        <f>IF(N2722="nulová",J2722,0)</f>
        <v>0</v>
      </c>
      <c r="BJ2722" s="20" t="s">
        <v>79</v>
      </c>
      <c r="BK2722" s="158">
        <f>ROUND(I2722*H2722,2)</f>
        <v>0</v>
      </c>
      <c r="BL2722" s="20" t="s">
        <v>292</v>
      </c>
      <c r="BM2722" s="157" t="s">
        <v>3330</v>
      </c>
    </row>
    <row r="2723" spans="1:65" s="2" customFormat="1" ht="58.5">
      <c r="A2723" s="35"/>
      <c r="B2723" s="36"/>
      <c r="C2723" s="35"/>
      <c r="D2723" s="159" t="s">
        <v>204</v>
      </c>
      <c r="E2723" s="35"/>
      <c r="F2723" s="160" t="s">
        <v>3321</v>
      </c>
      <c r="G2723" s="35"/>
      <c r="H2723" s="35"/>
      <c r="I2723" s="161"/>
      <c r="J2723" s="35"/>
      <c r="K2723" s="35"/>
      <c r="L2723" s="36"/>
      <c r="M2723" s="162"/>
      <c r="N2723" s="163"/>
      <c r="O2723" s="56"/>
      <c r="P2723" s="56"/>
      <c r="Q2723" s="56"/>
      <c r="R2723" s="56"/>
      <c r="S2723" s="56"/>
      <c r="T2723" s="57"/>
      <c r="U2723" s="35"/>
      <c r="V2723" s="35"/>
      <c r="W2723" s="35"/>
      <c r="X2723" s="35"/>
      <c r="Y2723" s="35"/>
      <c r="Z2723" s="35"/>
      <c r="AA2723" s="35"/>
      <c r="AB2723" s="35"/>
      <c r="AC2723" s="35"/>
      <c r="AD2723" s="35"/>
      <c r="AE2723" s="35"/>
      <c r="AT2723" s="20" t="s">
        <v>204</v>
      </c>
      <c r="AU2723" s="20" t="s">
        <v>81</v>
      </c>
    </row>
    <row r="2724" spans="1:65" s="13" customFormat="1">
      <c r="B2724" s="164"/>
      <c r="D2724" s="159" t="s">
        <v>206</v>
      </c>
      <c r="E2724" s="165" t="s">
        <v>3</v>
      </c>
      <c r="F2724" s="166" t="s">
        <v>3250</v>
      </c>
      <c r="H2724" s="167">
        <v>13</v>
      </c>
      <c r="I2724" s="168"/>
      <c r="L2724" s="164"/>
      <c r="M2724" s="169"/>
      <c r="N2724" s="170"/>
      <c r="O2724" s="170"/>
      <c r="P2724" s="170"/>
      <c r="Q2724" s="170"/>
      <c r="R2724" s="170"/>
      <c r="S2724" s="170"/>
      <c r="T2724" s="171"/>
      <c r="AT2724" s="165" t="s">
        <v>206</v>
      </c>
      <c r="AU2724" s="165" t="s">
        <v>81</v>
      </c>
      <c r="AV2724" s="13" t="s">
        <v>81</v>
      </c>
      <c r="AW2724" s="13" t="s">
        <v>34</v>
      </c>
      <c r="AX2724" s="13" t="s">
        <v>79</v>
      </c>
      <c r="AY2724" s="165" t="s">
        <v>195</v>
      </c>
    </row>
    <row r="2725" spans="1:65" s="2" customFormat="1" ht="37.9" customHeight="1">
      <c r="A2725" s="35"/>
      <c r="B2725" s="145"/>
      <c r="C2725" s="146" t="s">
        <v>3331</v>
      </c>
      <c r="D2725" s="146" t="s">
        <v>197</v>
      </c>
      <c r="E2725" s="147" t="s">
        <v>3332</v>
      </c>
      <c r="F2725" s="148" t="s">
        <v>3333</v>
      </c>
      <c r="G2725" s="149" t="s">
        <v>321</v>
      </c>
      <c r="H2725" s="150">
        <v>13</v>
      </c>
      <c r="I2725" s="151"/>
      <c r="J2725" s="152">
        <f>ROUND(I2725*H2725,2)</f>
        <v>0</v>
      </c>
      <c r="K2725" s="148" t="s">
        <v>201</v>
      </c>
      <c r="L2725" s="36"/>
      <c r="M2725" s="153" t="s">
        <v>3</v>
      </c>
      <c r="N2725" s="154" t="s">
        <v>43</v>
      </c>
      <c r="O2725" s="56"/>
      <c r="P2725" s="155">
        <f>O2725*H2725</f>
        <v>0</v>
      </c>
      <c r="Q2725" s="155">
        <v>3.0100000000000001E-3</v>
      </c>
      <c r="R2725" s="155">
        <f>Q2725*H2725</f>
        <v>3.9129999999999998E-2</v>
      </c>
      <c r="S2725" s="155">
        <v>0</v>
      </c>
      <c r="T2725" s="156">
        <f>S2725*H2725</f>
        <v>0</v>
      </c>
      <c r="U2725" s="35"/>
      <c r="V2725" s="35"/>
      <c r="W2725" s="35"/>
      <c r="X2725" s="35"/>
      <c r="Y2725" s="35"/>
      <c r="Z2725" s="35"/>
      <c r="AA2725" s="35"/>
      <c r="AB2725" s="35"/>
      <c r="AC2725" s="35"/>
      <c r="AD2725" s="35"/>
      <c r="AE2725" s="35"/>
      <c r="AR2725" s="157" t="s">
        <v>292</v>
      </c>
      <c r="AT2725" s="157" t="s">
        <v>197</v>
      </c>
      <c r="AU2725" s="157" t="s">
        <v>81</v>
      </c>
      <c r="AY2725" s="20" t="s">
        <v>195</v>
      </c>
      <c r="BE2725" s="158">
        <f>IF(N2725="základní",J2725,0)</f>
        <v>0</v>
      </c>
      <c r="BF2725" s="158">
        <f>IF(N2725="snížená",J2725,0)</f>
        <v>0</v>
      </c>
      <c r="BG2725" s="158">
        <f>IF(N2725="zákl. přenesená",J2725,0)</f>
        <v>0</v>
      </c>
      <c r="BH2725" s="158">
        <f>IF(N2725="sníž. přenesená",J2725,0)</f>
        <v>0</v>
      </c>
      <c r="BI2725" s="158">
        <f>IF(N2725="nulová",J2725,0)</f>
        <v>0</v>
      </c>
      <c r="BJ2725" s="20" t="s">
        <v>79</v>
      </c>
      <c r="BK2725" s="158">
        <f>ROUND(I2725*H2725,2)</f>
        <v>0</v>
      </c>
      <c r="BL2725" s="20" t="s">
        <v>292</v>
      </c>
      <c r="BM2725" s="157" t="s">
        <v>3334</v>
      </c>
    </row>
    <row r="2726" spans="1:65" s="2" customFormat="1" ht="39">
      <c r="A2726" s="35"/>
      <c r="B2726" s="36"/>
      <c r="C2726" s="35"/>
      <c r="D2726" s="159" t="s">
        <v>204</v>
      </c>
      <c r="E2726" s="35"/>
      <c r="F2726" s="160" t="s">
        <v>3335</v>
      </c>
      <c r="G2726" s="35"/>
      <c r="H2726" s="35"/>
      <c r="I2726" s="161"/>
      <c r="J2726" s="35"/>
      <c r="K2726" s="35"/>
      <c r="L2726" s="36"/>
      <c r="M2726" s="162"/>
      <c r="N2726" s="163"/>
      <c r="O2726" s="56"/>
      <c r="P2726" s="56"/>
      <c r="Q2726" s="56"/>
      <c r="R2726" s="56"/>
      <c r="S2726" s="56"/>
      <c r="T2726" s="57"/>
      <c r="U2726" s="35"/>
      <c r="V2726" s="35"/>
      <c r="W2726" s="35"/>
      <c r="X2726" s="35"/>
      <c r="Y2726" s="35"/>
      <c r="Z2726" s="35"/>
      <c r="AA2726" s="35"/>
      <c r="AB2726" s="35"/>
      <c r="AC2726" s="35"/>
      <c r="AD2726" s="35"/>
      <c r="AE2726" s="35"/>
      <c r="AT2726" s="20" t="s">
        <v>204</v>
      </c>
      <c r="AU2726" s="20" t="s">
        <v>81</v>
      </c>
    </row>
    <row r="2727" spans="1:65" s="13" customFormat="1">
      <c r="B2727" s="164"/>
      <c r="D2727" s="159" t="s">
        <v>206</v>
      </c>
      <c r="E2727" s="165" t="s">
        <v>3</v>
      </c>
      <c r="F2727" s="166" t="s">
        <v>3250</v>
      </c>
      <c r="H2727" s="167">
        <v>13</v>
      </c>
      <c r="I2727" s="168"/>
      <c r="L2727" s="164"/>
      <c r="M2727" s="169"/>
      <c r="N2727" s="170"/>
      <c r="O2727" s="170"/>
      <c r="P2727" s="170"/>
      <c r="Q2727" s="170"/>
      <c r="R2727" s="170"/>
      <c r="S2727" s="170"/>
      <c r="T2727" s="171"/>
      <c r="AT2727" s="165" t="s">
        <v>206</v>
      </c>
      <c r="AU2727" s="165" t="s">
        <v>81</v>
      </c>
      <c r="AV2727" s="13" t="s">
        <v>81</v>
      </c>
      <c r="AW2727" s="13" t="s">
        <v>34</v>
      </c>
      <c r="AX2727" s="13" t="s">
        <v>79</v>
      </c>
      <c r="AY2727" s="165" t="s">
        <v>195</v>
      </c>
    </row>
    <row r="2728" spans="1:65" s="2" customFormat="1" ht="37.9" customHeight="1">
      <c r="A2728" s="35"/>
      <c r="B2728" s="145"/>
      <c r="C2728" s="146" t="s">
        <v>3336</v>
      </c>
      <c r="D2728" s="146" t="s">
        <v>197</v>
      </c>
      <c r="E2728" s="147" t="s">
        <v>3337</v>
      </c>
      <c r="F2728" s="148" t="s">
        <v>3338</v>
      </c>
      <c r="G2728" s="149" t="s">
        <v>321</v>
      </c>
      <c r="H2728" s="150">
        <v>13</v>
      </c>
      <c r="I2728" s="151"/>
      <c r="J2728" s="152">
        <f>ROUND(I2728*H2728,2)</f>
        <v>0</v>
      </c>
      <c r="K2728" s="148" t="s">
        <v>201</v>
      </c>
      <c r="L2728" s="36"/>
      <c r="M2728" s="153" t="s">
        <v>3</v>
      </c>
      <c r="N2728" s="154" t="s">
        <v>43</v>
      </c>
      <c r="O2728" s="56"/>
      <c r="P2728" s="155">
        <f>O2728*H2728</f>
        <v>0</v>
      </c>
      <c r="Q2728" s="155">
        <v>2.3600000000000001E-3</v>
      </c>
      <c r="R2728" s="155">
        <f>Q2728*H2728</f>
        <v>3.0680000000000002E-2</v>
      </c>
      <c r="S2728" s="155">
        <v>0</v>
      </c>
      <c r="T2728" s="156">
        <f>S2728*H2728</f>
        <v>0</v>
      </c>
      <c r="U2728" s="35"/>
      <c r="V2728" s="35"/>
      <c r="W2728" s="35"/>
      <c r="X2728" s="35"/>
      <c r="Y2728" s="35"/>
      <c r="Z2728" s="35"/>
      <c r="AA2728" s="35"/>
      <c r="AB2728" s="35"/>
      <c r="AC2728" s="35"/>
      <c r="AD2728" s="35"/>
      <c r="AE2728" s="35"/>
      <c r="AR2728" s="157" t="s">
        <v>292</v>
      </c>
      <c r="AT2728" s="157" t="s">
        <v>197</v>
      </c>
      <c r="AU2728" s="157" t="s">
        <v>81</v>
      </c>
      <c r="AY2728" s="20" t="s">
        <v>195</v>
      </c>
      <c r="BE2728" s="158">
        <f>IF(N2728="základní",J2728,0)</f>
        <v>0</v>
      </c>
      <c r="BF2728" s="158">
        <f>IF(N2728="snížená",J2728,0)</f>
        <v>0</v>
      </c>
      <c r="BG2728" s="158">
        <f>IF(N2728="zákl. přenesená",J2728,0)</f>
        <v>0</v>
      </c>
      <c r="BH2728" s="158">
        <f>IF(N2728="sníž. přenesená",J2728,0)</f>
        <v>0</v>
      </c>
      <c r="BI2728" s="158">
        <f>IF(N2728="nulová",J2728,0)</f>
        <v>0</v>
      </c>
      <c r="BJ2728" s="20" t="s">
        <v>79</v>
      </c>
      <c r="BK2728" s="158">
        <f>ROUND(I2728*H2728,2)</f>
        <v>0</v>
      </c>
      <c r="BL2728" s="20" t="s">
        <v>292</v>
      </c>
      <c r="BM2728" s="157" t="s">
        <v>3339</v>
      </c>
    </row>
    <row r="2729" spans="1:65" s="13" customFormat="1">
      <c r="B2729" s="164"/>
      <c r="D2729" s="159" t="s">
        <v>206</v>
      </c>
      <c r="E2729" s="165" t="s">
        <v>3</v>
      </c>
      <c r="F2729" s="166" t="s">
        <v>3250</v>
      </c>
      <c r="H2729" s="167">
        <v>13</v>
      </c>
      <c r="I2729" s="168"/>
      <c r="L2729" s="164"/>
      <c r="M2729" s="169"/>
      <c r="N2729" s="170"/>
      <c r="O2729" s="170"/>
      <c r="P2729" s="170"/>
      <c r="Q2729" s="170"/>
      <c r="R2729" s="170"/>
      <c r="S2729" s="170"/>
      <c r="T2729" s="171"/>
      <c r="AT2729" s="165" t="s">
        <v>206</v>
      </c>
      <c r="AU2729" s="165" t="s">
        <v>81</v>
      </c>
      <c r="AV2729" s="13" t="s">
        <v>81</v>
      </c>
      <c r="AW2729" s="13" t="s">
        <v>34</v>
      </c>
      <c r="AX2729" s="13" t="s">
        <v>79</v>
      </c>
      <c r="AY2729" s="165" t="s">
        <v>195</v>
      </c>
    </row>
    <row r="2730" spans="1:65" s="2" customFormat="1" ht="24.2" customHeight="1">
      <c r="A2730" s="35"/>
      <c r="B2730" s="145"/>
      <c r="C2730" s="146" t="s">
        <v>3340</v>
      </c>
      <c r="D2730" s="146" t="s">
        <v>197</v>
      </c>
      <c r="E2730" s="147" t="s">
        <v>3341</v>
      </c>
      <c r="F2730" s="148" t="s">
        <v>3342</v>
      </c>
      <c r="G2730" s="149" t="s">
        <v>321</v>
      </c>
      <c r="H2730" s="150">
        <v>23.542999999999999</v>
      </c>
      <c r="I2730" s="151"/>
      <c r="J2730" s="152">
        <f>ROUND(I2730*H2730,2)</f>
        <v>0</v>
      </c>
      <c r="K2730" s="148" t="s">
        <v>201</v>
      </c>
      <c r="L2730" s="36"/>
      <c r="M2730" s="153" t="s">
        <v>3</v>
      </c>
      <c r="N2730" s="154" t="s">
        <v>43</v>
      </c>
      <c r="O2730" s="56"/>
      <c r="P2730" s="155">
        <f>O2730*H2730</f>
        <v>0</v>
      </c>
      <c r="Q2730" s="155">
        <v>1.6900000000000001E-3</v>
      </c>
      <c r="R2730" s="155">
        <f>Q2730*H2730</f>
        <v>3.9787670000000004E-2</v>
      </c>
      <c r="S2730" s="155">
        <v>0</v>
      </c>
      <c r="T2730" s="156">
        <f>S2730*H2730</f>
        <v>0</v>
      </c>
      <c r="U2730" s="35"/>
      <c r="V2730" s="35"/>
      <c r="W2730" s="35"/>
      <c r="X2730" s="35"/>
      <c r="Y2730" s="35"/>
      <c r="Z2730" s="35"/>
      <c r="AA2730" s="35"/>
      <c r="AB2730" s="35"/>
      <c r="AC2730" s="35"/>
      <c r="AD2730" s="35"/>
      <c r="AE2730" s="35"/>
      <c r="AR2730" s="157" t="s">
        <v>292</v>
      </c>
      <c r="AT2730" s="157" t="s">
        <v>197</v>
      </c>
      <c r="AU2730" s="157" t="s">
        <v>81</v>
      </c>
      <c r="AY2730" s="20" t="s">
        <v>195</v>
      </c>
      <c r="BE2730" s="158">
        <f>IF(N2730="základní",J2730,0)</f>
        <v>0</v>
      </c>
      <c r="BF2730" s="158">
        <f>IF(N2730="snížená",J2730,0)</f>
        <v>0</v>
      </c>
      <c r="BG2730" s="158">
        <f>IF(N2730="zákl. přenesená",J2730,0)</f>
        <v>0</v>
      </c>
      <c r="BH2730" s="158">
        <f>IF(N2730="sníž. přenesená",J2730,0)</f>
        <v>0</v>
      </c>
      <c r="BI2730" s="158">
        <f>IF(N2730="nulová",J2730,0)</f>
        <v>0</v>
      </c>
      <c r="BJ2730" s="20" t="s">
        <v>79</v>
      </c>
      <c r="BK2730" s="158">
        <f>ROUND(I2730*H2730,2)</f>
        <v>0</v>
      </c>
      <c r="BL2730" s="20" t="s">
        <v>292</v>
      </c>
      <c r="BM2730" s="157" t="s">
        <v>3343</v>
      </c>
    </row>
    <row r="2731" spans="1:65" s="13" customFormat="1">
      <c r="B2731" s="164"/>
      <c r="D2731" s="159" t="s">
        <v>206</v>
      </c>
      <c r="E2731" s="165" t="s">
        <v>3</v>
      </c>
      <c r="F2731" s="166" t="s">
        <v>3344</v>
      </c>
      <c r="H2731" s="167">
        <v>23.542999999999999</v>
      </c>
      <c r="I2731" s="168"/>
      <c r="L2731" s="164"/>
      <c r="M2731" s="169"/>
      <c r="N2731" s="170"/>
      <c r="O2731" s="170"/>
      <c r="P2731" s="170"/>
      <c r="Q2731" s="170"/>
      <c r="R2731" s="170"/>
      <c r="S2731" s="170"/>
      <c r="T2731" s="171"/>
      <c r="AT2731" s="165" t="s">
        <v>206</v>
      </c>
      <c r="AU2731" s="165" t="s">
        <v>81</v>
      </c>
      <c r="AV2731" s="13" t="s">
        <v>81</v>
      </c>
      <c r="AW2731" s="13" t="s">
        <v>34</v>
      </c>
      <c r="AX2731" s="13" t="s">
        <v>79</v>
      </c>
      <c r="AY2731" s="165" t="s">
        <v>195</v>
      </c>
    </row>
    <row r="2732" spans="1:65" s="2" customFormat="1" ht="37.9" customHeight="1">
      <c r="A2732" s="35"/>
      <c r="B2732" s="145"/>
      <c r="C2732" s="146" t="s">
        <v>3345</v>
      </c>
      <c r="D2732" s="146" t="s">
        <v>197</v>
      </c>
      <c r="E2732" s="147" t="s">
        <v>3346</v>
      </c>
      <c r="F2732" s="148" t="s">
        <v>3347</v>
      </c>
      <c r="G2732" s="149" t="s">
        <v>467</v>
      </c>
      <c r="H2732" s="150">
        <v>1</v>
      </c>
      <c r="I2732" s="151"/>
      <c r="J2732" s="152">
        <f>ROUND(I2732*H2732,2)</f>
        <v>0</v>
      </c>
      <c r="K2732" s="148" t="s">
        <v>201</v>
      </c>
      <c r="L2732" s="36"/>
      <c r="M2732" s="153" t="s">
        <v>3</v>
      </c>
      <c r="N2732" s="154" t="s">
        <v>43</v>
      </c>
      <c r="O2732" s="56"/>
      <c r="P2732" s="155">
        <f>O2732*H2732</f>
        <v>0</v>
      </c>
      <c r="Q2732" s="155">
        <v>2.5000000000000001E-4</v>
      </c>
      <c r="R2732" s="155">
        <f>Q2732*H2732</f>
        <v>2.5000000000000001E-4</v>
      </c>
      <c r="S2732" s="155">
        <v>0</v>
      </c>
      <c r="T2732" s="156">
        <f>S2732*H2732</f>
        <v>0</v>
      </c>
      <c r="U2732" s="35"/>
      <c r="V2732" s="35"/>
      <c r="W2732" s="35"/>
      <c r="X2732" s="35"/>
      <c r="Y2732" s="35"/>
      <c r="Z2732" s="35"/>
      <c r="AA2732" s="35"/>
      <c r="AB2732" s="35"/>
      <c r="AC2732" s="35"/>
      <c r="AD2732" s="35"/>
      <c r="AE2732" s="35"/>
      <c r="AR2732" s="157" t="s">
        <v>292</v>
      </c>
      <c r="AT2732" s="157" t="s">
        <v>197</v>
      </c>
      <c r="AU2732" s="157" t="s">
        <v>81</v>
      </c>
      <c r="AY2732" s="20" t="s">
        <v>195</v>
      </c>
      <c r="BE2732" s="158">
        <f>IF(N2732="základní",J2732,0)</f>
        <v>0</v>
      </c>
      <c r="BF2732" s="158">
        <f>IF(N2732="snížená",J2732,0)</f>
        <v>0</v>
      </c>
      <c r="BG2732" s="158">
        <f>IF(N2732="zákl. přenesená",J2732,0)</f>
        <v>0</v>
      </c>
      <c r="BH2732" s="158">
        <f>IF(N2732="sníž. přenesená",J2732,0)</f>
        <v>0</v>
      </c>
      <c r="BI2732" s="158">
        <f>IF(N2732="nulová",J2732,0)</f>
        <v>0</v>
      </c>
      <c r="BJ2732" s="20" t="s">
        <v>79</v>
      </c>
      <c r="BK2732" s="158">
        <f>ROUND(I2732*H2732,2)</f>
        <v>0</v>
      </c>
      <c r="BL2732" s="20" t="s">
        <v>292</v>
      </c>
      <c r="BM2732" s="157" t="s">
        <v>3348</v>
      </c>
    </row>
    <row r="2733" spans="1:65" s="13" customFormat="1">
      <c r="B2733" s="164"/>
      <c r="D2733" s="159" t="s">
        <v>206</v>
      </c>
      <c r="E2733" s="165" t="s">
        <v>3</v>
      </c>
      <c r="F2733" s="166" t="s">
        <v>3349</v>
      </c>
      <c r="H2733" s="167">
        <v>1</v>
      </c>
      <c r="I2733" s="168"/>
      <c r="L2733" s="164"/>
      <c r="M2733" s="169"/>
      <c r="N2733" s="170"/>
      <c r="O2733" s="170"/>
      <c r="P2733" s="170"/>
      <c r="Q2733" s="170"/>
      <c r="R2733" s="170"/>
      <c r="S2733" s="170"/>
      <c r="T2733" s="171"/>
      <c r="AT2733" s="165" t="s">
        <v>206</v>
      </c>
      <c r="AU2733" s="165" t="s">
        <v>81</v>
      </c>
      <c r="AV2733" s="13" t="s">
        <v>81</v>
      </c>
      <c r="AW2733" s="13" t="s">
        <v>34</v>
      </c>
      <c r="AX2733" s="13" t="s">
        <v>79</v>
      </c>
      <c r="AY2733" s="165" t="s">
        <v>195</v>
      </c>
    </row>
    <row r="2734" spans="1:65" s="2" customFormat="1" ht="37.9" customHeight="1">
      <c r="A2734" s="35"/>
      <c r="B2734" s="145"/>
      <c r="C2734" s="146" t="s">
        <v>3350</v>
      </c>
      <c r="D2734" s="146" t="s">
        <v>197</v>
      </c>
      <c r="E2734" s="147" t="s">
        <v>3351</v>
      </c>
      <c r="F2734" s="148" t="s">
        <v>3352</v>
      </c>
      <c r="G2734" s="149" t="s">
        <v>467</v>
      </c>
      <c r="H2734" s="150">
        <v>3</v>
      </c>
      <c r="I2734" s="151"/>
      <c r="J2734" s="152">
        <f>ROUND(I2734*H2734,2)</f>
        <v>0</v>
      </c>
      <c r="K2734" s="148" t="s">
        <v>201</v>
      </c>
      <c r="L2734" s="36"/>
      <c r="M2734" s="153" t="s">
        <v>3</v>
      </c>
      <c r="N2734" s="154" t="s">
        <v>43</v>
      </c>
      <c r="O2734" s="56"/>
      <c r="P2734" s="155">
        <f>O2734*H2734</f>
        <v>0</v>
      </c>
      <c r="Q2734" s="155">
        <v>3.6000000000000002E-4</v>
      </c>
      <c r="R2734" s="155">
        <f>Q2734*H2734</f>
        <v>1.08E-3</v>
      </c>
      <c r="S2734" s="155">
        <v>0</v>
      </c>
      <c r="T2734" s="156">
        <f>S2734*H2734</f>
        <v>0</v>
      </c>
      <c r="U2734" s="35"/>
      <c r="V2734" s="35"/>
      <c r="W2734" s="35"/>
      <c r="X2734" s="35"/>
      <c r="Y2734" s="35"/>
      <c r="Z2734" s="35"/>
      <c r="AA2734" s="35"/>
      <c r="AB2734" s="35"/>
      <c r="AC2734" s="35"/>
      <c r="AD2734" s="35"/>
      <c r="AE2734" s="35"/>
      <c r="AR2734" s="157" t="s">
        <v>292</v>
      </c>
      <c r="AT2734" s="157" t="s">
        <v>197</v>
      </c>
      <c r="AU2734" s="157" t="s">
        <v>81</v>
      </c>
      <c r="AY2734" s="20" t="s">
        <v>195</v>
      </c>
      <c r="BE2734" s="158">
        <f>IF(N2734="základní",J2734,0)</f>
        <v>0</v>
      </c>
      <c r="BF2734" s="158">
        <f>IF(N2734="snížená",J2734,0)</f>
        <v>0</v>
      </c>
      <c r="BG2734" s="158">
        <f>IF(N2734="zákl. přenesená",J2734,0)</f>
        <v>0</v>
      </c>
      <c r="BH2734" s="158">
        <f>IF(N2734="sníž. přenesená",J2734,0)</f>
        <v>0</v>
      </c>
      <c r="BI2734" s="158">
        <f>IF(N2734="nulová",J2734,0)</f>
        <v>0</v>
      </c>
      <c r="BJ2734" s="20" t="s">
        <v>79</v>
      </c>
      <c r="BK2734" s="158">
        <f>ROUND(I2734*H2734,2)</f>
        <v>0</v>
      </c>
      <c r="BL2734" s="20" t="s">
        <v>292</v>
      </c>
      <c r="BM2734" s="157" t="s">
        <v>3353</v>
      </c>
    </row>
    <row r="2735" spans="1:65" s="13" customFormat="1">
      <c r="B2735" s="164"/>
      <c r="D2735" s="159" t="s">
        <v>206</v>
      </c>
      <c r="E2735" s="165" t="s">
        <v>3</v>
      </c>
      <c r="F2735" s="166" t="s">
        <v>3354</v>
      </c>
      <c r="H2735" s="167">
        <v>3</v>
      </c>
      <c r="I2735" s="168"/>
      <c r="L2735" s="164"/>
      <c r="M2735" s="169"/>
      <c r="N2735" s="170"/>
      <c r="O2735" s="170"/>
      <c r="P2735" s="170"/>
      <c r="Q2735" s="170"/>
      <c r="R2735" s="170"/>
      <c r="S2735" s="170"/>
      <c r="T2735" s="171"/>
      <c r="AT2735" s="165" t="s">
        <v>206</v>
      </c>
      <c r="AU2735" s="165" t="s">
        <v>81</v>
      </c>
      <c r="AV2735" s="13" t="s">
        <v>81</v>
      </c>
      <c r="AW2735" s="13" t="s">
        <v>34</v>
      </c>
      <c r="AX2735" s="13" t="s">
        <v>79</v>
      </c>
      <c r="AY2735" s="165" t="s">
        <v>195</v>
      </c>
    </row>
    <row r="2736" spans="1:65" s="2" customFormat="1" ht="37.9" customHeight="1">
      <c r="A2736" s="35"/>
      <c r="B2736" s="145"/>
      <c r="C2736" s="146" t="s">
        <v>3355</v>
      </c>
      <c r="D2736" s="146" t="s">
        <v>197</v>
      </c>
      <c r="E2736" s="147" t="s">
        <v>3356</v>
      </c>
      <c r="F2736" s="148" t="s">
        <v>3357</v>
      </c>
      <c r="G2736" s="149" t="s">
        <v>467</v>
      </c>
      <c r="H2736" s="150">
        <v>1</v>
      </c>
      <c r="I2736" s="151"/>
      <c r="J2736" s="152">
        <f>ROUND(I2736*H2736,2)</f>
        <v>0</v>
      </c>
      <c r="K2736" s="148" t="s">
        <v>201</v>
      </c>
      <c r="L2736" s="36"/>
      <c r="M2736" s="153" t="s">
        <v>3</v>
      </c>
      <c r="N2736" s="154" t="s">
        <v>43</v>
      </c>
      <c r="O2736" s="56"/>
      <c r="P2736" s="155">
        <f>O2736*H2736</f>
        <v>0</v>
      </c>
      <c r="Q2736" s="155">
        <v>3.6000000000000002E-4</v>
      </c>
      <c r="R2736" s="155">
        <f>Q2736*H2736</f>
        <v>3.6000000000000002E-4</v>
      </c>
      <c r="S2736" s="155">
        <v>0</v>
      </c>
      <c r="T2736" s="156">
        <f>S2736*H2736</f>
        <v>0</v>
      </c>
      <c r="U2736" s="35"/>
      <c r="V2736" s="35"/>
      <c r="W2736" s="35"/>
      <c r="X2736" s="35"/>
      <c r="Y2736" s="35"/>
      <c r="Z2736" s="35"/>
      <c r="AA2736" s="35"/>
      <c r="AB2736" s="35"/>
      <c r="AC2736" s="35"/>
      <c r="AD2736" s="35"/>
      <c r="AE2736" s="35"/>
      <c r="AR2736" s="157" t="s">
        <v>292</v>
      </c>
      <c r="AT2736" s="157" t="s">
        <v>197</v>
      </c>
      <c r="AU2736" s="157" t="s">
        <v>81</v>
      </c>
      <c r="AY2736" s="20" t="s">
        <v>195</v>
      </c>
      <c r="BE2736" s="158">
        <f>IF(N2736="základní",J2736,0)</f>
        <v>0</v>
      </c>
      <c r="BF2736" s="158">
        <f>IF(N2736="snížená",J2736,0)</f>
        <v>0</v>
      </c>
      <c r="BG2736" s="158">
        <f>IF(N2736="zákl. přenesená",J2736,0)</f>
        <v>0</v>
      </c>
      <c r="BH2736" s="158">
        <f>IF(N2736="sníž. přenesená",J2736,0)</f>
        <v>0</v>
      </c>
      <c r="BI2736" s="158">
        <f>IF(N2736="nulová",J2736,0)</f>
        <v>0</v>
      </c>
      <c r="BJ2736" s="20" t="s">
        <v>79</v>
      </c>
      <c r="BK2736" s="158">
        <f>ROUND(I2736*H2736,2)</f>
        <v>0</v>
      </c>
      <c r="BL2736" s="20" t="s">
        <v>292</v>
      </c>
      <c r="BM2736" s="157" t="s">
        <v>3358</v>
      </c>
    </row>
    <row r="2737" spans="1:65" s="13" customFormat="1">
      <c r="B2737" s="164"/>
      <c r="D2737" s="159" t="s">
        <v>206</v>
      </c>
      <c r="E2737" s="165" t="s">
        <v>3</v>
      </c>
      <c r="F2737" s="166" t="s">
        <v>3349</v>
      </c>
      <c r="H2737" s="167">
        <v>1</v>
      </c>
      <c r="I2737" s="168"/>
      <c r="L2737" s="164"/>
      <c r="M2737" s="169"/>
      <c r="N2737" s="170"/>
      <c r="O2737" s="170"/>
      <c r="P2737" s="170"/>
      <c r="Q2737" s="170"/>
      <c r="R2737" s="170"/>
      <c r="S2737" s="170"/>
      <c r="T2737" s="171"/>
      <c r="AT2737" s="165" t="s">
        <v>206</v>
      </c>
      <c r="AU2737" s="165" t="s">
        <v>81</v>
      </c>
      <c r="AV2737" s="13" t="s">
        <v>81</v>
      </c>
      <c r="AW2737" s="13" t="s">
        <v>34</v>
      </c>
      <c r="AX2737" s="13" t="s">
        <v>79</v>
      </c>
      <c r="AY2737" s="165" t="s">
        <v>195</v>
      </c>
    </row>
    <row r="2738" spans="1:65" s="2" customFormat="1" ht="37.9" customHeight="1">
      <c r="A2738" s="35"/>
      <c r="B2738" s="145"/>
      <c r="C2738" s="146" t="s">
        <v>3359</v>
      </c>
      <c r="D2738" s="146" t="s">
        <v>197</v>
      </c>
      <c r="E2738" s="147" t="s">
        <v>3360</v>
      </c>
      <c r="F2738" s="148" t="s">
        <v>3361</v>
      </c>
      <c r="G2738" s="149" t="s">
        <v>321</v>
      </c>
      <c r="H2738" s="150">
        <v>14</v>
      </c>
      <c r="I2738" s="151"/>
      <c r="J2738" s="152">
        <f>ROUND(I2738*H2738,2)</f>
        <v>0</v>
      </c>
      <c r="K2738" s="148" t="s">
        <v>201</v>
      </c>
      <c r="L2738" s="36"/>
      <c r="M2738" s="153" t="s">
        <v>3</v>
      </c>
      <c r="N2738" s="154" t="s">
        <v>43</v>
      </c>
      <c r="O2738" s="56"/>
      <c r="P2738" s="155">
        <f>O2738*H2738</f>
        <v>0</v>
      </c>
      <c r="Q2738" s="155">
        <v>2.1700000000000001E-3</v>
      </c>
      <c r="R2738" s="155">
        <f>Q2738*H2738</f>
        <v>3.0380000000000001E-2</v>
      </c>
      <c r="S2738" s="155">
        <v>0</v>
      </c>
      <c r="T2738" s="156">
        <f>S2738*H2738</f>
        <v>0</v>
      </c>
      <c r="U2738" s="35"/>
      <c r="V2738" s="35"/>
      <c r="W2738" s="35"/>
      <c r="X2738" s="35"/>
      <c r="Y2738" s="35"/>
      <c r="Z2738" s="35"/>
      <c r="AA2738" s="35"/>
      <c r="AB2738" s="35"/>
      <c r="AC2738" s="35"/>
      <c r="AD2738" s="35"/>
      <c r="AE2738" s="35"/>
      <c r="AR2738" s="157" t="s">
        <v>292</v>
      </c>
      <c r="AT2738" s="157" t="s">
        <v>197</v>
      </c>
      <c r="AU2738" s="157" t="s">
        <v>81</v>
      </c>
      <c r="AY2738" s="20" t="s">
        <v>195</v>
      </c>
      <c r="BE2738" s="158">
        <f>IF(N2738="základní",J2738,0)</f>
        <v>0</v>
      </c>
      <c r="BF2738" s="158">
        <f>IF(N2738="snížená",J2738,0)</f>
        <v>0</v>
      </c>
      <c r="BG2738" s="158">
        <f>IF(N2738="zákl. přenesená",J2738,0)</f>
        <v>0</v>
      </c>
      <c r="BH2738" s="158">
        <f>IF(N2738="sníž. přenesená",J2738,0)</f>
        <v>0</v>
      </c>
      <c r="BI2738" s="158">
        <f>IF(N2738="nulová",J2738,0)</f>
        <v>0</v>
      </c>
      <c r="BJ2738" s="20" t="s">
        <v>79</v>
      </c>
      <c r="BK2738" s="158">
        <f>ROUND(I2738*H2738,2)</f>
        <v>0</v>
      </c>
      <c r="BL2738" s="20" t="s">
        <v>292</v>
      </c>
      <c r="BM2738" s="157" t="s">
        <v>3362</v>
      </c>
    </row>
    <row r="2739" spans="1:65" s="13" customFormat="1">
      <c r="B2739" s="164"/>
      <c r="D2739" s="159" t="s">
        <v>206</v>
      </c>
      <c r="E2739" s="165" t="s">
        <v>3</v>
      </c>
      <c r="F2739" s="166" t="s">
        <v>3363</v>
      </c>
      <c r="H2739" s="167">
        <v>14</v>
      </c>
      <c r="I2739" s="168"/>
      <c r="L2739" s="164"/>
      <c r="M2739" s="169"/>
      <c r="N2739" s="170"/>
      <c r="O2739" s="170"/>
      <c r="P2739" s="170"/>
      <c r="Q2739" s="170"/>
      <c r="R2739" s="170"/>
      <c r="S2739" s="170"/>
      <c r="T2739" s="171"/>
      <c r="AT2739" s="165" t="s">
        <v>206</v>
      </c>
      <c r="AU2739" s="165" t="s">
        <v>81</v>
      </c>
      <c r="AV2739" s="13" t="s">
        <v>81</v>
      </c>
      <c r="AW2739" s="13" t="s">
        <v>34</v>
      </c>
      <c r="AX2739" s="13" t="s">
        <v>79</v>
      </c>
      <c r="AY2739" s="165" t="s">
        <v>195</v>
      </c>
    </row>
    <row r="2740" spans="1:65" s="2" customFormat="1" ht="37.9" customHeight="1">
      <c r="A2740" s="35"/>
      <c r="B2740" s="145"/>
      <c r="C2740" s="146" t="s">
        <v>3364</v>
      </c>
      <c r="D2740" s="146" t="s">
        <v>197</v>
      </c>
      <c r="E2740" s="147" t="s">
        <v>3365</v>
      </c>
      <c r="F2740" s="148" t="s">
        <v>3366</v>
      </c>
      <c r="G2740" s="149" t="s">
        <v>321</v>
      </c>
      <c r="H2740" s="150">
        <v>40</v>
      </c>
      <c r="I2740" s="151"/>
      <c r="J2740" s="152">
        <f>ROUND(I2740*H2740,2)</f>
        <v>0</v>
      </c>
      <c r="K2740" s="148" t="s">
        <v>201</v>
      </c>
      <c r="L2740" s="36"/>
      <c r="M2740" s="153" t="s">
        <v>3</v>
      </c>
      <c r="N2740" s="154" t="s">
        <v>43</v>
      </c>
      <c r="O2740" s="56"/>
      <c r="P2740" s="155">
        <f>O2740*H2740</f>
        <v>0</v>
      </c>
      <c r="Q2740" s="155">
        <v>2.0999999999999999E-3</v>
      </c>
      <c r="R2740" s="155">
        <f>Q2740*H2740</f>
        <v>8.3999999999999991E-2</v>
      </c>
      <c r="S2740" s="155">
        <v>0</v>
      </c>
      <c r="T2740" s="156">
        <f>S2740*H2740</f>
        <v>0</v>
      </c>
      <c r="U2740" s="35"/>
      <c r="V2740" s="35"/>
      <c r="W2740" s="35"/>
      <c r="X2740" s="35"/>
      <c r="Y2740" s="35"/>
      <c r="Z2740" s="35"/>
      <c r="AA2740" s="35"/>
      <c r="AB2740" s="35"/>
      <c r="AC2740" s="35"/>
      <c r="AD2740" s="35"/>
      <c r="AE2740" s="35"/>
      <c r="AR2740" s="157" t="s">
        <v>292</v>
      </c>
      <c r="AT2740" s="157" t="s">
        <v>197</v>
      </c>
      <c r="AU2740" s="157" t="s">
        <v>81</v>
      </c>
      <c r="AY2740" s="20" t="s">
        <v>195</v>
      </c>
      <c r="BE2740" s="158">
        <f>IF(N2740="základní",J2740,0)</f>
        <v>0</v>
      </c>
      <c r="BF2740" s="158">
        <f>IF(N2740="snížená",J2740,0)</f>
        <v>0</v>
      </c>
      <c r="BG2740" s="158">
        <f>IF(N2740="zákl. přenesená",J2740,0)</f>
        <v>0</v>
      </c>
      <c r="BH2740" s="158">
        <f>IF(N2740="sníž. přenesená",J2740,0)</f>
        <v>0</v>
      </c>
      <c r="BI2740" s="158">
        <f>IF(N2740="nulová",J2740,0)</f>
        <v>0</v>
      </c>
      <c r="BJ2740" s="20" t="s">
        <v>79</v>
      </c>
      <c r="BK2740" s="158">
        <f>ROUND(I2740*H2740,2)</f>
        <v>0</v>
      </c>
      <c r="BL2740" s="20" t="s">
        <v>292</v>
      </c>
      <c r="BM2740" s="157" t="s">
        <v>3367</v>
      </c>
    </row>
    <row r="2741" spans="1:65" s="13" customFormat="1">
      <c r="B2741" s="164"/>
      <c r="D2741" s="159" t="s">
        <v>206</v>
      </c>
      <c r="E2741" s="165" t="s">
        <v>3</v>
      </c>
      <c r="F2741" s="166" t="s">
        <v>3368</v>
      </c>
      <c r="H2741" s="167">
        <v>40</v>
      </c>
      <c r="I2741" s="168"/>
      <c r="L2741" s="164"/>
      <c r="M2741" s="169"/>
      <c r="N2741" s="170"/>
      <c r="O2741" s="170"/>
      <c r="P2741" s="170"/>
      <c r="Q2741" s="170"/>
      <c r="R2741" s="170"/>
      <c r="S2741" s="170"/>
      <c r="T2741" s="171"/>
      <c r="AT2741" s="165" t="s">
        <v>206</v>
      </c>
      <c r="AU2741" s="165" t="s">
        <v>81</v>
      </c>
      <c r="AV2741" s="13" t="s">
        <v>81</v>
      </c>
      <c r="AW2741" s="13" t="s">
        <v>34</v>
      </c>
      <c r="AX2741" s="13" t="s">
        <v>79</v>
      </c>
      <c r="AY2741" s="165" t="s">
        <v>195</v>
      </c>
    </row>
    <row r="2742" spans="1:65" s="2" customFormat="1" ht="49.15" customHeight="1">
      <c r="A2742" s="35"/>
      <c r="B2742" s="145"/>
      <c r="C2742" s="146" t="s">
        <v>3369</v>
      </c>
      <c r="D2742" s="146" t="s">
        <v>197</v>
      </c>
      <c r="E2742" s="147" t="s">
        <v>3370</v>
      </c>
      <c r="F2742" s="148" t="s">
        <v>3371</v>
      </c>
      <c r="G2742" s="149" t="s">
        <v>262</v>
      </c>
      <c r="H2742" s="150">
        <v>1.8169999999999999</v>
      </c>
      <c r="I2742" s="151"/>
      <c r="J2742" s="152">
        <f>ROUND(I2742*H2742,2)</f>
        <v>0</v>
      </c>
      <c r="K2742" s="148" t="s">
        <v>201</v>
      </c>
      <c r="L2742" s="36"/>
      <c r="M2742" s="153" t="s">
        <v>3</v>
      </c>
      <c r="N2742" s="154" t="s">
        <v>43</v>
      </c>
      <c r="O2742" s="56"/>
      <c r="P2742" s="155">
        <f>O2742*H2742</f>
        <v>0</v>
      </c>
      <c r="Q2742" s="155">
        <v>0</v>
      </c>
      <c r="R2742" s="155">
        <f>Q2742*H2742</f>
        <v>0</v>
      </c>
      <c r="S2742" s="155">
        <v>0</v>
      </c>
      <c r="T2742" s="156">
        <f>S2742*H2742</f>
        <v>0</v>
      </c>
      <c r="U2742" s="35"/>
      <c r="V2742" s="35"/>
      <c r="W2742" s="35"/>
      <c r="X2742" s="35"/>
      <c r="Y2742" s="35"/>
      <c r="Z2742" s="35"/>
      <c r="AA2742" s="35"/>
      <c r="AB2742" s="35"/>
      <c r="AC2742" s="35"/>
      <c r="AD2742" s="35"/>
      <c r="AE2742" s="35"/>
      <c r="AR2742" s="157" t="s">
        <v>292</v>
      </c>
      <c r="AT2742" s="157" t="s">
        <v>197</v>
      </c>
      <c r="AU2742" s="157" t="s">
        <v>81</v>
      </c>
      <c r="AY2742" s="20" t="s">
        <v>195</v>
      </c>
      <c r="BE2742" s="158">
        <f>IF(N2742="základní",J2742,0)</f>
        <v>0</v>
      </c>
      <c r="BF2742" s="158">
        <f>IF(N2742="snížená",J2742,0)</f>
        <v>0</v>
      </c>
      <c r="BG2742" s="158">
        <f>IF(N2742="zákl. přenesená",J2742,0)</f>
        <v>0</v>
      </c>
      <c r="BH2742" s="158">
        <f>IF(N2742="sníž. přenesená",J2742,0)</f>
        <v>0</v>
      </c>
      <c r="BI2742" s="158">
        <f>IF(N2742="nulová",J2742,0)</f>
        <v>0</v>
      </c>
      <c r="BJ2742" s="20" t="s">
        <v>79</v>
      </c>
      <c r="BK2742" s="158">
        <f>ROUND(I2742*H2742,2)</f>
        <v>0</v>
      </c>
      <c r="BL2742" s="20" t="s">
        <v>292</v>
      </c>
      <c r="BM2742" s="157" t="s">
        <v>3372</v>
      </c>
    </row>
    <row r="2743" spans="1:65" s="2" customFormat="1" ht="126.75">
      <c r="A2743" s="35"/>
      <c r="B2743" s="36"/>
      <c r="C2743" s="35"/>
      <c r="D2743" s="159" t="s">
        <v>204</v>
      </c>
      <c r="E2743" s="35"/>
      <c r="F2743" s="160" t="s">
        <v>3373</v>
      </c>
      <c r="G2743" s="35"/>
      <c r="H2743" s="35"/>
      <c r="I2743" s="161"/>
      <c r="J2743" s="35"/>
      <c r="K2743" s="35"/>
      <c r="L2743" s="36"/>
      <c r="M2743" s="162"/>
      <c r="N2743" s="163"/>
      <c r="O2743" s="56"/>
      <c r="P2743" s="56"/>
      <c r="Q2743" s="56"/>
      <c r="R2743" s="56"/>
      <c r="S2743" s="56"/>
      <c r="T2743" s="57"/>
      <c r="U2743" s="35"/>
      <c r="V2743" s="35"/>
      <c r="W2743" s="35"/>
      <c r="X2743" s="35"/>
      <c r="Y2743" s="35"/>
      <c r="Z2743" s="35"/>
      <c r="AA2743" s="35"/>
      <c r="AB2743" s="35"/>
      <c r="AC2743" s="35"/>
      <c r="AD2743" s="35"/>
      <c r="AE2743" s="35"/>
      <c r="AT2743" s="20" t="s">
        <v>204</v>
      </c>
      <c r="AU2743" s="20" t="s">
        <v>81</v>
      </c>
    </row>
    <row r="2744" spans="1:65" s="12" customFormat="1" ht="22.9" customHeight="1">
      <c r="B2744" s="132"/>
      <c r="D2744" s="133" t="s">
        <v>71</v>
      </c>
      <c r="E2744" s="143" t="s">
        <v>3374</v>
      </c>
      <c r="F2744" s="143" t="s">
        <v>3375</v>
      </c>
      <c r="I2744" s="135"/>
      <c r="J2744" s="144">
        <f>BK2744</f>
        <v>0</v>
      </c>
      <c r="L2744" s="132"/>
      <c r="M2744" s="137"/>
      <c r="N2744" s="138"/>
      <c r="O2744" s="138"/>
      <c r="P2744" s="139">
        <f>SUM(P2745:P2761)</f>
        <v>0</v>
      </c>
      <c r="Q2744" s="138"/>
      <c r="R2744" s="139">
        <f>SUM(R2745:R2761)</f>
        <v>3.3390999999999997E-2</v>
      </c>
      <c r="S2744" s="138"/>
      <c r="T2744" s="140">
        <f>SUM(T2745:T2761)</f>
        <v>0</v>
      </c>
      <c r="AR2744" s="133" t="s">
        <v>81</v>
      </c>
      <c r="AT2744" s="141" t="s">
        <v>71</v>
      </c>
      <c r="AU2744" s="141" t="s">
        <v>79</v>
      </c>
      <c r="AY2744" s="133" t="s">
        <v>195</v>
      </c>
      <c r="BK2744" s="142">
        <f>SUM(BK2745:BK2761)</f>
        <v>0</v>
      </c>
    </row>
    <row r="2745" spans="1:65" s="2" customFormat="1" ht="24.2" customHeight="1">
      <c r="A2745" s="35"/>
      <c r="B2745" s="145"/>
      <c r="C2745" s="146" t="s">
        <v>3376</v>
      </c>
      <c r="D2745" s="146" t="s">
        <v>197</v>
      </c>
      <c r="E2745" s="147" t="s">
        <v>3377</v>
      </c>
      <c r="F2745" s="148" t="s">
        <v>3378</v>
      </c>
      <c r="G2745" s="149" t="s">
        <v>321</v>
      </c>
      <c r="H2745" s="150">
        <v>21.8</v>
      </c>
      <c r="I2745" s="151"/>
      <c r="J2745" s="152">
        <f>ROUND(I2745*H2745,2)</f>
        <v>0</v>
      </c>
      <c r="K2745" s="148" t="s">
        <v>201</v>
      </c>
      <c r="L2745" s="36"/>
      <c r="M2745" s="153" t="s">
        <v>3</v>
      </c>
      <c r="N2745" s="154" t="s">
        <v>43</v>
      </c>
      <c r="O2745" s="56"/>
      <c r="P2745" s="155">
        <f>O2745*H2745</f>
        <v>0</v>
      </c>
      <c r="Q2745" s="155">
        <v>1.0000000000000001E-5</v>
      </c>
      <c r="R2745" s="155">
        <f>Q2745*H2745</f>
        <v>2.1800000000000001E-4</v>
      </c>
      <c r="S2745" s="155">
        <v>0</v>
      </c>
      <c r="T2745" s="156">
        <f>S2745*H2745</f>
        <v>0</v>
      </c>
      <c r="U2745" s="35"/>
      <c r="V2745" s="35"/>
      <c r="W2745" s="35"/>
      <c r="X2745" s="35"/>
      <c r="Y2745" s="35"/>
      <c r="Z2745" s="35"/>
      <c r="AA2745" s="35"/>
      <c r="AB2745" s="35"/>
      <c r="AC2745" s="35"/>
      <c r="AD2745" s="35"/>
      <c r="AE2745" s="35"/>
      <c r="AR2745" s="157" t="s">
        <v>292</v>
      </c>
      <c r="AT2745" s="157" t="s">
        <v>197</v>
      </c>
      <c r="AU2745" s="157" t="s">
        <v>81</v>
      </c>
      <c r="AY2745" s="20" t="s">
        <v>195</v>
      </c>
      <c r="BE2745" s="158">
        <f>IF(N2745="základní",J2745,0)</f>
        <v>0</v>
      </c>
      <c r="BF2745" s="158">
        <f>IF(N2745="snížená",J2745,0)</f>
        <v>0</v>
      </c>
      <c r="BG2745" s="158">
        <f>IF(N2745="zákl. přenesená",J2745,0)</f>
        <v>0</v>
      </c>
      <c r="BH2745" s="158">
        <f>IF(N2745="sníž. přenesená",J2745,0)</f>
        <v>0</v>
      </c>
      <c r="BI2745" s="158">
        <f>IF(N2745="nulová",J2745,0)</f>
        <v>0</v>
      </c>
      <c r="BJ2745" s="20" t="s">
        <v>79</v>
      </c>
      <c r="BK2745" s="158">
        <f>ROUND(I2745*H2745,2)</f>
        <v>0</v>
      </c>
      <c r="BL2745" s="20" t="s">
        <v>292</v>
      </c>
      <c r="BM2745" s="157" t="s">
        <v>3379</v>
      </c>
    </row>
    <row r="2746" spans="1:65" s="2" customFormat="1" ht="68.25">
      <c r="A2746" s="35"/>
      <c r="B2746" s="36"/>
      <c r="C2746" s="35"/>
      <c r="D2746" s="159" t="s">
        <v>204</v>
      </c>
      <c r="E2746" s="35"/>
      <c r="F2746" s="160" t="s">
        <v>3380</v>
      </c>
      <c r="G2746" s="35"/>
      <c r="H2746" s="35"/>
      <c r="I2746" s="161"/>
      <c r="J2746" s="35"/>
      <c r="K2746" s="35"/>
      <c r="L2746" s="36"/>
      <c r="M2746" s="162"/>
      <c r="N2746" s="163"/>
      <c r="O2746" s="56"/>
      <c r="P2746" s="56"/>
      <c r="Q2746" s="56"/>
      <c r="R2746" s="56"/>
      <c r="S2746" s="56"/>
      <c r="T2746" s="57"/>
      <c r="U2746" s="35"/>
      <c r="V2746" s="35"/>
      <c r="W2746" s="35"/>
      <c r="X2746" s="35"/>
      <c r="Y2746" s="35"/>
      <c r="Z2746" s="35"/>
      <c r="AA2746" s="35"/>
      <c r="AB2746" s="35"/>
      <c r="AC2746" s="35"/>
      <c r="AD2746" s="35"/>
      <c r="AE2746" s="35"/>
      <c r="AT2746" s="20" t="s">
        <v>204</v>
      </c>
      <c r="AU2746" s="20" t="s">
        <v>81</v>
      </c>
    </row>
    <row r="2747" spans="1:65" s="13" customFormat="1">
      <c r="B2747" s="164"/>
      <c r="D2747" s="159" t="s">
        <v>206</v>
      </c>
      <c r="E2747" s="165" t="s">
        <v>3</v>
      </c>
      <c r="F2747" s="166" t="s">
        <v>3381</v>
      </c>
      <c r="H2747" s="167">
        <v>21.8</v>
      </c>
      <c r="I2747" s="168"/>
      <c r="L2747" s="164"/>
      <c r="M2747" s="169"/>
      <c r="N2747" s="170"/>
      <c r="O2747" s="170"/>
      <c r="P2747" s="170"/>
      <c r="Q2747" s="170"/>
      <c r="R2747" s="170"/>
      <c r="S2747" s="170"/>
      <c r="T2747" s="171"/>
      <c r="AT2747" s="165" t="s">
        <v>206</v>
      </c>
      <c r="AU2747" s="165" t="s">
        <v>81</v>
      </c>
      <c r="AV2747" s="13" t="s">
        <v>81</v>
      </c>
      <c r="AW2747" s="13" t="s">
        <v>34</v>
      </c>
      <c r="AX2747" s="13" t="s">
        <v>79</v>
      </c>
      <c r="AY2747" s="165" t="s">
        <v>195</v>
      </c>
    </row>
    <row r="2748" spans="1:65" s="2" customFormat="1" ht="14.45" customHeight="1">
      <c r="A2748" s="35"/>
      <c r="B2748" s="145"/>
      <c r="C2748" s="188" t="s">
        <v>3382</v>
      </c>
      <c r="D2748" s="188" t="s">
        <v>282</v>
      </c>
      <c r="E2748" s="189" t="s">
        <v>3383</v>
      </c>
      <c r="F2748" s="190" t="s">
        <v>3384</v>
      </c>
      <c r="G2748" s="191" t="s">
        <v>321</v>
      </c>
      <c r="H2748" s="192">
        <v>21.8</v>
      </c>
      <c r="I2748" s="193"/>
      <c r="J2748" s="194">
        <f>ROUND(I2748*H2748,2)</f>
        <v>0</v>
      </c>
      <c r="K2748" s="190" t="s">
        <v>201</v>
      </c>
      <c r="L2748" s="195"/>
      <c r="M2748" s="196" t="s">
        <v>3</v>
      </c>
      <c r="N2748" s="197" t="s">
        <v>43</v>
      </c>
      <c r="O2748" s="56"/>
      <c r="P2748" s="155">
        <f>O2748*H2748</f>
        <v>0</v>
      </c>
      <c r="Q2748" s="155">
        <v>1E-4</v>
      </c>
      <c r="R2748" s="155">
        <f>Q2748*H2748</f>
        <v>2.1800000000000001E-3</v>
      </c>
      <c r="S2748" s="155">
        <v>0</v>
      </c>
      <c r="T2748" s="156">
        <f>S2748*H2748</f>
        <v>0</v>
      </c>
      <c r="U2748" s="35"/>
      <c r="V2748" s="35"/>
      <c r="W2748" s="35"/>
      <c r="X2748" s="35"/>
      <c r="Y2748" s="35"/>
      <c r="Z2748" s="35"/>
      <c r="AA2748" s="35"/>
      <c r="AB2748" s="35"/>
      <c r="AC2748" s="35"/>
      <c r="AD2748" s="35"/>
      <c r="AE2748" s="35"/>
      <c r="AR2748" s="157" t="s">
        <v>392</v>
      </c>
      <c r="AT2748" s="157" t="s">
        <v>282</v>
      </c>
      <c r="AU2748" s="157" t="s">
        <v>81</v>
      </c>
      <c r="AY2748" s="20" t="s">
        <v>195</v>
      </c>
      <c r="BE2748" s="158">
        <f>IF(N2748="základní",J2748,0)</f>
        <v>0</v>
      </c>
      <c r="BF2748" s="158">
        <f>IF(N2748="snížená",J2748,0)</f>
        <v>0</v>
      </c>
      <c r="BG2748" s="158">
        <f>IF(N2748="zákl. přenesená",J2748,0)</f>
        <v>0</v>
      </c>
      <c r="BH2748" s="158">
        <f>IF(N2748="sníž. přenesená",J2748,0)</f>
        <v>0</v>
      </c>
      <c r="BI2748" s="158">
        <f>IF(N2748="nulová",J2748,0)</f>
        <v>0</v>
      </c>
      <c r="BJ2748" s="20" t="s">
        <v>79</v>
      </c>
      <c r="BK2748" s="158">
        <f>ROUND(I2748*H2748,2)</f>
        <v>0</v>
      </c>
      <c r="BL2748" s="20" t="s">
        <v>292</v>
      </c>
      <c r="BM2748" s="157" t="s">
        <v>3385</v>
      </c>
    </row>
    <row r="2749" spans="1:65" s="2" customFormat="1" ht="37.9" customHeight="1">
      <c r="A2749" s="35"/>
      <c r="B2749" s="145"/>
      <c r="C2749" s="146" t="s">
        <v>3386</v>
      </c>
      <c r="D2749" s="146" t="s">
        <v>197</v>
      </c>
      <c r="E2749" s="147" t="s">
        <v>3387</v>
      </c>
      <c r="F2749" s="148" t="s">
        <v>3388</v>
      </c>
      <c r="G2749" s="149" t="s">
        <v>300</v>
      </c>
      <c r="H2749" s="150">
        <v>124.2</v>
      </c>
      <c r="I2749" s="151"/>
      <c r="J2749" s="152">
        <f>ROUND(I2749*H2749,2)</f>
        <v>0</v>
      </c>
      <c r="K2749" s="148" t="s">
        <v>201</v>
      </c>
      <c r="L2749" s="36"/>
      <c r="M2749" s="153" t="s">
        <v>3</v>
      </c>
      <c r="N2749" s="154" t="s">
        <v>43</v>
      </c>
      <c r="O2749" s="56"/>
      <c r="P2749" s="155">
        <f>O2749*H2749</f>
        <v>0</v>
      </c>
      <c r="Q2749" s="155">
        <v>0</v>
      </c>
      <c r="R2749" s="155">
        <f>Q2749*H2749</f>
        <v>0</v>
      </c>
      <c r="S2749" s="155">
        <v>0</v>
      </c>
      <c r="T2749" s="156">
        <f>S2749*H2749</f>
        <v>0</v>
      </c>
      <c r="U2749" s="35"/>
      <c r="V2749" s="35"/>
      <c r="W2749" s="35"/>
      <c r="X2749" s="35"/>
      <c r="Y2749" s="35"/>
      <c r="Z2749" s="35"/>
      <c r="AA2749" s="35"/>
      <c r="AB2749" s="35"/>
      <c r="AC2749" s="35"/>
      <c r="AD2749" s="35"/>
      <c r="AE2749" s="35"/>
      <c r="AR2749" s="157" t="s">
        <v>292</v>
      </c>
      <c r="AT2749" s="157" t="s">
        <v>197</v>
      </c>
      <c r="AU2749" s="157" t="s">
        <v>81</v>
      </c>
      <c r="AY2749" s="20" t="s">
        <v>195</v>
      </c>
      <c r="BE2749" s="158">
        <f>IF(N2749="základní",J2749,0)</f>
        <v>0</v>
      </c>
      <c r="BF2749" s="158">
        <f>IF(N2749="snížená",J2749,0)</f>
        <v>0</v>
      </c>
      <c r="BG2749" s="158">
        <f>IF(N2749="zákl. přenesená",J2749,0)</f>
        <v>0</v>
      </c>
      <c r="BH2749" s="158">
        <f>IF(N2749="sníž. přenesená",J2749,0)</f>
        <v>0</v>
      </c>
      <c r="BI2749" s="158">
        <f>IF(N2749="nulová",J2749,0)</f>
        <v>0</v>
      </c>
      <c r="BJ2749" s="20" t="s">
        <v>79</v>
      </c>
      <c r="BK2749" s="158">
        <f>ROUND(I2749*H2749,2)</f>
        <v>0</v>
      </c>
      <c r="BL2749" s="20" t="s">
        <v>292</v>
      </c>
      <c r="BM2749" s="157" t="s">
        <v>3389</v>
      </c>
    </row>
    <row r="2750" spans="1:65" s="2" customFormat="1" ht="68.25">
      <c r="A2750" s="35"/>
      <c r="B2750" s="36"/>
      <c r="C2750" s="35"/>
      <c r="D2750" s="159" t="s">
        <v>204</v>
      </c>
      <c r="E2750" s="35"/>
      <c r="F2750" s="160" t="s">
        <v>3390</v>
      </c>
      <c r="G2750" s="35"/>
      <c r="H2750" s="35"/>
      <c r="I2750" s="161"/>
      <c r="J2750" s="35"/>
      <c r="K2750" s="35"/>
      <c r="L2750" s="36"/>
      <c r="M2750" s="162"/>
      <c r="N2750" s="163"/>
      <c r="O2750" s="56"/>
      <c r="P2750" s="56"/>
      <c r="Q2750" s="56"/>
      <c r="R2750" s="56"/>
      <c r="S2750" s="56"/>
      <c r="T2750" s="57"/>
      <c r="U2750" s="35"/>
      <c r="V2750" s="35"/>
      <c r="W2750" s="35"/>
      <c r="X2750" s="35"/>
      <c r="Y2750" s="35"/>
      <c r="Z2750" s="35"/>
      <c r="AA2750" s="35"/>
      <c r="AB2750" s="35"/>
      <c r="AC2750" s="35"/>
      <c r="AD2750" s="35"/>
      <c r="AE2750" s="35"/>
      <c r="AT2750" s="20" t="s">
        <v>204</v>
      </c>
      <c r="AU2750" s="20" t="s">
        <v>81</v>
      </c>
    </row>
    <row r="2751" spans="1:65" s="13" customFormat="1">
      <c r="B2751" s="164"/>
      <c r="D2751" s="159" t="s">
        <v>206</v>
      </c>
      <c r="E2751" s="165" t="s">
        <v>3</v>
      </c>
      <c r="F2751" s="166" t="s">
        <v>2959</v>
      </c>
      <c r="H2751" s="167">
        <v>58.5</v>
      </c>
      <c r="I2751" s="168"/>
      <c r="L2751" s="164"/>
      <c r="M2751" s="169"/>
      <c r="N2751" s="170"/>
      <c r="O2751" s="170"/>
      <c r="P2751" s="170"/>
      <c r="Q2751" s="170"/>
      <c r="R2751" s="170"/>
      <c r="S2751" s="170"/>
      <c r="T2751" s="171"/>
      <c r="AT2751" s="165" t="s">
        <v>206</v>
      </c>
      <c r="AU2751" s="165" t="s">
        <v>81</v>
      </c>
      <c r="AV2751" s="13" t="s">
        <v>81</v>
      </c>
      <c r="AW2751" s="13" t="s">
        <v>34</v>
      </c>
      <c r="AX2751" s="13" t="s">
        <v>72</v>
      </c>
      <c r="AY2751" s="165" t="s">
        <v>195</v>
      </c>
    </row>
    <row r="2752" spans="1:65" s="13" customFormat="1">
      <c r="B2752" s="164"/>
      <c r="D2752" s="159" t="s">
        <v>206</v>
      </c>
      <c r="E2752" s="165" t="s">
        <v>3</v>
      </c>
      <c r="F2752" s="166" t="s">
        <v>2959</v>
      </c>
      <c r="H2752" s="167">
        <v>58.5</v>
      </c>
      <c r="I2752" s="168"/>
      <c r="L2752" s="164"/>
      <c r="M2752" s="169"/>
      <c r="N2752" s="170"/>
      <c r="O2752" s="170"/>
      <c r="P2752" s="170"/>
      <c r="Q2752" s="170"/>
      <c r="R2752" s="170"/>
      <c r="S2752" s="170"/>
      <c r="T2752" s="171"/>
      <c r="AT2752" s="165" t="s">
        <v>206</v>
      </c>
      <c r="AU2752" s="165" t="s">
        <v>81</v>
      </c>
      <c r="AV2752" s="13" t="s">
        <v>81</v>
      </c>
      <c r="AW2752" s="13" t="s">
        <v>34</v>
      </c>
      <c r="AX2752" s="13" t="s">
        <v>72</v>
      </c>
      <c r="AY2752" s="165" t="s">
        <v>195</v>
      </c>
    </row>
    <row r="2753" spans="1:65" s="13" customFormat="1">
      <c r="B2753" s="164"/>
      <c r="D2753" s="159" t="s">
        <v>206</v>
      </c>
      <c r="E2753" s="165" t="s">
        <v>3</v>
      </c>
      <c r="F2753" s="166" t="s">
        <v>2949</v>
      </c>
      <c r="H2753" s="167">
        <v>7.2</v>
      </c>
      <c r="I2753" s="168"/>
      <c r="L2753" s="164"/>
      <c r="M2753" s="169"/>
      <c r="N2753" s="170"/>
      <c r="O2753" s="170"/>
      <c r="P2753" s="170"/>
      <c r="Q2753" s="170"/>
      <c r="R2753" s="170"/>
      <c r="S2753" s="170"/>
      <c r="T2753" s="171"/>
      <c r="AT2753" s="165" t="s">
        <v>206</v>
      </c>
      <c r="AU2753" s="165" t="s">
        <v>81</v>
      </c>
      <c r="AV2753" s="13" t="s">
        <v>81</v>
      </c>
      <c r="AW2753" s="13" t="s">
        <v>34</v>
      </c>
      <c r="AX2753" s="13" t="s">
        <v>72</v>
      </c>
      <c r="AY2753" s="165" t="s">
        <v>195</v>
      </c>
    </row>
    <row r="2754" spans="1:65" s="15" customFormat="1">
      <c r="B2754" s="180"/>
      <c r="D2754" s="159" t="s">
        <v>206</v>
      </c>
      <c r="E2754" s="181" t="s">
        <v>3</v>
      </c>
      <c r="F2754" s="182" t="s">
        <v>212</v>
      </c>
      <c r="H2754" s="183">
        <v>124.2</v>
      </c>
      <c r="I2754" s="184"/>
      <c r="L2754" s="180"/>
      <c r="M2754" s="185"/>
      <c r="N2754" s="186"/>
      <c r="O2754" s="186"/>
      <c r="P2754" s="186"/>
      <c r="Q2754" s="186"/>
      <c r="R2754" s="186"/>
      <c r="S2754" s="186"/>
      <c r="T2754" s="187"/>
      <c r="AT2754" s="181" t="s">
        <v>206</v>
      </c>
      <c r="AU2754" s="181" t="s">
        <v>81</v>
      </c>
      <c r="AV2754" s="15" t="s">
        <v>202</v>
      </c>
      <c r="AW2754" s="15" t="s">
        <v>34</v>
      </c>
      <c r="AX2754" s="15" t="s">
        <v>79</v>
      </c>
      <c r="AY2754" s="181" t="s">
        <v>195</v>
      </c>
    </row>
    <row r="2755" spans="1:65" s="2" customFormat="1" ht="37.9" customHeight="1">
      <c r="A2755" s="35"/>
      <c r="B2755" s="145"/>
      <c r="C2755" s="188" t="s">
        <v>3391</v>
      </c>
      <c r="D2755" s="188" t="s">
        <v>282</v>
      </c>
      <c r="E2755" s="189" t="s">
        <v>3392</v>
      </c>
      <c r="F2755" s="190" t="s">
        <v>3393</v>
      </c>
      <c r="G2755" s="191" t="s">
        <v>300</v>
      </c>
      <c r="H2755" s="192">
        <v>136.62</v>
      </c>
      <c r="I2755" s="193"/>
      <c r="J2755" s="194">
        <f>ROUND(I2755*H2755,2)</f>
        <v>0</v>
      </c>
      <c r="K2755" s="190" t="s">
        <v>201</v>
      </c>
      <c r="L2755" s="195"/>
      <c r="M2755" s="196" t="s">
        <v>3</v>
      </c>
      <c r="N2755" s="197" t="s">
        <v>43</v>
      </c>
      <c r="O2755" s="56"/>
      <c r="P2755" s="155">
        <f>O2755*H2755</f>
        <v>0</v>
      </c>
      <c r="Q2755" s="155">
        <v>1.4999999999999999E-4</v>
      </c>
      <c r="R2755" s="155">
        <f>Q2755*H2755</f>
        <v>2.0492999999999997E-2</v>
      </c>
      <c r="S2755" s="155">
        <v>0</v>
      </c>
      <c r="T2755" s="156">
        <f>S2755*H2755</f>
        <v>0</v>
      </c>
      <c r="U2755" s="35"/>
      <c r="V2755" s="35"/>
      <c r="W2755" s="35"/>
      <c r="X2755" s="35"/>
      <c r="Y2755" s="35"/>
      <c r="Z2755" s="35"/>
      <c r="AA2755" s="35"/>
      <c r="AB2755" s="35"/>
      <c r="AC2755" s="35"/>
      <c r="AD2755" s="35"/>
      <c r="AE2755" s="35"/>
      <c r="AR2755" s="157" t="s">
        <v>392</v>
      </c>
      <c r="AT2755" s="157" t="s">
        <v>282</v>
      </c>
      <c r="AU2755" s="157" t="s">
        <v>81</v>
      </c>
      <c r="AY2755" s="20" t="s">
        <v>195</v>
      </c>
      <c r="BE2755" s="158">
        <f>IF(N2755="základní",J2755,0)</f>
        <v>0</v>
      </c>
      <c r="BF2755" s="158">
        <f>IF(N2755="snížená",J2755,0)</f>
        <v>0</v>
      </c>
      <c r="BG2755" s="158">
        <f>IF(N2755="zákl. přenesená",J2755,0)</f>
        <v>0</v>
      </c>
      <c r="BH2755" s="158">
        <f>IF(N2755="sníž. přenesená",J2755,0)</f>
        <v>0</v>
      </c>
      <c r="BI2755" s="158">
        <f>IF(N2755="nulová",J2755,0)</f>
        <v>0</v>
      </c>
      <c r="BJ2755" s="20" t="s">
        <v>79</v>
      </c>
      <c r="BK2755" s="158">
        <f>ROUND(I2755*H2755,2)</f>
        <v>0</v>
      </c>
      <c r="BL2755" s="20" t="s">
        <v>292</v>
      </c>
      <c r="BM2755" s="157" t="s">
        <v>3394</v>
      </c>
    </row>
    <row r="2756" spans="1:65" s="13" customFormat="1">
      <c r="B2756" s="164"/>
      <c r="D2756" s="159" t="s">
        <v>206</v>
      </c>
      <c r="F2756" s="166" t="s">
        <v>3395</v>
      </c>
      <c r="H2756" s="167">
        <v>136.62</v>
      </c>
      <c r="I2756" s="168"/>
      <c r="L2756" s="164"/>
      <c r="M2756" s="169"/>
      <c r="N2756" s="170"/>
      <c r="O2756" s="170"/>
      <c r="P2756" s="170"/>
      <c r="Q2756" s="170"/>
      <c r="R2756" s="170"/>
      <c r="S2756" s="170"/>
      <c r="T2756" s="171"/>
      <c r="AT2756" s="165" t="s">
        <v>206</v>
      </c>
      <c r="AU2756" s="165" t="s">
        <v>81</v>
      </c>
      <c r="AV2756" s="13" t="s">
        <v>81</v>
      </c>
      <c r="AW2756" s="13" t="s">
        <v>4</v>
      </c>
      <c r="AX2756" s="13" t="s">
        <v>79</v>
      </c>
      <c r="AY2756" s="165" t="s">
        <v>195</v>
      </c>
    </row>
    <row r="2757" spans="1:65" s="2" customFormat="1" ht="14.45" customHeight="1">
      <c r="A2757" s="35"/>
      <c r="B2757" s="145"/>
      <c r="C2757" s="146" t="s">
        <v>3396</v>
      </c>
      <c r="D2757" s="146" t="s">
        <v>197</v>
      </c>
      <c r="E2757" s="147" t="s">
        <v>3397</v>
      </c>
      <c r="F2757" s="148" t="s">
        <v>3398</v>
      </c>
      <c r="G2757" s="149" t="s">
        <v>300</v>
      </c>
      <c r="H2757" s="150">
        <v>75</v>
      </c>
      <c r="I2757" s="151"/>
      <c r="J2757" s="152">
        <f>ROUND(I2757*H2757,2)</f>
        <v>0</v>
      </c>
      <c r="K2757" s="148" t="s">
        <v>201</v>
      </c>
      <c r="L2757" s="36"/>
      <c r="M2757" s="153" t="s">
        <v>3</v>
      </c>
      <c r="N2757" s="154" t="s">
        <v>43</v>
      </c>
      <c r="O2757" s="56"/>
      <c r="P2757" s="155">
        <f>O2757*H2757</f>
        <v>0</v>
      </c>
      <c r="Q2757" s="155">
        <v>1.3999999999999999E-4</v>
      </c>
      <c r="R2757" s="155">
        <f>Q2757*H2757</f>
        <v>1.0499999999999999E-2</v>
      </c>
      <c r="S2757" s="155">
        <v>0</v>
      </c>
      <c r="T2757" s="156">
        <f>S2757*H2757</f>
        <v>0</v>
      </c>
      <c r="U2757" s="35"/>
      <c r="V2757" s="35"/>
      <c r="W2757" s="35"/>
      <c r="X2757" s="35"/>
      <c r="Y2757" s="35"/>
      <c r="Z2757" s="35"/>
      <c r="AA2757" s="35"/>
      <c r="AB2757" s="35"/>
      <c r="AC2757" s="35"/>
      <c r="AD2757" s="35"/>
      <c r="AE2757" s="35"/>
      <c r="AR2757" s="157" t="s">
        <v>292</v>
      </c>
      <c r="AT2757" s="157" t="s">
        <v>197</v>
      </c>
      <c r="AU2757" s="157" t="s">
        <v>81</v>
      </c>
      <c r="AY2757" s="20" t="s">
        <v>195</v>
      </c>
      <c r="BE2757" s="158">
        <f>IF(N2757="základní",J2757,0)</f>
        <v>0</v>
      </c>
      <c r="BF2757" s="158">
        <f>IF(N2757="snížená",J2757,0)</f>
        <v>0</v>
      </c>
      <c r="BG2757" s="158">
        <f>IF(N2757="zákl. přenesená",J2757,0)</f>
        <v>0</v>
      </c>
      <c r="BH2757" s="158">
        <f>IF(N2757="sníž. přenesená",J2757,0)</f>
        <v>0</v>
      </c>
      <c r="BI2757" s="158">
        <f>IF(N2757="nulová",J2757,0)</f>
        <v>0</v>
      </c>
      <c r="BJ2757" s="20" t="s">
        <v>79</v>
      </c>
      <c r="BK2757" s="158">
        <f>ROUND(I2757*H2757,2)</f>
        <v>0</v>
      </c>
      <c r="BL2757" s="20" t="s">
        <v>292</v>
      </c>
      <c r="BM2757" s="157" t="s">
        <v>3399</v>
      </c>
    </row>
    <row r="2758" spans="1:65" s="2" customFormat="1" ht="58.5">
      <c r="A2758" s="35"/>
      <c r="B2758" s="36"/>
      <c r="C2758" s="35"/>
      <c r="D2758" s="159" t="s">
        <v>204</v>
      </c>
      <c r="E2758" s="35"/>
      <c r="F2758" s="160" t="s">
        <v>3400</v>
      </c>
      <c r="G2758" s="35"/>
      <c r="H2758" s="35"/>
      <c r="I2758" s="161"/>
      <c r="J2758" s="35"/>
      <c r="K2758" s="35"/>
      <c r="L2758" s="36"/>
      <c r="M2758" s="162"/>
      <c r="N2758" s="163"/>
      <c r="O2758" s="56"/>
      <c r="P2758" s="56"/>
      <c r="Q2758" s="56"/>
      <c r="R2758" s="56"/>
      <c r="S2758" s="56"/>
      <c r="T2758" s="57"/>
      <c r="U2758" s="35"/>
      <c r="V2758" s="35"/>
      <c r="W2758" s="35"/>
      <c r="X2758" s="35"/>
      <c r="Y2758" s="35"/>
      <c r="Z2758" s="35"/>
      <c r="AA2758" s="35"/>
      <c r="AB2758" s="35"/>
      <c r="AC2758" s="35"/>
      <c r="AD2758" s="35"/>
      <c r="AE2758" s="35"/>
      <c r="AT2758" s="20" t="s">
        <v>204</v>
      </c>
      <c r="AU2758" s="20" t="s">
        <v>81</v>
      </c>
    </row>
    <row r="2759" spans="1:65" s="13" customFormat="1">
      <c r="B2759" s="164"/>
      <c r="D2759" s="159" t="s">
        <v>206</v>
      </c>
      <c r="E2759" s="165" t="s">
        <v>3</v>
      </c>
      <c r="F2759" s="166" t="s">
        <v>3401</v>
      </c>
      <c r="H2759" s="167">
        <v>75</v>
      </c>
      <c r="I2759" s="168"/>
      <c r="L2759" s="164"/>
      <c r="M2759" s="169"/>
      <c r="N2759" s="170"/>
      <c r="O2759" s="170"/>
      <c r="P2759" s="170"/>
      <c r="Q2759" s="170"/>
      <c r="R2759" s="170"/>
      <c r="S2759" s="170"/>
      <c r="T2759" s="171"/>
      <c r="AT2759" s="165" t="s">
        <v>206</v>
      </c>
      <c r="AU2759" s="165" t="s">
        <v>81</v>
      </c>
      <c r="AV2759" s="13" t="s">
        <v>81</v>
      </c>
      <c r="AW2759" s="13" t="s">
        <v>34</v>
      </c>
      <c r="AX2759" s="13" t="s">
        <v>79</v>
      </c>
      <c r="AY2759" s="165" t="s">
        <v>195</v>
      </c>
    </row>
    <row r="2760" spans="1:65" s="2" customFormat="1" ht="49.15" customHeight="1">
      <c r="A2760" s="35"/>
      <c r="B2760" s="145"/>
      <c r="C2760" s="146" t="s">
        <v>3402</v>
      </c>
      <c r="D2760" s="146" t="s">
        <v>197</v>
      </c>
      <c r="E2760" s="147" t="s">
        <v>3403</v>
      </c>
      <c r="F2760" s="148" t="s">
        <v>3404</v>
      </c>
      <c r="G2760" s="149" t="s">
        <v>262</v>
      </c>
      <c r="H2760" s="150">
        <v>3.3000000000000002E-2</v>
      </c>
      <c r="I2760" s="151"/>
      <c r="J2760" s="152">
        <f>ROUND(I2760*H2760,2)</f>
        <v>0</v>
      </c>
      <c r="K2760" s="148" t="s">
        <v>201</v>
      </c>
      <c r="L2760" s="36"/>
      <c r="M2760" s="153" t="s">
        <v>3</v>
      </c>
      <c r="N2760" s="154" t="s">
        <v>43</v>
      </c>
      <c r="O2760" s="56"/>
      <c r="P2760" s="155">
        <f>O2760*H2760</f>
        <v>0</v>
      </c>
      <c r="Q2760" s="155">
        <v>0</v>
      </c>
      <c r="R2760" s="155">
        <f>Q2760*H2760</f>
        <v>0</v>
      </c>
      <c r="S2760" s="155">
        <v>0</v>
      </c>
      <c r="T2760" s="156">
        <f>S2760*H2760</f>
        <v>0</v>
      </c>
      <c r="U2760" s="35"/>
      <c r="V2760" s="35"/>
      <c r="W2760" s="35"/>
      <c r="X2760" s="35"/>
      <c r="Y2760" s="35"/>
      <c r="Z2760" s="35"/>
      <c r="AA2760" s="35"/>
      <c r="AB2760" s="35"/>
      <c r="AC2760" s="35"/>
      <c r="AD2760" s="35"/>
      <c r="AE2760" s="35"/>
      <c r="AR2760" s="157" t="s">
        <v>292</v>
      </c>
      <c r="AT2760" s="157" t="s">
        <v>197</v>
      </c>
      <c r="AU2760" s="157" t="s">
        <v>81</v>
      </c>
      <c r="AY2760" s="20" t="s">
        <v>195</v>
      </c>
      <c r="BE2760" s="158">
        <f>IF(N2760="základní",J2760,0)</f>
        <v>0</v>
      </c>
      <c r="BF2760" s="158">
        <f>IF(N2760="snížená",J2760,0)</f>
        <v>0</v>
      </c>
      <c r="BG2760" s="158">
        <f>IF(N2760="zákl. přenesená",J2760,0)</f>
        <v>0</v>
      </c>
      <c r="BH2760" s="158">
        <f>IF(N2760="sníž. přenesená",J2760,0)</f>
        <v>0</v>
      </c>
      <c r="BI2760" s="158">
        <f>IF(N2760="nulová",J2760,0)</f>
        <v>0</v>
      </c>
      <c r="BJ2760" s="20" t="s">
        <v>79</v>
      </c>
      <c r="BK2760" s="158">
        <f>ROUND(I2760*H2760,2)</f>
        <v>0</v>
      </c>
      <c r="BL2760" s="20" t="s">
        <v>292</v>
      </c>
      <c r="BM2760" s="157" t="s">
        <v>3405</v>
      </c>
    </row>
    <row r="2761" spans="1:65" s="2" customFormat="1" ht="126.75">
      <c r="A2761" s="35"/>
      <c r="B2761" s="36"/>
      <c r="C2761" s="35"/>
      <c r="D2761" s="159" t="s">
        <v>204</v>
      </c>
      <c r="E2761" s="35"/>
      <c r="F2761" s="160" t="s">
        <v>3406</v>
      </c>
      <c r="G2761" s="35"/>
      <c r="H2761" s="35"/>
      <c r="I2761" s="161"/>
      <c r="J2761" s="35"/>
      <c r="K2761" s="35"/>
      <c r="L2761" s="36"/>
      <c r="M2761" s="162"/>
      <c r="N2761" s="163"/>
      <c r="O2761" s="56"/>
      <c r="P2761" s="56"/>
      <c r="Q2761" s="56"/>
      <c r="R2761" s="56"/>
      <c r="S2761" s="56"/>
      <c r="T2761" s="57"/>
      <c r="U2761" s="35"/>
      <c r="V2761" s="35"/>
      <c r="W2761" s="35"/>
      <c r="X2761" s="35"/>
      <c r="Y2761" s="35"/>
      <c r="Z2761" s="35"/>
      <c r="AA2761" s="35"/>
      <c r="AB2761" s="35"/>
      <c r="AC2761" s="35"/>
      <c r="AD2761" s="35"/>
      <c r="AE2761" s="35"/>
      <c r="AT2761" s="20" t="s">
        <v>204</v>
      </c>
      <c r="AU2761" s="20" t="s">
        <v>81</v>
      </c>
    </row>
    <row r="2762" spans="1:65" s="12" customFormat="1" ht="22.9" customHeight="1">
      <c r="B2762" s="132"/>
      <c r="D2762" s="133" t="s">
        <v>71</v>
      </c>
      <c r="E2762" s="143" t="s">
        <v>3407</v>
      </c>
      <c r="F2762" s="143" t="s">
        <v>3408</v>
      </c>
      <c r="I2762" s="135"/>
      <c r="J2762" s="144">
        <f>BK2762</f>
        <v>0</v>
      </c>
      <c r="L2762" s="132"/>
      <c r="M2762" s="137"/>
      <c r="N2762" s="138"/>
      <c r="O2762" s="138"/>
      <c r="P2762" s="139">
        <f>SUM(P2763:P2983)</f>
        <v>0</v>
      </c>
      <c r="Q2762" s="138"/>
      <c r="R2762" s="139">
        <f>SUM(R2763:R2983)</f>
        <v>1.3305749999999998</v>
      </c>
      <c r="S2762" s="138"/>
      <c r="T2762" s="140">
        <f>SUM(T2763:T2983)</f>
        <v>0.70134999999999992</v>
      </c>
      <c r="AR2762" s="133" t="s">
        <v>81</v>
      </c>
      <c r="AT2762" s="141" t="s">
        <v>71</v>
      </c>
      <c r="AU2762" s="141" t="s">
        <v>79</v>
      </c>
      <c r="AY2762" s="133" t="s">
        <v>195</v>
      </c>
      <c r="BK2762" s="142">
        <f>SUM(BK2763:BK2983)</f>
        <v>0</v>
      </c>
    </row>
    <row r="2763" spans="1:65" s="2" customFormat="1" ht="37.9" customHeight="1">
      <c r="A2763" s="35"/>
      <c r="B2763" s="145"/>
      <c r="C2763" s="146" t="s">
        <v>3409</v>
      </c>
      <c r="D2763" s="146" t="s">
        <v>197</v>
      </c>
      <c r="E2763" s="147" t="s">
        <v>3410</v>
      </c>
      <c r="F2763" s="148" t="s">
        <v>3411</v>
      </c>
      <c r="G2763" s="149" t="s">
        <v>467</v>
      </c>
      <c r="H2763" s="150">
        <v>16</v>
      </c>
      <c r="I2763" s="151"/>
      <c r="J2763" s="152">
        <f>ROUND(I2763*H2763,2)</f>
        <v>0</v>
      </c>
      <c r="K2763" s="148" t="s">
        <v>3</v>
      </c>
      <c r="L2763" s="36"/>
      <c r="M2763" s="153" t="s">
        <v>3</v>
      </c>
      <c r="N2763" s="154" t="s">
        <v>43</v>
      </c>
      <c r="O2763" s="56"/>
      <c r="P2763" s="155">
        <f>O2763*H2763</f>
        <v>0</v>
      </c>
      <c r="Q2763" s="155">
        <v>0</v>
      </c>
      <c r="R2763" s="155">
        <f>Q2763*H2763</f>
        <v>0</v>
      </c>
      <c r="S2763" s="155">
        <v>0</v>
      </c>
      <c r="T2763" s="156">
        <f>S2763*H2763</f>
        <v>0</v>
      </c>
      <c r="U2763" s="35"/>
      <c r="V2763" s="35"/>
      <c r="W2763" s="35"/>
      <c r="X2763" s="35"/>
      <c r="Y2763" s="35"/>
      <c r="Z2763" s="35"/>
      <c r="AA2763" s="35"/>
      <c r="AB2763" s="35"/>
      <c r="AC2763" s="35"/>
      <c r="AD2763" s="35"/>
      <c r="AE2763" s="35"/>
      <c r="AR2763" s="157" t="s">
        <v>292</v>
      </c>
      <c r="AT2763" s="157" t="s">
        <v>197</v>
      </c>
      <c r="AU2763" s="157" t="s">
        <v>81</v>
      </c>
      <c r="AY2763" s="20" t="s">
        <v>195</v>
      </c>
      <c r="BE2763" s="158">
        <f>IF(N2763="základní",J2763,0)</f>
        <v>0</v>
      </c>
      <c r="BF2763" s="158">
        <f>IF(N2763="snížená",J2763,0)</f>
        <v>0</v>
      </c>
      <c r="BG2763" s="158">
        <f>IF(N2763="zákl. přenesená",J2763,0)</f>
        <v>0</v>
      </c>
      <c r="BH2763" s="158">
        <f>IF(N2763="sníž. přenesená",J2763,0)</f>
        <v>0</v>
      </c>
      <c r="BI2763" s="158">
        <f>IF(N2763="nulová",J2763,0)</f>
        <v>0</v>
      </c>
      <c r="BJ2763" s="20" t="s">
        <v>79</v>
      </c>
      <c r="BK2763" s="158">
        <f>ROUND(I2763*H2763,2)</f>
        <v>0</v>
      </c>
      <c r="BL2763" s="20" t="s">
        <v>292</v>
      </c>
      <c r="BM2763" s="157" t="s">
        <v>3412</v>
      </c>
    </row>
    <row r="2764" spans="1:65" s="13" customFormat="1">
      <c r="B2764" s="164"/>
      <c r="D2764" s="159" t="s">
        <v>206</v>
      </c>
      <c r="E2764" s="165" t="s">
        <v>3</v>
      </c>
      <c r="F2764" s="166" t="s">
        <v>3413</v>
      </c>
      <c r="H2764" s="167">
        <v>16</v>
      </c>
      <c r="I2764" s="168"/>
      <c r="L2764" s="164"/>
      <c r="M2764" s="169"/>
      <c r="N2764" s="170"/>
      <c r="O2764" s="170"/>
      <c r="P2764" s="170"/>
      <c r="Q2764" s="170"/>
      <c r="R2764" s="170"/>
      <c r="S2764" s="170"/>
      <c r="T2764" s="171"/>
      <c r="AT2764" s="165" t="s">
        <v>206</v>
      </c>
      <c r="AU2764" s="165" t="s">
        <v>81</v>
      </c>
      <c r="AV2764" s="13" t="s">
        <v>81</v>
      </c>
      <c r="AW2764" s="13" t="s">
        <v>34</v>
      </c>
      <c r="AX2764" s="13" t="s">
        <v>79</v>
      </c>
      <c r="AY2764" s="165" t="s">
        <v>195</v>
      </c>
    </row>
    <row r="2765" spans="1:65" s="2" customFormat="1" ht="24.2" customHeight="1">
      <c r="A2765" s="35"/>
      <c r="B2765" s="145"/>
      <c r="C2765" s="146" t="s">
        <v>3414</v>
      </c>
      <c r="D2765" s="146" t="s">
        <v>197</v>
      </c>
      <c r="E2765" s="147" t="s">
        <v>3415</v>
      </c>
      <c r="F2765" s="148" t="s">
        <v>3416</v>
      </c>
      <c r="G2765" s="149" t="s">
        <v>467</v>
      </c>
      <c r="H2765" s="150">
        <v>4</v>
      </c>
      <c r="I2765" s="151"/>
      <c r="J2765" s="152">
        <f>ROUND(I2765*H2765,2)</f>
        <v>0</v>
      </c>
      <c r="K2765" s="148" t="s">
        <v>3</v>
      </c>
      <c r="L2765" s="36"/>
      <c r="M2765" s="153" t="s">
        <v>3</v>
      </c>
      <c r="N2765" s="154" t="s">
        <v>43</v>
      </c>
      <c r="O2765" s="56"/>
      <c r="P2765" s="155">
        <f>O2765*H2765</f>
        <v>0</v>
      </c>
      <c r="Q2765" s="155">
        <v>0</v>
      </c>
      <c r="R2765" s="155">
        <f>Q2765*H2765</f>
        <v>0</v>
      </c>
      <c r="S2765" s="155">
        <v>0</v>
      </c>
      <c r="T2765" s="156">
        <f>S2765*H2765</f>
        <v>0</v>
      </c>
      <c r="U2765" s="35"/>
      <c r="V2765" s="35"/>
      <c r="W2765" s="35"/>
      <c r="X2765" s="35"/>
      <c r="Y2765" s="35"/>
      <c r="Z2765" s="35"/>
      <c r="AA2765" s="35"/>
      <c r="AB2765" s="35"/>
      <c r="AC2765" s="35"/>
      <c r="AD2765" s="35"/>
      <c r="AE2765" s="35"/>
      <c r="AR2765" s="157" t="s">
        <v>292</v>
      </c>
      <c r="AT2765" s="157" t="s">
        <v>197</v>
      </c>
      <c r="AU2765" s="157" t="s">
        <v>81</v>
      </c>
      <c r="AY2765" s="20" t="s">
        <v>195</v>
      </c>
      <c r="BE2765" s="158">
        <f>IF(N2765="základní",J2765,0)</f>
        <v>0</v>
      </c>
      <c r="BF2765" s="158">
        <f>IF(N2765="snížená",J2765,0)</f>
        <v>0</v>
      </c>
      <c r="BG2765" s="158">
        <f>IF(N2765="zákl. přenesená",J2765,0)</f>
        <v>0</v>
      </c>
      <c r="BH2765" s="158">
        <f>IF(N2765="sníž. přenesená",J2765,0)</f>
        <v>0</v>
      </c>
      <c r="BI2765" s="158">
        <f>IF(N2765="nulová",J2765,0)</f>
        <v>0</v>
      </c>
      <c r="BJ2765" s="20" t="s">
        <v>79</v>
      </c>
      <c r="BK2765" s="158">
        <f>ROUND(I2765*H2765,2)</f>
        <v>0</v>
      </c>
      <c r="BL2765" s="20" t="s">
        <v>292</v>
      </c>
      <c r="BM2765" s="157" t="s">
        <v>3417</v>
      </c>
    </row>
    <row r="2766" spans="1:65" s="13" customFormat="1">
      <c r="B2766" s="164"/>
      <c r="D2766" s="159" t="s">
        <v>206</v>
      </c>
      <c r="E2766" s="165" t="s">
        <v>3</v>
      </c>
      <c r="F2766" s="166" t="s">
        <v>3418</v>
      </c>
      <c r="H2766" s="167">
        <v>4</v>
      </c>
      <c r="I2766" s="168"/>
      <c r="L2766" s="164"/>
      <c r="M2766" s="169"/>
      <c r="N2766" s="170"/>
      <c r="O2766" s="170"/>
      <c r="P2766" s="170"/>
      <c r="Q2766" s="170"/>
      <c r="R2766" s="170"/>
      <c r="S2766" s="170"/>
      <c r="T2766" s="171"/>
      <c r="AT2766" s="165" t="s">
        <v>206</v>
      </c>
      <c r="AU2766" s="165" t="s">
        <v>81</v>
      </c>
      <c r="AV2766" s="13" t="s">
        <v>81</v>
      </c>
      <c r="AW2766" s="13" t="s">
        <v>34</v>
      </c>
      <c r="AX2766" s="13" t="s">
        <v>79</v>
      </c>
      <c r="AY2766" s="165" t="s">
        <v>195</v>
      </c>
    </row>
    <row r="2767" spans="1:65" s="2" customFormat="1" ht="24.2" customHeight="1">
      <c r="A2767" s="35"/>
      <c r="B2767" s="145"/>
      <c r="C2767" s="146" t="s">
        <v>3419</v>
      </c>
      <c r="D2767" s="146" t="s">
        <v>197</v>
      </c>
      <c r="E2767" s="147" t="s">
        <v>3420</v>
      </c>
      <c r="F2767" s="148" t="s">
        <v>3421</v>
      </c>
      <c r="G2767" s="149" t="s">
        <v>467</v>
      </c>
      <c r="H2767" s="150">
        <v>2</v>
      </c>
      <c r="I2767" s="151"/>
      <c r="J2767" s="152">
        <f>ROUND(I2767*H2767,2)</f>
        <v>0</v>
      </c>
      <c r="K2767" s="148" t="s">
        <v>3</v>
      </c>
      <c r="L2767" s="36"/>
      <c r="M2767" s="153" t="s">
        <v>3</v>
      </c>
      <c r="N2767" s="154" t="s">
        <v>43</v>
      </c>
      <c r="O2767" s="56"/>
      <c r="P2767" s="155">
        <f>O2767*H2767</f>
        <v>0</v>
      </c>
      <c r="Q2767" s="155">
        <v>0</v>
      </c>
      <c r="R2767" s="155">
        <f>Q2767*H2767</f>
        <v>0</v>
      </c>
      <c r="S2767" s="155">
        <v>0</v>
      </c>
      <c r="T2767" s="156">
        <f>S2767*H2767</f>
        <v>0</v>
      </c>
      <c r="U2767" s="35"/>
      <c r="V2767" s="35"/>
      <c r="W2767" s="35"/>
      <c r="X2767" s="35"/>
      <c r="Y2767" s="35"/>
      <c r="Z2767" s="35"/>
      <c r="AA2767" s="35"/>
      <c r="AB2767" s="35"/>
      <c r="AC2767" s="35"/>
      <c r="AD2767" s="35"/>
      <c r="AE2767" s="35"/>
      <c r="AR2767" s="157" t="s">
        <v>292</v>
      </c>
      <c r="AT2767" s="157" t="s">
        <v>197</v>
      </c>
      <c r="AU2767" s="157" t="s">
        <v>81</v>
      </c>
      <c r="AY2767" s="20" t="s">
        <v>195</v>
      </c>
      <c r="BE2767" s="158">
        <f>IF(N2767="základní",J2767,0)</f>
        <v>0</v>
      </c>
      <c r="BF2767" s="158">
        <f>IF(N2767="snížená",J2767,0)</f>
        <v>0</v>
      </c>
      <c r="BG2767" s="158">
        <f>IF(N2767="zákl. přenesená",J2767,0)</f>
        <v>0</v>
      </c>
      <c r="BH2767" s="158">
        <f>IF(N2767="sníž. přenesená",J2767,0)</f>
        <v>0</v>
      </c>
      <c r="BI2767" s="158">
        <f>IF(N2767="nulová",J2767,0)</f>
        <v>0</v>
      </c>
      <c r="BJ2767" s="20" t="s">
        <v>79</v>
      </c>
      <c r="BK2767" s="158">
        <f>ROUND(I2767*H2767,2)</f>
        <v>0</v>
      </c>
      <c r="BL2767" s="20" t="s">
        <v>292</v>
      </c>
      <c r="BM2767" s="157" t="s">
        <v>3422</v>
      </c>
    </row>
    <row r="2768" spans="1:65" s="13" customFormat="1">
      <c r="B2768" s="164"/>
      <c r="D2768" s="159" t="s">
        <v>206</v>
      </c>
      <c r="E2768" s="165" t="s">
        <v>3</v>
      </c>
      <c r="F2768" s="166" t="s">
        <v>3423</v>
      </c>
      <c r="H2768" s="167">
        <v>2</v>
      </c>
      <c r="I2768" s="168"/>
      <c r="L2768" s="164"/>
      <c r="M2768" s="169"/>
      <c r="N2768" s="170"/>
      <c r="O2768" s="170"/>
      <c r="P2768" s="170"/>
      <c r="Q2768" s="170"/>
      <c r="R2768" s="170"/>
      <c r="S2768" s="170"/>
      <c r="T2768" s="171"/>
      <c r="AT2768" s="165" t="s">
        <v>206</v>
      </c>
      <c r="AU2768" s="165" t="s">
        <v>81</v>
      </c>
      <c r="AV2768" s="13" t="s">
        <v>81</v>
      </c>
      <c r="AW2768" s="13" t="s">
        <v>34</v>
      </c>
      <c r="AX2768" s="13" t="s">
        <v>79</v>
      </c>
      <c r="AY2768" s="165" t="s">
        <v>195</v>
      </c>
    </row>
    <row r="2769" spans="1:65" s="2" customFormat="1" ht="24.2" customHeight="1">
      <c r="A2769" s="35"/>
      <c r="B2769" s="145"/>
      <c r="C2769" s="146" t="s">
        <v>3424</v>
      </c>
      <c r="D2769" s="146" t="s">
        <v>197</v>
      </c>
      <c r="E2769" s="147" t="s">
        <v>3425</v>
      </c>
      <c r="F2769" s="148" t="s">
        <v>3426</v>
      </c>
      <c r="G2769" s="149" t="s">
        <v>467</v>
      </c>
      <c r="H2769" s="150">
        <v>1</v>
      </c>
      <c r="I2769" s="151"/>
      <c r="J2769" s="152">
        <f>ROUND(I2769*H2769,2)</f>
        <v>0</v>
      </c>
      <c r="K2769" s="148" t="s">
        <v>3</v>
      </c>
      <c r="L2769" s="36"/>
      <c r="M2769" s="153" t="s">
        <v>3</v>
      </c>
      <c r="N2769" s="154" t="s">
        <v>43</v>
      </c>
      <c r="O2769" s="56"/>
      <c r="P2769" s="155">
        <f>O2769*H2769</f>
        <v>0</v>
      </c>
      <c r="Q2769" s="155">
        <v>0</v>
      </c>
      <c r="R2769" s="155">
        <f>Q2769*H2769</f>
        <v>0</v>
      </c>
      <c r="S2769" s="155">
        <v>0</v>
      </c>
      <c r="T2769" s="156">
        <f>S2769*H2769</f>
        <v>0</v>
      </c>
      <c r="U2769" s="35"/>
      <c r="V2769" s="35"/>
      <c r="W2769" s="35"/>
      <c r="X2769" s="35"/>
      <c r="Y2769" s="35"/>
      <c r="Z2769" s="35"/>
      <c r="AA2769" s="35"/>
      <c r="AB2769" s="35"/>
      <c r="AC2769" s="35"/>
      <c r="AD2769" s="35"/>
      <c r="AE2769" s="35"/>
      <c r="AR2769" s="157" t="s">
        <v>292</v>
      </c>
      <c r="AT2769" s="157" t="s">
        <v>197</v>
      </c>
      <c r="AU2769" s="157" t="s">
        <v>81</v>
      </c>
      <c r="AY2769" s="20" t="s">
        <v>195</v>
      </c>
      <c r="BE2769" s="158">
        <f>IF(N2769="základní",J2769,0)</f>
        <v>0</v>
      </c>
      <c r="BF2769" s="158">
        <f>IF(N2769="snížená",J2769,0)</f>
        <v>0</v>
      </c>
      <c r="BG2769" s="158">
        <f>IF(N2769="zákl. přenesená",J2769,0)</f>
        <v>0</v>
      </c>
      <c r="BH2769" s="158">
        <f>IF(N2769="sníž. přenesená",J2769,0)</f>
        <v>0</v>
      </c>
      <c r="BI2769" s="158">
        <f>IF(N2769="nulová",J2769,0)</f>
        <v>0</v>
      </c>
      <c r="BJ2769" s="20" t="s">
        <v>79</v>
      </c>
      <c r="BK2769" s="158">
        <f>ROUND(I2769*H2769,2)</f>
        <v>0</v>
      </c>
      <c r="BL2769" s="20" t="s">
        <v>292</v>
      </c>
      <c r="BM2769" s="157" t="s">
        <v>3427</v>
      </c>
    </row>
    <row r="2770" spans="1:65" s="13" customFormat="1">
      <c r="B2770" s="164"/>
      <c r="D2770" s="159" t="s">
        <v>206</v>
      </c>
      <c r="E2770" s="165" t="s">
        <v>3</v>
      </c>
      <c r="F2770" s="166" t="s">
        <v>3428</v>
      </c>
      <c r="H2770" s="167">
        <v>1</v>
      </c>
      <c r="I2770" s="168"/>
      <c r="L2770" s="164"/>
      <c r="M2770" s="169"/>
      <c r="N2770" s="170"/>
      <c r="O2770" s="170"/>
      <c r="P2770" s="170"/>
      <c r="Q2770" s="170"/>
      <c r="R2770" s="170"/>
      <c r="S2770" s="170"/>
      <c r="T2770" s="171"/>
      <c r="AT2770" s="165" t="s">
        <v>206</v>
      </c>
      <c r="AU2770" s="165" t="s">
        <v>81</v>
      </c>
      <c r="AV2770" s="13" t="s">
        <v>81</v>
      </c>
      <c r="AW2770" s="13" t="s">
        <v>34</v>
      </c>
      <c r="AX2770" s="13" t="s">
        <v>79</v>
      </c>
      <c r="AY2770" s="165" t="s">
        <v>195</v>
      </c>
    </row>
    <row r="2771" spans="1:65" s="2" customFormat="1" ht="24.2" customHeight="1">
      <c r="A2771" s="35"/>
      <c r="B2771" s="145"/>
      <c r="C2771" s="146" t="s">
        <v>3429</v>
      </c>
      <c r="D2771" s="146" t="s">
        <v>197</v>
      </c>
      <c r="E2771" s="147" t="s">
        <v>3430</v>
      </c>
      <c r="F2771" s="148" t="s">
        <v>3431</v>
      </c>
      <c r="G2771" s="149" t="s">
        <v>467</v>
      </c>
      <c r="H2771" s="150">
        <v>2</v>
      </c>
      <c r="I2771" s="151"/>
      <c r="J2771" s="152">
        <f>ROUND(I2771*H2771,2)</f>
        <v>0</v>
      </c>
      <c r="K2771" s="148" t="s">
        <v>3</v>
      </c>
      <c r="L2771" s="36"/>
      <c r="M2771" s="153" t="s">
        <v>3</v>
      </c>
      <c r="N2771" s="154" t="s">
        <v>43</v>
      </c>
      <c r="O2771" s="56"/>
      <c r="P2771" s="155">
        <f>O2771*H2771</f>
        <v>0</v>
      </c>
      <c r="Q2771" s="155">
        <v>0</v>
      </c>
      <c r="R2771" s="155">
        <f>Q2771*H2771</f>
        <v>0</v>
      </c>
      <c r="S2771" s="155">
        <v>0</v>
      </c>
      <c r="T2771" s="156">
        <f>S2771*H2771</f>
        <v>0</v>
      </c>
      <c r="U2771" s="35"/>
      <c r="V2771" s="35"/>
      <c r="W2771" s="35"/>
      <c r="X2771" s="35"/>
      <c r="Y2771" s="35"/>
      <c r="Z2771" s="35"/>
      <c r="AA2771" s="35"/>
      <c r="AB2771" s="35"/>
      <c r="AC2771" s="35"/>
      <c r="AD2771" s="35"/>
      <c r="AE2771" s="35"/>
      <c r="AR2771" s="157" t="s">
        <v>292</v>
      </c>
      <c r="AT2771" s="157" t="s">
        <v>197</v>
      </c>
      <c r="AU2771" s="157" t="s">
        <v>81</v>
      </c>
      <c r="AY2771" s="20" t="s">
        <v>195</v>
      </c>
      <c r="BE2771" s="158">
        <f>IF(N2771="základní",J2771,0)</f>
        <v>0</v>
      </c>
      <c r="BF2771" s="158">
        <f>IF(N2771="snížená",J2771,0)</f>
        <v>0</v>
      </c>
      <c r="BG2771" s="158">
        <f>IF(N2771="zákl. přenesená",J2771,0)</f>
        <v>0</v>
      </c>
      <c r="BH2771" s="158">
        <f>IF(N2771="sníž. přenesená",J2771,0)</f>
        <v>0</v>
      </c>
      <c r="BI2771" s="158">
        <f>IF(N2771="nulová",J2771,0)</f>
        <v>0</v>
      </c>
      <c r="BJ2771" s="20" t="s">
        <v>79</v>
      </c>
      <c r="BK2771" s="158">
        <f>ROUND(I2771*H2771,2)</f>
        <v>0</v>
      </c>
      <c r="BL2771" s="20" t="s">
        <v>292</v>
      </c>
      <c r="BM2771" s="157" t="s">
        <v>3432</v>
      </c>
    </row>
    <row r="2772" spans="1:65" s="13" customFormat="1">
      <c r="B2772" s="164"/>
      <c r="D2772" s="159" t="s">
        <v>206</v>
      </c>
      <c r="E2772" s="165" t="s">
        <v>3</v>
      </c>
      <c r="F2772" s="166" t="s">
        <v>3423</v>
      </c>
      <c r="H2772" s="167">
        <v>2</v>
      </c>
      <c r="I2772" s="168"/>
      <c r="L2772" s="164"/>
      <c r="M2772" s="169"/>
      <c r="N2772" s="170"/>
      <c r="O2772" s="170"/>
      <c r="P2772" s="170"/>
      <c r="Q2772" s="170"/>
      <c r="R2772" s="170"/>
      <c r="S2772" s="170"/>
      <c r="T2772" s="171"/>
      <c r="AT2772" s="165" t="s">
        <v>206</v>
      </c>
      <c r="AU2772" s="165" t="s">
        <v>81</v>
      </c>
      <c r="AV2772" s="13" t="s">
        <v>81</v>
      </c>
      <c r="AW2772" s="13" t="s">
        <v>34</v>
      </c>
      <c r="AX2772" s="13" t="s">
        <v>79</v>
      </c>
      <c r="AY2772" s="165" t="s">
        <v>195</v>
      </c>
    </row>
    <row r="2773" spans="1:65" s="2" customFormat="1" ht="24.2" customHeight="1">
      <c r="A2773" s="35"/>
      <c r="B2773" s="145"/>
      <c r="C2773" s="146" t="s">
        <v>3433</v>
      </c>
      <c r="D2773" s="146" t="s">
        <v>197</v>
      </c>
      <c r="E2773" s="147" t="s">
        <v>3434</v>
      </c>
      <c r="F2773" s="148" t="s">
        <v>3435</v>
      </c>
      <c r="G2773" s="149" t="s">
        <v>467</v>
      </c>
      <c r="H2773" s="150">
        <v>1</v>
      </c>
      <c r="I2773" s="151"/>
      <c r="J2773" s="152">
        <f>ROUND(I2773*H2773,2)</f>
        <v>0</v>
      </c>
      <c r="K2773" s="148" t="s">
        <v>3</v>
      </c>
      <c r="L2773" s="36"/>
      <c r="M2773" s="153" t="s">
        <v>3</v>
      </c>
      <c r="N2773" s="154" t="s">
        <v>43</v>
      </c>
      <c r="O2773" s="56"/>
      <c r="P2773" s="155">
        <f>O2773*H2773</f>
        <v>0</v>
      </c>
      <c r="Q2773" s="155">
        <v>0</v>
      </c>
      <c r="R2773" s="155">
        <f>Q2773*H2773</f>
        <v>0</v>
      </c>
      <c r="S2773" s="155">
        <v>0</v>
      </c>
      <c r="T2773" s="156">
        <f>S2773*H2773</f>
        <v>0</v>
      </c>
      <c r="U2773" s="35"/>
      <c r="V2773" s="35"/>
      <c r="W2773" s="35"/>
      <c r="X2773" s="35"/>
      <c r="Y2773" s="35"/>
      <c r="Z2773" s="35"/>
      <c r="AA2773" s="35"/>
      <c r="AB2773" s="35"/>
      <c r="AC2773" s="35"/>
      <c r="AD2773" s="35"/>
      <c r="AE2773" s="35"/>
      <c r="AR2773" s="157" t="s">
        <v>292</v>
      </c>
      <c r="AT2773" s="157" t="s">
        <v>197</v>
      </c>
      <c r="AU2773" s="157" t="s">
        <v>81</v>
      </c>
      <c r="AY2773" s="20" t="s">
        <v>195</v>
      </c>
      <c r="BE2773" s="158">
        <f>IF(N2773="základní",J2773,0)</f>
        <v>0</v>
      </c>
      <c r="BF2773" s="158">
        <f>IF(N2773="snížená",J2773,0)</f>
        <v>0</v>
      </c>
      <c r="BG2773" s="158">
        <f>IF(N2773="zákl. přenesená",J2773,0)</f>
        <v>0</v>
      </c>
      <c r="BH2773" s="158">
        <f>IF(N2773="sníž. přenesená",J2773,0)</f>
        <v>0</v>
      </c>
      <c r="BI2773" s="158">
        <f>IF(N2773="nulová",J2773,0)</f>
        <v>0</v>
      </c>
      <c r="BJ2773" s="20" t="s">
        <v>79</v>
      </c>
      <c r="BK2773" s="158">
        <f>ROUND(I2773*H2773,2)</f>
        <v>0</v>
      </c>
      <c r="BL2773" s="20" t="s">
        <v>292</v>
      </c>
      <c r="BM2773" s="157" t="s">
        <v>3436</v>
      </c>
    </row>
    <row r="2774" spans="1:65" s="13" customFormat="1">
      <c r="B2774" s="164"/>
      <c r="D2774" s="159" t="s">
        <v>206</v>
      </c>
      <c r="E2774" s="165" t="s">
        <v>3</v>
      </c>
      <c r="F2774" s="166" t="s">
        <v>3428</v>
      </c>
      <c r="H2774" s="167">
        <v>1</v>
      </c>
      <c r="I2774" s="168"/>
      <c r="L2774" s="164"/>
      <c r="M2774" s="169"/>
      <c r="N2774" s="170"/>
      <c r="O2774" s="170"/>
      <c r="P2774" s="170"/>
      <c r="Q2774" s="170"/>
      <c r="R2774" s="170"/>
      <c r="S2774" s="170"/>
      <c r="T2774" s="171"/>
      <c r="AT2774" s="165" t="s">
        <v>206</v>
      </c>
      <c r="AU2774" s="165" t="s">
        <v>81</v>
      </c>
      <c r="AV2774" s="13" t="s">
        <v>81</v>
      </c>
      <c r="AW2774" s="13" t="s">
        <v>34</v>
      </c>
      <c r="AX2774" s="13" t="s">
        <v>79</v>
      </c>
      <c r="AY2774" s="165" t="s">
        <v>195</v>
      </c>
    </row>
    <row r="2775" spans="1:65" s="2" customFormat="1" ht="24.2" customHeight="1">
      <c r="A2775" s="35"/>
      <c r="B2775" s="145"/>
      <c r="C2775" s="146" t="s">
        <v>3437</v>
      </c>
      <c r="D2775" s="146" t="s">
        <v>197</v>
      </c>
      <c r="E2775" s="147" t="s">
        <v>3438</v>
      </c>
      <c r="F2775" s="148" t="s">
        <v>3439</v>
      </c>
      <c r="G2775" s="149" t="s">
        <v>467</v>
      </c>
      <c r="H2775" s="150">
        <v>1</v>
      </c>
      <c r="I2775" s="151"/>
      <c r="J2775" s="152">
        <f>ROUND(I2775*H2775,2)</f>
        <v>0</v>
      </c>
      <c r="K2775" s="148" t="s">
        <v>3</v>
      </c>
      <c r="L2775" s="36"/>
      <c r="M2775" s="153" t="s">
        <v>3</v>
      </c>
      <c r="N2775" s="154" t="s">
        <v>43</v>
      </c>
      <c r="O2775" s="56"/>
      <c r="P2775" s="155">
        <f>O2775*H2775</f>
        <v>0</v>
      </c>
      <c r="Q2775" s="155">
        <v>0</v>
      </c>
      <c r="R2775" s="155">
        <f>Q2775*H2775</f>
        <v>0</v>
      </c>
      <c r="S2775" s="155">
        <v>0</v>
      </c>
      <c r="T2775" s="156">
        <f>S2775*H2775</f>
        <v>0</v>
      </c>
      <c r="U2775" s="35"/>
      <c r="V2775" s="35"/>
      <c r="W2775" s="35"/>
      <c r="X2775" s="35"/>
      <c r="Y2775" s="35"/>
      <c r="Z2775" s="35"/>
      <c r="AA2775" s="35"/>
      <c r="AB2775" s="35"/>
      <c r="AC2775" s="35"/>
      <c r="AD2775" s="35"/>
      <c r="AE2775" s="35"/>
      <c r="AR2775" s="157" t="s">
        <v>292</v>
      </c>
      <c r="AT2775" s="157" t="s">
        <v>197</v>
      </c>
      <c r="AU2775" s="157" t="s">
        <v>81</v>
      </c>
      <c r="AY2775" s="20" t="s">
        <v>195</v>
      </c>
      <c r="BE2775" s="158">
        <f>IF(N2775="základní",J2775,0)</f>
        <v>0</v>
      </c>
      <c r="BF2775" s="158">
        <f>IF(N2775="snížená",J2775,0)</f>
        <v>0</v>
      </c>
      <c r="BG2775" s="158">
        <f>IF(N2775="zákl. přenesená",J2775,0)</f>
        <v>0</v>
      </c>
      <c r="BH2775" s="158">
        <f>IF(N2775="sníž. přenesená",J2775,0)</f>
        <v>0</v>
      </c>
      <c r="BI2775" s="158">
        <f>IF(N2775="nulová",J2775,0)</f>
        <v>0</v>
      </c>
      <c r="BJ2775" s="20" t="s">
        <v>79</v>
      </c>
      <c r="BK2775" s="158">
        <f>ROUND(I2775*H2775,2)</f>
        <v>0</v>
      </c>
      <c r="BL2775" s="20" t="s">
        <v>292</v>
      </c>
      <c r="BM2775" s="157" t="s">
        <v>3440</v>
      </c>
    </row>
    <row r="2776" spans="1:65" s="13" customFormat="1">
      <c r="B2776" s="164"/>
      <c r="D2776" s="159" t="s">
        <v>206</v>
      </c>
      <c r="E2776" s="165" t="s">
        <v>3</v>
      </c>
      <c r="F2776" s="166" t="s">
        <v>3428</v>
      </c>
      <c r="H2776" s="167">
        <v>1</v>
      </c>
      <c r="I2776" s="168"/>
      <c r="L2776" s="164"/>
      <c r="M2776" s="169"/>
      <c r="N2776" s="170"/>
      <c r="O2776" s="170"/>
      <c r="P2776" s="170"/>
      <c r="Q2776" s="170"/>
      <c r="R2776" s="170"/>
      <c r="S2776" s="170"/>
      <c r="T2776" s="171"/>
      <c r="AT2776" s="165" t="s">
        <v>206</v>
      </c>
      <c r="AU2776" s="165" t="s">
        <v>81</v>
      </c>
      <c r="AV2776" s="13" t="s">
        <v>81</v>
      </c>
      <c r="AW2776" s="13" t="s">
        <v>34</v>
      </c>
      <c r="AX2776" s="13" t="s">
        <v>79</v>
      </c>
      <c r="AY2776" s="165" t="s">
        <v>195</v>
      </c>
    </row>
    <row r="2777" spans="1:65" s="2" customFormat="1" ht="24.2" customHeight="1">
      <c r="A2777" s="35"/>
      <c r="B2777" s="145"/>
      <c r="C2777" s="146" t="s">
        <v>3441</v>
      </c>
      <c r="D2777" s="146" t="s">
        <v>197</v>
      </c>
      <c r="E2777" s="147" t="s">
        <v>3442</v>
      </c>
      <c r="F2777" s="148" t="s">
        <v>3443</v>
      </c>
      <c r="G2777" s="149" t="s">
        <v>467</v>
      </c>
      <c r="H2777" s="150">
        <v>1</v>
      </c>
      <c r="I2777" s="151"/>
      <c r="J2777" s="152">
        <f>ROUND(I2777*H2777,2)</f>
        <v>0</v>
      </c>
      <c r="K2777" s="148" t="s">
        <v>3</v>
      </c>
      <c r="L2777" s="36"/>
      <c r="M2777" s="153" t="s">
        <v>3</v>
      </c>
      <c r="N2777" s="154" t="s">
        <v>43</v>
      </c>
      <c r="O2777" s="56"/>
      <c r="P2777" s="155">
        <f>O2777*H2777</f>
        <v>0</v>
      </c>
      <c r="Q2777" s="155">
        <v>0</v>
      </c>
      <c r="R2777" s="155">
        <f>Q2777*H2777</f>
        <v>0</v>
      </c>
      <c r="S2777" s="155">
        <v>0</v>
      </c>
      <c r="T2777" s="156">
        <f>S2777*H2777</f>
        <v>0</v>
      </c>
      <c r="U2777" s="35"/>
      <c r="V2777" s="35"/>
      <c r="W2777" s="35"/>
      <c r="X2777" s="35"/>
      <c r="Y2777" s="35"/>
      <c r="Z2777" s="35"/>
      <c r="AA2777" s="35"/>
      <c r="AB2777" s="35"/>
      <c r="AC2777" s="35"/>
      <c r="AD2777" s="35"/>
      <c r="AE2777" s="35"/>
      <c r="AR2777" s="157" t="s">
        <v>292</v>
      </c>
      <c r="AT2777" s="157" t="s">
        <v>197</v>
      </c>
      <c r="AU2777" s="157" t="s">
        <v>81</v>
      </c>
      <c r="AY2777" s="20" t="s">
        <v>195</v>
      </c>
      <c r="BE2777" s="158">
        <f>IF(N2777="základní",J2777,0)</f>
        <v>0</v>
      </c>
      <c r="BF2777" s="158">
        <f>IF(N2777="snížená",J2777,0)</f>
        <v>0</v>
      </c>
      <c r="BG2777" s="158">
        <f>IF(N2777="zákl. přenesená",J2777,0)</f>
        <v>0</v>
      </c>
      <c r="BH2777" s="158">
        <f>IF(N2777="sníž. přenesená",J2777,0)</f>
        <v>0</v>
      </c>
      <c r="BI2777" s="158">
        <f>IF(N2777="nulová",J2777,0)</f>
        <v>0</v>
      </c>
      <c r="BJ2777" s="20" t="s">
        <v>79</v>
      </c>
      <c r="BK2777" s="158">
        <f>ROUND(I2777*H2777,2)</f>
        <v>0</v>
      </c>
      <c r="BL2777" s="20" t="s">
        <v>292</v>
      </c>
      <c r="BM2777" s="157" t="s">
        <v>3444</v>
      </c>
    </row>
    <row r="2778" spans="1:65" s="13" customFormat="1">
      <c r="B2778" s="164"/>
      <c r="D2778" s="159" t="s">
        <v>206</v>
      </c>
      <c r="E2778" s="165" t="s">
        <v>3</v>
      </c>
      <c r="F2778" s="166" t="s">
        <v>3445</v>
      </c>
      <c r="H2778" s="167">
        <v>1</v>
      </c>
      <c r="I2778" s="168"/>
      <c r="L2778" s="164"/>
      <c r="M2778" s="169"/>
      <c r="N2778" s="170"/>
      <c r="O2778" s="170"/>
      <c r="P2778" s="170"/>
      <c r="Q2778" s="170"/>
      <c r="R2778" s="170"/>
      <c r="S2778" s="170"/>
      <c r="T2778" s="171"/>
      <c r="AT2778" s="165" t="s">
        <v>206</v>
      </c>
      <c r="AU2778" s="165" t="s">
        <v>81</v>
      </c>
      <c r="AV2778" s="13" t="s">
        <v>81</v>
      </c>
      <c r="AW2778" s="13" t="s">
        <v>34</v>
      </c>
      <c r="AX2778" s="13" t="s">
        <v>79</v>
      </c>
      <c r="AY2778" s="165" t="s">
        <v>195</v>
      </c>
    </row>
    <row r="2779" spans="1:65" s="2" customFormat="1" ht="24.2" customHeight="1">
      <c r="A2779" s="35"/>
      <c r="B2779" s="145"/>
      <c r="C2779" s="146" t="s">
        <v>3446</v>
      </c>
      <c r="D2779" s="146" t="s">
        <v>197</v>
      </c>
      <c r="E2779" s="147" t="s">
        <v>3447</v>
      </c>
      <c r="F2779" s="148" t="s">
        <v>3448</v>
      </c>
      <c r="G2779" s="149" t="s">
        <v>467</v>
      </c>
      <c r="H2779" s="150">
        <v>1</v>
      </c>
      <c r="I2779" s="151"/>
      <c r="J2779" s="152">
        <f>ROUND(I2779*H2779,2)</f>
        <v>0</v>
      </c>
      <c r="K2779" s="148" t="s">
        <v>3</v>
      </c>
      <c r="L2779" s="36"/>
      <c r="M2779" s="153" t="s">
        <v>3</v>
      </c>
      <c r="N2779" s="154" t="s">
        <v>43</v>
      </c>
      <c r="O2779" s="56"/>
      <c r="P2779" s="155">
        <f>O2779*H2779</f>
        <v>0</v>
      </c>
      <c r="Q2779" s="155">
        <v>0</v>
      </c>
      <c r="R2779" s="155">
        <f>Q2779*H2779</f>
        <v>0</v>
      </c>
      <c r="S2779" s="155">
        <v>0</v>
      </c>
      <c r="T2779" s="156">
        <f>S2779*H2779</f>
        <v>0</v>
      </c>
      <c r="U2779" s="35"/>
      <c r="V2779" s="35"/>
      <c r="W2779" s="35"/>
      <c r="X2779" s="35"/>
      <c r="Y2779" s="35"/>
      <c r="Z2779" s="35"/>
      <c r="AA2779" s="35"/>
      <c r="AB2779" s="35"/>
      <c r="AC2779" s="35"/>
      <c r="AD2779" s="35"/>
      <c r="AE2779" s="35"/>
      <c r="AR2779" s="157" t="s">
        <v>292</v>
      </c>
      <c r="AT2779" s="157" t="s">
        <v>197</v>
      </c>
      <c r="AU2779" s="157" t="s">
        <v>81</v>
      </c>
      <c r="AY2779" s="20" t="s">
        <v>195</v>
      </c>
      <c r="BE2779" s="158">
        <f>IF(N2779="základní",J2779,0)</f>
        <v>0</v>
      </c>
      <c r="BF2779" s="158">
        <f>IF(N2779="snížená",J2779,0)</f>
        <v>0</v>
      </c>
      <c r="BG2779" s="158">
        <f>IF(N2779="zákl. přenesená",J2779,0)</f>
        <v>0</v>
      </c>
      <c r="BH2779" s="158">
        <f>IF(N2779="sníž. přenesená",J2779,0)</f>
        <v>0</v>
      </c>
      <c r="BI2779" s="158">
        <f>IF(N2779="nulová",J2779,0)</f>
        <v>0</v>
      </c>
      <c r="BJ2779" s="20" t="s">
        <v>79</v>
      </c>
      <c r="BK2779" s="158">
        <f>ROUND(I2779*H2779,2)</f>
        <v>0</v>
      </c>
      <c r="BL2779" s="20" t="s">
        <v>292</v>
      </c>
      <c r="BM2779" s="157" t="s">
        <v>3449</v>
      </c>
    </row>
    <row r="2780" spans="1:65" s="13" customFormat="1">
      <c r="B2780" s="164"/>
      <c r="D2780" s="159" t="s">
        <v>206</v>
      </c>
      <c r="E2780" s="165" t="s">
        <v>3</v>
      </c>
      <c r="F2780" s="166" t="s">
        <v>3445</v>
      </c>
      <c r="H2780" s="167">
        <v>1</v>
      </c>
      <c r="I2780" s="168"/>
      <c r="L2780" s="164"/>
      <c r="M2780" s="169"/>
      <c r="N2780" s="170"/>
      <c r="O2780" s="170"/>
      <c r="P2780" s="170"/>
      <c r="Q2780" s="170"/>
      <c r="R2780" s="170"/>
      <c r="S2780" s="170"/>
      <c r="T2780" s="171"/>
      <c r="AT2780" s="165" t="s">
        <v>206</v>
      </c>
      <c r="AU2780" s="165" t="s">
        <v>81</v>
      </c>
      <c r="AV2780" s="13" t="s">
        <v>81</v>
      </c>
      <c r="AW2780" s="13" t="s">
        <v>34</v>
      </c>
      <c r="AX2780" s="13" t="s">
        <v>79</v>
      </c>
      <c r="AY2780" s="165" t="s">
        <v>195</v>
      </c>
    </row>
    <row r="2781" spans="1:65" s="2" customFormat="1" ht="24.2" customHeight="1">
      <c r="A2781" s="35"/>
      <c r="B2781" s="145"/>
      <c r="C2781" s="146" t="s">
        <v>3450</v>
      </c>
      <c r="D2781" s="146" t="s">
        <v>197</v>
      </c>
      <c r="E2781" s="147" t="s">
        <v>3451</v>
      </c>
      <c r="F2781" s="148" t="s">
        <v>3452</v>
      </c>
      <c r="G2781" s="149" t="s">
        <v>467</v>
      </c>
      <c r="H2781" s="150">
        <v>1</v>
      </c>
      <c r="I2781" s="151"/>
      <c r="J2781" s="152">
        <f>ROUND(I2781*H2781,2)</f>
        <v>0</v>
      </c>
      <c r="K2781" s="148" t="s">
        <v>3</v>
      </c>
      <c r="L2781" s="36"/>
      <c r="M2781" s="153" t="s">
        <v>3</v>
      </c>
      <c r="N2781" s="154" t="s">
        <v>43</v>
      </c>
      <c r="O2781" s="56"/>
      <c r="P2781" s="155">
        <f>O2781*H2781</f>
        <v>0</v>
      </c>
      <c r="Q2781" s="155">
        <v>0</v>
      </c>
      <c r="R2781" s="155">
        <f>Q2781*H2781</f>
        <v>0</v>
      </c>
      <c r="S2781" s="155">
        <v>0</v>
      </c>
      <c r="T2781" s="156">
        <f>S2781*H2781</f>
        <v>0</v>
      </c>
      <c r="U2781" s="35"/>
      <c r="V2781" s="35"/>
      <c r="W2781" s="35"/>
      <c r="X2781" s="35"/>
      <c r="Y2781" s="35"/>
      <c r="Z2781" s="35"/>
      <c r="AA2781" s="35"/>
      <c r="AB2781" s="35"/>
      <c r="AC2781" s="35"/>
      <c r="AD2781" s="35"/>
      <c r="AE2781" s="35"/>
      <c r="AR2781" s="157" t="s">
        <v>292</v>
      </c>
      <c r="AT2781" s="157" t="s">
        <v>197</v>
      </c>
      <c r="AU2781" s="157" t="s">
        <v>81</v>
      </c>
      <c r="AY2781" s="20" t="s">
        <v>195</v>
      </c>
      <c r="BE2781" s="158">
        <f>IF(N2781="základní",J2781,0)</f>
        <v>0</v>
      </c>
      <c r="BF2781" s="158">
        <f>IF(N2781="snížená",J2781,0)</f>
        <v>0</v>
      </c>
      <c r="BG2781" s="158">
        <f>IF(N2781="zákl. přenesená",J2781,0)</f>
        <v>0</v>
      </c>
      <c r="BH2781" s="158">
        <f>IF(N2781="sníž. přenesená",J2781,0)</f>
        <v>0</v>
      </c>
      <c r="BI2781" s="158">
        <f>IF(N2781="nulová",J2781,0)</f>
        <v>0</v>
      </c>
      <c r="BJ2781" s="20" t="s">
        <v>79</v>
      </c>
      <c r="BK2781" s="158">
        <f>ROUND(I2781*H2781,2)</f>
        <v>0</v>
      </c>
      <c r="BL2781" s="20" t="s">
        <v>292</v>
      </c>
      <c r="BM2781" s="157" t="s">
        <v>3453</v>
      </c>
    </row>
    <row r="2782" spans="1:65" s="13" customFormat="1">
      <c r="B2782" s="164"/>
      <c r="D2782" s="159" t="s">
        <v>206</v>
      </c>
      <c r="E2782" s="165" t="s">
        <v>3</v>
      </c>
      <c r="F2782" s="166" t="s">
        <v>3445</v>
      </c>
      <c r="H2782" s="167">
        <v>1</v>
      </c>
      <c r="I2782" s="168"/>
      <c r="L2782" s="164"/>
      <c r="M2782" s="169"/>
      <c r="N2782" s="170"/>
      <c r="O2782" s="170"/>
      <c r="P2782" s="170"/>
      <c r="Q2782" s="170"/>
      <c r="R2782" s="170"/>
      <c r="S2782" s="170"/>
      <c r="T2782" s="171"/>
      <c r="AT2782" s="165" t="s">
        <v>206</v>
      </c>
      <c r="AU2782" s="165" t="s">
        <v>81</v>
      </c>
      <c r="AV2782" s="13" t="s">
        <v>81</v>
      </c>
      <c r="AW2782" s="13" t="s">
        <v>34</v>
      </c>
      <c r="AX2782" s="13" t="s">
        <v>79</v>
      </c>
      <c r="AY2782" s="165" t="s">
        <v>195</v>
      </c>
    </row>
    <row r="2783" spans="1:65" s="2" customFormat="1" ht="24.2" customHeight="1">
      <c r="A2783" s="35"/>
      <c r="B2783" s="145"/>
      <c r="C2783" s="146" t="s">
        <v>3454</v>
      </c>
      <c r="D2783" s="146" t="s">
        <v>197</v>
      </c>
      <c r="E2783" s="147" t="s">
        <v>3455</v>
      </c>
      <c r="F2783" s="148" t="s">
        <v>3456</v>
      </c>
      <c r="G2783" s="149" t="s">
        <v>467</v>
      </c>
      <c r="H2783" s="150">
        <v>1</v>
      </c>
      <c r="I2783" s="151"/>
      <c r="J2783" s="152">
        <f>ROUND(I2783*H2783,2)</f>
        <v>0</v>
      </c>
      <c r="K2783" s="148" t="s">
        <v>3</v>
      </c>
      <c r="L2783" s="36"/>
      <c r="M2783" s="153" t="s">
        <v>3</v>
      </c>
      <c r="N2783" s="154" t="s">
        <v>43</v>
      </c>
      <c r="O2783" s="56"/>
      <c r="P2783" s="155">
        <f>O2783*H2783</f>
        <v>0</v>
      </c>
      <c r="Q2783" s="155">
        <v>0</v>
      </c>
      <c r="R2783" s="155">
        <f>Q2783*H2783</f>
        <v>0</v>
      </c>
      <c r="S2783" s="155">
        <v>0</v>
      </c>
      <c r="T2783" s="156">
        <f>S2783*H2783</f>
        <v>0</v>
      </c>
      <c r="U2783" s="35"/>
      <c r="V2783" s="35"/>
      <c r="W2783" s="35"/>
      <c r="X2783" s="35"/>
      <c r="Y2783" s="35"/>
      <c r="Z2783" s="35"/>
      <c r="AA2783" s="35"/>
      <c r="AB2783" s="35"/>
      <c r="AC2783" s="35"/>
      <c r="AD2783" s="35"/>
      <c r="AE2783" s="35"/>
      <c r="AR2783" s="157" t="s">
        <v>292</v>
      </c>
      <c r="AT2783" s="157" t="s">
        <v>197</v>
      </c>
      <c r="AU2783" s="157" t="s">
        <v>81</v>
      </c>
      <c r="AY2783" s="20" t="s">
        <v>195</v>
      </c>
      <c r="BE2783" s="158">
        <f>IF(N2783="základní",J2783,0)</f>
        <v>0</v>
      </c>
      <c r="BF2783" s="158">
        <f>IF(N2783="snížená",J2783,0)</f>
        <v>0</v>
      </c>
      <c r="BG2783" s="158">
        <f>IF(N2783="zákl. přenesená",J2783,0)</f>
        <v>0</v>
      </c>
      <c r="BH2783" s="158">
        <f>IF(N2783="sníž. přenesená",J2783,0)</f>
        <v>0</v>
      </c>
      <c r="BI2783" s="158">
        <f>IF(N2783="nulová",J2783,0)</f>
        <v>0</v>
      </c>
      <c r="BJ2783" s="20" t="s">
        <v>79</v>
      </c>
      <c r="BK2783" s="158">
        <f>ROUND(I2783*H2783,2)</f>
        <v>0</v>
      </c>
      <c r="BL2783" s="20" t="s">
        <v>292</v>
      </c>
      <c r="BM2783" s="157" t="s">
        <v>3457</v>
      </c>
    </row>
    <row r="2784" spans="1:65" s="13" customFormat="1">
      <c r="B2784" s="164"/>
      <c r="D2784" s="159" t="s">
        <v>206</v>
      </c>
      <c r="E2784" s="165" t="s">
        <v>3</v>
      </c>
      <c r="F2784" s="166" t="s">
        <v>3445</v>
      </c>
      <c r="H2784" s="167">
        <v>1</v>
      </c>
      <c r="I2784" s="168"/>
      <c r="L2784" s="164"/>
      <c r="M2784" s="169"/>
      <c r="N2784" s="170"/>
      <c r="O2784" s="170"/>
      <c r="P2784" s="170"/>
      <c r="Q2784" s="170"/>
      <c r="R2784" s="170"/>
      <c r="S2784" s="170"/>
      <c r="T2784" s="171"/>
      <c r="AT2784" s="165" t="s">
        <v>206</v>
      </c>
      <c r="AU2784" s="165" t="s">
        <v>81</v>
      </c>
      <c r="AV2784" s="13" t="s">
        <v>81</v>
      </c>
      <c r="AW2784" s="13" t="s">
        <v>34</v>
      </c>
      <c r="AX2784" s="13" t="s">
        <v>79</v>
      </c>
      <c r="AY2784" s="165" t="s">
        <v>195</v>
      </c>
    </row>
    <row r="2785" spans="1:65" s="2" customFormat="1" ht="24.2" customHeight="1">
      <c r="A2785" s="35"/>
      <c r="B2785" s="145"/>
      <c r="C2785" s="146" t="s">
        <v>3458</v>
      </c>
      <c r="D2785" s="146" t="s">
        <v>197</v>
      </c>
      <c r="E2785" s="147" t="s">
        <v>3459</v>
      </c>
      <c r="F2785" s="148" t="s">
        <v>3460</v>
      </c>
      <c r="G2785" s="149" t="s">
        <v>467</v>
      </c>
      <c r="H2785" s="150">
        <v>1</v>
      </c>
      <c r="I2785" s="151"/>
      <c r="J2785" s="152">
        <f>ROUND(I2785*H2785,2)</f>
        <v>0</v>
      </c>
      <c r="K2785" s="148" t="s">
        <v>3</v>
      </c>
      <c r="L2785" s="36"/>
      <c r="M2785" s="153" t="s">
        <v>3</v>
      </c>
      <c r="N2785" s="154" t="s">
        <v>43</v>
      </c>
      <c r="O2785" s="56"/>
      <c r="P2785" s="155">
        <f>O2785*H2785</f>
        <v>0</v>
      </c>
      <c r="Q2785" s="155">
        <v>0</v>
      </c>
      <c r="R2785" s="155">
        <f>Q2785*H2785</f>
        <v>0</v>
      </c>
      <c r="S2785" s="155">
        <v>0</v>
      </c>
      <c r="T2785" s="156">
        <f>S2785*H2785</f>
        <v>0</v>
      </c>
      <c r="U2785" s="35"/>
      <c r="V2785" s="35"/>
      <c r="W2785" s="35"/>
      <c r="X2785" s="35"/>
      <c r="Y2785" s="35"/>
      <c r="Z2785" s="35"/>
      <c r="AA2785" s="35"/>
      <c r="AB2785" s="35"/>
      <c r="AC2785" s="35"/>
      <c r="AD2785" s="35"/>
      <c r="AE2785" s="35"/>
      <c r="AR2785" s="157" t="s">
        <v>292</v>
      </c>
      <c r="AT2785" s="157" t="s">
        <v>197</v>
      </c>
      <c r="AU2785" s="157" t="s">
        <v>81</v>
      </c>
      <c r="AY2785" s="20" t="s">
        <v>195</v>
      </c>
      <c r="BE2785" s="158">
        <f>IF(N2785="základní",J2785,0)</f>
        <v>0</v>
      </c>
      <c r="BF2785" s="158">
        <f>IF(N2785="snížená",J2785,0)</f>
        <v>0</v>
      </c>
      <c r="BG2785" s="158">
        <f>IF(N2785="zákl. přenesená",J2785,0)</f>
        <v>0</v>
      </c>
      <c r="BH2785" s="158">
        <f>IF(N2785="sníž. přenesená",J2785,0)</f>
        <v>0</v>
      </c>
      <c r="BI2785" s="158">
        <f>IF(N2785="nulová",J2785,0)</f>
        <v>0</v>
      </c>
      <c r="BJ2785" s="20" t="s">
        <v>79</v>
      </c>
      <c r="BK2785" s="158">
        <f>ROUND(I2785*H2785,2)</f>
        <v>0</v>
      </c>
      <c r="BL2785" s="20" t="s">
        <v>292</v>
      </c>
      <c r="BM2785" s="157" t="s">
        <v>3461</v>
      </c>
    </row>
    <row r="2786" spans="1:65" s="13" customFormat="1">
      <c r="B2786" s="164"/>
      <c r="D2786" s="159" t="s">
        <v>206</v>
      </c>
      <c r="E2786" s="165" t="s">
        <v>3</v>
      </c>
      <c r="F2786" s="166" t="s">
        <v>3462</v>
      </c>
      <c r="H2786" s="167">
        <v>1</v>
      </c>
      <c r="I2786" s="168"/>
      <c r="L2786" s="164"/>
      <c r="M2786" s="169"/>
      <c r="N2786" s="170"/>
      <c r="O2786" s="170"/>
      <c r="P2786" s="170"/>
      <c r="Q2786" s="170"/>
      <c r="R2786" s="170"/>
      <c r="S2786" s="170"/>
      <c r="T2786" s="171"/>
      <c r="AT2786" s="165" t="s">
        <v>206</v>
      </c>
      <c r="AU2786" s="165" t="s">
        <v>81</v>
      </c>
      <c r="AV2786" s="13" t="s">
        <v>81</v>
      </c>
      <c r="AW2786" s="13" t="s">
        <v>34</v>
      </c>
      <c r="AX2786" s="13" t="s">
        <v>79</v>
      </c>
      <c r="AY2786" s="165" t="s">
        <v>195</v>
      </c>
    </row>
    <row r="2787" spans="1:65" s="2" customFormat="1" ht="24.2" customHeight="1">
      <c r="A2787" s="35"/>
      <c r="B2787" s="145"/>
      <c r="C2787" s="146" t="s">
        <v>3463</v>
      </c>
      <c r="D2787" s="146" t="s">
        <v>197</v>
      </c>
      <c r="E2787" s="147" t="s">
        <v>3464</v>
      </c>
      <c r="F2787" s="148" t="s">
        <v>3465</v>
      </c>
      <c r="G2787" s="149" t="s">
        <v>467</v>
      </c>
      <c r="H2787" s="150">
        <v>4</v>
      </c>
      <c r="I2787" s="151"/>
      <c r="J2787" s="152">
        <f>ROUND(I2787*H2787,2)</f>
        <v>0</v>
      </c>
      <c r="K2787" s="148" t="s">
        <v>3</v>
      </c>
      <c r="L2787" s="36"/>
      <c r="M2787" s="153" t="s">
        <v>3</v>
      </c>
      <c r="N2787" s="154" t="s">
        <v>43</v>
      </c>
      <c r="O2787" s="56"/>
      <c r="P2787" s="155">
        <f>O2787*H2787</f>
        <v>0</v>
      </c>
      <c r="Q2787" s="155">
        <v>0</v>
      </c>
      <c r="R2787" s="155">
        <f>Q2787*H2787</f>
        <v>0</v>
      </c>
      <c r="S2787" s="155">
        <v>0</v>
      </c>
      <c r="T2787" s="156">
        <f>S2787*H2787</f>
        <v>0</v>
      </c>
      <c r="U2787" s="35"/>
      <c r="V2787" s="35"/>
      <c r="W2787" s="35"/>
      <c r="X2787" s="35"/>
      <c r="Y2787" s="35"/>
      <c r="Z2787" s="35"/>
      <c r="AA2787" s="35"/>
      <c r="AB2787" s="35"/>
      <c r="AC2787" s="35"/>
      <c r="AD2787" s="35"/>
      <c r="AE2787" s="35"/>
      <c r="AR2787" s="157" t="s">
        <v>292</v>
      </c>
      <c r="AT2787" s="157" t="s">
        <v>197</v>
      </c>
      <c r="AU2787" s="157" t="s">
        <v>81</v>
      </c>
      <c r="AY2787" s="20" t="s">
        <v>195</v>
      </c>
      <c r="BE2787" s="158">
        <f>IF(N2787="základní",J2787,0)</f>
        <v>0</v>
      </c>
      <c r="BF2787" s="158">
        <f>IF(N2787="snížená",J2787,0)</f>
        <v>0</v>
      </c>
      <c r="BG2787" s="158">
        <f>IF(N2787="zákl. přenesená",J2787,0)</f>
        <v>0</v>
      </c>
      <c r="BH2787" s="158">
        <f>IF(N2787="sníž. přenesená",J2787,0)</f>
        <v>0</v>
      </c>
      <c r="BI2787" s="158">
        <f>IF(N2787="nulová",J2787,0)</f>
        <v>0</v>
      </c>
      <c r="BJ2787" s="20" t="s">
        <v>79</v>
      </c>
      <c r="BK2787" s="158">
        <f>ROUND(I2787*H2787,2)</f>
        <v>0</v>
      </c>
      <c r="BL2787" s="20" t="s">
        <v>292</v>
      </c>
      <c r="BM2787" s="157" t="s">
        <v>3466</v>
      </c>
    </row>
    <row r="2788" spans="1:65" s="13" customFormat="1">
      <c r="B2788" s="164"/>
      <c r="D2788" s="159" t="s">
        <v>206</v>
      </c>
      <c r="E2788" s="165" t="s">
        <v>3</v>
      </c>
      <c r="F2788" s="166" t="s">
        <v>3467</v>
      </c>
      <c r="H2788" s="167">
        <v>4</v>
      </c>
      <c r="I2788" s="168"/>
      <c r="L2788" s="164"/>
      <c r="M2788" s="169"/>
      <c r="N2788" s="170"/>
      <c r="O2788" s="170"/>
      <c r="P2788" s="170"/>
      <c r="Q2788" s="170"/>
      <c r="R2788" s="170"/>
      <c r="S2788" s="170"/>
      <c r="T2788" s="171"/>
      <c r="AT2788" s="165" t="s">
        <v>206</v>
      </c>
      <c r="AU2788" s="165" t="s">
        <v>81</v>
      </c>
      <c r="AV2788" s="13" t="s">
        <v>81</v>
      </c>
      <c r="AW2788" s="13" t="s">
        <v>34</v>
      </c>
      <c r="AX2788" s="13" t="s">
        <v>79</v>
      </c>
      <c r="AY2788" s="165" t="s">
        <v>195</v>
      </c>
    </row>
    <row r="2789" spans="1:65" s="2" customFormat="1" ht="24.2" customHeight="1">
      <c r="A2789" s="35"/>
      <c r="B2789" s="145"/>
      <c r="C2789" s="146" t="s">
        <v>3468</v>
      </c>
      <c r="D2789" s="146" t="s">
        <v>197</v>
      </c>
      <c r="E2789" s="147" t="s">
        <v>3469</v>
      </c>
      <c r="F2789" s="148" t="s">
        <v>3470</v>
      </c>
      <c r="G2789" s="149" t="s">
        <v>467</v>
      </c>
      <c r="H2789" s="150">
        <v>5</v>
      </c>
      <c r="I2789" s="151"/>
      <c r="J2789" s="152">
        <f>ROUND(I2789*H2789,2)</f>
        <v>0</v>
      </c>
      <c r="K2789" s="148" t="s">
        <v>3</v>
      </c>
      <c r="L2789" s="36"/>
      <c r="M2789" s="153" t="s">
        <v>3</v>
      </c>
      <c r="N2789" s="154" t="s">
        <v>43</v>
      </c>
      <c r="O2789" s="56"/>
      <c r="P2789" s="155">
        <f>O2789*H2789</f>
        <v>0</v>
      </c>
      <c r="Q2789" s="155">
        <v>0</v>
      </c>
      <c r="R2789" s="155">
        <f>Q2789*H2789</f>
        <v>0</v>
      </c>
      <c r="S2789" s="155">
        <v>0</v>
      </c>
      <c r="T2789" s="156">
        <f>S2789*H2789</f>
        <v>0</v>
      </c>
      <c r="U2789" s="35"/>
      <c r="V2789" s="35"/>
      <c r="W2789" s="35"/>
      <c r="X2789" s="35"/>
      <c r="Y2789" s="35"/>
      <c r="Z2789" s="35"/>
      <c r="AA2789" s="35"/>
      <c r="AB2789" s="35"/>
      <c r="AC2789" s="35"/>
      <c r="AD2789" s="35"/>
      <c r="AE2789" s="35"/>
      <c r="AR2789" s="157" t="s">
        <v>292</v>
      </c>
      <c r="AT2789" s="157" t="s">
        <v>197</v>
      </c>
      <c r="AU2789" s="157" t="s">
        <v>81</v>
      </c>
      <c r="AY2789" s="20" t="s">
        <v>195</v>
      </c>
      <c r="BE2789" s="158">
        <f>IF(N2789="základní",J2789,0)</f>
        <v>0</v>
      </c>
      <c r="BF2789" s="158">
        <f>IF(N2789="snížená",J2789,0)</f>
        <v>0</v>
      </c>
      <c r="BG2789" s="158">
        <f>IF(N2789="zákl. přenesená",J2789,0)</f>
        <v>0</v>
      </c>
      <c r="BH2789" s="158">
        <f>IF(N2789="sníž. přenesená",J2789,0)</f>
        <v>0</v>
      </c>
      <c r="BI2789" s="158">
        <f>IF(N2789="nulová",J2789,0)</f>
        <v>0</v>
      </c>
      <c r="BJ2789" s="20" t="s">
        <v>79</v>
      </c>
      <c r="BK2789" s="158">
        <f>ROUND(I2789*H2789,2)</f>
        <v>0</v>
      </c>
      <c r="BL2789" s="20" t="s">
        <v>292</v>
      </c>
      <c r="BM2789" s="157" t="s">
        <v>3471</v>
      </c>
    </row>
    <row r="2790" spans="1:65" s="13" customFormat="1">
      <c r="B2790" s="164"/>
      <c r="D2790" s="159" t="s">
        <v>206</v>
      </c>
      <c r="E2790" s="165" t="s">
        <v>3</v>
      </c>
      <c r="F2790" s="166" t="s">
        <v>3472</v>
      </c>
      <c r="H2790" s="167">
        <v>5</v>
      </c>
      <c r="I2790" s="168"/>
      <c r="L2790" s="164"/>
      <c r="M2790" s="169"/>
      <c r="N2790" s="170"/>
      <c r="O2790" s="170"/>
      <c r="P2790" s="170"/>
      <c r="Q2790" s="170"/>
      <c r="R2790" s="170"/>
      <c r="S2790" s="170"/>
      <c r="T2790" s="171"/>
      <c r="AT2790" s="165" t="s">
        <v>206</v>
      </c>
      <c r="AU2790" s="165" t="s">
        <v>81</v>
      </c>
      <c r="AV2790" s="13" t="s">
        <v>81</v>
      </c>
      <c r="AW2790" s="13" t="s">
        <v>34</v>
      </c>
      <c r="AX2790" s="13" t="s">
        <v>79</v>
      </c>
      <c r="AY2790" s="165" t="s">
        <v>195</v>
      </c>
    </row>
    <row r="2791" spans="1:65" s="2" customFormat="1" ht="24.2" customHeight="1">
      <c r="A2791" s="35"/>
      <c r="B2791" s="145"/>
      <c r="C2791" s="146" t="s">
        <v>3473</v>
      </c>
      <c r="D2791" s="146" t="s">
        <v>197</v>
      </c>
      <c r="E2791" s="147" t="s">
        <v>3474</v>
      </c>
      <c r="F2791" s="148" t="s">
        <v>3475</v>
      </c>
      <c r="G2791" s="149" t="s">
        <v>467</v>
      </c>
      <c r="H2791" s="150">
        <v>1</v>
      </c>
      <c r="I2791" s="151"/>
      <c r="J2791" s="152">
        <f>ROUND(I2791*H2791,2)</f>
        <v>0</v>
      </c>
      <c r="K2791" s="148" t="s">
        <v>3</v>
      </c>
      <c r="L2791" s="36"/>
      <c r="M2791" s="153" t="s">
        <v>3</v>
      </c>
      <c r="N2791" s="154" t="s">
        <v>43</v>
      </c>
      <c r="O2791" s="56"/>
      <c r="P2791" s="155">
        <f>O2791*H2791</f>
        <v>0</v>
      </c>
      <c r="Q2791" s="155">
        <v>0</v>
      </c>
      <c r="R2791" s="155">
        <f>Q2791*H2791</f>
        <v>0</v>
      </c>
      <c r="S2791" s="155">
        <v>0</v>
      </c>
      <c r="T2791" s="156">
        <f>S2791*H2791</f>
        <v>0</v>
      </c>
      <c r="U2791" s="35"/>
      <c r="V2791" s="35"/>
      <c r="W2791" s="35"/>
      <c r="X2791" s="35"/>
      <c r="Y2791" s="35"/>
      <c r="Z2791" s="35"/>
      <c r="AA2791" s="35"/>
      <c r="AB2791" s="35"/>
      <c r="AC2791" s="35"/>
      <c r="AD2791" s="35"/>
      <c r="AE2791" s="35"/>
      <c r="AR2791" s="157" t="s">
        <v>292</v>
      </c>
      <c r="AT2791" s="157" t="s">
        <v>197</v>
      </c>
      <c r="AU2791" s="157" t="s">
        <v>81</v>
      </c>
      <c r="AY2791" s="20" t="s">
        <v>195</v>
      </c>
      <c r="BE2791" s="158">
        <f>IF(N2791="základní",J2791,0)</f>
        <v>0</v>
      </c>
      <c r="BF2791" s="158">
        <f>IF(N2791="snížená",J2791,0)</f>
        <v>0</v>
      </c>
      <c r="BG2791" s="158">
        <f>IF(N2791="zákl. přenesená",J2791,0)</f>
        <v>0</v>
      </c>
      <c r="BH2791" s="158">
        <f>IF(N2791="sníž. přenesená",J2791,0)</f>
        <v>0</v>
      </c>
      <c r="BI2791" s="158">
        <f>IF(N2791="nulová",J2791,0)</f>
        <v>0</v>
      </c>
      <c r="BJ2791" s="20" t="s">
        <v>79</v>
      </c>
      <c r="BK2791" s="158">
        <f>ROUND(I2791*H2791,2)</f>
        <v>0</v>
      </c>
      <c r="BL2791" s="20" t="s">
        <v>292</v>
      </c>
      <c r="BM2791" s="157" t="s">
        <v>3476</v>
      </c>
    </row>
    <row r="2792" spans="1:65" s="13" customFormat="1">
      <c r="B2792" s="164"/>
      <c r="D2792" s="159" t="s">
        <v>206</v>
      </c>
      <c r="E2792" s="165" t="s">
        <v>3</v>
      </c>
      <c r="F2792" s="166" t="s">
        <v>3477</v>
      </c>
      <c r="H2792" s="167">
        <v>1</v>
      </c>
      <c r="I2792" s="168"/>
      <c r="L2792" s="164"/>
      <c r="M2792" s="169"/>
      <c r="N2792" s="170"/>
      <c r="O2792" s="170"/>
      <c r="P2792" s="170"/>
      <c r="Q2792" s="170"/>
      <c r="R2792" s="170"/>
      <c r="S2792" s="170"/>
      <c r="T2792" s="171"/>
      <c r="AT2792" s="165" t="s">
        <v>206</v>
      </c>
      <c r="AU2792" s="165" t="s">
        <v>81</v>
      </c>
      <c r="AV2792" s="13" t="s">
        <v>81</v>
      </c>
      <c r="AW2792" s="13" t="s">
        <v>34</v>
      </c>
      <c r="AX2792" s="13" t="s">
        <v>79</v>
      </c>
      <c r="AY2792" s="165" t="s">
        <v>195</v>
      </c>
    </row>
    <row r="2793" spans="1:65" s="2" customFormat="1" ht="24.2" customHeight="1">
      <c r="A2793" s="35"/>
      <c r="B2793" s="145"/>
      <c r="C2793" s="146" t="s">
        <v>3478</v>
      </c>
      <c r="D2793" s="146" t="s">
        <v>197</v>
      </c>
      <c r="E2793" s="147" t="s">
        <v>3479</v>
      </c>
      <c r="F2793" s="148" t="s">
        <v>3480</v>
      </c>
      <c r="G2793" s="149" t="s">
        <v>467</v>
      </c>
      <c r="H2793" s="150">
        <v>1</v>
      </c>
      <c r="I2793" s="151"/>
      <c r="J2793" s="152">
        <f>ROUND(I2793*H2793,2)</f>
        <v>0</v>
      </c>
      <c r="K2793" s="148" t="s">
        <v>3</v>
      </c>
      <c r="L2793" s="36"/>
      <c r="M2793" s="153" t="s">
        <v>3</v>
      </c>
      <c r="N2793" s="154" t="s">
        <v>43</v>
      </c>
      <c r="O2793" s="56"/>
      <c r="P2793" s="155">
        <f>O2793*H2793</f>
        <v>0</v>
      </c>
      <c r="Q2793" s="155">
        <v>0</v>
      </c>
      <c r="R2793" s="155">
        <f>Q2793*H2793</f>
        <v>0</v>
      </c>
      <c r="S2793" s="155">
        <v>0</v>
      </c>
      <c r="T2793" s="156">
        <f>S2793*H2793</f>
        <v>0</v>
      </c>
      <c r="U2793" s="35"/>
      <c r="V2793" s="35"/>
      <c r="W2793" s="35"/>
      <c r="X2793" s="35"/>
      <c r="Y2793" s="35"/>
      <c r="Z2793" s="35"/>
      <c r="AA2793" s="35"/>
      <c r="AB2793" s="35"/>
      <c r="AC2793" s="35"/>
      <c r="AD2793" s="35"/>
      <c r="AE2793" s="35"/>
      <c r="AR2793" s="157" t="s">
        <v>292</v>
      </c>
      <c r="AT2793" s="157" t="s">
        <v>197</v>
      </c>
      <c r="AU2793" s="157" t="s">
        <v>81</v>
      </c>
      <c r="AY2793" s="20" t="s">
        <v>195</v>
      </c>
      <c r="BE2793" s="158">
        <f>IF(N2793="základní",J2793,0)</f>
        <v>0</v>
      </c>
      <c r="BF2793" s="158">
        <f>IF(N2793="snížená",J2793,0)</f>
        <v>0</v>
      </c>
      <c r="BG2793" s="158">
        <f>IF(N2793="zákl. přenesená",J2793,0)</f>
        <v>0</v>
      </c>
      <c r="BH2793" s="158">
        <f>IF(N2793="sníž. přenesená",J2793,0)</f>
        <v>0</v>
      </c>
      <c r="BI2793" s="158">
        <f>IF(N2793="nulová",J2793,0)</f>
        <v>0</v>
      </c>
      <c r="BJ2793" s="20" t="s">
        <v>79</v>
      </c>
      <c r="BK2793" s="158">
        <f>ROUND(I2793*H2793,2)</f>
        <v>0</v>
      </c>
      <c r="BL2793" s="20" t="s">
        <v>292</v>
      </c>
      <c r="BM2793" s="157" t="s">
        <v>3481</v>
      </c>
    </row>
    <row r="2794" spans="1:65" s="13" customFormat="1">
      <c r="B2794" s="164"/>
      <c r="D2794" s="159" t="s">
        <v>206</v>
      </c>
      <c r="E2794" s="165" t="s">
        <v>3</v>
      </c>
      <c r="F2794" s="166" t="s">
        <v>3482</v>
      </c>
      <c r="H2794" s="167">
        <v>1</v>
      </c>
      <c r="I2794" s="168"/>
      <c r="L2794" s="164"/>
      <c r="M2794" s="169"/>
      <c r="N2794" s="170"/>
      <c r="O2794" s="170"/>
      <c r="P2794" s="170"/>
      <c r="Q2794" s="170"/>
      <c r="R2794" s="170"/>
      <c r="S2794" s="170"/>
      <c r="T2794" s="171"/>
      <c r="AT2794" s="165" t="s">
        <v>206</v>
      </c>
      <c r="AU2794" s="165" t="s">
        <v>81</v>
      </c>
      <c r="AV2794" s="13" t="s">
        <v>81</v>
      </c>
      <c r="AW2794" s="13" t="s">
        <v>34</v>
      </c>
      <c r="AX2794" s="13" t="s">
        <v>79</v>
      </c>
      <c r="AY2794" s="165" t="s">
        <v>195</v>
      </c>
    </row>
    <row r="2795" spans="1:65" s="2" customFormat="1" ht="24.2" customHeight="1">
      <c r="A2795" s="35"/>
      <c r="B2795" s="145"/>
      <c r="C2795" s="146" t="s">
        <v>3483</v>
      </c>
      <c r="D2795" s="146" t="s">
        <v>197</v>
      </c>
      <c r="E2795" s="147" t="s">
        <v>3484</v>
      </c>
      <c r="F2795" s="148" t="s">
        <v>3485</v>
      </c>
      <c r="G2795" s="149" t="s">
        <v>467</v>
      </c>
      <c r="H2795" s="150">
        <v>1</v>
      </c>
      <c r="I2795" s="151"/>
      <c r="J2795" s="152">
        <f>ROUND(I2795*H2795,2)</f>
        <v>0</v>
      </c>
      <c r="K2795" s="148" t="s">
        <v>3</v>
      </c>
      <c r="L2795" s="36"/>
      <c r="M2795" s="153" t="s">
        <v>3</v>
      </c>
      <c r="N2795" s="154" t="s">
        <v>43</v>
      </c>
      <c r="O2795" s="56"/>
      <c r="P2795" s="155">
        <f>O2795*H2795</f>
        <v>0</v>
      </c>
      <c r="Q2795" s="155">
        <v>0</v>
      </c>
      <c r="R2795" s="155">
        <f>Q2795*H2795</f>
        <v>0</v>
      </c>
      <c r="S2795" s="155">
        <v>0</v>
      </c>
      <c r="T2795" s="156">
        <f>S2795*H2795</f>
        <v>0</v>
      </c>
      <c r="U2795" s="35"/>
      <c r="V2795" s="35"/>
      <c r="W2795" s="35"/>
      <c r="X2795" s="35"/>
      <c r="Y2795" s="35"/>
      <c r="Z2795" s="35"/>
      <c r="AA2795" s="35"/>
      <c r="AB2795" s="35"/>
      <c r="AC2795" s="35"/>
      <c r="AD2795" s="35"/>
      <c r="AE2795" s="35"/>
      <c r="AR2795" s="157" t="s">
        <v>292</v>
      </c>
      <c r="AT2795" s="157" t="s">
        <v>197</v>
      </c>
      <c r="AU2795" s="157" t="s">
        <v>81</v>
      </c>
      <c r="AY2795" s="20" t="s">
        <v>195</v>
      </c>
      <c r="BE2795" s="158">
        <f>IF(N2795="základní",J2795,0)</f>
        <v>0</v>
      </c>
      <c r="BF2795" s="158">
        <f>IF(N2795="snížená",J2795,0)</f>
        <v>0</v>
      </c>
      <c r="BG2795" s="158">
        <f>IF(N2795="zákl. přenesená",J2795,0)</f>
        <v>0</v>
      </c>
      <c r="BH2795" s="158">
        <f>IF(N2795="sníž. přenesená",J2795,0)</f>
        <v>0</v>
      </c>
      <c r="BI2795" s="158">
        <f>IF(N2795="nulová",J2795,0)</f>
        <v>0</v>
      </c>
      <c r="BJ2795" s="20" t="s">
        <v>79</v>
      </c>
      <c r="BK2795" s="158">
        <f>ROUND(I2795*H2795,2)</f>
        <v>0</v>
      </c>
      <c r="BL2795" s="20" t="s">
        <v>292</v>
      </c>
      <c r="BM2795" s="157" t="s">
        <v>3486</v>
      </c>
    </row>
    <row r="2796" spans="1:65" s="13" customFormat="1">
      <c r="B2796" s="164"/>
      <c r="D2796" s="159" t="s">
        <v>206</v>
      </c>
      <c r="E2796" s="165" t="s">
        <v>3</v>
      </c>
      <c r="F2796" s="166" t="s">
        <v>3482</v>
      </c>
      <c r="H2796" s="167">
        <v>1</v>
      </c>
      <c r="I2796" s="168"/>
      <c r="L2796" s="164"/>
      <c r="M2796" s="169"/>
      <c r="N2796" s="170"/>
      <c r="O2796" s="170"/>
      <c r="P2796" s="170"/>
      <c r="Q2796" s="170"/>
      <c r="R2796" s="170"/>
      <c r="S2796" s="170"/>
      <c r="T2796" s="171"/>
      <c r="AT2796" s="165" t="s">
        <v>206</v>
      </c>
      <c r="AU2796" s="165" t="s">
        <v>81</v>
      </c>
      <c r="AV2796" s="13" t="s">
        <v>81</v>
      </c>
      <c r="AW2796" s="13" t="s">
        <v>34</v>
      </c>
      <c r="AX2796" s="13" t="s">
        <v>79</v>
      </c>
      <c r="AY2796" s="165" t="s">
        <v>195</v>
      </c>
    </row>
    <row r="2797" spans="1:65" s="2" customFormat="1" ht="24.2" customHeight="1">
      <c r="A2797" s="35"/>
      <c r="B2797" s="145"/>
      <c r="C2797" s="146" t="s">
        <v>3487</v>
      </c>
      <c r="D2797" s="146" t="s">
        <v>197</v>
      </c>
      <c r="E2797" s="147" t="s">
        <v>3488</v>
      </c>
      <c r="F2797" s="148" t="s">
        <v>3489</v>
      </c>
      <c r="G2797" s="149" t="s">
        <v>1071</v>
      </c>
      <c r="H2797" s="150">
        <v>1</v>
      </c>
      <c r="I2797" s="151"/>
      <c r="J2797" s="152">
        <f>ROUND(I2797*H2797,2)</f>
        <v>0</v>
      </c>
      <c r="K2797" s="148" t="s">
        <v>3</v>
      </c>
      <c r="L2797" s="36"/>
      <c r="M2797" s="153" t="s">
        <v>3</v>
      </c>
      <c r="N2797" s="154" t="s">
        <v>43</v>
      </c>
      <c r="O2797" s="56"/>
      <c r="P2797" s="155">
        <f>O2797*H2797</f>
        <v>0</v>
      </c>
      <c r="Q2797" s="155">
        <v>0</v>
      </c>
      <c r="R2797" s="155">
        <f>Q2797*H2797</f>
        <v>0</v>
      </c>
      <c r="S2797" s="155">
        <v>0</v>
      </c>
      <c r="T2797" s="156">
        <f>S2797*H2797</f>
        <v>0</v>
      </c>
      <c r="U2797" s="35"/>
      <c r="V2797" s="35"/>
      <c r="W2797" s="35"/>
      <c r="X2797" s="35"/>
      <c r="Y2797" s="35"/>
      <c r="Z2797" s="35"/>
      <c r="AA2797" s="35"/>
      <c r="AB2797" s="35"/>
      <c r="AC2797" s="35"/>
      <c r="AD2797" s="35"/>
      <c r="AE2797" s="35"/>
      <c r="AR2797" s="157" t="s">
        <v>292</v>
      </c>
      <c r="AT2797" s="157" t="s">
        <v>197</v>
      </c>
      <c r="AU2797" s="157" t="s">
        <v>81</v>
      </c>
      <c r="AY2797" s="20" t="s">
        <v>195</v>
      </c>
      <c r="BE2797" s="158">
        <f>IF(N2797="základní",J2797,0)</f>
        <v>0</v>
      </c>
      <c r="BF2797" s="158">
        <f>IF(N2797="snížená",J2797,0)</f>
        <v>0</v>
      </c>
      <c r="BG2797" s="158">
        <f>IF(N2797="zákl. přenesená",J2797,0)</f>
        <v>0</v>
      </c>
      <c r="BH2797" s="158">
        <f>IF(N2797="sníž. přenesená",J2797,0)</f>
        <v>0</v>
      </c>
      <c r="BI2797" s="158">
        <f>IF(N2797="nulová",J2797,0)</f>
        <v>0</v>
      </c>
      <c r="BJ2797" s="20" t="s">
        <v>79</v>
      </c>
      <c r="BK2797" s="158">
        <f>ROUND(I2797*H2797,2)</f>
        <v>0</v>
      </c>
      <c r="BL2797" s="20" t="s">
        <v>292</v>
      </c>
      <c r="BM2797" s="157" t="s">
        <v>3490</v>
      </c>
    </row>
    <row r="2798" spans="1:65" s="13" customFormat="1">
      <c r="B2798" s="164"/>
      <c r="D2798" s="159" t="s">
        <v>206</v>
      </c>
      <c r="E2798" s="165" t="s">
        <v>3</v>
      </c>
      <c r="F2798" s="166" t="s">
        <v>3491</v>
      </c>
      <c r="H2798" s="167">
        <v>1</v>
      </c>
      <c r="I2798" s="168"/>
      <c r="L2798" s="164"/>
      <c r="M2798" s="169"/>
      <c r="N2798" s="170"/>
      <c r="O2798" s="170"/>
      <c r="P2798" s="170"/>
      <c r="Q2798" s="170"/>
      <c r="R2798" s="170"/>
      <c r="S2798" s="170"/>
      <c r="T2798" s="171"/>
      <c r="AT2798" s="165" t="s">
        <v>206</v>
      </c>
      <c r="AU2798" s="165" t="s">
        <v>81</v>
      </c>
      <c r="AV2798" s="13" t="s">
        <v>81</v>
      </c>
      <c r="AW2798" s="13" t="s">
        <v>34</v>
      </c>
      <c r="AX2798" s="13" t="s">
        <v>79</v>
      </c>
      <c r="AY2798" s="165" t="s">
        <v>195</v>
      </c>
    </row>
    <row r="2799" spans="1:65" s="2" customFormat="1" ht="24.2" customHeight="1">
      <c r="A2799" s="35"/>
      <c r="B2799" s="145"/>
      <c r="C2799" s="146" t="s">
        <v>3492</v>
      </c>
      <c r="D2799" s="146" t="s">
        <v>197</v>
      </c>
      <c r="E2799" s="147" t="s">
        <v>3493</v>
      </c>
      <c r="F2799" s="148" t="s">
        <v>3494</v>
      </c>
      <c r="G2799" s="149" t="s">
        <v>1071</v>
      </c>
      <c r="H2799" s="150">
        <v>1</v>
      </c>
      <c r="I2799" s="151"/>
      <c r="J2799" s="152">
        <f>ROUND(I2799*H2799,2)</f>
        <v>0</v>
      </c>
      <c r="K2799" s="148" t="s">
        <v>3</v>
      </c>
      <c r="L2799" s="36"/>
      <c r="M2799" s="153" t="s">
        <v>3</v>
      </c>
      <c r="N2799" s="154" t="s">
        <v>43</v>
      </c>
      <c r="O2799" s="56"/>
      <c r="P2799" s="155">
        <f>O2799*H2799</f>
        <v>0</v>
      </c>
      <c r="Q2799" s="155">
        <v>0</v>
      </c>
      <c r="R2799" s="155">
        <f>Q2799*H2799</f>
        <v>0</v>
      </c>
      <c r="S2799" s="155">
        <v>0</v>
      </c>
      <c r="T2799" s="156">
        <f>S2799*H2799</f>
        <v>0</v>
      </c>
      <c r="U2799" s="35"/>
      <c r="V2799" s="35"/>
      <c r="W2799" s="35"/>
      <c r="X2799" s="35"/>
      <c r="Y2799" s="35"/>
      <c r="Z2799" s="35"/>
      <c r="AA2799" s="35"/>
      <c r="AB2799" s="35"/>
      <c r="AC2799" s="35"/>
      <c r="AD2799" s="35"/>
      <c r="AE2799" s="35"/>
      <c r="AR2799" s="157" t="s">
        <v>292</v>
      </c>
      <c r="AT2799" s="157" t="s">
        <v>197</v>
      </c>
      <c r="AU2799" s="157" t="s">
        <v>81</v>
      </c>
      <c r="AY2799" s="20" t="s">
        <v>195</v>
      </c>
      <c r="BE2799" s="158">
        <f>IF(N2799="základní",J2799,0)</f>
        <v>0</v>
      </c>
      <c r="BF2799" s="158">
        <f>IF(N2799="snížená",J2799,0)</f>
        <v>0</v>
      </c>
      <c r="BG2799" s="158">
        <f>IF(N2799="zákl. přenesená",J2799,0)</f>
        <v>0</v>
      </c>
      <c r="BH2799" s="158">
        <f>IF(N2799="sníž. přenesená",J2799,0)</f>
        <v>0</v>
      </c>
      <c r="BI2799" s="158">
        <f>IF(N2799="nulová",J2799,0)</f>
        <v>0</v>
      </c>
      <c r="BJ2799" s="20" t="s">
        <v>79</v>
      </c>
      <c r="BK2799" s="158">
        <f>ROUND(I2799*H2799,2)</f>
        <v>0</v>
      </c>
      <c r="BL2799" s="20" t="s">
        <v>292</v>
      </c>
      <c r="BM2799" s="157" t="s">
        <v>3495</v>
      </c>
    </row>
    <row r="2800" spans="1:65" s="13" customFormat="1">
      <c r="B2800" s="164"/>
      <c r="D2800" s="159" t="s">
        <v>206</v>
      </c>
      <c r="E2800" s="165" t="s">
        <v>3</v>
      </c>
      <c r="F2800" s="166" t="s">
        <v>3491</v>
      </c>
      <c r="H2800" s="167">
        <v>1</v>
      </c>
      <c r="I2800" s="168"/>
      <c r="L2800" s="164"/>
      <c r="M2800" s="169"/>
      <c r="N2800" s="170"/>
      <c r="O2800" s="170"/>
      <c r="P2800" s="170"/>
      <c r="Q2800" s="170"/>
      <c r="R2800" s="170"/>
      <c r="S2800" s="170"/>
      <c r="T2800" s="171"/>
      <c r="AT2800" s="165" t="s">
        <v>206</v>
      </c>
      <c r="AU2800" s="165" t="s">
        <v>81</v>
      </c>
      <c r="AV2800" s="13" t="s">
        <v>81</v>
      </c>
      <c r="AW2800" s="13" t="s">
        <v>34</v>
      </c>
      <c r="AX2800" s="13" t="s">
        <v>79</v>
      </c>
      <c r="AY2800" s="165" t="s">
        <v>195</v>
      </c>
    </row>
    <row r="2801" spans="1:65" s="2" customFormat="1" ht="14.45" customHeight="1">
      <c r="A2801" s="35"/>
      <c r="B2801" s="145"/>
      <c r="C2801" s="146" t="s">
        <v>3496</v>
      </c>
      <c r="D2801" s="146" t="s">
        <v>197</v>
      </c>
      <c r="E2801" s="147" t="s">
        <v>3497</v>
      </c>
      <c r="F2801" s="148" t="s">
        <v>3498</v>
      </c>
      <c r="G2801" s="149" t="s">
        <v>467</v>
      </c>
      <c r="H2801" s="150">
        <v>38</v>
      </c>
      <c r="I2801" s="151"/>
      <c r="J2801" s="152">
        <f>ROUND(I2801*H2801,2)</f>
        <v>0</v>
      </c>
      <c r="K2801" s="148" t="s">
        <v>3</v>
      </c>
      <c r="L2801" s="36"/>
      <c r="M2801" s="153" t="s">
        <v>3</v>
      </c>
      <c r="N2801" s="154" t="s">
        <v>43</v>
      </c>
      <c r="O2801" s="56"/>
      <c r="P2801" s="155">
        <f>O2801*H2801</f>
        <v>0</v>
      </c>
      <c r="Q2801" s="155">
        <v>0</v>
      </c>
      <c r="R2801" s="155">
        <f>Q2801*H2801</f>
        <v>0</v>
      </c>
      <c r="S2801" s="155">
        <v>0</v>
      </c>
      <c r="T2801" s="156">
        <f>S2801*H2801</f>
        <v>0</v>
      </c>
      <c r="U2801" s="35"/>
      <c r="V2801" s="35"/>
      <c r="W2801" s="35"/>
      <c r="X2801" s="35"/>
      <c r="Y2801" s="35"/>
      <c r="Z2801" s="35"/>
      <c r="AA2801" s="35"/>
      <c r="AB2801" s="35"/>
      <c r="AC2801" s="35"/>
      <c r="AD2801" s="35"/>
      <c r="AE2801" s="35"/>
      <c r="AR2801" s="157" t="s">
        <v>292</v>
      </c>
      <c r="AT2801" s="157" t="s">
        <v>197</v>
      </c>
      <c r="AU2801" s="157" t="s">
        <v>81</v>
      </c>
      <c r="AY2801" s="20" t="s">
        <v>195</v>
      </c>
      <c r="BE2801" s="158">
        <f>IF(N2801="základní",J2801,0)</f>
        <v>0</v>
      </c>
      <c r="BF2801" s="158">
        <f>IF(N2801="snížená",J2801,0)</f>
        <v>0</v>
      </c>
      <c r="BG2801" s="158">
        <f>IF(N2801="zákl. přenesená",J2801,0)</f>
        <v>0</v>
      </c>
      <c r="BH2801" s="158">
        <f>IF(N2801="sníž. přenesená",J2801,0)</f>
        <v>0</v>
      </c>
      <c r="BI2801" s="158">
        <f>IF(N2801="nulová",J2801,0)</f>
        <v>0</v>
      </c>
      <c r="BJ2801" s="20" t="s">
        <v>79</v>
      </c>
      <c r="BK2801" s="158">
        <f>ROUND(I2801*H2801,2)</f>
        <v>0</v>
      </c>
      <c r="BL2801" s="20" t="s">
        <v>292</v>
      </c>
      <c r="BM2801" s="157" t="s">
        <v>3499</v>
      </c>
    </row>
    <row r="2802" spans="1:65" s="13" customFormat="1">
      <c r="B2802" s="164"/>
      <c r="D2802" s="159" t="s">
        <v>206</v>
      </c>
      <c r="E2802" s="165" t="s">
        <v>3</v>
      </c>
      <c r="F2802" s="166" t="s">
        <v>3500</v>
      </c>
      <c r="H2802" s="167">
        <v>38</v>
      </c>
      <c r="I2802" s="168"/>
      <c r="L2802" s="164"/>
      <c r="M2802" s="169"/>
      <c r="N2802" s="170"/>
      <c r="O2802" s="170"/>
      <c r="P2802" s="170"/>
      <c r="Q2802" s="170"/>
      <c r="R2802" s="170"/>
      <c r="S2802" s="170"/>
      <c r="T2802" s="171"/>
      <c r="AT2802" s="165" t="s">
        <v>206</v>
      </c>
      <c r="AU2802" s="165" t="s">
        <v>81</v>
      </c>
      <c r="AV2802" s="13" t="s">
        <v>81</v>
      </c>
      <c r="AW2802" s="13" t="s">
        <v>34</v>
      </c>
      <c r="AX2802" s="13" t="s">
        <v>79</v>
      </c>
      <c r="AY2802" s="165" t="s">
        <v>195</v>
      </c>
    </row>
    <row r="2803" spans="1:65" s="2" customFormat="1" ht="14.45" customHeight="1">
      <c r="A2803" s="35"/>
      <c r="B2803" s="145"/>
      <c r="C2803" s="146" t="s">
        <v>3501</v>
      </c>
      <c r="D2803" s="146" t="s">
        <v>197</v>
      </c>
      <c r="E2803" s="147" t="s">
        <v>3502</v>
      </c>
      <c r="F2803" s="148" t="s">
        <v>3503</v>
      </c>
      <c r="G2803" s="149" t="s">
        <v>467</v>
      </c>
      <c r="H2803" s="150">
        <v>16</v>
      </c>
      <c r="I2803" s="151"/>
      <c r="J2803" s="152">
        <f>ROUND(I2803*H2803,2)</f>
        <v>0</v>
      </c>
      <c r="K2803" s="148" t="s">
        <v>3</v>
      </c>
      <c r="L2803" s="36"/>
      <c r="M2803" s="153" t="s">
        <v>3</v>
      </c>
      <c r="N2803" s="154" t="s">
        <v>43</v>
      </c>
      <c r="O2803" s="56"/>
      <c r="P2803" s="155">
        <f>O2803*H2803</f>
        <v>0</v>
      </c>
      <c r="Q2803" s="155">
        <v>0</v>
      </c>
      <c r="R2803" s="155">
        <f>Q2803*H2803</f>
        <v>0</v>
      </c>
      <c r="S2803" s="155">
        <v>0</v>
      </c>
      <c r="T2803" s="156">
        <f>S2803*H2803</f>
        <v>0</v>
      </c>
      <c r="U2803" s="35"/>
      <c r="V2803" s="35"/>
      <c r="W2803" s="35"/>
      <c r="X2803" s="35"/>
      <c r="Y2803" s="35"/>
      <c r="Z2803" s="35"/>
      <c r="AA2803" s="35"/>
      <c r="AB2803" s="35"/>
      <c r="AC2803" s="35"/>
      <c r="AD2803" s="35"/>
      <c r="AE2803" s="35"/>
      <c r="AR2803" s="157" t="s">
        <v>292</v>
      </c>
      <c r="AT2803" s="157" t="s">
        <v>197</v>
      </c>
      <c r="AU2803" s="157" t="s">
        <v>81</v>
      </c>
      <c r="AY2803" s="20" t="s">
        <v>195</v>
      </c>
      <c r="BE2803" s="158">
        <f>IF(N2803="základní",J2803,0)</f>
        <v>0</v>
      </c>
      <c r="BF2803" s="158">
        <f>IF(N2803="snížená",J2803,0)</f>
        <v>0</v>
      </c>
      <c r="BG2803" s="158">
        <f>IF(N2803="zákl. přenesená",J2803,0)</f>
        <v>0</v>
      </c>
      <c r="BH2803" s="158">
        <f>IF(N2803="sníž. přenesená",J2803,0)</f>
        <v>0</v>
      </c>
      <c r="BI2803" s="158">
        <f>IF(N2803="nulová",J2803,0)</f>
        <v>0</v>
      </c>
      <c r="BJ2803" s="20" t="s">
        <v>79</v>
      </c>
      <c r="BK2803" s="158">
        <f>ROUND(I2803*H2803,2)</f>
        <v>0</v>
      </c>
      <c r="BL2803" s="20" t="s">
        <v>292</v>
      </c>
      <c r="BM2803" s="157" t="s">
        <v>3504</v>
      </c>
    </row>
    <row r="2804" spans="1:65" s="13" customFormat="1">
      <c r="B2804" s="164"/>
      <c r="D2804" s="159" t="s">
        <v>206</v>
      </c>
      <c r="E2804" s="165" t="s">
        <v>3</v>
      </c>
      <c r="F2804" s="166" t="s">
        <v>3505</v>
      </c>
      <c r="H2804" s="167">
        <v>16</v>
      </c>
      <c r="I2804" s="168"/>
      <c r="L2804" s="164"/>
      <c r="M2804" s="169"/>
      <c r="N2804" s="170"/>
      <c r="O2804" s="170"/>
      <c r="P2804" s="170"/>
      <c r="Q2804" s="170"/>
      <c r="R2804" s="170"/>
      <c r="S2804" s="170"/>
      <c r="T2804" s="171"/>
      <c r="AT2804" s="165" t="s">
        <v>206</v>
      </c>
      <c r="AU2804" s="165" t="s">
        <v>81</v>
      </c>
      <c r="AV2804" s="13" t="s">
        <v>81</v>
      </c>
      <c r="AW2804" s="13" t="s">
        <v>34</v>
      </c>
      <c r="AX2804" s="13" t="s">
        <v>79</v>
      </c>
      <c r="AY2804" s="165" t="s">
        <v>195</v>
      </c>
    </row>
    <row r="2805" spans="1:65" s="2" customFormat="1" ht="14.45" customHeight="1">
      <c r="A2805" s="35"/>
      <c r="B2805" s="145"/>
      <c r="C2805" s="146" t="s">
        <v>3506</v>
      </c>
      <c r="D2805" s="146" t="s">
        <v>197</v>
      </c>
      <c r="E2805" s="147" t="s">
        <v>3507</v>
      </c>
      <c r="F2805" s="148" t="s">
        <v>3508</v>
      </c>
      <c r="G2805" s="149" t="s">
        <v>467</v>
      </c>
      <c r="H2805" s="150">
        <v>43</v>
      </c>
      <c r="I2805" s="151"/>
      <c r="J2805" s="152">
        <f>ROUND(I2805*H2805,2)</f>
        <v>0</v>
      </c>
      <c r="K2805" s="148" t="s">
        <v>3</v>
      </c>
      <c r="L2805" s="36"/>
      <c r="M2805" s="153" t="s">
        <v>3</v>
      </c>
      <c r="N2805" s="154" t="s">
        <v>43</v>
      </c>
      <c r="O2805" s="56"/>
      <c r="P2805" s="155">
        <f>O2805*H2805</f>
        <v>0</v>
      </c>
      <c r="Q2805" s="155">
        <v>0</v>
      </c>
      <c r="R2805" s="155">
        <f>Q2805*H2805</f>
        <v>0</v>
      </c>
      <c r="S2805" s="155">
        <v>0</v>
      </c>
      <c r="T2805" s="156">
        <f>S2805*H2805</f>
        <v>0</v>
      </c>
      <c r="U2805" s="35"/>
      <c r="V2805" s="35"/>
      <c r="W2805" s="35"/>
      <c r="X2805" s="35"/>
      <c r="Y2805" s="35"/>
      <c r="Z2805" s="35"/>
      <c r="AA2805" s="35"/>
      <c r="AB2805" s="35"/>
      <c r="AC2805" s="35"/>
      <c r="AD2805" s="35"/>
      <c r="AE2805" s="35"/>
      <c r="AR2805" s="157" t="s">
        <v>292</v>
      </c>
      <c r="AT2805" s="157" t="s">
        <v>197</v>
      </c>
      <c r="AU2805" s="157" t="s">
        <v>81</v>
      </c>
      <c r="AY2805" s="20" t="s">
        <v>195</v>
      </c>
      <c r="BE2805" s="158">
        <f>IF(N2805="základní",J2805,0)</f>
        <v>0</v>
      </c>
      <c r="BF2805" s="158">
        <f>IF(N2805="snížená",J2805,0)</f>
        <v>0</v>
      </c>
      <c r="BG2805" s="158">
        <f>IF(N2805="zákl. přenesená",J2805,0)</f>
        <v>0</v>
      </c>
      <c r="BH2805" s="158">
        <f>IF(N2805="sníž. přenesená",J2805,0)</f>
        <v>0</v>
      </c>
      <c r="BI2805" s="158">
        <f>IF(N2805="nulová",J2805,0)</f>
        <v>0</v>
      </c>
      <c r="BJ2805" s="20" t="s">
        <v>79</v>
      </c>
      <c r="BK2805" s="158">
        <f>ROUND(I2805*H2805,2)</f>
        <v>0</v>
      </c>
      <c r="BL2805" s="20" t="s">
        <v>292</v>
      </c>
      <c r="BM2805" s="157" t="s">
        <v>3509</v>
      </c>
    </row>
    <row r="2806" spans="1:65" s="13" customFormat="1">
      <c r="B2806" s="164"/>
      <c r="D2806" s="159" t="s">
        <v>206</v>
      </c>
      <c r="E2806" s="165" t="s">
        <v>3</v>
      </c>
      <c r="F2806" s="166" t="s">
        <v>3510</v>
      </c>
      <c r="H2806" s="167">
        <v>43</v>
      </c>
      <c r="I2806" s="168"/>
      <c r="L2806" s="164"/>
      <c r="M2806" s="169"/>
      <c r="N2806" s="170"/>
      <c r="O2806" s="170"/>
      <c r="P2806" s="170"/>
      <c r="Q2806" s="170"/>
      <c r="R2806" s="170"/>
      <c r="S2806" s="170"/>
      <c r="T2806" s="171"/>
      <c r="AT2806" s="165" t="s">
        <v>206</v>
      </c>
      <c r="AU2806" s="165" t="s">
        <v>81</v>
      </c>
      <c r="AV2806" s="13" t="s">
        <v>81</v>
      </c>
      <c r="AW2806" s="13" t="s">
        <v>34</v>
      </c>
      <c r="AX2806" s="13" t="s">
        <v>79</v>
      </c>
      <c r="AY2806" s="165" t="s">
        <v>195</v>
      </c>
    </row>
    <row r="2807" spans="1:65" s="2" customFormat="1" ht="14.45" customHeight="1">
      <c r="A2807" s="35"/>
      <c r="B2807" s="145"/>
      <c r="C2807" s="146" t="s">
        <v>3511</v>
      </c>
      <c r="D2807" s="146" t="s">
        <v>197</v>
      </c>
      <c r="E2807" s="147" t="s">
        <v>3512</v>
      </c>
      <c r="F2807" s="148" t="s">
        <v>3513</v>
      </c>
      <c r="G2807" s="149" t="s">
        <v>467</v>
      </c>
      <c r="H2807" s="150">
        <v>7</v>
      </c>
      <c r="I2807" s="151"/>
      <c r="J2807" s="152">
        <f>ROUND(I2807*H2807,2)</f>
        <v>0</v>
      </c>
      <c r="K2807" s="148" t="s">
        <v>3</v>
      </c>
      <c r="L2807" s="36"/>
      <c r="M2807" s="153" t="s">
        <v>3</v>
      </c>
      <c r="N2807" s="154" t="s">
        <v>43</v>
      </c>
      <c r="O2807" s="56"/>
      <c r="P2807" s="155">
        <f>O2807*H2807</f>
        <v>0</v>
      </c>
      <c r="Q2807" s="155">
        <v>0</v>
      </c>
      <c r="R2807" s="155">
        <f>Q2807*H2807</f>
        <v>0</v>
      </c>
      <c r="S2807" s="155">
        <v>0</v>
      </c>
      <c r="T2807" s="156">
        <f>S2807*H2807</f>
        <v>0</v>
      </c>
      <c r="U2807" s="35"/>
      <c r="V2807" s="35"/>
      <c r="W2807" s="35"/>
      <c r="X2807" s="35"/>
      <c r="Y2807" s="35"/>
      <c r="Z2807" s="35"/>
      <c r="AA2807" s="35"/>
      <c r="AB2807" s="35"/>
      <c r="AC2807" s="35"/>
      <c r="AD2807" s="35"/>
      <c r="AE2807" s="35"/>
      <c r="AR2807" s="157" t="s">
        <v>292</v>
      </c>
      <c r="AT2807" s="157" t="s">
        <v>197</v>
      </c>
      <c r="AU2807" s="157" t="s">
        <v>81</v>
      </c>
      <c r="AY2807" s="20" t="s">
        <v>195</v>
      </c>
      <c r="BE2807" s="158">
        <f>IF(N2807="základní",J2807,0)</f>
        <v>0</v>
      </c>
      <c r="BF2807" s="158">
        <f>IF(N2807="snížená",J2807,0)</f>
        <v>0</v>
      </c>
      <c r="BG2807" s="158">
        <f>IF(N2807="zákl. přenesená",J2807,0)</f>
        <v>0</v>
      </c>
      <c r="BH2807" s="158">
        <f>IF(N2807="sníž. přenesená",J2807,0)</f>
        <v>0</v>
      </c>
      <c r="BI2807" s="158">
        <f>IF(N2807="nulová",J2807,0)</f>
        <v>0</v>
      </c>
      <c r="BJ2807" s="20" t="s">
        <v>79</v>
      </c>
      <c r="BK2807" s="158">
        <f>ROUND(I2807*H2807,2)</f>
        <v>0</v>
      </c>
      <c r="BL2807" s="20" t="s">
        <v>292</v>
      </c>
      <c r="BM2807" s="157" t="s">
        <v>3514</v>
      </c>
    </row>
    <row r="2808" spans="1:65" s="13" customFormat="1">
      <c r="B2808" s="164"/>
      <c r="D2808" s="159" t="s">
        <v>206</v>
      </c>
      <c r="E2808" s="165" t="s">
        <v>3</v>
      </c>
      <c r="F2808" s="166" t="s">
        <v>3515</v>
      </c>
      <c r="H2808" s="167">
        <v>7</v>
      </c>
      <c r="I2808" s="168"/>
      <c r="L2808" s="164"/>
      <c r="M2808" s="169"/>
      <c r="N2808" s="170"/>
      <c r="O2808" s="170"/>
      <c r="P2808" s="170"/>
      <c r="Q2808" s="170"/>
      <c r="R2808" s="170"/>
      <c r="S2808" s="170"/>
      <c r="T2808" s="171"/>
      <c r="AT2808" s="165" t="s">
        <v>206</v>
      </c>
      <c r="AU2808" s="165" t="s">
        <v>81</v>
      </c>
      <c r="AV2808" s="13" t="s">
        <v>81</v>
      </c>
      <c r="AW2808" s="13" t="s">
        <v>34</v>
      </c>
      <c r="AX2808" s="13" t="s">
        <v>79</v>
      </c>
      <c r="AY2808" s="165" t="s">
        <v>195</v>
      </c>
    </row>
    <row r="2809" spans="1:65" s="2" customFormat="1" ht="24.2" customHeight="1">
      <c r="A2809" s="35"/>
      <c r="B2809" s="145"/>
      <c r="C2809" s="146" t="s">
        <v>3516</v>
      </c>
      <c r="D2809" s="146" t="s">
        <v>197</v>
      </c>
      <c r="E2809" s="147" t="s">
        <v>3517</v>
      </c>
      <c r="F2809" s="148" t="s">
        <v>3518</v>
      </c>
      <c r="G2809" s="149" t="s">
        <v>467</v>
      </c>
      <c r="H2809" s="150">
        <v>1</v>
      </c>
      <c r="I2809" s="151"/>
      <c r="J2809" s="152">
        <f>ROUND(I2809*H2809,2)</f>
        <v>0</v>
      </c>
      <c r="K2809" s="148" t="s">
        <v>3</v>
      </c>
      <c r="L2809" s="36"/>
      <c r="M2809" s="153" t="s">
        <v>3</v>
      </c>
      <c r="N2809" s="154" t="s">
        <v>43</v>
      </c>
      <c r="O2809" s="56"/>
      <c r="P2809" s="155">
        <f>O2809*H2809</f>
        <v>0</v>
      </c>
      <c r="Q2809" s="155">
        <v>0</v>
      </c>
      <c r="R2809" s="155">
        <f>Q2809*H2809</f>
        <v>0</v>
      </c>
      <c r="S2809" s="155">
        <v>0</v>
      </c>
      <c r="T2809" s="156">
        <f>S2809*H2809</f>
        <v>0</v>
      </c>
      <c r="U2809" s="35"/>
      <c r="V2809" s="35"/>
      <c r="W2809" s="35"/>
      <c r="X2809" s="35"/>
      <c r="Y2809" s="35"/>
      <c r="Z2809" s="35"/>
      <c r="AA2809" s="35"/>
      <c r="AB2809" s="35"/>
      <c r="AC2809" s="35"/>
      <c r="AD2809" s="35"/>
      <c r="AE2809" s="35"/>
      <c r="AR2809" s="157" t="s">
        <v>292</v>
      </c>
      <c r="AT2809" s="157" t="s">
        <v>197</v>
      </c>
      <c r="AU2809" s="157" t="s">
        <v>81</v>
      </c>
      <c r="AY2809" s="20" t="s">
        <v>195</v>
      </c>
      <c r="BE2809" s="158">
        <f>IF(N2809="základní",J2809,0)</f>
        <v>0</v>
      </c>
      <c r="BF2809" s="158">
        <f>IF(N2809="snížená",J2809,0)</f>
        <v>0</v>
      </c>
      <c r="BG2809" s="158">
        <f>IF(N2809="zákl. přenesená",J2809,0)</f>
        <v>0</v>
      </c>
      <c r="BH2809" s="158">
        <f>IF(N2809="sníž. přenesená",J2809,0)</f>
        <v>0</v>
      </c>
      <c r="BI2809" s="158">
        <f>IF(N2809="nulová",J2809,0)</f>
        <v>0</v>
      </c>
      <c r="BJ2809" s="20" t="s">
        <v>79</v>
      </c>
      <c r="BK2809" s="158">
        <f>ROUND(I2809*H2809,2)</f>
        <v>0</v>
      </c>
      <c r="BL2809" s="20" t="s">
        <v>292</v>
      </c>
      <c r="BM2809" s="157" t="s">
        <v>3519</v>
      </c>
    </row>
    <row r="2810" spans="1:65" s="13" customFormat="1">
      <c r="B2810" s="164"/>
      <c r="D2810" s="159" t="s">
        <v>206</v>
      </c>
      <c r="E2810" s="165" t="s">
        <v>3</v>
      </c>
      <c r="F2810" s="166" t="s">
        <v>3520</v>
      </c>
      <c r="H2810" s="167">
        <v>1</v>
      </c>
      <c r="I2810" s="168"/>
      <c r="L2810" s="164"/>
      <c r="M2810" s="169"/>
      <c r="N2810" s="170"/>
      <c r="O2810" s="170"/>
      <c r="P2810" s="170"/>
      <c r="Q2810" s="170"/>
      <c r="R2810" s="170"/>
      <c r="S2810" s="170"/>
      <c r="T2810" s="171"/>
      <c r="AT2810" s="165" t="s">
        <v>206</v>
      </c>
      <c r="AU2810" s="165" t="s">
        <v>81</v>
      </c>
      <c r="AV2810" s="13" t="s">
        <v>81</v>
      </c>
      <c r="AW2810" s="13" t="s">
        <v>34</v>
      </c>
      <c r="AX2810" s="13" t="s">
        <v>79</v>
      </c>
      <c r="AY2810" s="165" t="s">
        <v>195</v>
      </c>
    </row>
    <row r="2811" spans="1:65" s="2" customFormat="1" ht="14.45" customHeight="1">
      <c r="A2811" s="35"/>
      <c r="B2811" s="145"/>
      <c r="C2811" s="146" t="s">
        <v>3521</v>
      </c>
      <c r="D2811" s="146" t="s">
        <v>197</v>
      </c>
      <c r="E2811" s="147" t="s">
        <v>3522</v>
      </c>
      <c r="F2811" s="148" t="s">
        <v>3523</v>
      </c>
      <c r="G2811" s="149" t="s">
        <v>467</v>
      </c>
      <c r="H2811" s="150">
        <v>4</v>
      </c>
      <c r="I2811" s="151"/>
      <c r="J2811" s="152">
        <f>ROUND(I2811*H2811,2)</f>
        <v>0</v>
      </c>
      <c r="K2811" s="148" t="s">
        <v>3</v>
      </c>
      <c r="L2811" s="36"/>
      <c r="M2811" s="153" t="s">
        <v>3</v>
      </c>
      <c r="N2811" s="154" t="s">
        <v>43</v>
      </c>
      <c r="O2811" s="56"/>
      <c r="P2811" s="155">
        <f>O2811*H2811</f>
        <v>0</v>
      </c>
      <c r="Q2811" s="155">
        <v>0</v>
      </c>
      <c r="R2811" s="155">
        <f>Q2811*H2811</f>
        <v>0</v>
      </c>
      <c r="S2811" s="155">
        <v>0</v>
      </c>
      <c r="T2811" s="156">
        <f>S2811*H2811</f>
        <v>0</v>
      </c>
      <c r="U2811" s="35"/>
      <c r="V2811" s="35"/>
      <c r="W2811" s="35"/>
      <c r="X2811" s="35"/>
      <c r="Y2811" s="35"/>
      <c r="Z2811" s="35"/>
      <c r="AA2811" s="35"/>
      <c r="AB2811" s="35"/>
      <c r="AC2811" s="35"/>
      <c r="AD2811" s="35"/>
      <c r="AE2811" s="35"/>
      <c r="AR2811" s="157" t="s">
        <v>292</v>
      </c>
      <c r="AT2811" s="157" t="s">
        <v>197</v>
      </c>
      <c r="AU2811" s="157" t="s">
        <v>81</v>
      </c>
      <c r="AY2811" s="20" t="s">
        <v>195</v>
      </c>
      <c r="BE2811" s="158">
        <f>IF(N2811="základní",J2811,0)</f>
        <v>0</v>
      </c>
      <c r="BF2811" s="158">
        <f>IF(N2811="snížená",J2811,0)</f>
        <v>0</v>
      </c>
      <c r="BG2811" s="158">
        <f>IF(N2811="zákl. přenesená",J2811,0)</f>
        <v>0</v>
      </c>
      <c r="BH2811" s="158">
        <f>IF(N2811="sníž. přenesená",J2811,0)</f>
        <v>0</v>
      </c>
      <c r="BI2811" s="158">
        <f>IF(N2811="nulová",J2811,0)</f>
        <v>0</v>
      </c>
      <c r="BJ2811" s="20" t="s">
        <v>79</v>
      </c>
      <c r="BK2811" s="158">
        <f>ROUND(I2811*H2811,2)</f>
        <v>0</v>
      </c>
      <c r="BL2811" s="20" t="s">
        <v>292</v>
      </c>
      <c r="BM2811" s="157" t="s">
        <v>3524</v>
      </c>
    </row>
    <row r="2812" spans="1:65" s="13" customFormat="1">
      <c r="B2812" s="164"/>
      <c r="D2812" s="159" t="s">
        <v>206</v>
      </c>
      <c r="E2812" s="165" t="s">
        <v>3</v>
      </c>
      <c r="F2812" s="166" t="s">
        <v>3525</v>
      </c>
      <c r="H2812" s="167">
        <v>4</v>
      </c>
      <c r="I2812" s="168"/>
      <c r="L2812" s="164"/>
      <c r="M2812" s="169"/>
      <c r="N2812" s="170"/>
      <c r="O2812" s="170"/>
      <c r="P2812" s="170"/>
      <c r="Q2812" s="170"/>
      <c r="R2812" s="170"/>
      <c r="S2812" s="170"/>
      <c r="T2812" s="171"/>
      <c r="AT2812" s="165" t="s">
        <v>206</v>
      </c>
      <c r="AU2812" s="165" t="s">
        <v>81</v>
      </c>
      <c r="AV2812" s="13" t="s">
        <v>81</v>
      </c>
      <c r="AW2812" s="13" t="s">
        <v>34</v>
      </c>
      <c r="AX2812" s="13" t="s">
        <v>79</v>
      </c>
      <c r="AY2812" s="165" t="s">
        <v>195</v>
      </c>
    </row>
    <row r="2813" spans="1:65" s="2" customFormat="1" ht="24.2" customHeight="1">
      <c r="A2813" s="35"/>
      <c r="B2813" s="145"/>
      <c r="C2813" s="146" t="s">
        <v>3526</v>
      </c>
      <c r="D2813" s="146" t="s">
        <v>197</v>
      </c>
      <c r="E2813" s="147" t="s">
        <v>3527</v>
      </c>
      <c r="F2813" s="148" t="s">
        <v>3528</v>
      </c>
      <c r="G2813" s="149" t="s">
        <v>467</v>
      </c>
      <c r="H2813" s="150">
        <v>4</v>
      </c>
      <c r="I2813" s="151"/>
      <c r="J2813" s="152">
        <f>ROUND(I2813*H2813,2)</f>
        <v>0</v>
      </c>
      <c r="K2813" s="148" t="s">
        <v>3</v>
      </c>
      <c r="L2813" s="36"/>
      <c r="M2813" s="153" t="s">
        <v>3</v>
      </c>
      <c r="N2813" s="154" t="s">
        <v>43</v>
      </c>
      <c r="O2813" s="56"/>
      <c r="P2813" s="155">
        <f>O2813*H2813</f>
        <v>0</v>
      </c>
      <c r="Q2813" s="155">
        <v>0</v>
      </c>
      <c r="R2813" s="155">
        <f>Q2813*H2813</f>
        <v>0</v>
      </c>
      <c r="S2813" s="155">
        <v>0</v>
      </c>
      <c r="T2813" s="156">
        <f>S2813*H2813</f>
        <v>0</v>
      </c>
      <c r="U2813" s="35"/>
      <c r="V2813" s="35"/>
      <c r="W2813" s="35"/>
      <c r="X2813" s="35"/>
      <c r="Y2813" s="35"/>
      <c r="Z2813" s="35"/>
      <c r="AA2813" s="35"/>
      <c r="AB2813" s="35"/>
      <c r="AC2813" s="35"/>
      <c r="AD2813" s="35"/>
      <c r="AE2813" s="35"/>
      <c r="AR2813" s="157" t="s">
        <v>292</v>
      </c>
      <c r="AT2813" s="157" t="s">
        <v>197</v>
      </c>
      <c r="AU2813" s="157" t="s">
        <v>81</v>
      </c>
      <c r="AY2813" s="20" t="s">
        <v>195</v>
      </c>
      <c r="BE2813" s="158">
        <f>IF(N2813="základní",J2813,0)</f>
        <v>0</v>
      </c>
      <c r="BF2813" s="158">
        <f>IF(N2813="snížená",J2813,0)</f>
        <v>0</v>
      </c>
      <c r="BG2813" s="158">
        <f>IF(N2813="zákl. přenesená",J2813,0)</f>
        <v>0</v>
      </c>
      <c r="BH2813" s="158">
        <f>IF(N2813="sníž. přenesená",J2813,0)</f>
        <v>0</v>
      </c>
      <c r="BI2813" s="158">
        <f>IF(N2813="nulová",J2813,0)</f>
        <v>0</v>
      </c>
      <c r="BJ2813" s="20" t="s">
        <v>79</v>
      </c>
      <c r="BK2813" s="158">
        <f>ROUND(I2813*H2813,2)</f>
        <v>0</v>
      </c>
      <c r="BL2813" s="20" t="s">
        <v>292</v>
      </c>
      <c r="BM2813" s="157" t="s">
        <v>3529</v>
      </c>
    </row>
    <row r="2814" spans="1:65" s="13" customFormat="1">
      <c r="B2814" s="164"/>
      <c r="D2814" s="159" t="s">
        <v>206</v>
      </c>
      <c r="E2814" s="165" t="s">
        <v>3</v>
      </c>
      <c r="F2814" s="166" t="s">
        <v>3525</v>
      </c>
      <c r="H2814" s="167">
        <v>4</v>
      </c>
      <c r="I2814" s="168"/>
      <c r="L2814" s="164"/>
      <c r="M2814" s="169"/>
      <c r="N2814" s="170"/>
      <c r="O2814" s="170"/>
      <c r="P2814" s="170"/>
      <c r="Q2814" s="170"/>
      <c r="R2814" s="170"/>
      <c r="S2814" s="170"/>
      <c r="T2814" s="171"/>
      <c r="AT2814" s="165" t="s">
        <v>206</v>
      </c>
      <c r="AU2814" s="165" t="s">
        <v>81</v>
      </c>
      <c r="AV2814" s="13" t="s">
        <v>81</v>
      </c>
      <c r="AW2814" s="13" t="s">
        <v>34</v>
      </c>
      <c r="AX2814" s="13" t="s">
        <v>79</v>
      </c>
      <c r="AY2814" s="165" t="s">
        <v>195</v>
      </c>
    </row>
    <row r="2815" spans="1:65" s="2" customFormat="1" ht="24.2" customHeight="1">
      <c r="A2815" s="35"/>
      <c r="B2815" s="145"/>
      <c r="C2815" s="146" t="s">
        <v>3530</v>
      </c>
      <c r="D2815" s="146" t="s">
        <v>197</v>
      </c>
      <c r="E2815" s="147" t="s">
        <v>3531</v>
      </c>
      <c r="F2815" s="148" t="s">
        <v>3532</v>
      </c>
      <c r="G2815" s="149" t="s">
        <v>467</v>
      </c>
      <c r="H2815" s="150">
        <v>6</v>
      </c>
      <c r="I2815" s="151"/>
      <c r="J2815" s="152">
        <f>ROUND(I2815*H2815,2)</f>
        <v>0</v>
      </c>
      <c r="K2815" s="148" t="s">
        <v>3</v>
      </c>
      <c r="L2815" s="36"/>
      <c r="M2815" s="153" t="s">
        <v>3</v>
      </c>
      <c r="N2815" s="154" t="s">
        <v>43</v>
      </c>
      <c r="O2815" s="56"/>
      <c r="P2815" s="155">
        <f>O2815*H2815</f>
        <v>0</v>
      </c>
      <c r="Q2815" s="155">
        <v>0</v>
      </c>
      <c r="R2815" s="155">
        <f>Q2815*H2815</f>
        <v>0</v>
      </c>
      <c r="S2815" s="155">
        <v>0</v>
      </c>
      <c r="T2815" s="156">
        <f>S2815*H2815</f>
        <v>0</v>
      </c>
      <c r="U2815" s="35"/>
      <c r="V2815" s="35"/>
      <c r="W2815" s="35"/>
      <c r="X2815" s="35"/>
      <c r="Y2815" s="35"/>
      <c r="Z2815" s="35"/>
      <c r="AA2815" s="35"/>
      <c r="AB2815" s="35"/>
      <c r="AC2815" s="35"/>
      <c r="AD2815" s="35"/>
      <c r="AE2815" s="35"/>
      <c r="AR2815" s="157" t="s">
        <v>292</v>
      </c>
      <c r="AT2815" s="157" t="s">
        <v>197</v>
      </c>
      <c r="AU2815" s="157" t="s">
        <v>81</v>
      </c>
      <c r="AY2815" s="20" t="s">
        <v>195</v>
      </c>
      <c r="BE2815" s="158">
        <f>IF(N2815="základní",J2815,0)</f>
        <v>0</v>
      </c>
      <c r="BF2815" s="158">
        <f>IF(N2815="snížená",J2815,0)</f>
        <v>0</v>
      </c>
      <c r="BG2815" s="158">
        <f>IF(N2815="zákl. přenesená",J2815,0)</f>
        <v>0</v>
      </c>
      <c r="BH2815" s="158">
        <f>IF(N2815="sníž. přenesená",J2815,0)</f>
        <v>0</v>
      </c>
      <c r="BI2815" s="158">
        <f>IF(N2815="nulová",J2815,0)</f>
        <v>0</v>
      </c>
      <c r="BJ2815" s="20" t="s">
        <v>79</v>
      </c>
      <c r="BK2815" s="158">
        <f>ROUND(I2815*H2815,2)</f>
        <v>0</v>
      </c>
      <c r="BL2815" s="20" t="s">
        <v>292</v>
      </c>
      <c r="BM2815" s="157" t="s">
        <v>3533</v>
      </c>
    </row>
    <row r="2816" spans="1:65" s="13" customFormat="1">
      <c r="B2816" s="164"/>
      <c r="D2816" s="159" t="s">
        <v>206</v>
      </c>
      <c r="E2816" s="165" t="s">
        <v>3</v>
      </c>
      <c r="F2816" s="166" t="s">
        <v>3534</v>
      </c>
      <c r="H2816" s="167">
        <v>6</v>
      </c>
      <c r="I2816" s="168"/>
      <c r="L2816" s="164"/>
      <c r="M2816" s="169"/>
      <c r="N2816" s="170"/>
      <c r="O2816" s="170"/>
      <c r="P2816" s="170"/>
      <c r="Q2816" s="170"/>
      <c r="R2816" s="170"/>
      <c r="S2816" s="170"/>
      <c r="T2816" s="171"/>
      <c r="AT2816" s="165" t="s">
        <v>206</v>
      </c>
      <c r="AU2816" s="165" t="s">
        <v>81</v>
      </c>
      <c r="AV2816" s="13" t="s">
        <v>81</v>
      </c>
      <c r="AW2816" s="13" t="s">
        <v>34</v>
      </c>
      <c r="AX2816" s="13" t="s">
        <v>79</v>
      </c>
      <c r="AY2816" s="165" t="s">
        <v>195</v>
      </c>
    </row>
    <row r="2817" spans="1:65" s="2" customFormat="1" ht="24.2" customHeight="1">
      <c r="A2817" s="35"/>
      <c r="B2817" s="145"/>
      <c r="C2817" s="146" t="s">
        <v>3535</v>
      </c>
      <c r="D2817" s="146" t="s">
        <v>197</v>
      </c>
      <c r="E2817" s="147" t="s">
        <v>3536</v>
      </c>
      <c r="F2817" s="148" t="s">
        <v>3537</v>
      </c>
      <c r="G2817" s="149" t="s">
        <v>467</v>
      </c>
      <c r="H2817" s="150">
        <v>1</v>
      </c>
      <c r="I2817" s="151"/>
      <c r="J2817" s="152">
        <f>ROUND(I2817*H2817,2)</f>
        <v>0</v>
      </c>
      <c r="K2817" s="148" t="s">
        <v>3</v>
      </c>
      <c r="L2817" s="36"/>
      <c r="M2817" s="153" t="s">
        <v>3</v>
      </c>
      <c r="N2817" s="154" t="s">
        <v>43</v>
      </c>
      <c r="O2817" s="56"/>
      <c r="P2817" s="155">
        <f>O2817*H2817</f>
        <v>0</v>
      </c>
      <c r="Q2817" s="155">
        <v>0</v>
      </c>
      <c r="R2817" s="155">
        <f>Q2817*H2817</f>
        <v>0</v>
      </c>
      <c r="S2817" s="155">
        <v>0</v>
      </c>
      <c r="T2817" s="156">
        <f>S2817*H2817</f>
        <v>0</v>
      </c>
      <c r="U2817" s="35"/>
      <c r="V2817" s="35"/>
      <c r="W2817" s="35"/>
      <c r="X2817" s="35"/>
      <c r="Y2817" s="35"/>
      <c r="Z2817" s="35"/>
      <c r="AA2817" s="35"/>
      <c r="AB2817" s="35"/>
      <c r="AC2817" s="35"/>
      <c r="AD2817" s="35"/>
      <c r="AE2817" s="35"/>
      <c r="AR2817" s="157" t="s">
        <v>292</v>
      </c>
      <c r="AT2817" s="157" t="s">
        <v>197</v>
      </c>
      <c r="AU2817" s="157" t="s">
        <v>81</v>
      </c>
      <c r="AY2817" s="20" t="s">
        <v>195</v>
      </c>
      <c r="BE2817" s="158">
        <f>IF(N2817="základní",J2817,0)</f>
        <v>0</v>
      </c>
      <c r="BF2817" s="158">
        <f>IF(N2817="snížená",J2817,0)</f>
        <v>0</v>
      </c>
      <c r="BG2817" s="158">
        <f>IF(N2817="zákl. přenesená",J2817,0)</f>
        <v>0</v>
      </c>
      <c r="BH2817" s="158">
        <f>IF(N2817="sníž. přenesená",J2817,0)</f>
        <v>0</v>
      </c>
      <c r="BI2817" s="158">
        <f>IF(N2817="nulová",J2817,0)</f>
        <v>0</v>
      </c>
      <c r="BJ2817" s="20" t="s">
        <v>79</v>
      </c>
      <c r="BK2817" s="158">
        <f>ROUND(I2817*H2817,2)</f>
        <v>0</v>
      </c>
      <c r="BL2817" s="20" t="s">
        <v>292</v>
      </c>
      <c r="BM2817" s="157" t="s">
        <v>3538</v>
      </c>
    </row>
    <row r="2818" spans="1:65" s="13" customFormat="1">
      <c r="B2818" s="164"/>
      <c r="D2818" s="159" t="s">
        <v>206</v>
      </c>
      <c r="E2818" s="165" t="s">
        <v>3</v>
      </c>
      <c r="F2818" s="166" t="s">
        <v>3520</v>
      </c>
      <c r="H2818" s="167">
        <v>1</v>
      </c>
      <c r="I2818" s="168"/>
      <c r="L2818" s="164"/>
      <c r="M2818" s="169"/>
      <c r="N2818" s="170"/>
      <c r="O2818" s="170"/>
      <c r="P2818" s="170"/>
      <c r="Q2818" s="170"/>
      <c r="R2818" s="170"/>
      <c r="S2818" s="170"/>
      <c r="T2818" s="171"/>
      <c r="AT2818" s="165" t="s">
        <v>206</v>
      </c>
      <c r="AU2818" s="165" t="s">
        <v>81</v>
      </c>
      <c r="AV2818" s="13" t="s">
        <v>81</v>
      </c>
      <c r="AW2818" s="13" t="s">
        <v>34</v>
      </c>
      <c r="AX2818" s="13" t="s">
        <v>79</v>
      </c>
      <c r="AY2818" s="165" t="s">
        <v>195</v>
      </c>
    </row>
    <row r="2819" spans="1:65" s="2" customFormat="1" ht="24.2" customHeight="1">
      <c r="A2819" s="35"/>
      <c r="B2819" s="145"/>
      <c r="C2819" s="146" t="s">
        <v>3539</v>
      </c>
      <c r="D2819" s="146" t="s">
        <v>197</v>
      </c>
      <c r="E2819" s="147" t="s">
        <v>3540</v>
      </c>
      <c r="F2819" s="148" t="s">
        <v>3541</v>
      </c>
      <c r="G2819" s="149" t="s">
        <v>467</v>
      </c>
      <c r="H2819" s="150">
        <v>1</v>
      </c>
      <c r="I2819" s="151"/>
      <c r="J2819" s="152">
        <f>ROUND(I2819*H2819,2)</f>
        <v>0</v>
      </c>
      <c r="K2819" s="148" t="s">
        <v>3</v>
      </c>
      <c r="L2819" s="36"/>
      <c r="M2819" s="153" t="s">
        <v>3</v>
      </c>
      <c r="N2819" s="154" t="s">
        <v>43</v>
      </c>
      <c r="O2819" s="56"/>
      <c r="P2819" s="155">
        <f>O2819*H2819</f>
        <v>0</v>
      </c>
      <c r="Q2819" s="155">
        <v>0</v>
      </c>
      <c r="R2819" s="155">
        <f>Q2819*H2819</f>
        <v>0</v>
      </c>
      <c r="S2819" s="155">
        <v>0</v>
      </c>
      <c r="T2819" s="156">
        <f>S2819*H2819</f>
        <v>0</v>
      </c>
      <c r="U2819" s="35"/>
      <c r="V2819" s="35"/>
      <c r="W2819" s="35"/>
      <c r="X2819" s="35"/>
      <c r="Y2819" s="35"/>
      <c r="Z2819" s="35"/>
      <c r="AA2819" s="35"/>
      <c r="AB2819" s="35"/>
      <c r="AC2819" s="35"/>
      <c r="AD2819" s="35"/>
      <c r="AE2819" s="35"/>
      <c r="AR2819" s="157" t="s">
        <v>292</v>
      </c>
      <c r="AT2819" s="157" t="s">
        <v>197</v>
      </c>
      <c r="AU2819" s="157" t="s">
        <v>81</v>
      </c>
      <c r="AY2819" s="20" t="s">
        <v>195</v>
      </c>
      <c r="BE2819" s="158">
        <f>IF(N2819="základní",J2819,0)</f>
        <v>0</v>
      </c>
      <c r="BF2819" s="158">
        <f>IF(N2819="snížená",J2819,0)</f>
        <v>0</v>
      </c>
      <c r="BG2819" s="158">
        <f>IF(N2819="zákl. přenesená",J2819,0)</f>
        <v>0</v>
      </c>
      <c r="BH2819" s="158">
        <f>IF(N2819="sníž. přenesená",J2819,0)</f>
        <v>0</v>
      </c>
      <c r="BI2819" s="158">
        <f>IF(N2819="nulová",J2819,0)</f>
        <v>0</v>
      </c>
      <c r="BJ2819" s="20" t="s">
        <v>79</v>
      </c>
      <c r="BK2819" s="158">
        <f>ROUND(I2819*H2819,2)</f>
        <v>0</v>
      </c>
      <c r="BL2819" s="20" t="s">
        <v>292</v>
      </c>
      <c r="BM2819" s="157" t="s">
        <v>3542</v>
      </c>
    </row>
    <row r="2820" spans="1:65" s="13" customFormat="1">
      <c r="B2820" s="164"/>
      <c r="D2820" s="159" t="s">
        <v>206</v>
      </c>
      <c r="E2820" s="165" t="s">
        <v>3</v>
      </c>
      <c r="F2820" s="166" t="s">
        <v>3520</v>
      </c>
      <c r="H2820" s="167">
        <v>1</v>
      </c>
      <c r="I2820" s="168"/>
      <c r="L2820" s="164"/>
      <c r="M2820" s="169"/>
      <c r="N2820" s="170"/>
      <c r="O2820" s="170"/>
      <c r="P2820" s="170"/>
      <c r="Q2820" s="170"/>
      <c r="R2820" s="170"/>
      <c r="S2820" s="170"/>
      <c r="T2820" s="171"/>
      <c r="AT2820" s="165" t="s">
        <v>206</v>
      </c>
      <c r="AU2820" s="165" t="s">
        <v>81</v>
      </c>
      <c r="AV2820" s="13" t="s">
        <v>81</v>
      </c>
      <c r="AW2820" s="13" t="s">
        <v>34</v>
      </c>
      <c r="AX2820" s="13" t="s">
        <v>79</v>
      </c>
      <c r="AY2820" s="165" t="s">
        <v>195</v>
      </c>
    </row>
    <row r="2821" spans="1:65" s="2" customFormat="1" ht="24.2" customHeight="1">
      <c r="A2821" s="35"/>
      <c r="B2821" s="145"/>
      <c r="C2821" s="146" t="s">
        <v>3543</v>
      </c>
      <c r="D2821" s="146" t="s">
        <v>197</v>
      </c>
      <c r="E2821" s="147" t="s">
        <v>3544</v>
      </c>
      <c r="F2821" s="148" t="s">
        <v>3545</v>
      </c>
      <c r="G2821" s="149" t="s">
        <v>467</v>
      </c>
      <c r="H2821" s="150">
        <v>1</v>
      </c>
      <c r="I2821" s="151"/>
      <c r="J2821" s="152">
        <f>ROUND(I2821*H2821,2)</f>
        <v>0</v>
      </c>
      <c r="K2821" s="148" t="s">
        <v>3</v>
      </c>
      <c r="L2821" s="36"/>
      <c r="M2821" s="153" t="s">
        <v>3</v>
      </c>
      <c r="N2821" s="154" t="s">
        <v>43</v>
      </c>
      <c r="O2821" s="56"/>
      <c r="P2821" s="155">
        <f>O2821*H2821</f>
        <v>0</v>
      </c>
      <c r="Q2821" s="155">
        <v>0</v>
      </c>
      <c r="R2821" s="155">
        <f>Q2821*H2821</f>
        <v>0</v>
      </c>
      <c r="S2821" s="155">
        <v>0</v>
      </c>
      <c r="T2821" s="156">
        <f>S2821*H2821</f>
        <v>0</v>
      </c>
      <c r="U2821" s="35"/>
      <c r="V2821" s="35"/>
      <c r="W2821" s="35"/>
      <c r="X2821" s="35"/>
      <c r="Y2821" s="35"/>
      <c r="Z2821" s="35"/>
      <c r="AA2821" s="35"/>
      <c r="AB2821" s="35"/>
      <c r="AC2821" s="35"/>
      <c r="AD2821" s="35"/>
      <c r="AE2821" s="35"/>
      <c r="AR2821" s="157" t="s">
        <v>292</v>
      </c>
      <c r="AT2821" s="157" t="s">
        <v>197</v>
      </c>
      <c r="AU2821" s="157" t="s">
        <v>81</v>
      </c>
      <c r="AY2821" s="20" t="s">
        <v>195</v>
      </c>
      <c r="BE2821" s="158">
        <f>IF(N2821="základní",J2821,0)</f>
        <v>0</v>
      </c>
      <c r="BF2821" s="158">
        <f>IF(N2821="snížená",J2821,0)</f>
        <v>0</v>
      </c>
      <c r="BG2821" s="158">
        <f>IF(N2821="zákl. přenesená",J2821,0)</f>
        <v>0</v>
      </c>
      <c r="BH2821" s="158">
        <f>IF(N2821="sníž. přenesená",J2821,0)</f>
        <v>0</v>
      </c>
      <c r="BI2821" s="158">
        <f>IF(N2821="nulová",J2821,0)</f>
        <v>0</v>
      </c>
      <c r="BJ2821" s="20" t="s">
        <v>79</v>
      </c>
      <c r="BK2821" s="158">
        <f>ROUND(I2821*H2821,2)</f>
        <v>0</v>
      </c>
      <c r="BL2821" s="20" t="s">
        <v>292</v>
      </c>
      <c r="BM2821" s="157" t="s">
        <v>3546</v>
      </c>
    </row>
    <row r="2822" spans="1:65" s="13" customFormat="1">
      <c r="B2822" s="164"/>
      <c r="D2822" s="159" t="s">
        <v>206</v>
      </c>
      <c r="E2822" s="165" t="s">
        <v>3</v>
      </c>
      <c r="F2822" s="166" t="s">
        <v>3520</v>
      </c>
      <c r="H2822" s="167">
        <v>1</v>
      </c>
      <c r="I2822" s="168"/>
      <c r="L2822" s="164"/>
      <c r="M2822" s="169"/>
      <c r="N2822" s="170"/>
      <c r="O2822" s="170"/>
      <c r="P2822" s="170"/>
      <c r="Q2822" s="170"/>
      <c r="R2822" s="170"/>
      <c r="S2822" s="170"/>
      <c r="T2822" s="171"/>
      <c r="AT2822" s="165" t="s">
        <v>206</v>
      </c>
      <c r="AU2822" s="165" t="s">
        <v>81</v>
      </c>
      <c r="AV2822" s="13" t="s">
        <v>81</v>
      </c>
      <c r="AW2822" s="13" t="s">
        <v>34</v>
      </c>
      <c r="AX2822" s="13" t="s">
        <v>79</v>
      </c>
      <c r="AY2822" s="165" t="s">
        <v>195</v>
      </c>
    </row>
    <row r="2823" spans="1:65" s="2" customFormat="1" ht="24.2" customHeight="1">
      <c r="A2823" s="35"/>
      <c r="B2823" s="145"/>
      <c r="C2823" s="146" t="s">
        <v>3547</v>
      </c>
      <c r="D2823" s="146" t="s">
        <v>197</v>
      </c>
      <c r="E2823" s="147" t="s">
        <v>3548</v>
      </c>
      <c r="F2823" s="148" t="s">
        <v>3549</v>
      </c>
      <c r="G2823" s="149" t="s">
        <v>467</v>
      </c>
      <c r="H2823" s="150">
        <v>1</v>
      </c>
      <c r="I2823" s="151"/>
      <c r="J2823" s="152">
        <f>ROUND(I2823*H2823,2)</f>
        <v>0</v>
      </c>
      <c r="K2823" s="148" t="s">
        <v>3</v>
      </c>
      <c r="L2823" s="36"/>
      <c r="M2823" s="153" t="s">
        <v>3</v>
      </c>
      <c r="N2823" s="154" t="s">
        <v>43</v>
      </c>
      <c r="O2823" s="56"/>
      <c r="P2823" s="155">
        <f>O2823*H2823</f>
        <v>0</v>
      </c>
      <c r="Q2823" s="155">
        <v>0</v>
      </c>
      <c r="R2823" s="155">
        <f>Q2823*H2823</f>
        <v>0</v>
      </c>
      <c r="S2823" s="155">
        <v>0</v>
      </c>
      <c r="T2823" s="156">
        <f>S2823*H2823</f>
        <v>0</v>
      </c>
      <c r="U2823" s="35"/>
      <c r="V2823" s="35"/>
      <c r="W2823" s="35"/>
      <c r="X2823" s="35"/>
      <c r="Y2823" s="35"/>
      <c r="Z2823" s="35"/>
      <c r="AA2823" s="35"/>
      <c r="AB2823" s="35"/>
      <c r="AC2823" s="35"/>
      <c r="AD2823" s="35"/>
      <c r="AE2823" s="35"/>
      <c r="AR2823" s="157" t="s">
        <v>292</v>
      </c>
      <c r="AT2823" s="157" t="s">
        <v>197</v>
      </c>
      <c r="AU2823" s="157" t="s">
        <v>81</v>
      </c>
      <c r="AY2823" s="20" t="s">
        <v>195</v>
      </c>
      <c r="BE2823" s="158">
        <f>IF(N2823="základní",J2823,0)</f>
        <v>0</v>
      </c>
      <c r="BF2823" s="158">
        <f>IF(N2823="snížená",J2823,0)</f>
        <v>0</v>
      </c>
      <c r="BG2823" s="158">
        <f>IF(N2823="zákl. přenesená",J2823,0)</f>
        <v>0</v>
      </c>
      <c r="BH2823" s="158">
        <f>IF(N2823="sníž. přenesená",J2823,0)</f>
        <v>0</v>
      </c>
      <c r="BI2823" s="158">
        <f>IF(N2823="nulová",J2823,0)</f>
        <v>0</v>
      </c>
      <c r="BJ2823" s="20" t="s">
        <v>79</v>
      </c>
      <c r="BK2823" s="158">
        <f>ROUND(I2823*H2823,2)</f>
        <v>0</v>
      </c>
      <c r="BL2823" s="20" t="s">
        <v>292</v>
      </c>
      <c r="BM2823" s="157" t="s">
        <v>3550</v>
      </c>
    </row>
    <row r="2824" spans="1:65" s="13" customFormat="1">
      <c r="B2824" s="164"/>
      <c r="D2824" s="159" t="s">
        <v>206</v>
      </c>
      <c r="E2824" s="165" t="s">
        <v>3</v>
      </c>
      <c r="F2824" s="166" t="s">
        <v>3551</v>
      </c>
      <c r="H2824" s="167">
        <v>1</v>
      </c>
      <c r="I2824" s="168"/>
      <c r="L2824" s="164"/>
      <c r="M2824" s="169"/>
      <c r="N2824" s="170"/>
      <c r="O2824" s="170"/>
      <c r="P2824" s="170"/>
      <c r="Q2824" s="170"/>
      <c r="R2824" s="170"/>
      <c r="S2824" s="170"/>
      <c r="T2824" s="171"/>
      <c r="AT2824" s="165" t="s">
        <v>206</v>
      </c>
      <c r="AU2824" s="165" t="s">
        <v>81</v>
      </c>
      <c r="AV2824" s="13" t="s">
        <v>81</v>
      </c>
      <c r="AW2824" s="13" t="s">
        <v>34</v>
      </c>
      <c r="AX2824" s="13" t="s">
        <v>79</v>
      </c>
      <c r="AY2824" s="165" t="s">
        <v>195</v>
      </c>
    </row>
    <row r="2825" spans="1:65" s="2" customFormat="1" ht="24.2" customHeight="1">
      <c r="A2825" s="35"/>
      <c r="B2825" s="145"/>
      <c r="C2825" s="146" t="s">
        <v>3552</v>
      </c>
      <c r="D2825" s="146" t="s">
        <v>197</v>
      </c>
      <c r="E2825" s="147" t="s">
        <v>3553</v>
      </c>
      <c r="F2825" s="148" t="s">
        <v>3554</v>
      </c>
      <c r="G2825" s="149" t="s">
        <v>467</v>
      </c>
      <c r="H2825" s="150">
        <v>1</v>
      </c>
      <c r="I2825" s="151"/>
      <c r="J2825" s="152">
        <f>ROUND(I2825*H2825,2)</f>
        <v>0</v>
      </c>
      <c r="K2825" s="148" t="s">
        <v>3</v>
      </c>
      <c r="L2825" s="36"/>
      <c r="M2825" s="153" t="s">
        <v>3</v>
      </c>
      <c r="N2825" s="154" t="s">
        <v>43</v>
      </c>
      <c r="O2825" s="56"/>
      <c r="P2825" s="155">
        <f>O2825*H2825</f>
        <v>0</v>
      </c>
      <c r="Q2825" s="155">
        <v>0</v>
      </c>
      <c r="R2825" s="155">
        <f>Q2825*H2825</f>
        <v>0</v>
      </c>
      <c r="S2825" s="155">
        <v>0</v>
      </c>
      <c r="T2825" s="156">
        <f>S2825*H2825</f>
        <v>0</v>
      </c>
      <c r="U2825" s="35"/>
      <c r="V2825" s="35"/>
      <c r="W2825" s="35"/>
      <c r="X2825" s="35"/>
      <c r="Y2825" s="35"/>
      <c r="Z2825" s="35"/>
      <c r="AA2825" s="35"/>
      <c r="AB2825" s="35"/>
      <c r="AC2825" s="35"/>
      <c r="AD2825" s="35"/>
      <c r="AE2825" s="35"/>
      <c r="AR2825" s="157" t="s">
        <v>292</v>
      </c>
      <c r="AT2825" s="157" t="s">
        <v>197</v>
      </c>
      <c r="AU2825" s="157" t="s">
        <v>81</v>
      </c>
      <c r="AY2825" s="20" t="s">
        <v>195</v>
      </c>
      <c r="BE2825" s="158">
        <f>IF(N2825="základní",J2825,0)</f>
        <v>0</v>
      </c>
      <c r="BF2825" s="158">
        <f>IF(N2825="snížená",J2825,0)</f>
        <v>0</v>
      </c>
      <c r="BG2825" s="158">
        <f>IF(N2825="zákl. přenesená",J2825,0)</f>
        <v>0</v>
      </c>
      <c r="BH2825" s="158">
        <f>IF(N2825="sníž. přenesená",J2825,0)</f>
        <v>0</v>
      </c>
      <c r="BI2825" s="158">
        <f>IF(N2825="nulová",J2825,0)</f>
        <v>0</v>
      </c>
      <c r="BJ2825" s="20" t="s">
        <v>79</v>
      </c>
      <c r="BK2825" s="158">
        <f>ROUND(I2825*H2825,2)</f>
        <v>0</v>
      </c>
      <c r="BL2825" s="20" t="s">
        <v>292</v>
      </c>
      <c r="BM2825" s="157" t="s">
        <v>3555</v>
      </c>
    </row>
    <row r="2826" spans="1:65" s="13" customFormat="1">
      <c r="B2826" s="164"/>
      <c r="D2826" s="159" t="s">
        <v>206</v>
      </c>
      <c r="E2826" s="165" t="s">
        <v>3</v>
      </c>
      <c r="F2826" s="166" t="s">
        <v>3551</v>
      </c>
      <c r="H2826" s="167">
        <v>1</v>
      </c>
      <c r="I2826" s="168"/>
      <c r="L2826" s="164"/>
      <c r="M2826" s="169"/>
      <c r="N2826" s="170"/>
      <c r="O2826" s="170"/>
      <c r="P2826" s="170"/>
      <c r="Q2826" s="170"/>
      <c r="R2826" s="170"/>
      <c r="S2826" s="170"/>
      <c r="T2826" s="171"/>
      <c r="AT2826" s="165" t="s">
        <v>206</v>
      </c>
      <c r="AU2826" s="165" t="s">
        <v>81</v>
      </c>
      <c r="AV2826" s="13" t="s">
        <v>81</v>
      </c>
      <c r="AW2826" s="13" t="s">
        <v>34</v>
      </c>
      <c r="AX2826" s="13" t="s">
        <v>79</v>
      </c>
      <c r="AY2826" s="165" t="s">
        <v>195</v>
      </c>
    </row>
    <row r="2827" spans="1:65" s="2" customFormat="1" ht="37.9" customHeight="1">
      <c r="A2827" s="35"/>
      <c r="B2827" s="145"/>
      <c r="C2827" s="146" t="s">
        <v>3556</v>
      </c>
      <c r="D2827" s="146" t="s">
        <v>197</v>
      </c>
      <c r="E2827" s="147" t="s">
        <v>3557</v>
      </c>
      <c r="F2827" s="148" t="s">
        <v>3558</v>
      </c>
      <c r="G2827" s="149" t="s">
        <v>467</v>
      </c>
      <c r="H2827" s="150">
        <v>1</v>
      </c>
      <c r="I2827" s="151"/>
      <c r="J2827" s="152">
        <f>ROUND(I2827*H2827,2)</f>
        <v>0</v>
      </c>
      <c r="K2827" s="148" t="s">
        <v>3</v>
      </c>
      <c r="L2827" s="36"/>
      <c r="M2827" s="153" t="s">
        <v>3</v>
      </c>
      <c r="N2827" s="154" t="s">
        <v>43</v>
      </c>
      <c r="O2827" s="56"/>
      <c r="P2827" s="155">
        <f>O2827*H2827</f>
        <v>0</v>
      </c>
      <c r="Q2827" s="155">
        <v>0</v>
      </c>
      <c r="R2827" s="155">
        <f>Q2827*H2827</f>
        <v>0</v>
      </c>
      <c r="S2827" s="155">
        <v>0</v>
      </c>
      <c r="T2827" s="156">
        <f>S2827*H2827</f>
        <v>0</v>
      </c>
      <c r="U2827" s="35"/>
      <c r="V2827" s="35"/>
      <c r="W2827" s="35"/>
      <c r="X2827" s="35"/>
      <c r="Y2827" s="35"/>
      <c r="Z2827" s="35"/>
      <c r="AA2827" s="35"/>
      <c r="AB2827" s="35"/>
      <c r="AC2827" s="35"/>
      <c r="AD2827" s="35"/>
      <c r="AE2827" s="35"/>
      <c r="AR2827" s="157" t="s">
        <v>292</v>
      </c>
      <c r="AT2827" s="157" t="s">
        <v>197</v>
      </c>
      <c r="AU2827" s="157" t="s">
        <v>81</v>
      </c>
      <c r="AY2827" s="20" t="s">
        <v>195</v>
      </c>
      <c r="BE2827" s="158">
        <f>IF(N2827="základní",J2827,0)</f>
        <v>0</v>
      </c>
      <c r="BF2827" s="158">
        <f>IF(N2827="snížená",J2827,0)</f>
        <v>0</v>
      </c>
      <c r="BG2827" s="158">
        <f>IF(N2827="zákl. přenesená",J2827,0)</f>
        <v>0</v>
      </c>
      <c r="BH2827" s="158">
        <f>IF(N2827="sníž. přenesená",J2827,0)</f>
        <v>0</v>
      </c>
      <c r="BI2827" s="158">
        <f>IF(N2827="nulová",J2827,0)</f>
        <v>0</v>
      </c>
      <c r="BJ2827" s="20" t="s">
        <v>79</v>
      </c>
      <c r="BK2827" s="158">
        <f>ROUND(I2827*H2827,2)</f>
        <v>0</v>
      </c>
      <c r="BL2827" s="20" t="s">
        <v>292</v>
      </c>
      <c r="BM2827" s="157" t="s">
        <v>3559</v>
      </c>
    </row>
    <row r="2828" spans="1:65" s="13" customFormat="1">
      <c r="B2828" s="164"/>
      <c r="D2828" s="159" t="s">
        <v>206</v>
      </c>
      <c r="E2828" s="165" t="s">
        <v>3</v>
      </c>
      <c r="F2828" s="166" t="s">
        <v>3551</v>
      </c>
      <c r="H2828" s="167">
        <v>1</v>
      </c>
      <c r="I2828" s="168"/>
      <c r="L2828" s="164"/>
      <c r="M2828" s="169"/>
      <c r="N2828" s="170"/>
      <c r="O2828" s="170"/>
      <c r="P2828" s="170"/>
      <c r="Q2828" s="170"/>
      <c r="R2828" s="170"/>
      <c r="S2828" s="170"/>
      <c r="T2828" s="171"/>
      <c r="AT2828" s="165" t="s">
        <v>206</v>
      </c>
      <c r="AU2828" s="165" t="s">
        <v>81</v>
      </c>
      <c r="AV2828" s="13" t="s">
        <v>81</v>
      </c>
      <c r="AW2828" s="13" t="s">
        <v>34</v>
      </c>
      <c r="AX2828" s="13" t="s">
        <v>79</v>
      </c>
      <c r="AY2828" s="165" t="s">
        <v>195</v>
      </c>
    </row>
    <row r="2829" spans="1:65" s="2" customFormat="1" ht="37.9" customHeight="1">
      <c r="A2829" s="35"/>
      <c r="B2829" s="145"/>
      <c r="C2829" s="146" t="s">
        <v>3560</v>
      </c>
      <c r="D2829" s="146" t="s">
        <v>197</v>
      </c>
      <c r="E2829" s="147" t="s">
        <v>3561</v>
      </c>
      <c r="F2829" s="148" t="s">
        <v>3562</v>
      </c>
      <c r="G2829" s="149" t="s">
        <v>467</v>
      </c>
      <c r="H2829" s="150">
        <v>2</v>
      </c>
      <c r="I2829" s="151"/>
      <c r="J2829" s="152">
        <f>ROUND(I2829*H2829,2)</f>
        <v>0</v>
      </c>
      <c r="K2829" s="148" t="s">
        <v>3</v>
      </c>
      <c r="L2829" s="36"/>
      <c r="M2829" s="153" t="s">
        <v>3</v>
      </c>
      <c r="N2829" s="154" t="s">
        <v>43</v>
      </c>
      <c r="O2829" s="56"/>
      <c r="P2829" s="155">
        <f>O2829*H2829</f>
        <v>0</v>
      </c>
      <c r="Q2829" s="155">
        <v>0</v>
      </c>
      <c r="R2829" s="155">
        <f>Q2829*H2829</f>
        <v>0</v>
      </c>
      <c r="S2829" s="155">
        <v>0</v>
      </c>
      <c r="T2829" s="156">
        <f>S2829*H2829</f>
        <v>0</v>
      </c>
      <c r="U2829" s="35"/>
      <c r="V2829" s="35"/>
      <c r="W2829" s="35"/>
      <c r="X2829" s="35"/>
      <c r="Y2829" s="35"/>
      <c r="Z2829" s="35"/>
      <c r="AA2829" s="35"/>
      <c r="AB2829" s="35"/>
      <c r="AC2829" s="35"/>
      <c r="AD2829" s="35"/>
      <c r="AE2829" s="35"/>
      <c r="AR2829" s="157" t="s">
        <v>292</v>
      </c>
      <c r="AT2829" s="157" t="s">
        <v>197</v>
      </c>
      <c r="AU2829" s="157" t="s">
        <v>81</v>
      </c>
      <c r="AY2829" s="20" t="s">
        <v>195</v>
      </c>
      <c r="BE2829" s="158">
        <f>IF(N2829="základní",J2829,0)</f>
        <v>0</v>
      </c>
      <c r="BF2829" s="158">
        <f>IF(N2829="snížená",J2829,0)</f>
        <v>0</v>
      </c>
      <c r="BG2829" s="158">
        <f>IF(N2829="zákl. přenesená",J2829,0)</f>
        <v>0</v>
      </c>
      <c r="BH2829" s="158">
        <f>IF(N2829="sníž. přenesená",J2829,0)</f>
        <v>0</v>
      </c>
      <c r="BI2829" s="158">
        <f>IF(N2829="nulová",J2829,0)</f>
        <v>0</v>
      </c>
      <c r="BJ2829" s="20" t="s">
        <v>79</v>
      </c>
      <c r="BK2829" s="158">
        <f>ROUND(I2829*H2829,2)</f>
        <v>0</v>
      </c>
      <c r="BL2829" s="20" t="s">
        <v>292</v>
      </c>
      <c r="BM2829" s="157" t="s">
        <v>3563</v>
      </c>
    </row>
    <row r="2830" spans="1:65" s="13" customFormat="1">
      <c r="B2830" s="164"/>
      <c r="D2830" s="159" t="s">
        <v>206</v>
      </c>
      <c r="E2830" s="165" t="s">
        <v>3</v>
      </c>
      <c r="F2830" s="166" t="s">
        <v>3564</v>
      </c>
      <c r="H2830" s="167">
        <v>2</v>
      </c>
      <c r="I2830" s="168"/>
      <c r="L2830" s="164"/>
      <c r="M2830" s="169"/>
      <c r="N2830" s="170"/>
      <c r="O2830" s="170"/>
      <c r="P2830" s="170"/>
      <c r="Q2830" s="170"/>
      <c r="R2830" s="170"/>
      <c r="S2830" s="170"/>
      <c r="T2830" s="171"/>
      <c r="AT2830" s="165" t="s">
        <v>206</v>
      </c>
      <c r="AU2830" s="165" t="s">
        <v>81</v>
      </c>
      <c r="AV2830" s="13" t="s">
        <v>81</v>
      </c>
      <c r="AW2830" s="13" t="s">
        <v>34</v>
      </c>
      <c r="AX2830" s="13" t="s">
        <v>79</v>
      </c>
      <c r="AY2830" s="165" t="s">
        <v>195</v>
      </c>
    </row>
    <row r="2831" spans="1:65" s="2" customFormat="1" ht="37.9" customHeight="1">
      <c r="A2831" s="35"/>
      <c r="B2831" s="145"/>
      <c r="C2831" s="146" t="s">
        <v>3565</v>
      </c>
      <c r="D2831" s="146" t="s">
        <v>197</v>
      </c>
      <c r="E2831" s="147" t="s">
        <v>3566</v>
      </c>
      <c r="F2831" s="148" t="s">
        <v>3567</v>
      </c>
      <c r="G2831" s="149" t="s">
        <v>467</v>
      </c>
      <c r="H2831" s="150">
        <v>1</v>
      </c>
      <c r="I2831" s="151"/>
      <c r="J2831" s="152">
        <f>ROUND(I2831*H2831,2)</f>
        <v>0</v>
      </c>
      <c r="K2831" s="148" t="s">
        <v>3</v>
      </c>
      <c r="L2831" s="36"/>
      <c r="M2831" s="153" t="s">
        <v>3</v>
      </c>
      <c r="N2831" s="154" t="s">
        <v>43</v>
      </c>
      <c r="O2831" s="56"/>
      <c r="P2831" s="155">
        <f>O2831*H2831</f>
        <v>0</v>
      </c>
      <c r="Q2831" s="155">
        <v>0</v>
      </c>
      <c r="R2831" s="155">
        <f>Q2831*H2831</f>
        <v>0</v>
      </c>
      <c r="S2831" s="155">
        <v>0</v>
      </c>
      <c r="T2831" s="156">
        <f>S2831*H2831</f>
        <v>0</v>
      </c>
      <c r="U2831" s="35"/>
      <c r="V2831" s="35"/>
      <c r="W2831" s="35"/>
      <c r="X2831" s="35"/>
      <c r="Y2831" s="35"/>
      <c r="Z2831" s="35"/>
      <c r="AA2831" s="35"/>
      <c r="AB2831" s="35"/>
      <c r="AC2831" s="35"/>
      <c r="AD2831" s="35"/>
      <c r="AE2831" s="35"/>
      <c r="AR2831" s="157" t="s">
        <v>292</v>
      </c>
      <c r="AT2831" s="157" t="s">
        <v>197</v>
      </c>
      <c r="AU2831" s="157" t="s">
        <v>81</v>
      </c>
      <c r="AY2831" s="20" t="s">
        <v>195</v>
      </c>
      <c r="BE2831" s="158">
        <f>IF(N2831="základní",J2831,0)</f>
        <v>0</v>
      </c>
      <c r="BF2831" s="158">
        <f>IF(N2831="snížená",J2831,0)</f>
        <v>0</v>
      </c>
      <c r="BG2831" s="158">
        <f>IF(N2831="zákl. přenesená",J2831,0)</f>
        <v>0</v>
      </c>
      <c r="BH2831" s="158">
        <f>IF(N2831="sníž. přenesená",J2831,0)</f>
        <v>0</v>
      </c>
      <c r="BI2831" s="158">
        <f>IF(N2831="nulová",J2831,0)</f>
        <v>0</v>
      </c>
      <c r="BJ2831" s="20" t="s">
        <v>79</v>
      </c>
      <c r="BK2831" s="158">
        <f>ROUND(I2831*H2831,2)</f>
        <v>0</v>
      </c>
      <c r="BL2831" s="20" t="s">
        <v>292</v>
      </c>
      <c r="BM2831" s="157" t="s">
        <v>3568</v>
      </c>
    </row>
    <row r="2832" spans="1:65" s="13" customFormat="1">
      <c r="B2832" s="164"/>
      <c r="D2832" s="159" t="s">
        <v>206</v>
      </c>
      <c r="E2832" s="165" t="s">
        <v>3</v>
      </c>
      <c r="F2832" s="166" t="s">
        <v>3551</v>
      </c>
      <c r="H2832" s="167">
        <v>1</v>
      </c>
      <c r="I2832" s="168"/>
      <c r="L2832" s="164"/>
      <c r="M2832" s="169"/>
      <c r="N2832" s="170"/>
      <c r="O2832" s="170"/>
      <c r="P2832" s="170"/>
      <c r="Q2832" s="170"/>
      <c r="R2832" s="170"/>
      <c r="S2832" s="170"/>
      <c r="T2832" s="171"/>
      <c r="AT2832" s="165" t="s">
        <v>206</v>
      </c>
      <c r="AU2832" s="165" t="s">
        <v>81</v>
      </c>
      <c r="AV2832" s="13" t="s">
        <v>81</v>
      </c>
      <c r="AW2832" s="13" t="s">
        <v>34</v>
      </c>
      <c r="AX2832" s="13" t="s">
        <v>79</v>
      </c>
      <c r="AY2832" s="165" t="s">
        <v>195</v>
      </c>
    </row>
    <row r="2833" spans="1:65" s="2" customFormat="1" ht="37.9" customHeight="1">
      <c r="A2833" s="35"/>
      <c r="B2833" s="145"/>
      <c r="C2833" s="146" t="s">
        <v>3569</v>
      </c>
      <c r="D2833" s="146" t="s">
        <v>197</v>
      </c>
      <c r="E2833" s="147" t="s">
        <v>3570</v>
      </c>
      <c r="F2833" s="148" t="s">
        <v>3571</v>
      </c>
      <c r="G2833" s="149" t="s">
        <v>467</v>
      </c>
      <c r="H2833" s="150">
        <v>2</v>
      </c>
      <c r="I2833" s="151"/>
      <c r="J2833" s="152">
        <f>ROUND(I2833*H2833,2)</f>
        <v>0</v>
      </c>
      <c r="K2833" s="148" t="s">
        <v>3</v>
      </c>
      <c r="L2833" s="36"/>
      <c r="M2833" s="153" t="s">
        <v>3</v>
      </c>
      <c r="N2833" s="154" t="s">
        <v>43</v>
      </c>
      <c r="O2833" s="56"/>
      <c r="P2833" s="155">
        <f>O2833*H2833</f>
        <v>0</v>
      </c>
      <c r="Q2833" s="155">
        <v>0</v>
      </c>
      <c r="R2833" s="155">
        <f>Q2833*H2833</f>
        <v>0</v>
      </c>
      <c r="S2833" s="155">
        <v>0</v>
      </c>
      <c r="T2833" s="156">
        <f>S2833*H2833</f>
        <v>0</v>
      </c>
      <c r="U2833" s="35"/>
      <c r="V2833" s="35"/>
      <c r="W2833" s="35"/>
      <c r="X2833" s="35"/>
      <c r="Y2833" s="35"/>
      <c r="Z2833" s="35"/>
      <c r="AA2833" s="35"/>
      <c r="AB2833" s="35"/>
      <c r="AC2833" s="35"/>
      <c r="AD2833" s="35"/>
      <c r="AE2833" s="35"/>
      <c r="AR2833" s="157" t="s">
        <v>292</v>
      </c>
      <c r="AT2833" s="157" t="s">
        <v>197</v>
      </c>
      <c r="AU2833" s="157" t="s">
        <v>81</v>
      </c>
      <c r="AY2833" s="20" t="s">
        <v>195</v>
      </c>
      <c r="BE2833" s="158">
        <f>IF(N2833="základní",J2833,0)</f>
        <v>0</v>
      </c>
      <c r="BF2833" s="158">
        <f>IF(N2833="snížená",J2833,0)</f>
        <v>0</v>
      </c>
      <c r="BG2833" s="158">
        <f>IF(N2833="zákl. přenesená",J2833,0)</f>
        <v>0</v>
      </c>
      <c r="BH2833" s="158">
        <f>IF(N2833="sníž. přenesená",J2833,0)</f>
        <v>0</v>
      </c>
      <c r="BI2833" s="158">
        <f>IF(N2833="nulová",J2833,0)</f>
        <v>0</v>
      </c>
      <c r="BJ2833" s="20" t="s">
        <v>79</v>
      </c>
      <c r="BK2833" s="158">
        <f>ROUND(I2833*H2833,2)</f>
        <v>0</v>
      </c>
      <c r="BL2833" s="20" t="s">
        <v>292</v>
      </c>
      <c r="BM2833" s="157" t="s">
        <v>3572</v>
      </c>
    </row>
    <row r="2834" spans="1:65" s="13" customFormat="1">
      <c r="B2834" s="164"/>
      <c r="D2834" s="159" t="s">
        <v>206</v>
      </c>
      <c r="E2834" s="165" t="s">
        <v>3</v>
      </c>
      <c r="F2834" s="166" t="s">
        <v>3564</v>
      </c>
      <c r="H2834" s="167">
        <v>2</v>
      </c>
      <c r="I2834" s="168"/>
      <c r="L2834" s="164"/>
      <c r="M2834" s="169"/>
      <c r="N2834" s="170"/>
      <c r="O2834" s="170"/>
      <c r="P2834" s="170"/>
      <c r="Q2834" s="170"/>
      <c r="R2834" s="170"/>
      <c r="S2834" s="170"/>
      <c r="T2834" s="171"/>
      <c r="AT2834" s="165" t="s">
        <v>206</v>
      </c>
      <c r="AU2834" s="165" t="s">
        <v>81</v>
      </c>
      <c r="AV2834" s="13" t="s">
        <v>81</v>
      </c>
      <c r="AW2834" s="13" t="s">
        <v>34</v>
      </c>
      <c r="AX2834" s="13" t="s">
        <v>79</v>
      </c>
      <c r="AY2834" s="165" t="s">
        <v>195</v>
      </c>
    </row>
    <row r="2835" spans="1:65" s="2" customFormat="1" ht="37.9" customHeight="1">
      <c r="A2835" s="35"/>
      <c r="B2835" s="145"/>
      <c r="C2835" s="146" t="s">
        <v>3573</v>
      </c>
      <c r="D2835" s="146" t="s">
        <v>197</v>
      </c>
      <c r="E2835" s="147" t="s">
        <v>3574</v>
      </c>
      <c r="F2835" s="148" t="s">
        <v>3575</v>
      </c>
      <c r="G2835" s="149" t="s">
        <v>467</v>
      </c>
      <c r="H2835" s="150">
        <v>1</v>
      </c>
      <c r="I2835" s="151"/>
      <c r="J2835" s="152">
        <f>ROUND(I2835*H2835,2)</f>
        <v>0</v>
      </c>
      <c r="K2835" s="148" t="s">
        <v>3</v>
      </c>
      <c r="L2835" s="36"/>
      <c r="M2835" s="153" t="s">
        <v>3</v>
      </c>
      <c r="N2835" s="154" t="s">
        <v>43</v>
      </c>
      <c r="O2835" s="56"/>
      <c r="P2835" s="155">
        <f>O2835*H2835</f>
        <v>0</v>
      </c>
      <c r="Q2835" s="155">
        <v>0</v>
      </c>
      <c r="R2835" s="155">
        <f>Q2835*H2835</f>
        <v>0</v>
      </c>
      <c r="S2835" s="155">
        <v>0</v>
      </c>
      <c r="T2835" s="156">
        <f>S2835*H2835</f>
        <v>0</v>
      </c>
      <c r="U2835" s="35"/>
      <c r="V2835" s="35"/>
      <c r="W2835" s="35"/>
      <c r="X2835" s="35"/>
      <c r="Y2835" s="35"/>
      <c r="Z2835" s="35"/>
      <c r="AA2835" s="35"/>
      <c r="AB2835" s="35"/>
      <c r="AC2835" s="35"/>
      <c r="AD2835" s="35"/>
      <c r="AE2835" s="35"/>
      <c r="AR2835" s="157" t="s">
        <v>292</v>
      </c>
      <c r="AT2835" s="157" t="s">
        <v>197</v>
      </c>
      <c r="AU2835" s="157" t="s">
        <v>81</v>
      </c>
      <c r="AY2835" s="20" t="s">
        <v>195</v>
      </c>
      <c r="BE2835" s="158">
        <f>IF(N2835="základní",J2835,0)</f>
        <v>0</v>
      </c>
      <c r="BF2835" s="158">
        <f>IF(N2835="snížená",J2835,0)</f>
        <v>0</v>
      </c>
      <c r="BG2835" s="158">
        <f>IF(N2835="zákl. přenesená",J2835,0)</f>
        <v>0</v>
      </c>
      <c r="BH2835" s="158">
        <f>IF(N2835="sníž. přenesená",J2835,0)</f>
        <v>0</v>
      </c>
      <c r="BI2835" s="158">
        <f>IF(N2835="nulová",J2835,0)</f>
        <v>0</v>
      </c>
      <c r="BJ2835" s="20" t="s">
        <v>79</v>
      </c>
      <c r="BK2835" s="158">
        <f>ROUND(I2835*H2835,2)</f>
        <v>0</v>
      </c>
      <c r="BL2835" s="20" t="s">
        <v>292</v>
      </c>
      <c r="BM2835" s="157" t="s">
        <v>3576</v>
      </c>
    </row>
    <row r="2836" spans="1:65" s="13" customFormat="1">
      <c r="B2836" s="164"/>
      <c r="D2836" s="159" t="s">
        <v>206</v>
      </c>
      <c r="E2836" s="165" t="s">
        <v>3</v>
      </c>
      <c r="F2836" s="166" t="s">
        <v>3551</v>
      </c>
      <c r="H2836" s="167">
        <v>1</v>
      </c>
      <c r="I2836" s="168"/>
      <c r="L2836" s="164"/>
      <c r="M2836" s="169"/>
      <c r="N2836" s="170"/>
      <c r="O2836" s="170"/>
      <c r="P2836" s="170"/>
      <c r="Q2836" s="170"/>
      <c r="R2836" s="170"/>
      <c r="S2836" s="170"/>
      <c r="T2836" s="171"/>
      <c r="AT2836" s="165" t="s">
        <v>206</v>
      </c>
      <c r="AU2836" s="165" t="s">
        <v>81</v>
      </c>
      <c r="AV2836" s="13" t="s">
        <v>81</v>
      </c>
      <c r="AW2836" s="13" t="s">
        <v>34</v>
      </c>
      <c r="AX2836" s="13" t="s">
        <v>79</v>
      </c>
      <c r="AY2836" s="165" t="s">
        <v>195</v>
      </c>
    </row>
    <row r="2837" spans="1:65" s="2" customFormat="1" ht="37.9" customHeight="1">
      <c r="A2837" s="35"/>
      <c r="B2837" s="145"/>
      <c r="C2837" s="146" t="s">
        <v>3577</v>
      </c>
      <c r="D2837" s="146" t="s">
        <v>197</v>
      </c>
      <c r="E2837" s="147" t="s">
        <v>3578</v>
      </c>
      <c r="F2837" s="148" t="s">
        <v>3579</v>
      </c>
      <c r="G2837" s="149" t="s">
        <v>467</v>
      </c>
      <c r="H2837" s="150">
        <v>1</v>
      </c>
      <c r="I2837" s="151"/>
      <c r="J2837" s="152">
        <f>ROUND(I2837*H2837,2)</f>
        <v>0</v>
      </c>
      <c r="K2837" s="148" t="s">
        <v>3</v>
      </c>
      <c r="L2837" s="36"/>
      <c r="M2837" s="153" t="s">
        <v>3</v>
      </c>
      <c r="N2837" s="154" t="s">
        <v>43</v>
      </c>
      <c r="O2837" s="56"/>
      <c r="P2837" s="155">
        <f>O2837*H2837</f>
        <v>0</v>
      </c>
      <c r="Q2837" s="155">
        <v>0</v>
      </c>
      <c r="R2837" s="155">
        <f>Q2837*H2837</f>
        <v>0</v>
      </c>
      <c r="S2837" s="155">
        <v>0</v>
      </c>
      <c r="T2837" s="156">
        <f>S2837*H2837</f>
        <v>0</v>
      </c>
      <c r="U2837" s="35"/>
      <c r="V2837" s="35"/>
      <c r="W2837" s="35"/>
      <c r="X2837" s="35"/>
      <c r="Y2837" s="35"/>
      <c r="Z2837" s="35"/>
      <c r="AA2837" s="35"/>
      <c r="AB2837" s="35"/>
      <c r="AC2837" s="35"/>
      <c r="AD2837" s="35"/>
      <c r="AE2837" s="35"/>
      <c r="AR2837" s="157" t="s">
        <v>292</v>
      </c>
      <c r="AT2837" s="157" t="s">
        <v>197</v>
      </c>
      <c r="AU2837" s="157" t="s">
        <v>81</v>
      </c>
      <c r="AY2837" s="20" t="s">
        <v>195</v>
      </c>
      <c r="BE2837" s="158">
        <f>IF(N2837="základní",J2837,0)</f>
        <v>0</v>
      </c>
      <c r="BF2837" s="158">
        <f>IF(N2837="snížená",J2837,0)</f>
        <v>0</v>
      </c>
      <c r="BG2837" s="158">
        <f>IF(N2837="zákl. přenesená",J2837,0)</f>
        <v>0</v>
      </c>
      <c r="BH2837" s="158">
        <f>IF(N2837="sníž. přenesená",J2837,0)</f>
        <v>0</v>
      </c>
      <c r="BI2837" s="158">
        <f>IF(N2837="nulová",J2837,0)</f>
        <v>0</v>
      </c>
      <c r="BJ2837" s="20" t="s">
        <v>79</v>
      </c>
      <c r="BK2837" s="158">
        <f>ROUND(I2837*H2837,2)</f>
        <v>0</v>
      </c>
      <c r="BL2837" s="20" t="s">
        <v>292</v>
      </c>
      <c r="BM2837" s="157" t="s">
        <v>3580</v>
      </c>
    </row>
    <row r="2838" spans="1:65" s="13" customFormat="1">
      <c r="B2838" s="164"/>
      <c r="D2838" s="159" t="s">
        <v>206</v>
      </c>
      <c r="E2838" s="165" t="s">
        <v>3</v>
      </c>
      <c r="F2838" s="166" t="s">
        <v>3551</v>
      </c>
      <c r="H2838" s="167">
        <v>1</v>
      </c>
      <c r="I2838" s="168"/>
      <c r="L2838" s="164"/>
      <c r="M2838" s="169"/>
      <c r="N2838" s="170"/>
      <c r="O2838" s="170"/>
      <c r="P2838" s="170"/>
      <c r="Q2838" s="170"/>
      <c r="R2838" s="170"/>
      <c r="S2838" s="170"/>
      <c r="T2838" s="171"/>
      <c r="AT2838" s="165" t="s">
        <v>206</v>
      </c>
      <c r="AU2838" s="165" t="s">
        <v>81</v>
      </c>
      <c r="AV2838" s="13" t="s">
        <v>81</v>
      </c>
      <c r="AW2838" s="13" t="s">
        <v>34</v>
      </c>
      <c r="AX2838" s="13" t="s">
        <v>79</v>
      </c>
      <c r="AY2838" s="165" t="s">
        <v>195</v>
      </c>
    </row>
    <row r="2839" spans="1:65" s="2" customFormat="1" ht="37.9" customHeight="1">
      <c r="A2839" s="35"/>
      <c r="B2839" s="145"/>
      <c r="C2839" s="146" t="s">
        <v>3581</v>
      </c>
      <c r="D2839" s="146" t="s">
        <v>197</v>
      </c>
      <c r="E2839" s="147" t="s">
        <v>3582</v>
      </c>
      <c r="F2839" s="148" t="s">
        <v>3583</v>
      </c>
      <c r="G2839" s="149" t="s">
        <v>467</v>
      </c>
      <c r="H2839" s="150">
        <v>1</v>
      </c>
      <c r="I2839" s="151"/>
      <c r="J2839" s="152">
        <f>ROUND(I2839*H2839,2)</f>
        <v>0</v>
      </c>
      <c r="K2839" s="148" t="s">
        <v>3</v>
      </c>
      <c r="L2839" s="36"/>
      <c r="M2839" s="153" t="s">
        <v>3</v>
      </c>
      <c r="N2839" s="154" t="s">
        <v>43</v>
      </c>
      <c r="O2839" s="56"/>
      <c r="P2839" s="155">
        <f>O2839*H2839</f>
        <v>0</v>
      </c>
      <c r="Q2839" s="155">
        <v>0</v>
      </c>
      <c r="R2839" s="155">
        <f>Q2839*H2839</f>
        <v>0</v>
      </c>
      <c r="S2839" s="155">
        <v>0</v>
      </c>
      <c r="T2839" s="156">
        <f>S2839*H2839</f>
        <v>0</v>
      </c>
      <c r="U2839" s="35"/>
      <c r="V2839" s="35"/>
      <c r="W2839" s="35"/>
      <c r="X2839" s="35"/>
      <c r="Y2839" s="35"/>
      <c r="Z2839" s="35"/>
      <c r="AA2839" s="35"/>
      <c r="AB2839" s="35"/>
      <c r="AC2839" s="35"/>
      <c r="AD2839" s="35"/>
      <c r="AE2839" s="35"/>
      <c r="AR2839" s="157" t="s">
        <v>292</v>
      </c>
      <c r="AT2839" s="157" t="s">
        <v>197</v>
      </c>
      <c r="AU2839" s="157" t="s">
        <v>81</v>
      </c>
      <c r="AY2839" s="20" t="s">
        <v>195</v>
      </c>
      <c r="BE2839" s="158">
        <f>IF(N2839="základní",J2839,0)</f>
        <v>0</v>
      </c>
      <c r="BF2839" s="158">
        <f>IF(N2839="snížená",J2839,0)</f>
        <v>0</v>
      </c>
      <c r="BG2839" s="158">
        <f>IF(N2839="zákl. přenesená",J2839,0)</f>
        <v>0</v>
      </c>
      <c r="BH2839" s="158">
        <f>IF(N2839="sníž. přenesená",J2839,0)</f>
        <v>0</v>
      </c>
      <c r="BI2839" s="158">
        <f>IF(N2839="nulová",J2839,0)</f>
        <v>0</v>
      </c>
      <c r="BJ2839" s="20" t="s">
        <v>79</v>
      </c>
      <c r="BK2839" s="158">
        <f>ROUND(I2839*H2839,2)</f>
        <v>0</v>
      </c>
      <c r="BL2839" s="20" t="s">
        <v>292</v>
      </c>
      <c r="BM2839" s="157" t="s">
        <v>3584</v>
      </c>
    </row>
    <row r="2840" spans="1:65" s="13" customFormat="1">
      <c r="B2840" s="164"/>
      <c r="D2840" s="159" t="s">
        <v>206</v>
      </c>
      <c r="E2840" s="165" t="s">
        <v>3</v>
      </c>
      <c r="F2840" s="166" t="s">
        <v>3551</v>
      </c>
      <c r="H2840" s="167">
        <v>1</v>
      </c>
      <c r="I2840" s="168"/>
      <c r="L2840" s="164"/>
      <c r="M2840" s="169"/>
      <c r="N2840" s="170"/>
      <c r="O2840" s="170"/>
      <c r="P2840" s="170"/>
      <c r="Q2840" s="170"/>
      <c r="R2840" s="170"/>
      <c r="S2840" s="170"/>
      <c r="T2840" s="171"/>
      <c r="AT2840" s="165" t="s">
        <v>206</v>
      </c>
      <c r="AU2840" s="165" t="s">
        <v>81</v>
      </c>
      <c r="AV2840" s="13" t="s">
        <v>81</v>
      </c>
      <c r="AW2840" s="13" t="s">
        <v>34</v>
      </c>
      <c r="AX2840" s="13" t="s">
        <v>79</v>
      </c>
      <c r="AY2840" s="165" t="s">
        <v>195</v>
      </c>
    </row>
    <row r="2841" spans="1:65" s="2" customFormat="1" ht="37.9" customHeight="1">
      <c r="A2841" s="35"/>
      <c r="B2841" s="145"/>
      <c r="C2841" s="146" t="s">
        <v>3585</v>
      </c>
      <c r="D2841" s="146" t="s">
        <v>197</v>
      </c>
      <c r="E2841" s="147" t="s">
        <v>3586</v>
      </c>
      <c r="F2841" s="148" t="s">
        <v>3587</v>
      </c>
      <c r="G2841" s="149" t="s">
        <v>467</v>
      </c>
      <c r="H2841" s="150">
        <v>1</v>
      </c>
      <c r="I2841" s="151"/>
      <c r="J2841" s="152">
        <f>ROUND(I2841*H2841,2)</f>
        <v>0</v>
      </c>
      <c r="K2841" s="148" t="s">
        <v>3</v>
      </c>
      <c r="L2841" s="36"/>
      <c r="M2841" s="153" t="s">
        <v>3</v>
      </c>
      <c r="N2841" s="154" t="s">
        <v>43</v>
      </c>
      <c r="O2841" s="56"/>
      <c r="P2841" s="155">
        <f>O2841*H2841</f>
        <v>0</v>
      </c>
      <c r="Q2841" s="155">
        <v>0</v>
      </c>
      <c r="R2841" s="155">
        <f>Q2841*H2841</f>
        <v>0</v>
      </c>
      <c r="S2841" s="155">
        <v>0</v>
      </c>
      <c r="T2841" s="156">
        <f>S2841*H2841</f>
        <v>0</v>
      </c>
      <c r="U2841" s="35"/>
      <c r="V2841" s="35"/>
      <c r="W2841" s="35"/>
      <c r="X2841" s="35"/>
      <c r="Y2841" s="35"/>
      <c r="Z2841" s="35"/>
      <c r="AA2841" s="35"/>
      <c r="AB2841" s="35"/>
      <c r="AC2841" s="35"/>
      <c r="AD2841" s="35"/>
      <c r="AE2841" s="35"/>
      <c r="AR2841" s="157" t="s">
        <v>292</v>
      </c>
      <c r="AT2841" s="157" t="s">
        <v>197</v>
      </c>
      <c r="AU2841" s="157" t="s">
        <v>81</v>
      </c>
      <c r="AY2841" s="20" t="s">
        <v>195</v>
      </c>
      <c r="BE2841" s="158">
        <f>IF(N2841="základní",J2841,0)</f>
        <v>0</v>
      </c>
      <c r="BF2841" s="158">
        <f>IF(N2841="snížená",J2841,0)</f>
        <v>0</v>
      </c>
      <c r="BG2841" s="158">
        <f>IF(N2841="zákl. přenesená",J2841,0)</f>
        <v>0</v>
      </c>
      <c r="BH2841" s="158">
        <f>IF(N2841="sníž. přenesená",J2841,0)</f>
        <v>0</v>
      </c>
      <c r="BI2841" s="158">
        <f>IF(N2841="nulová",J2841,0)</f>
        <v>0</v>
      </c>
      <c r="BJ2841" s="20" t="s">
        <v>79</v>
      </c>
      <c r="BK2841" s="158">
        <f>ROUND(I2841*H2841,2)</f>
        <v>0</v>
      </c>
      <c r="BL2841" s="20" t="s">
        <v>292</v>
      </c>
      <c r="BM2841" s="157" t="s">
        <v>3588</v>
      </c>
    </row>
    <row r="2842" spans="1:65" s="13" customFormat="1">
      <c r="B2842" s="164"/>
      <c r="D2842" s="159" t="s">
        <v>206</v>
      </c>
      <c r="E2842" s="165" t="s">
        <v>3</v>
      </c>
      <c r="F2842" s="166" t="s">
        <v>3551</v>
      </c>
      <c r="H2842" s="167">
        <v>1</v>
      </c>
      <c r="I2842" s="168"/>
      <c r="L2842" s="164"/>
      <c r="M2842" s="169"/>
      <c r="N2842" s="170"/>
      <c r="O2842" s="170"/>
      <c r="P2842" s="170"/>
      <c r="Q2842" s="170"/>
      <c r="R2842" s="170"/>
      <c r="S2842" s="170"/>
      <c r="T2842" s="171"/>
      <c r="AT2842" s="165" t="s">
        <v>206</v>
      </c>
      <c r="AU2842" s="165" t="s">
        <v>81</v>
      </c>
      <c r="AV2842" s="13" t="s">
        <v>81</v>
      </c>
      <c r="AW2842" s="13" t="s">
        <v>34</v>
      </c>
      <c r="AX2842" s="13" t="s">
        <v>79</v>
      </c>
      <c r="AY2842" s="165" t="s">
        <v>195</v>
      </c>
    </row>
    <row r="2843" spans="1:65" s="2" customFormat="1" ht="37.9" customHeight="1">
      <c r="A2843" s="35"/>
      <c r="B2843" s="145"/>
      <c r="C2843" s="146" t="s">
        <v>3589</v>
      </c>
      <c r="D2843" s="146" t="s">
        <v>197</v>
      </c>
      <c r="E2843" s="147" t="s">
        <v>3590</v>
      </c>
      <c r="F2843" s="148" t="s">
        <v>3591</v>
      </c>
      <c r="G2843" s="149" t="s">
        <v>467</v>
      </c>
      <c r="H2843" s="150">
        <v>1</v>
      </c>
      <c r="I2843" s="151"/>
      <c r="J2843" s="152">
        <f>ROUND(I2843*H2843,2)</f>
        <v>0</v>
      </c>
      <c r="K2843" s="148" t="s">
        <v>3</v>
      </c>
      <c r="L2843" s="36"/>
      <c r="M2843" s="153" t="s">
        <v>3</v>
      </c>
      <c r="N2843" s="154" t="s">
        <v>43</v>
      </c>
      <c r="O2843" s="56"/>
      <c r="P2843" s="155">
        <f>O2843*H2843</f>
        <v>0</v>
      </c>
      <c r="Q2843" s="155">
        <v>0</v>
      </c>
      <c r="R2843" s="155">
        <f>Q2843*H2843</f>
        <v>0</v>
      </c>
      <c r="S2843" s="155">
        <v>0</v>
      </c>
      <c r="T2843" s="156">
        <f>S2843*H2843</f>
        <v>0</v>
      </c>
      <c r="U2843" s="35"/>
      <c r="V2843" s="35"/>
      <c r="W2843" s="35"/>
      <c r="X2843" s="35"/>
      <c r="Y2843" s="35"/>
      <c r="Z2843" s="35"/>
      <c r="AA2843" s="35"/>
      <c r="AB2843" s="35"/>
      <c r="AC2843" s="35"/>
      <c r="AD2843" s="35"/>
      <c r="AE2843" s="35"/>
      <c r="AR2843" s="157" t="s">
        <v>292</v>
      </c>
      <c r="AT2843" s="157" t="s">
        <v>197</v>
      </c>
      <c r="AU2843" s="157" t="s">
        <v>81</v>
      </c>
      <c r="AY2843" s="20" t="s">
        <v>195</v>
      </c>
      <c r="BE2843" s="158">
        <f>IF(N2843="základní",J2843,0)</f>
        <v>0</v>
      </c>
      <c r="BF2843" s="158">
        <f>IF(N2843="snížená",J2843,0)</f>
        <v>0</v>
      </c>
      <c r="BG2843" s="158">
        <f>IF(N2843="zákl. přenesená",J2843,0)</f>
        <v>0</v>
      </c>
      <c r="BH2843" s="158">
        <f>IF(N2843="sníž. přenesená",J2843,0)</f>
        <v>0</v>
      </c>
      <c r="BI2843" s="158">
        <f>IF(N2843="nulová",J2843,0)</f>
        <v>0</v>
      </c>
      <c r="BJ2843" s="20" t="s">
        <v>79</v>
      </c>
      <c r="BK2843" s="158">
        <f>ROUND(I2843*H2843,2)</f>
        <v>0</v>
      </c>
      <c r="BL2843" s="20" t="s">
        <v>292</v>
      </c>
      <c r="BM2843" s="157" t="s">
        <v>3592</v>
      </c>
    </row>
    <row r="2844" spans="1:65" s="13" customFormat="1">
      <c r="B2844" s="164"/>
      <c r="D2844" s="159" t="s">
        <v>206</v>
      </c>
      <c r="E2844" s="165" t="s">
        <v>3</v>
      </c>
      <c r="F2844" s="166" t="s">
        <v>3551</v>
      </c>
      <c r="H2844" s="167">
        <v>1</v>
      </c>
      <c r="I2844" s="168"/>
      <c r="L2844" s="164"/>
      <c r="M2844" s="169"/>
      <c r="N2844" s="170"/>
      <c r="O2844" s="170"/>
      <c r="P2844" s="170"/>
      <c r="Q2844" s="170"/>
      <c r="R2844" s="170"/>
      <c r="S2844" s="170"/>
      <c r="T2844" s="171"/>
      <c r="AT2844" s="165" t="s">
        <v>206</v>
      </c>
      <c r="AU2844" s="165" t="s">
        <v>81</v>
      </c>
      <c r="AV2844" s="13" t="s">
        <v>81</v>
      </c>
      <c r="AW2844" s="13" t="s">
        <v>34</v>
      </c>
      <c r="AX2844" s="13" t="s">
        <v>79</v>
      </c>
      <c r="AY2844" s="165" t="s">
        <v>195</v>
      </c>
    </row>
    <row r="2845" spans="1:65" s="2" customFormat="1" ht="37.9" customHeight="1">
      <c r="A2845" s="35"/>
      <c r="B2845" s="145"/>
      <c r="C2845" s="146" t="s">
        <v>3593</v>
      </c>
      <c r="D2845" s="146" t="s">
        <v>197</v>
      </c>
      <c r="E2845" s="147" t="s">
        <v>3594</v>
      </c>
      <c r="F2845" s="148" t="s">
        <v>3595</v>
      </c>
      <c r="G2845" s="149" t="s">
        <v>467</v>
      </c>
      <c r="H2845" s="150">
        <v>1</v>
      </c>
      <c r="I2845" s="151"/>
      <c r="J2845" s="152">
        <f>ROUND(I2845*H2845,2)</f>
        <v>0</v>
      </c>
      <c r="K2845" s="148" t="s">
        <v>3</v>
      </c>
      <c r="L2845" s="36"/>
      <c r="M2845" s="153" t="s">
        <v>3</v>
      </c>
      <c r="N2845" s="154" t="s">
        <v>43</v>
      </c>
      <c r="O2845" s="56"/>
      <c r="P2845" s="155">
        <f>O2845*H2845</f>
        <v>0</v>
      </c>
      <c r="Q2845" s="155">
        <v>0</v>
      </c>
      <c r="R2845" s="155">
        <f>Q2845*H2845</f>
        <v>0</v>
      </c>
      <c r="S2845" s="155">
        <v>0</v>
      </c>
      <c r="T2845" s="156">
        <f>S2845*H2845</f>
        <v>0</v>
      </c>
      <c r="U2845" s="35"/>
      <c r="V2845" s="35"/>
      <c r="W2845" s="35"/>
      <c r="X2845" s="35"/>
      <c r="Y2845" s="35"/>
      <c r="Z2845" s="35"/>
      <c r="AA2845" s="35"/>
      <c r="AB2845" s="35"/>
      <c r="AC2845" s="35"/>
      <c r="AD2845" s="35"/>
      <c r="AE2845" s="35"/>
      <c r="AR2845" s="157" t="s">
        <v>292</v>
      </c>
      <c r="AT2845" s="157" t="s">
        <v>197</v>
      </c>
      <c r="AU2845" s="157" t="s">
        <v>81</v>
      </c>
      <c r="AY2845" s="20" t="s">
        <v>195</v>
      </c>
      <c r="BE2845" s="158">
        <f>IF(N2845="základní",J2845,0)</f>
        <v>0</v>
      </c>
      <c r="BF2845" s="158">
        <f>IF(N2845="snížená",J2845,0)</f>
        <v>0</v>
      </c>
      <c r="BG2845" s="158">
        <f>IF(N2845="zákl. přenesená",J2845,0)</f>
        <v>0</v>
      </c>
      <c r="BH2845" s="158">
        <f>IF(N2845="sníž. přenesená",J2845,0)</f>
        <v>0</v>
      </c>
      <c r="BI2845" s="158">
        <f>IF(N2845="nulová",J2845,0)</f>
        <v>0</v>
      </c>
      <c r="BJ2845" s="20" t="s">
        <v>79</v>
      </c>
      <c r="BK2845" s="158">
        <f>ROUND(I2845*H2845,2)</f>
        <v>0</v>
      </c>
      <c r="BL2845" s="20" t="s">
        <v>292</v>
      </c>
      <c r="BM2845" s="157" t="s">
        <v>3596</v>
      </c>
    </row>
    <row r="2846" spans="1:65" s="13" customFormat="1">
      <c r="B2846" s="164"/>
      <c r="D2846" s="159" t="s">
        <v>206</v>
      </c>
      <c r="E2846" s="165" t="s">
        <v>3</v>
      </c>
      <c r="F2846" s="166" t="s">
        <v>3551</v>
      </c>
      <c r="H2846" s="167">
        <v>1</v>
      </c>
      <c r="I2846" s="168"/>
      <c r="L2846" s="164"/>
      <c r="M2846" s="169"/>
      <c r="N2846" s="170"/>
      <c r="O2846" s="170"/>
      <c r="P2846" s="170"/>
      <c r="Q2846" s="170"/>
      <c r="R2846" s="170"/>
      <c r="S2846" s="170"/>
      <c r="T2846" s="171"/>
      <c r="AT2846" s="165" t="s">
        <v>206</v>
      </c>
      <c r="AU2846" s="165" t="s">
        <v>81</v>
      </c>
      <c r="AV2846" s="13" t="s">
        <v>81</v>
      </c>
      <c r="AW2846" s="13" t="s">
        <v>34</v>
      </c>
      <c r="AX2846" s="13" t="s">
        <v>79</v>
      </c>
      <c r="AY2846" s="165" t="s">
        <v>195</v>
      </c>
    </row>
    <row r="2847" spans="1:65" s="2" customFormat="1" ht="37.9" customHeight="1">
      <c r="A2847" s="35"/>
      <c r="B2847" s="145"/>
      <c r="C2847" s="146" t="s">
        <v>3597</v>
      </c>
      <c r="D2847" s="146" t="s">
        <v>197</v>
      </c>
      <c r="E2847" s="147" t="s">
        <v>3598</v>
      </c>
      <c r="F2847" s="148" t="s">
        <v>3599</v>
      </c>
      <c r="G2847" s="149" t="s">
        <v>467</v>
      </c>
      <c r="H2847" s="150">
        <v>1</v>
      </c>
      <c r="I2847" s="151"/>
      <c r="J2847" s="152">
        <f>ROUND(I2847*H2847,2)</f>
        <v>0</v>
      </c>
      <c r="K2847" s="148" t="s">
        <v>3</v>
      </c>
      <c r="L2847" s="36"/>
      <c r="M2847" s="153" t="s">
        <v>3</v>
      </c>
      <c r="N2847" s="154" t="s">
        <v>43</v>
      </c>
      <c r="O2847" s="56"/>
      <c r="P2847" s="155">
        <f>O2847*H2847</f>
        <v>0</v>
      </c>
      <c r="Q2847" s="155">
        <v>0</v>
      </c>
      <c r="R2847" s="155">
        <f>Q2847*H2847</f>
        <v>0</v>
      </c>
      <c r="S2847" s="155">
        <v>0</v>
      </c>
      <c r="T2847" s="156">
        <f>S2847*H2847</f>
        <v>0</v>
      </c>
      <c r="U2847" s="35"/>
      <c r="V2847" s="35"/>
      <c r="W2847" s="35"/>
      <c r="X2847" s="35"/>
      <c r="Y2847" s="35"/>
      <c r="Z2847" s="35"/>
      <c r="AA2847" s="35"/>
      <c r="AB2847" s="35"/>
      <c r="AC2847" s="35"/>
      <c r="AD2847" s="35"/>
      <c r="AE2847" s="35"/>
      <c r="AR2847" s="157" t="s">
        <v>292</v>
      </c>
      <c r="AT2847" s="157" t="s">
        <v>197</v>
      </c>
      <c r="AU2847" s="157" t="s">
        <v>81</v>
      </c>
      <c r="AY2847" s="20" t="s">
        <v>195</v>
      </c>
      <c r="BE2847" s="158">
        <f>IF(N2847="základní",J2847,0)</f>
        <v>0</v>
      </c>
      <c r="BF2847" s="158">
        <f>IF(N2847="snížená",J2847,0)</f>
        <v>0</v>
      </c>
      <c r="BG2847" s="158">
        <f>IF(N2847="zákl. přenesená",J2847,0)</f>
        <v>0</v>
      </c>
      <c r="BH2847" s="158">
        <f>IF(N2847="sníž. přenesená",J2847,0)</f>
        <v>0</v>
      </c>
      <c r="BI2847" s="158">
        <f>IF(N2847="nulová",J2847,0)</f>
        <v>0</v>
      </c>
      <c r="BJ2847" s="20" t="s">
        <v>79</v>
      </c>
      <c r="BK2847" s="158">
        <f>ROUND(I2847*H2847,2)</f>
        <v>0</v>
      </c>
      <c r="BL2847" s="20" t="s">
        <v>292</v>
      </c>
      <c r="BM2847" s="157" t="s">
        <v>3600</v>
      </c>
    </row>
    <row r="2848" spans="1:65" s="13" customFormat="1">
      <c r="B2848" s="164"/>
      <c r="D2848" s="159" t="s">
        <v>206</v>
      </c>
      <c r="E2848" s="165" t="s">
        <v>3</v>
      </c>
      <c r="F2848" s="166" t="s">
        <v>3551</v>
      </c>
      <c r="H2848" s="167">
        <v>1</v>
      </c>
      <c r="I2848" s="168"/>
      <c r="L2848" s="164"/>
      <c r="M2848" s="169"/>
      <c r="N2848" s="170"/>
      <c r="O2848" s="170"/>
      <c r="P2848" s="170"/>
      <c r="Q2848" s="170"/>
      <c r="R2848" s="170"/>
      <c r="S2848" s="170"/>
      <c r="T2848" s="171"/>
      <c r="AT2848" s="165" t="s">
        <v>206</v>
      </c>
      <c r="AU2848" s="165" t="s">
        <v>81</v>
      </c>
      <c r="AV2848" s="13" t="s">
        <v>81</v>
      </c>
      <c r="AW2848" s="13" t="s">
        <v>34</v>
      </c>
      <c r="AX2848" s="13" t="s">
        <v>79</v>
      </c>
      <c r="AY2848" s="165" t="s">
        <v>195</v>
      </c>
    </row>
    <row r="2849" spans="1:65" s="2" customFormat="1" ht="37.9" customHeight="1">
      <c r="A2849" s="35"/>
      <c r="B2849" s="145"/>
      <c r="C2849" s="146" t="s">
        <v>3601</v>
      </c>
      <c r="D2849" s="146" t="s">
        <v>197</v>
      </c>
      <c r="E2849" s="147" t="s">
        <v>3602</v>
      </c>
      <c r="F2849" s="148" t="s">
        <v>3603</v>
      </c>
      <c r="G2849" s="149" t="s">
        <v>467</v>
      </c>
      <c r="H2849" s="150">
        <v>2</v>
      </c>
      <c r="I2849" s="151"/>
      <c r="J2849" s="152">
        <f>ROUND(I2849*H2849,2)</f>
        <v>0</v>
      </c>
      <c r="K2849" s="148" t="s">
        <v>3</v>
      </c>
      <c r="L2849" s="36"/>
      <c r="M2849" s="153" t="s">
        <v>3</v>
      </c>
      <c r="N2849" s="154" t="s">
        <v>43</v>
      </c>
      <c r="O2849" s="56"/>
      <c r="P2849" s="155">
        <f>O2849*H2849</f>
        <v>0</v>
      </c>
      <c r="Q2849" s="155">
        <v>0</v>
      </c>
      <c r="R2849" s="155">
        <f>Q2849*H2849</f>
        <v>0</v>
      </c>
      <c r="S2849" s="155">
        <v>0</v>
      </c>
      <c r="T2849" s="156">
        <f>S2849*H2849</f>
        <v>0</v>
      </c>
      <c r="U2849" s="35"/>
      <c r="V2849" s="35"/>
      <c r="W2849" s="35"/>
      <c r="X2849" s="35"/>
      <c r="Y2849" s="35"/>
      <c r="Z2849" s="35"/>
      <c r="AA2849" s="35"/>
      <c r="AB2849" s="35"/>
      <c r="AC2849" s="35"/>
      <c r="AD2849" s="35"/>
      <c r="AE2849" s="35"/>
      <c r="AR2849" s="157" t="s">
        <v>292</v>
      </c>
      <c r="AT2849" s="157" t="s">
        <v>197</v>
      </c>
      <c r="AU2849" s="157" t="s">
        <v>81</v>
      </c>
      <c r="AY2849" s="20" t="s">
        <v>195</v>
      </c>
      <c r="BE2849" s="158">
        <f>IF(N2849="základní",J2849,0)</f>
        <v>0</v>
      </c>
      <c r="BF2849" s="158">
        <f>IF(N2849="snížená",J2849,0)</f>
        <v>0</v>
      </c>
      <c r="BG2849" s="158">
        <f>IF(N2849="zákl. přenesená",J2849,0)</f>
        <v>0</v>
      </c>
      <c r="BH2849" s="158">
        <f>IF(N2849="sníž. přenesená",J2849,0)</f>
        <v>0</v>
      </c>
      <c r="BI2849" s="158">
        <f>IF(N2849="nulová",J2849,0)</f>
        <v>0</v>
      </c>
      <c r="BJ2849" s="20" t="s">
        <v>79</v>
      </c>
      <c r="BK2849" s="158">
        <f>ROUND(I2849*H2849,2)</f>
        <v>0</v>
      </c>
      <c r="BL2849" s="20" t="s">
        <v>292</v>
      </c>
      <c r="BM2849" s="157" t="s">
        <v>3604</v>
      </c>
    </row>
    <row r="2850" spans="1:65" s="13" customFormat="1">
      <c r="B2850" s="164"/>
      <c r="D2850" s="159" t="s">
        <v>206</v>
      </c>
      <c r="E2850" s="165" t="s">
        <v>3</v>
      </c>
      <c r="F2850" s="166" t="s">
        <v>3564</v>
      </c>
      <c r="H2850" s="167">
        <v>2</v>
      </c>
      <c r="I2850" s="168"/>
      <c r="L2850" s="164"/>
      <c r="M2850" s="169"/>
      <c r="N2850" s="170"/>
      <c r="O2850" s="170"/>
      <c r="P2850" s="170"/>
      <c r="Q2850" s="170"/>
      <c r="R2850" s="170"/>
      <c r="S2850" s="170"/>
      <c r="T2850" s="171"/>
      <c r="AT2850" s="165" t="s">
        <v>206</v>
      </c>
      <c r="AU2850" s="165" t="s">
        <v>81</v>
      </c>
      <c r="AV2850" s="13" t="s">
        <v>81</v>
      </c>
      <c r="AW2850" s="13" t="s">
        <v>34</v>
      </c>
      <c r="AX2850" s="13" t="s">
        <v>79</v>
      </c>
      <c r="AY2850" s="165" t="s">
        <v>195</v>
      </c>
    </row>
    <row r="2851" spans="1:65" s="2" customFormat="1" ht="37.9" customHeight="1">
      <c r="A2851" s="35"/>
      <c r="B2851" s="145"/>
      <c r="C2851" s="146" t="s">
        <v>3605</v>
      </c>
      <c r="D2851" s="146" t="s">
        <v>197</v>
      </c>
      <c r="E2851" s="147" t="s">
        <v>3606</v>
      </c>
      <c r="F2851" s="148" t="s">
        <v>3607</v>
      </c>
      <c r="G2851" s="149" t="s">
        <v>467</v>
      </c>
      <c r="H2851" s="150">
        <v>11</v>
      </c>
      <c r="I2851" s="151"/>
      <c r="J2851" s="152">
        <f>ROUND(I2851*H2851,2)</f>
        <v>0</v>
      </c>
      <c r="K2851" s="148" t="s">
        <v>3</v>
      </c>
      <c r="L2851" s="36"/>
      <c r="M2851" s="153" t="s">
        <v>3</v>
      </c>
      <c r="N2851" s="154" t="s">
        <v>43</v>
      </c>
      <c r="O2851" s="56"/>
      <c r="P2851" s="155">
        <f>O2851*H2851</f>
        <v>0</v>
      </c>
      <c r="Q2851" s="155">
        <v>0</v>
      </c>
      <c r="R2851" s="155">
        <f>Q2851*H2851</f>
        <v>0</v>
      </c>
      <c r="S2851" s="155">
        <v>0</v>
      </c>
      <c r="T2851" s="156">
        <f>S2851*H2851</f>
        <v>0</v>
      </c>
      <c r="U2851" s="35"/>
      <c r="V2851" s="35"/>
      <c r="W2851" s="35"/>
      <c r="X2851" s="35"/>
      <c r="Y2851" s="35"/>
      <c r="Z2851" s="35"/>
      <c r="AA2851" s="35"/>
      <c r="AB2851" s="35"/>
      <c r="AC2851" s="35"/>
      <c r="AD2851" s="35"/>
      <c r="AE2851" s="35"/>
      <c r="AR2851" s="157" t="s">
        <v>292</v>
      </c>
      <c r="AT2851" s="157" t="s">
        <v>197</v>
      </c>
      <c r="AU2851" s="157" t="s">
        <v>81</v>
      </c>
      <c r="AY2851" s="20" t="s">
        <v>195</v>
      </c>
      <c r="BE2851" s="158">
        <f>IF(N2851="základní",J2851,0)</f>
        <v>0</v>
      </c>
      <c r="BF2851" s="158">
        <f>IF(N2851="snížená",J2851,0)</f>
        <v>0</v>
      </c>
      <c r="BG2851" s="158">
        <f>IF(N2851="zákl. přenesená",J2851,0)</f>
        <v>0</v>
      </c>
      <c r="BH2851" s="158">
        <f>IF(N2851="sníž. přenesená",J2851,0)</f>
        <v>0</v>
      </c>
      <c r="BI2851" s="158">
        <f>IF(N2851="nulová",J2851,0)</f>
        <v>0</v>
      </c>
      <c r="BJ2851" s="20" t="s">
        <v>79</v>
      </c>
      <c r="BK2851" s="158">
        <f>ROUND(I2851*H2851,2)</f>
        <v>0</v>
      </c>
      <c r="BL2851" s="20" t="s">
        <v>292</v>
      </c>
      <c r="BM2851" s="157" t="s">
        <v>3608</v>
      </c>
    </row>
    <row r="2852" spans="1:65" s="13" customFormat="1">
      <c r="B2852" s="164"/>
      <c r="D2852" s="159" t="s">
        <v>206</v>
      </c>
      <c r="E2852" s="165" t="s">
        <v>3</v>
      </c>
      <c r="F2852" s="166" t="s">
        <v>3609</v>
      </c>
      <c r="H2852" s="167">
        <v>11</v>
      </c>
      <c r="I2852" s="168"/>
      <c r="L2852" s="164"/>
      <c r="M2852" s="169"/>
      <c r="N2852" s="170"/>
      <c r="O2852" s="170"/>
      <c r="P2852" s="170"/>
      <c r="Q2852" s="170"/>
      <c r="R2852" s="170"/>
      <c r="S2852" s="170"/>
      <c r="T2852" s="171"/>
      <c r="AT2852" s="165" t="s">
        <v>206</v>
      </c>
      <c r="AU2852" s="165" t="s">
        <v>81</v>
      </c>
      <c r="AV2852" s="13" t="s">
        <v>81</v>
      </c>
      <c r="AW2852" s="13" t="s">
        <v>34</v>
      </c>
      <c r="AX2852" s="13" t="s">
        <v>79</v>
      </c>
      <c r="AY2852" s="165" t="s">
        <v>195</v>
      </c>
    </row>
    <row r="2853" spans="1:65" s="2" customFormat="1" ht="37.9" customHeight="1">
      <c r="A2853" s="35"/>
      <c r="B2853" s="145"/>
      <c r="C2853" s="146" t="s">
        <v>3610</v>
      </c>
      <c r="D2853" s="146" t="s">
        <v>197</v>
      </c>
      <c r="E2853" s="147" t="s">
        <v>3611</v>
      </c>
      <c r="F2853" s="148" t="s">
        <v>3612</v>
      </c>
      <c r="G2853" s="149" t="s">
        <v>467</v>
      </c>
      <c r="H2853" s="150">
        <v>5</v>
      </c>
      <c r="I2853" s="151"/>
      <c r="J2853" s="152">
        <f>ROUND(I2853*H2853,2)</f>
        <v>0</v>
      </c>
      <c r="K2853" s="148" t="s">
        <v>3</v>
      </c>
      <c r="L2853" s="36"/>
      <c r="M2853" s="153" t="s">
        <v>3</v>
      </c>
      <c r="N2853" s="154" t="s">
        <v>43</v>
      </c>
      <c r="O2853" s="56"/>
      <c r="P2853" s="155">
        <f>O2853*H2853</f>
        <v>0</v>
      </c>
      <c r="Q2853" s="155">
        <v>0</v>
      </c>
      <c r="R2853" s="155">
        <f>Q2853*H2853</f>
        <v>0</v>
      </c>
      <c r="S2853" s="155">
        <v>0</v>
      </c>
      <c r="T2853" s="156">
        <f>S2853*H2853</f>
        <v>0</v>
      </c>
      <c r="U2853" s="35"/>
      <c r="V2853" s="35"/>
      <c r="W2853" s="35"/>
      <c r="X2853" s="35"/>
      <c r="Y2853" s="35"/>
      <c r="Z2853" s="35"/>
      <c r="AA2853" s="35"/>
      <c r="AB2853" s="35"/>
      <c r="AC2853" s="35"/>
      <c r="AD2853" s="35"/>
      <c r="AE2853" s="35"/>
      <c r="AR2853" s="157" t="s">
        <v>292</v>
      </c>
      <c r="AT2853" s="157" t="s">
        <v>197</v>
      </c>
      <c r="AU2853" s="157" t="s">
        <v>81</v>
      </c>
      <c r="AY2853" s="20" t="s">
        <v>195</v>
      </c>
      <c r="BE2853" s="158">
        <f>IF(N2853="základní",J2853,0)</f>
        <v>0</v>
      </c>
      <c r="BF2853" s="158">
        <f>IF(N2853="snížená",J2853,0)</f>
        <v>0</v>
      </c>
      <c r="BG2853" s="158">
        <f>IF(N2853="zákl. přenesená",J2853,0)</f>
        <v>0</v>
      </c>
      <c r="BH2853" s="158">
        <f>IF(N2853="sníž. přenesená",J2853,0)</f>
        <v>0</v>
      </c>
      <c r="BI2853" s="158">
        <f>IF(N2853="nulová",J2853,0)</f>
        <v>0</v>
      </c>
      <c r="BJ2853" s="20" t="s">
        <v>79</v>
      </c>
      <c r="BK2853" s="158">
        <f>ROUND(I2853*H2853,2)</f>
        <v>0</v>
      </c>
      <c r="BL2853" s="20" t="s">
        <v>292</v>
      </c>
      <c r="BM2853" s="157" t="s">
        <v>3613</v>
      </c>
    </row>
    <row r="2854" spans="1:65" s="13" customFormat="1">
      <c r="B2854" s="164"/>
      <c r="D2854" s="159" t="s">
        <v>206</v>
      </c>
      <c r="E2854" s="165" t="s">
        <v>3</v>
      </c>
      <c r="F2854" s="166" t="s">
        <v>3614</v>
      </c>
      <c r="H2854" s="167">
        <v>5</v>
      </c>
      <c r="I2854" s="168"/>
      <c r="L2854" s="164"/>
      <c r="M2854" s="169"/>
      <c r="N2854" s="170"/>
      <c r="O2854" s="170"/>
      <c r="P2854" s="170"/>
      <c r="Q2854" s="170"/>
      <c r="R2854" s="170"/>
      <c r="S2854" s="170"/>
      <c r="T2854" s="171"/>
      <c r="AT2854" s="165" t="s">
        <v>206</v>
      </c>
      <c r="AU2854" s="165" t="s">
        <v>81</v>
      </c>
      <c r="AV2854" s="13" t="s">
        <v>81</v>
      </c>
      <c r="AW2854" s="13" t="s">
        <v>34</v>
      </c>
      <c r="AX2854" s="13" t="s">
        <v>79</v>
      </c>
      <c r="AY2854" s="165" t="s">
        <v>195</v>
      </c>
    </row>
    <row r="2855" spans="1:65" s="2" customFormat="1" ht="37.9" customHeight="1">
      <c r="A2855" s="35"/>
      <c r="B2855" s="145"/>
      <c r="C2855" s="146" t="s">
        <v>3615</v>
      </c>
      <c r="D2855" s="146" t="s">
        <v>197</v>
      </c>
      <c r="E2855" s="147" t="s">
        <v>3616</v>
      </c>
      <c r="F2855" s="148" t="s">
        <v>3617</v>
      </c>
      <c r="G2855" s="149" t="s">
        <v>467</v>
      </c>
      <c r="H2855" s="150">
        <v>1</v>
      </c>
      <c r="I2855" s="151"/>
      <c r="J2855" s="152">
        <f>ROUND(I2855*H2855,2)</f>
        <v>0</v>
      </c>
      <c r="K2855" s="148" t="s">
        <v>3</v>
      </c>
      <c r="L2855" s="36"/>
      <c r="M2855" s="153" t="s">
        <v>3</v>
      </c>
      <c r="N2855" s="154" t="s">
        <v>43</v>
      </c>
      <c r="O2855" s="56"/>
      <c r="P2855" s="155">
        <f>O2855*H2855</f>
        <v>0</v>
      </c>
      <c r="Q2855" s="155">
        <v>0</v>
      </c>
      <c r="R2855" s="155">
        <f>Q2855*H2855</f>
        <v>0</v>
      </c>
      <c r="S2855" s="155">
        <v>0</v>
      </c>
      <c r="T2855" s="156">
        <f>S2855*H2855</f>
        <v>0</v>
      </c>
      <c r="U2855" s="35"/>
      <c r="V2855" s="35"/>
      <c r="W2855" s="35"/>
      <c r="X2855" s="35"/>
      <c r="Y2855" s="35"/>
      <c r="Z2855" s="35"/>
      <c r="AA2855" s="35"/>
      <c r="AB2855" s="35"/>
      <c r="AC2855" s="35"/>
      <c r="AD2855" s="35"/>
      <c r="AE2855" s="35"/>
      <c r="AR2855" s="157" t="s">
        <v>292</v>
      </c>
      <c r="AT2855" s="157" t="s">
        <v>197</v>
      </c>
      <c r="AU2855" s="157" t="s">
        <v>81</v>
      </c>
      <c r="AY2855" s="20" t="s">
        <v>195</v>
      </c>
      <c r="BE2855" s="158">
        <f>IF(N2855="základní",J2855,0)</f>
        <v>0</v>
      </c>
      <c r="BF2855" s="158">
        <f>IF(N2855="snížená",J2855,0)</f>
        <v>0</v>
      </c>
      <c r="BG2855" s="158">
        <f>IF(N2855="zákl. přenesená",J2855,0)</f>
        <v>0</v>
      </c>
      <c r="BH2855" s="158">
        <f>IF(N2855="sníž. přenesená",J2855,0)</f>
        <v>0</v>
      </c>
      <c r="BI2855" s="158">
        <f>IF(N2855="nulová",J2855,0)</f>
        <v>0</v>
      </c>
      <c r="BJ2855" s="20" t="s">
        <v>79</v>
      </c>
      <c r="BK2855" s="158">
        <f>ROUND(I2855*H2855,2)</f>
        <v>0</v>
      </c>
      <c r="BL2855" s="20" t="s">
        <v>292</v>
      </c>
      <c r="BM2855" s="157" t="s">
        <v>3618</v>
      </c>
    </row>
    <row r="2856" spans="1:65" s="13" customFormat="1">
      <c r="B2856" s="164"/>
      <c r="D2856" s="159" t="s">
        <v>206</v>
      </c>
      <c r="E2856" s="165" t="s">
        <v>3</v>
      </c>
      <c r="F2856" s="166" t="s">
        <v>3551</v>
      </c>
      <c r="H2856" s="167">
        <v>1</v>
      </c>
      <c r="I2856" s="168"/>
      <c r="L2856" s="164"/>
      <c r="M2856" s="169"/>
      <c r="N2856" s="170"/>
      <c r="O2856" s="170"/>
      <c r="P2856" s="170"/>
      <c r="Q2856" s="170"/>
      <c r="R2856" s="170"/>
      <c r="S2856" s="170"/>
      <c r="T2856" s="171"/>
      <c r="AT2856" s="165" t="s">
        <v>206</v>
      </c>
      <c r="AU2856" s="165" t="s">
        <v>81</v>
      </c>
      <c r="AV2856" s="13" t="s">
        <v>81</v>
      </c>
      <c r="AW2856" s="13" t="s">
        <v>34</v>
      </c>
      <c r="AX2856" s="13" t="s">
        <v>79</v>
      </c>
      <c r="AY2856" s="165" t="s">
        <v>195</v>
      </c>
    </row>
    <row r="2857" spans="1:65" s="2" customFormat="1" ht="49.15" customHeight="1">
      <c r="A2857" s="35"/>
      <c r="B2857" s="145"/>
      <c r="C2857" s="146" t="s">
        <v>3619</v>
      </c>
      <c r="D2857" s="146" t="s">
        <v>197</v>
      </c>
      <c r="E2857" s="147" t="s">
        <v>3620</v>
      </c>
      <c r="F2857" s="148" t="s">
        <v>3621</v>
      </c>
      <c r="G2857" s="149" t="s">
        <v>467</v>
      </c>
      <c r="H2857" s="150">
        <v>9</v>
      </c>
      <c r="I2857" s="151"/>
      <c r="J2857" s="152">
        <f>ROUND(I2857*H2857,2)</f>
        <v>0</v>
      </c>
      <c r="K2857" s="148" t="s">
        <v>3</v>
      </c>
      <c r="L2857" s="36"/>
      <c r="M2857" s="153" t="s">
        <v>3</v>
      </c>
      <c r="N2857" s="154" t="s">
        <v>43</v>
      </c>
      <c r="O2857" s="56"/>
      <c r="P2857" s="155">
        <f>O2857*H2857</f>
        <v>0</v>
      </c>
      <c r="Q2857" s="155">
        <v>0</v>
      </c>
      <c r="R2857" s="155">
        <f>Q2857*H2857</f>
        <v>0</v>
      </c>
      <c r="S2857" s="155">
        <v>0</v>
      </c>
      <c r="T2857" s="156">
        <f>S2857*H2857</f>
        <v>0</v>
      </c>
      <c r="U2857" s="35"/>
      <c r="V2857" s="35"/>
      <c r="W2857" s="35"/>
      <c r="X2857" s="35"/>
      <c r="Y2857" s="35"/>
      <c r="Z2857" s="35"/>
      <c r="AA2857" s="35"/>
      <c r="AB2857" s="35"/>
      <c r="AC2857" s="35"/>
      <c r="AD2857" s="35"/>
      <c r="AE2857" s="35"/>
      <c r="AR2857" s="157" t="s">
        <v>292</v>
      </c>
      <c r="AT2857" s="157" t="s">
        <v>197</v>
      </c>
      <c r="AU2857" s="157" t="s">
        <v>81</v>
      </c>
      <c r="AY2857" s="20" t="s">
        <v>195</v>
      </c>
      <c r="BE2857" s="158">
        <f>IF(N2857="základní",J2857,0)</f>
        <v>0</v>
      </c>
      <c r="BF2857" s="158">
        <f>IF(N2857="snížená",J2857,0)</f>
        <v>0</v>
      </c>
      <c r="BG2857" s="158">
        <f>IF(N2857="zákl. přenesená",J2857,0)</f>
        <v>0</v>
      </c>
      <c r="BH2857" s="158">
        <f>IF(N2857="sníž. přenesená",J2857,0)</f>
        <v>0</v>
      </c>
      <c r="BI2857" s="158">
        <f>IF(N2857="nulová",J2857,0)</f>
        <v>0</v>
      </c>
      <c r="BJ2857" s="20" t="s">
        <v>79</v>
      </c>
      <c r="BK2857" s="158">
        <f>ROUND(I2857*H2857,2)</f>
        <v>0</v>
      </c>
      <c r="BL2857" s="20" t="s">
        <v>292</v>
      </c>
      <c r="BM2857" s="157" t="s">
        <v>3622</v>
      </c>
    </row>
    <row r="2858" spans="1:65" s="13" customFormat="1">
      <c r="B2858" s="164"/>
      <c r="D2858" s="159" t="s">
        <v>206</v>
      </c>
      <c r="E2858" s="165" t="s">
        <v>3</v>
      </c>
      <c r="F2858" s="166" t="s">
        <v>3623</v>
      </c>
      <c r="H2858" s="167">
        <v>9</v>
      </c>
      <c r="I2858" s="168"/>
      <c r="L2858" s="164"/>
      <c r="M2858" s="169"/>
      <c r="N2858" s="170"/>
      <c r="O2858" s="170"/>
      <c r="P2858" s="170"/>
      <c r="Q2858" s="170"/>
      <c r="R2858" s="170"/>
      <c r="S2858" s="170"/>
      <c r="T2858" s="171"/>
      <c r="AT2858" s="165" t="s">
        <v>206</v>
      </c>
      <c r="AU2858" s="165" t="s">
        <v>81</v>
      </c>
      <c r="AV2858" s="13" t="s">
        <v>81</v>
      </c>
      <c r="AW2858" s="13" t="s">
        <v>34</v>
      </c>
      <c r="AX2858" s="13" t="s">
        <v>79</v>
      </c>
      <c r="AY2858" s="165" t="s">
        <v>195</v>
      </c>
    </row>
    <row r="2859" spans="1:65" s="2" customFormat="1" ht="49.15" customHeight="1">
      <c r="A2859" s="35"/>
      <c r="B2859" s="145"/>
      <c r="C2859" s="146" t="s">
        <v>3624</v>
      </c>
      <c r="D2859" s="146" t="s">
        <v>197</v>
      </c>
      <c r="E2859" s="147" t="s">
        <v>3625</v>
      </c>
      <c r="F2859" s="148" t="s">
        <v>3626</v>
      </c>
      <c r="G2859" s="149" t="s">
        <v>467</v>
      </c>
      <c r="H2859" s="150">
        <v>5</v>
      </c>
      <c r="I2859" s="151"/>
      <c r="J2859" s="152">
        <f>ROUND(I2859*H2859,2)</f>
        <v>0</v>
      </c>
      <c r="K2859" s="148" t="s">
        <v>3</v>
      </c>
      <c r="L2859" s="36"/>
      <c r="M2859" s="153" t="s">
        <v>3</v>
      </c>
      <c r="N2859" s="154" t="s">
        <v>43</v>
      </c>
      <c r="O2859" s="56"/>
      <c r="P2859" s="155">
        <f>O2859*H2859</f>
        <v>0</v>
      </c>
      <c r="Q2859" s="155">
        <v>0</v>
      </c>
      <c r="R2859" s="155">
        <f>Q2859*H2859</f>
        <v>0</v>
      </c>
      <c r="S2859" s="155">
        <v>0</v>
      </c>
      <c r="T2859" s="156">
        <f>S2859*H2859</f>
        <v>0</v>
      </c>
      <c r="U2859" s="35"/>
      <c r="V2859" s="35"/>
      <c r="W2859" s="35"/>
      <c r="X2859" s="35"/>
      <c r="Y2859" s="35"/>
      <c r="Z2859" s="35"/>
      <c r="AA2859" s="35"/>
      <c r="AB2859" s="35"/>
      <c r="AC2859" s="35"/>
      <c r="AD2859" s="35"/>
      <c r="AE2859" s="35"/>
      <c r="AR2859" s="157" t="s">
        <v>292</v>
      </c>
      <c r="AT2859" s="157" t="s">
        <v>197</v>
      </c>
      <c r="AU2859" s="157" t="s">
        <v>81</v>
      </c>
      <c r="AY2859" s="20" t="s">
        <v>195</v>
      </c>
      <c r="BE2859" s="158">
        <f>IF(N2859="základní",J2859,0)</f>
        <v>0</v>
      </c>
      <c r="BF2859" s="158">
        <f>IF(N2859="snížená",J2859,0)</f>
        <v>0</v>
      </c>
      <c r="BG2859" s="158">
        <f>IF(N2859="zákl. přenesená",J2859,0)</f>
        <v>0</v>
      </c>
      <c r="BH2859" s="158">
        <f>IF(N2859="sníž. přenesená",J2859,0)</f>
        <v>0</v>
      </c>
      <c r="BI2859" s="158">
        <f>IF(N2859="nulová",J2859,0)</f>
        <v>0</v>
      </c>
      <c r="BJ2859" s="20" t="s">
        <v>79</v>
      </c>
      <c r="BK2859" s="158">
        <f>ROUND(I2859*H2859,2)</f>
        <v>0</v>
      </c>
      <c r="BL2859" s="20" t="s">
        <v>292</v>
      </c>
      <c r="BM2859" s="157" t="s">
        <v>3627</v>
      </c>
    </row>
    <row r="2860" spans="1:65" s="13" customFormat="1">
      <c r="B2860" s="164"/>
      <c r="D2860" s="159" t="s">
        <v>206</v>
      </c>
      <c r="E2860" s="165" t="s">
        <v>3</v>
      </c>
      <c r="F2860" s="166" t="s">
        <v>3628</v>
      </c>
      <c r="H2860" s="167">
        <v>5</v>
      </c>
      <c r="I2860" s="168"/>
      <c r="L2860" s="164"/>
      <c r="M2860" s="169"/>
      <c r="N2860" s="170"/>
      <c r="O2860" s="170"/>
      <c r="P2860" s="170"/>
      <c r="Q2860" s="170"/>
      <c r="R2860" s="170"/>
      <c r="S2860" s="170"/>
      <c r="T2860" s="171"/>
      <c r="AT2860" s="165" t="s">
        <v>206</v>
      </c>
      <c r="AU2860" s="165" t="s">
        <v>81</v>
      </c>
      <c r="AV2860" s="13" t="s">
        <v>81</v>
      </c>
      <c r="AW2860" s="13" t="s">
        <v>34</v>
      </c>
      <c r="AX2860" s="13" t="s">
        <v>79</v>
      </c>
      <c r="AY2860" s="165" t="s">
        <v>195</v>
      </c>
    </row>
    <row r="2861" spans="1:65" s="2" customFormat="1" ht="37.9" customHeight="1">
      <c r="A2861" s="35"/>
      <c r="B2861" s="145"/>
      <c r="C2861" s="146" t="s">
        <v>3629</v>
      </c>
      <c r="D2861" s="146" t="s">
        <v>197</v>
      </c>
      <c r="E2861" s="147" t="s">
        <v>3630</v>
      </c>
      <c r="F2861" s="148" t="s">
        <v>3631</v>
      </c>
      <c r="G2861" s="149" t="s">
        <v>467</v>
      </c>
      <c r="H2861" s="150">
        <v>6</v>
      </c>
      <c r="I2861" s="151"/>
      <c r="J2861" s="152">
        <f>ROUND(I2861*H2861,2)</f>
        <v>0</v>
      </c>
      <c r="K2861" s="148" t="s">
        <v>3</v>
      </c>
      <c r="L2861" s="36"/>
      <c r="M2861" s="153" t="s">
        <v>3</v>
      </c>
      <c r="N2861" s="154" t="s">
        <v>43</v>
      </c>
      <c r="O2861" s="56"/>
      <c r="P2861" s="155">
        <f>O2861*H2861</f>
        <v>0</v>
      </c>
      <c r="Q2861" s="155">
        <v>0</v>
      </c>
      <c r="R2861" s="155">
        <f>Q2861*H2861</f>
        <v>0</v>
      </c>
      <c r="S2861" s="155">
        <v>0</v>
      </c>
      <c r="T2861" s="156">
        <f>S2861*H2861</f>
        <v>0</v>
      </c>
      <c r="U2861" s="35"/>
      <c r="V2861" s="35"/>
      <c r="W2861" s="35"/>
      <c r="X2861" s="35"/>
      <c r="Y2861" s="35"/>
      <c r="Z2861" s="35"/>
      <c r="AA2861" s="35"/>
      <c r="AB2861" s="35"/>
      <c r="AC2861" s="35"/>
      <c r="AD2861" s="35"/>
      <c r="AE2861" s="35"/>
      <c r="AR2861" s="157" t="s">
        <v>292</v>
      </c>
      <c r="AT2861" s="157" t="s">
        <v>197</v>
      </c>
      <c r="AU2861" s="157" t="s">
        <v>81</v>
      </c>
      <c r="AY2861" s="20" t="s">
        <v>195</v>
      </c>
      <c r="BE2861" s="158">
        <f>IF(N2861="základní",J2861,0)</f>
        <v>0</v>
      </c>
      <c r="BF2861" s="158">
        <f>IF(N2861="snížená",J2861,0)</f>
        <v>0</v>
      </c>
      <c r="BG2861" s="158">
        <f>IF(N2861="zákl. přenesená",J2861,0)</f>
        <v>0</v>
      </c>
      <c r="BH2861" s="158">
        <f>IF(N2861="sníž. přenesená",J2861,0)</f>
        <v>0</v>
      </c>
      <c r="BI2861" s="158">
        <f>IF(N2861="nulová",J2861,0)</f>
        <v>0</v>
      </c>
      <c r="BJ2861" s="20" t="s">
        <v>79</v>
      </c>
      <c r="BK2861" s="158">
        <f>ROUND(I2861*H2861,2)</f>
        <v>0</v>
      </c>
      <c r="BL2861" s="20" t="s">
        <v>292</v>
      </c>
      <c r="BM2861" s="157" t="s">
        <v>3632</v>
      </c>
    </row>
    <row r="2862" spans="1:65" s="13" customFormat="1">
      <c r="B2862" s="164"/>
      <c r="D2862" s="159" t="s">
        <v>206</v>
      </c>
      <c r="E2862" s="165" t="s">
        <v>3</v>
      </c>
      <c r="F2862" s="166" t="s">
        <v>3633</v>
      </c>
      <c r="H2862" s="167">
        <v>6</v>
      </c>
      <c r="I2862" s="168"/>
      <c r="L2862" s="164"/>
      <c r="M2862" s="169"/>
      <c r="N2862" s="170"/>
      <c r="O2862" s="170"/>
      <c r="P2862" s="170"/>
      <c r="Q2862" s="170"/>
      <c r="R2862" s="170"/>
      <c r="S2862" s="170"/>
      <c r="T2862" s="171"/>
      <c r="AT2862" s="165" t="s">
        <v>206</v>
      </c>
      <c r="AU2862" s="165" t="s">
        <v>81</v>
      </c>
      <c r="AV2862" s="13" t="s">
        <v>81</v>
      </c>
      <c r="AW2862" s="13" t="s">
        <v>34</v>
      </c>
      <c r="AX2862" s="13" t="s">
        <v>79</v>
      </c>
      <c r="AY2862" s="165" t="s">
        <v>195</v>
      </c>
    </row>
    <row r="2863" spans="1:65" s="2" customFormat="1" ht="37.9" customHeight="1">
      <c r="A2863" s="35"/>
      <c r="B2863" s="145"/>
      <c r="C2863" s="146" t="s">
        <v>3634</v>
      </c>
      <c r="D2863" s="146" t="s">
        <v>197</v>
      </c>
      <c r="E2863" s="147" t="s">
        <v>3635</v>
      </c>
      <c r="F2863" s="148" t="s">
        <v>3636</v>
      </c>
      <c r="G2863" s="149" t="s">
        <v>467</v>
      </c>
      <c r="H2863" s="150">
        <v>5</v>
      </c>
      <c r="I2863" s="151"/>
      <c r="J2863" s="152">
        <f>ROUND(I2863*H2863,2)</f>
        <v>0</v>
      </c>
      <c r="K2863" s="148" t="s">
        <v>3</v>
      </c>
      <c r="L2863" s="36"/>
      <c r="M2863" s="153" t="s">
        <v>3</v>
      </c>
      <c r="N2863" s="154" t="s">
        <v>43</v>
      </c>
      <c r="O2863" s="56"/>
      <c r="P2863" s="155">
        <f>O2863*H2863</f>
        <v>0</v>
      </c>
      <c r="Q2863" s="155">
        <v>0</v>
      </c>
      <c r="R2863" s="155">
        <f>Q2863*H2863</f>
        <v>0</v>
      </c>
      <c r="S2863" s="155">
        <v>0</v>
      </c>
      <c r="T2863" s="156">
        <f>S2863*H2863</f>
        <v>0</v>
      </c>
      <c r="U2863" s="35"/>
      <c r="V2863" s="35"/>
      <c r="W2863" s="35"/>
      <c r="X2863" s="35"/>
      <c r="Y2863" s="35"/>
      <c r="Z2863" s="35"/>
      <c r="AA2863" s="35"/>
      <c r="AB2863" s="35"/>
      <c r="AC2863" s="35"/>
      <c r="AD2863" s="35"/>
      <c r="AE2863" s="35"/>
      <c r="AR2863" s="157" t="s">
        <v>292</v>
      </c>
      <c r="AT2863" s="157" t="s">
        <v>197</v>
      </c>
      <c r="AU2863" s="157" t="s">
        <v>81</v>
      </c>
      <c r="AY2863" s="20" t="s">
        <v>195</v>
      </c>
      <c r="BE2863" s="158">
        <f>IF(N2863="základní",J2863,0)</f>
        <v>0</v>
      </c>
      <c r="BF2863" s="158">
        <f>IF(N2863="snížená",J2863,0)</f>
        <v>0</v>
      </c>
      <c r="BG2863" s="158">
        <f>IF(N2863="zákl. přenesená",J2863,0)</f>
        <v>0</v>
      </c>
      <c r="BH2863" s="158">
        <f>IF(N2863="sníž. přenesená",J2863,0)</f>
        <v>0</v>
      </c>
      <c r="BI2863" s="158">
        <f>IF(N2863="nulová",J2863,0)</f>
        <v>0</v>
      </c>
      <c r="BJ2863" s="20" t="s">
        <v>79</v>
      </c>
      <c r="BK2863" s="158">
        <f>ROUND(I2863*H2863,2)</f>
        <v>0</v>
      </c>
      <c r="BL2863" s="20" t="s">
        <v>292</v>
      </c>
      <c r="BM2863" s="157" t="s">
        <v>3637</v>
      </c>
    </row>
    <row r="2864" spans="1:65" s="13" customFormat="1">
      <c r="B2864" s="164"/>
      <c r="D2864" s="159" t="s">
        <v>206</v>
      </c>
      <c r="E2864" s="165" t="s">
        <v>3</v>
      </c>
      <c r="F2864" s="166" t="s">
        <v>3638</v>
      </c>
      <c r="H2864" s="167">
        <v>5</v>
      </c>
      <c r="I2864" s="168"/>
      <c r="L2864" s="164"/>
      <c r="M2864" s="169"/>
      <c r="N2864" s="170"/>
      <c r="O2864" s="170"/>
      <c r="P2864" s="170"/>
      <c r="Q2864" s="170"/>
      <c r="R2864" s="170"/>
      <c r="S2864" s="170"/>
      <c r="T2864" s="171"/>
      <c r="AT2864" s="165" t="s">
        <v>206</v>
      </c>
      <c r="AU2864" s="165" t="s">
        <v>81</v>
      </c>
      <c r="AV2864" s="13" t="s">
        <v>81</v>
      </c>
      <c r="AW2864" s="13" t="s">
        <v>34</v>
      </c>
      <c r="AX2864" s="13" t="s">
        <v>79</v>
      </c>
      <c r="AY2864" s="165" t="s">
        <v>195</v>
      </c>
    </row>
    <row r="2865" spans="1:65" s="2" customFormat="1" ht="37.9" customHeight="1">
      <c r="A2865" s="35"/>
      <c r="B2865" s="145"/>
      <c r="C2865" s="146" t="s">
        <v>3639</v>
      </c>
      <c r="D2865" s="146" t="s">
        <v>197</v>
      </c>
      <c r="E2865" s="147" t="s">
        <v>3640</v>
      </c>
      <c r="F2865" s="148" t="s">
        <v>3641</v>
      </c>
      <c r="G2865" s="149" t="s">
        <v>467</v>
      </c>
      <c r="H2865" s="150">
        <v>2</v>
      </c>
      <c r="I2865" s="151"/>
      <c r="J2865" s="152">
        <f>ROUND(I2865*H2865,2)</f>
        <v>0</v>
      </c>
      <c r="K2865" s="148" t="s">
        <v>3</v>
      </c>
      <c r="L2865" s="36"/>
      <c r="M2865" s="153" t="s">
        <v>3</v>
      </c>
      <c r="N2865" s="154" t="s">
        <v>43</v>
      </c>
      <c r="O2865" s="56"/>
      <c r="P2865" s="155">
        <f>O2865*H2865</f>
        <v>0</v>
      </c>
      <c r="Q2865" s="155">
        <v>0</v>
      </c>
      <c r="R2865" s="155">
        <f>Q2865*H2865</f>
        <v>0</v>
      </c>
      <c r="S2865" s="155">
        <v>0</v>
      </c>
      <c r="T2865" s="156">
        <f>S2865*H2865</f>
        <v>0</v>
      </c>
      <c r="U2865" s="35"/>
      <c r="V2865" s="35"/>
      <c r="W2865" s="35"/>
      <c r="X2865" s="35"/>
      <c r="Y2865" s="35"/>
      <c r="Z2865" s="35"/>
      <c r="AA2865" s="35"/>
      <c r="AB2865" s="35"/>
      <c r="AC2865" s="35"/>
      <c r="AD2865" s="35"/>
      <c r="AE2865" s="35"/>
      <c r="AR2865" s="157" t="s">
        <v>292</v>
      </c>
      <c r="AT2865" s="157" t="s">
        <v>197</v>
      </c>
      <c r="AU2865" s="157" t="s">
        <v>81</v>
      </c>
      <c r="AY2865" s="20" t="s">
        <v>195</v>
      </c>
      <c r="BE2865" s="158">
        <f>IF(N2865="základní",J2865,0)</f>
        <v>0</v>
      </c>
      <c r="BF2865" s="158">
        <f>IF(N2865="snížená",J2865,0)</f>
        <v>0</v>
      </c>
      <c r="BG2865" s="158">
        <f>IF(N2865="zákl. přenesená",J2865,0)</f>
        <v>0</v>
      </c>
      <c r="BH2865" s="158">
        <f>IF(N2865="sníž. přenesená",J2865,0)</f>
        <v>0</v>
      </c>
      <c r="BI2865" s="158">
        <f>IF(N2865="nulová",J2865,0)</f>
        <v>0</v>
      </c>
      <c r="BJ2865" s="20" t="s">
        <v>79</v>
      </c>
      <c r="BK2865" s="158">
        <f>ROUND(I2865*H2865,2)</f>
        <v>0</v>
      </c>
      <c r="BL2865" s="20" t="s">
        <v>292</v>
      </c>
      <c r="BM2865" s="157" t="s">
        <v>3642</v>
      </c>
    </row>
    <row r="2866" spans="1:65" s="13" customFormat="1">
      <c r="B2866" s="164"/>
      <c r="D2866" s="159" t="s">
        <v>206</v>
      </c>
      <c r="E2866" s="165" t="s">
        <v>3</v>
      </c>
      <c r="F2866" s="166" t="s">
        <v>3643</v>
      </c>
      <c r="H2866" s="167">
        <v>2</v>
      </c>
      <c r="I2866" s="168"/>
      <c r="L2866" s="164"/>
      <c r="M2866" s="169"/>
      <c r="N2866" s="170"/>
      <c r="O2866" s="170"/>
      <c r="P2866" s="170"/>
      <c r="Q2866" s="170"/>
      <c r="R2866" s="170"/>
      <c r="S2866" s="170"/>
      <c r="T2866" s="171"/>
      <c r="AT2866" s="165" t="s">
        <v>206</v>
      </c>
      <c r="AU2866" s="165" t="s">
        <v>81</v>
      </c>
      <c r="AV2866" s="13" t="s">
        <v>81</v>
      </c>
      <c r="AW2866" s="13" t="s">
        <v>34</v>
      </c>
      <c r="AX2866" s="13" t="s">
        <v>79</v>
      </c>
      <c r="AY2866" s="165" t="s">
        <v>195</v>
      </c>
    </row>
    <row r="2867" spans="1:65" s="2" customFormat="1" ht="37.9" customHeight="1">
      <c r="A2867" s="35"/>
      <c r="B2867" s="145"/>
      <c r="C2867" s="146" t="s">
        <v>3644</v>
      </c>
      <c r="D2867" s="146" t="s">
        <v>197</v>
      </c>
      <c r="E2867" s="147" t="s">
        <v>3645</v>
      </c>
      <c r="F2867" s="148" t="s">
        <v>3646</v>
      </c>
      <c r="G2867" s="149" t="s">
        <v>467</v>
      </c>
      <c r="H2867" s="150">
        <v>1</v>
      </c>
      <c r="I2867" s="151"/>
      <c r="J2867" s="152">
        <f>ROUND(I2867*H2867,2)</f>
        <v>0</v>
      </c>
      <c r="K2867" s="148" t="s">
        <v>3</v>
      </c>
      <c r="L2867" s="36"/>
      <c r="M2867" s="153" t="s">
        <v>3</v>
      </c>
      <c r="N2867" s="154" t="s">
        <v>43</v>
      </c>
      <c r="O2867" s="56"/>
      <c r="P2867" s="155">
        <f>O2867*H2867</f>
        <v>0</v>
      </c>
      <c r="Q2867" s="155">
        <v>0</v>
      </c>
      <c r="R2867" s="155">
        <f>Q2867*H2867</f>
        <v>0</v>
      </c>
      <c r="S2867" s="155">
        <v>0</v>
      </c>
      <c r="T2867" s="156">
        <f>S2867*H2867</f>
        <v>0</v>
      </c>
      <c r="U2867" s="35"/>
      <c r="V2867" s="35"/>
      <c r="W2867" s="35"/>
      <c r="X2867" s="35"/>
      <c r="Y2867" s="35"/>
      <c r="Z2867" s="35"/>
      <c r="AA2867" s="35"/>
      <c r="AB2867" s="35"/>
      <c r="AC2867" s="35"/>
      <c r="AD2867" s="35"/>
      <c r="AE2867" s="35"/>
      <c r="AR2867" s="157" t="s">
        <v>292</v>
      </c>
      <c r="AT2867" s="157" t="s">
        <v>197</v>
      </c>
      <c r="AU2867" s="157" t="s">
        <v>81</v>
      </c>
      <c r="AY2867" s="20" t="s">
        <v>195</v>
      </c>
      <c r="BE2867" s="158">
        <f>IF(N2867="základní",J2867,0)</f>
        <v>0</v>
      </c>
      <c r="BF2867" s="158">
        <f>IF(N2867="snížená",J2867,0)</f>
        <v>0</v>
      </c>
      <c r="BG2867" s="158">
        <f>IF(N2867="zákl. přenesená",J2867,0)</f>
        <v>0</v>
      </c>
      <c r="BH2867" s="158">
        <f>IF(N2867="sníž. přenesená",J2867,0)</f>
        <v>0</v>
      </c>
      <c r="BI2867" s="158">
        <f>IF(N2867="nulová",J2867,0)</f>
        <v>0</v>
      </c>
      <c r="BJ2867" s="20" t="s">
        <v>79</v>
      </c>
      <c r="BK2867" s="158">
        <f>ROUND(I2867*H2867,2)</f>
        <v>0</v>
      </c>
      <c r="BL2867" s="20" t="s">
        <v>292</v>
      </c>
      <c r="BM2867" s="157" t="s">
        <v>3647</v>
      </c>
    </row>
    <row r="2868" spans="1:65" s="13" customFormat="1">
      <c r="B2868" s="164"/>
      <c r="D2868" s="159" t="s">
        <v>206</v>
      </c>
      <c r="E2868" s="165" t="s">
        <v>3</v>
      </c>
      <c r="F2868" s="166" t="s">
        <v>3648</v>
      </c>
      <c r="H2868" s="167">
        <v>1</v>
      </c>
      <c r="I2868" s="168"/>
      <c r="L2868" s="164"/>
      <c r="M2868" s="169"/>
      <c r="N2868" s="170"/>
      <c r="O2868" s="170"/>
      <c r="P2868" s="170"/>
      <c r="Q2868" s="170"/>
      <c r="R2868" s="170"/>
      <c r="S2868" s="170"/>
      <c r="T2868" s="171"/>
      <c r="AT2868" s="165" t="s">
        <v>206</v>
      </c>
      <c r="AU2868" s="165" t="s">
        <v>81</v>
      </c>
      <c r="AV2868" s="13" t="s">
        <v>81</v>
      </c>
      <c r="AW2868" s="13" t="s">
        <v>34</v>
      </c>
      <c r="AX2868" s="13" t="s">
        <v>79</v>
      </c>
      <c r="AY2868" s="165" t="s">
        <v>195</v>
      </c>
    </row>
    <row r="2869" spans="1:65" s="2" customFormat="1" ht="37.9" customHeight="1">
      <c r="A2869" s="35"/>
      <c r="B2869" s="145"/>
      <c r="C2869" s="146" t="s">
        <v>3649</v>
      </c>
      <c r="D2869" s="146" t="s">
        <v>197</v>
      </c>
      <c r="E2869" s="147" t="s">
        <v>3650</v>
      </c>
      <c r="F2869" s="148" t="s">
        <v>3651</v>
      </c>
      <c r="G2869" s="149" t="s">
        <v>467</v>
      </c>
      <c r="H2869" s="150">
        <v>1</v>
      </c>
      <c r="I2869" s="151"/>
      <c r="J2869" s="152">
        <f>ROUND(I2869*H2869,2)</f>
        <v>0</v>
      </c>
      <c r="K2869" s="148" t="s">
        <v>3</v>
      </c>
      <c r="L2869" s="36"/>
      <c r="M2869" s="153" t="s">
        <v>3</v>
      </c>
      <c r="N2869" s="154" t="s">
        <v>43</v>
      </c>
      <c r="O2869" s="56"/>
      <c r="P2869" s="155">
        <f>O2869*H2869</f>
        <v>0</v>
      </c>
      <c r="Q2869" s="155">
        <v>0</v>
      </c>
      <c r="R2869" s="155">
        <f>Q2869*H2869</f>
        <v>0</v>
      </c>
      <c r="S2869" s="155">
        <v>0</v>
      </c>
      <c r="T2869" s="156">
        <f>S2869*H2869</f>
        <v>0</v>
      </c>
      <c r="U2869" s="35"/>
      <c r="V2869" s="35"/>
      <c r="W2869" s="35"/>
      <c r="X2869" s="35"/>
      <c r="Y2869" s="35"/>
      <c r="Z2869" s="35"/>
      <c r="AA2869" s="35"/>
      <c r="AB2869" s="35"/>
      <c r="AC2869" s="35"/>
      <c r="AD2869" s="35"/>
      <c r="AE2869" s="35"/>
      <c r="AR2869" s="157" t="s">
        <v>292</v>
      </c>
      <c r="AT2869" s="157" t="s">
        <v>197</v>
      </c>
      <c r="AU2869" s="157" t="s">
        <v>81</v>
      </c>
      <c r="AY2869" s="20" t="s">
        <v>195</v>
      </c>
      <c r="BE2869" s="158">
        <f>IF(N2869="základní",J2869,0)</f>
        <v>0</v>
      </c>
      <c r="BF2869" s="158">
        <f>IF(N2869="snížená",J2869,0)</f>
        <v>0</v>
      </c>
      <c r="BG2869" s="158">
        <f>IF(N2869="zákl. přenesená",J2869,0)</f>
        <v>0</v>
      </c>
      <c r="BH2869" s="158">
        <f>IF(N2869="sníž. přenesená",J2869,0)</f>
        <v>0</v>
      </c>
      <c r="BI2869" s="158">
        <f>IF(N2869="nulová",J2869,0)</f>
        <v>0</v>
      </c>
      <c r="BJ2869" s="20" t="s">
        <v>79</v>
      </c>
      <c r="BK2869" s="158">
        <f>ROUND(I2869*H2869,2)</f>
        <v>0</v>
      </c>
      <c r="BL2869" s="20" t="s">
        <v>292</v>
      </c>
      <c r="BM2869" s="157" t="s">
        <v>3652</v>
      </c>
    </row>
    <row r="2870" spans="1:65" s="13" customFormat="1">
      <c r="B2870" s="164"/>
      <c r="D2870" s="159" t="s">
        <v>206</v>
      </c>
      <c r="E2870" s="165" t="s">
        <v>3</v>
      </c>
      <c r="F2870" s="166" t="s">
        <v>3648</v>
      </c>
      <c r="H2870" s="167">
        <v>1</v>
      </c>
      <c r="I2870" s="168"/>
      <c r="L2870" s="164"/>
      <c r="M2870" s="169"/>
      <c r="N2870" s="170"/>
      <c r="O2870" s="170"/>
      <c r="P2870" s="170"/>
      <c r="Q2870" s="170"/>
      <c r="R2870" s="170"/>
      <c r="S2870" s="170"/>
      <c r="T2870" s="171"/>
      <c r="AT2870" s="165" t="s">
        <v>206</v>
      </c>
      <c r="AU2870" s="165" t="s">
        <v>81</v>
      </c>
      <c r="AV2870" s="13" t="s">
        <v>81</v>
      </c>
      <c r="AW2870" s="13" t="s">
        <v>34</v>
      </c>
      <c r="AX2870" s="13" t="s">
        <v>79</v>
      </c>
      <c r="AY2870" s="165" t="s">
        <v>195</v>
      </c>
    </row>
    <row r="2871" spans="1:65" s="2" customFormat="1" ht="37.9" customHeight="1">
      <c r="A2871" s="35"/>
      <c r="B2871" s="145"/>
      <c r="C2871" s="146" t="s">
        <v>3653</v>
      </c>
      <c r="D2871" s="146" t="s">
        <v>197</v>
      </c>
      <c r="E2871" s="147" t="s">
        <v>3654</v>
      </c>
      <c r="F2871" s="148" t="s">
        <v>3655</v>
      </c>
      <c r="G2871" s="149" t="s">
        <v>467</v>
      </c>
      <c r="H2871" s="150">
        <v>1</v>
      </c>
      <c r="I2871" s="151"/>
      <c r="J2871" s="152">
        <f>ROUND(I2871*H2871,2)</f>
        <v>0</v>
      </c>
      <c r="K2871" s="148" t="s">
        <v>3</v>
      </c>
      <c r="L2871" s="36"/>
      <c r="M2871" s="153" t="s">
        <v>3</v>
      </c>
      <c r="N2871" s="154" t="s">
        <v>43</v>
      </c>
      <c r="O2871" s="56"/>
      <c r="P2871" s="155">
        <f>O2871*H2871</f>
        <v>0</v>
      </c>
      <c r="Q2871" s="155">
        <v>0</v>
      </c>
      <c r="R2871" s="155">
        <f>Q2871*H2871</f>
        <v>0</v>
      </c>
      <c r="S2871" s="155">
        <v>0</v>
      </c>
      <c r="T2871" s="156">
        <f>S2871*H2871</f>
        <v>0</v>
      </c>
      <c r="U2871" s="35"/>
      <c r="V2871" s="35"/>
      <c r="W2871" s="35"/>
      <c r="X2871" s="35"/>
      <c r="Y2871" s="35"/>
      <c r="Z2871" s="35"/>
      <c r="AA2871" s="35"/>
      <c r="AB2871" s="35"/>
      <c r="AC2871" s="35"/>
      <c r="AD2871" s="35"/>
      <c r="AE2871" s="35"/>
      <c r="AR2871" s="157" t="s">
        <v>292</v>
      </c>
      <c r="AT2871" s="157" t="s">
        <v>197</v>
      </c>
      <c r="AU2871" s="157" t="s">
        <v>81</v>
      </c>
      <c r="AY2871" s="20" t="s">
        <v>195</v>
      </c>
      <c r="BE2871" s="158">
        <f>IF(N2871="základní",J2871,0)</f>
        <v>0</v>
      </c>
      <c r="BF2871" s="158">
        <f>IF(N2871="snížená",J2871,0)</f>
        <v>0</v>
      </c>
      <c r="BG2871" s="158">
        <f>IF(N2871="zákl. přenesená",J2871,0)</f>
        <v>0</v>
      </c>
      <c r="BH2871" s="158">
        <f>IF(N2871="sníž. přenesená",J2871,0)</f>
        <v>0</v>
      </c>
      <c r="BI2871" s="158">
        <f>IF(N2871="nulová",J2871,0)</f>
        <v>0</v>
      </c>
      <c r="BJ2871" s="20" t="s">
        <v>79</v>
      </c>
      <c r="BK2871" s="158">
        <f>ROUND(I2871*H2871,2)</f>
        <v>0</v>
      </c>
      <c r="BL2871" s="20" t="s">
        <v>292</v>
      </c>
      <c r="BM2871" s="157" t="s">
        <v>3656</v>
      </c>
    </row>
    <row r="2872" spans="1:65" s="13" customFormat="1">
      <c r="B2872" s="164"/>
      <c r="D2872" s="159" t="s">
        <v>206</v>
      </c>
      <c r="E2872" s="165" t="s">
        <v>3</v>
      </c>
      <c r="F2872" s="166" t="s">
        <v>3648</v>
      </c>
      <c r="H2872" s="167">
        <v>1</v>
      </c>
      <c r="I2872" s="168"/>
      <c r="L2872" s="164"/>
      <c r="M2872" s="169"/>
      <c r="N2872" s="170"/>
      <c r="O2872" s="170"/>
      <c r="P2872" s="170"/>
      <c r="Q2872" s="170"/>
      <c r="R2872" s="170"/>
      <c r="S2872" s="170"/>
      <c r="T2872" s="171"/>
      <c r="AT2872" s="165" t="s">
        <v>206</v>
      </c>
      <c r="AU2872" s="165" t="s">
        <v>81</v>
      </c>
      <c r="AV2872" s="13" t="s">
        <v>81</v>
      </c>
      <c r="AW2872" s="13" t="s">
        <v>34</v>
      </c>
      <c r="AX2872" s="13" t="s">
        <v>79</v>
      </c>
      <c r="AY2872" s="165" t="s">
        <v>195</v>
      </c>
    </row>
    <row r="2873" spans="1:65" s="2" customFormat="1" ht="37.9" customHeight="1">
      <c r="A2873" s="35"/>
      <c r="B2873" s="145"/>
      <c r="C2873" s="146" t="s">
        <v>3657</v>
      </c>
      <c r="D2873" s="146" t="s">
        <v>197</v>
      </c>
      <c r="E2873" s="147" t="s">
        <v>3658</v>
      </c>
      <c r="F2873" s="148" t="s">
        <v>3659</v>
      </c>
      <c r="G2873" s="149" t="s">
        <v>467</v>
      </c>
      <c r="H2873" s="150">
        <v>2</v>
      </c>
      <c r="I2873" s="151"/>
      <c r="J2873" s="152">
        <f>ROUND(I2873*H2873,2)</f>
        <v>0</v>
      </c>
      <c r="K2873" s="148" t="s">
        <v>3</v>
      </c>
      <c r="L2873" s="36"/>
      <c r="M2873" s="153" t="s">
        <v>3</v>
      </c>
      <c r="N2873" s="154" t="s">
        <v>43</v>
      </c>
      <c r="O2873" s="56"/>
      <c r="P2873" s="155">
        <f>O2873*H2873</f>
        <v>0</v>
      </c>
      <c r="Q2873" s="155">
        <v>0</v>
      </c>
      <c r="R2873" s="155">
        <f>Q2873*H2873</f>
        <v>0</v>
      </c>
      <c r="S2873" s="155">
        <v>0</v>
      </c>
      <c r="T2873" s="156">
        <f>S2873*H2873</f>
        <v>0</v>
      </c>
      <c r="U2873" s="35"/>
      <c r="V2873" s="35"/>
      <c r="W2873" s="35"/>
      <c r="X2873" s="35"/>
      <c r="Y2873" s="35"/>
      <c r="Z2873" s="35"/>
      <c r="AA2873" s="35"/>
      <c r="AB2873" s="35"/>
      <c r="AC2873" s="35"/>
      <c r="AD2873" s="35"/>
      <c r="AE2873" s="35"/>
      <c r="AR2873" s="157" t="s">
        <v>292</v>
      </c>
      <c r="AT2873" s="157" t="s">
        <v>197</v>
      </c>
      <c r="AU2873" s="157" t="s">
        <v>81</v>
      </c>
      <c r="AY2873" s="20" t="s">
        <v>195</v>
      </c>
      <c r="BE2873" s="158">
        <f>IF(N2873="základní",J2873,0)</f>
        <v>0</v>
      </c>
      <c r="BF2873" s="158">
        <f>IF(N2873="snížená",J2873,0)</f>
        <v>0</v>
      </c>
      <c r="BG2873" s="158">
        <f>IF(N2873="zákl. přenesená",J2873,0)</f>
        <v>0</v>
      </c>
      <c r="BH2873" s="158">
        <f>IF(N2873="sníž. přenesená",J2873,0)</f>
        <v>0</v>
      </c>
      <c r="BI2873" s="158">
        <f>IF(N2873="nulová",J2873,0)</f>
        <v>0</v>
      </c>
      <c r="BJ2873" s="20" t="s">
        <v>79</v>
      </c>
      <c r="BK2873" s="158">
        <f>ROUND(I2873*H2873,2)</f>
        <v>0</v>
      </c>
      <c r="BL2873" s="20" t="s">
        <v>292</v>
      </c>
      <c r="BM2873" s="157" t="s">
        <v>3660</v>
      </c>
    </row>
    <row r="2874" spans="1:65" s="13" customFormat="1">
      <c r="B2874" s="164"/>
      <c r="D2874" s="159" t="s">
        <v>206</v>
      </c>
      <c r="E2874" s="165" t="s">
        <v>3</v>
      </c>
      <c r="F2874" s="166" t="s">
        <v>3643</v>
      </c>
      <c r="H2874" s="167">
        <v>2</v>
      </c>
      <c r="I2874" s="168"/>
      <c r="L2874" s="164"/>
      <c r="M2874" s="169"/>
      <c r="N2874" s="170"/>
      <c r="O2874" s="170"/>
      <c r="P2874" s="170"/>
      <c r="Q2874" s="170"/>
      <c r="R2874" s="170"/>
      <c r="S2874" s="170"/>
      <c r="T2874" s="171"/>
      <c r="AT2874" s="165" t="s">
        <v>206</v>
      </c>
      <c r="AU2874" s="165" t="s">
        <v>81</v>
      </c>
      <c r="AV2874" s="13" t="s">
        <v>81</v>
      </c>
      <c r="AW2874" s="13" t="s">
        <v>34</v>
      </c>
      <c r="AX2874" s="13" t="s">
        <v>79</v>
      </c>
      <c r="AY2874" s="165" t="s">
        <v>195</v>
      </c>
    </row>
    <row r="2875" spans="1:65" s="2" customFormat="1" ht="37.9" customHeight="1">
      <c r="A2875" s="35"/>
      <c r="B2875" s="145"/>
      <c r="C2875" s="146" t="s">
        <v>3661</v>
      </c>
      <c r="D2875" s="146" t="s">
        <v>197</v>
      </c>
      <c r="E2875" s="147" t="s">
        <v>3662</v>
      </c>
      <c r="F2875" s="148" t="s">
        <v>3663</v>
      </c>
      <c r="G2875" s="149" t="s">
        <v>467</v>
      </c>
      <c r="H2875" s="150">
        <v>3</v>
      </c>
      <c r="I2875" s="151"/>
      <c r="J2875" s="152">
        <f>ROUND(I2875*H2875,2)</f>
        <v>0</v>
      </c>
      <c r="K2875" s="148" t="s">
        <v>3</v>
      </c>
      <c r="L2875" s="36"/>
      <c r="M2875" s="153" t="s">
        <v>3</v>
      </c>
      <c r="N2875" s="154" t="s">
        <v>43</v>
      </c>
      <c r="O2875" s="56"/>
      <c r="P2875" s="155">
        <f>O2875*H2875</f>
        <v>0</v>
      </c>
      <c r="Q2875" s="155">
        <v>0</v>
      </c>
      <c r="R2875" s="155">
        <f>Q2875*H2875</f>
        <v>0</v>
      </c>
      <c r="S2875" s="155">
        <v>0</v>
      </c>
      <c r="T2875" s="156">
        <f>S2875*H2875</f>
        <v>0</v>
      </c>
      <c r="U2875" s="35"/>
      <c r="V2875" s="35"/>
      <c r="W2875" s="35"/>
      <c r="X2875" s="35"/>
      <c r="Y2875" s="35"/>
      <c r="Z2875" s="35"/>
      <c r="AA2875" s="35"/>
      <c r="AB2875" s="35"/>
      <c r="AC2875" s="35"/>
      <c r="AD2875" s="35"/>
      <c r="AE2875" s="35"/>
      <c r="AR2875" s="157" t="s">
        <v>292</v>
      </c>
      <c r="AT2875" s="157" t="s">
        <v>197</v>
      </c>
      <c r="AU2875" s="157" t="s">
        <v>81</v>
      </c>
      <c r="AY2875" s="20" t="s">
        <v>195</v>
      </c>
      <c r="BE2875" s="158">
        <f>IF(N2875="základní",J2875,0)</f>
        <v>0</v>
      </c>
      <c r="BF2875" s="158">
        <f>IF(N2875="snížená",J2875,0)</f>
        <v>0</v>
      </c>
      <c r="BG2875" s="158">
        <f>IF(N2875="zákl. přenesená",J2875,0)</f>
        <v>0</v>
      </c>
      <c r="BH2875" s="158">
        <f>IF(N2875="sníž. přenesená",J2875,0)</f>
        <v>0</v>
      </c>
      <c r="BI2875" s="158">
        <f>IF(N2875="nulová",J2875,0)</f>
        <v>0</v>
      </c>
      <c r="BJ2875" s="20" t="s">
        <v>79</v>
      </c>
      <c r="BK2875" s="158">
        <f>ROUND(I2875*H2875,2)</f>
        <v>0</v>
      </c>
      <c r="BL2875" s="20" t="s">
        <v>292</v>
      </c>
      <c r="BM2875" s="157" t="s">
        <v>3664</v>
      </c>
    </row>
    <row r="2876" spans="1:65" s="13" customFormat="1">
      <c r="B2876" s="164"/>
      <c r="D2876" s="159" t="s">
        <v>206</v>
      </c>
      <c r="E2876" s="165" t="s">
        <v>3</v>
      </c>
      <c r="F2876" s="166" t="s">
        <v>3665</v>
      </c>
      <c r="H2876" s="167">
        <v>3</v>
      </c>
      <c r="I2876" s="168"/>
      <c r="L2876" s="164"/>
      <c r="M2876" s="169"/>
      <c r="N2876" s="170"/>
      <c r="O2876" s="170"/>
      <c r="P2876" s="170"/>
      <c r="Q2876" s="170"/>
      <c r="R2876" s="170"/>
      <c r="S2876" s="170"/>
      <c r="T2876" s="171"/>
      <c r="AT2876" s="165" t="s">
        <v>206</v>
      </c>
      <c r="AU2876" s="165" t="s">
        <v>81</v>
      </c>
      <c r="AV2876" s="13" t="s">
        <v>81</v>
      </c>
      <c r="AW2876" s="13" t="s">
        <v>34</v>
      </c>
      <c r="AX2876" s="13" t="s">
        <v>79</v>
      </c>
      <c r="AY2876" s="165" t="s">
        <v>195</v>
      </c>
    </row>
    <row r="2877" spans="1:65" s="2" customFormat="1" ht="37.9" customHeight="1">
      <c r="A2877" s="35"/>
      <c r="B2877" s="145"/>
      <c r="C2877" s="146" t="s">
        <v>3666</v>
      </c>
      <c r="D2877" s="146" t="s">
        <v>197</v>
      </c>
      <c r="E2877" s="147" t="s">
        <v>3667</v>
      </c>
      <c r="F2877" s="148" t="s">
        <v>3668</v>
      </c>
      <c r="G2877" s="149" t="s">
        <v>467</v>
      </c>
      <c r="H2877" s="150">
        <v>1</v>
      </c>
      <c r="I2877" s="151"/>
      <c r="J2877" s="152">
        <f>ROUND(I2877*H2877,2)</f>
        <v>0</v>
      </c>
      <c r="K2877" s="148" t="s">
        <v>3</v>
      </c>
      <c r="L2877" s="36"/>
      <c r="M2877" s="153" t="s">
        <v>3</v>
      </c>
      <c r="N2877" s="154" t="s">
        <v>43</v>
      </c>
      <c r="O2877" s="56"/>
      <c r="P2877" s="155">
        <f>O2877*H2877</f>
        <v>0</v>
      </c>
      <c r="Q2877" s="155">
        <v>0</v>
      </c>
      <c r="R2877" s="155">
        <f>Q2877*H2877</f>
        <v>0</v>
      </c>
      <c r="S2877" s="155">
        <v>0</v>
      </c>
      <c r="T2877" s="156">
        <f>S2877*H2877</f>
        <v>0</v>
      </c>
      <c r="U2877" s="35"/>
      <c r="V2877" s="35"/>
      <c r="W2877" s="35"/>
      <c r="X2877" s="35"/>
      <c r="Y2877" s="35"/>
      <c r="Z2877" s="35"/>
      <c r="AA2877" s="35"/>
      <c r="AB2877" s="35"/>
      <c r="AC2877" s="35"/>
      <c r="AD2877" s="35"/>
      <c r="AE2877" s="35"/>
      <c r="AR2877" s="157" t="s">
        <v>292</v>
      </c>
      <c r="AT2877" s="157" t="s">
        <v>197</v>
      </c>
      <c r="AU2877" s="157" t="s">
        <v>81</v>
      </c>
      <c r="AY2877" s="20" t="s">
        <v>195</v>
      </c>
      <c r="BE2877" s="158">
        <f>IF(N2877="základní",J2877,0)</f>
        <v>0</v>
      </c>
      <c r="BF2877" s="158">
        <f>IF(N2877="snížená",J2877,0)</f>
        <v>0</v>
      </c>
      <c r="BG2877" s="158">
        <f>IF(N2877="zákl. přenesená",J2877,0)</f>
        <v>0</v>
      </c>
      <c r="BH2877" s="158">
        <f>IF(N2877="sníž. přenesená",J2877,0)</f>
        <v>0</v>
      </c>
      <c r="BI2877" s="158">
        <f>IF(N2877="nulová",J2877,0)</f>
        <v>0</v>
      </c>
      <c r="BJ2877" s="20" t="s">
        <v>79</v>
      </c>
      <c r="BK2877" s="158">
        <f>ROUND(I2877*H2877,2)</f>
        <v>0</v>
      </c>
      <c r="BL2877" s="20" t="s">
        <v>292</v>
      </c>
      <c r="BM2877" s="157" t="s">
        <v>3669</v>
      </c>
    </row>
    <row r="2878" spans="1:65" s="13" customFormat="1">
      <c r="B2878" s="164"/>
      <c r="D2878" s="159" t="s">
        <v>206</v>
      </c>
      <c r="E2878" s="165" t="s">
        <v>3</v>
      </c>
      <c r="F2878" s="166" t="s">
        <v>3648</v>
      </c>
      <c r="H2878" s="167">
        <v>1</v>
      </c>
      <c r="I2878" s="168"/>
      <c r="L2878" s="164"/>
      <c r="M2878" s="169"/>
      <c r="N2878" s="170"/>
      <c r="O2878" s="170"/>
      <c r="P2878" s="170"/>
      <c r="Q2878" s="170"/>
      <c r="R2878" s="170"/>
      <c r="S2878" s="170"/>
      <c r="T2878" s="171"/>
      <c r="AT2878" s="165" t="s">
        <v>206</v>
      </c>
      <c r="AU2878" s="165" t="s">
        <v>81</v>
      </c>
      <c r="AV2878" s="13" t="s">
        <v>81</v>
      </c>
      <c r="AW2878" s="13" t="s">
        <v>34</v>
      </c>
      <c r="AX2878" s="13" t="s">
        <v>79</v>
      </c>
      <c r="AY2878" s="165" t="s">
        <v>195</v>
      </c>
    </row>
    <row r="2879" spans="1:65" s="2" customFormat="1" ht="37.9" customHeight="1">
      <c r="A2879" s="35"/>
      <c r="B2879" s="145"/>
      <c r="C2879" s="146" t="s">
        <v>3670</v>
      </c>
      <c r="D2879" s="146" t="s">
        <v>197</v>
      </c>
      <c r="E2879" s="147" t="s">
        <v>3671</v>
      </c>
      <c r="F2879" s="148" t="s">
        <v>3672</v>
      </c>
      <c r="G2879" s="149" t="s">
        <v>467</v>
      </c>
      <c r="H2879" s="150">
        <v>1</v>
      </c>
      <c r="I2879" s="151"/>
      <c r="J2879" s="152">
        <f>ROUND(I2879*H2879,2)</f>
        <v>0</v>
      </c>
      <c r="K2879" s="148" t="s">
        <v>3</v>
      </c>
      <c r="L2879" s="36"/>
      <c r="M2879" s="153" t="s">
        <v>3</v>
      </c>
      <c r="N2879" s="154" t="s">
        <v>43</v>
      </c>
      <c r="O2879" s="56"/>
      <c r="P2879" s="155">
        <f>O2879*H2879</f>
        <v>0</v>
      </c>
      <c r="Q2879" s="155">
        <v>0</v>
      </c>
      <c r="R2879" s="155">
        <f>Q2879*H2879</f>
        <v>0</v>
      </c>
      <c r="S2879" s="155">
        <v>0</v>
      </c>
      <c r="T2879" s="156">
        <f>S2879*H2879</f>
        <v>0</v>
      </c>
      <c r="U2879" s="35"/>
      <c r="V2879" s="35"/>
      <c r="W2879" s="35"/>
      <c r="X2879" s="35"/>
      <c r="Y2879" s="35"/>
      <c r="Z2879" s="35"/>
      <c r="AA2879" s="35"/>
      <c r="AB2879" s="35"/>
      <c r="AC2879" s="35"/>
      <c r="AD2879" s="35"/>
      <c r="AE2879" s="35"/>
      <c r="AR2879" s="157" t="s">
        <v>292</v>
      </c>
      <c r="AT2879" s="157" t="s">
        <v>197</v>
      </c>
      <c r="AU2879" s="157" t="s">
        <v>81</v>
      </c>
      <c r="AY2879" s="20" t="s">
        <v>195</v>
      </c>
      <c r="BE2879" s="158">
        <f>IF(N2879="základní",J2879,0)</f>
        <v>0</v>
      </c>
      <c r="BF2879" s="158">
        <f>IF(N2879="snížená",J2879,0)</f>
        <v>0</v>
      </c>
      <c r="BG2879" s="158">
        <f>IF(N2879="zákl. přenesená",J2879,0)</f>
        <v>0</v>
      </c>
      <c r="BH2879" s="158">
        <f>IF(N2879="sníž. přenesená",J2879,0)</f>
        <v>0</v>
      </c>
      <c r="BI2879" s="158">
        <f>IF(N2879="nulová",J2879,0)</f>
        <v>0</v>
      </c>
      <c r="BJ2879" s="20" t="s">
        <v>79</v>
      </c>
      <c r="BK2879" s="158">
        <f>ROUND(I2879*H2879,2)</f>
        <v>0</v>
      </c>
      <c r="BL2879" s="20" t="s">
        <v>292</v>
      </c>
      <c r="BM2879" s="157" t="s">
        <v>3673</v>
      </c>
    </row>
    <row r="2880" spans="1:65" s="13" customFormat="1">
      <c r="B2880" s="164"/>
      <c r="D2880" s="159" t="s">
        <v>206</v>
      </c>
      <c r="E2880" s="165" t="s">
        <v>3</v>
      </c>
      <c r="F2880" s="166" t="s">
        <v>3648</v>
      </c>
      <c r="H2880" s="167">
        <v>1</v>
      </c>
      <c r="I2880" s="168"/>
      <c r="L2880" s="164"/>
      <c r="M2880" s="169"/>
      <c r="N2880" s="170"/>
      <c r="O2880" s="170"/>
      <c r="P2880" s="170"/>
      <c r="Q2880" s="170"/>
      <c r="R2880" s="170"/>
      <c r="S2880" s="170"/>
      <c r="T2880" s="171"/>
      <c r="AT2880" s="165" t="s">
        <v>206</v>
      </c>
      <c r="AU2880" s="165" t="s">
        <v>81</v>
      </c>
      <c r="AV2880" s="13" t="s">
        <v>81</v>
      </c>
      <c r="AW2880" s="13" t="s">
        <v>34</v>
      </c>
      <c r="AX2880" s="13" t="s">
        <v>79</v>
      </c>
      <c r="AY2880" s="165" t="s">
        <v>195</v>
      </c>
    </row>
    <row r="2881" spans="1:65" s="2" customFormat="1" ht="37.9" customHeight="1">
      <c r="A2881" s="35"/>
      <c r="B2881" s="145"/>
      <c r="C2881" s="146" t="s">
        <v>3674</v>
      </c>
      <c r="D2881" s="146" t="s">
        <v>197</v>
      </c>
      <c r="E2881" s="147" t="s">
        <v>3675</v>
      </c>
      <c r="F2881" s="148" t="s">
        <v>3676</v>
      </c>
      <c r="G2881" s="149" t="s">
        <v>467</v>
      </c>
      <c r="H2881" s="150">
        <v>28</v>
      </c>
      <c r="I2881" s="151"/>
      <c r="J2881" s="152">
        <f>ROUND(I2881*H2881,2)</f>
        <v>0</v>
      </c>
      <c r="K2881" s="148" t="s">
        <v>3</v>
      </c>
      <c r="L2881" s="36"/>
      <c r="M2881" s="153" t="s">
        <v>3</v>
      </c>
      <c r="N2881" s="154" t="s">
        <v>43</v>
      </c>
      <c r="O2881" s="56"/>
      <c r="P2881" s="155">
        <f>O2881*H2881</f>
        <v>0</v>
      </c>
      <c r="Q2881" s="155">
        <v>0</v>
      </c>
      <c r="R2881" s="155">
        <f>Q2881*H2881</f>
        <v>0</v>
      </c>
      <c r="S2881" s="155">
        <v>0</v>
      </c>
      <c r="T2881" s="156">
        <f>S2881*H2881</f>
        <v>0</v>
      </c>
      <c r="U2881" s="35"/>
      <c r="V2881" s="35"/>
      <c r="W2881" s="35"/>
      <c r="X2881" s="35"/>
      <c r="Y2881" s="35"/>
      <c r="Z2881" s="35"/>
      <c r="AA2881" s="35"/>
      <c r="AB2881" s="35"/>
      <c r="AC2881" s="35"/>
      <c r="AD2881" s="35"/>
      <c r="AE2881" s="35"/>
      <c r="AR2881" s="157" t="s">
        <v>292</v>
      </c>
      <c r="AT2881" s="157" t="s">
        <v>197</v>
      </c>
      <c r="AU2881" s="157" t="s">
        <v>81</v>
      </c>
      <c r="AY2881" s="20" t="s">
        <v>195</v>
      </c>
      <c r="BE2881" s="158">
        <f>IF(N2881="základní",J2881,0)</f>
        <v>0</v>
      </c>
      <c r="BF2881" s="158">
        <f>IF(N2881="snížená",J2881,0)</f>
        <v>0</v>
      </c>
      <c r="BG2881" s="158">
        <f>IF(N2881="zákl. přenesená",J2881,0)</f>
        <v>0</v>
      </c>
      <c r="BH2881" s="158">
        <f>IF(N2881="sníž. přenesená",J2881,0)</f>
        <v>0</v>
      </c>
      <c r="BI2881" s="158">
        <f>IF(N2881="nulová",J2881,0)</f>
        <v>0</v>
      </c>
      <c r="BJ2881" s="20" t="s">
        <v>79</v>
      </c>
      <c r="BK2881" s="158">
        <f>ROUND(I2881*H2881,2)</f>
        <v>0</v>
      </c>
      <c r="BL2881" s="20" t="s">
        <v>292</v>
      </c>
      <c r="BM2881" s="157" t="s">
        <v>3677</v>
      </c>
    </row>
    <row r="2882" spans="1:65" s="13" customFormat="1">
      <c r="B2882" s="164"/>
      <c r="D2882" s="159" t="s">
        <v>206</v>
      </c>
      <c r="E2882" s="165" t="s">
        <v>3</v>
      </c>
      <c r="F2882" s="166" t="s">
        <v>3678</v>
      </c>
      <c r="H2882" s="167">
        <v>28</v>
      </c>
      <c r="I2882" s="168"/>
      <c r="L2882" s="164"/>
      <c r="M2882" s="169"/>
      <c r="N2882" s="170"/>
      <c r="O2882" s="170"/>
      <c r="P2882" s="170"/>
      <c r="Q2882" s="170"/>
      <c r="R2882" s="170"/>
      <c r="S2882" s="170"/>
      <c r="T2882" s="171"/>
      <c r="AT2882" s="165" t="s">
        <v>206</v>
      </c>
      <c r="AU2882" s="165" t="s">
        <v>81</v>
      </c>
      <c r="AV2882" s="13" t="s">
        <v>81</v>
      </c>
      <c r="AW2882" s="13" t="s">
        <v>34</v>
      </c>
      <c r="AX2882" s="13" t="s">
        <v>79</v>
      </c>
      <c r="AY2882" s="165" t="s">
        <v>195</v>
      </c>
    </row>
    <row r="2883" spans="1:65" s="2" customFormat="1" ht="37.9" customHeight="1">
      <c r="A2883" s="35"/>
      <c r="B2883" s="145"/>
      <c r="C2883" s="146" t="s">
        <v>3679</v>
      </c>
      <c r="D2883" s="146" t="s">
        <v>197</v>
      </c>
      <c r="E2883" s="147" t="s">
        <v>3680</v>
      </c>
      <c r="F2883" s="148" t="s">
        <v>3681</v>
      </c>
      <c r="G2883" s="149" t="s">
        <v>467</v>
      </c>
      <c r="H2883" s="150">
        <v>19</v>
      </c>
      <c r="I2883" s="151"/>
      <c r="J2883" s="152">
        <f>ROUND(I2883*H2883,2)</f>
        <v>0</v>
      </c>
      <c r="K2883" s="148" t="s">
        <v>3</v>
      </c>
      <c r="L2883" s="36"/>
      <c r="M2883" s="153" t="s">
        <v>3</v>
      </c>
      <c r="N2883" s="154" t="s">
        <v>43</v>
      </c>
      <c r="O2883" s="56"/>
      <c r="P2883" s="155">
        <f>O2883*H2883</f>
        <v>0</v>
      </c>
      <c r="Q2883" s="155">
        <v>0</v>
      </c>
      <c r="R2883" s="155">
        <f>Q2883*H2883</f>
        <v>0</v>
      </c>
      <c r="S2883" s="155">
        <v>0</v>
      </c>
      <c r="T2883" s="156">
        <f>S2883*H2883</f>
        <v>0</v>
      </c>
      <c r="U2883" s="35"/>
      <c r="V2883" s="35"/>
      <c r="W2883" s="35"/>
      <c r="X2883" s="35"/>
      <c r="Y2883" s="35"/>
      <c r="Z2883" s="35"/>
      <c r="AA2883" s="35"/>
      <c r="AB2883" s="35"/>
      <c r="AC2883" s="35"/>
      <c r="AD2883" s="35"/>
      <c r="AE2883" s="35"/>
      <c r="AR2883" s="157" t="s">
        <v>292</v>
      </c>
      <c r="AT2883" s="157" t="s">
        <v>197</v>
      </c>
      <c r="AU2883" s="157" t="s">
        <v>81</v>
      </c>
      <c r="AY2883" s="20" t="s">
        <v>195</v>
      </c>
      <c r="BE2883" s="158">
        <f>IF(N2883="základní",J2883,0)</f>
        <v>0</v>
      </c>
      <c r="BF2883" s="158">
        <f>IF(N2883="snížená",J2883,0)</f>
        <v>0</v>
      </c>
      <c r="BG2883" s="158">
        <f>IF(N2883="zákl. přenesená",J2883,0)</f>
        <v>0</v>
      </c>
      <c r="BH2883" s="158">
        <f>IF(N2883="sníž. přenesená",J2883,0)</f>
        <v>0</v>
      </c>
      <c r="BI2883" s="158">
        <f>IF(N2883="nulová",J2883,0)</f>
        <v>0</v>
      </c>
      <c r="BJ2883" s="20" t="s">
        <v>79</v>
      </c>
      <c r="BK2883" s="158">
        <f>ROUND(I2883*H2883,2)</f>
        <v>0</v>
      </c>
      <c r="BL2883" s="20" t="s">
        <v>292</v>
      </c>
      <c r="BM2883" s="157" t="s">
        <v>3682</v>
      </c>
    </row>
    <row r="2884" spans="1:65" s="13" customFormat="1">
      <c r="B2884" s="164"/>
      <c r="D2884" s="159" t="s">
        <v>206</v>
      </c>
      <c r="E2884" s="165" t="s">
        <v>3</v>
      </c>
      <c r="F2884" s="166" t="s">
        <v>3683</v>
      </c>
      <c r="H2884" s="167">
        <v>19</v>
      </c>
      <c r="I2884" s="168"/>
      <c r="L2884" s="164"/>
      <c r="M2884" s="169"/>
      <c r="N2884" s="170"/>
      <c r="O2884" s="170"/>
      <c r="P2884" s="170"/>
      <c r="Q2884" s="170"/>
      <c r="R2884" s="170"/>
      <c r="S2884" s="170"/>
      <c r="T2884" s="171"/>
      <c r="AT2884" s="165" t="s">
        <v>206</v>
      </c>
      <c r="AU2884" s="165" t="s">
        <v>81</v>
      </c>
      <c r="AV2884" s="13" t="s">
        <v>81</v>
      </c>
      <c r="AW2884" s="13" t="s">
        <v>34</v>
      </c>
      <c r="AX2884" s="13" t="s">
        <v>79</v>
      </c>
      <c r="AY2884" s="165" t="s">
        <v>195</v>
      </c>
    </row>
    <row r="2885" spans="1:65" s="2" customFormat="1" ht="37.9" customHeight="1">
      <c r="A2885" s="35"/>
      <c r="B2885" s="145"/>
      <c r="C2885" s="146" t="s">
        <v>3684</v>
      </c>
      <c r="D2885" s="146" t="s">
        <v>197</v>
      </c>
      <c r="E2885" s="147" t="s">
        <v>3685</v>
      </c>
      <c r="F2885" s="148" t="s">
        <v>3686</v>
      </c>
      <c r="G2885" s="149" t="s">
        <v>467</v>
      </c>
      <c r="H2885" s="150">
        <v>14</v>
      </c>
      <c r="I2885" s="151"/>
      <c r="J2885" s="152">
        <f>ROUND(I2885*H2885,2)</f>
        <v>0</v>
      </c>
      <c r="K2885" s="148" t="s">
        <v>3</v>
      </c>
      <c r="L2885" s="36"/>
      <c r="M2885" s="153" t="s">
        <v>3</v>
      </c>
      <c r="N2885" s="154" t="s">
        <v>43</v>
      </c>
      <c r="O2885" s="56"/>
      <c r="P2885" s="155">
        <f>O2885*H2885</f>
        <v>0</v>
      </c>
      <c r="Q2885" s="155">
        <v>0</v>
      </c>
      <c r="R2885" s="155">
        <f>Q2885*H2885</f>
        <v>0</v>
      </c>
      <c r="S2885" s="155">
        <v>0</v>
      </c>
      <c r="T2885" s="156">
        <f>S2885*H2885</f>
        <v>0</v>
      </c>
      <c r="U2885" s="35"/>
      <c r="V2885" s="35"/>
      <c r="W2885" s="35"/>
      <c r="X2885" s="35"/>
      <c r="Y2885" s="35"/>
      <c r="Z2885" s="35"/>
      <c r="AA2885" s="35"/>
      <c r="AB2885" s="35"/>
      <c r="AC2885" s="35"/>
      <c r="AD2885" s="35"/>
      <c r="AE2885" s="35"/>
      <c r="AR2885" s="157" t="s">
        <v>292</v>
      </c>
      <c r="AT2885" s="157" t="s">
        <v>197</v>
      </c>
      <c r="AU2885" s="157" t="s">
        <v>81</v>
      </c>
      <c r="AY2885" s="20" t="s">
        <v>195</v>
      </c>
      <c r="BE2885" s="158">
        <f>IF(N2885="základní",J2885,0)</f>
        <v>0</v>
      </c>
      <c r="BF2885" s="158">
        <f>IF(N2885="snížená",J2885,0)</f>
        <v>0</v>
      </c>
      <c r="BG2885" s="158">
        <f>IF(N2885="zákl. přenesená",J2885,0)</f>
        <v>0</v>
      </c>
      <c r="BH2885" s="158">
        <f>IF(N2885="sníž. přenesená",J2885,0)</f>
        <v>0</v>
      </c>
      <c r="BI2885" s="158">
        <f>IF(N2885="nulová",J2885,0)</f>
        <v>0</v>
      </c>
      <c r="BJ2885" s="20" t="s">
        <v>79</v>
      </c>
      <c r="BK2885" s="158">
        <f>ROUND(I2885*H2885,2)</f>
        <v>0</v>
      </c>
      <c r="BL2885" s="20" t="s">
        <v>292</v>
      </c>
      <c r="BM2885" s="157" t="s">
        <v>3687</v>
      </c>
    </row>
    <row r="2886" spans="1:65" s="13" customFormat="1">
      <c r="B2886" s="164"/>
      <c r="D2886" s="159" t="s">
        <v>206</v>
      </c>
      <c r="E2886" s="165" t="s">
        <v>3</v>
      </c>
      <c r="F2886" s="166" t="s">
        <v>3688</v>
      </c>
      <c r="H2886" s="167">
        <v>14</v>
      </c>
      <c r="I2886" s="168"/>
      <c r="L2886" s="164"/>
      <c r="M2886" s="169"/>
      <c r="N2886" s="170"/>
      <c r="O2886" s="170"/>
      <c r="P2886" s="170"/>
      <c r="Q2886" s="170"/>
      <c r="R2886" s="170"/>
      <c r="S2886" s="170"/>
      <c r="T2886" s="171"/>
      <c r="AT2886" s="165" t="s">
        <v>206</v>
      </c>
      <c r="AU2886" s="165" t="s">
        <v>81</v>
      </c>
      <c r="AV2886" s="13" t="s">
        <v>81</v>
      </c>
      <c r="AW2886" s="13" t="s">
        <v>34</v>
      </c>
      <c r="AX2886" s="13" t="s">
        <v>79</v>
      </c>
      <c r="AY2886" s="165" t="s">
        <v>195</v>
      </c>
    </row>
    <row r="2887" spans="1:65" s="2" customFormat="1" ht="37.9" customHeight="1">
      <c r="A2887" s="35"/>
      <c r="B2887" s="145"/>
      <c r="C2887" s="146" t="s">
        <v>3689</v>
      </c>
      <c r="D2887" s="146" t="s">
        <v>197</v>
      </c>
      <c r="E2887" s="147" t="s">
        <v>3690</v>
      </c>
      <c r="F2887" s="148" t="s">
        <v>3691</v>
      </c>
      <c r="G2887" s="149" t="s">
        <v>467</v>
      </c>
      <c r="H2887" s="150">
        <v>8</v>
      </c>
      <c r="I2887" s="151"/>
      <c r="J2887" s="152">
        <f>ROUND(I2887*H2887,2)</f>
        <v>0</v>
      </c>
      <c r="K2887" s="148" t="s">
        <v>3</v>
      </c>
      <c r="L2887" s="36"/>
      <c r="M2887" s="153" t="s">
        <v>3</v>
      </c>
      <c r="N2887" s="154" t="s">
        <v>43</v>
      </c>
      <c r="O2887" s="56"/>
      <c r="P2887" s="155">
        <f>O2887*H2887</f>
        <v>0</v>
      </c>
      <c r="Q2887" s="155">
        <v>0</v>
      </c>
      <c r="R2887" s="155">
        <f>Q2887*H2887</f>
        <v>0</v>
      </c>
      <c r="S2887" s="155">
        <v>0</v>
      </c>
      <c r="T2887" s="156">
        <f>S2887*H2887</f>
        <v>0</v>
      </c>
      <c r="U2887" s="35"/>
      <c r="V2887" s="35"/>
      <c r="W2887" s="35"/>
      <c r="X2887" s="35"/>
      <c r="Y2887" s="35"/>
      <c r="Z2887" s="35"/>
      <c r="AA2887" s="35"/>
      <c r="AB2887" s="35"/>
      <c r="AC2887" s="35"/>
      <c r="AD2887" s="35"/>
      <c r="AE2887" s="35"/>
      <c r="AR2887" s="157" t="s">
        <v>292</v>
      </c>
      <c r="AT2887" s="157" t="s">
        <v>197</v>
      </c>
      <c r="AU2887" s="157" t="s">
        <v>81</v>
      </c>
      <c r="AY2887" s="20" t="s">
        <v>195</v>
      </c>
      <c r="BE2887" s="158">
        <f>IF(N2887="základní",J2887,0)</f>
        <v>0</v>
      </c>
      <c r="BF2887" s="158">
        <f>IF(N2887="snížená",J2887,0)</f>
        <v>0</v>
      </c>
      <c r="BG2887" s="158">
        <f>IF(N2887="zákl. přenesená",J2887,0)</f>
        <v>0</v>
      </c>
      <c r="BH2887" s="158">
        <f>IF(N2887="sníž. přenesená",J2887,0)</f>
        <v>0</v>
      </c>
      <c r="BI2887" s="158">
        <f>IF(N2887="nulová",J2887,0)</f>
        <v>0</v>
      </c>
      <c r="BJ2887" s="20" t="s">
        <v>79</v>
      </c>
      <c r="BK2887" s="158">
        <f>ROUND(I2887*H2887,2)</f>
        <v>0</v>
      </c>
      <c r="BL2887" s="20" t="s">
        <v>292</v>
      </c>
      <c r="BM2887" s="157" t="s">
        <v>3692</v>
      </c>
    </row>
    <row r="2888" spans="1:65" s="13" customFormat="1">
      <c r="B2888" s="164"/>
      <c r="D2888" s="159" t="s">
        <v>206</v>
      </c>
      <c r="E2888" s="165" t="s">
        <v>3</v>
      </c>
      <c r="F2888" s="166" t="s">
        <v>3693</v>
      </c>
      <c r="H2888" s="167">
        <v>8</v>
      </c>
      <c r="I2888" s="168"/>
      <c r="L2888" s="164"/>
      <c r="M2888" s="169"/>
      <c r="N2888" s="170"/>
      <c r="O2888" s="170"/>
      <c r="P2888" s="170"/>
      <c r="Q2888" s="170"/>
      <c r="R2888" s="170"/>
      <c r="S2888" s="170"/>
      <c r="T2888" s="171"/>
      <c r="AT2888" s="165" t="s">
        <v>206</v>
      </c>
      <c r="AU2888" s="165" t="s">
        <v>81</v>
      </c>
      <c r="AV2888" s="13" t="s">
        <v>81</v>
      </c>
      <c r="AW2888" s="13" t="s">
        <v>34</v>
      </c>
      <c r="AX2888" s="13" t="s">
        <v>79</v>
      </c>
      <c r="AY2888" s="165" t="s">
        <v>195</v>
      </c>
    </row>
    <row r="2889" spans="1:65" s="2" customFormat="1" ht="37.9" customHeight="1">
      <c r="A2889" s="35"/>
      <c r="B2889" s="145"/>
      <c r="C2889" s="146" t="s">
        <v>3694</v>
      </c>
      <c r="D2889" s="146" t="s">
        <v>197</v>
      </c>
      <c r="E2889" s="147" t="s">
        <v>3695</v>
      </c>
      <c r="F2889" s="148" t="s">
        <v>3696</v>
      </c>
      <c r="G2889" s="149" t="s">
        <v>467</v>
      </c>
      <c r="H2889" s="150">
        <v>1</v>
      </c>
      <c r="I2889" s="151"/>
      <c r="J2889" s="152">
        <f>ROUND(I2889*H2889,2)</f>
        <v>0</v>
      </c>
      <c r="K2889" s="148" t="s">
        <v>3</v>
      </c>
      <c r="L2889" s="36"/>
      <c r="M2889" s="153" t="s">
        <v>3</v>
      </c>
      <c r="N2889" s="154" t="s">
        <v>43</v>
      </c>
      <c r="O2889" s="56"/>
      <c r="P2889" s="155">
        <f>O2889*H2889</f>
        <v>0</v>
      </c>
      <c r="Q2889" s="155">
        <v>0</v>
      </c>
      <c r="R2889" s="155">
        <f>Q2889*H2889</f>
        <v>0</v>
      </c>
      <c r="S2889" s="155">
        <v>0</v>
      </c>
      <c r="T2889" s="156">
        <f>S2889*H2889</f>
        <v>0</v>
      </c>
      <c r="U2889" s="35"/>
      <c r="V2889" s="35"/>
      <c r="W2889" s="35"/>
      <c r="X2889" s="35"/>
      <c r="Y2889" s="35"/>
      <c r="Z2889" s="35"/>
      <c r="AA2889" s="35"/>
      <c r="AB2889" s="35"/>
      <c r="AC2889" s="35"/>
      <c r="AD2889" s="35"/>
      <c r="AE2889" s="35"/>
      <c r="AR2889" s="157" t="s">
        <v>292</v>
      </c>
      <c r="AT2889" s="157" t="s">
        <v>197</v>
      </c>
      <c r="AU2889" s="157" t="s">
        <v>81</v>
      </c>
      <c r="AY2889" s="20" t="s">
        <v>195</v>
      </c>
      <c r="BE2889" s="158">
        <f>IF(N2889="základní",J2889,0)</f>
        <v>0</v>
      </c>
      <c r="BF2889" s="158">
        <f>IF(N2889="snížená",J2889,0)</f>
        <v>0</v>
      </c>
      <c r="BG2889" s="158">
        <f>IF(N2889="zákl. přenesená",J2889,0)</f>
        <v>0</v>
      </c>
      <c r="BH2889" s="158">
        <f>IF(N2889="sníž. přenesená",J2889,0)</f>
        <v>0</v>
      </c>
      <c r="BI2889" s="158">
        <f>IF(N2889="nulová",J2889,0)</f>
        <v>0</v>
      </c>
      <c r="BJ2889" s="20" t="s">
        <v>79</v>
      </c>
      <c r="BK2889" s="158">
        <f>ROUND(I2889*H2889,2)</f>
        <v>0</v>
      </c>
      <c r="BL2889" s="20" t="s">
        <v>292</v>
      </c>
      <c r="BM2889" s="157" t="s">
        <v>3697</v>
      </c>
    </row>
    <row r="2890" spans="1:65" s="13" customFormat="1">
      <c r="B2890" s="164"/>
      <c r="D2890" s="159" t="s">
        <v>206</v>
      </c>
      <c r="E2890" s="165" t="s">
        <v>3</v>
      </c>
      <c r="F2890" s="166" t="s">
        <v>3698</v>
      </c>
      <c r="H2890" s="167">
        <v>1</v>
      </c>
      <c r="I2890" s="168"/>
      <c r="L2890" s="164"/>
      <c r="M2890" s="169"/>
      <c r="N2890" s="170"/>
      <c r="O2890" s="170"/>
      <c r="P2890" s="170"/>
      <c r="Q2890" s="170"/>
      <c r="R2890" s="170"/>
      <c r="S2890" s="170"/>
      <c r="T2890" s="171"/>
      <c r="AT2890" s="165" t="s">
        <v>206</v>
      </c>
      <c r="AU2890" s="165" t="s">
        <v>81</v>
      </c>
      <c r="AV2890" s="13" t="s">
        <v>81</v>
      </c>
      <c r="AW2890" s="13" t="s">
        <v>34</v>
      </c>
      <c r="AX2890" s="13" t="s">
        <v>79</v>
      </c>
      <c r="AY2890" s="165" t="s">
        <v>195</v>
      </c>
    </row>
    <row r="2891" spans="1:65" s="2" customFormat="1" ht="37.9" customHeight="1">
      <c r="A2891" s="35"/>
      <c r="B2891" s="145"/>
      <c r="C2891" s="146" t="s">
        <v>3699</v>
      </c>
      <c r="D2891" s="146" t="s">
        <v>197</v>
      </c>
      <c r="E2891" s="147" t="s">
        <v>3700</v>
      </c>
      <c r="F2891" s="148" t="s">
        <v>3701</v>
      </c>
      <c r="G2891" s="149" t="s">
        <v>467</v>
      </c>
      <c r="H2891" s="150">
        <v>5</v>
      </c>
      <c r="I2891" s="151"/>
      <c r="J2891" s="152">
        <f>ROUND(I2891*H2891,2)</f>
        <v>0</v>
      </c>
      <c r="K2891" s="148" t="s">
        <v>3</v>
      </c>
      <c r="L2891" s="36"/>
      <c r="M2891" s="153" t="s">
        <v>3</v>
      </c>
      <c r="N2891" s="154" t="s">
        <v>43</v>
      </c>
      <c r="O2891" s="56"/>
      <c r="P2891" s="155">
        <f>O2891*H2891</f>
        <v>0</v>
      </c>
      <c r="Q2891" s="155">
        <v>0</v>
      </c>
      <c r="R2891" s="155">
        <f>Q2891*H2891</f>
        <v>0</v>
      </c>
      <c r="S2891" s="155">
        <v>0</v>
      </c>
      <c r="T2891" s="156">
        <f>S2891*H2891</f>
        <v>0</v>
      </c>
      <c r="U2891" s="35"/>
      <c r="V2891" s="35"/>
      <c r="W2891" s="35"/>
      <c r="X2891" s="35"/>
      <c r="Y2891" s="35"/>
      <c r="Z2891" s="35"/>
      <c r="AA2891" s="35"/>
      <c r="AB2891" s="35"/>
      <c r="AC2891" s="35"/>
      <c r="AD2891" s="35"/>
      <c r="AE2891" s="35"/>
      <c r="AR2891" s="157" t="s">
        <v>292</v>
      </c>
      <c r="AT2891" s="157" t="s">
        <v>197</v>
      </c>
      <c r="AU2891" s="157" t="s">
        <v>81</v>
      </c>
      <c r="AY2891" s="20" t="s">
        <v>195</v>
      </c>
      <c r="BE2891" s="158">
        <f>IF(N2891="základní",J2891,0)</f>
        <v>0</v>
      </c>
      <c r="BF2891" s="158">
        <f>IF(N2891="snížená",J2891,0)</f>
        <v>0</v>
      </c>
      <c r="BG2891" s="158">
        <f>IF(N2891="zákl. přenesená",J2891,0)</f>
        <v>0</v>
      </c>
      <c r="BH2891" s="158">
        <f>IF(N2891="sníž. přenesená",J2891,0)</f>
        <v>0</v>
      </c>
      <c r="BI2891" s="158">
        <f>IF(N2891="nulová",J2891,0)</f>
        <v>0</v>
      </c>
      <c r="BJ2891" s="20" t="s">
        <v>79</v>
      </c>
      <c r="BK2891" s="158">
        <f>ROUND(I2891*H2891,2)</f>
        <v>0</v>
      </c>
      <c r="BL2891" s="20" t="s">
        <v>292</v>
      </c>
      <c r="BM2891" s="157" t="s">
        <v>3702</v>
      </c>
    </row>
    <row r="2892" spans="1:65" s="13" customFormat="1">
      <c r="B2892" s="164"/>
      <c r="D2892" s="159" t="s">
        <v>206</v>
      </c>
      <c r="E2892" s="165" t="s">
        <v>3</v>
      </c>
      <c r="F2892" s="166" t="s">
        <v>3703</v>
      </c>
      <c r="H2892" s="167">
        <v>5</v>
      </c>
      <c r="I2892" s="168"/>
      <c r="L2892" s="164"/>
      <c r="M2892" s="169"/>
      <c r="N2892" s="170"/>
      <c r="O2892" s="170"/>
      <c r="P2892" s="170"/>
      <c r="Q2892" s="170"/>
      <c r="R2892" s="170"/>
      <c r="S2892" s="170"/>
      <c r="T2892" s="171"/>
      <c r="AT2892" s="165" t="s">
        <v>206</v>
      </c>
      <c r="AU2892" s="165" t="s">
        <v>81</v>
      </c>
      <c r="AV2892" s="13" t="s">
        <v>81</v>
      </c>
      <c r="AW2892" s="13" t="s">
        <v>34</v>
      </c>
      <c r="AX2892" s="13" t="s">
        <v>79</v>
      </c>
      <c r="AY2892" s="165" t="s">
        <v>195</v>
      </c>
    </row>
    <row r="2893" spans="1:65" s="2" customFormat="1" ht="37.9" customHeight="1">
      <c r="A2893" s="35"/>
      <c r="B2893" s="145"/>
      <c r="C2893" s="146" t="s">
        <v>3704</v>
      </c>
      <c r="D2893" s="146" t="s">
        <v>197</v>
      </c>
      <c r="E2893" s="147" t="s">
        <v>3705</v>
      </c>
      <c r="F2893" s="148" t="s">
        <v>3706</v>
      </c>
      <c r="G2893" s="149" t="s">
        <v>467</v>
      </c>
      <c r="H2893" s="150">
        <v>1</v>
      </c>
      <c r="I2893" s="151"/>
      <c r="J2893" s="152">
        <f>ROUND(I2893*H2893,2)</f>
        <v>0</v>
      </c>
      <c r="K2893" s="148" t="s">
        <v>3</v>
      </c>
      <c r="L2893" s="36"/>
      <c r="M2893" s="153" t="s">
        <v>3</v>
      </c>
      <c r="N2893" s="154" t="s">
        <v>43</v>
      </c>
      <c r="O2893" s="56"/>
      <c r="P2893" s="155">
        <f>O2893*H2893</f>
        <v>0</v>
      </c>
      <c r="Q2893" s="155">
        <v>0</v>
      </c>
      <c r="R2893" s="155">
        <f>Q2893*H2893</f>
        <v>0</v>
      </c>
      <c r="S2893" s="155">
        <v>0</v>
      </c>
      <c r="T2893" s="156">
        <f>S2893*H2893</f>
        <v>0</v>
      </c>
      <c r="U2893" s="35"/>
      <c r="V2893" s="35"/>
      <c r="W2893" s="35"/>
      <c r="X2893" s="35"/>
      <c r="Y2893" s="35"/>
      <c r="Z2893" s="35"/>
      <c r="AA2893" s="35"/>
      <c r="AB2893" s="35"/>
      <c r="AC2893" s="35"/>
      <c r="AD2893" s="35"/>
      <c r="AE2893" s="35"/>
      <c r="AR2893" s="157" t="s">
        <v>292</v>
      </c>
      <c r="AT2893" s="157" t="s">
        <v>197</v>
      </c>
      <c r="AU2893" s="157" t="s">
        <v>81</v>
      </c>
      <c r="AY2893" s="20" t="s">
        <v>195</v>
      </c>
      <c r="BE2893" s="158">
        <f>IF(N2893="základní",J2893,0)</f>
        <v>0</v>
      </c>
      <c r="BF2893" s="158">
        <f>IF(N2893="snížená",J2893,0)</f>
        <v>0</v>
      </c>
      <c r="BG2893" s="158">
        <f>IF(N2893="zákl. přenesená",J2893,0)</f>
        <v>0</v>
      </c>
      <c r="BH2893" s="158">
        <f>IF(N2893="sníž. přenesená",J2893,0)</f>
        <v>0</v>
      </c>
      <c r="BI2893" s="158">
        <f>IF(N2893="nulová",J2893,0)</f>
        <v>0</v>
      </c>
      <c r="BJ2893" s="20" t="s">
        <v>79</v>
      </c>
      <c r="BK2893" s="158">
        <f>ROUND(I2893*H2893,2)</f>
        <v>0</v>
      </c>
      <c r="BL2893" s="20" t="s">
        <v>292</v>
      </c>
      <c r="BM2893" s="157" t="s">
        <v>3707</v>
      </c>
    </row>
    <row r="2894" spans="1:65" s="13" customFormat="1">
      <c r="B2894" s="164"/>
      <c r="D2894" s="159" t="s">
        <v>206</v>
      </c>
      <c r="E2894" s="165" t="s">
        <v>3</v>
      </c>
      <c r="F2894" s="166" t="s">
        <v>3698</v>
      </c>
      <c r="H2894" s="167">
        <v>1</v>
      </c>
      <c r="I2894" s="168"/>
      <c r="L2894" s="164"/>
      <c r="M2894" s="169"/>
      <c r="N2894" s="170"/>
      <c r="O2894" s="170"/>
      <c r="P2894" s="170"/>
      <c r="Q2894" s="170"/>
      <c r="R2894" s="170"/>
      <c r="S2894" s="170"/>
      <c r="T2894" s="171"/>
      <c r="AT2894" s="165" t="s">
        <v>206</v>
      </c>
      <c r="AU2894" s="165" t="s">
        <v>81</v>
      </c>
      <c r="AV2894" s="13" t="s">
        <v>81</v>
      </c>
      <c r="AW2894" s="13" t="s">
        <v>34</v>
      </c>
      <c r="AX2894" s="13" t="s">
        <v>79</v>
      </c>
      <c r="AY2894" s="165" t="s">
        <v>195</v>
      </c>
    </row>
    <row r="2895" spans="1:65" s="2" customFormat="1" ht="37.9" customHeight="1">
      <c r="A2895" s="35"/>
      <c r="B2895" s="145"/>
      <c r="C2895" s="146" t="s">
        <v>3708</v>
      </c>
      <c r="D2895" s="146" t="s">
        <v>197</v>
      </c>
      <c r="E2895" s="147" t="s">
        <v>3709</v>
      </c>
      <c r="F2895" s="148" t="s">
        <v>3710</v>
      </c>
      <c r="G2895" s="149" t="s">
        <v>467</v>
      </c>
      <c r="H2895" s="150">
        <v>1</v>
      </c>
      <c r="I2895" s="151"/>
      <c r="J2895" s="152">
        <f>ROUND(I2895*H2895,2)</f>
        <v>0</v>
      </c>
      <c r="K2895" s="148" t="s">
        <v>3</v>
      </c>
      <c r="L2895" s="36"/>
      <c r="M2895" s="153" t="s">
        <v>3</v>
      </c>
      <c r="N2895" s="154" t="s">
        <v>43</v>
      </c>
      <c r="O2895" s="56"/>
      <c r="P2895" s="155">
        <f>O2895*H2895</f>
        <v>0</v>
      </c>
      <c r="Q2895" s="155">
        <v>0</v>
      </c>
      <c r="R2895" s="155">
        <f>Q2895*H2895</f>
        <v>0</v>
      </c>
      <c r="S2895" s="155">
        <v>0</v>
      </c>
      <c r="T2895" s="156">
        <f>S2895*H2895</f>
        <v>0</v>
      </c>
      <c r="U2895" s="35"/>
      <c r="V2895" s="35"/>
      <c r="W2895" s="35"/>
      <c r="X2895" s="35"/>
      <c r="Y2895" s="35"/>
      <c r="Z2895" s="35"/>
      <c r="AA2895" s="35"/>
      <c r="AB2895" s="35"/>
      <c r="AC2895" s="35"/>
      <c r="AD2895" s="35"/>
      <c r="AE2895" s="35"/>
      <c r="AR2895" s="157" t="s">
        <v>292</v>
      </c>
      <c r="AT2895" s="157" t="s">
        <v>197</v>
      </c>
      <c r="AU2895" s="157" t="s">
        <v>81</v>
      </c>
      <c r="AY2895" s="20" t="s">
        <v>195</v>
      </c>
      <c r="BE2895" s="158">
        <f>IF(N2895="základní",J2895,0)</f>
        <v>0</v>
      </c>
      <c r="BF2895" s="158">
        <f>IF(N2895="snížená",J2895,0)</f>
        <v>0</v>
      </c>
      <c r="BG2895" s="158">
        <f>IF(N2895="zákl. přenesená",J2895,0)</f>
        <v>0</v>
      </c>
      <c r="BH2895" s="158">
        <f>IF(N2895="sníž. přenesená",J2895,0)</f>
        <v>0</v>
      </c>
      <c r="BI2895" s="158">
        <f>IF(N2895="nulová",J2895,0)</f>
        <v>0</v>
      </c>
      <c r="BJ2895" s="20" t="s">
        <v>79</v>
      </c>
      <c r="BK2895" s="158">
        <f>ROUND(I2895*H2895,2)</f>
        <v>0</v>
      </c>
      <c r="BL2895" s="20" t="s">
        <v>292</v>
      </c>
      <c r="BM2895" s="157" t="s">
        <v>3711</v>
      </c>
    </row>
    <row r="2896" spans="1:65" s="13" customFormat="1">
      <c r="B2896" s="164"/>
      <c r="D2896" s="159" t="s">
        <v>206</v>
      </c>
      <c r="E2896" s="165" t="s">
        <v>3</v>
      </c>
      <c r="F2896" s="166" t="s">
        <v>3698</v>
      </c>
      <c r="H2896" s="167">
        <v>1</v>
      </c>
      <c r="I2896" s="168"/>
      <c r="L2896" s="164"/>
      <c r="M2896" s="169"/>
      <c r="N2896" s="170"/>
      <c r="O2896" s="170"/>
      <c r="P2896" s="170"/>
      <c r="Q2896" s="170"/>
      <c r="R2896" s="170"/>
      <c r="S2896" s="170"/>
      <c r="T2896" s="171"/>
      <c r="AT2896" s="165" t="s">
        <v>206</v>
      </c>
      <c r="AU2896" s="165" t="s">
        <v>81</v>
      </c>
      <c r="AV2896" s="13" t="s">
        <v>81</v>
      </c>
      <c r="AW2896" s="13" t="s">
        <v>34</v>
      </c>
      <c r="AX2896" s="13" t="s">
        <v>79</v>
      </c>
      <c r="AY2896" s="165" t="s">
        <v>195</v>
      </c>
    </row>
    <row r="2897" spans="1:65" s="2" customFormat="1" ht="37.9" customHeight="1">
      <c r="A2897" s="35"/>
      <c r="B2897" s="145"/>
      <c r="C2897" s="146" t="s">
        <v>3712</v>
      </c>
      <c r="D2897" s="146" t="s">
        <v>197</v>
      </c>
      <c r="E2897" s="147" t="s">
        <v>3713</v>
      </c>
      <c r="F2897" s="148" t="s">
        <v>3714</v>
      </c>
      <c r="G2897" s="149" t="s">
        <v>467</v>
      </c>
      <c r="H2897" s="150">
        <v>2</v>
      </c>
      <c r="I2897" s="151"/>
      <c r="J2897" s="152">
        <f>ROUND(I2897*H2897,2)</f>
        <v>0</v>
      </c>
      <c r="K2897" s="148" t="s">
        <v>3</v>
      </c>
      <c r="L2897" s="36"/>
      <c r="M2897" s="153" t="s">
        <v>3</v>
      </c>
      <c r="N2897" s="154" t="s">
        <v>43</v>
      </c>
      <c r="O2897" s="56"/>
      <c r="P2897" s="155">
        <f>O2897*H2897</f>
        <v>0</v>
      </c>
      <c r="Q2897" s="155">
        <v>0</v>
      </c>
      <c r="R2897" s="155">
        <f>Q2897*H2897</f>
        <v>0</v>
      </c>
      <c r="S2897" s="155">
        <v>0</v>
      </c>
      <c r="T2897" s="156">
        <f>S2897*H2897</f>
        <v>0</v>
      </c>
      <c r="U2897" s="35"/>
      <c r="V2897" s="35"/>
      <c r="W2897" s="35"/>
      <c r="X2897" s="35"/>
      <c r="Y2897" s="35"/>
      <c r="Z2897" s="35"/>
      <c r="AA2897" s="35"/>
      <c r="AB2897" s="35"/>
      <c r="AC2897" s="35"/>
      <c r="AD2897" s="35"/>
      <c r="AE2897" s="35"/>
      <c r="AR2897" s="157" t="s">
        <v>292</v>
      </c>
      <c r="AT2897" s="157" t="s">
        <v>197</v>
      </c>
      <c r="AU2897" s="157" t="s">
        <v>81</v>
      </c>
      <c r="AY2897" s="20" t="s">
        <v>195</v>
      </c>
      <c r="BE2897" s="158">
        <f>IF(N2897="základní",J2897,0)</f>
        <v>0</v>
      </c>
      <c r="BF2897" s="158">
        <f>IF(N2897="snížená",J2897,0)</f>
        <v>0</v>
      </c>
      <c r="BG2897" s="158">
        <f>IF(N2897="zákl. přenesená",J2897,0)</f>
        <v>0</v>
      </c>
      <c r="BH2897" s="158">
        <f>IF(N2897="sníž. přenesená",J2897,0)</f>
        <v>0</v>
      </c>
      <c r="BI2897" s="158">
        <f>IF(N2897="nulová",J2897,0)</f>
        <v>0</v>
      </c>
      <c r="BJ2897" s="20" t="s">
        <v>79</v>
      </c>
      <c r="BK2897" s="158">
        <f>ROUND(I2897*H2897,2)</f>
        <v>0</v>
      </c>
      <c r="BL2897" s="20" t="s">
        <v>292</v>
      </c>
      <c r="BM2897" s="157" t="s">
        <v>3715</v>
      </c>
    </row>
    <row r="2898" spans="1:65" s="13" customFormat="1">
      <c r="B2898" s="164"/>
      <c r="D2898" s="159" t="s">
        <v>206</v>
      </c>
      <c r="E2898" s="165" t="s">
        <v>3</v>
      </c>
      <c r="F2898" s="166" t="s">
        <v>3716</v>
      </c>
      <c r="H2898" s="167">
        <v>2</v>
      </c>
      <c r="I2898" s="168"/>
      <c r="L2898" s="164"/>
      <c r="M2898" s="169"/>
      <c r="N2898" s="170"/>
      <c r="O2898" s="170"/>
      <c r="P2898" s="170"/>
      <c r="Q2898" s="170"/>
      <c r="R2898" s="170"/>
      <c r="S2898" s="170"/>
      <c r="T2898" s="171"/>
      <c r="AT2898" s="165" t="s">
        <v>206</v>
      </c>
      <c r="AU2898" s="165" t="s">
        <v>81</v>
      </c>
      <c r="AV2898" s="13" t="s">
        <v>81</v>
      </c>
      <c r="AW2898" s="13" t="s">
        <v>34</v>
      </c>
      <c r="AX2898" s="13" t="s">
        <v>79</v>
      </c>
      <c r="AY2898" s="165" t="s">
        <v>195</v>
      </c>
    </row>
    <row r="2899" spans="1:65" s="2" customFormat="1" ht="37.9" customHeight="1">
      <c r="A2899" s="35"/>
      <c r="B2899" s="145"/>
      <c r="C2899" s="146" t="s">
        <v>3717</v>
      </c>
      <c r="D2899" s="146" t="s">
        <v>197</v>
      </c>
      <c r="E2899" s="147" t="s">
        <v>3718</v>
      </c>
      <c r="F2899" s="148" t="s">
        <v>3719</v>
      </c>
      <c r="G2899" s="149" t="s">
        <v>467</v>
      </c>
      <c r="H2899" s="150">
        <v>1</v>
      </c>
      <c r="I2899" s="151"/>
      <c r="J2899" s="152">
        <f>ROUND(I2899*H2899,2)</f>
        <v>0</v>
      </c>
      <c r="K2899" s="148" t="s">
        <v>3</v>
      </c>
      <c r="L2899" s="36"/>
      <c r="M2899" s="153" t="s">
        <v>3</v>
      </c>
      <c r="N2899" s="154" t="s">
        <v>43</v>
      </c>
      <c r="O2899" s="56"/>
      <c r="P2899" s="155">
        <f>O2899*H2899</f>
        <v>0</v>
      </c>
      <c r="Q2899" s="155">
        <v>0</v>
      </c>
      <c r="R2899" s="155">
        <f>Q2899*H2899</f>
        <v>0</v>
      </c>
      <c r="S2899" s="155">
        <v>0</v>
      </c>
      <c r="T2899" s="156">
        <f>S2899*H2899</f>
        <v>0</v>
      </c>
      <c r="U2899" s="35"/>
      <c r="V2899" s="35"/>
      <c r="W2899" s="35"/>
      <c r="X2899" s="35"/>
      <c r="Y2899" s="35"/>
      <c r="Z2899" s="35"/>
      <c r="AA2899" s="35"/>
      <c r="AB2899" s="35"/>
      <c r="AC2899" s="35"/>
      <c r="AD2899" s="35"/>
      <c r="AE2899" s="35"/>
      <c r="AR2899" s="157" t="s">
        <v>292</v>
      </c>
      <c r="AT2899" s="157" t="s">
        <v>197</v>
      </c>
      <c r="AU2899" s="157" t="s">
        <v>81</v>
      </c>
      <c r="AY2899" s="20" t="s">
        <v>195</v>
      </c>
      <c r="BE2899" s="158">
        <f>IF(N2899="základní",J2899,0)</f>
        <v>0</v>
      </c>
      <c r="BF2899" s="158">
        <f>IF(N2899="snížená",J2899,0)</f>
        <v>0</v>
      </c>
      <c r="BG2899" s="158">
        <f>IF(N2899="zákl. přenesená",J2899,0)</f>
        <v>0</v>
      </c>
      <c r="BH2899" s="158">
        <f>IF(N2899="sníž. přenesená",J2899,0)</f>
        <v>0</v>
      </c>
      <c r="BI2899" s="158">
        <f>IF(N2899="nulová",J2899,0)</f>
        <v>0</v>
      </c>
      <c r="BJ2899" s="20" t="s">
        <v>79</v>
      </c>
      <c r="BK2899" s="158">
        <f>ROUND(I2899*H2899,2)</f>
        <v>0</v>
      </c>
      <c r="BL2899" s="20" t="s">
        <v>292</v>
      </c>
      <c r="BM2899" s="157" t="s">
        <v>3720</v>
      </c>
    </row>
    <row r="2900" spans="1:65" s="13" customFormat="1">
      <c r="B2900" s="164"/>
      <c r="D2900" s="159" t="s">
        <v>206</v>
      </c>
      <c r="E2900" s="165" t="s">
        <v>3</v>
      </c>
      <c r="F2900" s="166" t="s">
        <v>3721</v>
      </c>
      <c r="H2900" s="167">
        <v>1</v>
      </c>
      <c r="I2900" s="168"/>
      <c r="L2900" s="164"/>
      <c r="M2900" s="169"/>
      <c r="N2900" s="170"/>
      <c r="O2900" s="170"/>
      <c r="P2900" s="170"/>
      <c r="Q2900" s="170"/>
      <c r="R2900" s="170"/>
      <c r="S2900" s="170"/>
      <c r="T2900" s="171"/>
      <c r="AT2900" s="165" t="s">
        <v>206</v>
      </c>
      <c r="AU2900" s="165" t="s">
        <v>81</v>
      </c>
      <c r="AV2900" s="13" t="s">
        <v>81</v>
      </c>
      <c r="AW2900" s="13" t="s">
        <v>34</v>
      </c>
      <c r="AX2900" s="13" t="s">
        <v>79</v>
      </c>
      <c r="AY2900" s="165" t="s">
        <v>195</v>
      </c>
    </row>
    <row r="2901" spans="1:65" s="2" customFormat="1" ht="37.9" customHeight="1">
      <c r="A2901" s="35"/>
      <c r="B2901" s="145"/>
      <c r="C2901" s="146" t="s">
        <v>3722</v>
      </c>
      <c r="D2901" s="146" t="s">
        <v>197</v>
      </c>
      <c r="E2901" s="147" t="s">
        <v>3723</v>
      </c>
      <c r="F2901" s="148" t="s">
        <v>3724</v>
      </c>
      <c r="G2901" s="149" t="s">
        <v>467</v>
      </c>
      <c r="H2901" s="150">
        <v>1</v>
      </c>
      <c r="I2901" s="151"/>
      <c r="J2901" s="152">
        <f>ROUND(I2901*H2901,2)</f>
        <v>0</v>
      </c>
      <c r="K2901" s="148" t="s">
        <v>3</v>
      </c>
      <c r="L2901" s="36"/>
      <c r="M2901" s="153" t="s">
        <v>3</v>
      </c>
      <c r="N2901" s="154" t="s">
        <v>43</v>
      </c>
      <c r="O2901" s="56"/>
      <c r="P2901" s="155">
        <f>O2901*H2901</f>
        <v>0</v>
      </c>
      <c r="Q2901" s="155">
        <v>0</v>
      </c>
      <c r="R2901" s="155">
        <f>Q2901*H2901</f>
        <v>0</v>
      </c>
      <c r="S2901" s="155">
        <v>0</v>
      </c>
      <c r="T2901" s="156">
        <f>S2901*H2901</f>
        <v>0</v>
      </c>
      <c r="U2901" s="35"/>
      <c r="V2901" s="35"/>
      <c r="W2901" s="35"/>
      <c r="X2901" s="35"/>
      <c r="Y2901" s="35"/>
      <c r="Z2901" s="35"/>
      <c r="AA2901" s="35"/>
      <c r="AB2901" s="35"/>
      <c r="AC2901" s="35"/>
      <c r="AD2901" s="35"/>
      <c r="AE2901" s="35"/>
      <c r="AR2901" s="157" t="s">
        <v>292</v>
      </c>
      <c r="AT2901" s="157" t="s">
        <v>197</v>
      </c>
      <c r="AU2901" s="157" t="s">
        <v>81</v>
      </c>
      <c r="AY2901" s="20" t="s">
        <v>195</v>
      </c>
      <c r="BE2901" s="158">
        <f>IF(N2901="základní",J2901,0)</f>
        <v>0</v>
      </c>
      <c r="BF2901" s="158">
        <f>IF(N2901="snížená",J2901,0)</f>
        <v>0</v>
      </c>
      <c r="BG2901" s="158">
        <f>IF(N2901="zákl. přenesená",J2901,0)</f>
        <v>0</v>
      </c>
      <c r="BH2901" s="158">
        <f>IF(N2901="sníž. přenesená",J2901,0)</f>
        <v>0</v>
      </c>
      <c r="BI2901" s="158">
        <f>IF(N2901="nulová",J2901,0)</f>
        <v>0</v>
      </c>
      <c r="BJ2901" s="20" t="s">
        <v>79</v>
      </c>
      <c r="BK2901" s="158">
        <f>ROUND(I2901*H2901,2)</f>
        <v>0</v>
      </c>
      <c r="BL2901" s="20" t="s">
        <v>292</v>
      </c>
      <c r="BM2901" s="157" t="s">
        <v>3725</v>
      </c>
    </row>
    <row r="2902" spans="1:65" s="13" customFormat="1">
      <c r="B2902" s="164"/>
      <c r="D2902" s="159" t="s">
        <v>206</v>
      </c>
      <c r="E2902" s="165" t="s">
        <v>3</v>
      </c>
      <c r="F2902" s="166" t="s">
        <v>3721</v>
      </c>
      <c r="H2902" s="167">
        <v>1</v>
      </c>
      <c r="I2902" s="168"/>
      <c r="L2902" s="164"/>
      <c r="M2902" s="169"/>
      <c r="N2902" s="170"/>
      <c r="O2902" s="170"/>
      <c r="P2902" s="170"/>
      <c r="Q2902" s="170"/>
      <c r="R2902" s="170"/>
      <c r="S2902" s="170"/>
      <c r="T2902" s="171"/>
      <c r="AT2902" s="165" t="s">
        <v>206</v>
      </c>
      <c r="AU2902" s="165" t="s">
        <v>81</v>
      </c>
      <c r="AV2902" s="13" t="s">
        <v>81</v>
      </c>
      <c r="AW2902" s="13" t="s">
        <v>34</v>
      </c>
      <c r="AX2902" s="13" t="s">
        <v>79</v>
      </c>
      <c r="AY2902" s="165" t="s">
        <v>195</v>
      </c>
    </row>
    <row r="2903" spans="1:65" s="2" customFormat="1" ht="37.9" customHeight="1">
      <c r="A2903" s="35"/>
      <c r="B2903" s="145"/>
      <c r="C2903" s="146" t="s">
        <v>3726</v>
      </c>
      <c r="D2903" s="146" t="s">
        <v>197</v>
      </c>
      <c r="E2903" s="147" t="s">
        <v>3727</v>
      </c>
      <c r="F2903" s="148" t="s">
        <v>3728</v>
      </c>
      <c r="G2903" s="149" t="s">
        <v>467</v>
      </c>
      <c r="H2903" s="150">
        <v>1</v>
      </c>
      <c r="I2903" s="151"/>
      <c r="J2903" s="152">
        <f>ROUND(I2903*H2903,2)</f>
        <v>0</v>
      </c>
      <c r="K2903" s="148" t="s">
        <v>3</v>
      </c>
      <c r="L2903" s="36"/>
      <c r="M2903" s="153" t="s">
        <v>3</v>
      </c>
      <c r="N2903" s="154" t="s">
        <v>43</v>
      </c>
      <c r="O2903" s="56"/>
      <c r="P2903" s="155">
        <f>O2903*H2903</f>
        <v>0</v>
      </c>
      <c r="Q2903" s="155">
        <v>0</v>
      </c>
      <c r="R2903" s="155">
        <f>Q2903*H2903</f>
        <v>0</v>
      </c>
      <c r="S2903" s="155">
        <v>0</v>
      </c>
      <c r="T2903" s="156">
        <f>S2903*H2903</f>
        <v>0</v>
      </c>
      <c r="U2903" s="35"/>
      <c r="V2903" s="35"/>
      <c r="W2903" s="35"/>
      <c r="X2903" s="35"/>
      <c r="Y2903" s="35"/>
      <c r="Z2903" s="35"/>
      <c r="AA2903" s="35"/>
      <c r="AB2903" s="35"/>
      <c r="AC2903" s="35"/>
      <c r="AD2903" s="35"/>
      <c r="AE2903" s="35"/>
      <c r="AR2903" s="157" t="s">
        <v>292</v>
      </c>
      <c r="AT2903" s="157" t="s">
        <v>197</v>
      </c>
      <c r="AU2903" s="157" t="s">
        <v>81</v>
      </c>
      <c r="AY2903" s="20" t="s">
        <v>195</v>
      </c>
      <c r="BE2903" s="158">
        <f>IF(N2903="základní",J2903,0)</f>
        <v>0</v>
      </c>
      <c r="BF2903" s="158">
        <f>IF(N2903="snížená",J2903,0)</f>
        <v>0</v>
      </c>
      <c r="BG2903" s="158">
        <f>IF(N2903="zákl. přenesená",J2903,0)</f>
        <v>0</v>
      </c>
      <c r="BH2903" s="158">
        <f>IF(N2903="sníž. přenesená",J2903,0)</f>
        <v>0</v>
      </c>
      <c r="BI2903" s="158">
        <f>IF(N2903="nulová",J2903,0)</f>
        <v>0</v>
      </c>
      <c r="BJ2903" s="20" t="s">
        <v>79</v>
      </c>
      <c r="BK2903" s="158">
        <f>ROUND(I2903*H2903,2)</f>
        <v>0</v>
      </c>
      <c r="BL2903" s="20" t="s">
        <v>292</v>
      </c>
      <c r="BM2903" s="157" t="s">
        <v>3729</v>
      </c>
    </row>
    <row r="2904" spans="1:65" s="13" customFormat="1">
      <c r="B2904" s="164"/>
      <c r="D2904" s="159" t="s">
        <v>206</v>
      </c>
      <c r="E2904" s="165" t="s">
        <v>3</v>
      </c>
      <c r="F2904" s="166" t="s">
        <v>3730</v>
      </c>
      <c r="H2904" s="167">
        <v>1</v>
      </c>
      <c r="I2904" s="168"/>
      <c r="L2904" s="164"/>
      <c r="M2904" s="169"/>
      <c r="N2904" s="170"/>
      <c r="O2904" s="170"/>
      <c r="P2904" s="170"/>
      <c r="Q2904" s="170"/>
      <c r="R2904" s="170"/>
      <c r="S2904" s="170"/>
      <c r="T2904" s="171"/>
      <c r="AT2904" s="165" t="s">
        <v>206</v>
      </c>
      <c r="AU2904" s="165" t="s">
        <v>81</v>
      </c>
      <c r="AV2904" s="13" t="s">
        <v>81</v>
      </c>
      <c r="AW2904" s="13" t="s">
        <v>34</v>
      </c>
      <c r="AX2904" s="13" t="s">
        <v>79</v>
      </c>
      <c r="AY2904" s="165" t="s">
        <v>195</v>
      </c>
    </row>
    <row r="2905" spans="1:65" s="2" customFormat="1" ht="37.9" customHeight="1">
      <c r="A2905" s="35"/>
      <c r="B2905" s="145"/>
      <c r="C2905" s="146" t="s">
        <v>3731</v>
      </c>
      <c r="D2905" s="146" t="s">
        <v>197</v>
      </c>
      <c r="E2905" s="147" t="s">
        <v>3732</v>
      </c>
      <c r="F2905" s="148" t="s">
        <v>3733</v>
      </c>
      <c r="G2905" s="149" t="s">
        <v>467</v>
      </c>
      <c r="H2905" s="150">
        <v>1</v>
      </c>
      <c r="I2905" s="151"/>
      <c r="J2905" s="152">
        <f>ROUND(I2905*H2905,2)</f>
        <v>0</v>
      </c>
      <c r="K2905" s="148" t="s">
        <v>3</v>
      </c>
      <c r="L2905" s="36"/>
      <c r="M2905" s="153" t="s">
        <v>3</v>
      </c>
      <c r="N2905" s="154" t="s">
        <v>43</v>
      </c>
      <c r="O2905" s="56"/>
      <c r="P2905" s="155">
        <f>O2905*H2905</f>
        <v>0</v>
      </c>
      <c r="Q2905" s="155">
        <v>0</v>
      </c>
      <c r="R2905" s="155">
        <f>Q2905*H2905</f>
        <v>0</v>
      </c>
      <c r="S2905" s="155">
        <v>0</v>
      </c>
      <c r="T2905" s="156">
        <f>S2905*H2905</f>
        <v>0</v>
      </c>
      <c r="U2905" s="35"/>
      <c r="V2905" s="35"/>
      <c r="W2905" s="35"/>
      <c r="X2905" s="35"/>
      <c r="Y2905" s="35"/>
      <c r="Z2905" s="35"/>
      <c r="AA2905" s="35"/>
      <c r="AB2905" s="35"/>
      <c r="AC2905" s="35"/>
      <c r="AD2905" s="35"/>
      <c r="AE2905" s="35"/>
      <c r="AR2905" s="157" t="s">
        <v>292</v>
      </c>
      <c r="AT2905" s="157" t="s">
        <v>197</v>
      </c>
      <c r="AU2905" s="157" t="s">
        <v>81</v>
      </c>
      <c r="AY2905" s="20" t="s">
        <v>195</v>
      </c>
      <c r="BE2905" s="158">
        <f>IF(N2905="základní",J2905,0)</f>
        <v>0</v>
      </c>
      <c r="BF2905" s="158">
        <f>IF(N2905="snížená",J2905,0)</f>
        <v>0</v>
      </c>
      <c r="BG2905" s="158">
        <f>IF(N2905="zákl. přenesená",J2905,0)</f>
        <v>0</v>
      </c>
      <c r="BH2905" s="158">
        <f>IF(N2905="sníž. přenesená",J2905,0)</f>
        <v>0</v>
      </c>
      <c r="BI2905" s="158">
        <f>IF(N2905="nulová",J2905,0)</f>
        <v>0</v>
      </c>
      <c r="BJ2905" s="20" t="s">
        <v>79</v>
      </c>
      <c r="BK2905" s="158">
        <f>ROUND(I2905*H2905,2)</f>
        <v>0</v>
      </c>
      <c r="BL2905" s="20" t="s">
        <v>292</v>
      </c>
      <c r="BM2905" s="157" t="s">
        <v>3734</v>
      </c>
    </row>
    <row r="2906" spans="1:65" s="13" customFormat="1">
      <c r="B2906" s="164"/>
      <c r="D2906" s="159" t="s">
        <v>206</v>
      </c>
      <c r="E2906" s="165" t="s">
        <v>3</v>
      </c>
      <c r="F2906" s="166" t="s">
        <v>3730</v>
      </c>
      <c r="H2906" s="167">
        <v>1</v>
      </c>
      <c r="I2906" s="168"/>
      <c r="L2906" s="164"/>
      <c r="M2906" s="169"/>
      <c r="N2906" s="170"/>
      <c r="O2906" s="170"/>
      <c r="P2906" s="170"/>
      <c r="Q2906" s="170"/>
      <c r="R2906" s="170"/>
      <c r="S2906" s="170"/>
      <c r="T2906" s="171"/>
      <c r="AT2906" s="165" t="s">
        <v>206</v>
      </c>
      <c r="AU2906" s="165" t="s">
        <v>81</v>
      </c>
      <c r="AV2906" s="13" t="s">
        <v>81</v>
      </c>
      <c r="AW2906" s="13" t="s">
        <v>34</v>
      </c>
      <c r="AX2906" s="13" t="s">
        <v>79</v>
      </c>
      <c r="AY2906" s="165" t="s">
        <v>195</v>
      </c>
    </row>
    <row r="2907" spans="1:65" s="2" customFormat="1" ht="37.9" customHeight="1">
      <c r="A2907" s="35"/>
      <c r="B2907" s="145"/>
      <c r="C2907" s="146" t="s">
        <v>3735</v>
      </c>
      <c r="D2907" s="146" t="s">
        <v>197</v>
      </c>
      <c r="E2907" s="147" t="s">
        <v>3736</v>
      </c>
      <c r="F2907" s="148" t="s">
        <v>3737</v>
      </c>
      <c r="G2907" s="149" t="s">
        <v>467</v>
      </c>
      <c r="H2907" s="150">
        <v>1</v>
      </c>
      <c r="I2907" s="151"/>
      <c r="J2907" s="152">
        <f>ROUND(I2907*H2907,2)</f>
        <v>0</v>
      </c>
      <c r="K2907" s="148" t="s">
        <v>3</v>
      </c>
      <c r="L2907" s="36"/>
      <c r="M2907" s="153" t="s">
        <v>3</v>
      </c>
      <c r="N2907" s="154" t="s">
        <v>43</v>
      </c>
      <c r="O2907" s="56"/>
      <c r="P2907" s="155">
        <f>O2907*H2907</f>
        <v>0</v>
      </c>
      <c r="Q2907" s="155">
        <v>0</v>
      </c>
      <c r="R2907" s="155">
        <f>Q2907*H2907</f>
        <v>0</v>
      </c>
      <c r="S2907" s="155">
        <v>0</v>
      </c>
      <c r="T2907" s="156">
        <f>S2907*H2907</f>
        <v>0</v>
      </c>
      <c r="U2907" s="35"/>
      <c r="V2907" s="35"/>
      <c r="W2907" s="35"/>
      <c r="X2907" s="35"/>
      <c r="Y2907" s="35"/>
      <c r="Z2907" s="35"/>
      <c r="AA2907" s="35"/>
      <c r="AB2907" s="35"/>
      <c r="AC2907" s="35"/>
      <c r="AD2907" s="35"/>
      <c r="AE2907" s="35"/>
      <c r="AR2907" s="157" t="s">
        <v>292</v>
      </c>
      <c r="AT2907" s="157" t="s">
        <v>197</v>
      </c>
      <c r="AU2907" s="157" t="s">
        <v>81</v>
      </c>
      <c r="AY2907" s="20" t="s">
        <v>195</v>
      </c>
      <c r="BE2907" s="158">
        <f>IF(N2907="základní",J2907,0)</f>
        <v>0</v>
      </c>
      <c r="BF2907" s="158">
        <f>IF(N2907="snížená",J2907,0)</f>
        <v>0</v>
      </c>
      <c r="BG2907" s="158">
        <f>IF(N2907="zákl. přenesená",J2907,0)</f>
        <v>0</v>
      </c>
      <c r="BH2907" s="158">
        <f>IF(N2907="sníž. přenesená",J2907,0)</f>
        <v>0</v>
      </c>
      <c r="BI2907" s="158">
        <f>IF(N2907="nulová",J2907,0)</f>
        <v>0</v>
      </c>
      <c r="BJ2907" s="20" t="s">
        <v>79</v>
      </c>
      <c r="BK2907" s="158">
        <f>ROUND(I2907*H2907,2)</f>
        <v>0</v>
      </c>
      <c r="BL2907" s="20" t="s">
        <v>292</v>
      </c>
      <c r="BM2907" s="157" t="s">
        <v>3738</v>
      </c>
    </row>
    <row r="2908" spans="1:65" s="13" customFormat="1">
      <c r="B2908" s="164"/>
      <c r="D2908" s="159" t="s">
        <v>206</v>
      </c>
      <c r="E2908" s="165" t="s">
        <v>3</v>
      </c>
      <c r="F2908" s="166" t="s">
        <v>3730</v>
      </c>
      <c r="H2908" s="167">
        <v>1</v>
      </c>
      <c r="I2908" s="168"/>
      <c r="L2908" s="164"/>
      <c r="M2908" s="169"/>
      <c r="N2908" s="170"/>
      <c r="O2908" s="170"/>
      <c r="P2908" s="170"/>
      <c r="Q2908" s="170"/>
      <c r="R2908" s="170"/>
      <c r="S2908" s="170"/>
      <c r="T2908" s="171"/>
      <c r="AT2908" s="165" t="s">
        <v>206</v>
      </c>
      <c r="AU2908" s="165" t="s">
        <v>81</v>
      </c>
      <c r="AV2908" s="13" t="s">
        <v>81</v>
      </c>
      <c r="AW2908" s="13" t="s">
        <v>34</v>
      </c>
      <c r="AX2908" s="13" t="s">
        <v>79</v>
      </c>
      <c r="AY2908" s="165" t="s">
        <v>195</v>
      </c>
    </row>
    <row r="2909" spans="1:65" s="2" customFormat="1" ht="24.2" customHeight="1">
      <c r="A2909" s="35"/>
      <c r="B2909" s="145"/>
      <c r="C2909" s="146" t="s">
        <v>3739</v>
      </c>
      <c r="D2909" s="146" t="s">
        <v>197</v>
      </c>
      <c r="E2909" s="147" t="s">
        <v>3740</v>
      </c>
      <c r="F2909" s="148" t="s">
        <v>3741</v>
      </c>
      <c r="G2909" s="149" t="s">
        <v>467</v>
      </c>
      <c r="H2909" s="150">
        <v>1</v>
      </c>
      <c r="I2909" s="151"/>
      <c r="J2909" s="152">
        <f>ROUND(I2909*H2909,2)</f>
        <v>0</v>
      </c>
      <c r="K2909" s="148" t="s">
        <v>3</v>
      </c>
      <c r="L2909" s="36"/>
      <c r="M2909" s="153" t="s">
        <v>3</v>
      </c>
      <c r="N2909" s="154" t="s">
        <v>43</v>
      </c>
      <c r="O2909" s="56"/>
      <c r="P2909" s="155">
        <f>O2909*H2909</f>
        <v>0</v>
      </c>
      <c r="Q2909" s="155">
        <v>0</v>
      </c>
      <c r="R2909" s="155">
        <f>Q2909*H2909</f>
        <v>0</v>
      </c>
      <c r="S2909" s="155">
        <v>0</v>
      </c>
      <c r="T2909" s="156">
        <f>S2909*H2909</f>
        <v>0</v>
      </c>
      <c r="U2909" s="35"/>
      <c r="V2909" s="35"/>
      <c r="W2909" s="35"/>
      <c r="X2909" s="35"/>
      <c r="Y2909" s="35"/>
      <c r="Z2909" s="35"/>
      <c r="AA2909" s="35"/>
      <c r="AB2909" s="35"/>
      <c r="AC2909" s="35"/>
      <c r="AD2909" s="35"/>
      <c r="AE2909" s="35"/>
      <c r="AR2909" s="157" t="s">
        <v>292</v>
      </c>
      <c r="AT2909" s="157" t="s">
        <v>197</v>
      </c>
      <c r="AU2909" s="157" t="s">
        <v>81</v>
      </c>
      <c r="AY2909" s="20" t="s">
        <v>195</v>
      </c>
      <c r="BE2909" s="158">
        <f>IF(N2909="základní",J2909,0)</f>
        <v>0</v>
      </c>
      <c r="BF2909" s="158">
        <f>IF(N2909="snížená",J2909,0)</f>
        <v>0</v>
      </c>
      <c r="BG2909" s="158">
        <f>IF(N2909="zákl. přenesená",J2909,0)</f>
        <v>0</v>
      </c>
      <c r="BH2909" s="158">
        <f>IF(N2909="sníž. přenesená",J2909,0)</f>
        <v>0</v>
      </c>
      <c r="BI2909" s="158">
        <f>IF(N2909="nulová",J2909,0)</f>
        <v>0</v>
      </c>
      <c r="BJ2909" s="20" t="s">
        <v>79</v>
      </c>
      <c r="BK2909" s="158">
        <f>ROUND(I2909*H2909,2)</f>
        <v>0</v>
      </c>
      <c r="BL2909" s="20" t="s">
        <v>292</v>
      </c>
      <c r="BM2909" s="157" t="s">
        <v>3742</v>
      </c>
    </row>
    <row r="2910" spans="1:65" s="13" customFormat="1">
      <c r="B2910" s="164"/>
      <c r="D2910" s="159" t="s">
        <v>206</v>
      </c>
      <c r="E2910" s="165" t="s">
        <v>3</v>
      </c>
      <c r="F2910" s="166" t="s">
        <v>3730</v>
      </c>
      <c r="H2910" s="167">
        <v>1</v>
      </c>
      <c r="I2910" s="168"/>
      <c r="L2910" s="164"/>
      <c r="M2910" s="169"/>
      <c r="N2910" s="170"/>
      <c r="O2910" s="170"/>
      <c r="P2910" s="170"/>
      <c r="Q2910" s="170"/>
      <c r="R2910" s="170"/>
      <c r="S2910" s="170"/>
      <c r="T2910" s="171"/>
      <c r="AT2910" s="165" t="s">
        <v>206</v>
      </c>
      <c r="AU2910" s="165" t="s">
        <v>81</v>
      </c>
      <c r="AV2910" s="13" t="s">
        <v>81</v>
      </c>
      <c r="AW2910" s="13" t="s">
        <v>34</v>
      </c>
      <c r="AX2910" s="13" t="s">
        <v>79</v>
      </c>
      <c r="AY2910" s="165" t="s">
        <v>195</v>
      </c>
    </row>
    <row r="2911" spans="1:65" s="2" customFormat="1" ht="37.9" customHeight="1">
      <c r="A2911" s="35"/>
      <c r="B2911" s="145"/>
      <c r="C2911" s="146" t="s">
        <v>3743</v>
      </c>
      <c r="D2911" s="146" t="s">
        <v>197</v>
      </c>
      <c r="E2911" s="147" t="s">
        <v>3744</v>
      </c>
      <c r="F2911" s="148" t="s">
        <v>3745</v>
      </c>
      <c r="G2911" s="149" t="s">
        <v>467</v>
      </c>
      <c r="H2911" s="150">
        <v>1</v>
      </c>
      <c r="I2911" s="151"/>
      <c r="J2911" s="152">
        <f>ROUND(I2911*H2911,2)</f>
        <v>0</v>
      </c>
      <c r="K2911" s="148" t="s">
        <v>3</v>
      </c>
      <c r="L2911" s="36"/>
      <c r="M2911" s="153" t="s">
        <v>3</v>
      </c>
      <c r="N2911" s="154" t="s">
        <v>43</v>
      </c>
      <c r="O2911" s="56"/>
      <c r="P2911" s="155">
        <f>O2911*H2911</f>
        <v>0</v>
      </c>
      <c r="Q2911" s="155">
        <v>0</v>
      </c>
      <c r="R2911" s="155">
        <f>Q2911*H2911</f>
        <v>0</v>
      </c>
      <c r="S2911" s="155">
        <v>0</v>
      </c>
      <c r="T2911" s="156">
        <f>S2911*H2911</f>
        <v>0</v>
      </c>
      <c r="U2911" s="35"/>
      <c r="V2911" s="35"/>
      <c r="W2911" s="35"/>
      <c r="X2911" s="35"/>
      <c r="Y2911" s="35"/>
      <c r="Z2911" s="35"/>
      <c r="AA2911" s="35"/>
      <c r="AB2911" s="35"/>
      <c r="AC2911" s="35"/>
      <c r="AD2911" s="35"/>
      <c r="AE2911" s="35"/>
      <c r="AR2911" s="157" t="s">
        <v>292</v>
      </c>
      <c r="AT2911" s="157" t="s">
        <v>197</v>
      </c>
      <c r="AU2911" s="157" t="s">
        <v>81</v>
      </c>
      <c r="AY2911" s="20" t="s">
        <v>195</v>
      </c>
      <c r="BE2911" s="158">
        <f>IF(N2911="základní",J2911,0)</f>
        <v>0</v>
      </c>
      <c r="BF2911" s="158">
        <f>IF(N2911="snížená",J2911,0)</f>
        <v>0</v>
      </c>
      <c r="BG2911" s="158">
        <f>IF(N2911="zákl. přenesená",J2911,0)</f>
        <v>0</v>
      </c>
      <c r="BH2911" s="158">
        <f>IF(N2911="sníž. přenesená",J2911,0)</f>
        <v>0</v>
      </c>
      <c r="BI2911" s="158">
        <f>IF(N2911="nulová",J2911,0)</f>
        <v>0</v>
      </c>
      <c r="BJ2911" s="20" t="s">
        <v>79</v>
      </c>
      <c r="BK2911" s="158">
        <f>ROUND(I2911*H2911,2)</f>
        <v>0</v>
      </c>
      <c r="BL2911" s="20" t="s">
        <v>292</v>
      </c>
      <c r="BM2911" s="157" t="s">
        <v>3746</v>
      </c>
    </row>
    <row r="2912" spans="1:65" s="13" customFormat="1">
      <c r="B2912" s="164"/>
      <c r="D2912" s="159" t="s">
        <v>206</v>
      </c>
      <c r="E2912" s="165" t="s">
        <v>3</v>
      </c>
      <c r="F2912" s="166" t="s">
        <v>3730</v>
      </c>
      <c r="H2912" s="167">
        <v>1</v>
      </c>
      <c r="I2912" s="168"/>
      <c r="L2912" s="164"/>
      <c r="M2912" s="169"/>
      <c r="N2912" s="170"/>
      <c r="O2912" s="170"/>
      <c r="P2912" s="170"/>
      <c r="Q2912" s="170"/>
      <c r="R2912" s="170"/>
      <c r="S2912" s="170"/>
      <c r="T2912" s="171"/>
      <c r="AT2912" s="165" t="s">
        <v>206</v>
      </c>
      <c r="AU2912" s="165" t="s">
        <v>81</v>
      </c>
      <c r="AV2912" s="13" t="s">
        <v>81</v>
      </c>
      <c r="AW2912" s="13" t="s">
        <v>34</v>
      </c>
      <c r="AX2912" s="13" t="s">
        <v>79</v>
      </c>
      <c r="AY2912" s="165" t="s">
        <v>195</v>
      </c>
    </row>
    <row r="2913" spans="1:65" s="2" customFormat="1" ht="37.9" customHeight="1">
      <c r="A2913" s="35"/>
      <c r="B2913" s="145"/>
      <c r="C2913" s="146" t="s">
        <v>3747</v>
      </c>
      <c r="D2913" s="146" t="s">
        <v>197</v>
      </c>
      <c r="E2913" s="147" t="s">
        <v>3748</v>
      </c>
      <c r="F2913" s="148" t="s">
        <v>3749</v>
      </c>
      <c r="G2913" s="149" t="s">
        <v>467</v>
      </c>
      <c r="H2913" s="150">
        <v>1</v>
      </c>
      <c r="I2913" s="151"/>
      <c r="J2913" s="152">
        <f>ROUND(I2913*H2913,2)</f>
        <v>0</v>
      </c>
      <c r="K2913" s="148" t="s">
        <v>3</v>
      </c>
      <c r="L2913" s="36"/>
      <c r="M2913" s="153" t="s">
        <v>3</v>
      </c>
      <c r="N2913" s="154" t="s">
        <v>43</v>
      </c>
      <c r="O2913" s="56"/>
      <c r="P2913" s="155">
        <f>O2913*H2913</f>
        <v>0</v>
      </c>
      <c r="Q2913" s="155">
        <v>0</v>
      </c>
      <c r="R2913" s="155">
        <f>Q2913*H2913</f>
        <v>0</v>
      </c>
      <c r="S2913" s="155">
        <v>0</v>
      </c>
      <c r="T2913" s="156">
        <f>S2913*H2913</f>
        <v>0</v>
      </c>
      <c r="U2913" s="35"/>
      <c r="V2913" s="35"/>
      <c r="W2913" s="35"/>
      <c r="X2913" s="35"/>
      <c r="Y2913" s="35"/>
      <c r="Z2913" s="35"/>
      <c r="AA2913" s="35"/>
      <c r="AB2913" s="35"/>
      <c r="AC2913" s="35"/>
      <c r="AD2913" s="35"/>
      <c r="AE2913" s="35"/>
      <c r="AR2913" s="157" t="s">
        <v>292</v>
      </c>
      <c r="AT2913" s="157" t="s">
        <v>197</v>
      </c>
      <c r="AU2913" s="157" t="s">
        <v>81</v>
      </c>
      <c r="AY2913" s="20" t="s">
        <v>195</v>
      </c>
      <c r="BE2913" s="158">
        <f>IF(N2913="základní",J2913,0)</f>
        <v>0</v>
      </c>
      <c r="BF2913" s="158">
        <f>IF(N2913="snížená",J2913,0)</f>
        <v>0</v>
      </c>
      <c r="BG2913" s="158">
        <f>IF(N2913="zákl. přenesená",J2913,0)</f>
        <v>0</v>
      </c>
      <c r="BH2913" s="158">
        <f>IF(N2913="sníž. přenesená",J2913,0)</f>
        <v>0</v>
      </c>
      <c r="BI2913" s="158">
        <f>IF(N2913="nulová",J2913,0)</f>
        <v>0</v>
      </c>
      <c r="BJ2913" s="20" t="s">
        <v>79</v>
      </c>
      <c r="BK2913" s="158">
        <f>ROUND(I2913*H2913,2)</f>
        <v>0</v>
      </c>
      <c r="BL2913" s="20" t="s">
        <v>292</v>
      </c>
      <c r="BM2913" s="157" t="s">
        <v>3750</v>
      </c>
    </row>
    <row r="2914" spans="1:65" s="13" customFormat="1">
      <c r="B2914" s="164"/>
      <c r="D2914" s="159" t="s">
        <v>206</v>
      </c>
      <c r="E2914" s="165" t="s">
        <v>3</v>
      </c>
      <c r="F2914" s="166" t="s">
        <v>3730</v>
      </c>
      <c r="H2914" s="167">
        <v>1</v>
      </c>
      <c r="I2914" s="168"/>
      <c r="L2914" s="164"/>
      <c r="M2914" s="169"/>
      <c r="N2914" s="170"/>
      <c r="O2914" s="170"/>
      <c r="P2914" s="170"/>
      <c r="Q2914" s="170"/>
      <c r="R2914" s="170"/>
      <c r="S2914" s="170"/>
      <c r="T2914" s="171"/>
      <c r="AT2914" s="165" t="s">
        <v>206</v>
      </c>
      <c r="AU2914" s="165" t="s">
        <v>81</v>
      </c>
      <c r="AV2914" s="13" t="s">
        <v>81</v>
      </c>
      <c r="AW2914" s="13" t="s">
        <v>34</v>
      </c>
      <c r="AX2914" s="13" t="s">
        <v>79</v>
      </c>
      <c r="AY2914" s="165" t="s">
        <v>195</v>
      </c>
    </row>
    <row r="2915" spans="1:65" s="2" customFormat="1" ht="37.9" customHeight="1">
      <c r="A2915" s="35"/>
      <c r="B2915" s="145"/>
      <c r="C2915" s="146" t="s">
        <v>3751</v>
      </c>
      <c r="D2915" s="146" t="s">
        <v>197</v>
      </c>
      <c r="E2915" s="147" t="s">
        <v>3752</v>
      </c>
      <c r="F2915" s="148" t="s">
        <v>3753</v>
      </c>
      <c r="G2915" s="149" t="s">
        <v>467</v>
      </c>
      <c r="H2915" s="150">
        <v>1</v>
      </c>
      <c r="I2915" s="151"/>
      <c r="J2915" s="152">
        <f>ROUND(I2915*H2915,2)</f>
        <v>0</v>
      </c>
      <c r="K2915" s="148" t="s">
        <v>3</v>
      </c>
      <c r="L2915" s="36"/>
      <c r="M2915" s="153" t="s">
        <v>3</v>
      </c>
      <c r="N2915" s="154" t="s">
        <v>43</v>
      </c>
      <c r="O2915" s="56"/>
      <c r="P2915" s="155">
        <f>O2915*H2915</f>
        <v>0</v>
      </c>
      <c r="Q2915" s="155">
        <v>0</v>
      </c>
      <c r="R2915" s="155">
        <f>Q2915*H2915</f>
        <v>0</v>
      </c>
      <c r="S2915" s="155">
        <v>0</v>
      </c>
      <c r="T2915" s="156">
        <f>S2915*H2915</f>
        <v>0</v>
      </c>
      <c r="U2915" s="35"/>
      <c r="V2915" s="35"/>
      <c r="W2915" s="35"/>
      <c r="X2915" s="35"/>
      <c r="Y2915" s="35"/>
      <c r="Z2915" s="35"/>
      <c r="AA2915" s="35"/>
      <c r="AB2915" s="35"/>
      <c r="AC2915" s="35"/>
      <c r="AD2915" s="35"/>
      <c r="AE2915" s="35"/>
      <c r="AR2915" s="157" t="s">
        <v>292</v>
      </c>
      <c r="AT2915" s="157" t="s">
        <v>197</v>
      </c>
      <c r="AU2915" s="157" t="s">
        <v>81</v>
      </c>
      <c r="AY2915" s="20" t="s">
        <v>195</v>
      </c>
      <c r="BE2915" s="158">
        <f>IF(N2915="základní",J2915,0)</f>
        <v>0</v>
      </c>
      <c r="BF2915" s="158">
        <f>IF(N2915="snížená",J2915,0)</f>
        <v>0</v>
      </c>
      <c r="BG2915" s="158">
        <f>IF(N2915="zákl. přenesená",J2915,0)</f>
        <v>0</v>
      </c>
      <c r="BH2915" s="158">
        <f>IF(N2915="sníž. přenesená",J2915,0)</f>
        <v>0</v>
      </c>
      <c r="BI2915" s="158">
        <f>IF(N2915="nulová",J2915,0)</f>
        <v>0</v>
      </c>
      <c r="BJ2915" s="20" t="s">
        <v>79</v>
      </c>
      <c r="BK2915" s="158">
        <f>ROUND(I2915*H2915,2)</f>
        <v>0</v>
      </c>
      <c r="BL2915" s="20" t="s">
        <v>292</v>
      </c>
      <c r="BM2915" s="157" t="s">
        <v>3754</v>
      </c>
    </row>
    <row r="2916" spans="1:65" s="13" customFormat="1">
      <c r="B2916" s="164"/>
      <c r="D2916" s="159" t="s">
        <v>206</v>
      </c>
      <c r="E2916" s="165" t="s">
        <v>3</v>
      </c>
      <c r="F2916" s="166" t="s">
        <v>3755</v>
      </c>
      <c r="H2916" s="167">
        <v>1</v>
      </c>
      <c r="I2916" s="168"/>
      <c r="L2916" s="164"/>
      <c r="M2916" s="169"/>
      <c r="N2916" s="170"/>
      <c r="O2916" s="170"/>
      <c r="P2916" s="170"/>
      <c r="Q2916" s="170"/>
      <c r="R2916" s="170"/>
      <c r="S2916" s="170"/>
      <c r="T2916" s="171"/>
      <c r="AT2916" s="165" t="s">
        <v>206</v>
      </c>
      <c r="AU2916" s="165" t="s">
        <v>81</v>
      </c>
      <c r="AV2916" s="13" t="s">
        <v>81</v>
      </c>
      <c r="AW2916" s="13" t="s">
        <v>34</v>
      </c>
      <c r="AX2916" s="13" t="s">
        <v>79</v>
      </c>
      <c r="AY2916" s="165" t="s">
        <v>195</v>
      </c>
    </row>
    <row r="2917" spans="1:65" s="2" customFormat="1" ht="37.9" customHeight="1">
      <c r="A2917" s="35"/>
      <c r="B2917" s="145"/>
      <c r="C2917" s="146" t="s">
        <v>3756</v>
      </c>
      <c r="D2917" s="146" t="s">
        <v>197</v>
      </c>
      <c r="E2917" s="147" t="s">
        <v>3757</v>
      </c>
      <c r="F2917" s="148" t="s">
        <v>3758</v>
      </c>
      <c r="G2917" s="149" t="s">
        <v>1071</v>
      </c>
      <c r="H2917" s="150">
        <v>1</v>
      </c>
      <c r="I2917" s="151"/>
      <c r="J2917" s="152">
        <f>ROUND(I2917*H2917,2)</f>
        <v>0</v>
      </c>
      <c r="K2917" s="148" t="s">
        <v>3</v>
      </c>
      <c r="L2917" s="36"/>
      <c r="M2917" s="153" t="s">
        <v>3</v>
      </c>
      <c r="N2917" s="154" t="s">
        <v>43</v>
      </c>
      <c r="O2917" s="56"/>
      <c r="P2917" s="155">
        <f>O2917*H2917</f>
        <v>0</v>
      </c>
      <c r="Q2917" s="155">
        <v>0</v>
      </c>
      <c r="R2917" s="155">
        <f>Q2917*H2917</f>
        <v>0</v>
      </c>
      <c r="S2917" s="155">
        <v>0</v>
      </c>
      <c r="T2917" s="156">
        <f>S2917*H2917</f>
        <v>0</v>
      </c>
      <c r="U2917" s="35"/>
      <c r="V2917" s="35"/>
      <c r="W2917" s="35"/>
      <c r="X2917" s="35"/>
      <c r="Y2917" s="35"/>
      <c r="Z2917" s="35"/>
      <c r="AA2917" s="35"/>
      <c r="AB2917" s="35"/>
      <c r="AC2917" s="35"/>
      <c r="AD2917" s="35"/>
      <c r="AE2917" s="35"/>
      <c r="AR2917" s="157" t="s">
        <v>292</v>
      </c>
      <c r="AT2917" s="157" t="s">
        <v>197</v>
      </c>
      <c r="AU2917" s="157" t="s">
        <v>81</v>
      </c>
      <c r="AY2917" s="20" t="s">
        <v>195</v>
      </c>
      <c r="BE2917" s="158">
        <f>IF(N2917="základní",J2917,0)</f>
        <v>0</v>
      </c>
      <c r="BF2917" s="158">
        <f>IF(N2917="snížená",J2917,0)</f>
        <v>0</v>
      </c>
      <c r="BG2917" s="158">
        <f>IF(N2917="zákl. přenesená",J2917,0)</f>
        <v>0</v>
      </c>
      <c r="BH2917" s="158">
        <f>IF(N2917="sníž. přenesená",J2917,0)</f>
        <v>0</v>
      </c>
      <c r="BI2917" s="158">
        <f>IF(N2917="nulová",J2917,0)</f>
        <v>0</v>
      </c>
      <c r="BJ2917" s="20" t="s">
        <v>79</v>
      </c>
      <c r="BK2917" s="158">
        <f>ROUND(I2917*H2917,2)</f>
        <v>0</v>
      </c>
      <c r="BL2917" s="20" t="s">
        <v>292</v>
      </c>
      <c r="BM2917" s="157" t="s">
        <v>3759</v>
      </c>
    </row>
    <row r="2918" spans="1:65" s="13" customFormat="1">
      <c r="B2918" s="164"/>
      <c r="D2918" s="159" t="s">
        <v>206</v>
      </c>
      <c r="E2918" s="165" t="s">
        <v>3</v>
      </c>
      <c r="F2918" s="166" t="s">
        <v>3760</v>
      </c>
      <c r="H2918" s="167">
        <v>1</v>
      </c>
      <c r="I2918" s="168"/>
      <c r="L2918" s="164"/>
      <c r="M2918" s="169"/>
      <c r="N2918" s="170"/>
      <c r="O2918" s="170"/>
      <c r="P2918" s="170"/>
      <c r="Q2918" s="170"/>
      <c r="R2918" s="170"/>
      <c r="S2918" s="170"/>
      <c r="T2918" s="171"/>
      <c r="AT2918" s="165" t="s">
        <v>206</v>
      </c>
      <c r="AU2918" s="165" t="s">
        <v>81</v>
      </c>
      <c r="AV2918" s="13" t="s">
        <v>81</v>
      </c>
      <c r="AW2918" s="13" t="s">
        <v>34</v>
      </c>
      <c r="AX2918" s="13" t="s">
        <v>79</v>
      </c>
      <c r="AY2918" s="165" t="s">
        <v>195</v>
      </c>
    </row>
    <row r="2919" spans="1:65" s="2" customFormat="1" ht="14.45" customHeight="1">
      <c r="A2919" s="35"/>
      <c r="B2919" s="145"/>
      <c r="C2919" s="146" t="s">
        <v>3761</v>
      </c>
      <c r="D2919" s="146" t="s">
        <v>197</v>
      </c>
      <c r="E2919" s="147" t="s">
        <v>3762</v>
      </c>
      <c r="F2919" s="148" t="s">
        <v>3763</v>
      </c>
      <c r="G2919" s="149" t="s">
        <v>300</v>
      </c>
      <c r="H2919" s="150">
        <v>57.5</v>
      </c>
      <c r="I2919" s="151"/>
      <c r="J2919" s="152">
        <f>ROUND(I2919*H2919,2)</f>
        <v>0</v>
      </c>
      <c r="K2919" s="148" t="s">
        <v>201</v>
      </c>
      <c r="L2919" s="36"/>
      <c r="M2919" s="153" t="s">
        <v>3</v>
      </c>
      <c r="N2919" s="154" t="s">
        <v>43</v>
      </c>
      <c r="O2919" s="56"/>
      <c r="P2919" s="155">
        <f>O2919*H2919</f>
        <v>0</v>
      </c>
      <c r="Q2919" s="155">
        <v>0</v>
      </c>
      <c r="R2919" s="155">
        <f>Q2919*H2919</f>
        <v>0</v>
      </c>
      <c r="S2919" s="155">
        <v>1.098E-2</v>
      </c>
      <c r="T2919" s="156">
        <f>S2919*H2919</f>
        <v>0.63134999999999997</v>
      </c>
      <c r="U2919" s="35"/>
      <c r="V2919" s="35"/>
      <c r="W2919" s="35"/>
      <c r="X2919" s="35"/>
      <c r="Y2919" s="35"/>
      <c r="Z2919" s="35"/>
      <c r="AA2919" s="35"/>
      <c r="AB2919" s="35"/>
      <c r="AC2919" s="35"/>
      <c r="AD2919" s="35"/>
      <c r="AE2919" s="35"/>
      <c r="AR2919" s="157" t="s">
        <v>292</v>
      </c>
      <c r="AT2919" s="157" t="s">
        <v>197</v>
      </c>
      <c r="AU2919" s="157" t="s">
        <v>81</v>
      </c>
      <c r="AY2919" s="20" t="s">
        <v>195</v>
      </c>
      <c r="BE2919" s="158">
        <f>IF(N2919="základní",J2919,0)</f>
        <v>0</v>
      </c>
      <c r="BF2919" s="158">
        <f>IF(N2919="snížená",J2919,0)</f>
        <v>0</v>
      </c>
      <c r="BG2919" s="158">
        <f>IF(N2919="zákl. přenesená",J2919,0)</f>
        <v>0</v>
      </c>
      <c r="BH2919" s="158">
        <f>IF(N2919="sníž. přenesená",J2919,0)</f>
        <v>0</v>
      </c>
      <c r="BI2919" s="158">
        <f>IF(N2919="nulová",J2919,0)</f>
        <v>0</v>
      </c>
      <c r="BJ2919" s="20" t="s">
        <v>79</v>
      </c>
      <c r="BK2919" s="158">
        <f>ROUND(I2919*H2919,2)</f>
        <v>0</v>
      </c>
      <c r="BL2919" s="20" t="s">
        <v>292</v>
      </c>
      <c r="BM2919" s="157" t="s">
        <v>3764</v>
      </c>
    </row>
    <row r="2920" spans="1:65" s="2" customFormat="1" ht="24.2" customHeight="1">
      <c r="A2920" s="35"/>
      <c r="B2920" s="145"/>
      <c r="C2920" s="146" t="s">
        <v>3765</v>
      </c>
      <c r="D2920" s="146" t="s">
        <v>197</v>
      </c>
      <c r="E2920" s="147" t="s">
        <v>3766</v>
      </c>
      <c r="F2920" s="148" t="s">
        <v>3767</v>
      </c>
      <c r="G2920" s="149" t="s">
        <v>467</v>
      </c>
      <c r="H2920" s="150">
        <v>14</v>
      </c>
      <c r="I2920" s="151"/>
      <c r="J2920" s="152">
        <f>ROUND(I2920*H2920,2)</f>
        <v>0</v>
      </c>
      <c r="K2920" s="148" t="s">
        <v>201</v>
      </c>
      <c r="L2920" s="36"/>
      <c r="M2920" s="153" t="s">
        <v>3</v>
      </c>
      <c r="N2920" s="154" t="s">
        <v>43</v>
      </c>
      <c r="O2920" s="56"/>
      <c r="P2920" s="155">
        <f>O2920*H2920</f>
        <v>0</v>
      </c>
      <c r="Q2920" s="155">
        <v>0</v>
      </c>
      <c r="R2920" s="155">
        <f>Q2920*H2920</f>
        <v>0</v>
      </c>
      <c r="S2920" s="155">
        <v>5.0000000000000001E-3</v>
      </c>
      <c r="T2920" s="156">
        <f>S2920*H2920</f>
        <v>7.0000000000000007E-2</v>
      </c>
      <c r="U2920" s="35"/>
      <c r="V2920" s="35"/>
      <c r="W2920" s="35"/>
      <c r="X2920" s="35"/>
      <c r="Y2920" s="35"/>
      <c r="Z2920" s="35"/>
      <c r="AA2920" s="35"/>
      <c r="AB2920" s="35"/>
      <c r="AC2920" s="35"/>
      <c r="AD2920" s="35"/>
      <c r="AE2920" s="35"/>
      <c r="AR2920" s="157" t="s">
        <v>292</v>
      </c>
      <c r="AT2920" s="157" t="s">
        <v>197</v>
      </c>
      <c r="AU2920" s="157" t="s">
        <v>81</v>
      </c>
      <c r="AY2920" s="20" t="s">
        <v>195</v>
      </c>
      <c r="BE2920" s="158">
        <f>IF(N2920="základní",J2920,0)</f>
        <v>0</v>
      </c>
      <c r="BF2920" s="158">
        <f>IF(N2920="snížená",J2920,0)</f>
        <v>0</v>
      </c>
      <c r="BG2920" s="158">
        <f>IF(N2920="zákl. přenesená",J2920,0)</f>
        <v>0</v>
      </c>
      <c r="BH2920" s="158">
        <f>IF(N2920="sníž. přenesená",J2920,0)</f>
        <v>0</v>
      </c>
      <c r="BI2920" s="158">
        <f>IF(N2920="nulová",J2920,0)</f>
        <v>0</v>
      </c>
      <c r="BJ2920" s="20" t="s">
        <v>79</v>
      </c>
      <c r="BK2920" s="158">
        <f>ROUND(I2920*H2920,2)</f>
        <v>0</v>
      </c>
      <c r="BL2920" s="20" t="s">
        <v>292</v>
      </c>
      <c r="BM2920" s="157" t="s">
        <v>3768</v>
      </c>
    </row>
    <row r="2921" spans="1:65" s="13" customFormat="1">
      <c r="B2921" s="164"/>
      <c r="D2921" s="159" t="s">
        <v>206</v>
      </c>
      <c r="E2921" s="165" t="s">
        <v>3</v>
      </c>
      <c r="F2921" s="166" t="s">
        <v>3769</v>
      </c>
      <c r="H2921" s="167">
        <v>14</v>
      </c>
      <c r="I2921" s="168"/>
      <c r="L2921" s="164"/>
      <c r="M2921" s="169"/>
      <c r="N2921" s="170"/>
      <c r="O2921" s="170"/>
      <c r="P2921" s="170"/>
      <c r="Q2921" s="170"/>
      <c r="R2921" s="170"/>
      <c r="S2921" s="170"/>
      <c r="T2921" s="171"/>
      <c r="AT2921" s="165" t="s">
        <v>206</v>
      </c>
      <c r="AU2921" s="165" t="s">
        <v>81</v>
      </c>
      <c r="AV2921" s="13" t="s">
        <v>81</v>
      </c>
      <c r="AW2921" s="13" t="s">
        <v>34</v>
      </c>
      <c r="AX2921" s="13" t="s">
        <v>79</v>
      </c>
      <c r="AY2921" s="165" t="s">
        <v>195</v>
      </c>
    </row>
    <row r="2922" spans="1:65" s="2" customFormat="1" ht="37.9" customHeight="1">
      <c r="A2922" s="35"/>
      <c r="B2922" s="145"/>
      <c r="C2922" s="146" t="s">
        <v>3770</v>
      </c>
      <c r="D2922" s="146" t="s">
        <v>197</v>
      </c>
      <c r="E2922" s="147" t="s">
        <v>3771</v>
      </c>
      <c r="F2922" s="148" t="s">
        <v>3772</v>
      </c>
      <c r="G2922" s="149" t="s">
        <v>321</v>
      </c>
      <c r="H2922" s="150">
        <v>736.5</v>
      </c>
      <c r="I2922" s="151"/>
      <c r="J2922" s="152">
        <f>ROUND(I2922*H2922,2)</f>
        <v>0</v>
      </c>
      <c r="K2922" s="148" t="s">
        <v>201</v>
      </c>
      <c r="L2922" s="36"/>
      <c r="M2922" s="153" t="s">
        <v>3</v>
      </c>
      <c r="N2922" s="154" t="s">
        <v>43</v>
      </c>
      <c r="O2922" s="56"/>
      <c r="P2922" s="155">
        <f>O2922*H2922</f>
        <v>0</v>
      </c>
      <c r="Q2922" s="155">
        <v>1.4999999999999999E-4</v>
      </c>
      <c r="R2922" s="155">
        <f>Q2922*H2922</f>
        <v>0.11047499999999999</v>
      </c>
      <c r="S2922" s="155">
        <v>0</v>
      </c>
      <c r="T2922" s="156">
        <f>S2922*H2922</f>
        <v>0</v>
      </c>
      <c r="U2922" s="35"/>
      <c r="V2922" s="35"/>
      <c r="W2922" s="35"/>
      <c r="X2922" s="35"/>
      <c r="Y2922" s="35"/>
      <c r="Z2922" s="35"/>
      <c r="AA2922" s="35"/>
      <c r="AB2922" s="35"/>
      <c r="AC2922" s="35"/>
      <c r="AD2922" s="35"/>
      <c r="AE2922" s="35"/>
      <c r="AR2922" s="157" t="s">
        <v>292</v>
      </c>
      <c r="AT2922" s="157" t="s">
        <v>197</v>
      </c>
      <c r="AU2922" s="157" t="s">
        <v>81</v>
      </c>
      <c r="AY2922" s="20" t="s">
        <v>195</v>
      </c>
      <c r="BE2922" s="158">
        <f>IF(N2922="základní",J2922,0)</f>
        <v>0</v>
      </c>
      <c r="BF2922" s="158">
        <f>IF(N2922="snížená",J2922,0)</f>
        <v>0</v>
      </c>
      <c r="BG2922" s="158">
        <f>IF(N2922="zákl. přenesená",J2922,0)</f>
        <v>0</v>
      </c>
      <c r="BH2922" s="158">
        <f>IF(N2922="sníž. přenesená",J2922,0)</f>
        <v>0</v>
      </c>
      <c r="BI2922" s="158">
        <f>IF(N2922="nulová",J2922,0)</f>
        <v>0</v>
      </c>
      <c r="BJ2922" s="20" t="s">
        <v>79</v>
      </c>
      <c r="BK2922" s="158">
        <f>ROUND(I2922*H2922,2)</f>
        <v>0</v>
      </c>
      <c r="BL2922" s="20" t="s">
        <v>292</v>
      </c>
      <c r="BM2922" s="157" t="s">
        <v>3773</v>
      </c>
    </row>
    <row r="2923" spans="1:65" s="2" customFormat="1" ht="117">
      <c r="A2923" s="35"/>
      <c r="B2923" s="36"/>
      <c r="C2923" s="35"/>
      <c r="D2923" s="159" t="s">
        <v>204</v>
      </c>
      <c r="E2923" s="35"/>
      <c r="F2923" s="160" t="s">
        <v>3774</v>
      </c>
      <c r="G2923" s="35"/>
      <c r="H2923" s="35"/>
      <c r="I2923" s="161"/>
      <c r="J2923" s="35"/>
      <c r="K2923" s="35"/>
      <c r="L2923" s="36"/>
      <c r="M2923" s="162"/>
      <c r="N2923" s="163"/>
      <c r="O2923" s="56"/>
      <c r="P2923" s="56"/>
      <c r="Q2923" s="56"/>
      <c r="R2923" s="56"/>
      <c r="S2923" s="56"/>
      <c r="T2923" s="57"/>
      <c r="U2923" s="35"/>
      <c r="V2923" s="35"/>
      <c r="W2923" s="35"/>
      <c r="X2923" s="35"/>
      <c r="Y2923" s="35"/>
      <c r="Z2923" s="35"/>
      <c r="AA2923" s="35"/>
      <c r="AB2923" s="35"/>
      <c r="AC2923" s="35"/>
      <c r="AD2923" s="35"/>
      <c r="AE2923" s="35"/>
      <c r="AT2923" s="20" t="s">
        <v>204</v>
      </c>
      <c r="AU2923" s="20" t="s">
        <v>81</v>
      </c>
    </row>
    <row r="2924" spans="1:65" s="13" customFormat="1">
      <c r="B2924" s="164"/>
      <c r="D2924" s="159" t="s">
        <v>206</v>
      </c>
      <c r="E2924" s="165" t="s">
        <v>3</v>
      </c>
      <c r="F2924" s="166" t="s">
        <v>3775</v>
      </c>
      <c r="H2924" s="167">
        <v>273.60000000000002</v>
      </c>
      <c r="I2924" s="168"/>
      <c r="L2924" s="164"/>
      <c r="M2924" s="169"/>
      <c r="N2924" s="170"/>
      <c r="O2924" s="170"/>
      <c r="P2924" s="170"/>
      <c r="Q2924" s="170"/>
      <c r="R2924" s="170"/>
      <c r="S2924" s="170"/>
      <c r="T2924" s="171"/>
      <c r="AT2924" s="165" t="s">
        <v>206</v>
      </c>
      <c r="AU2924" s="165" t="s">
        <v>81</v>
      </c>
      <c r="AV2924" s="13" t="s">
        <v>81</v>
      </c>
      <c r="AW2924" s="13" t="s">
        <v>34</v>
      </c>
      <c r="AX2924" s="13" t="s">
        <v>72</v>
      </c>
      <c r="AY2924" s="165" t="s">
        <v>195</v>
      </c>
    </row>
    <row r="2925" spans="1:65" s="13" customFormat="1">
      <c r="B2925" s="164"/>
      <c r="D2925" s="159" t="s">
        <v>206</v>
      </c>
      <c r="E2925" s="165" t="s">
        <v>3</v>
      </c>
      <c r="F2925" s="166" t="s">
        <v>3776</v>
      </c>
      <c r="H2925" s="167">
        <v>99.2</v>
      </c>
      <c r="I2925" s="168"/>
      <c r="L2925" s="164"/>
      <c r="M2925" s="169"/>
      <c r="N2925" s="170"/>
      <c r="O2925" s="170"/>
      <c r="P2925" s="170"/>
      <c r="Q2925" s="170"/>
      <c r="R2925" s="170"/>
      <c r="S2925" s="170"/>
      <c r="T2925" s="171"/>
      <c r="AT2925" s="165" t="s">
        <v>206</v>
      </c>
      <c r="AU2925" s="165" t="s">
        <v>81</v>
      </c>
      <c r="AV2925" s="13" t="s">
        <v>81</v>
      </c>
      <c r="AW2925" s="13" t="s">
        <v>34</v>
      </c>
      <c r="AX2925" s="13" t="s">
        <v>72</v>
      </c>
      <c r="AY2925" s="165" t="s">
        <v>195</v>
      </c>
    </row>
    <row r="2926" spans="1:65" s="13" customFormat="1">
      <c r="B2926" s="164"/>
      <c r="D2926" s="159" t="s">
        <v>206</v>
      </c>
      <c r="E2926" s="165" t="s">
        <v>3</v>
      </c>
      <c r="F2926" s="166" t="s">
        <v>3777</v>
      </c>
      <c r="H2926" s="167">
        <v>202.1</v>
      </c>
      <c r="I2926" s="168"/>
      <c r="L2926" s="164"/>
      <c r="M2926" s="169"/>
      <c r="N2926" s="170"/>
      <c r="O2926" s="170"/>
      <c r="P2926" s="170"/>
      <c r="Q2926" s="170"/>
      <c r="R2926" s="170"/>
      <c r="S2926" s="170"/>
      <c r="T2926" s="171"/>
      <c r="AT2926" s="165" t="s">
        <v>206</v>
      </c>
      <c r="AU2926" s="165" t="s">
        <v>81</v>
      </c>
      <c r="AV2926" s="13" t="s">
        <v>81</v>
      </c>
      <c r="AW2926" s="13" t="s">
        <v>34</v>
      </c>
      <c r="AX2926" s="13" t="s">
        <v>72</v>
      </c>
      <c r="AY2926" s="165" t="s">
        <v>195</v>
      </c>
    </row>
    <row r="2927" spans="1:65" s="13" customFormat="1">
      <c r="B2927" s="164"/>
      <c r="D2927" s="159" t="s">
        <v>206</v>
      </c>
      <c r="E2927" s="165" t="s">
        <v>3</v>
      </c>
      <c r="F2927" s="166" t="s">
        <v>3778</v>
      </c>
      <c r="H2927" s="167">
        <v>24.5</v>
      </c>
      <c r="I2927" s="168"/>
      <c r="L2927" s="164"/>
      <c r="M2927" s="169"/>
      <c r="N2927" s="170"/>
      <c r="O2927" s="170"/>
      <c r="P2927" s="170"/>
      <c r="Q2927" s="170"/>
      <c r="R2927" s="170"/>
      <c r="S2927" s="170"/>
      <c r="T2927" s="171"/>
      <c r="AT2927" s="165" t="s">
        <v>206</v>
      </c>
      <c r="AU2927" s="165" t="s">
        <v>81</v>
      </c>
      <c r="AV2927" s="13" t="s">
        <v>81</v>
      </c>
      <c r="AW2927" s="13" t="s">
        <v>34</v>
      </c>
      <c r="AX2927" s="13" t="s">
        <v>72</v>
      </c>
      <c r="AY2927" s="165" t="s">
        <v>195</v>
      </c>
    </row>
    <row r="2928" spans="1:65" s="13" customFormat="1">
      <c r="B2928" s="164"/>
      <c r="D2928" s="159" t="s">
        <v>206</v>
      </c>
      <c r="E2928" s="165" t="s">
        <v>3</v>
      </c>
      <c r="F2928" s="166" t="s">
        <v>3779</v>
      </c>
      <c r="H2928" s="167">
        <v>4.7</v>
      </c>
      <c r="I2928" s="168"/>
      <c r="L2928" s="164"/>
      <c r="M2928" s="169"/>
      <c r="N2928" s="170"/>
      <c r="O2928" s="170"/>
      <c r="P2928" s="170"/>
      <c r="Q2928" s="170"/>
      <c r="R2928" s="170"/>
      <c r="S2928" s="170"/>
      <c r="T2928" s="171"/>
      <c r="AT2928" s="165" t="s">
        <v>206</v>
      </c>
      <c r="AU2928" s="165" t="s">
        <v>81</v>
      </c>
      <c r="AV2928" s="13" t="s">
        <v>81</v>
      </c>
      <c r="AW2928" s="13" t="s">
        <v>34</v>
      </c>
      <c r="AX2928" s="13" t="s">
        <v>72</v>
      </c>
      <c r="AY2928" s="165" t="s">
        <v>195</v>
      </c>
    </row>
    <row r="2929" spans="1:65" s="13" customFormat="1">
      <c r="B2929" s="164"/>
      <c r="D2929" s="159" t="s">
        <v>206</v>
      </c>
      <c r="E2929" s="165" t="s">
        <v>3</v>
      </c>
      <c r="F2929" s="166" t="s">
        <v>3780</v>
      </c>
      <c r="H2929" s="167">
        <v>21.6</v>
      </c>
      <c r="I2929" s="168"/>
      <c r="L2929" s="164"/>
      <c r="M2929" s="169"/>
      <c r="N2929" s="170"/>
      <c r="O2929" s="170"/>
      <c r="P2929" s="170"/>
      <c r="Q2929" s="170"/>
      <c r="R2929" s="170"/>
      <c r="S2929" s="170"/>
      <c r="T2929" s="171"/>
      <c r="AT2929" s="165" t="s">
        <v>206</v>
      </c>
      <c r="AU2929" s="165" t="s">
        <v>81</v>
      </c>
      <c r="AV2929" s="13" t="s">
        <v>81</v>
      </c>
      <c r="AW2929" s="13" t="s">
        <v>34</v>
      </c>
      <c r="AX2929" s="13" t="s">
        <v>72</v>
      </c>
      <c r="AY2929" s="165" t="s">
        <v>195</v>
      </c>
    </row>
    <row r="2930" spans="1:65" s="13" customFormat="1">
      <c r="B2930" s="164"/>
      <c r="D2930" s="159" t="s">
        <v>206</v>
      </c>
      <c r="E2930" s="165" t="s">
        <v>3</v>
      </c>
      <c r="F2930" s="166" t="s">
        <v>3781</v>
      </c>
      <c r="H2930" s="167">
        <v>18.600000000000001</v>
      </c>
      <c r="I2930" s="168"/>
      <c r="L2930" s="164"/>
      <c r="M2930" s="169"/>
      <c r="N2930" s="170"/>
      <c r="O2930" s="170"/>
      <c r="P2930" s="170"/>
      <c r="Q2930" s="170"/>
      <c r="R2930" s="170"/>
      <c r="S2930" s="170"/>
      <c r="T2930" s="171"/>
      <c r="AT2930" s="165" t="s">
        <v>206</v>
      </c>
      <c r="AU2930" s="165" t="s">
        <v>81</v>
      </c>
      <c r="AV2930" s="13" t="s">
        <v>81</v>
      </c>
      <c r="AW2930" s="13" t="s">
        <v>34</v>
      </c>
      <c r="AX2930" s="13" t="s">
        <v>72</v>
      </c>
      <c r="AY2930" s="165" t="s">
        <v>195</v>
      </c>
    </row>
    <row r="2931" spans="1:65" s="13" customFormat="1">
      <c r="B2931" s="164"/>
      <c r="D2931" s="159" t="s">
        <v>206</v>
      </c>
      <c r="E2931" s="165" t="s">
        <v>3</v>
      </c>
      <c r="F2931" s="166" t="s">
        <v>3782</v>
      </c>
      <c r="H2931" s="167">
        <v>32.4</v>
      </c>
      <c r="I2931" s="168"/>
      <c r="L2931" s="164"/>
      <c r="M2931" s="169"/>
      <c r="N2931" s="170"/>
      <c r="O2931" s="170"/>
      <c r="P2931" s="170"/>
      <c r="Q2931" s="170"/>
      <c r="R2931" s="170"/>
      <c r="S2931" s="170"/>
      <c r="T2931" s="171"/>
      <c r="AT2931" s="165" t="s">
        <v>206</v>
      </c>
      <c r="AU2931" s="165" t="s">
        <v>81</v>
      </c>
      <c r="AV2931" s="13" t="s">
        <v>81</v>
      </c>
      <c r="AW2931" s="13" t="s">
        <v>34</v>
      </c>
      <c r="AX2931" s="13" t="s">
        <v>72</v>
      </c>
      <c r="AY2931" s="165" t="s">
        <v>195</v>
      </c>
    </row>
    <row r="2932" spans="1:65" s="13" customFormat="1">
      <c r="B2932" s="164"/>
      <c r="D2932" s="159" t="s">
        <v>206</v>
      </c>
      <c r="E2932" s="165" t="s">
        <v>3</v>
      </c>
      <c r="F2932" s="166" t="s">
        <v>3783</v>
      </c>
      <c r="H2932" s="167">
        <v>6.2</v>
      </c>
      <c r="I2932" s="168"/>
      <c r="L2932" s="164"/>
      <c r="M2932" s="169"/>
      <c r="N2932" s="170"/>
      <c r="O2932" s="170"/>
      <c r="P2932" s="170"/>
      <c r="Q2932" s="170"/>
      <c r="R2932" s="170"/>
      <c r="S2932" s="170"/>
      <c r="T2932" s="171"/>
      <c r="AT2932" s="165" t="s">
        <v>206</v>
      </c>
      <c r="AU2932" s="165" t="s">
        <v>81</v>
      </c>
      <c r="AV2932" s="13" t="s">
        <v>81</v>
      </c>
      <c r="AW2932" s="13" t="s">
        <v>34</v>
      </c>
      <c r="AX2932" s="13" t="s">
        <v>72</v>
      </c>
      <c r="AY2932" s="165" t="s">
        <v>195</v>
      </c>
    </row>
    <row r="2933" spans="1:65" s="13" customFormat="1">
      <c r="B2933" s="164"/>
      <c r="D2933" s="159" t="s">
        <v>206</v>
      </c>
      <c r="E2933" s="165" t="s">
        <v>3</v>
      </c>
      <c r="F2933" s="166" t="s">
        <v>3784</v>
      </c>
      <c r="H2933" s="167">
        <v>9.3000000000000007</v>
      </c>
      <c r="I2933" s="168"/>
      <c r="L2933" s="164"/>
      <c r="M2933" s="169"/>
      <c r="N2933" s="170"/>
      <c r="O2933" s="170"/>
      <c r="P2933" s="170"/>
      <c r="Q2933" s="170"/>
      <c r="R2933" s="170"/>
      <c r="S2933" s="170"/>
      <c r="T2933" s="171"/>
      <c r="AT2933" s="165" t="s">
        <v>206</v>
      </c>
      <c r="AU2933" s="165" t="s">
        <v>81</v>
      </c>
      <c r="AV2933" s="13" t="s">
        <v>81</v>
      </c>
      <c r="AW2933" s="13" t="s">
        <v>34</v>
      </c>
      <c r="AX2933" s="13" t="s">
        <v>72</v>
      </c>
      <c r="AY2933" s="165" t="s">
        <v>195</v>
      </c>
    </row>
    <row r="2934" spans="1:65" s="13" customFormat="1">
      <c r="B2934" s="164"/>
      <c r="D2934" s="159" t="s">
        <v>206</v>
      </c>
      <c r="E2934" s="165" t="s">
        <v>3</v>
      </c>
      <c r="F2934" s="166" t="s">
        <v>3785</v>
      </c>
      <c r="H2934" s="167">
        <v>7.1</v>
      </c>
      <c r="I2934" s="168"/>
      <c r="L2934" s="164"/>
      <c r="M2934" s="169"/>
      <c r="N2934" s="170"/>
      <c r="O2934" s="170"/>
      <c r="P2934" s="170"/>
      <c r="Q2934" s="170"/>
      <c r="R2934" s="170"/>
      <c r="S2934" s="170"/>
      <c r="T2934" s="171"/>
      <c r="AT2934" s="165" t="s">
        <v>206</v>
      </c>
      <c r="AU2934" s="165" t="s">
        <v>81</v>
      </c>
      <c r="AV2934" s="13" t="s">
        <v>81</v>
      </c>
      <c r="AW2934" s="13" t="s">
        <v>34</v>
      </c>
      <c r="AX2934" s="13" t="s">
        <v>72</v>
      </c>
      <c r="AY2934" s="165" t="s">
        <v>195</v>
      </c>
    </row>
    <row r="2935" spans="1:65" s="13" customFormat="1">
      <c r="B2935" s="164"/>
      <c r="D2935" s="159" t="s">
        <v>206</v>
      </c>
      <c r="E2935" s="165" t="s">
        <v>3</v>
      </c>
      <c r="F2935" s="166" t="s">
        <v>3786</v>
      </c>
      <c r="H2935" s="167">
        <v>8.4</v>
      </c>
      <c r="I2935" s="168"/>
      <c r="L2935" s="164"/>
      <c r="M2935" s="169"/>
      <c r="N2935" s="170"/>
      <c r="O2935" s="170"/>
      <c r="P2935" s="170"/>
      <c r="Q2935" s="170"/>
      <c r="R2935" s="170"/>
      <c r="S2935" s="170"/>
      <c r="T2935" s="171"/>
      <c r="AT2935" s="165" t="s">
        <v>206</v>
      </c>
      <c r="AU2935" s="165" t="s">
        <v>81</v>
      </c>
      <c r="AV2935" s="13" t="s">
        <v>81</v>
      </c>
      <c r="AW2935" s="13" t="s">
        <v>34</v>
      </c>
      <c r="AX2935" s="13" t="s">
        <v>72</v>
      </c>
      <c r="AY2935" s="165" t="s">
        <v>195</v>
      </c>
    </row>
    <row r="2936" spans="1:65" s="13" customFormat="1">
      <c r="B2936" s="164"/>
      <c r="D2936" s="159" t="s">
        <v>206</v>
      </c>
      <c r="E2936" s="165" t="s">
        <v>3</v>
      </c>
      <c r="F2936" s="166" t="s">
        <v>3787</v>
      </c>
      <c r="H2936" s="167">
        <v>8.4</v>
      </c>
      <c r="I2936" s="168"/>
      <c r="L2936" s="164"/>
      <c r="M2936" s="169"/>
      <c r="N2936" s="170"/>
      <c r="O2936" s="170"/>
      <c r="P2936" s="170"/>
      <c r="Q2936" s="170"/>
      <c r="R2936" s="170"/>
      <c r="S2936" s="170"/>
      <c r="T2936" s="171"/>
      <c r="AT2936" s="165" t="s">
        <v>206</v>
      </c>
      <c r="AU2936" s="165" t="s">
        <v>81</v>
      </c>
      <c r="AV2936" s="13" t="s">
        <v>81</v>
      </c>
      <c r="AW2936" s="13" t="s">
        <v>34</v>
      </c>
      <c r="AX2936" s="13" t="s">
        <v>72</v>
      </c>
      <c r="AY2936" s="165" t="s">
        <v>195</v>
      </c>
    </row>
    <row r="2937" spans="1:65" s="13" customFormat="1">
      <c r="B2937" s="164"/>
      <c r="D2937" s="159" t="s">
        <v>206</v>
      </c>
      <c r="E2937" s="165" t="s">
        <v>3</v>
      </c>
      <c r="F2937" s="166" t="s">
        <v>3788</v>
      </c>
      <c r="H2937" s="167">
        <v>8.0399999999999991</v>
      </c>
      <c r="I2937" s="168"/>
      <c r="L2937" s="164"/>
      <c r="M2937" s="169"/>
      <c r="N2937" s="170"/>
      <c r="O2937" s="170"/>
      <c r="P2937" s="170"/>
      <c r="Q2937" s="170"/>
      <c r="R2937" s="170"/>
      <c r="S2937" s="170"/>
      <c r="T2937" s="171"/>
      <c r="AT2937" s="165" t="s">
        <v>206</v>
      </c>
      <c r="AU2937" s="165" t="s">
        <v>81</v>
      </c>
      <c r="AV2937" s="13" t="s">
        <v>81</v>
      </c>
      <c r="AW2937" s="13" t="s">
        <v>34</v>
      </c>
      <c r="AX2937" s="13" t="s">
        <v>72</v>
      </c>
      <c r="AY2937" s="165" t="s">
        <v>195</v>
      </c>
    </row>
    <row r="2938" spans="1:65" s="13" customFormat="1">
      <c r="B2938" s="164"/>
      <c r="D2938" s="159" t="s">
        <v>206</v>
      </c>
      <c r="E2938" s="165" t="s">
        <v>3</v>
      </c>
      <c r="F2938" s="166" t="s">
        <v>3789</v>
      </c>
      <c r="H2938" s="167">
        <v>12.36</v>
      </c>
      <c r="I2938" s="168"/>
      <c r="L2938" s="164"/>
      <c r="M2938" s="169"/>
      <c r="N2938" s="170"/>
      <c r="O2938" s="170"/>
      <c r="P2938" s="170"/>
      <c r="Q2938" s="170"/>
      <c r="R2938" s="170"/>
      <c r="S2938" s="170"/>
      <c r="T2938" s="171"/>
      <c r="AT2938" s="165" t="s">
        <v>206</v>
      </c>
      <c r="AU2938" s="165" t="s">
        <v>81</v>
      </c>
      <c r="AV2938" s="13" t="s">
        <v>81</v>
      </c>
      <c r="AW2938" s="13" t="s">
        <v>34</v>
      </c>
      <c r="AX2938" s="13" t="s">
        <v>72</v>
      </c>
      <c r="AY2938" s="165" t="s">
        <v>195</v>
      </c>
    </row>
    <row r="2939" spans="1:65" s="15" customFormat="1">
      <c r="B2939" s="180"/>
      <c r="D2939" s="159" t="s">
        <v>206</v>
      </c>
      <c r="E2939" s="181" t="s">
        <v>3</v>
      </c>
      <c r="F2939" s="182" t="s">
        <v>1643</v>
      </c>
      <c r="H2939" s="183">
        <v>736.5</v>
      </c>
      <c r="I2939" s="184"/>
      <c r="L2939" s="180"/>
      <c r="M2939" s="185"/>
      <c r="N2939" s="186"/>
      <c r="O2939" s="186"/>
      <c r="P2939" s="186"/>
      <c r="Q2939" s="186"/>
      <c r="R2939" s="186"/>
      <c r="S2939" s="186"/>
      <c r="T2939" s="187"/>
      <c r="AT2939" s="181" t="s">
        <v>206</v>
      </c>
      <c r="AU2939" s="181" t="s">
        <v>81</v>
      </c>
      <c r="AV2939" s="15" t="s">
        <v>202</v>
      </c>
      <c r="AW2939" s="15" t="s">
        <v>34</v>
      </c>
      <c r="AX2939" s="15" t="s">
        <v>79</v>
      </c>
      <c r="AY2939" s="181" t="s">
        <v>195</v>
      </c>
    </row>
    <row r="2940" spans="1:65" s="2" customFormat="1" ht="37.9" customHeight="1">
      <c r="A2940" s="35"/>
      <c r="B2940" s="145"/>
      <c r="C2940" s="146" t="s">
        <v>3790</v>
      </c>
      <c r="D2940" s="146" t="s">
        <v>197</v>
      </c>
      <c r="E2940" s="147" t="s">
        <v>3791</v>
      </c>
      <c r="F2940" s="148" t="s">
        <v>3792</v>
      </c>
      <c r="G2940" s="149" t="s">
        <v>321</v>
      </c>
      <c r="H2940" s="150">
        <v>736.5</v>
      </c>
      <c r="I2940" s="151"/>
      <c r="J2940" s="152">
        <f>ROUND(I2940*H2940,2)</f>
        <v>0</v>
      </c>
      <c r="K2940" s="148" t="s">
        <v>201</v>
      </c>
      <c r="L2940" s="36"/>
      <c r="M2940" s="153" t="s">
        <v>3</v>
      </c>
      <c r="N2940" s="154" t="s">
        <v>43</v>
      </c>
      <c r="O2940" s="56"/>
      <c r="P2940" s="155">
        <f>O2940*H2940</f>
        <v>0</v>
      </c>
      <c r="Q2940" s="155">
        <v>2.7999999999999998E-4</v>
      </c>
      <c r="R2940" s="155">
        <f>Q2940*H2940</f>
        <v>0.20621999999999999</v>
      </c>
      <c r="S2940" s="155">
        <v>0</v>
      </c>
      <c r="T2940" s="156">
        <f>S2940*H2940</f>
        <v>0</v>
      </c>
      <c r="U2940" s="35"/>
      <c r="V2940" s="35"/>
      <c r="W2940" s="35"/>
      <c r="X2940" s="35"/>
      <c r="Y2940" s="35"/>
      <c r="Z2940" s="35"/>
      <c r="AA2940" s="35"/>
      <c r="AB2940" s="35"/>
      <c r="AC2940" s="35"/>
      <c r="AD2940" s="35"/>
      <c r="AE2940" s="35"/>
      <c r="AR2940" s="157" t="s">
        <v>292</v>
      </c>
      <c r="AT2940" s="157" t="s">
        <v>197</v>
      </c>
      <c r="AU2940" s="157" t="s">
        <v>81</v>
      </c>
      <c r="AY2940" s="20" t="s">
        <v>195</v>
      </c>
      <c r="BE2940" s="158">
        <f>IF(N2940="základní",J2940,0)</f>
        <v>0</v>
      </c>
      <c r="BF2940" s="158">
        <f>IF(N2940="snížená",J2940,0)</f>
        <v>0</v>
      </c>
      <c r="BG2940" s="158">
        <f>IF(N2940="zákl. přenesená",J2940,0)</f>
        <v>0</v>
      </c>
      <c r="BH2940" s="158">
        <f>IF(N2940="sníž. přenesená",J2940,0)</f>
        <v>0</v>
      </c>
      <c r="BI2940" s="158">
        <f>IF(N2940="nulová",J2940,0)</f>
        <v>0</v>
      </c>
      <c r="BJ2940" s="20" t="s">
        <v>79</v>
      </c>
      <c r="BK2940" s="158">
        <f>ROUND(I2940*H2940,2)</f>
        <v>0</v>
      </c>
      <c r="BL2940" s="20" t="s">
        <v>292</v>
      </c>
      <c r="BM2940" s="157" t="s">
        <v>3793</v>
      </c>
    </row>
    <row r="2941" spans="1:65" s="2" customFormat="1" ht="117">
      <c r="A2941" s="35"/>
      <c r="B2941" s="36"/>
      <c r="C2941" s="35"/>
      <c r="D2941" s="159" t="s">
        <v>204</v>
      </c>
      <c r="E2941" s="35"/>
      <c r="F2941" s="160" t="s">
        <v>3774</v>
      </c>
      <c r="G2941" s="35"/>
      <c r="H2941" s="35"/>
      <c r="I2941" s="161"/>
      <c r="J2941" s="35"/>
      <c r="K2941" s="35"/>
      <c r="L2941" s="36"/>
      <c r="M2941" s="162"/>
      <c r="N2941" s="163"/>
      <c r="O2941" s="56"/>
      <c r="P2941" s="56"/>
      <c r="Q2941" s="56"/>
      <c r="R2941" s="56"/>
      <c r="S2941" s="56"/>
      <c r="T2941" s="57"/>
      <c r="U2941" s="35"/>
      <c r="V2941" s="35"/>
      <c r="W2941" s="35"/>
      <c r="X2941" s="35"/>
      <c r="Y2941" s="35"/>
      <c r="Z2941" s="35"/>
      <c r="AA2941" s="35"/>
      <c r="AB2941" s="35"/>
      <c r="AC2941" s="35"/>
      <c r="AD2941" s="35"/>
      <c r="AE2941" s="35"/>
      <c r="AT2941" s="20" t="s">
        <v>204</v>
      </c>
      <c r="AU2941" s="20" t="s">
        <v>81</v>
      </c>
    </row>
    <row r="2942" spans="1:65" s="13" customFormat="1">
      <c r="B2942" s="164"/>
      <c r="D2942" s="159" t="s">
        <v>206</v>
      </c>
      <c r="E2942" s="165" t="s">
        <v>3</v>
      </c>
      <c r="F2942" s="166" t="s">
        <v>3775</v>
      </c>
      <c r="H2942" s="167">
        <v>273.60000000000002</v>
      </c>
      <c r="I2942" s="168"/>
      <c r="L2942" s="164"/>
      <c r="M2942" s="169"/>
      <c r="N2942" s="170"/>
      <c r="O2942" s="170"/>
      <c r="P2942" s="170"/>
      <c r="Q2942" s="170"/>
      <c r="R2942" s="170"/>
      <c r="S2942" s="170"/>
      <c r="T2942" s="171"/>
      <c r="AT2942" s="165" t="s">
        <v>206</v>
      </c>
      <c r="AU2942" s="165" t="s">
        <v>81</v>
      </c>
      <c r="AV2942" s="13" t="s">
        <v>81</v>
      </c>
      <c r="AW2942" s="13" t="s">
        <v>34</v>
      </c>
      <c r="AX2942" s="13" t="s">
        <v>72</v>
      </c>
      <c r="AY2942" s="165" t="s">
        <v>195</v>
      </c>
    </row>
    <row r="2943" spans="1:65" s="13" customFormat="1">
      <c r="B2943" s="164"/>
      <c r="D2943" s="159" t="s">
        <v>206</v>
      </c>
      <c r="E2943" s="165" t="s">
        <v>3</v>
      </c>
      <c r="F2943" s="166" t="s">
        <v>3776</v>
      </c>
      <c r="H2943" s="167">
        <v>99.2</v>
      </c>
      <c r="I2943" s="168"/>
      <c r="L2943" s="164"/>
      <c r="M2943" s="169"/>
      <c r="N2943" s="170"/>
      <c r="O2943" s="170"/>
      <c r="P2943" s="170"/>
      <c r="Q2943" s="170"/>
      <c r="R2943" s="170"/>
      <c r="S2943" s="170"/>
      <c r="T2943" s="171"/>
      <c r="AT2943" s="165" t="s">
        <v>206</v>
      </c>
      <c r="AU2943" s="165" t="s">
        <v>81</v>
      </c>
      <c r="AV2943" s="13" t="s">
        <v>81</v>
      </c>
      <c r="AW2943" s="13" t="s">
        <v>34</v>
      </c>
      <c r="AX2943" s="13" t="s">
        <v>72</v>
      </c>
      <c r="AY2943" s="165" t="s">
        <v>195</v>
      </c>
    </row>
    <row r="2944" spans="1:65" s="13" customFormat="1">
      <c r="B2944" s="164"/>
      <c r="D2944" s="159" t="s">
        <v>206</v>
      </c>
      <c r="E2944" s="165" t="s">
        <v>3</v>
      </c>
      <c r="F2944" s="166" t="s">
        <v>3777</v>
      </c>
      <c r="H2944" s="167">
        <v>202.1</v>
      </c>
      <c r="I2944" s="168"/>
      <c r="L2944" s="164"/>
      <c r="M2944" s="169"/>
      <c r="N2944" s="170"/>
      <c r="O2944" s="170"/>
      <c r="P2944" s="170"/>
      <c r="Q2944" s="170"/>
      <c r="R2944" s="170"/>
      <c r="S2944" s="170"/>
      <c r="T2944" s="171"/>
      <c r="AT2944" s="165" t="s">
        <v>206</v>
      </c>
      <c r="AU2944" s="165" t="s">
        <v>81</v>
      </c>
      <c r="AV2944" s="13" t="s">
        <v>81</v>
      </c>
      <c r="AW2944" s="13" t="s">
        <v>34</v>
      </c>
      <c r="AX2944" s="13" t="s">
        <v>72</v>
      </c>
      <c r="AY2944" s="165" t="s">
        <v>195</v>
      </c>
    </row>
    <row r="2945" spans="1:65" s="13" customFormat="1">
      <c r="B2945" s="164"/>
      <c r="D2945" s="159" t="s">
        <v>206</v>
      </c>
      <c r="E2945" s="165" t="s">
        <v>3</v>
      </c>
      <c r="F2945" s="166" t="s">
        <v>3778</v>
      </c>
      <c r="H2945" s="167">
        <v>24.5</v>
      </c>
      <c r="I2945" s="168"/>
      <c r="L2945" s="164"/>
      <c r="M2945" s="169"/>
      <c r="N2945" s="170"/>
      <c r="O2945" s="170"/>
      <c r="P2945" s="170"/>
      <c r="Q2945" s="170"/>
      <c r="R2945" s="170"/>
      <c r="S2945" s="170"/>
      <c r="T2945" s="171"/>
      <c r="AT2945" s="165" t="s">
        <v>206</v>
      </c>
      <c r="AU2945" s="165" t="s">
        <v>81</v>
      </c>
      <c r="AV2945" s="13" t="s">
        <v>81</v>
      </c>
      <c r="AW2945" s="13" t="s">
        <v>34</v>
      </c>
      <c r="AX2945" s="13" t="s">
        <v>72</v>
      </c>
      <c r="AY2945" s="165" t="s">
        <v>195</v>
      </c>
    </row>
    <row r="2946" spans="1:65" s="13" customFormat="1">
      <c r="B2946" s="164"/>
      <c r="D2946" s="159" t="s">
        <v>206</v>
      </c>
      <c r="E2946" s="165" t="s">
        <v>3</v>
      </c>
      <c r="F2946" s="166" t="s">
        <v>3779</v>
      </c>
      <c r="H2946" s="167">
        <v>4.7</v>
      </c>
      <c r="I2946" s="168"/>
      <c r="L2946" s="164"/>
      <c r="M2946" s="169"/>
      <c r="N2946" s="170"/>
      <c r="O2946" s="170"/>
      <c r="P2946" s="170"/>
      <c r="Q2946" s="170"/>
      <c r="R2946" s="170"/>
      <c r="S2946" s="170"/>
      <c r="T2946" s="171"/>
      <c r="AT2946" s="165" t="s">
        <v>206</v>
      </c>
      <c r="AU2946" s="165" t="s">
        <v>81</v>
      </c>
      <c r="AV2946" s="13" t="s">
        <v>81</v>
      </c>
      <c r="AW2946" s="13" t="s">
        <v>34</v>
      </c>
      <c r="AX2946" s="13" t="s">
        <v>72</v>
      </c>
      <c r="AY2946" s="165" t="s">
        <v>195</v>
      </c>
    </row>
    <row r="2947" spans="1:65" s="13" customFormat="1">
      <c r="B2947" s="164"/>
      <c r="D2947" s="159" t="s">
        <v>206</v>
      </c>
      <c r="E2947" s="165" t="s">
        <v>3</v>
      </c>
      <c r="F2947" s="166" t="s">
        <v>3780</v>
      </c>
      <c r="H2947" s="167">
        <v>21.6</v>
      </c>
      <c r="I2947" s="168"/>
      <c r="L2947" s="164"/>
      <c r="M2947" s="169"/>
      <c r="N2947" s="170"/>
      <c r="O2947" s="170"/>
      <c r="P2947" s="170"/>
      <c r="Q2947" s="170"/>
      <c r="R2947" s="170"/>
      <c r="S2947" s="170"/>
      <c r="T2947" s="171"/>
      <c r="AT2947" s="165" t="s">
        <v>206</v>
      </c>
      <c r="AU2947" s="165" t="s">
        <v>81</v>
      </c>
      <c r="AV2947" s="13" t="s">
        <v>81</v>
      </c>
      <c r="AW2947" s="13" t="s">
        <v>34</v>
      </c>
      <c r="AX2947" s="13" t="s">
        <v>72</v>
      </c>
      <c r="AY2947" s="165" t="s">
        <v>195</v>
      </c>
    </row>
    <row r="2948" spans="1:65" s="13" customFormat="1">
      <c r="B2948" s="164"/>
      <c r="D2948" s="159" t="s">
        <v>206</v>
      </c>
      <c r="E2948" s="165" t="s">
        <v>3</v>
      </c>
      <c r="F2948" s="166" t="s">
        <v>3781</v>
      </c>
      <c r="H2948" s="167">
        <v>18.600000000000001</v>
      </c>
      <c r="I2948" s="168"/>
      <c r="L2948" s="164"/>
      <c r="M2948" s="169"/>
      <c r="N2948" s="170"/>
      <c r="O2948" s="170"/>
      <c r="P2948" s="170"/>
      <c r="Q2948" s="170"/>
      <c r="R2948" s="170"/>
      <c r="S2948" s="170"/>
      <c r="T2948" s="171"/>
      <c r="AT2948" s="165" t="s">
        <v>206</v>
      </c>
      <c r="AU2948" s="165" t="s">
        <v>81</v>
      </c>
      <c r="AV2948" s="13" t="s">
        <v>81</v>
      </c>
      <c r="AW2948" s="13" t="s">
        <v>34</v>
      </c>
      <c r="AX2948" s="13" t="s">
        <v>72</v>
      </c>
      <c r="AY2948" s="165" t="s">
        <v>195</v>
      </c>
    </row>
    <row r="2949" spans="1:65" s="13" customFormat="1">
      <c r="B2949" s="164"/>
      <c r="D2949" s="159" t="s">
        <v>206</v>
      </c>
      <c r="E2949" s="165" t="s">
        <v>3</v>
      </c>
      <c r="F2949" s="166" t="s">
        <v>3782</v>
      </c>
      <c r="H2949" s="167">
        <v>32.4</v>
      </c>
      <c r="I2949" s="168"/>
      <c r="L2949" s="164"/>
      <c r="M2949" s="169"/>
      <c r="N2949" s="170"/>
      <c r="O2949" s="170"/>
      <c r="P2949" s="170"/>
      <c r="Q2949" s="170"/>
      <c r="R2949" s="170"/>
      <c r="S2949" s="170"/>
      <c r="T2949" s="171"/>
      <c r="AT2949" s="165" t="s">
        <v>206</v>
      </c>
      <c r="AU2949" s="165" t="s">
        <v>81</v>
      </c>
      <c r="AV2949" s="13" t="s">
        <v>81</v>
      </c>
      <c r="AW2949" s="13" t="s">
        <v>34</v>
      </c>
      <c r="AX2949" s="13" t="s">
        <v>72</v>
      </c>
      <c r="AY2949" s="165" t="s">
        <v>195</v>
      </c>
    </row>
    <row r="2950" spans="1:65" s="13" customFormat="1">
      <c r="B2950" s="164"/>
      <c r="D2950" s="159" t="s">
        <v>206</v>
      </c>
      <c r="E2950" s="165" t="s">
        <v>3</v>
      </c>
      <c r="F2950" s="166" t="s">
        <v>3783</v>
      </c>
      <c r="H2950" s="167">
        <v>6.2</v>
      </c>
      <c r="I2950" s="168"/>
      <c r="L2950" s="164"/>
      <c r="M2950" s="169"/>
      <c r="N2950" s="170"/>
      <c r="O2950" s="170"/>
      <c r="P2950" s="170"/>
      <c r="Q2950" s="170"/>
      <c r="R2950" s="170"/>
      <c r="S2950" s="170"/>
      <c r="T2950" s="171"/>
      <c r="AT2950" s="165" t="s">
        <v>206</v>
      </c>
      <c r="AU2950" s="165" t="s">
        <v>81</v>
      </c>
      <c r="AV2950" s="13" t="s">
        <v>81</v>
      </c>
      <c r="AW2950" s="13" t="s">
        <v>34</v>
      </c>
      <c r="AX2950" s="13" t="s">
        <v>72</v>
      </c>
      <c r="AY2950" s="165" t="s">
        <v>195</v>
      </c>
    </row>
    <row r="2951" spans="1:65" s="13" customFormat="1">
      <c r="B2951" s="164"/>
      <c r="D2951" s="159" t="s">
        <v>206</v>
      </c>
      <c r="E2951" s="165" t="s">
        <v>3</v>
      </c>
      <c r="F2951" s="166" t="s">
        <v>3784</v>
      </c>
      <c r="H2951" s="167">
        <v>9.3000000000000007</v>
      </c>
      <c r="I2951" s="168"/>
      <c r="L2951" s="164"/>
      <c r="M2951" s="169"/>
      <c r="N2951" s="170"/>
      <c r="O2951" s="170"/>
      <c r="P2951" s="170"/>
      <c r="Q2951" s="170"/>
      <c r="R2951" s="170"/>
      <c r="S2951" s="170"/>
      <c r="T2951" s="171"/>
      <c r="AT2951" s="165" t="s">
        <v>206</v>
      </c>
      <c r="AU2951" s="165" t="s">
        <v>81</v>
      </c>
      <c r="AV2951" s="13" t="s">
        <v>81</v>
      </c>
      <c r="AW2951" s="13" t="s">
        <v>34</v>
      </c>
      <c r="AX2951" s="13" t="s">
        <v>72</v>
      </c>
      <c r="AY2951" s="165" t="s">
        <v>195</v>
      </c>
    </row>
    <row r="2952" spans="1:65" s="13" customFormat="1">
      <c r="B2952" s="164"/>
      <c r="D2952" s="159" t="s">
        <v>206</v>
      </c>
      <c r="E2952" s="165" t="s">
        <v>3</v>
      </c>
      <c r="F2952" s="166" t="s">
        <v>3785</v>
      </c>
      <c r="H2952" s="167">
        <v>7.1</v>
      </c>
      <c r="I2952" s="168"/>
      <c r="L2952" s="164"/>
      <c r="M2952" s="169"/>
      <c r="N2952" s="170"/>
      <c r="O2952" s="170"/>
      <c r="P2952" s="170"/>
      <c r="Q2952" s="170"/>
      <c r="R2952" s="170"/>
      <c r="S2952" s="170"/>
      <c r="T2952" s="171"/>
      <c r="AT2952" s="165" t="s">
        <v>206</v>
      </c>
      <c r="AU2952" s="165" t="s">
        <v>81</v>
      </c>
      <c r="AV2952" s="13" t="s">
        <v>81</v>
      </c>
      <c r="AW2952" s="13" t="s">
        <v>34</v>
      </c>
      <c r="AX2952" s="13" t="s">
        <v>72</v>
      </c>
      <c r="AY2952" s="165" t="s">
        <v>195</v>
      </c>
    </row>
    <row r="2953" spans="1:65" s="13" customFormat="1">
      <c r="B2953" s="164"/>
      <c r="D2953" s="159" t="s">
        <v>206</v>
      </c>
      <c r="E2953" s="165" t="s">
        <v>3</v>
      </c>
      <c r="F2953" s="166" t="s">
        <v>3786</v>
      </c>
      <c r="H2953" s="167">
        <v>8.4</v>
      </c>
      <c r="I2953" s="168"/>
      <c r="L2953" s="164"/>
      <c r="M2953" s="169"/>
      <c r="N2953" s="170"/>
      <c r="O2953" s="170"/>
      <c r="P2953" s="170"/>
      <c r="Q2953" s="170"/>
      <c r="R2953" s="170"/>
      <c r="S2953" s="170"/>
      <c r="T2953" s="171"/>
      <c r="AT2953" s="165" t="s">
        <v>206</v>
      </c>
      <c r="AU2953" s="165" t="s">
        <v>81</v>
      </c>
      <c r="AV2953" s="13" t="s">
        <v>81</v>
      </c>
      <c r="AW2953" s="13" t="s">
        <v>34</v>
      </c>
      <c r="AX2953" s="13" t="s">
        <v>72</v>
      </c>
      <c r="AY2953" s="165" t="s">
        <v>195</v>
      </c>
    </row>
    <row r="2954" spans="1:65" s="13" customFormat="1">
      <c r="B2954" s="164"/>
      <c r="D2954" s="159" t="s">
        <v>206</v>
      </c>
      <c r="E2954" s="165" t="s">
        <v>3</v>
      </c>
      <c r="F2954" s="166" t="s">
        <v>3787</v>
      </c>
      <c r="H2954" s="167">
        <v>8.4</v>
      </c>
      <c r="I2954" s="168"/>
      <c r="L2954" s="164"/>
      <c r="M2954" s="169"/>
      <c r="N2954" s="170"/>
      <c r="O2954" s="170"/>
      <c r="P2954" s="170"/>
      <c r="Q2954" s="170"/>
      <c r="R2954" s="170"/>
      <c r="S2954" s="170"/>
      <c r="T2954" s="171"/>
      <c r="AT2954" s="165" t="s">
        <v>206</v>
      </c>
      <c r="AU2954" s="165" t="s">
        <v>81</v>
      </c>
      <c r="AV2954" s="13" t="s">
        <v>81</v>
      </c>
      <c r="AW2954" s="13" t="s">
        <v>34</v>
      </c>
      <c r="AX2954" s="13" t="s">
        <v>72</v>
      </c>
      <c r="AY2954" s="165" t="s">
        <v>195</v>
      </c>
    </row>
    <row r="2955" spans="1:65" s="13" customFormat="1">
      <c r="B2955" s="164"/>
      <c r="D2955" s="159" t="s">
        <v>206</v>
      </c>
      <c r="E2955" s="165" t="s">
        <v>3</v>
      </c>
      <c r="F2955" s="166" t="s">
        <v>3788</v>
      </c>
      <c r="H2955" s="167">
        <v>8.0399999999999991</v>
      </c>
      <c r="I2955" s="168"/>
      <c r="L2955" s="164"/>
      <c r="M2955" s="169"/>
      <c r="N2955" s="170"/>
      <c r="O2955" s="170"/>
      <c r="P2955" s="170"/>
      <c r="Q2955" s="170"/>
      <c r="R2955" s="170"/>
      <c r="S2955" s="170"/>
      <c r="T2955" s="171"/>
      <c r="AT2955" s="165" t="s">
        <v>206</v>
      </c>
      <c r="AU2955" s="165" t="s">
        <v>81</v>
      </c>
      <c r="AV2955" s="13" t="s">
        <v>81</v>
      </c>
      <c r="AW2955" s="13" t="s">
        <v>34</v>
      </c>
      <c r="AX2955" s="13" t="s">
        <v>72</v>
      </c>
      <c r="AY2955" s="165" t="s">
        <v>195</v>
      </c>
    </row>
    <row r="2956" spans="1:65" s="13" customFormat="1">
      <c r="B2956" s="164"/>
      <c r="D2956" s="159" t="s">
        <v>206</v>
      </c>
      <c r="E2956" s="165" t="s">
        <v>3</v>
      </c>
      <c r="F2956" s="166" t="s">
        <v>3789</v>
      </c>
      <c r="H2956" s="167">
        <v>12.36</v>
      </c>
      <c r="I2956" s="168"/>
      <c r="L2956" s="164"/>
      <c r="M2956" s="169"/>
      <c r="N2956" s="170"/>
      <c r="O2956" s="170"/>
      <c r="P2956" s="170"/>
      <c r="Q2956" s="170"/>
      <c r="R2956" s="170"/>
      <c r="S2956" s="170"/>
      <c r="T2956" s="171"/>
      <c r="AT2956" s="165" t="s">
        <v>206</v>
      </c>
      <c r="AU2956" s="165" t="s">
        <v>81</v>
      </c>
      <c r="AV2956" s="13" t="s">
        <v>81</v>
      </c>
      <c r="AW2956" s="13" t="s">
        <v>34</v>
      </c>
      <c r="AX2956" s="13" t="s">
        <v>72</v>
      </c>
      <c r="AY2956" s="165" t="s">
        <v>195</v>
      </c>
    </row>
    <row r="2957" spans="1:65" s="15" customFormat="1">
      <c r="B2957" s="180"/>
      <c r="D2957" s="159" t="s">
        <v>206</v>
      </c>
      <c r="E2957" s="181" t="s">
        <v>3</v>
      </c>
      <c r="F2957" s="182" t="s">
        <v>1643</v>
      </c>
      <c r="H2957" s="183">
        <v>736.5</v>
      </c>
      <c r="I2957" s="184"/>
      <c r="L2957" s="180"/>
      <c r="M2957" s="185"/>
      <c r="N2957" s="186"/>
      <c r="O2957" s="186"/>
      <c r="P2957" s="186"/>
      <c r="Q2957" s="186"/>
      <c r="R2957" s="186"/>
      <c r="S2957" s="186"/>
      <c r="T2957" s="187"/>
      <c r="AT2957" s="181" t="s">
        <v>206</v>
      </c>
      <c r="AU2957" s="181" t="s">
        <v>81</v>
      </c>
      <c r="AV2957" s="15" t="s">
        <v>202</v>
      </c>
      <c r="AW2957" s="15" t="s">
        <v>34</v>
      </c>
      <c r="AX2957" s="15" t="s">
        <v>79</v>
      </c>
      <c r="AY2957" s="181" t="s">
        <v>195</v>
      </c>
    </row>
    <row r="2958" spans="1:65" s="2" customFormat="1" ht="24.2" customHeight="1">
      <c r="A2958" s="35"/>
      <c r="B2958" s="145"/>
      <c r="C2958" s="146" t="s">
        <v>3794</v>
      </c>
      <c r="D2958" s="146" t="s">
        <v>197</v>
      </c>
      <c r="E2958" s="147" t="s">
        <v>3795</v>
      </c>
      <c r="F2958" s="148" t="s">
        <v>3796</v>
      </c>
      <c r="G2958" s="149" t="s">
        <v>467</v>
      </c>
      <c r="H2958" s="150">
        <v>21</v>
      </c>
      <c r="I2958" s="151"/>
      <c r="J2958" s="152">
        <f>ROUND(I2958*H2958,2)</f>
        <v>0</v>
      </c>
      <c r="K2958" s="148" t="s">
        <v>201</v>
      </c>
      <c r="L2958" s="36"/>
      <c r="M2958" s="153" t="s">
        <v>3</v>
      </c>
      <c r="N2958" s="154" t="s">
        <v>43</v>
      </c>
      <c r="O2958" s="56"/>
      <c r="P2958" s="155">
        <f>O2958*H2958</f>
        <v>0</v>
      </c>
      <c r="Q2958" s="155">
        <v>0</v>
      </c>
      <c r="R2958" s="155">
        <f>Q2958*H2958</f>
        <v>0</v>
      </c>
      <c r="S2958" s="155">
        <v>0</v>
      </c>
      <c r="T2958" s="156">
        <f>S2958*H2958</f>
        <v>0</v>
      </c>
      <c r="U2958" s="35"/>
      <c r="V2958" s="35"/>
      <c r="W2958" s="35"/>
      <c r="X2958" s="35"/>
      <c r="Y2958" s="35"/>
      <c r="Z2958" s="35"/>
      <c r="AA2958" s="35"/>
      <c r="AB2958" s="35"/>
      <c r="AC2958" s="35"/>
      <c r="AD2958" s="35"/>
      <c r="AE2958" s="35"/>
      <c r="AR2958" s="157" t="s">
        <v>292</v>
      </c>
      <c r="AT2958" s="157" t="s">
        <v>197</v>
      </c>
      <c r="AU2958" s="157" t="s">
        <v>81</v>
      </c>
      <c r="AY2958" s="20" t="s">
        <v>195</v>
      </c>
      <c r="BE2958" s="158">
        <f>IF(N2958="základní",J2958,0)</f>
        <v>0</v>
      </c>
      <c r="BF2958" s="158">
        <f>IF(N2958="snížená",J2958,0)</f>
        <v>0</v>
      </c>
      <c r="BG2958" s="158">
        <f>IF(N2958="zákl. přenesená",J2958,0)</f>
        <v>0</v>
      </c>
      <c r="BH2958" s="158">
        <f>IF(N2958="sníž. přenesená",J2958,0)</f>
        <v>0</v>
      </c>
      <c r="BI2958" s="158">
        <f>IF(N2958="nulová",J2958,0)</f>
        <v>0</v>
      </c>
      <c r="BJ2958" s="20" t="s">
        <v>79</v>
      </c>
      <c r="BK2958" s="158">
        <f>ROUND(I2958*H2958,2)</f>
        <v>0</v>
      </c>
      <c r="BL2958" s="20" t="s">
        <v>292</v>
      </c>
      <c r="BM2958" s="157" t="s">
        <v>3797</v>
      </c>
    </row>
    <row r="2959" spans="1:65" s="13" customFormat="1">
      <c r="B2959" s="164"/>
      <c r="D2959" s="159" t="s">
        <v>206</v>
      </c>
      <c r="E2959" s="165" t="s">
        <v>3</v>
      </c>
      <c r="F2959" s="166" t="s">
        <v>3798</v>
      </c>
      <c r="H2959" s="167">
        <v>21</v>
      </c>
      <c r="I2959" s="168"/>
      <c r="L2959" s="164"/>
      <c r="M2959" s="169"/>
      <c r="N2959" s="170"/>
      <c r="O2959" s="170"/>
      <c r="P2959" s="170"/>
      <c r="Q2959" s="170"/>
      <c r="R2959" s="170"/>
      <c r="S2959" s="170"/>
      <c r="T2959" s="171"/>
      <c r="AT2959" s="165" t="s">
        <v>206</v>
      </c>
      <c r="AU2959" s="165" t="s">
        <v>81</v>
      </c>
      <c r="AV2959" s="13" t="s">
        <v>81</v>
      </c>
      <c r="AW2959" s="13" t="s">
        <v>34</v>
      </c>
      <c r="AX2959" s="13" t="s">
        <v>79</v>
      </c>
      <c r="AY2959" s="165" t="s">
        <v>195</v>
      </c>
    </row>
    <row r="2960" spans="1:65" s="2" customFormat="1" ht="14.45" customHeight="1">
      <c r="A2960" s="35"/>
      <c r="B2960" s="145"/>
      <c r="C2960" s="188" t="s">
        <v>3799</v>
      </c>
      <c r="D2960" s="188" t="s">
        <v>282</v>
      </c>
      <c r="E2960" s="189" t="s">
        <v>3800</v>
      </c>
      <c r="F2960" s="190" t="s">
        <v>3801</v>
      </c>
      <c r="G2960" s="191" t="s">
        <v>467</v>
      </c>
      <c r="H2960" s="192">
        <v>21</v>
      </c>
      <c r="I2960" s="193"/>
      <c r="J2960" s="194">
        <f>ROUND(I2960*H2960,2)</f>
        <v>0</v>
      </c>
      <c r="K2960" s="190" t="s">
        <v>201</v>
      </c>
      <c r="L2960" s="195"/>
      <c r="M2960" s="196" t="s">
        <v>3</v>
      </c>
      <c r="N2960" s="197" t="s">
        <v>43</v>
      </c>
      <c r="O2960" s="56"/>
      <c r="P2960" s="155">
        <f>O2960*H2960</f>
        <v>0</v>
      </c>
      <c r="Q2960" s="155">
        <v>2.3999999999999998E-3</v>
      </c>
      <c r="R2960" s="155">
        <f>Q2960*H2960</f>
        <v>5.0399999999999993E-2</v>
      </c>
      <c r="S2960" s="155">
        <v>0</v>
      </c>
      <c r="T2960" s="156">
        <f>S2960*H2960</f>
        <v>0</v>
      </c>
      <c r="U2960" s="35"/>
      <c r="V2960" s="35"/>
      <c r="W2960" s="35"/>
      <c r="X2960" s="35"/>
      <c r="Y2960" s="35"/>
      <c r="Z2960" s="35"/>
      <c r="AA2960" s="35"/>
      <c r="AB2960" s="35"/>
      <c r="AC2960" s="35"/>
      <c r="AD2960" s="35"/>
      <c r="AE2960" s="35"/>
      <c r="AR2960" s="157" t="s">
        <v>392</v>
      </c>
      <c r="AT2960" s="157" t="s">
        <v>282</v>
      </c>
      <c r="AU2960" s="157" t="s">
        <v>81</v>
      </c>
      <c r="AY2960" s="20" t="s">
        <v>195</v>
      </c>
      <c r="BE2960" s="158">
        <f>IF(N2960="základní",J2960,0)</f>
        <v>0</v>
      </c>
      <c r="BF2960" s="158">
        <f>IF(N2960="snížená",J2960,0)</f>
        <v>0</v>
      </c>
      <c r="BG2960" s="158">
        <f>IF(N2960="zákl. přenesená",J2960,0)</f>
        <v>0</v>
      </c>
      <c r="BH2960" s="158">
        <f>IF(N2960="sníž. přenesená",J2960,0)</f>
        <v>0</v>
      </c>
      <c r="BI2960" s="158">
        <f>IF(N2960="nulová",J2960,0)</f>
        <v>0</v>
      </c>
      <c r="BJ2960" s="20" t="s">
        <v>79</v>
      </c>
      <c r="BK2960" s="158">
        <f>ROUND(I2960*H2960,2)</f>
        <v>0</v>
      </c>
      <c r="BL2960" s="20" t="s">
        <v>292</v>
      </c>
      <c r="BM2960" s="157" t="s">
        <v>3802</v>
      </c>
    </row>
    <row r="2961" spans="1:65" s="13" customFormat="1">
      <c r="B2961" s="164"/>
      <c r="D2961" s="159" t="s">
        <v>206</v>
      </c>
      <c r="E2961" s="165" t="s">
        <v>3</v>
      </c>
      <c r="F2961" s="166" t="s">
        <v>3803</v>
      </c>
      <c r="H2961" s="167">
        <v>21</v>
      </c>
      <c r="I2961" s="168"/>
      <c r="L2961" s="164"/>
      <c r="M2961" s="169"/>
      <c r="N2961" s="170"/>
      <c r="O2961" s="170"/>
      <c r="P2961" s="170"/>
      <c r="Q2961" s="170"/>
      <c r="R2961" s="170"/>
      <c r="S2961" s="170"/>
      <c r="T2961" s="171"/>
      <c r="AT2961" s="165" t="s">
        <v>206</v>
      </c>
      <c r="AU2961" s="165" t="s">
        <v>81</v>
      </c>
      <c r="AV2961" s="13" t="s">
        <v>81</v>
      </c>
      <c r="AW2961" s="13" t="s">
        <v>34</v>
      </c>
      <c r="AX2961" s="13" t="s">
        <v>79</v>
      </c>
      <c r="AY2961" s="165" t="s">
        <v>195</v>
      </c>
    </row>
    <row r="2962" spans="1:65" s="2" customFormat="1" ht="37.9" customHeight="1">
      <c r="A2962" s="35"/>
      <c r="B2962" s="145"/>
      <c r="C2962" s="146" t="s">
        <v>3804</v>
      </c>
      <c r="D2962" s="146" t="s">
        <v>197</v>
      </c>
      <c r="E2962" s="147" t="s">
        <v>3805</v>
      </c>
      <c r="F2962" s="148" t="s">
        <v>3806</v>
      </c>
      <c r="G2962" s="149" t="s">
        <v>467</v>
      </c>
      <c r="H2962" s="150">
        <v>51</v>
      </c>
      <c r="I2962" s="151"/>
      <c r="J2962" s="152">
        <f>ROUND(I2962*H2962,2)</f>
        <v>0</v>
      </c>
      <c r="K2962" s="148" t="s">
        <v>201</v>
      </c>
      <c r="L2962" s="36"/>
      <c r="M2962" s="153" t="s">
        <v>3</v>
      </c>
      <c r="N2962" s="154" t="s">
        <v>43</v>
      </c>
      <c r="O2962" s="56"/>
      <c r="P2962" s="155">
        <f>O2962*H2962</f>
        <v>0</v>
      </c>
      <c r="Q2962" s="155">
        <v>0</v>
      </c>
      <c r="R2962" s="155">
        <f>Q2962*H2962</f>
        <v>0</v>
      </c>
      <c r="S2962" s="155">
        <v>0</v>
      </c>
      <c r="T2962" s="156">
        <f>S2962*H2962</f>
        <v>0</v>
      </c>
      <c r="U2962" s="35"/>
      <c r="V2962" s="35"/>
      <c r="W2962" s="35"/>
      <c r="X2962" s="35"/>
      <c r="Y2962" s="35"/>
      <c r="Z2962" s="35"/>
      <c r="AA2962" s="35"/>
      <c r="AB2962" s="35"/>
      <c r="AC2962" s="35"/>
      <c r="AD2962" s="35"/>
      <c r="AE2962" s="35"/>
      <c r="AR2962" s="157" t="s">
        <v>292</v>
      </c>
      <c r="AT2962" s="157" t="s">
        <v>197</v>
      </c>
      <c r="AU2962" s="157" t="s">
        <v>81</v>
      </c>
      <c r="AY2962" s="20" t="s">
        <v>195</v>
      </c>
      <c r="BE2962" s="158">
        <f>IF(N2962="základní",J2962,0)</f>
        <v>0</v>
      </c>
      <c r="BF2962" s="158">
        <f>IF(N2962="snížená",J2962,0)</f>
        <v>0</v>
      </c>
      <c r="BG2962" s="158">
        <f>IF(N2962="zákl. přenesená",J2962,0)</f>
        <v>0</v>
      </c>
      <c r="BH2962" s="158">
        <f>IF(N2962="sníž. přenesená",J2962,0)</f>
        <v>0</v>
      </c>
      <c r="BI2962" s="158">
        <f>IF(N2962="nulová",J2962,0)</f>
        <v>0</v>
      </c>
      <c r="BJ2962" s="20" t="s">
        <v>79</v>
      </c>
      <c r="BK2962" s="158">
        <f>ROUND(I2962*H2962,2)</f>
        <v>0</v>
      </c>
      <c r="BL2962" s="20" t="s">
        <v>292</v>
      </c>
      <c r="BM2962" s="157" t="s">
        <v>3807</v>
      </c>
    </row>
    <row r="2963" spans="1:65" s="2" customFormat="1" ht="97.5">
      <c r="A2963" s="35"/>
      <c r="B2963" s="36"/>
      <c r="C2963" s="35"/>
      <c r="D2963" s="159" t="s">
        <v>204</v>
      </c>
      <c r="E2963" s="35"/>
      <c r="F2963" s="160" t="s">
        <v>3808</v>
      </c>
      <c r="G2963" s="35"/>
      <c r="H2963" s="35"/>
      <c r="I2963" s="161"/>
      <c r="J2963" s="35"/>
      <c r="K2963" s="35"/>
      <c r="L2963" s="36"/>
      <c r="M2963" s="162"/>
      <c r="N2963" s="163"/>
      <c r="O2963" s="56"/>
      <c r="P2963" s="56"/>
      <c r="Q2963" s="56"/>
      <c r="R2963" s="56"/>
      <c r="S2963" s="56"/>
      <c r="T2963" s="57"/>
      <c r="U2963" s="35"/>
      <c r="V2963" s="35"/>
      <c r="W2963" s="35"/>
      <c r="X2963" s="35"/>
      <c r="Y2963" s="35"/>
      <c r="Z2963" s="35"/>
      <c r="AA2963" s="35"/>
      <c r="AB2963" s="35"/>
      <c r="AC2963" s="35"/>
      <c r="AD2963" s="35"/>
      <c r="AE2963" s="35"/>
      <c r="AT2963" s="20" t="s">
        <v>204</v>
      </c>
      <c r="AU2963" s="20" t="s">
        <v>81</v>
      </c>
    </row>
    <row r="2964" spans="1:65" s="13" customFormat="1">
      <c r="B2964" s="164"/>
      <c r="D2964" s="159" t="s">
        <v>206</v>
      </c>
      <c r="E2964" s="165" t="s">
        <v>3</v>
      </c>
      <c r="F2964" s="166" t="s">
        <v>3809</v>
      </c>
      <c r="H2964" s="167">
        <v>51</v>
      </c>
      <c r="I2964" s="168"/>
      <c r="L2964" s="164"/>
      <c r="M2964" s="169"/>
      <c r="N2964" s="170"/>
      <c r="O2964" s="170"/>
      <c r="P2964" s="170"/>
      <c r="Q2964" s="170"/>
      <c r="R2964" s="170"/>
      <c r="S2964" s="170"/>
      <c r="T2964" s="171"/>
      <c r="AT2964" s="165" t="s">
        <v>206</v>
      </c>
      <c r="AU2964" s="165" t="s">
        <v>81</v>
      </c>
      <c r="AV2964" s="13" t="s">
        <v>81</v>
      </c>
      <c r="AW2964" s="13" t="s">
        <v>34</v>
      </c>
      <c r="AX2964" s="13" t="s">
        <v>79</v>
      </c>
      <c r="AY2964" s="165" t="s">
        <v>195</v>
      </c>
    </row>
    <row r="2965" spans="1:65" s="2" customFormat="1" ht="37.9" customHeight="1">
      <c r="A2965" s="35"/>
      <c r="B2965" s="145"/>
      <c r="C2965" s="146" t="s">
        <v>3810</v>
      </c>
      <c r="D2965" s="146" t="s">
        <v>197</v>
      </c>
      <c r="E2965" s="147" t="s">
        <v>3811</v>
      </c>
      <c r="F2965" s="148" t="s">
        <v>3812</v>
      </c>
      <c r="G2965" s="149" t="s">
        <v>467</v>
      </c>
      <c r="H2965" s="150">
        <v>28</v>
      </c>
      <c r="I2965" s="151"/>
      <c r="J2965" s="152">
        <f>ROUND(I2965*H2965,2)</f>
        <v>0</v>
      </c>
      <c r="K2965" s="148" t="s">
        <v>201</v>
      </c>
      <c r="L2965" s="36"/>
      <c r="M2965" s="153" t="s">
        <v>3</v>
      </c>
      <c r="N2965" s="154" t="s">
        <v>43</v>
      </c>
      <c r="O2965" s="56"/>
      <c r="P2965" s="155">
        <f>O2965*H2965</f>
        <v>0</v>
      </c>
      <c r="Q2965" s="155">
        <v>0</v>
      </c>
      <c r="R2965" s="155">
        <f>Q2965*H2965</f>
        <v>0</v>
      </c>
      <c r="S2965" s="155">
        <v>0</v>
      </c>
      <c r="T2965" s="156">
        <f>S2965*H2965</f>
        <v>0</v>
      </c>
      <c r="U2965" s="35"/>
      <c r="V2965" s="35"/>
      <c r="W2965" s="35"/>
      <c r="X2965" s="35"/>
      <c r="Y2965" s="35"/>
      <c r="Z2965" s="35"/>
      <c r="AA2965" s="35"/>
      <c r="AB2965" s="35"/>
      <c r="AC2965" s="35"/>
      <c r="AD2965" s="35"/>
      <c r="AE2965" s="35"/>
      <c r="AR2965" s="157" t="s">
        <v>292</v>
      </c>
      <c r="AT2965" s="157" t="s">
        <v>197</v>
      </c>
      <c r="AU2965" s="157" t="s">
        <v>81</v>
      </c>
      <c r="AY2965" s="20" t="s">
        <v>195</v>
      </c>
      <c r="BE2965" s="158">
        <f>IF(N2965="základní",J2965,0)</f>
        <v>0</v>
      </c>
      <c r="BF2965" s="158">
        <f>IF(N2965="snížená",J2965,0)</f>
        <v>0</v>
      </c>
      <c r="BG2965" s="158">
        <f>IF(N2965="zákl. přenesená",J2965,0)</f>
        <v>0</v>
      </c>
      <c r="BH2965" s="158">
        <f>IF(N2965="sníž. přenesená",J2965,0)</f>
        <v>0</v>
      </c>
      <c r="BI2965" s="158">
        <f>IF(N2965="nulová",J2965,0)</f>
        <v>0</v>
      </c>
      <c r="BJ2965" s="20" t="s">
        <v>79</v>
      </c>
      <c r="BK2965" s="158">
        <f>ROUND(I2965*H2965,2)</f>
        <v>0</v>
      </c>
      <c r="BL2965" s="20" t="s">
        <v>292</v>
      </c>
      <c r="BM2965" s="157" t="s">
        <v>3813</v>
      </c>
    </row>
    <row r="2966" spans="1:65" s="2" customFormat="1" ht="97.5">
      <c r="A2966" s="35"/>
      <c r="B2966" s="36"/>
      <c r="C2966" s="35"/>
      <c r="D2966" s="159" t="s">
        <v>204</v>
      </c>
      <c r="E2966" s="35"/>
      <c r="F2966" s="160" t="s">
        <v>3808</v>
      </c>
      <c r="G2966" s="35"/>
      <c r="H2966" s="35"/>
      <c r="I2966" s="161"/>
      <c r="J2966" s="35"/>
      <c r="K2966" s="35"/>
      <c r="L2966" s="36"/>
      <c r="M2966" s="162"/>
      <c r="N2966" s="163"/>
      <c r="O2966" s="56"/>
      <c r="P2966" s="56"/>
      <c r="Q2966" s="56"/>
      <c r="R2966" s="56"/>
      <c r="S2966" s="56"/>
      <c r="T2966" s="57"/>
      <c r="U2966" s="35"/>
      <c r="V2966" s="35"/>
      <c r="W2966" s="35"/>
      <c r="X2966" s="35"/>
      <c r="Y2966" s="35"/>
      <c r="Z2966" s="35"/>
      <c r="AA2966" s="35"/>
      <c r="AB2966" s="35"/>
      <c r="AC2966" s="35"/>
      <c r="AD2966" s="35"/>
      <c r="AE2966" s="35"/>
      <c r="AT2966" s="20" t="s">
        <v>204</v>
      </c>
      <c r="AU2966" s="20" t="s">
        <v>81</v>
      </c>
    </row>
    <row r="2967" spans="1:65" s="13" customFormat="1">
      <c r="B2967" s="164"/>
      <c r="D2967" s="159" t="s">
        <v>206</v>
      </c>
      <c r="E2967" s="165" t="s">
        <v>3</v>
      </c>
      <c r="F2967" s="166" t="s">
        <v>3814</v>
      </c>
      <c r="H2967" s="167">
        <v>28</v>
      </c>
      <c r="I2967" s="168"/>
      <c r="L2967" s="164"/>
      <c r="M2967" s="169"/>
      <c r="N2967" s="170"/>
      <c r="O2967" s="170"/>
      <c r="P2967" s="170"/>
      <c r="Q2967" s="170"/>
      <c r="R2967" s="170"/>
      <c r="S2967" s="170"/>
      <c r="T2967" s="171"/>
      <c r="AT2967" s="165" t="s">
        <v>206</v>
      </c>
      <c r="AU2967" s="165" t="s">
        <v>81</v>
      </c>
      <c r="AV2967" s="13" t="s">
        <v>81</v>
      </c>
      <c r="AW2967" s="13" t="s">
        <v>34</v>
      </c>
      <c r="AX2967" s="13" t="s">
        <v>79</v>
      </c>
      <c r="AY2967" s="165" t="s">
        <v>195</v>
      </c>
    </row>
    <row r="2968" spans="1:65" s="2" customFormat="1" ht="37.9" customHeight="1">
      <c r="A2968" s="35"/>
      <c r="B2968" s="145"/>
      <c r="C2968" s="146" t="s">
        <v>3815</v>
      </c>
      <c r="D2968" s="146" t="s">
        <v>197</v>
      </c>
      <c r="E2968" s="147" t="s">
        <v>3816</v>
      </c>
      <c r="F2968" s="148" t="s">
        <v>3817</v>
      </c>
      <c r="G2968" s="149" t="s">
        <v>467</v>
      </c>
      <c r="H2968" s="150">
        <v>39</v>
      </c>
      <c r="I2968" s="151"/>
      <c r="J2968" s="152">
        <f>ROUND(I2968*H2968,2)</f>
        <v>0</v>
      </c>
      <c r="K2968" s="148" t="s">
        <v>201</v>
      </c>
      <c r="L2968" s="36"/>
      <c r="M2968" s="153" t="s">
        <v>3</v>
      </c>
      <c r="N2968" s="154" t="s">
        <v>43</v>
      </c>
      <c r="O2968" s="56"/>
      <c r="P2968" s="155">
        <f>O2968*H2968</f>
        <v>0</v>
      </c>
      <c r="Q2968" s="155">
        <v>0</v>
      </c>
      <c r="R2968" s="155">
        <f>Q2968*H2968</f>
        <v>0</v>
      </c>
      <c r="S2968" s="155">
        <v>0</v>
      </c>
      <c r="T2968" s="156">
        <f>S2968*H2968</f>
        <v>0</v>
      </c>
      <c r="U2968" s="35"/>
      <c r="V2968" s="35"/>
      <c r="W2968" s="35"/>
      <c r="X2968" s="35"/>
      <c r="Y2968" s="35"/>
      <c r="Z2968" s="35"/>
      <c r="AA2968" s="35"/>
      <c r="AB2968" s="35"/>
      <c r="AC2968" s="35"/>
      <c r="AD2968" s="35"/>
      <c r="AE2968" s="35"/>
      <c r="AR2968" s="157" t="s">
        <v>292</v>
      </c>
      <c r="AT2968" s="157" t="s">
        <v>197</v>
      </c>
      <c r="AU2968" s="157" t="s">
        <v>81</v>
      </c>
      <c r="AY2968" s="20" t="s">
        <v>195</v>
      </c>
      <c r="BE2968" s="158">
        <f>IF(N2968="základní",J2968,0)</f>
        <v>0</v>
      </c>
      <c r="BF2968" s="158">
        <f>IF(N2968="snížená",J2968,0)</f>
        <v>0</v>
      </c>
      <c r="BG2968" s="158">
        <f>IF(N2968="zákl. přenesená",J2968,0)</f>
        <v>0</v>
      </c>
      <c r="BH2968" s="158">
        <f>IF(N2968="sníž. přenesená",J2968,0)</f>
        <v>0</v>
      </c>
      <c r="BI2968" s="158">
        <f>IF(N2968="nulová",J2968,0)</f>
        <v>0</v>
      </c>
      <c r="BJ2968" s="20" t="s">
        <v>79</v>
      </c>
      <c r="BK2968" s="158">
        <f>ROUND(I2968*H2968,2)</f>
        <v>0</v>
      </c>
      <c r="BL2968" s="20" t="s">
        <v>292</v>
      </c>
      <c r="BM2968" s="157" t="s">
        <v>3818</v>
      </c>
    </row>
    <row r="2969" spans="1:65" s="2" customFormat="1" ht="97.5">
      <c r="A2969" s="35"/>
      <c r="B2969" s="36"/>
      <c r="C2969" s="35"/>
      <c r="D2969" s="159" t="s">
        <v>204</v>
      </c>
      <c r="E2969" s="35"/>
      <c r="F2969" s="160" t="s">
        <v>3808</v>
      </c>
      <c r="G2969" s="35"/>
      <c r="H2969" s="35"/>
      <c r="I2969" s="161"/>
      <c r="J2969" s="35"/>
      <c r="K2969" s="35"/>
      <c r="L2969" s="36"/>
      <c r="M2969" s="162"/>
      <c r="N2969" s="163"/>
      <c r="O2969" s="56"/>
      <c r="P2969" s="56"/>
      <c r="Q2969" s="56"/>
      <c r="R2969" s="56"/>
      <c r="S2969" s="56"/>
      <c r="T2969" s="57"/>
      <c r="U2969" s="35"/>
      <c r="V2969" s="35"/>
      <c r="W2969" s="35"/>
      <c r="X2969" s="35"/>
      <c r="Y2969" s="35"/>
      <c r="Z2969" s="35"/>
      <c r="AA2969" s="35"/>
      <c r="AB2969" s="35"/>
      <c r="AC2969" s="35"/>
      <c r="AD2969" s="35"/>
      <c r="AE2969" s="35"/>
      <c r="AT2969" s="20" t="s">
        <v>204</v>
      </c>
      <c r="AU2969" s="20" t="s">
        <v>81</v>
      </c>
    </row>
    <row r="2970" spans="1:65" s="13" customFormat="1">
      <c r="B2970" s="164"/>
      <c r="D2970" s="159" t="s">
        <v>206</v>
      </c>
      <c r="E2970" s="165" t="s">
        <v>3</v>
      </c>
      <c r="F2970" s="166" t="s">
        <v>3819</v>
      </c>
      <c r="H2970" s="167">
        <v>39</v>
      </c>
      <c r="I2970" s="168"/>
      <c r="L2970" s="164"/>
      <c r="M2970" s="169"/>
      <c r="N2970" s="170"/>
      <c r="O2970" s="170"/>
      <c r="P2970" s="170"/>
      <c r="Q2970" s="170"/>
      <c r="R2970" s="170"/>
      <c r="S2970" s="170"/>
      <c r="T2970" s="171"/>
      <c r="AT2970" s="165" t="s">
        <v>206</v>
      </c>
      <c r="AU2970" s="165" t="s">
        <v>81</v>
      </c>
      <c r="AV2970" s="13" t="s">
        <v>81</v>
      </c>
      <c r="AW2970" s="13" t="s">
        <v>34</v>
      </c>
      <c r="AX2970" s="13" t="s">
        <v>79</v>
      </c>
      <c r="AY2970" s="165" t="s">
        <v>195</v>
      </c>
    </row>
    <row r="2971" spans="1:65" s="2" customFormat="1" ht="37.9" customHeight="1">
      <c r="A2971" s="35"/>
      <c r="B2971" s="145"/>
      <c r="C2971" s="146" t="s">
        <v>3820</v>
      </c>
      <c r="D2971" s="146" t="s">
        <v>197</v>
      </c>
      <c r="E2971" s="147" t="s">
        <v>3821</v>
      </c>
      <c r="F2971" s="148" t="s">
        <v>3822</v>
      </c>
      <c r="G2971" s="149" t="s">
        <v>467</v>
      </c>
      <c r="H2971" s="150">
        <v>1</v>
      </c>
      <c r="I2971" s="151"/>
      <c r="J2971" s="152">
        <f>ROUND(I2971*H2971,2)</f>
        <v>0</v>
      </c>
      <c r="K2971" s="148" t="s">
        <v>201</v>
      </c>
      <c r="L2971" s="36"/>
      <c r="M2971" s="153" t="s">
        <v>3</v>
      </c>
      <c r="N2971" s="154" t="s">
        <v>43</v>
      </c>
      <c r="O2971" s="56"/>
      <c r="P2971" s="155">
        <f>O2971*H2971</f>
        <v>0</v>
      </c>
      <c r="Q2971" s="155">
        <v>0</v>
      </c>
      <c r="R2971" s="155">
        <f>Q2971*H2971</f>
        <v>0</v>
      </c>
      <c r="S2971" s="155">
        <v>0</v>
      </c>
      <c r="T2971" s="156">
        <f>S2971*H2971</f>
        <v>0</v>
      </c>
      <c r="U2971" s="35"/>
      <c r="V2971" s="35"/>
      <c r="W2971" s="35"/>
      <c r="X2971" s="35"/>
      <c r="Y2971" s="35"/>
      <c r="Z2971" s="35"/>
      <c r="AA2971" s="35"/>
      <c r="AB2971" s="35"/>
      <c r="AC2971" s="35"/>
      <c r="AD2971" s="35"/>
      <c r="AE2971" s="35"/>
      <c r="AR2971" s="157" t="s">
        <v>292</v>
      </c>
      <c r="AT2971" s="157" t="s">
        <v>197</v>
      </c>
      <c r="AU2971" s="157" t="s">
        <v>81</v>
      </c>
      <c r="AY2971" s="20" t="s">
        <v>195</v>
      </c>
      <c r="BE2971" s="158">
        <f>IF(N2971="základní",J2971,0)</f>
        <v>0</v>
      </c>
      <c r="BF2971" s="158">
        <f>IF(N2971="snížená",J2971,0)</f>
        <v>0</v>
      </c>
      <c r="BG2971" s="158">
        <f>IF(N2971="zákl. přenesená",J2971,0)</f>
        <v>0</v>
      </c>
      <c r="BH2971" s="158">
        <f>IF(N2971="sníž. přenesená",J2971,0)</f>
        <v>0</v>
      </c>
      <c r="BI2971" s="158">
        <f>IF(N2971="nulová",J2971,0)</f>
        <v>0</v>
      </c>
      <c r="BJ2971" s="20" t="s">
        <v>79</v>
      </c>
      <c r="BK2971" s="158">
        <f>ROUND(I2971*H2971,2)</f>
        <v>0</v>
      </c>
      <c r="BL2971" s="20" t="s">
        <v>292</v>
      </c>
      <c r="BM2971" s="157" t="s">
        <v>3823</v>
      </c>
    </row>
    <row r="2972" spans="1:65" s="2" customFormat="1" ht="97.5">
      <c r="A2972" s="35"/>
      <c r="B2972" s="36"/>
      <c r="C2972" s="35"/>
      <c r="D2972" s="159" t="s">
        <v>204</v>
      </c>
      <c r="E2972" s="35"/>
      <c r="F2972" s="160" t="s">
        <v>3808</v>
      </c>
      <c r="G2972" s="35"/>
      <c r="H2972" s="35"/>
      <c r="I2972" s="161"/>
      <c r="J2972" s="35"/>
      <c r="K2972" s="35"/>
      <c r="L2972" s="36"/>
      <c r="M2972" s="162"/>
      <c r="N2972" s="163"/>
      <c r="O2972" s="56"/>
      <c r="P2972" s="56"/>
      <c r="Q2972" s="56"/>
      <c r="R2972" s="56"/>
      <c r="S2972" s="56"/>
      <c r="T2972" s="57"/>
      <c r="U2972" s="35"/>
      <c r="V2972" s="35"/>
      <c r="W2972" s="35"/>
      <c r="X2972" s="35"/>
      <c r="Y2972" s="35"/>
      <c r="Z2972" s="35"/>
      <c r="AA2972" s="35"/>
      <c r="AB2972" s="35"/>
      <c r="AC2972" s="35"/>
      <c r="AD2972" s="35"/>
      <c r="AE2972" s="35"/>
      <c r="AT2972" s="20" t="s">
        <v>204</v>
      </c>
      <c r="AU2972" s="20" t="s">
        <v>81</v>
      </c>
    </row>
    <row r="2973" spans="1:65" s="13" customFormat="1">
      <c r="B2973" s="164"/>
      <c r="D2973" s="159" t="s">
        <v>206</v>
      </c>
      <c r="E2973" s="165" t="s">
        <v>3</v>
      </c>
      <c r="F2973" s="166" t="s">
        <v>3267</v>
      </c>
      <c r="H2973" s="167">
        <v>1</v>
      </c>
      <c r="I2973" s="168"/>
      <c r="L2973" s="164"/>
      <c r="M2973" s="169"/>
      <c r="N2973" s="170"/>
      <c r="O2973" s="170"/>
      <c r="P2973" s="170"/>
      <c r="Q2973" s="170"/>
      <c r="R2973" s="170"/>
      <c r="S2973" s="170"/>
      <c r="T2973" s="171"/>
      <c r="AT2973" s="165" t="s">
        <v>206</v>
      </c>
      <c r="AU2973" s="165" t="s">
        <v>81</v>
      </c>
      <c r="AV2973" s="13" t="s">
        <v>81</v>
      </c>
      <c r="AW2973" s="13" t="s">
        <v>34</v>
      </c>
      <c r="AX2973" s="13" t="s">
        <v>79</v>
      </c>
      <c r="AY2973" s="165" t="s">
        <v>195</v>
      </c>
    </row>
    <row r="2974" spans="1:65" s="2" customFormat="1" ht="14.45" customHeight="1">
      <c r="A2974" s="35"/>
      <c r="B2974" s="145"/>
      <c r="C2974" s="188" t="s">
        <v>3824</v>
      </c>
      <c r="D2974" s="188" t="s">
        <v>282</v>
      </c>
      <c r="E2974" s="189" t="s">
        <v>3825</v>
      </c>
      <c r="F2974" s="190" t="s">
        <v>3826</v>
      </c>
      <c r="G2974" s="191" t="s">
        <v>321</v>
      </c>
      <c r="H2974" s="192">
        <v>158.19999999999999</v>
      </c>
      <c r="I2974" s="193"/>
      <c r="J2974" s="194">
        <f>ROUND(I2974*H2974,2)</f>
        <v>0</v>
      </c>
      <c r="K2974" s="190" t="s">
        <v>201</v>
      </c>
      <c r="L2974" s="195"/>
      <c r="M2974" s="196" t="s">
        <v>3</v>
      </c>
      <c r="N2974" s="197" t="s">
        <v>43</v>
      </c>
      <c r="O2974" s="56"/>
      <c r="P2974" s="155">
        <f>O2974*H2974</f>
        <v>0</v>
      </c>
      <c r="Q2974" s="155">
        <v>6.0000000000000001E-3</v>
      </c>
      <c r="R2974" s="155">
        <f>Q2974*H2974</f>
        <v>0.94919999999999993</v>
      </c>
      <c r="S2974" s="155">
        <v>0</v>
      </c>
      <c r="T2974" s="156">
        <f>S2974*H2974</f>
        <v>0</v>
      </c>
      <c r="U2974" s="35"/>
      <c r="V2974" s="35"/>
      <c r="W2974" s="35"/>
      <c r="X2974" s="35"/>
      <c r="Y2974" s="35"/>
      <c r="Z2974" s="35"/>
      <c r="AA2974" s="35"/>
      <c r="AB2974" s="35"/>
      <c r="AC2974" s="35"/>
      <c r="AD2974" s="35"/>
      <c r="AE2974" s="35"/>
      <c r="AR2974" s="157" t="s">
        <v>392</v>
      </c>
      <c r="AT2974" s="157" t="s">
        <v>282</v>
      </c>
      <c r="AU2974" s="157" t="s">
        <v>81</v>
      </c>
      <c r="AY2974" s="20" t="s">
        <v>195</v>
      </c>
      <c r="BE2974" s="158">
        <f>IF(N2974="základní",J2974,0)</f>
        <v>0</v>
      </c>
      <c r="BF2974" s="158">
        <f>IF(N2974="snížená",J2974,0)</f>
        <v>0</v>
      </c>
      <c r="BG2974" s="158">
        <f>IF(N2974="zákl. přenesená",J2974,0)</f>
        <v>0</v>
      </c>
      <c r="BH2974" s="158">
        <f>IF(N2974="sníž. přenesená",J2974,0)</f>
        <v>0</v>
      </c>
      <c r="BI2974" s="158">
        <f>IF(N2974="nulová",J2974,0)</f>
        <v>0</v>
      </c>
      <c r="BJ2974" s="20" t="s">
        <v>79</v>
      </c>
      <c r="BK2974" s="158">
        <f>ROUND(I2974*H2974,2)</f>
        <v>0</v>
      </c>
      <c r="BL2974" s="20" t="s">
        <v>292</v>
      </c>
      <c r="BM2974" s="157" t="s">
        <v>3827</v>
      </c>
    </row>
    <row r="2975" spans="1:65" s="13" customFormat="1" ht="22.5">
      <c r="B2975" s="164"/>
      <c r="D2975" s="159" t="s">
        <v>206</v>
      </c>
      <c r="E2975" s="165" t="s">
        <v>3</v>
      </c>
      <c r="F2975" s="166" t="s">
        <v>3828</v>
      </c>
      <c r="H2975" s="167">
        <v>158.19999999999999</v>
      </c>
      <c r="I2975" s="168"/>
      <c r="L2975" s="164"/>
      <c r="M2975" s="169"/>
      <c r="N2975" s="170"/>
      <c r="O2975" s="170"/>
      <c r="P2975" s="170"/>
      <c r="Q2975" s="170"/>
      <c r="R2975" s="170"/>
      <c r="S2975" s="170"/>
      <c r="T2975" s="171"/>
      <c r="AT2975" s="165" t="s">
        <v>206</v>
      </c>
      <c r="AU2975" s="165" t="s">
        <v>81</v>
      </c>
      <c r="AV2975" s="13" t="s">
        <v>81</v>
      </c>
      <c r="AW2975" s="13" t="s">
        <v>34</v>
      </c>
      <c r="AX2975" s="13" t="s">
        <v>79</v>
      </c>
      <c r="AY2975" s="165" t="s">
        <v>195</v>
      </c>
    </row>
    <row r="2976" spans="1:65" s="2" customFormat="1" ht="24.2" customHeight="1">
      <c r="A2976" s="35"/>
      <c r="B2976" s="145"/>
      <c r="C2976" s="188" t="s">
        <v>3829</v>
      </c>
      <c r="D2976" s="188" t="s">
        <v>282</v>
      </c>
      <c r="E2976" s="189" t="s">
        <v>3830</v>
      </c>
      <c r="F2976" s="190" t="s">
        <v>3831</v>
      </c>
      <c r="G2976" s="191" t="s">
        <v>467</v>
      </c>
      <c r="H2976" s="192">
        <v>238</v>
      </c>
      <c r="I2976" s="193"/>
      <c r="J2976" s="194">
        <f>ROUND(I2976*H2976,2)</f>
        <v>0</v>
      </c>
      <c r="K2976" s="190" t="s">
        <v>201</v>
      </c>
      <c r="L2976" s="195"/>
      <c r="M2976" s="196" t="s">
        <v>3</v>
      </c>
      <c r="N2976" s="197" t="s">
        <v>43</v>
      </c>
      <c r="O2976" s="56"/>
      <c r="P2976" s="155">
        <f>O2976*H2976</f>
        <v>0</v>
      </c>
      <c r="Q2976" s="155">
        <v>6.0000000000000002E-5</v>
      </c>
      <c r="R2976" s="155">
        <f>Q2976*H2976</f>
        <v>1.4280000000000001E-2</v>
      </c>
      <c r="S2976" s="155">
        <v>0</v>
      </c>
      <c r="T2976" s="156">
        <f>S2976*H2976</f>
        <v>0</v>
      </c>
      <c r="U2976" s="35"/>
      <c r="V2976" s="35"/>
      <c r="W2976" s="35"/>
      <c r="X2976" s="35"/>
      <c r="Y2976" s="35"/>
      <c r="Z2976" s="35"/>
      <c r="AA2976" s="35"/>
      <c r="AB2976" s="35"/>
      <c r="AC2976" s="35"/>
      <c r="AD2976" s="35"/>
      <c r="AE2976" s="35"/>
      <c r="AR2976" s="157" t="s">
        <v>392</v>
      </c>
      <c r="AT2976" s="157" t="s">
        <v>282</v>
      </c>
      <c r="AU2976" s="157" t="s">
        <v>81</v>
      </c>
      <c r="AY2976" s="20" t="s">
        <v>195</v>
      </c>
      <c r="BE2976" s="158">
        <f>IF(N2976="základní",J2976,0)</f>
        <v>0</v>
      </c>
      <c r="BF2976" s="158">
        <f>IF(N2976="snížená",J2976,0)</f>
        <v>0</v>
      </c>
      <c r="BG2976" s="158">
        <f>IF(N2976="zákl. přenesená",J2976,0)</f>
        <v>0</v>
      </c>
      <c r="BH2976" s="158">
        <f>IF(N2976="sníž. přenesená",J2976,0)</f>
        <v>0</v>
      </c>
      <c r="BI2976" s="158">
        <f>IF(N2976="nulová",J2976,0)</f>
        <v>0</v>
      </c>
      <c r="BJ2976" s="20" t="s">
        <v>79</v>
      </c>
      <c r="BK2976" s="158">
        <f>ROUND(I2976*H2976,2)</f>
        <v>0</v>
      </c>
      <c r="BL2976" s="20" t="s">
        <v>292</v>
      </c>
      <c r="BM2976" s="157" t="s">
        <v>3832</v>
      </c>
    </row>
    <row r="2977" spans="1:65" s="13" customFormat="1">
      <c r="B2977" s="164"/>
      <c r="D2977" s="159" t="s">
        <v>206</v>
      </c>
      <c r="E2977" s="165" t="s">
        <v>3</v>
      </c>
      <c r="F2977" s="166" t="s">
        <v>3833</v>
      </c>
      <c r="H2977" s="167">
        <v>238</v>
      </c>
      <c r="I2977" s="168"/>
      <c r="L2977" s="164"/>
      <c r="M2977" s="169"/>
      <c r="N2977" s="170"/>
      <c r="O2977" s="170"/>
      <c r="P2977" s="170"/>
      <c r="Q2977" s="170"/>
      <c r="R2977" s="170"/>
      <c r="S2977" s="170"/>
      <c r="T2977" s="171"/>
      <c r="AT2977" s="165" t="s">
        <v>206</v>
      </c>
      <c r="AU2977" s="165" t="s">
        <v>81</v>
      </c>
      <c r="AV2977" s="13" t="s">
        <v>81</v>
      </c>
      <c r="AW2977" s="13" t="s">
        <v>34</v>
      </c>
      <c r="AX2977" s="13" t="s">
        <v>79</v>
      </c>
      <c r="AY2977" s="165" t="s">
        <v>195</v>
      </c>
    </row>
    <row r="2978" spans="1:65" s="2" customFormat="1" ht="37.9" customHeight="1">
      <c r="A2978" s="35"/>
      <c r="B2978" s="145"/>
      <c r="C2978" s="146" t="s">
        <v>3834</v>
      </c>
      <c r="D2978" s="146" t="s">
        <v>197</v>
      </c>
      <c r="E2978" s="147" t="s">
        <v>3835</v>
      </c>
      <c r="F2978" s="148" t="s">
        <v>3836</v>
      </c>
      <c r="G2978" s="149" t="s">
        <v>321</v>
      </c>
      <c r="H2978" s="150">
        <v>26.65</v>
      </c>
      <c r="I2978" s="151"/>
      <c r="J2978" s="152">
        <f>ROUND(I2978*H2978,2)</f>
        <v>0</v>
      </c>
      <c r="K2978" s="148" t="s">
        <v>3</v>
      </c>
      <c r="L2978" s="36"/>
      <c r="M2978" s="153" t="s">
        <v>3</v>
      </c>
      <c r="N2978" s="154" t="s">
        <v>43</v>
      </c>
      <c r="O2978" s="56"/>
      <c r="P2978" s="155">
        <f>O2978*H2978</f>
        <v>0</v>
      </c>
      <c r="Q2978" s="155">
        <v>0</v>
      </c>
      <c r="R2978" s="155">
        <f>Q2978*H2978</f>
        <v>0</v>
      </c>
      <c r="S2978" s="155">
        <v>0</v>
      </c>
      <c r="T2978" s="156">
        <f>S2978*H2978</f>
        <v>0</v>
      </c>
      <c r="U2978" s="35"/>
      <c r="V2978" s="35"/>
      <c r="W2978" s="35"/>
      <c r="X2978" s="35"/>
      <c r="Y2978" s="35"/>
      <c r="Z2978" s="35"/>
      <c r="AA2978" s="35"/>
      <c r="AB2978" s="35"/>
      <c r="AC2978" s="35"/>
      <c r="AD2978" s="35"/>
      <c r="AE2978" s="35"/>
      <c r="AR2978" s="157" t="s">
        <v>292</v>
      </c>
      <c r="AT2978" s="157" t="s">
        <v>197</v>
      </c>
      <c r="AU2978" s="157" t="s">
        <v>81</v>
      </c>
      <c r="AY2978" s="20" t="s">
        <v>195</v>
      </c>
      <c r="BE2978" s="158">
        <f>IF(N2978="základní",J2978,0)</f>
        <v>0</v>
      </c>
      <c r="BF2978" s="158">
        <f>IF(N2978="snížená",J2978,0)</f>
        <v>0</v>
      </c>
      <c r="BG2978" s="158">
        <f>IF(N2978="zákl. přenesená",J2978,0)</f>
        <v>0</v>
      </c>
      <c r="BH2978" s="158">
        <f>IF(N2978="sníž. přenesená",J2978,0)</f>
        <v>0</v>
      </c>
      <c r="BI2978" s="158">
        <f>IF(N2978="nulová",J2978,0)</f>
        <v>0</v>
      </c>
      <c r="BJ2978" s="20" t="s">
        <v>79</v>
      </c>
      <c r="BK2978" s="158">
        <f>ROUND(I2978*H2978,2)</f>
        <v>0</v>
      </c>
      <c r="BL2978" s="20" t="s">
        <v>292</v>
      </c>
      <c r="BM2978" s="157" t="s">
        <v>3837</v>
      </c>
    </row>
    <row r="2979" spans="1:65" s="13" customFormat="1">
      <c r="B2979" s="164"/>
      <c r="D2979" s="159" t="s">
        <v>206</v>
      </c>
      <c r="E2979" s="165" t="s">
        <v>3</v>
      </c>
      <c r="F2979" s="166" t="s">
        <v>3838</v>
      </c>
      <c r="H2979" s="167">
        <v>26.65</v>
      </c>
      <c r="I2979" s="168"/>
      <c r="L2979" s="164"/>
      <c r="M2979" s="169"/>
      <c r="N2979" s="170"/>
      <c r="O2979" s="170"/>
      <c r="P2979" s="170"/>
      <c r="Q2979" s="170"/>
      <c r="R2979" s="170"/>
      <c r="S2979" s="170"/>
      <c r="T2979" s="171"/>
      <c r="AT2979" s="165" t="s">
        <v>206</v>
      </c>
      <c r="AU2979" s="165" t="s">
        <v>81</v>
      </c>
      <c r="AV2979" s="13" t="s">
        <v>81</v>
      </c>
      <c r="AW2979" s="13" t="s">
        <v>34</v>
      </c>
      <c r="AX2979" s="13" t="s">
        <v>79</v>
      </c>
      <c r="AY2979" s="165" t="s">
        <v>195</v>
      </c>
    </row>
    <row r="2980" spans="1:65" s="2" customFormat="1" ht="37.9" customHeight="1">
      <c r="A2980" s="35"/>
      <c r="B2980" s="145"/>
      <c r="C2980" s="146" t="s">
        <v>3839</v>
      </c>
      <c r="D2980" s="146" t="s">
        <v>197</v>
      </c>
      <c r="E2980" s="147" t="s">
        <v>3840</v>
      </c>
      <c r="F2980" s="148" t="s">
        <v>3841</v>
      </c>
      <c r="G2980" s="149" t="s">
        <v>321</v>
      </c>
      <c r="H2980" s="150">
        <v>47.45</v>
      </c>
      <c r="I2980" s="151"/>
      <c r="J2980" s="152">
        <f>ROUND(I2980*H2980,2)</f>
        <v>0</v>
      </c>
      <c r="K2980" s="148" t="s">
        <v>3</v>
      </c>
      <c r="L2980" s="36"/>
      <c r="M2980" s="153" t="s">
        <v>3</v>
      </c>
      <c r="N2980" s="154" t="s">
        <v>43</v>
      </c>
      <c r="O2980" s="56"/>
      <c r="P2980" s="155">
        <f>O2980*H2980</f>
        <v>0</v>
      </c>
      <c r="Q2980" s="155">
        <v>0</v>
      </c>
      <c r="R2980" s="155">
        <f>Q2980*H2980</f>
        <v>0</v>
      </c>
      <c r="S2980" s="155">
        <v>0</v>
      </c>
      <c r="T2980" s="156">
        <f>S2980*H2980</f>
        <v>0</v>
      </c>
      <c r="U2980" s="35"/>
      <c r="V2980" s="35"/>
      <c r="W2980" s="35"/>
      <c r="X2980" s="35"/>
      <c r="Y2980" s="35"/>
      <c r="Z2980" s="35"/>
      <c r="AA2980" s="35"/>
      <c r="AB2980" s="35"/>
      <c r="AC2980" s="35"/>
      <c r="AD2980" s="35"/>
      <c r="AE2980" s="35"/>
      <c r="AR2980" s="157" t="s">
        <v>292</v>
      </c>
      <c r="AT2980" s="157" t="s">
        <v>197</v>
      </c>
      <c r="AU2980" s="157" t="s">
        <v>81</v>
      </c>
      <c r="AY2980" s="20" t="s">
        <v>195</v>
      </c>
      <c r="BE2980" s="158">
        <f>IF(N2980="základní",J2980,0)</f>
        <v>0</v>
      </c>
      <c r="BF2980" s="158">
        <f>IF(N2980="snížená",J2980,0)</f>
        <v>0</v>
      </c>
      <c r="BG2980" s="158">
        <f>IF(N2980="zákl. přenesená",J2980,0)</f>
        <v>0</v>
      </c>
      <c r="BH2980" s="158">
        <f>IF(N2980="sníž. přenesená",J2980,0)</f>
        <v>0</v>
      </c>
      <c r="BI2980" s="158">
        <f>IF(N2980="nulová",J2980,0)</f>
        <v>0</v>
      </c>
      <c r="BJ2980" s="20" t="s">
        <v>79</v>
      </c>
      <c r="BK2980" s="158">
        <f>ROUND(I2980*H2980,2)</f>
        <v>0</v>
      </c>
      <c r="BL2980" s="20" t="s">
        <v>292</v>
      </c>
      <c r="BM2980" s="157" t="s">
        <v>3842</v>
      </c>
    </row>
    <row r="2981" spans="1:65" s="13" customFormat="1">
      <c r="B2981" s="164"/>
      <c r="D2981" s="159" t="s">
        <v>206</v>
      </c>
      <c r="E2981" s="165" t="s">
        <v>3</v>
      </c>
      <c r="F2981" s="166" t="s">
        <v>3843</v>
      </c>
      <c r="H2981" s="167">
        <v>47.45</v>
      </c>
      <c r="I2981" s="168"/>
      <c r="L2981" s="164"/>
      <c r="M2981" s="169"/>
      <c r="N2981" s="170"/>
      <c r="O2981" s="170"/>
      <c r="P2981" s="170"/>
      <c r="Q2981" s="170"/>
      <c r="R2981" s="170"/>
      <c r="S2981" s="170"/>
      <c r="T2981" s="171"/>
      <c r="AT2981" s="165" t="s">
        <v>206</v>
      </c>
      <c r="AU2981" s="165" t="s">
        <v>81</v>
      </c>
      <c r="AV2981" s="13" t="s">
        <v>81</v>
      </c>
      <c r="AW2981" s="13" t="s">
        <v>34</v>
      </c>
      <c r="AX2981" s="13" t="s">
        <v>79</v>
      </c>
      <c r="AY2981" s="165" t="s">
        <v>195</v>
      </c>
    </row>
    <row r="2982" spans="1:65" s="2" customFormat="1" ht="49.15" customHeight="1">
      <c r="A2982" s="35"/>
      <c r="B2982" s="145"/>
      <c r="C2982" s="146" t="s">
        <v>3844</v>
      </c>
      <c r="D2982" s="146" t="s">
        <v>197</v>
      </c>
      <c r="E2982" s="147" t="s">
        <v>3845</v>
      </c>
      <c r="F2982" s="148" t="s">
        <v>3846</v>
      </c>
      <c r="G2982" s="149" t="s">
        <v>262</v>
      </c>
      <c r="H2982" s="150">
        <v>1.331</v>
      </c>
      <c r="I2982" s="151"/>
      <c r="J2982" s="152">
        <f>ROUND(I2982*H2982,2)</f>
        <v>0</v>
      </c>
      <c r="K2982" s="148" t="s">
        <v>201</v>
      </c>
      <c r="L2982" s="36"/>
      <c r="M2982" s="153" t="s">
        <v>3</v>
      </c>
      <c r="N2982" s="154" t="s">
        <v>43</v>
      </c>
      <c r="O2982" s="56"/>
      <c r="P2982" s="155">
        <f>O2982*H2982</f>
        <v>0</v>
      </c>
      <c r="Q2982" s="155">
        <v>0</v>
      </c>
      <c r="R2982" s="155">
        <f>Q2982*H2982</f>
        <v>0</v>
      </c>
      <c r="S2982" s="155">
        <v>0</v>
      </c>
      <c r="T2982" s="156">
        <f>S2982*H2982</f>
        <v>0</v>
      </c>
      <c r="U2982" s="35"/>
      <c r="V2982" s="35"/>
      <c r="W2982" s="35"/>
      <c r="X2982" s="35"/>
      <c r="Y2982" s="35"/>
      <c r="Z2982" s="35"/>
      <c r="AA2982" s="35"/>
      <c r="AB2982" s="35"/>
      <c r="AC2982" s="35"/>
      <c r="AD2982" s="35"/>
      <c r="AE2982" s="35"/>
      <c r="AR2982" s="157" t="s">
        <v>292</v>
      </c>
      <c r="AT2982" s="157" t="s">
        <v>197</v>
      </c>
      <c r="AU2982" s="157" t="s">
        <v>81</v>
      </c>
      <c r="AY2982" s="20" t="s">
        <v>195</v>
      </c>
      <c r="BE2982" s="158">
        <f>IF(N2982="základní",J2982,0)</f>
        <v>0</v>
      </c>
      <c r="BF2982" s="158">
        <f>IF(N2982="snížená",J2982,0)</f>
        <v>0</v>
      </c>
      <c r="BG2982" s="158">
        <f>IF(N2982="zákl. přenesená",J2982,0)</f>
        <v>0</v>
      </c>
      <c r="BH2982" s="158">
        <f>IF(N2982="sníž. přenesená",J2982,0)</f>
        <v>0</v>
      </c>
      <c r="BI2982" s="158">
        <f>IF(N2982="nulová",J2982,0)</f>
        <v>0</v>
      </c>
      <c r="BJ2982" s="20" t="s">
        <v>79</v>
      </c>
      <c r="BK2982" s="158">
        <f>ROUND(I2982*H2982,2)</f>
        <v>0</v>
      </c>
      <c r="BL2982" s="20" t="s">
        <v>292</v>
      </c>
      <c r="BM2982" s="157" t="s">
        <v>3847</v>
      </c>
    </row>
    <row r="2983" spans="1:65" s="2" customFormat="1" ht="126.75">
      <c r="A2983" s="35"/>
      <c r="B2983" s="36"/>
      <c r="C2983" s="35"/>
      <c r="D2983" s="159" t="s">
        <v>204</v>
      </c>
      <c r="E2983" s="35"/>
      <c r="F2983" s="160" t="s">
        <v>3848</v>
      </c>
      <c r="G2983" s="35"/>
      <c r="H2983" s="35"/>
      <c r="I2983" s="161"/>
      <c r="J2983" s="35"/>
      <c r="K2983" s="35"/>
      <c r="L2983" s="36"/>
      <c r="M2983" s="162"/>
      <c r="N2983" s="163"/>
      <c r="O2983" s="56"/>
      <c r="P2983" s="56"/>
      <c r="Q2983" s="56"/>
      <c r="R2983" s="56"/>
      <c r="S2983" s="56"/>
      <c r="T2983" s="57"/>
      <c r="U2983" s="35"/>
      <c r="V2983" s="35"/>
      <c r="W2983" s="35"/>
      <c r="X2983" s="35"/>
      <c r="Y2983" s="35"/>
      <c r="Z2983" s="35"/>
      <c r="AA2983" s="35"/>
      <c r="AB2983" s="35"/>
      <c r="AC2983" s="35"/>
      <c r="AD2983" s="35"/>
      <c r="AE2983" s="35"/>
      <c r="AT2983" s="20" t="s">
        <v>204</v>
      </c>
      <c r="AU2983" s="20" t="s">
        <v>81</v>
      </c>
    </row>
    <row r="2984" spans="1:65" s="12" customFormat="1" ht="22.9" customHeight="1">
      <c r="B2984" s="132"/>
      <c r="D2984" s="133" t="s">
        <v>71</v>
      </c>
      <c r="E2984" s="143" t="s">
        <v>3849</v>
      </c>
      <c r="F2984" s="143" t="s">
        <v>3850</v>
      </c>
      <c r="I2984" s="135"/>
      <c r="J2984" s="144">
        <f>BK2984</f>
        <v>0</v>
      </c>
      <c r="L2984" s="132"/>
      <c r="M2984" s="137"/>
      <c r="N2984" s="138"/>
      <c r="O2984" s="138"/>
      <c r="P2984" s="139">
        <f>SUM(P2985:P3129)</f>
        <v>0</v>
      </c>
      <c r="Q2984" s="138"/>
      <c r="R2984" s="139">
        <f>SUM(R2985:R3129)</f>
        <v>167.49978200000001</v>
      </c>
      <c r="S2984" s="138"/>
      <c r="T2984" s="140">
        <f>SUM(T2985:T3129)</f>
        <v>1.9931999999999999</v>
      </c>
      <c r="AR2984" s="133" t="s">
        <v>81</v>
      </c>
      <c r="AT2984" s="141" t="s">
        <v>71</v>
      </c>
      <c r="AU2984" s="141" t="s">
        <v>79</v>
      </c>
      <c r="AY2984" s="133" t="s">
        <v>195</v>
      </c>
      <c r="BK2984" s="142">
        <f>SUM(BK2985:BK3129)</f>
        <v>0</v>
      </c>
    </row>
    <row r="2985" spans="1:65" s="2" customFormat="1" ht="37.9" customHeight="1">
      <c r="A2985" s="35"/>
      <c r="B2985" s="145"/>
      <c r="C2985" s="146" t="s">
        <v>3851</v>
      </c>
      <c r="D2985" s="146" t="s">
        <v>197</v>
      </c>
      <c r="E2985" s="147" t="s">
        <v>3852</v>
      </c>
      <c r="F2985" s="148" t="s">
        <v>3853</v>
      </c>
      <c r="G2985" s="149" t="s">
        <v>321</v>
      </c>
      <c r="H2985" s="150">
        <v>33.5</v>
      </c>
      <c r="I2985" s="151"/>
      <c r="J2985" s="152">
        <f>ROUND(I2985*H2985,2)</f>
        <v>0</v>
      </c>
      <c r="K2985" s="148" t="s">
        <v>3</v>
      </c>
      <c r="L2985" s="36"/>
      <c r="M2985" s="153" t="s">
        <v>3</v>
      </c>
      <c r="N2985" s="154" t="s">
        <v>43</v>
      </c>
      <c r="O2985" s="56"/>
      <c r="P2985" s="155">
        <f>O2985*H2985</f>
        <v>0</v>
      </c>
      <c r="Q2985" s="155">
        <v>0</v>
      </c>
      <c r="R2985" s="155">
        <f>Q2985*H2985</f>
        <v>0</v>
      </c>
      <c r="S2985" s="155">
        <v>0</v>
      </c>
      <c r="T2985" s="156">
        <f>S2985*H2985</f>
        <v>0</v>
      </c>
      <c r="U2985" s="35"/>
      <c r="V2985" s="35"/>
      <c r="W2985" s="35"/>
      <c r="X2985" s="35"/>
      <c r="Y2985" s="35"/>
      <c r="Z2985" s="35"/>
      <c r="AA2985" s="35"/>
      <c r="AB2985" s="35"/>
      <c r="AC2985" s="35"/>
      <c r="AD2985" s="35"/>
      <c r="AE2985" s="35"/>
      <c r="AR2985" s="157" t="s">
        <v>292</v>
      </c>
      <c r="AT2985" s="157" t="s">
        <v>197</v>
      </c>
      <c r="AU2985" s="157" t="s">
        <v>81</v>
      </c>
      <c r="AY2985" s="20" t="s">
        <v>195</v>
      </c>
      <c r="BE2985" s="158">
        <f>IF(N2985="základní",J2985,0)</f>
        <v>0</v>
      </c>
      <c r="BF2985" s="158">
        <f>IF(N2985="snížená",J2985,0)</f>
        <v>0</v>
      </c>
      <c r="BG2985" s="158">
        <f>IF(N2985="zákl. přenesená",J2985,0)</f>
        <v>0</v>
      </c>
      <c r="BH2985" s="158">
        <f>IF(N2985="sníž. přenesená",J2985,0)</f>
        <v>0</v>
      </c>
      <c r="BI2985" s="158">
        <f>IF(N2985="nulová",J2985,0)</f>
        <v>0</v>
      </c>
      <c r="BJ2985" s="20" t="s">
        <v>79</v>
      </c>
      <c r="BK2985" s="158">
        <f>ROUND(I2985*H2985,2)</f>
        <v>0</v>
      </c>
      <c r="BL2985" s="20" t="s">
        <v>292</v>
      </c>
      <c r="BM2985" s="157" t="s">
        <v>3854</v>
      </c>
    </row>
    <row r="2986" spans="1:65" s="13" customFormat="1">
      <c r="B2986" s="164"/>
      <c r="D2986" s="159" t="s">
        <v>206</v>
      </c>
      <c r="E2986" s="165" t="s">
        <v>3</v>
      </c>
      <c r="F2986" s="166" t="s">
        <v>3855</v>
      </c>
      <c r="H2986" s="167">
        <v>33.5</v>
      </c>
      <c r="I2986" s="168"/>
      <c r="L2986" s="164"/>
      <c r="M2986" s="169"/>
      <c r="N2986" s="170"/>
      <c r="O2986" s="170"/>
      <c r="P2986" s="170"/>
      <c r="Q2986" s="170"/>
      <c r="R2986" s="170"/>
      <c r="S2986" s="170"/>
      <c r="T2986" s="171"/>
      <c r="AT2986" s="165" t="s">
        <v>206</v>
      </c>
      <c r="AU2986" s="165" t="s">
        <v>81</v>
      </c>
      <c r="AV2986" s="13" t="s">
        <v>81</v>
      </c>
      <c r="AW2986" s="13" t="s">
        <v>34</v>
      </c>
      <c r="AX2986" s="13" t="s">
        <v>79</v>
      </c>
      <c r="AY2986" s="165" t="s">
        <v>195</v>
      </c>
    </row>
    <row r="2987" spans="1:65" s="2" customFormat="1" ht="24.2" customHeight="1">
      <c r="A2987" s="35"/>
      <c r="B2987" s="145"/>
      <c r="C2987" s="146" t="s">
        <v>3856</v>
      </c>
      <c r="D2987" s="146" t="s">
        <v>197</v>
      </c>
      <c r="E2987" s="147" t="s">
        <v>3857</v>
      </c>
      <c r="F2987" s="148" t="s">
        <v>3858</v>
      </c>
      <c r="G2987" s="149" t="s">
        <v>321</v>
      </c>
      <c r="H2987" s="150">
        <v>67.5</v>
      </c>
      <c r="I2987" s="151"/>
      <c r="J2987" s="152">
        <f>ROUND(I2987*H2987,2)</f>
        <v>0</v>
      </c>
      <c r="K2987" s="148" t="s">
        <v>3</v>
      </c>
      <c r="L2987" s="36"/>
      <c r="M2987" s="153" t="s">
        <v>3</v>
      </c>
      <c r="N2987" s="154" t="s">
        <v>43</v>
      </c>
      <c r="O2987" s="56"/>
      <c r="P2987" s="155">
        <f>O2987*H2987</f>
        <v>0</v>
      </c>
      <c r="Q2987" s="155">
        <v>0</v>
      </c>
      <c r="R2987" s="155">
        <f>Q2987*H2987</f>
        <v>0</v>
      </c>
      <c r="S2987" s="155">
        <v>0</v>
      </c>
      <c r="T2987" s="156">
        <f>S2987*H2987</f>
        <v>0</v>
      </c>
      <c r="U2987" s="35"/>
      <c r="V2987" s="35"/>
      <c r="W2987" s="35"/>
      <c r="X2987" s="35"/>
      <c r="Y2987" s="35"/>
      <c r="Z2987" s="35"/>
      <c r="AA2987" s="35"/>
      <c r="AB2987" s="35"/>
      <c r="AC2987" s="35"/>
      <c r="AD2987" s="35"/>
      <c r="AE2987" s="35"/>
      <c r="AR2987" s="157" t="s">
        <v>292</v>
      </c>
      <c r="AT2987" s="157" t="s">
        <v>197</v>
      </c>
      <c r="AU2987" s="157" t="s">
        <v>81</v>
      </c>
      <c r="AY2987" s="20" t="s">
        <v>195</v>
      </c>
      <c r="BE2987" s="158">
        <f>IF(N2987="základní",J2987,0)</f>
        <v>0</v>
      </c>
      <c r="BF2987" s="158">
        <f>IF(N2987="snížená",J2987,0)</f>
        <v>0</v>
      </c>
      <c r="BG2987" s="158">
        <f>IF(N2987="zákl. přenesená",J2987,0)</f>
        <v>0</v>
      </c>
      <c r="BH2987" s="158">
        <f>IF(N2987="sníž. přenesená",J2987,0)</f>
        <v>0</v>
      </c>
      <c r="BI2987" s="158">
        <f>IF(N2987="nulová",J2987,0)</f>
        <v>0</v>
      </c>
      <c r="BJ2987" s="20" t="s">
        <v>79</v>
      </c>
      <c r="BK2987" s="158">
        <f>ROUND(I2987*H2987,2)</f>
        <v>0</v>
      </c>
      <c r="BL2987" s="20" t="s">
        <v>292</v>
      </c>
      <c r="BM2987" s="157" t="s">
        <v>3859</v>
      </c>
    </row>
    <row r="2988" spans="1:65" s="13" customFormat="1">
      <c r="B2988" s="164"/>
      <c r="D2988" s="159" t="s">
        <v>206</v>
      </c>
      <c r="E2988" s="165" t="s">
        <v>3</v>
      </c>
      <c r="F2988" s="166" t="s">
        <v>3860</v>
      </c>
      <c r="H2988" s="167">
        <v>39.5</v>
      </c>
      <c r="I2988" s="168"/>
      <c r="L2988" s="164"/>
      <c r="M2988" s="169"/>
      <c r="N2988" s="170"/>
      <c r="O2988" s="170"/>
      <c r="P2988" s="170"/>
      <c r="Q2988" s="170"/>
      <c r="R2988" s="170"/>
      <c r="S2988" s="170"/>
      <c r="T2988" s="171"/>
      <c r="AT2988" s="165" t="s">
        <v>206</v>
      </c>
      <c r="AU2988" s="165" t="s">
        <v>81</v>
      </c>
      <c r="AV2988" s="13" t="s">
        <v>81</v>
      </c>
      <c r="AW2988" s="13" t="s">
        <v>34</v>
      </c>
      <c r="AX2988" s="13" t="s">
        <v>72</v>
      </c>
      <c r="AY2988" s="165" t="s">
        <v>195</v>
      </c>
    </row>
    <row r="2989" spans="1:65" s="13" customFormat="1">
      <c r="B2989" s="164"/>
      <c r="D2989" s="159" t="s">
        <v>206</v>
      </c>
      <c r="E2989" s="165" t="s">
        <v>3</v>
      </c>
      <c r="F2989" s="166" t="s">
        <v>3861</v>
      </c>
      <c r="H2989" s="167">
        <v>28</v>
      </c>
      <c r="I2989" s="168"/>
      <c r="L2989" s="164"/>
      <c r="M2989" s="169"/>
      <c r="N2989" s="170"/>
      <c r="O2989" s="170"/>
      <c r="P2989" s="170"/>
      <c r="Q2989" s="170"/>
      <c r="R2989" s="170"/>
      <c r="S2989" s="170"/>
      <c r="T2989" s="171"/>
      <c r="AT2989" s="165" t="s">
        <v>206</v>
      </c>
      <c r="AU2989" s="165" t="s">
        <v>81</v>
      </c>
      <c r="AV2989" s="13" t="s">
        <v>81</v>
      </c>
      <c r="AW2989" s="13" t="s">
        <v>34</v>
      </c>
      <c r="AX2989" s="13" t="s">
        <v>72</v>
      </c>
      <c r="AY2989" s="165" t="s">
        <v>195</v>
      </c>
    </row>
    <row r="2990" spans="1:65" s="15" customFormat="1">
      <c r="B2990" s="180"/>
      <c r="D2990" s="159" t="s">
        <v>206</v>
      </c>
      <c r="E2990" s="181" t="s">
        <v>3</v>
      </c>
      <c r="F2990" s="182" t="s">
        <v>212</v>
      </c>
      <c r="H2990" s="183">
        <v>67.5</v>
      </c>
      <c r="I2990" s="184"/>
      <c r="L2990" s="180"/>
      <c r="M2990" s="185"/>
      <c r="N2990" s="186"/>
      <c r="O2990" s="186"/>
      <c r="P2990" s="186"/>
      <c r="Q2990" s="186"/>
      <c r="R2990" s="186"/>
      <c r="S2990" s="186"/>
      <c r="T2990" s="187"/>
      <c r="AT2990" s="181" t="s">
        <v>206</v>
      </c>
      <c r="AU2990" s="181" t="s">
        <v>81</v>
      </c>
      <c r="AV2990" s="15" t="s">
        <v>202</v>
      </c>
      <c r="AW2990" s="15" t="s">
        <v>34</v>
      </c>
      <c r="AX2990" s="15" t="s">
        <v>79</v>
      </c>
      <c r="AY2990" s="181" t="s">
        <v>195</v>
      </c>
    </row>
    <row r="2991" spans="1:65" s="2" customFormat="1" ht="37.9" customHeight="1">
      <c r="A2991" s="35"/>
      <c r="B2991" s="145"/>
      <c r="C2991" s="146" t="s">
        <v>3862</v>
      </c>
      <c r="D2991" s="146" t="s">
        <v>197</v>
      </c>
      <c r="E2991" s="147" t="s">
        <v>3863</v>
      </c>
      <c r="F2991" s="148" t="s">
        <v>3864</v>
      </c>
      <c r="G2991" s="149" t="s">
        <v>321</v>
      </c>
      <c r="H2991" s="150">
        <v>30</v>
      </c>
      <c r="I2991" s="151"/>
      <c r="J2991" s="152">
        <f>ROUND(I2991*H2991,2)</f>
        <v>0</v>
      </c>
      <c r="K2991" s="148" t="s">
        <v>3</v>
      </c>
      <c r="L2991" s="36"/>
      <c r="M2991" s="153" t="s">
        <v>3</v>
      </c>
      <c r="N2991" s="154" t="s">
        <v>43</v>
      </c>
      <c r="O2991" s="56"/>
      <c r="P2991" s="155">
        <f>O2991*H2991</f>
        <v>0</v>
      </c>
      <c r="Q2991" s="155">
        <v>0</v>
      </c>
      <c r="R2991" s="155">
        <f>Q2991*H2991</f>
        <v>0</v>
      </c>
      <c r="S2991" s="155">
        <v>0</v>
      </c>
      <c r="T2991" s="156">
        <f>S2991*H2991</f>
        <v>0</v>
      </c>
      <c r="U2991" s="35"/>
      <c r="V2991" s="35"/>
      <c r="W2991" s="35"/>
      <c r="X2991" s="35"/>
      <c r="Y2991" s="35"/>
      <c r="Z2991" s="35"/>
      <c r="AA2991" s="35"/>
      <c r="AB2991" s="35"/>
      <c r="AC2991" s="35"/>
      <c r="AD2991" s="35"/>
      <c r="AE2991" s="35"/>
      <c r="AR2991" s="157" t="s">
        <v>292</v>
      </c>
      <c r="AT2991" s="157" t="s">
        <v>197</v>
      </c>
      <c r="AU2991" s="157" t="s">
        <v>81</v>
      </c>
      <c r="AY2991" s="20" t="s">
        <v>195</v>
      </c>
      <c r="BE2991" s="158">
        <f>IF(N2991="základní",J2991,0)</f>
        <v>0</v>
      </c>
      <c r="BF2991" s="158">
        <f>IF(N2991="snížená",J2991,0)</f>
        <v>0</v>
      </c>
      <c r="BG2991" s="158">
        <f>IF(N2991="zákl. přenesená",J2991,0)</f>
        <v>0</v>
      </c>
      <c r="BH2991" s="158">
        <f>IF(N2991="sníž. přenesená",J2991,0)</f>
        <v>0</v>
      </c>
      <c r="BI2991" s="158">
        <f>IF(N2991="nulová",J2991,0)</f>
        <v>0</v>
      </c>
      <c r="BJ2991" s="20" t="s">
        <v>79</v>
      </c>
      <c r="BK2991" s="158">
        <f>ROUND(I2991*H2991,2)</f>
        <v>0</v>
      </c>
      <c r="BL2991" s="20" t="s">
        <v>292</v>
      </c>
      <c r="BM2991" s="157" t="s">
        <v>3865</v>
      </c>
    </row>
    <row r="2992" spans="1:65" s="13" customFormat="1">
      <c r="B2992" s="164"/>
      <c r="D2992" s="159" t="s">
        <v>206</v>
      </c>
      <c r="E2992" s="165" t="s">
        <v>3</v>
      </c>
      <c r="F2992" s="166" t="s">
        <v>3866</v>
      </c>
      <c r="H2992" s="167">
        <v>30</v>
      </c>
      <c r="I2992" s="168"/>
      <c r="L2992" s="164"/>
      <c r="M2992" s="169"/>
      <c r="N2992" s="170"/>
      <c r="O2992" s="170"/>
      <c r="P2992" s="170"/>
      <c r="Q2992" s="170"/>
      <c r="R2992" s="170"/>
      <c r="S2992" s="170"/>
      <c r="T2992" s="171"/>
      <c r="AT2992" s="165" t="s">
        <v>206</v>
      </c>
      <c r="AU2992" s="165" t="s">
        <v>81</v>
      </c>
      <c r="AV2992" s="13" t="s">
        <v>81</v>
      </c>
      <c r="AW2992" s="13" t="s">
        <v>34</v>
      </c>
      <c r="AX2992" s="13" t="s">
        <v>79</v>
      </c>
      <c r="AY2992" s="165" t="s">
        <v>195</v>
      </c>
    </row>
    <row r="2993" spans="1:65" s="2" customFormat="1" ht="24.2" customHeight="1">
      <c r="A2993" s="35"/>
      <c r="B2993" s="145"/>
      <c r="C2993" s="146" t="s">
        <v>3867</v>
      </c>
      <c r="D2993" s="146" t="s">
        <v>197</v>
      </c>
      <c r="E2993" s="147" t="s">
        <v>3868</v>
      </c>
      <c r="F2993" s="148" t="s">
        <v>3869</v>
      </c>
      <c r="G2993" s="149" t="s">
        <v>467</v>
      </c>
      <c r="H2993" s="150">
        <v>1</v>
      </c>
      <c r="I2993" s="151"/>
      <c r="J2993" s="152">
        <f>ROUND(I2993*H2993,2)</f>
        <v>0</v>
      </c>
      <c r="K2993" s="148" t="s">
        <v>3</v>
      </c>
      <c r="L2993" s="36"/>
      <c r="M2993" s="153" t="s">
        <v>3</v>
      </c>
      <c r="N2993" s="154" t="s">
        <v>43</v>
      </c>
      <c r="O2993" s="56"/>
      <c r="P2993" s="155">
        <f>O2993*H2993</f>
        <v>0</v>
      </c>
      <c r="Q2993" s="155">
        <v>0</v>
      </c>
      <c r="R2993" s="155">
        <f>Q2993*H2993</f>
        <v>0</v>
      </c>
      <c r="S2993" s="155">
        <v>0</v>
      </c>
      <c r="T2993" s="156">
        <f>S2993*H2993</f>
        <v>0</v>
      </c>
      <c r="U2993" s="35"/>
      <c r="V2993" s="35"/>
      <c r="W2993" s="35"/>
      <c r="X2993" s="35"/>
      <c r="Y2993" s="35"/>
      <c r="Z2993" s="35"/>
      <c r="AA2993" s="35"/>
      <c r="AB2993" s="35"/>
      <c r="AC2993" s="35"/>
      <c r="AD2993" s="35"/>
      <c r="AE2993" s="35"/>
      <c r="AR2993" s="157" t="s">
        <v>292</v>
      </c>
      <c r="AT2993" s="157" t="s">
        <v>197</v>
      </c>
      <c r="AU2993" s="157" t="s">
        <v>81</v>
      </c>
      <c r="AY2993" s="20" t="s">
        <v>195</v>
      </c>
      <c r="BE2993" s="158">
        <f>IF(N2993="základní",J2993,0)</f>
        <v>0</v>
      </c>
      <c r="BF2993" s="158">
        <f>IF(N2993="snížená",J2993,0)</f>
        <v>0</v>
      </c>
      <c r="BG2993" s="158">
        <f>IF(N2993="zákl. přenesená",J2993,0)</f>
        <v>0</v>
      </c>
      <c r="BH2993" s="158">
        <f>IF(N2993="sníž. přenesená",J2993,0)</f>
        <v>0</v>
      </c>
      <c r="BI2993" s="158">
        <f>IF(N2993="nulová",J2993,0)</f>
        <v>0</v>
      </c>
      <c r="BJ2993" s="20" t="s">
        <v>79</v>
      </c>
      <c r="BK2993" s="158">
        <f>ROUND(I2993*H2993,2)</f>
        <v>0</v>
      </c>
      <c r="BL2993" s="20" t="s">
        <v>292</v>
      </c>
      <c r="BM2993" s="157" t="s">
        <v>3870</v>
      </c>
    </row>
    <row r="2994" spans="1:65" s="13" customFormat="1">
      <c r="B2994" s="164"/>
      <c r="D2994" s="159" t="s">
        <v>206</v>
      </c>
      <c r="E2994" s="165" t="s">
        <v>3</v>
      </c>
      <c r="F2994" s="166" t="s">
        <v>3871</v>
      </c>
      <c r="H2994" s="167">
        <v>1</v>
      </c>
      <c r="I2994" s="168"/>
      <c r="L2994" s="164"/>
      <c r="M2994" s="169"/>
      <c r="N2994" s="170"/>
      <c r="O2994" s="170"/>
      <c r="P2994" s="170"/>
      <c r="Q2994" s="170"/>
      <c r="R2994" s="170"/>
      <c r="S2994" s="170"/>
      <c r="T2994" s="171"/>
      <c r="AT2994" s="165" t="s">
        <v>206</v>
      </c>
      <c r="AU2994" s="165" t="s">
        <v>81</v>
      </c>
      <c r="AV2994" s="13" t="s">
        <v>81</v>
      </c>
      <c r="AW2994" s="13" t="s">
        <v>34</v>
      </c>
      <c r="AX2994" s="13" t="s">
        <v>79</v>
      </c>
      <c r="AY2994" s="165" t="s">
        <v>195</v>
      </c>
    </row>
    <row r="2995" spans="1:65" s="2" customFormat="1" ht="24.2" customHeight="1">
      <c r="A2995" s="35"/>
      <c r="B2995" s="145"/>
      <c r="C2995" s="146" t="s">
        <v>3872</v>
      </c>
      <c r="D2995" s="146" t="s">
        <v>197</v>
      </c>
      <c r="E2995" s="147" t="s">
        <v>3873</v>
      </c>
      <c r="F2995" s="148" t="s">
        <v>3874</v>
      </c>
      <c r="G2995" s="149" t="s">
        <v>467</v>
      </c>
      <c r="H2995" s="150">
        <v>2</v>
      </c>
      <c r="I2995" s="151"/>
      <c r="J2995" s="152">
        <f>ROUND(I2995*H2995,2)</f>
        <v>0</v>
      </c>
      <c r="K2995" s="148" t="s">
        <v>3</v>
      </c>
      <c r="L2995" s="36"/>
      <c r="M2995" s="153" t="s">
        <v>3</v>
      </c>
      <c r="N2995" s="154" t="s">
        <v>43</v>
      </c>
      <c r="O2995" s="56"/>
      <c r="P2995" s="155">
        <f>O2995*H2995</f>
        <v>0</v>
      </c>
      <c r="Q2995" s="155">
        <v>0</v>
      </c>
      <c r="R2995" s="155">
        <f>Q2995*H2995</f>
        <v>0</v>
      </c>
      <c r="S2995" s="155">
        <v>0</v>
      </c>
      <c r="T2995" s="156">
        <f>S2995*H2995</f>
        <v>0</v>
      </c>
      <c r="U2995" s="35"/>
      <c r="V2995" s="35"/>
      <c r="W2995" s="35"/>
      <c r="X2995" s="35"/>
      <c r="Y2995" s="35"/>
      <c r="Z2995" s="35"/>
      <c r="AA2995" s="35"/>
      <c r="AB2995" s="35"/>
      <c r="AC2995" s="35"/>
      <c r="AD2995" s="35"/>
      <c r="AE2995" s="35"/>
      <c r="AR2995" s="157" t="s">
        <v>292</v>
      </c>
      <c r="AT2995" s="157" t="s">
        <v>197</v>
      </c>
      <c r="AU2995" s="157" t="s">
        <v>81</v>
      </c>
      <c r="AY2995" s="20" t="s">
        <v>195</v>
      </c>
      <c r="BE2995" s="158">
        <f>IF(N2995="základní",J2995,0)</f>
        <v>0</v>
      </c>
      <c r="BF2995" s="158">
        <f>IF(N2995="snížená",J2995,0)</f>
        <v>0</v>
      </c>
      <c r="BG2995" s="158">
        <f>IF(N2995="zákl. přenesená",J2995,0)</f>
        <v>0</v>
      </c>
      <c r="BH2995" s="158">
        <f>IF(N2995="sníž. přenesená",J2995,0)</f>
        <v>0</v>
      </c>
      <c r="BI2995" s="158">
        <f>IF(N2995="nulová",J2995,0)</f>
        <v>0</v>
      </c>
      <c r="BJ2995" s="20" t="s">
        <v>79</v>
      </c>
      <c r="BK2995" s="158">
        <f>ROUND(I2995*H2995,2)</f>
        <v>0</v>
      </c>
      <c r="BL2995" s="20" t="s">
        <v>292</v>
      </c>
      <c r="BM2995" s="157" t="s">
        <v>3875</v>
      </c>
    </row>
    <row r="2996" spans="1:65" s="13" customFormat="1">
      <c r="B2996" s="164"/>
      <c r="D2996" s="159" t="s">
        <v>206</v>
      </c>
      <c r="E2996" s="165" t="s">
        <v>3</v>
      </c>
      <c r="F2996" s="166" t="s">
        <v>3876</v>
      </c>
      <c r="H2996" s="167">
        <v>2</v>
      </c>
      <c r="I2996" s="168"/>
      <c r="L2996" s="164"/>
      <c r="M2996" s="169"/>
      <c r="N2996" s="170"/>
      <c r="O2996" s="170"/>
      <c r="P2996" s="170"/>
      <c r="Q2996" s="170"/>
      <c r="R2996" s="170"/>
      <c r="S2996" s="170"/>
      <c r="T2996" s="171"/>
      <c r="AT2996" s="165" t="s">
        <v>206</v>
      </c>
      <c r="AU2996" s="165" t="s">
        <v>81</v>
      </c>
      <c r="AV2996" s="13" t="s">
        <v>81</v>
      </c>
      <c r="AW2996" s="13" t="s">
        <v>34</v>
      </c>
      <c r="AX2996" s="13" t="s">
        <v>79</v>
      </c>
      <c r="AY2996" s="165" t="s">
        <v>195</v>
      </c>
    </row>
    <row r="2997" spans="1:65" s="2" customFormat="1" ht="24.2" customHeight="1">
      <c r="A2997" s="35"/>
      <c r="B2997" s="145"/>
      <c r="C2997" s="146" t="s">
        <v>3877</v>
      </c>
      <c r="D2997" s="146" t="s">
        <v>197</v>
      </c>
      <c r="E2997" s="147" t="s">
        <v>3878</v>
      </c>
      <c r="F2997" s="148" t="s">
        <v>3879</v>
      </c>
      <c r="G2997" s="149" t="s">
        <v>467</v>
      </c>
      <c r="H2997" s="150">
        <v>2</v>
      </c>
      <c r="I2997" s="151"/>
      <c r="J2997" s="152">
        <f>ROUND(I2997*H2997,2)</f>
        <v>0</v>
      </c>
      <c r="K2997" s="148" t="s">
        <v>3</v>
      </c>
      <c r="L2997" s="36"/>
      <c r="M2997" s="153" t="s">
        <v>3</v>
      </c>
      <c r="N2997" s="154" t="s">
        <v>43</v>
      </c>
      <c r="O2997" s="56"/>
      <c r="P2997" s="155">
        <f>O2997*H2997</f>
        <v>0</v>
      </c>
      <c r="Q2997" s="155">
        <v>0</v>
      </c>
      <c r="R2997" s="155">
        <f>Q2997*H2997</f>
        <v>0</v>
      </c>
      <c r="S2997" s="155">
        <v>0</v>
      </c>
      <c r="T2997" s="156">
        <f>S2997*H2997</f>
        <v>0</v>
      </c>
      <c r="U2997" s="35"/>
      <c r="V2997" s="35"/>
      <c r="W2997" s="35"/>
      <c r="X2997" s="35"/>
      <c r="Y2997" s="35"/>
      <c r="Z2997" s="35"/>
      <c r="AA2997" s="35"/>
      <c r="AB2997" s="35"/>
      <c r="AC2997" s="35"/>
      <c r="AD2997" s="35"/>
      <c r="AE2997" s="35"/>
      <c r="AR2997" s="157" t="s">
        <v>292</v>
      </c>
      <c r="AT2997" s="157" t="s">
        <v>197</v>
      </c>
      <c r="AU2997" s="157" t="s">
        <v>81</v>
      </c>
      <c r="AY2997" s="20" t="s">
        <v>195</v>
      </c>
      <c r="BE2997" s="158">
        <f>IF(N2997="základní",J2997,0)</f>
        <v>0</v>
      </c>
      <c r="BF2997" s="158">
        <f>IF(N2997="snížená",J2997,0)</f>
        <v>0</v>
      </c>
      <c r="BG2997" s="158">
        <f>IF(N2997="zákl. přenesená",J2997,0)</f>
        <v>0</v>
      </c>
      <c r="BH2997" s="158">
        <f>IF(N2997="sníž. přenesená",J2997,0)</f>
        <v>0</v>
      </c>
      <c r="BI2997" s="158">
        <f>IF(N2997="nulová",J2997,0)</f>
        <v>0</v>
      </c>
      <c r="BJ2997" s="20" t="s">
        <v>79</v>
      </c>
      <c r="BK2997" s="158">
        <f>ROUND(I2997*H2997,2)</f>
        <v>0</v>
      </c>
      <c r="BL2997" s="20" t="s">
        <v>292</v>
      </c>
      <c r="BM2997" s="157" t="s">
        <v>3880</v>
      </c>
    </row>
    <row r="2998" spans="1:65" s="13" customFormat="1">
      <c r="B2998" s="164"/>
      <c r="D2998" s="159" t="s">
        <v>206</v>
      </c>
      <c r="E2998" s="165" t="s">
        <v>3</v>
      </c>
      <c r="F2998" s="166" t="s">
        <v>3876</v>
      </c>
      <c r="H2998" s="167">
        <v>2</v>
      </c>
      <c r="I2998" s="168"/>
      <c r="L2998" s="164"/>
      <c r="M2998" s="169"/>
      <c r="N2998" s="170"/>
      <c r="O2998" s="170"/>
      <c r="P2998" s="170"/>
      <c r="Q2998" s="170"/>
      <c r="R2998" s="170"/>
      <c r="S2998" s="170"/>
      <c r="T2998" s="171"/>
      <c r="AT2998" s="165" t="s">
        <v>206</v>
      </c>
      <c r="AU2998" s="165" t="s">
        <v>81</v>
      </c>
      <c r="AV2998" s="13" t="s">
        <v>81</v>
      </c>
      <c r="AW2998" s="13" t="s">
        <v>34</v>
      </c>
      <c r="AX2998" s="13" t="s">
        <v>79</v>
      </c>
      <c r="AY2998" s="165" t="s">
        <v>195</v>
      </c>
    </row>
    <row r="2999" spans="1:65" s="2" customFormat="1" ht="24.2" customHeight="1">
      <c r="A2999" s="35"/>
      <c r="B2999" s="145"/>
      <c r="C2999" s="146" t="s">
        <v>3881</v>
      </c>
      <c r="D2999" s="146" t="s">
        <v>197</v>
      </c>
      <c r="E2999" s="147" t="s">
        <v>3882</v>
      </c>
      <c r="F2999" s="148" t="s">
        <v>3883</v>
      </c>
      <c r="G2999" s="149" t="s">
        <v>467</v>
      </c>
      <c r="H2999" s="150">
        <v>26</v>
      </c>
      <c r="I2999" s="151"/>
      <c r="J2999" s="152">
        <f>ROUND(I2999*H2999,2)</f>
        <v>0</v>
      </c>
      <c r="K2999" s="148" t="s">
        <v>3</v>
      </c>
      <c r="L2999" s="36"/>
      <c r="M2999" s="153" t="s">
        <v>3</v>
      </c>
      <c r="N2999" s="154" t="s">
        <v>43</v>
      </c>
      <c r="O2999" s="56"/>
      <c r="P2999" s="155">
        <f>O2999*H2999</f>
        <v>0</v>
      </c>
      <c r="Q2999" s="155">
        <v>0</v>
      </c>
      <c r="R2999" s="155">
        <f>Q2999*H2999</f>
        <v>0</v>
      </c>
      <c r="S2999" s="155">
        <v>0</v>
      </c>
      <c r="T2999" s="156">
        <f>S2999*H2999</f>
        <v>0</v>
      </c>
      <c r="U2999" s="35"/>
      <c r="V2999" s="35"/>
      <c r="W2999" s="35"/>
      <c r="X2999" s="35"/>
      <c r="Y2999" s="35"/>
      <c r="Z2999" s="35"/>
      <c r="AA2999" s="35"/>
      <c r="AB2999" s="35"/>
      <c r="AC2999" s="35"/>
      <c r="AD2999" s="35"/>
      <c r="AE2999" s="35"/>
      <c r="AR2999" s="157" t="s">
        <v>292</v>
      </c>
      <c r="AT2999" s="157" t="s">
        <v>197</v>
      </c>
      <c r="AU2999" s="157" t="s">
        <v>81</v>
      </c>
      <c r="AY2999" s="20" t="s">
        <v>195</v>
      </c>
      <c r="BE2999" s="158">
        <f>IF(N2999="základní",J2999,0)</f>
        <v>0</v>
      </c>
      <c r="BF2999" s="158">
        <f>IF(N2999="snížená",J2999,0)</f>
        <v>0</v>
      </c>
      <c r="BG2999" s="158">
        <f>IF(N2999="zákl. přenesená",J2999,0)</f>
        <v>0</v>
      </c>
      <c r="BH2999" s="158">
        <f>IF(N2999="sníž. přenesená",J2999,0)</f>
        <v>0</v>
      </c>
      <c r="BI2999" s="158">
        <f>IF(N2999="nulová",J2999,0)</f>
        <v>0</v>
      </c>
      <c r="BJ2999" s="20" t="s">
        <v>79</v>
      </c>
      <c r="BK2999" s="158">
        <f>ROUND(I2999*H2999,2)</f>
        <v>0</v>
      </c>
      <c r="BL2999" s="20" t="s">
        <v>292</v>
      </c>
      <c r="BM2999" s="157" t="s">
        <v>3884</v>
      </c>
    </row>
    <row r="3000" spans="1:65" s="13" customFormat="1">
      <c r="B3000" s="164"/>
      <c r="D3000" s="159" t="s">
        <v>206</v>
      </c>
      <c r="E3000" s="165" t="s">
        <v>3</v>
      </c>
      <c r="F3000" s="166" t="s">
        <v>3885</v>
      </c>
      <c r="H3000" s="167">
        <v>26</v>
      </c>
      <c r="I3000" s="168"/>
      <c r="L3000" s="164"/>
      <c r="M3000" s="169"/>
      <c r="N3000" s="170"/>
      <c r="O3000" s="170"/>
      <c r="P3000" s="170"/>
      <c r="Q3000" s="170"/>
      <c r="R3000" s="170"/>
      <c r="S3000" s="170"/>
      <c r="T3000" s="171"/>
      <c r="AT3000" s="165" t="s">
        <v>206</v>
      </c>
      <c r="AU3000" s="165" t="s">
        <v>81</v>
      </c>
      <c r="AV3000" s="13" t="s">
        <v>81</v>
      </c>
      <c r="AW3000" s="13" t="s">
        <v>34</v>
      </c>
      <c r="AX3000" s="13" t="s">
        <v>79</v>
      </c>
      <c r="AY3000" s="165" t="s">
        <v>195</v>
      </c>
    </row>
    <row r="3001" spans="1:65" s="2" customFormat="1" ht="24.2" customHeight="1">
      <c r="A3001" s="35"/>
      <c r="B3001" s="145"/>
      <c r="C3001" s="146" t="s">
        <v>3886</v>
      </c>
      <c r="D3001" s="146" t="s">
        <v>197</v>
      </c>
      <c r="E3001" s="147" t="s">
        <v>3887</v>
      </c>
      <c r="F3001" s="148" t="s">
        <v>3888</v>
      </c>
      <c r="G3001" s="149" t="s">
        <v>321</v>
      </c>
      <c r="H3001" s="150">
        <v>4.66</v>
      </c>
      <c r="I3001" s="151"/>
      <c r="J3001" s="152">
        <f>ROUND(I3001*H3001,2)</f>
        <v>0</v>
      </c>
      <c r="K3001" s="148" t="s">
        <v>3</v>
      </c>
      <c r="L3001" s="36"/>
      <c r="M3001" s="153" t="s">
        <v>3</v>
      </c>
      <c r="N3001" s="154" t="s">
        <v>43</v>
      </c>
      <c r="O3001" s="56"/>
      <c r="P3001" s="155">
        <f>O3001*H3001</f>
        <v>0</v>
      </c>
      <c r="Q3001" s="155">
        <v>0</v>
      </c>
      <c r="R3001" s="155">
        <f>Q3001*H3001</f>
        <v>0</v>
      </c>
      <c r="S3001" s="155">
        <v>0</v>
      </c>
      <c r="T3001" s="156">
        <f>S3001*H3001</f>
        <v>0</v>
      </c>
      <c r="U3001" s="35"/>
      <c r="V3001" s="35"/>
      <c r="W3001" s="35"/>
      <c r="X3001" s="35"/>
      <c r="Y3001" s="35"/>
      <c r="Z3001" s="35"/>
      <c r="AA3001" s="35"/>
      <c r="AB3001" s="35"/>
      <c r="AC3001" s="35"/>
      <c r="AD3001" s="35"/>
      <c r="AE3001" s="35"/>
      <c r="AR3001" s="157" t="s">
        <v>292</v>
      </c>
      <c r="AT3001" s="157" t="s">
        <v>197</v>
      </c>
      <c r="AU3001" s="157" t="s">
        <v>81</v>
      </c>
      <c r="AY3001" s="20" t="s">
        <v>195</v>
      </c>
      <c r="BE3001" s="158">
        <f>IF(N3001="základní",J3001,0)</f>
        <v>0</v>
      </c>
      <c r="BF3001" s="158">
        <f>IF(N3001="snížená",J3001,0)</f>
        <v>0</v>
      </c>
      <c r="BG3001" s="158">
        <f>IF(N3001="zákl. přenesená",J3001,0)</f>
        <v>0</v>
      </c>
      <c r="BH3001" s="158">
        <f>IF(N3001="sníž. přenesená",J3001,0)</f>
        <v>0</v>
      </c>
      <c r="BI3001" s="158">
        <f>IF(N3001="nulová",J3001,0)</f>
        <v>0</v>
      </c>
      <c r="BJ3001" s="20" t="s">
        <v>79</v>
      </c>
      <c r="BK3001" s="158">
        <f>ROUND(I3001*H3001,2)</f>
        <v>0</v>
      </c>
      <c r="BL3001" s="20" t="s">
        <v>292</v>
      </c>
      <c r="BM3001" s="157" t="s">
        <v>3889</v>
      </c>
    </row>
    <row r="3002" spans="1:65" s="13" customFormat="1">
      <c r="B3002" s="164"/>
      <c r="D3002" s="159" t="s">
        <v>206</v>
      </c>
      <c r="E3002" s="165" t="s">
        <v>3</v>
      </c>
      <c r="F3002" s="166" t="s">
        <v>3890</v>
      </c>
      <c r="H3002" s="167">
        <v>4.66</v>
      </c>
      <c r="I3002" s="168"/>
      <c r="L3002" s="164"/>
      <c r="M3002" s="169"/>
      <c r="N3002" s="170"/>
      <c r="O3002" s="170"/>
      <c r="P3002" s="170"/>
      <c r="Q3002" s="170"/>
      <c r="R3002" s="170"/>
      <c r="S3002" s="170"/>
      <c r="T3002" s="171"/>
      <c r="AT3002" s="165" t="s">
        <v>206</v>
      </c>
      <c r="AU3002" s="165" t="s">
        <v>81</v>
      </c>
      <c r="AV3002" s="13" t="s">
        <v>81</v>
      </c>
      <c r="AW3002" s="13" t="s">
        <v>34</v>
      </c>
      <c r="AX3002" s="13" t="s">
        <v>79</v>
      </c>
      <c r="AY3002" s="165" t="s">
        <v>195</v>
      </c>
    </row>
    <row r="3003" spans="1:65" s="2" customFormat="1" ht="24.2" customHeight="1">
      <c r="A3003" s="35"/>
      <c r="B3003" s="145"/>
      <c r="C3003" s="146" t="s">
        <v>3891</v>
      </c>
      <c r="D3003" s="146" t="s">
        <v>197</v>
      </c>
      <c r="E3003" s="147" t="s">
        <v>3892</v>
      </c>
      <c r="F3003" s="148" t="s">
        <v>3893</v>
      </c>
      <c r="G3003" s="149" t="s">
        <v>467</v>
      </c>
      <c r="H3003" s="150">
        <v>1</v>
      </c>
      <c r="I3003" s="151"/>
      <c r="J3003" s="152">
        <f>ROUND(I3003*H3003,2)</f>
        <v>0</v>
      </c>
      <c r="K3003" s="148" t="s">
        <v>3</v>
      </c>
      <c r="L3003" s="36"/>
      <c r="M3003" s="153" t="s">
        <v>3</v>
      </c>
      <c r="N3003" s="154" t="s">
        <v>43</v>
      </c>
      <c r="O3003" s="56"/>
      <c r="P3003" s="155">
        <f>O3003*H3003</f>
        <v>0</v>
      </c>
      <c r="Q3003" s="155">
        <v>0</v>
      </c>
      <c r="R3003" s="155">
        <f>Q3003*H3003</f>
        <v>0</v>
      </c>
      <c r="S3003" s="155">
        <v>0</v>
      </c>
      <c r="T3003" s="156">
        <f>S3003*H3003</f>
        <v>0</v>
      </c>
      <c r="U3003" s="35"/>
      <c r="V3003" s="35"/>
      <c r="W3003" s="35"/>
      <c r="X3003" s="35"/>
      <c r="Y3003" s="35"/>
      <c r="Z3003" s="35"/>
      <c r="AA3003" s="35"/>
      <c r="AB3003" s="35"/>
      <c r="AC3003" s="35"/>
      <c r="AD3003" s="35"/>
      <c r="AE3003" s="35"/>
      <c r="AR3003" s="157" t="s">
        <v>292</v>
      </c>
      <c r="AT3003" s="157" t="s">
        <v>197</v>
      </c>
      <c r="AU3003" s="157" t="s">
        <v>81</v>
      </c>
      <c r="AY3003" s="20" t="s">
        <v>195</v>
      </c>
      <c r="BE3003" s="158">
        <f>IF(N3003="základní",J3003,0)</f>
        <v>0</v>
      </c>
      <c r="BF3003" s="158">
        <f>IF(N3003="snížená",J3003,0)</f>
        <v>0</v>
      </c>
      <c r="BG3003" s="158">
        <f>IF(N3003="zákl. přenesená",J3003,0)</f>
        <v>0</v>
      </c>
      <c r="BH3003" s="158">
        <f>IF(N3003="sníž. přenesená",J3003,0)</f>
        <v>0</v>
      </c>
      <c r="BI3003" s="158">
        <f>IF(N3003="nulová",J3003,0)</f>
        <v>0</v>
      </c>
      <c r="BJ3003" s="20" t="s">
        <v>79</v>
      </c>
      <c r="BK3003" s="158">
        <f>ROUND(I3003*H3003,2)</f>
        <v>0</v>
      </c>
      <c r="BL3003" s="20" t="s">
        <v>292</v>
      </c>
      <c r="BM3003" s="157" t="s">
        <v>3894</v>
      </c>
    </row>
    <row r="3004" spans="1:65" s="13" customFormat="1">
      <c r="B3004" s="164"/>
      <c r="D3004" s="159" t="s">
        <v>206</v>
      </c>
      <c r="E3004" s="165" t="s">
        <v>3</v>
      </c>
      <c r="F3004" s="166" t="s">
        <v>3895</v>
      </c>
      <c r="H3004" s="167">
        <v>1</v>
      </c>
      <c r="I3004" s="168"/>
      <c r="L3004" s="164"/>
      <c r="M3004" s="169"/>
      <c r="N3004" s="170"/>
      <c r="O3004" s="170"/>
      <c r="P3004" s="170"/>
      <c r="Q3004" s="170"/>
      <c r="R3004" s="170"/>
      <c r="S3004" s="170"/>
      <c r="T3004" s="171"/>
      <c r="AT3004" s="165" t="s">
        <v>206</v>
      </c>
      <c r="AU3004" s="165" t="s">
        <v>81</v>
      </c>
      <c r="AV3004" s="13" t="s">
        <v>81</v>
      </c>
      <c r="AW3004" s="13" t="s">
        <v>34</v>
      </c>
      <c r="AX3004" s="13" t="s">
        <v>79</v>
      </c>
      <c r="AY3004" s="165" t="s">
        <v>195</v>
      </c>
    </row>
    <row r="3005" spans="1:65" s="2" customFormat="1" ht="24.2" customHeight="1">
      <c r="A3005" s="35"/>
      <c r="B3005" s="145"/>
      <c r="C3005" s="146" t="s">
        <v>3896</v>
      </c>
      <c r="D3005" s="146" t="s">
        <v>197</v>
      </c>
      <c r="E3005" s="147" t="s">
        <v>3897</v>
      </c>
      <c r="F3005" s="148" t="s">
        <v>3898</v>
      </c>
      <c r="G3005" s="149" t="s">
        <v>467</v>
      </c>
      <c r="H3005" s="150">
        <v>15</v>
      </c>
      <c r="I3005" s="151"/>
      <c r="J3005" s="152">
        <f>ROUND(I3005*H3005,2)</f>
        <v>0</v>
      </c>
      <c r="K3005" s="148" t="s">
        <v>3</v>
      </c>
      <c r="L3005" s="36"/>
      <c r="M3005" s="153" t="s">
        <v>3</v>
      </c>
      <c r="N3005" s="154" t="s">
        <v>43</v>
      </c>
      <c r="O3005" s="56"/>
      <c r="P3005" s="155">
        <f>O3005*H3005</f>
        <v>0</v>
      </c>
      <c r="Q3005" s="155">
        <v>0</v>
      </c>
      <c r="R3005" s="155">
        <f>Q3005*H3005</f>
        <v>0</v>
      </c>
      <c r="S3005" s="155">
        <v>0</v>
      </c>
      <c r="T3005" s="156">
        <f>S3005*H3005</f>
        <v>0</v>
      </c>
      <c r="U3005" s="35"/>
      <c r="V3005" s="35"/>
      <c r="W3005" s="35"/>
      <c r="X3005" s="35"/>
      <c r="Y3005" s="35"/>
      <c r="Z3005" s="35"/>
      <c r="AA3005" s="35"/>
      <c r="AB3005" s="35"/>
      <c r="AC3005" s="35"/>
      <c r="AD3005" s="35"/>
      <c r="AE3005" s="35"/>
      <c r="AR3005" s="157" t="s">
        <v>292</v>
      </c>
      <c r="AT3005" s="157" t="s">
        <v>197</v>
      </c>
      <c r="AU3005" s="157" t="s">
        <v>81</v>
      </c>
      <c r="AY3005" s="20" t="s">
        <v>195</v>
      </c>
      <c r="BE3005" s="158">
        <f>IF(N3005="základní",J3005,0)</f>
        <v>0</v>
      </c>
      <c r="BF3005" s="158">
        <f>IF(N3005="snížená",J3005,0)</f>
        <v>0</v>
      </c>
      <c r="BG3005" s="158">
        <f>IF(N3005="zákl. přenesená",J3005,0)</f>
        <v>0</v>
      </c>
      <c r="BH3005" s="158">
        <f>IF(N3005="sníž. přenesená",J3005,0)</f>
        <v>0</v>
      </c>
      <c r="BI3005" s="158">
        <f>IF(N3005="nulová",J3005,0)</f>
        <v>0</v>
      </c>
      <c r="BJ3005" s="20" t="s">
        <v>79</v>
      </c>
      <c r="BK3005" s="158">
        <f>ROUND(I3005*H3005,2)</f>
        <v>0</v>
      </c>
      <c r="BL3005" s="20" t="s">
        <v>292</v>
      </c>
      <c r="BM3005" s="157" t="s">
        <v>3899</v>
      </c>
    </row>
    <row r="3006" spans="1:65" s="13" customFormat="1">
      <c r="B3006" s="164"/>
      <c r="D3006" s="159" t="s">
        <v>206</v>
      </c>
      <c r="E3006" s="165" t="s">
        <v>3</v>
      </c>
      <c r="F3006" s="166" t="s">
        <v>3900</v>
      </c>
      <c r="H3006" s="167">
        <v>15</v>
      </c>
      <c r="I3006" s="168"/>
      <c r="L3006" s="164"/>
      <c r="M3006" s="169"/>
      <c r="N3006" s="170"/>
      <c r="O3006" s="170"/>
      <c r="P3006" s="170"/>
      <c r="Q3006" s="170"/>
      <c r="R3006" s="170"/>
      <c r="S3006" s="170"/>
      <c r="T3006" s="171"/>
      <c r="AT3006" s="165" t="s">
        <v>206</v>
      </c>
      <c r="AU3006" s="165" t="s">
        <v>81</v>
      </c>
      <c r="AV3006" s="13" t="s">
        <v>81</v>
      </c>
      <c r="AW3006" s="13" t="s">
        <v>34</v>
      </c>
      <c r="AX3006" s="13" t="s">
        <v>79</v>
      </c>
      <c r="AY3006" s="165" t="s">
        <v>195</v>
      </c>
    </row>
    <row r="3007" spans="1:65" s="2" customFormat="1" ht="24.2" customHeight="1">
      <c r="A3007" s="35"/>
      <c r="B3007" s="145"/>
      <c r="C3007" s="146" t="s">
        <v>3901</v>
      </c>
      <c r="D3007" s="146" t="s">
        <v>197</v>
      </c>
      <c r="E3007" s="147" t="s">
        <v>3902</v>
      </c>
      <c r="F3007" s="148" t="s">
        <v>3903</v>
      </c>
      <c r="G3007" s="149" t="s">
        <v>300</v>
      </c>
      <c r="H3007" s="150">
        <v>38.93</v>
      </c>
      <c r="I3007" s="151"/>
      <c r="J3007" s="152">
        <f>ROUND(I3007*H3007,2)</f>
        <v>0</v>
      </c>
      <c r="K3007" s="148" t="s">
        <v>201</v>
      </c>
      <c r="L3007" s="36"/>
      <c r="M3007" s="153" t="s">
        <v>3</v>
      </c>
      <c r="N3007" s="154" t="s">
        <v>43</v>
      </c>
      <c r="O3007" s="56"/>
      <c r="P3007" s="155">
        <f>O3007*H3007</f>
        <v>0</v>
      </c>
      <c r="Q3007" s="155">
        <v>2.7999999999999998E-4</v>
      </c>
      <c r="R3007" s="155">
        <f>Q3007*H3007</f>
        <v>1.0900399999999999E-2</v>
      </c>
      <c r="S3007" s="155">
        <v>0</v>
      </c>
      <c r="T3007" s="156">
        <f>S3007*H3007</f>
        <v>0</v>
      </c>
      <c r="U3007" s="35"/>
      <c r="V3007" s="35"/>
      <c r="W3007" s="35"/>
      <c r="X3007" s="35"/>
      <c r="Y3007" s="35"/>
      <c r="Z3007" s="35"/>
      <c r="AA3007" s="35"/>
      <c r="AB3007" s="35"/>
      <c r="AC3007" s="35"/>
      <c r="AD3007" s="35"/>
      <c r="AE3007" s="35"/>
      <c r="AR3007" s="157" t="s">
        <v>292</v>
      </c>
      <c r="AT3007" s="157" t="s">
        <v>197</v>
      </c>
      <c r="AU3007" s="157" t="s">
        <v>81</v>
      </c>
      <c r="AY3007" s="20" t="s">
        <v>195</v>
      </c>
      <c r="BE3007" s="158">
        <f>IF(N3007="základní",J3007,0)</f>
        <v>0</v>
      </c>
      <c r="BF3007" s="158">
        <f>IF(N3007="snížená",J3007,0)</f>
        <v>0</v>
      </c>
      <c r="BG3007" s="158">
        <f>IF(N3007="zákl. přenesená",J3007,0)</f>
        <v>0</v>
      </c>
      <c r="BH3007" s="158">
        <f>IF(N3007="sníž. přenesená",J3007,0)</f>
        <v>0</v>
      </c>
      <c r="BI3007" s="158">
        <f>IF(N3007="nulová",J3007,0)</f>
        <v>0</v>
      </c>
      <c r="BJ3007" s="20" t="s">
        <v>79</v>
      </c>
      <c r="BK3007" s="158">
        <f>ROUND(I3007*H3007,2)</f>
        <v>0</v>
      </c>
      <c r="BL3007" s="20" t="s">
        <v>292</v>
      </c>
      <c r="BM3007" s="157" t="s">
        <v>3904</v>
      </c>
    </row>
    <row r="3008" spans="1:65" s="2" customFormat="1" ht="78">
      <c r="A3008" s="35"/>
      <c r="B3008" s="36"/>
      <c r="C3008" s="35"/>
      <c r="D3008" s="159" t="s">
        <v>204</v>
      </c>
      <c r="E3008" s="35"/>
      <c r="F3008" s="160" t="s">
        <v>3905</v>
      </c>
      <c r="G3008" s="35"/>
      <c r="H3008" s="35"/>
      <c r="I3008" s="161"/>
      <c r="J3008" s="35"/>
      <c r="K3008" s="35"/>
      <c r="L3008" s="36"/>
      <c r="M3008" s="162"/>
      <c r="N3008" s="163"/>
      <c r="O3008" s="56"/>
      <c r="P3008" s="56"/>
      <c r="Q3008" s="56"/>
      <c r="R3008" s="56"/>
      <c r="S3008" s="56"/>
      <c r="T3008" s="57"/>
      <c r="U3008" s="35"/>
      <c r="V3008" s="35"/>
      <c r="W3008" s="35"/>
      <c r="X3008" s="35"/>
      <c r="Y3008" s="35"/>
      <c r="Z3008" s="35"/>
      <c r="AA3008" s="35"/>
      <c r="AB3008" s="35"/>
      <c r="AC3008" s="35"/>
      <c r="AD3008" s="35"/>
      <c r="AE3008" s="35"/>
      <c r="AT3008" s="20" t="s">
        <v>204</v>
      </c>
      <c r="AU3008" s="20" t="s">
        <v>81</v>
      </c>
    </row>
    <row r="3009" spans="1:65" s="13" customFormat="1">
      <c r="B3009" s="164"/>
      <c r="D3009" s="159" t="s">
        <v>206</v>
      </c>
      <c r="E3009" s="165" t="s">
        <v>3</v>
      </c>
      <c r="F3009" s="166" t="s">
        <v>3906</v>
      </c>
      <c r="H3009" s="167">
        <v>38.93</v>
      </c>
      <c r="I3009" s="168"/>
      <c r="L3009" s="164"/>
      <c r="M3009" s="169"/>
      <c r="N3009" s="170"/>
      <c r="O3009" s="170"/>
      <c r="P3009" s="170"/>
      <c r="Q3009" s="170"/>
      <c r="R3009" s="170"/>
      <c r="S3009" s="170"/>
      <c r="T3009" s="171"/>
      <c r="AT3009" s="165" t="s">
        <v>206</v>
      </c>
      <c r="AU3009" s="165" t="s">
        <v>81</v>
      </c>
      <c r="AV3009" s="13" t="s">
        <v>81</v>
      </c>
      <c r="AW3009" s="13" t="s">
        <v>34</v>
      </c>
      <c r="AX3009" s="13" t="s">
        <v>79</v>
      </c>
      <c r="AY3009" s="165" t="s">
        <v>195</v>
      </c>
    </row>
    <row r="3010" spans="1:65" s="2" customFormat="1" ht="14.45" customHeight="1">
      <c r="A3010" s="35"/>
      <c r="B3010" s="145"/>
      <c r="C3010" s="188" t="s">
        <v>3907</v>
      </c>
      <c r="D3010" s="188" t="s">
        <v>282</v>
      </c>
      <c r="E3010" s="189" t="s">
        <v>3908</v>
      </c>
      <c r="F3010" s="190" t="s">
        <v>3909</v>
      </c>
      <c r="G3010" s="191" t="s">
        <v>300</v>
      </c>
      <c r="H3010" s="192">
        <v>46.716000000000001</v>
      </c>
      <c r="I3010" s="193"/>
      <c r="J3010" s="194">
        <f>ROUND(I3010*H3010,2)</f>
        <v>0</v>
      </c>
      <c r="K3010" s="190" t="s">
        <v>201</v>
      </c>
      <c r="L3010" s="195"/>
      <c r="M3010" s="196" t="s">
        <v>3</v>
      </c>
      <c r="N3010" s="197" t="s">
        <v>43</v>
      </c>
      <c r="O3010" s="56"/>
      <c r="P3010" s="155">
        <f>O3010*H3010</f>
        <v>0</v>
      </c>
      <c r="Q3010" s="155">
        <v>7.7999999999999996E-3</v>
      </c>
      <c r="R3010" s="155">
        <f>Q3010*H3010</f>
        <v>0.36438480000000001</v>
      </c>
      <c r="S3010" s="155">
        <v>0</v>
      </c>
      <c r="T3010" s="156">
        <f>S3010*H3010</f>
        <v>0</v>
      </c>
      <c r="U3010" s="35"/>
      <c r="V3010" s="35"/>
      <c r="W3010" s="35"/>
      <c r="X3010" s="35"/>
      <c r="Y3010" s="35"/>
      <c r="Z3010" s="35"/>
      <c r="AA3010" s="35"/>
      <c r="AB3010" s="35"/>
      <c r="AC3010" s="35"/>
      <c r="AD3010" s="35"/>
      <c r="AE3010" s="35"/>
      <c r="AR3010" s="157" t="s">
        <v>392</v>
      </c>
      <c r="AT3010" s="157" t="s">
        <v>282</v>
      </c>
      <c r="AU3010" s="157" t="s">
        <v>81</v>
      </c>
      <c r="AY3010" s="20" t="s">
        <v>195</v>
      </c>
      <c r="BE3010" s="158">
        <f>IF(N3010="základní",J3010,0)</f>
        <v>0</v>
      </c>
      <c r="BF3010" s="158">
        <f>IF(N3010="snížená",J3010,0)</f>
        <v>0</v>
      </c>
      <c r="BG3010" s="158">
        <f>IF(N3010="zákl. přenesená",J3010,0)</f>
        <v>0</v>
      </c>
      <c r="BH3010" s="158">
        <f>IF(N3010="sníž. přenesená",J3010,0)</f>
        <v>0</v>
      </c>
      <c r="BI3010" s="158">
        <f>IF(N3010="nulová",J3010,0)</f>
        <v>0</v>
      </c>
      <c r="BJ3010" s="20" t="s">
        <v>79</v>
      </c>
      <c r="BK3010" s="158">
        <f>ROUND(I3010*H3010,2)</f>
        <v>0</v>
      </c>
      <c r="BL3010" s="20" t="s">
        <v>292</v>
      </c>
      <c r="BM3010" s="157" t="s">
        <v>3910</v>
      </c>
    </row>
    <row r="3011" spans="1:65" s="13" customFormat="1">
      <c r="B3011" s="164"/>
      <c r="D3011" s="159" t="s">
        <v>206</v>
      </c>
      <c r="E3011" s="165" t="s">
        <v>3</v>
      </c>
      <c r="F3011" s="166" t="s">
        <v>3911</v>
      </c>
      <c r="H3011" s="167">
        <v>46.716000000000001</v>
      </c>
      <c r="I3011" s="168"/>
      <c r="L3011" s="164"/>
      <c r="M3011" s="169"/>
      <c r="N3011" s="170"/>
      <c r="O3011" s="170"/>
      <c r="P3011" s="170"/>
      <c r="Q3011" s="170"/>
      <c r="R3011" s="170"/>
      <c r="S3011" s="170"/>
      <c r="T3011" s="171"/>
      <c r="AT3011" s="165" t="s">
        <v>206</v>
      </c>
      <c r="AU3011" s="165" t="s">
        <v>81</v>
      </c>
      <c r="AV3011" s="13" t="s">
        <v>81</v>
      </c>
      <c r="AW3011" s="13" t="s">
        <v>34</v>
      </c>
      <c r="AX3011" s="13" t="s">
        <v>79</v>
      </c>
      <c r="AY3011" s="165" t="s">
        <v>195</v>
      </c>
    </row>
    <row r="3012" spans="1:65" s="2" customFormat="1" ht="37.9" customHeight="1">
      <c r="A3012" s="35"/>
      <c r="B3012" s="145"/>
      <c r="C3012" s="146" t="s">
        <v>3912</v>
      </c>
      <c r="D3012" s="146" t="s">
        <v>197</v>
      </c>
      <c r="E3012" s="147" t="s">
        <v>3913</v>
      </c>
      <c r="F3012" s="148" t="s">
        <v>3914</v>
      </c>
      <c r="G3012" s="149" t="s">
        <v>300</v>
      </c>
      <c r="H3012" s="150">
        <v>181.2</v>
      </c>
      <c r="I3012" s="151"/>
      <c r="J3012" s="152">
        <f>ROUND(I3012*H3012,2)</f>
        <v>0</v>
      </c>
      <c r="K3012" s="148" t="s">
        <v>201</v>
      </c>
      <c r="L3012" s="36"/>
      <c r="M3012" s="153" t="s">
        <v>3</v>
      </c>
      <c r="N3012" s="154" t="s">
        <v>43</v>
      </c>
      <c r="O3012" s="56"/>
      <c r="P3012" s="155">
        <f>O3012*H3012</f>
        <v>0</v>
      </c>
      <c r="Q3012" s="155">
        <v>0</v>
      </c>
      <c r="R3012" s="155">
        <f>Q3012*H3012</f>
        <v>0</v>
      </c>
      <c r="S3012" s="155">
        <v>1.0999999999999999E-2</v>
      </c>
      <c r="T3012" s="156">
        <f>S3012*H3012</f>
        <v>1.9931999999999999</v>
      </c>
      <c r="U3012" s="35"/>
      <c r="V3012" s="35"/>
      <c r="W3012" s="35"/>
      <c r="X3012" s="35"/>
      <c r="Y3012" s="35"/>
      <c r="Z3012" s="35"/>
      <c r="AA3012" s="35"/>
      <c r="AB3012" s="35"/>
      <c r="AC3012" s="35"/>
      <c r="AD3012" s="35"/>
      <c r="AE3012" s="35"/>
      <c r="AR3012" s="157" t="s">
        <v>292</v>
      </c>
      <c r="AT3012" s="157" t="s">
        <v>197</v>
      </c>
      <c r="AU3012" s="157" t="s">
        <v>81</v>
      </c>
      <c r="AY3012" s="20" t="s">
        <v>195</v>
      </c>
      <c r="BE3012" s="158">
        <f>IF(N3012="základní",J3012,0)</f>
        <v>0</v>
      </c>
      <c r="BF3012" s="158">
        <f>IF(N3012="snížená",J3012,0)</f>
        <v>0</v>
      </c>
      <c r="BG3012" s="158">
        <f>IF(N3012="zákl. přenesená",J3012,0)</f>
        <v>0</v>
      </c>
      <c r="BH3012" s="158">
        <f>IF(N3012="sníž. přenesená",J3012,0)</f>
        <v>0</v>
      </c>
      <c r="BI3012" s="158">
        <f>IF(N3012="nulová",J3012,0)</f>
        <v>0</v>
      </c>
      <c r="BJ3012" s="20" t="s">
        <v>79</v>
      </c>
      <c r="BK3012" s="158">
        <f>ROUND(I3012*H3012,2)</f>
        <v>0</v>
      </c>
      <c r="BL3012" s="20" t="s">
        <v>292</v>
      </c>
      <c r="BM3012" s="157" t="s">
        <v>3915</v>
      </c>
    </row>
    <row r="3013" spans="1:65" s="13" customFormat="1">
      <c r="B3013" s="164"/>
      <c r="D3013" s="159" t="s">
        <v>206</v>
      </c>
      <c r="E3013" s="165" t="s">
        <v>3</v>
      </c>
      <c r="F3013" s="166" t="s">
        <v>3916</v>
      </c>
      <c r="H3013" s="167">
        <v>121.8</v>
      </c>
      <c r="I3013" s="168"/>
      <c r="L3013" s="164"/>
      <c r="M3013" s="169"/>
      <c r="N3013" s="170"/>
      <c r="O3013" s="170"/>
      <c r="P3013" s="170"/>
      <c r="Q3013" s="170"/>
      <c r="R3013" s="170"/>
      <c r="S3013" s="170"/>
      <c r="T3013" s="171"/>
      <c r="AT3013" s="165" t="s">
        <v>206</v>
      </c>
      <c r="AU3013" s="165" t="s">
        <v>81</v>
      </c>
      <c r="AV3013" s="13" t="s">
        <v>81</v>
      </c>
      <c r="AW3013" s="13" t="s">
        <v>34</v>
      </c>
      <c r="AX3013" s="13" t="s">
        <v>72</v>
      </c>
      <c r="AY3013" s="165" t="s">
        <v>195</v>
      </c>
    </row>
    <row r="3014" spans="1:65" s="13" customFormat="1">
      <c r="B3014" s="164"/>
      <c r="D3014" s="159" t="s">
        <v>206</v>
      </c>
      <c r="E3014" s="165" t="s">
        <v>3</v>
      </c>
      <c r="F3014" s="166" t="s">
        <v>3917</v>
      </c>
      <c r="H3014" s="167">
        <v>59.4</v>
      </c>
      <c r="I3014" s="168"/>
      <c r="L3014" s="164"/>
      <c r="M3014" s="169"/>
      <c r="N3014" s="170"/>
      <c r="O3014" s="170"/>
      <c r="P3014" s="170"/>
      <c r="Q3014" s="170"/>
      <c r="R3014" s="170"/>
      <c r="S3014" s="170"/>
      <c r="T3014" s="171"/>
      <c r="AT3014" s="165" t="s">
        <v>206</v>
      </c>
      <c r="AU3014" s="165" t="s">
        <v>81</v>
      </c>
      <c r="AV3014" s="13" t="s">
        <v>81</v>
      </c>
      <c r="AW3014" s="13" t="s">
        <v>34</v>
      </c>
      <c r="AX3014" s="13" t="s">
        <v>72</v>
      </c>
      <c r="AY3014" s="165" t="s">
        <v>195</v>
      </c>
    </row>
    <row r="3015" spans="1:65" s="15" customFormat="1">
      <c r="B3015" s="180"/>
      <c r="D3015" s="159" t="s">
        <v>206</v>
      </c>
      <c r="E3015" s="181" t="s">
        <v>3</v>
      </c>
      <c r="F3015" s="182" t="s">
        <v>3918</v>
      </c>
      <c r="H3015" s="183">
        <v>181.2</v>
      </c>
      <c r="I3015" s="184"/>
      <c r="L3015" s="180"/>
      <c r="M3015" s="185"/>
      <c r="N3015" s="186"/>
      <c r="O3015" s="186"/>
      <c r="P3015" s="186"/>
      <c r="Q3015" s="186"/>
      <c r="R3015" s="186"/>
      <c r="S3015" s="186"/>
      <c r="T3015" s="187"/>
      <c r="AT3015" s="181" t="s">
        <v>206</v>
      </c>
      <c r="AU3015" s="181" t="s">
        <v>81</v>
      </c>
      <c r="AV3015" s="15" t="s">
        <v>202</v>
      </c>
      <c r="AW3015" s="15" t="s">
        <v>34</v>
      </c>
      <c r="AX3015" s="15" t="s">
        <v>79</v>
      </c>
      <c r="AY3015" s="181" t="s">
        <v>195</v>
      </c>
    </row>
    <row r="3016" spans="1:65" s="2" customFormat="1" ht="24.2" customHeight="1">
      <c r="A3016" s="35"/>
      <c r="B3016" s="145"/>
      <c r="C3016" s="146" t="s">
        <v>3919</v>
      </c>
      <c r="D3016" s="146" t="s">
        <v>197</v>
      </c>
      <c r="E3016" s="147" t="s">
        <v>3920</v>
      </c>
      <c r="F3016" s="148" t="s">
        <v>3921</v>
      </c>
      <c r="G3016" s="149" t="s">
        <v>300</v>
      </c>
      <c r="H3016" s="150">
        <v>10.59</v>
      </c>
      <c r="I3016" s="151"/>
      <c r="J3016" s="152">
        <f>ROUND(I3016*H3016,2)</f>
        <v>0</v>
      </c>
      <c r="K3016" s="148" t="s">
        <v>201</v>
      </c>
      <c r="L3016" s="36"/>
      <c r="M3016" s="153" t="s">
        <v>3</v>
      </c>
      <c r="N3016" s="154" t="s">
        <v>43</v>
      </c>
      <c r="O3016" s="56"/>
      <c r="P3016" s="155">
        <f>O3016*H3016</f>
        <v>0</v>
      </c>
      <c r="Q3016" s="155">
        <v>0</v>
      </c>
      <c r="R3016" s="155">
        <f>Q3016*H3016</f>
        <v>0</v>
      </c>
      <c r="S3016" s="155">
        <v>0</v>
      </c>
      <c r="T3016" s="156">
        <f>S3016*H3016</f>
        <v>0</v>
      </c>
      <c r="U3016" s="35"/>
      <c r="V3016" s="35"/>
      <c r="W3016" s="35"/>
      <c r="X3016" s="35"/>
      <c r="Y3016" s="35"/>
      <c r="Z3016" s="35"/>
      <c r="AA3016" s="35"/>
      <c r="AB3016" s="35"/>
      <c r="AC3016" s="35"/>
      <c r="AD3016" s="35"/>
      <c r="AE3016" s="35"/>
      <c r="AR3016" s="157" t="s">
        <v>292</v>
      </c>
      <c r="AT3016" s="157" t="s">
        <v>197</v>
      </c>
      <c r="AU3016" s="157" t="s">
        <v>81</v>
      </c>
      <c r="AY3016" s="20" t="s">
        <v>195</v>
      </c>
      <c r="BE3016" s="158">
        <f>IF(N3016="základní",J3016,0)</f>
        <v>0</v>
      </c>
      <c r="BF3016" s="158">
        <f>IF(N3016="snížená",J3016,0)</f>
        <v>0</v>
      </c>
      <c r="BG3016" s="158">
        <f>IF(N3016="zákl. přenesená",J3016,0)</f>
        <v>0</v>
      </c>
      <c r="BH3016" s="158">
        <f>IF(N3016="sníž. přenesená",J3016,0)</f>
        <v>0</v>
      </c>
      <c r="BI3016" s="158">
        <f>IF(N3016="nulová",J3016,0)</f>
        <v>0</v>
      </c>
      <c r="BJ3016" s="20" t="s">
        <v>79</v>
      </c>
      <c r="BK3016" s="158">
        <f>ROUND(I3016*H3016,2)</f>
        <v>0</v>
      </c>
      <c r="BL3016" s="20" t="s">
        <v>292</v>
      </c>
      <c r="BM3016" s="157" t="s">
        <v>3922</v>
      </c>
    </row>
    <row r="3017" spans="1:65" s="2" customFormat="1" ht="68.25">
      <c r="A3017" s="35"/>
      <c r="B3017" s="36"/>
      <c r="C3017" s="35"/>
      <c r="D3017" s="159" t="s">
        <v>204</v>
      </c>
      <c r="E3017" s="35"/>
      <c r="F3017" s="160" t="s">
        <v>3923</v>
      </c>
      <c r="G3017" s="35"/>
      <c r="H3017" s="35"/>
      <c r="I3017" s="161"/>
      <c r="J3017" s="35"/>
      <c r="K3017" s="35"/>
      <c r="L3017" s="36"/>
      <c r="M3017" s="162"/>
      <c r="N3017" s="163"/>
      <c r="O3017" s="56"/>
      <c r="P3017" s="56"/>
      <c r="Q3017" s="56"/>
      <c r="R3017" s="56"/>
      <c r="S3017" s="56"/>
      <c r="T3017" s="57"/>
      <c r="U3017" s="35"/>
      <c r="V3017" s="35"/>
      <c r="W3017" s="35"/>
      <c r="X3017" s="35"/>
      <c r="Y3017" s="35"/>
      <c r="Z3017" s="35"/>
      <c r="AA3017" s="35"/>
      <c r="AB3017" s="35"/>
      <c r="AC3017" s="35"/>
      <c r="AD3017" s="35"/>
      <c r="AE3017" s="35"/>
      <c r="AT3017" s="20" t="s">
        <v>204</v>
      </c>
      <c r="AU3017" s="20" t="s">
        <v>81</v>
      </c>
    </row>
    <row r="3018" spans="1:65" s="13" customFormat="1" ht="22.5">
      <c r="B3018" s="164"/>
      <c r="D3018" s="159" t="s">
        <v>206</v>
      </c>
      <c r="E3018" s="165" t="s">
        <v>3</v>
      </c>
      <c r="F3018" s="166" t="s">
        <v>3924</v>
      </c>
      <c r="H3018" s="167">
        <v>10.59</v>
      </c>
      <c r="I3018" s="168"/>
      <c r="L3018" s="164"/>
      <c r="M3018" s="169"/>
      <c r="N3018" s="170"/>
      <c r="O3018" s="170"/>
      <c r="P3018" s="170"/>
      <c r="Q3018" s="170"/>
      <c r="R3018" s="170"/>
      <c r="S3018" s="170"/>
      <c r="T3018" s="171"/>
      <c r="AT3018" s="165" t="s">
        <v>206</v>
      </c>
      <c r="AU3018" s="165" t="s">
        <v>81</v>
      </c>
      <c r="AV3018" s="13" t="s">
        <v>81</v>
      </c>
      <c r="AW3018" s="13" t="s">
        <v>34</v>
      </c>
      <c r="AX3018" s="13" t="s">
        <v>79</v>
      </c>
      <c r="AY3018" s="165" t="s">
        <v>195</v>
      </c>
    </row>
    <row r="3019" spans="1:65" s="2" customFormat="1" ht="14.45" customHeight="1">
      <c r="A3019" s="35"/>
      <c r="B3019" s="145"/>
      <c r="C3019" s="188" t="s">
        <v>3925</v>
      </c>
      <c r="D3019" s="188" t="s">
        <v>282</v>
      </c>
      <c r="E3019" s="189" t="s">
        <v>3926</v>
      </c>
      <c r="F3019" s="190" t="s">
        <v>3927</v>
      </c>
      <c r="G3019" s="191" t="s">
        <v>300</v>
      </c>
      <c r="H3019" s="192">
        <v>5.2140000000000004</v>
      </c>
      <c r="I3019" s="193"/>
      <c r="J3019" s="194">
        <f>ROUND(I3019*H3019,2)</f>
        <v>0</v>
      </c>
      <c r="K3019" s="190" t="s">
        <v>201</v>
      </c>
      <c r="L3019" s="195"/>
      <c r="M3019" s="196" t="s">
        <v>3</v>
      </c>
      <c r="N3019" s="197" t="s">
        <v>43</v>
      </c>
      <c r="O3019" s="56"/>
      <c r="P3019" s="155">
        <f>O3019*H3019</f>
        <v>0</v>
      </c>
      <c r="Q3019" s="155">
        <v>1.7999999999999999E-2</v>
      </c>
      <c r="R3019" s="155">
        <f>Q3019*H3019</f>
        <v>9.3852000000000005E-2</v>
      </c>
      <c r="S3019" s="155">
        <v>0</v>
      </c>
      <c r="T3019" s="156">
        <f>S3019*H3019</f>
        <v>0</v>
      </c>
      <c r="U3019" s="35"/>
      <c r="V3019" s="35"/>
      <c r="W3019" s="35"/>
      <c r="X3019" s="35"/>
      <c r="Y3019" s="35"/>
      <c r="Z3019" s="35"/>
      <c r="AA3019" s="35"/>
      <c r="AB3019" s="35"/>
      <c r="AC3019" s="35"/>
      <c r="AD3019" s="35"/>
      <c r="AE3019" s="35"/>
      <c r="AR3019" s="157" t="s">
        <v>392</v>
      </c>
      <c r="AT3019" s="157" t="s">
        <v>282</v>
      </c>
      <c r="AU3019" s="157" t="s">
        <v>81</v>
      </c>
      <c r="AY3019" s="20" t="s">
        <v>195</v>
      </c>
      <c r="BE3019" s="158">
        <f>IF(N3019="základní",J3019,0)</f>
        <v>0</v>
      </c>
      <c r="BF3019" s="158">
        <f>IF(N3019="snížená",J3019,0)</f>
        <v>0</v>
      </c>
      <c r="BG3019" s="158">
        <f>IF(N3019="zákl. přenesená",J3019,0)</f>
        <v>0</v>
      </c>
      <c r="BH3019" s="158">
        <f>IF(N3019="sníž. přenesená",J3019,0)</f>
        <v>0</v>
      </c>
      <c r="BI3019" s="158">
        <f>IF(N3019="nulová",J3019,0)</f>
        <v>0</v>
      </c>
      <c r="BJ3019" s="20" t="s">
        <v>79</v>
      </c>
      <c r="BK3019" s="158">
        <f>ROUND(I3019*H3019,2)</f>
        <v>0</v>
      </c>
      <c r="BL3019" s="20" t="s">
        <v>292</v>
      </c>
      <c r="BM3019" s="157" t="s">
        <v>3928</v>
      </c>
    </row>
    <row r="3020" spans="1:65" s="13" customFormat="1">
      <c r="B3020" s="164"/>
      <c r="D3020" s="159" t="s">
        <v>206</v>
      </c>
      <c r="E3020" s="165" t="s">
        <v>3</v>
      </c>
      <c r="F3020" s="166" t="s">
        <v>3929</v>
      </c>
      <c r="H3020" s="167">
        <v>5.2140000000000004</v>
      </c>
      <c r="I3020" s="168"/>
      <c r="L3020" s="164"/>
      <c r="M3020" s="169"/>
      <c r="N3020" s="170"/>
      <c r="O3020" s="170"/>
      <c r="P3020" s="170"/>
      <c r="Q3020" s="170"/>
      <c r="R3020" s="170"/>
      <c r="S3020" s="170"/>
      <c r="T3020" s="171"/>
      <c r="AT3020" s="165" t="s">
        <v>206</v>
      </c>
      <c r="AU3020" s="165" t="s">
        <v>81</v>
      </c>
      <c r="AV3020" s="13" t="s">
        <v>81</v>
      </c>
      <c r="AW3020" s="13" t="s">
        <v>34</v>
      </c>
      <c r="AX3020" s="13" t="s">
        <v>79</v>
      </c>
      <c r="AY3020" s="165" t="s">
        <v>195</v>
      </c>
    </row>
    <row r="3021" spans="1:65" s="2" customFormat="1" ht="24.2" customHeight="1">
      <c r="A3021" s="35"/>
      <c r="B3021" s="145"/>
      <c r="C3021" s="188" t="s">
        <v>3930</v>
      </c>
      <c r="D3021" s="188" t="s">
        <v>282</v>
      </c>
      <c r="E3021" s="189" t="s">
        <v>3931</v>
      </c>
      <c r="F3021" s="190" t="s">
        <v>3932</v>
      </c>
      <c r="G3021" s="191" t="s">
        <v>300</v>
      </c>
      <c r="H3021" s="192">
        <v>6.4349999999999996</v>
      </c>
      <c r="I3021" s="193"/>
      <c r="J3021" s="194">
        <f>ROUND(I3021*H3021,2)</f>
        <v>0</v>
      </c>
      <c r="K3021" s="190" t="s">
        <v>201</v>
      </c>
      <c r="L3021" s="195"/>
      <c r="M3021" s="196" t="s">
        <v>3</v>
      </c>
      <c r="N3021" s="197" t="s">
        <v>43</v>
      </c>
      <c r="O3021" s="56"/>
      <c r="P3021" s="155">
        <f>O3021*H3021</f>
        <v>0</v>
      </c>
      <c r="Q3021" s="155">
        <v>4.1999999999999997E-3</v>
      </c>
      <c r="R3021" s="155">
        <f>Q3021*H3021</f>
        <v>2.7026999999999995E-2</v>
      </c>
      <c r="S3021" s="155">
        <v>0</v>
      </c>
      <c r="T3021" s="156">
        <f>S3021*H3021</f>
        <v>0</v>
      </c>
      <c r="U3021" s="35"/>
      <c r="V3021" s="35"/>
      <c r="W3021" s="35"/>
      <c r="X3021" s="35"/>
      <c r="Y3021" s="35"/>
      <c r="Z3021" s="35"/>
      <c r="AA3021" s="35"/>
      <c r="AB3021" s="35"/>
      <c r="AC3021" s="35"/>
      <c r="AD3021" s="35"/>
      <c r="AE3021" s="35"/>
      <c r="AR3021" s="157" t="s">
        <v>392</v>
      </c>
      <c r="AT3021" s="157" t="s">
        <v>282</v>
      </c>
      <c r="AU3021" s="157" t="s">
        <v>81</v>
      </c>
      <c r="AY3021" s="20" t="s">
        <v>195</v>
      </c>
      <c r="BE3021" s="158">
        <f>IF(N3021="základní",J3021,0)</f>
        <v>0</v>
      </c>
      <c r="BF3021" s="158">
        <f>IF(N3021="snížená",J3021,0)</f>
        <v>0</v>
      </c>
      <c r="BG3021" s="158">
        <f>IF(N3021="zákl. přenesená",J3021,0)</f>
        <v>0</v>
      </c>
      <c r="BH3021" s="158">
        <f>IF(N3021="sníž. přenesená",J3021,0)</f>
        <v>0</v>
      </c>
      <c r="BI3021" s="158">
        <f>IF(N3021="nulová",J3021,0)</f>
        <v>0</v>
      </c>
      <c r="BJ3021" s="20" t="s">
        <v>79</v>
      </c>
      <c r="BK3021" s="158">
        <f>ROUND(I3021*H3021,2)</f>
        <v>0</v>
      </c>
      <c r="BL3021" s="20" t="s">
        <v>292</v>
      </c>
      <c r="BM3021" s="157" t="s">
        <v>3933</v>
      </c>
    </row>
    <row r="3022" spans="1:65" s="13" customFormat="1">
      <c r="B3022" s="164"/>
      <c r="D3022" s="159" t="s">
        <v>206</v>
      </c>
      <c r="E3022" s="165" t="s">
        <v>3</v>
      </c>
      <c r="F3022" s="166" t="s">
        <v>3934</v>
      </c>
      <c r="H3022" s="167">
        <v>6.4349999999999996</v>
      </c>
      <c r="I3022" s="168"/>
      <c r="L3022" s="164"/>
      <c r="M3022" s="169"/>
      <c r="N3022" s="170"/>
      <c r="O3022" s="170"/>
      <c r="P3022" s="170"/>
      <c r="Q3022" s="170"/>
      <c r="R3022" s="170"/>
      <c r="S3022" s="170"/>
      <c r="T3022" s="171"/>
      <c r="AT3022" s="165" t="s">
        <v>206</v>
      </c>
      <c r="AU3022" s="165" t="s">
        <v>81</v>
      </c>
      <c r="AV3022" s="13" t="s">
        <v>81</v>
      </c>
      <c r="AW3022" s="13" t="s">
        <v>34</v>
      </c>
      <c r="AX3022" s="13" t="s">
        <v>79</v>
      </c>
      <c r="AY3022" s="165" t="s">
        <v>195</v>
      </c>
    </row>
    <row r="3023" spans="1:65" s="2" customFormat="1" ht="24.2" customHeight="1">
      <c r="A3023" s="35"/>
      <c r="B3023" s="145"/>
      <c r="C3023" s="146" t="s">
        <v>3935</v>
      </c>
      <c r="D3023" s="146" t="s">
        <v>197</v>
      </c>
      <c r="E3023" s="147" t="s">
        <v>3936</v>
      </c>
      <c r="F3023" s="148" t="s">
        <v>3937</v>
      </c>
      <c r="G3023" s="149" t="s">
        <v>321</v>
      </c>
      <c r="H3023" s="150">
        <v>25.8</v>
      </c>
      <c r="I3023" s="151"/>
      <c r="J3023" s="152">
        <f>ROUND(I3023*H3023,2)</f>
        <v>0</v>
      </c>
      <c r="K3023" s="148" t="s">
        <v>201</v>
      </c>
      <c r="L3023" s="36"/>
      <c r="M3023" s="153" t="s">
        <v>3</v>
      </c>
      <c r="N3023" s="154" t="s">
        <v>43</v>
      </c>
      <c r="O3023" s="56"/>
      <c r="P3023" s="155">
        <f>O3023*H3023</f>
        <v>0</v>
      </c>
      <c r="Q3023" s="155">
        <v>0</v>
      </c>
      <c r="R3023" s="155">
        <f>Q3023*H3023</f>
        <v>0</v>
      </c>
      <c r="S3023" s="155">
        <v>0</v>
      </c>
      <c r="T3023" s="156">
        <f>S3023*H3023</f>
        <v>0</v>
      </c>
      <c r="U3023" s="35"/>
      <c r="V3023" s="35"/>
      <c r="W3023" s="35"/>
      <c r="X3023" s="35"/>
      <c r="Y3023" s="35"/>
      <c r="Z3023" s="35"/>
      <c r="AA3023" s="35"/>
      <c r="AB3023" s="35"/>
      <c r="AC3023" s="35"/>
      <c r="AD3023" s="35"/>
      <c r="AE3023" s="35"/>
      <c r="AR3023" s="157" t="s">
        <v>292</v>
      </c>
      <c r="AT3023" s="157" t="s">
        <v>197</v>
      </c>
      <c r="AU3023" s="157" t="s">
        <v>81</v>
      </c>
      <c r="AY3023" s="20" t="s">
        <v>195</v>
      </c>
      <c r="BE3023" s="158">
        <f>IF(N3023="základní",J3023,0)</f>
        <v>0</v>
      </c>
      <c r="BF3023" s="158">
        <f>IF(N3023="snížená",J3023,0)</f>
        <v>0</v>
      </c>
      <c r="BG3023" s="158">
        <f>IF(N3023="zákl. přenesená",J3023,0)</f>
        <v>0</v>
      </c>
      <c r="BH3023" s="158">
        <f>IF(N3023="sníž. přenesená",J3023,0)</f>
        <v>0</v>
      </c>
      <c r="BI3023" s="158">
        <f>IF(N3023="nulová",J3023,0)</f>
        <v>0</v>
      </c>
      <c r="BJ3023" s="20" t="s">
        <v>79</v>
      </c>
      <c r="BK3023" s="158">
        <f>ROUND(I3023*H3023,2)</f>
        <v>0</v>
      </c>
      <c r="BL3023" s="20" t="s">
        <v>292</v>
      </c>
      <c r="BM3023" s="157" t="s">
        <v>3938</v>
      </c>
    </row>
    <row r="3024" spans="1:65" s="2" customFormat="1" ht="68.25">
      <c r="A3024" s="35"/>
      <c r="B3024" s="36"/>
      <c r="C3024" s="35"/>
      <c r="D3024" s="159" t="s">
        <v>204</v>
      </c>
      <c r="E3024" s="35"/>
      <c r="F3024" s="160" t="s">
        <v>3923</v>
      </c>
      <c r="G3024" s="35"/>
      <c r="H3024" s="35"/>
      <c r="I3024" s="161"/>
      <c r="J3024" s="35"/>
      <c r="K3024" s="35"/>
      <c r="L3024" s="36"/>
      <c r="M3024" s="162"/>
      <c r="N3024" s="163"/>
      <c r="O3024" s="56"/>
      <c r="P3024" s="56"/>
      <c r="Q3024" s="56"/>
      <c r="R3024" s="56"/>
      <c r="S3024" s="56"/>
      <c r="T3024" s="57"/>
      <c r="U3024" s="35"/>
      <c r="V3024" s="35"/>
      <c r="W3024" s="35"/>
      <c r="X3024" s="35"/>
      <c r="Y3024" s="35"/>
      <c r="Z3024" s="35"/>
      <c r="AA3024" s="35"/>
      <c r="AB3024" s="35"/>
      <c r="AC3024" s="35"/>
      <c r="AD3024" s="35"/>
      <c r="AE3024" s="35"/>
      <c r="AT3024" s="20" t="s">
        <v>204</v>
      </c>
      <c r="AU3024" s="20" t="s">
        <v>81</v>
      </c>
    </row>
    <row r="3025" spans="1:65" s="13" customFormat="1" ht="22.5">
      <c r="B3025" s="164"/>
      <c r="D3025" s="159" t="s">
        <v>206</v>
      </c>
      <c r="E3025" s="165" t="s">
        <v>3</v>
      </c>
      <c r="F3025" s="166" t="s">
        <v>3939</v>
      </c>
      <c r="H3025" s="167">
        <v>25.8</v>
      </c>
      <c r="I3025" s="168"/>
      <c r="L3025" s="164"/>
      <c r="M3025" s="169"/>
      <c r="N3025" s="170"/>
      <c r="O3025" s="170"/>
      <c r="P3025" s="170"/>
      <c r="Q3025" s="170"/>
      <c r="R3025" s="170"/>
      <c r="S3025" s="170"/>
      <c r="T3025" s="171"/>
      <c r="AT3025" s="165" t="s">
        <v>206</v>
      </c>
      <c r="AU3025" s="165" t="s">
        <v>81</v>
      </c>
      <c r="AV3025" s="13" t="s">
        <v>81</v>
      </c>
      <c r="AW3025" s="13" t="s">
        <v>34</v>
      </c>
      <c r="AX3025" s="13" t="s">
        <v>79</v>
      </c>
      <c r="AY3025" s="165" t="s">
        <v>195</v>
      </c>
    </row>
    <row r="3026" spans="1:65" s="2" customFormat="1" ht="14.45" customHeight="1">
      <c r="A3026" s="35"/>
      <c r="B3026" s="145"/>
      <c r="C3026" s="188" t="s">
        <v>3940</v>
      </c>
      <c r="D3026" s="188" t="s">
        <v>282</v>
      </c>
      <c r="E3026" s="189" t="s">
        <v>3941</v>
      </c>
      <c r="F3026" s="190" t="s">
        <v>3942</v>
      </c>
      <c r="G3026" s="191" t="s">
        <v>321</v>
      </c>
      <c r="H3026" s="192">
        <v>28.38</v>
      </c>
      <c r="I3026" s="193"/>
      <c r="J3026" s="194">
        <f>ROUND(I3026*H3026,2)</f>
        <v>0</v>
      </c>
      <c r="K3026" s="190" t="s">
        <v>201</v>
      </c>
      <c r="L3026" s="195"/>
      <c r="M3026" s="196" t="s">
        <v>3</v>
      </c>
      <c r="N3026" s="197" t="s">
        <v>43</v>
      </c>
      <c r="O3026" s="56"/>
      <c r="P3026" s="155">
        <f>O3026*H3026</f>
        <v>0</v>
      </c>
      <c r="Q3026" s="155">
        <v>2.0000000000000001E-4</v>
      </c>
      <c r="R3026" s="155">
        <f>Q3026*H3026</f>
        <v>5.6760000000000005E-3</v>
      </c>
      <c r="S3026" s="155">
        <v>0</v>
      </c>
      <c r="T3026" s="156">
        <f>S3026*H3026</f>
        <v>0</v>
      </c>
      <c r="U3026" s="35"/>
      <c r="V3026" s="35"/>
      <c r="W3026" s="35"/>
      <c r="X3026" s="35"/>
      <c r="Y3026" s="35"/>
      <c r="Z3026" s="35"/>
      <c r="AA3026" s="35"/>
      <c r="AB3026" s="35"/>
      <c r="AC3026" s="35"/>
      <c r="AD3026" s="35"/>
      <c r="AE3026" s="35"/>
      <c r="AR3026" s="157" t="s">
        <v>392</v>
      </c>
      <c r="AT3026" s="157" t="s">
        <v>282</v>
      </c>
      <c r="AU3026" s="157" t="s">
        <v>81</v>
      </c>
      <c r="AY3026" s="20" t="s">
        <v>195</v>
      </c>
      <c r="BE3026" s="158">
        <f>IF(N3026="základní",J3026,0)</f>
        <v>0</v>
      </c>
      <c r="BF3026" s="158">
        <f>IF(N3026="snížená",J3026,0)</f>
        <v>0</v>
      </c>
      <c r="BG3026" s="158">
        <f>IF(N3026="zákl. přenesená",J3026,0)</f>
        <v>0</v>
      </c>
      <c r="BH3026" s="158">
        <f>IF(N3026="sníž. přenesená",J3026,0)</f>
        <v>0</v>
      </c>
      <c r="BI3026" s="158">
        <f>IF(N3026="nulová",J3026,0)</f>
        <v>0</v>
      </c>
      <c r="BJ3026" s="20" t="s">
        <v>79</v>
      </c>
      <c r="BK3026" s="158">
        <f>ROUND(I3026*H3026,2)</f>
        <v>0</v>
      </c>
      <c r="BL3026" s="20" t="s">
        <v>292</v>
      </c>
      <c r="BM3026" s="157" t="s">
        <v>3943</v>
      </c>
    </row>
    <row r="3027" spans="1:65" s="13" customFormat="1">
      <c r="B3027" s="164"/>
      <c r="D3027" s="159" t="s">
        <v>206</v>
      </c>
      <c r="E3027" s="165" t="s">
        <v>3</v>
      </c>
      <c r="F3027" s="166" t="s">
        <v>3944</v>
      </c>
      <c r="H3027" s="167">
        <v>28.38</v>
      </c>
      <c r="I3027" s="168"/>
      <c r="L3027" s="164"/>
      <c r="M3027" s="169"/>
      <c r="N3027" s="170"/>
      <c r="O3027" s="170"/>
      <c r="P3027" s="170"/>
      <c r="Q3027" s="170"/>
      <c r="R3027" s="170"/>
      <c r="S3027" s="170"/>
      <c r="T3027" s="171"/>
      <c r="AT3027" s="165" t="s">
        <v>206</v>
      </c>
      <c r="AU3027" s="165" t="s">
        <v>81</v>
      </c>
      <c r="AV3027" s="13" t="s">
        <v>81</v>
      </c>
      <c r="AW3027" s="13" t="s">
        <v>34</v>
      </c>
      <c r="AX3027" s="13" t="s">
        <v>79</v>
      </c>
      <c r="AY3027" s="165" t="s">
        <v>195</v>
      </c>
    </row>
    <row r="3028" spans="1:65" s="2" customFormat="1" ht="49.15" customHeight="1">
      <c r="A3028" s="35"/>
      <c r="B3028" s="145"/>
      <c r="C3028" s="146" t="s">
        <v>3945</v>
      </c>
      <c r="D3028" s="146" t="s">
        <v>197</v>
      </c>
      <c r="E3028" s="147" t="s">
        <v>3946</v>
      </c>
      <c r="F3028" s="148" t="s">
        <v>3947</v>
      </c>
      <c r="G3028" s="149" t="s">
        <v>300</v>
      </c>
      <c r="H3028" s="150">
        <v>34.1</v>
      </c>
      <c r="I3028" s="151"/>
      <c r="J3028" s="152">
        <f>ROUND(I3028*H3028,2)</f>
        <v>0</v>
      </c>
      <c r="K3028" s="148" t="s">
        <v>201</v>
      </c>
      <c r="L3028" s="36"/>
      <c r="M3028" s="153" t="s">
        <v>3</v>
      </c>
      <c r="N3028" s="154" t="s">
        <v>43</v>
      </c>
      <c r="O3028" s="56"/>
      <c r="P3028" s="155">
        <f>O3028*H3028</f>
        <v>0</v>
      </c>
      <c r="Q3028" s="155">
        <v>2.0300000000000001E-3</v>
      </c>
      <c r="R3028" s="155">
        <f>Q3028*H3028</f>
        <v>6.9223000000000007E-2</v>
      </c>
      <c r="S3028" s="155">
        <v>0</v>
      </c>
      <c r="T3028" s="156">
        <f>S3028*H3028</f>
        <v>0</v>
      </c>
      <c r="U3028" s="35"/>
      <c r="V3028" s="35"/>
      <c r="W3028" s="35"/>
      <c r="X3028" s="35"/>
      <c r="Y3028" s="35"/>
      <c r="Z3028" s="35"/>
      <c r="AA3028" s="35"/>
      <c r="AB3028" s="35"/>
      <c r="AC3028" s="35"/>
      <c r="AD3028" s="35"/>
      <c r="AE3028" s="35"/>
      <c r="AR3028" s="157" t="s">
        <v>292</v>
      </c>
      <c r="AT3028" s="157" t="s">
        <v>197</v>
      </c>
      <c r="AU3028" s="157" t="s">
        <v>81</v>
      </c>
      <c r="AY3028" s="20" t="s">
        <v>195</v>
      </c>
      <c r="BE3028" s="158">
        <f>IF(N3028="základní",J3028,0)</f>
        <v>0</v>
      </c>
      <c r="BF3028" s="158">
        <f>IF(N3028="snížená",J3028,0)</f>
        <v>0</v>
      </c>
      <c r="BG3028" s="158">
        <f>IF(N3028="zákl. přenesená",J3028,0)</f>
        <v>0</v>
      </c>
      <c r="BH3028" s="158">
        <f>IF(N3028="sníž. přenesená",J3028,0)</f>
        <v>0</v>
      </c>
      <c r="BI3028" s="158">
        <f>IF(N3028="nulová",J3028,0)</f>
        <v>0</v>
      </c>
      <c r="BJ3028" s="20" t="s">
        <v>79</v>
      </c>
      <c r="BK3028" s="158">
        <f>ROUND(I3028*H3028,2)</f>
        <v>0</v>
      </c>
      <c r="BL3028" s="20" t="s">
        <v>292</v>
      </c>
      <c r="BM3028" s="157" t="s">
        <v>3948</v>
      </c>
    </row>
    <row r="3029" spans="1:65" s="2" customFormat="1" ht="87.75">
      <c r="A3029" s="35"/>
      <c r="B3029" s="36"/>
      <c r="C3029" s="35"/>
      <c r="D3029" s="159" t="s">
        <v>204</v>
      </c>
      <c r="E3029" s="35"/>
      <c r="F3029" s="160" t="s">
        <v>3949</v>
      </c>
      <c r="G3029" s="35"/>
      <c r="H3029" s="35"/>
      <c r="I3029" s="161"/>
      <c r="J3029" s="35"/>
      <c r="K3029" s="35"/>
      <c r="L3029" s="36"/>
      <c r="M3029" s="162"/>
      <c r="N3029" s="163"/>
      <c r="O3029" s="56"/>
      <c r="P3029" s="56"/>
      <c r="Q3029" s="56"/>
      <c r="R3029" s="56"/>
      <c r="S3029" s="56"/>
      <c r="T3029" s="57"/>
      <c r="U3029" s="35"/>
      <c r="V3029" s="35"/>
      <c r="W3029" s="35"/>
      <c r="X3029" s="35"/>
      <c r="Y3029" s="35"/>
      <c r="Z3029" s="35"/>
      <c r="AA3029" s="35"/>
      <c r="AB3029" s="35"/>
      <c r="AC3029" s="35"/>
      <c r="AD3029" s="35"/>
      <c r="AE3029" s="35"/>
      <c r="AT3029" s="20" t="s">
        <v>204</v>
      </c>
      <c r="AU3029" s="20" t="s">
        <v>81</v>
      </c>
    </row>
    <row r="3030" spans="1:65" s="13" customFormat="1">
      <c r="B3030" s="164"/>
      <c r="D3030" s="159" t="s">
        <v>206</v>
      </c>
      <c r="E3030" s="165" t="s">
        <v>3</v>
      </c>
      <c r="F3030" s="166" t="s">
        <v>3036</v>
      </c>
      <c r="H3030" s="167">
        <v>34.1</v>
      </c>
      <c r="I3030" s="168"/>
      <c r="L3030" s="164"/>
      <c r="M3030" s="169"/>
      <c r="N3030" s="170"/>
      <c r="O3030" s="170"/>
      <c r="P3030" s="170"/>
      <c r="Q3030" s="170"/>
      <c r="R3030" s="170"/>
      <c r="S3030" s="170"/>
      <c r="T3030" s="171"/>
      <c r="AT3030" s="165" t="s">
        <v>206</v>
      </c>
      <c r="AU3030" s="165" t="s">
        <v>81</v>
      </c>
      <c r="AV3030" s="13" t="s">
        <v>81</v>
      </c>
      <c r="AW3030" s="13" t="s">
        <v>34</v>
      </c>
      <c r="AX3030" s="13" t="s">
        <v>79</v>
      </c>
      <c r="AY3030" s="165" t="s">
        <v>195</v>
      </c>
    </row>
    <row r="3031" spans="1:65" s="2" customFormat="1" ht="24.2" customHeight="1">
      <c r="A3031" s="35"/>
      <c r="B3031" s="145"/>
      <c r="C3031" s="146" t="s">
        <v>3950</v>
      </c>
      <c r="D3031" s="146" t="s">
        <v>197</v>
      </c>
      <c r="E3031" s="147" t="s">
        <v>3951</v>
      </c>
      <c r="F3031" s="148" t="s">
        <v>3952</v>
      </c>
      <c r="G3031" s="149" t="s">
        <v>321</v>
      </c>
      <c r="H3031" s="150">
        <v>6</v>
      </c>
      <c r="I3031" s="151"/>
      <c r="J3031" s="152">
        <f>ROUND(I3031*H3031,2)</f>
        <v>0</v>
      </c>
      <c r="K3031" s="148" t="s">
        <v>201</v>
      </c>
      <c r="L3031" s="36"/>
      <c r="M3031" s="153" t="s">
        <v>3</v>
      </c>
      <c r="N3031" s="154" t="s">
        <v>43</v>
      </c>
      <c r="O3031" s="56"/>
      <c r="P3031" s="155">
        <f>O3031*H3031</f>
        <v>0</v>
      </c>
      <c r="Q3031" s="155">
        <v>0</v>
      </c>
      <c r="R3031" s="155">
        <f>Q3031*H3031</f>
        <v>0</v>
      </c>
      <c r="S3031" s="155">
        <v>0</v>
      </c>
      <c r="T3031" s="156">
        <f>S3031*H3031</f>
        <v>0</v>
      </c>
      <c r="U3031" s="35"/>
      <c r="V3031" s="35"/>
      <c r="W3031" s="35"/>
      <c r="X3031" s="35"/>
      <c r="Y3031" s="35"/>
      <c r="Z3031" s="35"/>
      <c r="AA3031" s="35"/>
      <c r="AB3031" s="35"/>
      <c r="AC3031" s="35"/>
      <c r="AD3031" s="35"/>
      <c r="AE3031" s="35"/>
      <c r="AR3031" s="157" t="s">
        <v>292</v>
      </c>
      <c r="AT3031" s="157" t="s">
        <v>197</v>
      </c>
      <c r="AU3031" s="157" t="s">
        <v>81</v>
      </c>
      <c r="AY3031" s="20" t="s">
        <v>195</v>
      </c>
      <c r="BE3031" s="158">
        <f>IF(N3031="základní",J3031,0)</f>
        <v>0</v>
      </c>
      <c r="BF3031" s="158">
        <f>IF(N3031="snížená",J3031,0)</f>
        <v>0</v>
      </c>
      <c r="BG3031" s="158">
        <f>IF(N3031="zákl. přenesená",J3031,0)</f>
        <v>0</v>
      </c>
      <c r="BH3031" s="158">
        <f>IF(N3031="sníž. přenesená",J3031,0)</f>
        <v>0</v>
      </c>
      <c r="BI3031" s="158">
        <f>IF(N3031="nulová",J3031,0)</f>
        <v>0</v>
      </c>
      <c r="BJ3031" s="20" t="s">
        <v>79</v>
      </c>
      <c r="BK3031" s="158">
        <f>ROUND(I3031*H3031,2)</f>
        <v>0</v>
      </c>
      <c r="BL3031" s="20" t="s">
        <v>292</v>
      </c>
      <c r="BM3031" s="157" t="s">
        <v>3953</v>
      </c>
    </row>
    <row r="3032" spans="1:65" s="13" customFormat="1">
      <c r="B3032" s="164"/>
      <c r="D3032" s="159" t="s">
        <v>206</v>
      </c>
      <c r="E3032" s="165" t="s">
        <v>3</v>
      </c>
      <c r="F3032" s="166" t="s">
        <v>3954</v>
      </c>
      <c r="H3032" s="167">
        <v>2</v>
      </c>
      <c r="I3032" s="168"/>
      <c r="L3032" s="164"/>
      <c r="M3032" s="169"/>
      <c r="N3032" s="170"/>
      <c r="O3032" s="170"/>
      <c r="P3032" s="170"/>
      <c r="Q3032" s="170"/>
      <c r="R3032" s="170"/>
      <c r="S3032" s="170"/>
      <c r="T3032" s="171"/>
      <c r="AT3032" s="165" t="s">
        <v>206</v>
      </c>
      <c r="AU3032" s="165" t="s">
        <v>81</v>
      </c>
      <c r="AV3032" s="13" t="s">
        <v>81</v>
      </c>
      <c r="AW3032" s="13" t="s">
        <v>34</v>
      </c>
      <c r="AX3032" s="13" t="s">
        <v>72</v>
      </c>
      <c r="AY3032" s="165" t="s">
        <v>195</v>
      </c>
    </row>
    <row r="3033" spans="1:65" s="13" customFormat="1">
      <c r="B3033" s="164"/>
      <c r="D3033" s="159" t="s">
        <v>206</v>
      </c>
      <c r="E3033" s="165" t="s">
        <v>3</v>
      </c>
      <c r="F3033" s="166" t="s">
        <v>3955</v>
      </c>
      <c r="H3033" s="167">
        <v>4</v>
      </c>
      <c r="I3033" s="168"/>
      <c r="L3033" s="164"/>
      <c r="M3033" s="169"/>
      <c r="N3033" s="170"/>
      <c r="O3033" s="170"/>
      <c r="P3033" s="170"/>
      <c r="Q3033" s="170"/>
      <c r="R3033" s="170"/>
      <c r="S3033" s="170"/>
      <c r="T3033" s="171"/>
      <c r="AT3033" s="165" t="s">
        <v>206</v>
      </c>
      <c r="AU3033" s="165" t="s">
        <v>81</v>
      </c>
      <c r="AV3033" s="13" t="s">
        <v>81</v>
      </c>
      <c r="AW3033" s="13" t="s">
        <v>34</v>
      </c>
      <c r="AX3033" s="13" t="s">
        <v>72</v>
      </c>
      <c r="AY3033" s="165" t="s">
        <v>195</v>
      </c>
    </row>
    <row r="3034" spans="1:65" s="15" customFormat="1">
      <c r="B3034" s="180"/>
      <c r="D3034" s="159" t="s">
        <v>206</v>
      </c>
      <c r="E3034" s="181" t="s">
        <v>3</v>
      </c>
      <c r="F3034" s="182" t="s">
        <v>212</v>
      </c>
      <c r="H3034" s="183">
        <v>6</v>
      </c>
      <c r="I3034" s="184"/>
      <c r="L3034" s="180"/>
      <c r="M3034" s="185"/>
      <c r="N3034" s="186"/>
      <c r="O3034" s="186"/>
      <c r="P3034" s="186"/>
      <c r="Q3034" s="186"/>
      <c r="R3034" s="186"/>
      <c r="S3034" s="186"/>
      <c r="T3034" s="187"/>
      <c r="AT3034" s="181" t="s">
        <v>206</v>
      </c>
      <c r="AU3034" s="181" t="s">
        <v>81</v>
      </c>
      <c r="AV3034" s="15" t="s">
        <v>202</v>
      </c>
      <c r="AW3034" s="15" t="s">
        <v>34</v>
      </c>
      <c r="AX3034" s="15" t="s">
        <v>79</v>
      </c>
      <c r="AY3034" s="181" t="s">
        <v>195</v>
      </c>
    </row>
    <row r="3035" spans="1:65" s="2" customFormat="1" ht="37.9" customHeight="1">
      <c r="A3035" s="35"/>
      <c r="B3035" s="145"/>
      <c r="C3035" s="146" t="s">
        <v>3956</v>
      </c>
      <c r="D3035" s="146" t="s">
        <v>197</v>
      </c>
      <c r="E3035" s="147" t="s">
        <v>3957</v>
      </c>
      <c r="F3035" s="148" t="s">
        <v>3958</v>
      </c>
      <c r="G3035" s="149" t="s">
        <v>321</v>
      </c>
      <c r="H3035" s="150">
        <v>4</v>
      </c>
      <c r="I3035" s="151"/>
      <c r="J3035" s="152">
        <f>ROUND(I3035*H3035,2)</f>
        <v>0</v>
      </c>
      <c r="K3035" s="148" t="s">
        <v>201</v>
      </c>
      <c r="L3035" s="36"/>
      <c r="M3035" s="153" t="s">
        <v>3</v>
      </c>
      <c r="N3035" s="154" t="s">
        <v>43</v>
      </c>
      <c r="O3035" s="56"/>
      <c r="P3035" s="155">
        <f>O3035*H3035</f>
        <v>0</v>
      </c>
      <c r="Q3035" s="155">
        <v>0</v>
      </c>
      <c r="R3035" s="155">
        <f>Q3035*H3035</f>
        <v>0</v>
      </c>
      <c r="S3035" s="155">
        <v>0</v>
      </c>
      <c r="T3035" s="156">
        <f>S3035*H3035</f>
        <v>0</v>
      </c>
      <c r="U3035" s="35"/>
      <c r="V3035" s="35"/>
      <c r="W3035" s="35"/>
      <c r="X3035" s="35"/>
      <c r="Y3035" s="35"/>
      <c r="Z3035" s="35"/>
      <c r="AA3035" s="35"/>
      <c r="AB3035" s="35"/>
      <c r="AC3035" s="35"/>
      <c r="AD3035" s="35"/>
      <c r="AE3035" s="35"/>
      <c r="AR3035" s="157" t="s">
        <v>292</v>
      </c>
      <c r="AT3035" s="157" t="s">
        <v>197</v>
      </c>
      <c r="AU3035" s="157" t="s">
        <v>81</v>
      </c>
      <c r="AY3035" s="20" t="s">
        <v>195</v>
      </c>
      <c r="BE3035" s="158">
        <f>IF(N3035="základní",J3035,0)</f>
        <v>0</v>
      </c>
      <c r="BF3035" s="158">
        <f>IF(N3035="snížená",J3035,0)</f>
        <v>0</v>
      </c>
      <c r="BG3035" s="158">
        <f>IF(N3035="zákl. přenesená",J3035,0)</f>
        <v>0</v>
      </c>
      <c r="BH3035" s="158">
        <f>IF(N3035="sníž. přenesená",J3035,0)</f>
        <v>0</v>
      </c>
      <c r="BI3035" s="158">
        <f>IF(N3035="nulová",J3035,0)</f>
        <v>0</v>
      </c>
      <c r="BJ3035" s="20" t="s">
        <v>79</v>
      </c>
      <c r="BK3035" s="158">
        <f>ROUND(I3035*H3035,2)</f>
        <v>0</v>
      </c>
      <c r="BL3035" s="20" t="s">
        <v>292</v>
      </c>
      <c r="BM3035" s="157" t="s">
        <v>3959</v>
      </c>
    </row>
    <row r="3036" spans="1:65" s="13" customFormat="1">
      <c r="B3036" s="164"/>
      <c r="D3036" s="159" t="s">
        <v>206</v>
      </c>
      <c r="E3036" s="165" t="s">
        <v>3</v>
      </c>
      <c r="F3036" s="166" t="s">
        <v>3960</v>
      </c>
      <c r="H3036" s="167">
        <v>4</v>
      </c>
      <c r="I3036" s="168"/>
      <c r="L3036" s="164"/>
      <c r="M3036" s="169"/>
      <c r="N3036" s="170"/>
      <c r="O3036" s="170"/>
      <c r="P3036" s="170"/>
      <c r="Q3036" s="170"/>
      <c r="R3036" s="170"/>
      <c r="S3036" s="170"/>
      <c r="T3036" s="171"/>
      <c r="AT3036" s="165" t="s">
        <v>206</v>
      </c>
      <c r="AU3036" s="165" t="s">
        <v>81</v>
      </c>
      <c r="AV3036" s="13" t="s">
        <v>81</v>
      </c>
      <c r="AW3036" s="13" t="s">
        <v>34</v>
      </c>
      <c r="AX3036" s="13" t="s">
        <v>79</v>
      </c>
      <c r="AY3036" s="165" t="s">
        <v>195</v>
      </c>
    </row>
    <row r="3037" spans="1:65" s="2" customFormat="1" ht="37.9" customHeight="1">
      <c r="A3037" s="35"/>
      <c r="B3037" s="145"/>
      <c r="C3037" s="188" t="s">
        <v>3961</v>
      </c>
      <c r="D3037" s="188" t="s">
        <v>282</v>
      </c>
      <c r="E3037" s="189" t="s">
        <v>3962</v>
      </c>
      <c r="F3037" s="190" t="s">
        <v>3963</v>
      </c>
      <c r="G3037" s="191" t="s">
        <v>321</v>
      </c>
      <c r="H3037" s="192">
        <v>4</v>
      </c>
      <c r="I3037" s="193"/>
      <c r="J3037" s="194">
        <f>ROUND(I3037*H3037,2)</f>
        <v>0</v>
      </c>
      <c r="K3037" s="190" t="s">
        <v>201</v>
      </c>
      <c r="L3037" s="195"/>
      <c r="M3037" s="196" t="s">
        <v>3</v>
      </c>
      <c r="N3037" s="197" t="s">
        <v>43</v>
      </c>
      <c r="O3037" s="56"/>
      <c r="P3037" s="155">
        <f>O3037*H3037</f>
        <v>0</v>
      </c>
      <c r="Q3037" s="155">
        <v>5.3100000000000001E-2</v>
      </c>
      <c r="R3037" s="155">
        <f>Q3037*H3037</f>
        <v>0.21240000000000001</v>
      </c>
      <c r="S3037" s="155">
        <v>0</v>
      </c>
      <c r="T3037" s="156">
        <f>S3037*H3037</f>
        <v>0</v>
      </c>
      <c r="U3037" s="35"/>
      <c r="V3037" s="35"/>
      <c r="W3037" s="35"/>
      <c r="X3037" s="35"/>
      <c r="Y3037" s="35"/>
      <c r="Z3037" s="35"/>
      <c r="AA3037" s="35"/>
      <c r="AB3037" s="35"/>
      <c r="AC3037" s="35"/>
      <c r="AD3037" s="35"/>
      <c r="AE3037" s="35"/>
      <c r="AR3037" s="157" t="s">
        <v>392</v>
      </c>
      <c r="AT3037" s="157" t="s">
        <v>282</v>
      </c>
      <c r="AU3037" s="157" t="s">
        <v>81</v>
      </c>
      <c r="AY3037" s="20" t="s">
        <v>195</v>
      </c>
      <c r="BE3037" s="158">
        <f>IF(N3037="základní",J3037,0)</f>
        <v>0</v>
      </c>
      <c r="BF3037" s="158">
        <f>IF(N3037="snížená",J3037,0)</f>
        <v>0</v>
      </c>
      <c r="BG3037" s="158">
        <f>IF(N3037="zákl. přenesená",J3037,0)</f>
        <v>0</v>
      </c>
      <c r="BH3037" s="158">
        <f>IF(N3037="sníž. přenesená",J3037,0)</f>
        <v>0</v>
      </c>
      <c r="BI3037" s="158">
        <f>IF(N3037="nulová",J3037,0)</f>
        <v>0</v>
      </c>
      <c r="BJ3037" s="20" t="s">
        <v>79</v>
      </c>
      <c r="BK3037" s="158">
        <f>ROUND(I3037*H3037,2)</f>
        <v>0</v>
      </c>
      <c r="BL3037" s="20" t="s">
        <v>292</v>
      </c>
      <c r="BM3037" s="157" t="s">
        <v>3964</v>
      </c>
    </row>
    <row r="3038" spans="1:65" s="13" customFormat="1">
      <c r="B3038" s="164"/>
      <c r="D3038" s="159" t="s">
        <v>206</v>
      </c>
      <c r="E3038" s="165" t="s">
        <v>3</v>
      </c>
      <c r="F3038" s="166" t="s">
        <v>3960</v>
      </c>
      <c r="H3038" s="167">
        <v>4</v>
      </c>
      <c r="I3038" s="168"/>
      <c r="L3038" s="164"/>
      <c r="M3038" s="169"/>
      <c r="N3038" s="170"/>
      <c r="O3038" s="170"/>
      <c r="P3038" s="170"/>
      <c r="Q3038" s="170"/>
      <c r="R3038" s="170"/>
      <c r="S3038" s="170"/>
      <c r="T3038" s="171"/>
      <c r="AT3038" s="165" t="s">
        <v>206</v>
      </c>
      <c r="AU3038" s="165" t="s">
        <v>81</v>
      </c>
      <c r="AV3038" s="13" t="s">
        <v>81</v>
      </c>
      <c r="AW3038" s="13" t="s">
        <v>34</v>
      </c>
      <c r="AX3038" s="13" t="s">
        <v>79</v>
      </c>
      <c r="AY3038" s="165" t="s">
        <v>195</v>
      </c>
    </row>
    <row r="3039" spans="1:65" s="2" customFormat="1" ht="14.45" customHeight="1">
      <c r="A3039" s="35"/>
      <c r="B3039" s="145"/>
      <c r="C3039" s="188" t="s">
        <v>3965</v>
      </c>
      <c r="D3039" s="188" t="s">
        <v>282</v>
      </c>
      <c r="E3039" s="189" t="s">
        <v>3966</v>
      </c>
      <c r="F3039" s="190" t="s">
        <v>3967</v>
      </c>
      <c r="G3039" s="191" t="s">
        <v>321</v>
      </c>
      <c r="H3039" s="192">
        <v>2</v>
      </c>
      <c r="I3039" s="193"/>
      <c r="J3039" s="194">
        <f>ROUND(I3039*H3039,2)</f>
        <v>0</v>
      </c>
      <c r="K3039" s="190" t="s">
        <v>201</v>
      </c>
      <c r="L3039" s="195"/>
      <c r="M3039" s="196" t="s">
        <v>3</v>
      </c>
      <c r="N3039" s="197" t="s">
        <v>43</v>
      </c>
      <c r="O3039" s="56"/>
      <c r="P3039" s="155">
        <f>O3039*H3039</f>
        <v>0</v>
      </c>
      <c r="Q3039" s="155">
        <v>2.8999999999999998E-3</v>
      </c>
      <c r="R3039" s="155">
        <f>Q3039*H3039</f>
        <v>5.7999999999999996E-3</v>
      </c>
      <c r="S3039" s="155">
        <v>0</v>
      </c>
      <c r="T3039" s="156">
        <f>S3039*H3039</f>
        <v>0</v>
      </c>
      <c r="U3039" s="35"/>
      <c r="V3039" s="35"/>
      <c r="W3039" s="35"/>
      <c r="X3039" s="35"/>
      <c r="Y3039" s="35"/>
      <c r="Z3039" s="35"/>
      <c r="AA3039" s="35"/>
      <c r="AB3039" s="35"/>
      <c r="AC3039" s="35"/>
      <c r="AD3039" s="35"/>
      <c r="AE3039" s="35"/>
      <c r="AR3039" s="157" t="s">
        <v>392</v>
      </c>
      <c r="AT3039" s="157" t="s">
        <v>282</v>
      </c>
      <c r="AU3039" s="157" t="s">
        <v>81</v>
      </c>
      <c r="AY3039" s="20" t="s">
        <v>195</v>
      </c>
      <c r="BE3039" s="158">
        <f>IF(N3039="základní",J3039,0)</f>
        <v>0</v>
      </c>
      <c r="BF3039" s="158">
        <f>IF(N3039="snížená",J3039,0)</f>
        <v>0</v>
      </c>
      <c r="BG3039" s="158">
        <f>IF(N3039="zákl. přenesená",J3039,0)</f>
        <v>0</v>
      </c>
      <c r="BH3039" s="158">
        <f>IF(N3039="sníž. přenesená",J3039,0)</f>
        <v>0</v>
      </c>
      <c r="BI3039" s="158">
        <f>IF(N3039="nulová",J3039,0)</f>
        <v>0</v>
      </c>
      <c r="BJ3039" s="20" t="s">
        <v>79</v>
      </c>
      <c r="BK3039" s="158">
        <f>ROUND(I3039*H3039,2)</f>
        <v>0</v>
      </c>
      <c r="BL3039" s="20" t="s">
        <v>292</v>
      </c>
      <c r="BM3039" s="157" t="s">
        <v>3968</v>
      </c>
    </row>
    <row r="3040" spans="1:65" s="13" customFormat="1">
      <c r="B3040" s="164"/>
      <c r="D3040" s="159" t="s">
        <v>206</v>
      </c>
      <c r="E3040" s="165" t="s">
        <v>3</v>
      </c>
      <c r="F3040" s="166" t="s">
        <v>3969</v>
      </c>
      <c r="H3040" s="167">
        <v>2</v>
      </c>
      <c r="I3040" s="168"/>
      <c r="L3040" s="164"/>
      <c r="M3040" s="169"/>
      <c r="N3040" s="170"/>
      <c r="O3040" s="170"/>
      <c r="P3040" s="170"/>
      <c r="Q3040" s="170"/>
      <c r="R3040" s="170"/>
      <c r="S3040" s="170"/>
      <c r="T3040" s="171"/>
      <c r="AT3040" s="165" t="s">
        <v>206</v>
      </c>
      <c r="AU3040" s="165" t="s">
        <v>81</v>
      </c>
      <c r="AV3040" s="13" t="s">
        <v>81</v>
      </c>
      <c r="AW3040" s="13" t="s">
        <v>34</v>
      </c>
      <c r="AX3040" s="13" t="s">
        <v>79</v>
      </c>
      <c r="AY3040" s="165" t="s">
        <v>195</v>
      </c>
    </row>
    <row r="3041" spans="1:65" s="2" customFormat="1" ht="37.9" customHeight="1">
      <c r="A3041" s="35"/>
      <c r="B3041" s="145"/>
      <c r="C3041" s="146" t="s">
        <v>3970</v>
      </c>
      <c r="D3041" s="146" t="s">
        <v>197</v>
      </c>
      <c r="E3041" s="147" t="s">
        <v>3971</v>
      </c>
      <c r="F3041" s="148" t="s">
        <v>3972</v>
      </c>
      <c r="G3041" s="149" t="s">
        <v>467</v>
      </c>
      <c r="H3041" s="150">
        <v>4</v>
      </c>
      <c r="I3041" s="151"/>
      <c r="J3041" s="152">
        <f>ROUND(I3041*H3041,2)</f>
        <v>0</v>
      </c>
      <c r="K3041" s="148" t="s">
        <v>201</v>
      </c>
      <c r="L3041" s="36"/>
      <c r="M3041" s="153" t="s">
        <v>3</v>
      </c>
      <c r="N3041" s="154" t="s">
        <v>43</v>
      </c>
      <c r="O3041" s="56"/>
      <c r="P3041" s="155">
        <f>O3041*H3041</f>
        <v>0</v>
      </c>
      <c r="Q3041" s="155">
        <v>4.0000000000000003E-5</v>
      </c>
      <c r="R3041" s="155">
        <f>Q3041*H3041</f>
        <v>1.6000000000000001E-4</v>
      </c>
      <c r="S3041" s="155">
        <v>0</v>
      </c>
      <c r="T3041" s="156">
        <f>S3041*H3041</f>
        <v>0</v>
      </c>
      <c r="U3041" s="35"/>
      <c r="V3041" s="35"/>
      <c r="W3041" s="35"/>
      <c r="X3041" s="35"/>
      <c r="Y3041" s="35"/>
      <c r="Z3041" s="35"/>
      <c r="AA3041" s="35"/>
      <c r="AB3041" s="35"/>
      <c r="AC3041" s="35"/>
      <c r="AD3041" s="35"/>
      <c r="AE3041" s="35"/>
      <c r="AR3041" s="157" t="s">
        <v>292</v>
      </c>
      <c r="AT3041" s="157" t="s">
        <v>197</v>
      </c>
      <c r="AU3041" s="157" t="s">
        <v>81</v>
      </c>
      <c r="AY3041" s="20" t="s">
        <v>195</v>
      </c>
      <c r="BE3041" s="158">
        <f>IF(N3041="základní",J3041,0)</f>
        <v>0</v>
      </c>
      <c r="BF3041" s="158">
        <f>IF(N3041="snížená",J3041,0)</f>
        <v>0</v>
      </c>
      <c r="BG3041" s="158">
        <f>IF(N3041="zákl. přenesená",J3041,0)</f>
        <v>0</v>
      </c>
      <c r="BH3041" s="158">
        <f>IF(N3041="sníž. přenesená",J3041,0)</f>
        <v>0</v>
      </c>
      <c r="BI3041" s="158">
        <f>IF(N3041="nulová",J3041,0)</f>
        <v>0</v>
      </c>
      <c r="BJ3041" s="20" t="s">
        <v>79</v>
      </c>
      <c r="BK3041" s="158">
        <f>ROUND(I3041*H3041,2)</f>
        <v>0</v>
      </c>
      <c r="BL3041" s="20" t="s">
        <v>292</v>
      </c>
      <c r="BM3041" s="157" t="s">
        <v>3973</v>
      </c>
    </row>
    <row r="3042" spans="1:65" s="2" customFormat="1" ht="39">
      <c r="A3042" s="35"/>
      <c r="B3042" s="36"/>
      <c r="C3042" s="35"/>
      <c r="D3042" s="159" t="s">
        <v>204</v>
      </c>
      <c r="E3042" s="35"/>
      <c r="F3042" s="160" t="s">
        <v>3974</v>
      </c>
      <c r="G3042" s="35"/>
      <c r="H3042" s="35"/>
      <c r="I3042" s="161"/>
      <c r="J3042" s="35"/>
      <c r="K3042" s="35"/>
      <c r="L3042" s="36"/>
      <c r="M3042" s="162"/>
      <c r="N3042" s="163"/>
      <c r="O3042" s="56"/>
      <c r="P3042" s="56"/>
      <c r="Q3042" s="56"/>
      <c r="R3042" s="56"/>
      <c r="S3042" s="56"/>
      <c r="T3042" s="57"/>
      <c r="U3042" s="35"/>
      <c r="V3042" s="35"/>
      <c r="W3042" s="35"/>
      <c r="X3042" s="35"/>
      <c r="Y3042" s="35"/>
      <c r="Z3042" s="35"/>
      <c r="AA3042" s="35"/>
      <c r="AB3042" s="35"/>
      <c r="AC3042" s="35"/>
      <c r="AD3042" s="35"/>
      <c r="AE3042" s="35"/>
      <c r="AT3042" s="20" t="s">
        <v>204</v>
      </c>
      <c r="AU3042" s="20" t="s">
        <v>81</v>
      </c>
    </row>
    <row r="3043" spans="1:65" s="13" customFormat="1">
      <c r="B3043" s="164"/>
      <c r="D3043" s="159" t="s">
        <v>206</v>
      </c>
      <c r="E3043" s="165" t="s">
        <v>3</v>
      </c>
      <c r="F3043" s="166" t="s">
        <v>3975</v>
      </c>
      <c r="H3043" s="167">
        <v>4</v>
      </c>
      <c r="I3043" s="168"/>
      <c r="L3043" s="164"/>
      <c r="M3043" s="169"/>
      <c r="N3043" s="170"/>
      <c r="O3043" s="170"/>
      <c r="P3043" s="170"/>
      <c r="Q3043" s="170"/>
      <c r="R3043" s="170"/>
      <c r="S3043" s="170"/>
      <c r="T3043" s="171"/>
      <c r="AT3043" s="165" t="s">
        <v>206</v>
      </c>
      <c r="AU3043" s="165" t="s">
        <v>81</v>
      </c>
      <c r="AV3043" s="13" t="s">
        <v>81</v>
      </c>
      <c r="AW3043" s="13" t="s">
        <v>34</v>
      </c>
      <c r="AX3043" s="13" t="s">
        <v>79</v>
      </c>
      <c r="AY3043" s="165" t="s">
        <v>195</v>
      </c>
    </row>
    <row r="3044" spans="1:65" s="2" customFormat="1" ht="37.9" customHeight="1">
      <c r="A3044" s="35"/>
      <c r="B3044" s="145"/>
      <c r="C3044" s="188" t="s">
        <v>3976</v>
      </c>
      <c r="D3044" s="188" t="s">
        <v>282</v>
      </c>
      <c r="E3044" s="189" t="s">
        <v>3977</v>
      </c>
      <c r="F3044" s="190" t="s">
        <v>3978</v>
      </c>
      <c r="G3044" s="191" t="s">
        <v>3979</v>
      </c>
      <c r="H3044" s="192">
        <v>4</v>
      </c>
      <c r="I3044" s="193"/>
      <c r="J3044" s="194">
        <f>ROUND(I3044*H3044,2)</f>
        <v>0</v>
      </c>
      <c r="K3044" s="190" t="s">
        <v>201</v>
      </c>
      <c r="L3044" s="195"/>
      <c r="M3044" s="196" t="s">
        <v>3</v>
      </c>
      <c r="N3044" s="197" t="s">
        <v>43</v>
      </c>
      <c r="O3044" s="56"/>
      <c r="P3044" s="155">
        <f>O3044*H3044</f>
        <v>0</v>
      </c>
      <c r="Q3044" s="155">
        <v>5.0000000000000001E-4</v>
      </c>
      <c r="R3044" s="155">
        <f>Q3044*H3044</f>
        <v>2E-3</v>
      </c>
      <c r="S3044" s="155">
        <v>0</v>
      </c>
      <c r="T3044" s="156">
        <f>S3044*H3044</f>
        <v>0</v>
      </c>
      <c r="U3044" s="35"/>
      <c r="V3044" s="35"/>
      <c r="W3044" s="35"/>
      <c r="X3044" s="35"/>
      <c r="Y3044" s="35"/>
      <c r="Z3044" s="35"/>
      <c r="AA3044" s="35"/>
      <c r="AB3044" s="35"/>
      <c r="AC3044" s="35"/>
      <c r="AD3044" s="35"/>
      <c r="AE3044" s="35"/>
      <c r="AR3044" s="157" t="s">
        <v>392</v>
      </c>
      <c r="AT3044" s="157" t="s">
        <v>282</v>
      </c>
      <c r="AU3044" s="157" t="s">
        <v>81</v>
      </c>
      <c r="AY3044" s="20" t="s">
        <v>195</v>
      </c>
      <c r="BE3044" s="158">
        <f>IF(N3044="základní",J3044,0)</f>
        <v>0</v>
      </c>
      <c r="BF3044" s="158">
        <f>IF(N3044="snížená",J3044,0)</f>
        <v>0</v>
      </c>
      <c r="BG3044" s="158">
        <f>IF(N3044="zákl. přenesená",J3044,0)</f>
        <v>0</v>
      </c>
      <c r="BH3044" s="158">
        <f>IF(N3044="sníž. přenesená",J3044,0)</f>
        <v>0</v>
      </c>
      <c r="BI3044" s="158">
        <f>IF(N3044="nulová",J3044,0)</f>
        <v>0</v>
      </c>
      <c r="BJ3044" s="20" t="s">
        <v>79</v>
      </c>
      <c r="BK3044" s="158">
        <f>ROUND(I3044*H3044,2)</f>
        <v>0</v>
      </c>
      <c r="BL3044" s="20" t="s">
        <v>292</v>
      </c>
      <c r="BM3044" s="157" t="s">
        <v>3980</v>
      </c>
    </row>
    <row r="3045" spans="1:65" s="13" customFormat="1">
      <c r="B3045" s="164"/>
      <c r="D3045" s="159" t="s">
        <v>206</v>
      </c>
      <c r="E3045" s="165" t="s">
        <v>3</v>
      </c>
      <c r="F3045" s="166" t="s">
        <v>3981</v>
      </c>
      <c r="H3045" s="167">
        <v>4</v>
      </c>
      <c r="I3045" s="168"/>
      <c r="L3045" s="164"/>
      <c r="M3045" s="169"/>
      <c r="N3045" s="170"/>
      <c r="O3045" s="170"/>
      <c r="P3045" s="170"/>
      <c r="Q3045" s="170"/>
      <c r="R3045" s="170"/>
      <c r="S3045" s="170"/>
      <c r="T3045" s="171"/>
      <c r="AT3045" s="165" t="s">
        <v>206</v>
      </c>
      <c r="AU3045" s="165" t="s">
        <v>81</v>
      </c>
      <c r="AV3045" s="13" t="s">
        <v>81</v>
      </c>
      <c r="AW3045" s="13" t="s">
        <v>34</v>
      </c>
      <c r="AX3045" s="13" t="s">
        <v>79</v>
      </c>
      <c r="AY3045" s="165" t="s">
        <v>195</v>
      </c>
    </row>
    <row r="3046" spans="1:65" s="2" customFormat="1" ht="24.2" customHeight="1">
      <c r="A3046" s="35"/>
      <c r="B3046" s="145"/>
      <c r="C3046" s="146" t="s">
        <v>3982</v>
      </c>
      <c r="D3046" s="146" t="s">
        <v>197</v>
      </c>
      <c r="E3046" s="147" t="s">
        <v>3983</v>
      </c>
      <c r="F3046" s="148" t="s">
        <v>3984</v>
      </c>
      <c r="G3046" s="149" t="s">
        <v>321</v>
      </c>
      <c r="H3046" s="150">
        <v>6</v>
      </c>
      <c r="I3046" s="151"/>
      <c r="J3046" s="152">
        <f>ROUND(I3046*H3046,2)</f>
        <v>0</v>
      </c>
      <c r="K3046" s="148" t="s">
        <v>201</v>
      </c>
      <c r="L3046" s="36"/>
      <c r="M3046" s="153" t="s">
        <v>3</v>
      </c>
      <c r="N3046" s="154" t="s">
        <v>43</v>
      </c>
      <c r="O3046" s="56"/>
      <c r="P3046" s="155">
        <f>O3046*H3046</f>
        <v>0</v>
      </c>
      <c r="Q3046" s="155">
        <v>2.0000000000000002E-5</v>
      </c>
      <c r="R3046" s="155">
        <f>Q3046*H3046</f>
        <v>1.2000000000000002E-4</v>
      </c>
      <c r="S3046" s="155">
        <v>0</v>
      </c>
      <c r="T3046" s="156">
        <f>S3046*H3046</f>
        <v>0</v>
      </c>
      <c r="U3046" s="35"/>
      <c r="V3046" s="35"/>
      <c r="W3046" s="35"/>
      <c r="X3046" s="35"/>
      <c r="Y3046" s="35"/>
      <c r="Z3046" s="35"/>
      <c r="AA3046" s="35"/>
      <c r="AB3046" s="35"/>
      <c r="AC3046" s="35"/>
      <c r="AD3046" s="35"/>
      <c r="AE3046" s="35"/>
      <c r="AR3046" s="157" t="s">
        <v>292</v>
      </c>
      <c r="AT3046" s="157" t="s">
        <v>197</v>
      </c>
      <c r="AU3046" s="157" t="s">
        <v>81</v>
      </c>
      <c r="AY3046" s="20" t="s">
        <v>195</v>
      </c>
      <c r="BE3046" s="158">
        <f>IF(N3046="základní",J3046,0)</f>
        <v>0</v>
      </c>
      <c r="BF3046" s="158">
        <f>IF(N3046="snížená",J3046,0)</f>
        <v>0</v>
      </c>
      <c r="BG3046" s="158">
        <f>IF(N3046="zákl. přenesená",J3046,0)</f>
        <v>0</v>
      </c>
      <c r="BH3046" s="158">
        <f>IF(N3046="sníž. přenesená",J3046,0)</f>
        <v>0</v>
      </c>
      <c r="BI3046" s="158">
        <f>IF(N3046="nulová",J3046,0)</f>
        <v>0</v>
      </c>
      <c r="BJ3046" s="20" t="s">
        <v>79</v>
      </c>
      <c r="BK3046" s="158">
        <f>ROUND(I3046*H3046,2)</f>
        <v>0</v>
      </c>
      <c r="BL3046" s="20" t="s">
        <v>292</v>
      </c>
      <c r="BM3046" s="157" t="s">
        <v>3985</v>
      </c>
    </row>
    <row r="3047" spans="1:65" s="2" customFormat="1" ht="39">
      <c r="A3047" s="35"/>
      <c r="B3047" s="36"/>
      <c r="C3047" s="35"/>
      <c r="D3047" s="159" t="s">
        <v>204</v>
      </c>
      <c r="E3047" s="35"/>
      <c r="F3047" s="160" t="s">
        <v>3974</v>
      </c>
      <c r="G3047" s="35"/>
      <c r="H3047" s="35"/>
      <c r="I3047" s="161"/>
      <c r="J3047" s="35"/>
      <c r="K3047" s="35"/>
      <c r="L3047" s="36"/>
      <c r="M3047" s="162"/>
      <c r="N3047" s="163"/>
      <c r="O3047" s="56"/>
      <c r="P3047" s="56"/>
      <c r="Q3047" s="56"/>
      <c r="R3047" s="56"/>
      <c r="S3047" s="56"/>
      <c r="T3047" s="57"/>
      <c r="U3047" s="35"/>
      <c r="V3047" s="35"/>
      <c r="W3047" s="35"/>
      <c r="X3047" s="35"/>
      <c r="Y3047" s="35"/>
      <c r="Z3047" s="35"/>
      <c r="AA3047" s="35"/>
      <c r="AB3047" s="35"/>
      <c r="AC3047" s="35"/>
      <c r="AD3047" s="35"/>
      <c r="AE3047" s="35"/>
      <c r="AT3047" s="20" t="s">
        <v>204</v>
      </c>
      <c r="AU3047" s="20" t="s">
        <v>81</v>
      </c>
    </row>
    <row r="3048" spans="1:65" s="13" customFormat="1">
      <c r="B3048" s="164"/>
      <c r="D3048" s="159" t="s">
        <v>206</v>
      </c>
      <c r="E3048" s="165" t="s">
        <v>3</v>
      </c>
      <c r="F3048" s="166" t="s">
        <v>3986</v>
      </c>
      <c r="H3048" s="167">
        <v>6</v>
      </c>
      <c r="I3048" s="168"/>
      <c r="L3048" s="164"/>
      <c r="M3048" s="169"/>
      <c r="N3048" s="170"/>
      <c r="O3048" s="170"/>
      <c r="P3048" s="170"/>
      <c r="Q3048" s="170"/>
      <c r="R3048" s="170"/>
      <c r="S3048" s="170"/>
      <c r="T3048" s="171"/>
      <c r="AT3048" s="165" t="s">
        <v>206</v>
      </c>
      <c r="AU3048" s="165" t="s">
        <v>81</v>
      </c>
      <c r="AV3048" s="13" t="s">
        <v>81</v>
      </c>
      <c r="AW3048" s="13" t="s">
        <v>34</v>
      </c>
      <c r="AX3048" s="13" t="s">
        <v>79</v>
      </c>
      <c r="AY3048" s="165" t="s">
        <v>195</v>
      </c>
    </row>
    <row r="3049" spans="1:65" s="2" customFormat="1" ht="24.2" customHeight="1">
      <c r="A3049" s="35"/>
      <c r="B3049" s="145"/>
      <c r="C3049" s="188" t="s">
        <v>3987</v>
      </c>
      <c r="D3049" s="188" t="s">
        <v>282</v>
      </c>
      <c r="E3049" s="189" t="s">
        <v>3988</v>
      </c>
      <c r="F3049" s="190" t="s">
        <v>3989</v>
      </c>
      <c r="G3049" s="191" t="s">
        <v>467</v>
      </c>
      <c r="H3049" s="192">
        <v>2</v>
      </c>
      <c r="I3049" s="193"/>
      <c r="J3049" s="194">
        <f>ROUND(I3049*H3049,2)</f>
        <v>0</v>
      </c>
      <c r="K3049" s="190" t="s">
        <v>3</v>
      </c>
      <c r="L3049" s="195"/>
      <c r="M3049" s="196" t="s">
        <v>3</v>
      </c>
      <c r="N3049" s="197" t="s">
        <v>43</v>
      </c>
      <c r="O3049" s="56"/>
      <c r="P3049" s="155">
        <f>O3049*H3049</f>
        <v>0</v>
      </c>
      <c r="Q3049" s="155">
        <v>0</v>
      </c>
      <c r="R3049" s="155">
        <f>Q3049*H3049</f>
        <v>0</v>
      </c>
      <c r="S3049" s="155">
        <v>0</v>
      </c>
      <c r="T3049" s="156">
        <f>S3049*H3049</f>
        <v>0</v>
      </c>
      <c r="U3049" s="35"/>
      <c r="V3049" s="35"/>
      <c r="W3049" s="35"/>
      <c r="X3049" s="35"/>
      <c r="Y3049" s="35"/>
      <c r="Z3049" s="35"/>
      <c r="AA3049" s="35"/>
      <c r="AB3049" s="35"/>
      <c r="AC3049" s="35"/>
      <c r="AD3049" s="35"/>
      <c r="AE3049" s="35"/>
      <c r="AR3049" s="157" t="s">
        <v>392</v>
      </c>
      <c r="AT3049" s="157" t="s">
        <v>282</v>
      </c>
      <c r="AU3049" s="157" t="s">
        <v>81</v>
      </c>
      <c r="AY3049" s="20" t="s">
        <v>195</v>
      </c>
      <c r="BE3049" s="158">
        <f>IF(N3049="základní",J3049,0)</f>
        <v>0</v>
      </c>
      <c r="BF3049" s="158">
        <f>IF(N3049="snížená",J3049,0)</f>
        <v>0</v>
      </c>
      <c r="BG3049" s="158">
        <f>IF(N3049="zákl. přenesená",J3049,0)</f>
        <v>0</v>
      </c>
      <c r="BH3049" s="158">
        <f>IF(N3049="sníž. přenesená",J3049,0)</f>
        <v>0</v>
      </c>
      <c r="BI3049" s="158">
        <f>IF(N3049="nulová",J3049,0)</f>
        <v>0</v>
      </c>
      <c r="BJ3049" s="20" t="s">
        <v>79</v>
      </c>
      <c r="BK3049" s="158">
        <f>ROUND(I3049*H3049,2)</f>
        <v>0</v>
      </c>
      <c r="BL3049" s="20" t="s">
        <v>292</v>
      </c>
      <c r="BM3049" s="157" t="s">
        <v>3990</v>
      </c>
    </row>
    <row r="3050" spans="1:65" s="13" customFormat="1">
      <c r="B3050" s="164"/>
      <c r="D3050" s="159" t="s">
        <v>206</v>
      </c>
      <c r="E3050" s="165" t="s">
        <v>3</v>
      </c>
      <c r="F3050" s="166" t="s">
        <v>3991</v>
      </c>
      <c r="H3050" s="167">
        <v>2</v>
      </c>
      <c r="I3050" s="168"/>
      <c r="L3050" s="164"/>
      <c r="M3050" s="169"/>
      <c r="N3050" s="170"/>
      <c r="O3050" s="170"/>
      <c r="P3050" s="170"/>
      <c r="Q3050" s="170"/>
      <c r="R3050" s="170"/>
      <c r="S3050" s="170"/>
      <c r="T3050" s="171"/>
      <c r="AT3050" s="165" t="s">
        <v>206</v>
      </c>
      <c r="AU3050" s="165" t="s">
        <v>81</v>
      </c>
      <c r="AV3050" s="13" t="s">
        <v>81</v>
      </c>
      <c r="AW3050" s="13" t="s">
        <v>34</v>
      </c>
      <c r="AX3050" s="13" t="s">
        <v>79</v>
      </c>
      <c r="AY3050" s="165" t="s">
        <v>195</v>
      </c>
    </row>
    <row r="3051" spans="1:65" s="2" customFormat="1" ht="24.2" customHeight="1">
      <c r="A3051" s="35"/>
      <c r="B3051" s="145"/>
      <c r="C3051" s="146" t="s">
        <v>3992</v>
      </c>
      <c r="D3051" s="146" t="s">
        <v>197</v>
      </c>
      <c r="E3051" s="147" t="s">
        <v>3993</v>
      </c>
      <c r="F3051" s="148" t="s">
        <v>3994</v>
      </c>
      <c r="G3051" s="149" t="s">
        <v>3995</v>
      </c>
      <c r="H3051" s="150">
        <v>383</v>
      </c>
      <c r="I3051" s="151"/>
      <c r="J3051" s="152">
        <f>ROUND(I3051*H3051,2)</f>
        <v>0</v>
      </c>
      <c r="K3051" s="148" t="s">
        <v>3</v>
      </c>
      <c r="L3051" s="36"/>
      <c r="M3051" s="153" t="s">
        <v>3</v>
      </c>
      <c r="N3051" s="154" t="s">
        <v>43</v>
      </c>
      <c r="O3051" s="56"/>
      <c r="P3051" s="155">
        <f>O3051*H3051</f>
        <v>0</v>
      </c>
      <c r="Q3051" s="155">
        <v>0</v>
      </c>
      <c r="R3051" s="155">
        <f>Q3051*H3051</f>
        <v>0</v>
      </c>
      <c r="S3051" s="155">
        <v>0</v>
      </c>
      <c r="T3051" s="156">
        <f>S3051*H3051</f>
        <v>0</v>
      </c>
      <c r="U3051" s="35"/>
      <c r="V3051" s="35"/>
      <c r="W3051" s="35"/>
      <c r="X3051" s="35"/>
      <c r="Y3051" s="35"/>
      <c r="Z3051" s="35"/>
      <c r="AA3051" s="35"/>
      <c r="AB3051" s="35"/>
      <c r="AC3051" s="35"/>
      <c r="AD3051" s="35"/>
      <c r="AE3051" s="35"/>
      <c r="AR3051" s="157" t="s">
        <v>292</v>
      </c>
      <c r="AT3051" s="157" t="s">
        <v>197</v>
      </c>
      <c r="AU3051" s="157" t="s">
        <v>81</v>
      </c>
      <c r="AY3051" s="20" t="s">
        <v>195</v>
      </c>
      <c r="BE3051" s="158">
        <f>IF(N3051="základní",J3051,0)</f>
        <v>0</v>
      </c>
      <c r="BF3051" s="158">
        <f>IF(N3051="snížená",J3051,0)</f>
        <v>0</v>
      </c>
      <c r="BG3051" s="158">
        <f>IF(N3051="zákl. přenesená",J3051,0)</f>
        <v>0</v>
      </c>
      <c r="BH3051" s="158">
        <f>IF(N3051="sníž. přenesená",J3051,0)</f>
        <v>0</v>
      </c>
      <c r="BI3051" s="158">
        <f>IF(N3051="nulová",J3051,0)</f>
        <v>0</v>
      </c>
      <c r="BJ3051" s="20" t="s">
        <v>79</v>
      </c>
      <c r="BK3051" s="158">
        <f>ROUND(I3051*H3051,2)</f>
        <v>0</v>
      </c>
      <c r="BL3051" s="20" t="s">
        <v>292</v>
      </c>
      <c r="BM3051" s="157" t="s">
        <v>3996</v>
      </c>
    </row>
    <row r="3052" spans="1:65" s="13" customFormat="1">
      <c r="B3052" s="164"/>
      <c r="D3052" s="159" t="s">
        <v>206</v>
      </c>
      <c r="E3052" s="165" t="s">
        <v>3</v>
      </c>
      <c r="F3052" s="166" t="s">
        <v>3997</v>
      </c>
      <c r="H3052" s="167">
        <v>383</v>
      </c>
      <c r="I3052" s="168"/>
      <c r="L3052" s="164"/>
      <c r="M3052" s="169"/>
      <c r="N3052" s="170"/>
      <c r="O3052" s="170"/>
      <c r="P3052" s="170"/>
      <c r="Q3052" s="170"/>
      <c r="R3052" s="170"/>
      <c r="S3052" s="170"/>
      <c r="T3052" s="171"/>
      <c r="AT3052" s="165" t="s">
        <v>206</v>
      </c>
      <c r="AU3052" s="165" t="s">
        <v>81</v>
      </c>
      <c r="AV3052" s="13" t="s">
        <v>81</v>
      </c>
      <c r="AW3052" s="13" t="s">
        <v>34</v>
      </c>
      <c r="AX3052" s="13" t="s">
        <v>79</v>
      </c>
      <c r="AY3052" s="165" t="s">
        <v>195</v>
      </c>
    </row>
    <row r="3053" spans="1:65" s="2" customFormat="1" ht="14.45" customHeight="1">
      <c r="A3053" s="35"/>
      <c r="B3053" s="145"/>
      <c r="C3053" s="188" t="s">
        <v>3998</v>
      </c>
      <c r="D3053" s="188" t="s">
        <v>282</v>
      </c>
      <c r="E3053" s="189" t="s">
        <v>3999</v>
      </c>
      <c r="F3053" s="190" t="s">
        <v>4000</v>
      </c>
      <c r="G3053" s="191" t="s">
        <v>262</v>
      </c>
      <c r="H3053" s="192">
        <v>0.38300000000000001</v>
      </c>
      <c r="I3053" s="193"/>
      <c r="J3053" s="194">
        <f>ROUND(I3053*H3053,2)</f>
        <v>0</v>
      </c>
      <c r="K3053" s="190" t="s">
        <v>201</v>
      </c>
      <c r="L3053" s="195"/>
      <c r="M3053" s="196" t="s">
        <v>3</v>
      </c>
      <c r="N3053" s="197" t="s">
        <v>43</v>
      </c>
      <c r="O3053" s="56"/>
      <c r="P3053" s="155">
        <f>O3053*H3053</f>
        <v>0</v>
      </c>
      <c r="Q3053" s="155">
        <v>1</v>
      </c>
      <c r="R3053" s="155">
        <f>Q3053*H3053</f>
        <v>0.38300000000000001</v>
      </c>
      <c r="S3053" s="155">
        <v>0</v>
      </c>
      <c r="T3053" s="156">
        <f>S3053*H3053</f>
        <v>0</v>
      </c>
      <c r="U3053" s="35"/>
      <c r="V3053" s="35"/>
      <c r="W3053" s="35"/>
      <c r="X3053" s="35"/>
      <c r="Y3053" s="35"/>
      <c r="Z3053" s="35"/>
      <c r="AA3053" s="35"/>
      <c r="AB3053" s="35"/>
      <c r="AC3053" s="35"/>
      <c r="AD3053" s="35"/>
      <c r="AE3053" s="35"/>
      <c r="AR3053" s="157" t="s">
        <v>392</v>
      </c>
      <c r="AT3053" s="157" t="s">
        <v>282</v>
      </c>
      <c r="AU3053" s="157" t="s">
        <v>81</v>
      </c>
      <c r="AY3053" s="20" t="s">
        <v>195</v>
      </c>
      <c r="BE3053" s="158">
        <f>IF(N3053="základní",J3053,0)</f>
        <v>0</v>
      </c>
      <c r="BF3053" s="158">
        <f>IF(N3053="snížená",J3053,0)</f>
        <v>0</v>
      </c>
      <c r="BG3053" s="158">
        <f>IF(N3053="zákl. přenesená",J3053,0)</f>
        <v>0</v>
      </c>
      <c r="BH3053" s="158">
        <f>IF(N3053="sníž. přenesená",J3053,0)</f>
        <v>0</v>
      </c>
      <c r="BI3053" s="158">
        <f>IF(N3053="nulová",J3053,0)</f>
        <v>0</v>
      </c>
      <c r="BJ3053" s="20" t="s">
        <v>79</v>
      </c>
      <c r="BK3053" s="158">
        <f>ROUND(I3053*H3053,2)</f>
        <v>0</v>
      </c>
      <c r="BL3053" s="20" t="s">
        <v>292</v>
      </c>
      <c r="BM3053" s="157" t="s">
        <v>4001</v>
      </c>
    </row>
    <row r="3054" spans="1:65" s="13" customFormat="1" ht="22.5">
      <c r="B3054" s="164"/>
      <c r="D3054" s="159" t="s">
        <v>206</v>
      </c>
      <c r="E3054" s="165" t="s">
        <v>3</v>
      </c>
      <c r="F3054" s="166" t="s">
        <v>4002</v>
      </c>
      <c r="H3054" s="167">
        <v>0.38300000000000001</v>
      </c>
      <c r="I3054" s="168"/>
      <c r="L3054" s="164"/>
      <c r="M3054" s="169"/>
      <c r="N3054" s="170"/>
      <c r="O3054" s="170"/>
      <c r="P3054" s="170"/>
      <c r="Q3054" s="170"/>
      <c r="R3054" s="170"/>
      <c r="S3054" s="170"/>
      <c r="T3054" s="171"/>
      <c r="AT3054" s="165" t="s">
        <v>206</v>
      </c>
      <c r="AU3054" s="165" t="s">
        <v>81</v>
      </c>
      <c r="AV3054" s="13" t="s">
        <v>81</v>
      </c>
      <c r="AW3054" s="13" t="s">
        <v>34</v>
      </c>
      <c r="AX3054" s="13" t="s">
        <v>79</v>
      </c>
      <c r="AY3054" s="165" t="s">
        <v>195</v>
      </c>
    </row>
    <row r="3055" spans="1:65" s="2" customFormat="1" ht="14.45" customHeight="1">
      <c r="A3055" s="35"/>
      <c r="B3055" s="145"/>
      <c r="C3055" s="146" t="s">
        <v>4003</v>
      </c>
      <c r="D3055" s="146" t="s">
        <v>197</v>
      </c>
      <c r="E3055" s="147" t="s">
        <v>4004</v>
      </c>
      <c r="F3055" s="148" t="s">
        <v>4005</v>
      </c>
      <c r="G3055" s="149" t="s">
        <v>3995</v>
      </c>
      <c r="H3055" s="150">
        <v>167731</v>
      </c>
      <c r="I3055" s="151"/>
      <c r="J3055" s="152">
        <f>ROUND(I3055*H3055,2)</f>
        <v>0</v>
      </c>
      <c r="K3055" s="148" t="s">
        <v>3</v>
      </c>
      <c r="L3055" s="36"/>
      <c r="M3055" s="153" t="s">
        <v>3</v>
      </c>
      <c r="N3055" s="154" t="s">
        <v>43</v>
      </c>
      <c r="O3055" s="56"/>
      <c r="P3055" s="155">
        <f>O3055*H3055</f>
        <v>0</v>
      </c>
      <c r="Q3055" s="155">
        <v>0</v>
      </c>
      <c r="R3055" s="155">
        <f>Q3055*H3055</f>
        <v>0</v>
      </c>
      <c r="S3055" s="155">
        <v>0</v>
      </c>
      <c r="T3055" s="156">
        <f>S3055*H3055</f>
        <v>0</v>
      </c>
      <c r="U3055" s="35"/>
      <c r="V3055" s="35"/>
      <c r="W3055" s="35"/>
      <c r="X3055" s="35"/>
      <c r="Y3055" s="35"/>
      <c r="Z3055" s="35"/>
      <c r="AA3055" s="35"/>
      <c r="AB3055" s="35"/>
      <c r="AC3055" s="35"/>
      <c r="AD3055" s="35"/>
      <c r="AE3055" s="35"/>
      <c r="AR3055" s="157" t="s">
        <v>292</v>
      </c>
      <c r="AT3055" s="157" t="s">
        <v>197</v>
      </c>
      <c r="AU3055" s="157" t="s">
        <v>81</v>
      </c>
      <c r="AY3055" s="20" t="s">
        <v>195</v>
      </c>
      <c r="BE3055" s="158">
        <f>IF(N3055="základní",J3055,0)</f>
        <v>0</v>
      </c>
      <c r="BF3055" s="158">
        <f>IF(N3055="snížená",J3055,0)</f>
        <v>0</v>
      </c>
      <c r="BG3055" s="158">
        <f>IF(N3055="zákl. přenesená",J3055,0)</f>
        <v>0</v>
      </c>
      <c r="BH3055" s="158">
        <f>IF(N3055="sníž. přenesená",J3055,0)</f>
        <v>0</v>
      </c>
      <c r="BI3055" s="158">
        <f>IF(N3055="nulová",J3055,0)</f>
        <v>0</v>
      </c>
      <c r="BJ3055" s="20" t="s">
        <v>79</v>
      </c>
      <c r="BK3055" s="158">
        <f>ROUND(I3055*H3055,2)</f>
        <v>0</v>
      </c>
      <c r="BL3055" s="20" t="s">
        <v>292</v>
      </c>
      <c r="BM3055" s="157" t="s">
        <v>4006</v>
      </c>
    </row>
    <row r="3056" spans="1:65" s="13" customFormat="1" ht="33.75">
      <c r="B3056" s="164"/>
      <c r="D3056" s="159" t="s">
        <v>206</v>
      </c>
      <c r="E3056" s="165" t="s">
        <v>3</v>
      </c>
      <c r="F3056" s="166" t="s">
        <v>4007</v>
      </c>
      <c r="H3056" s="167">
        <v>167731</v>
      </c>
      <c r="I3056" s="168"/>
      <c r="L3056" s="164"/>
      <c r="M3056" s="169"/>
      <c r="N3056" s="170"/>
      <c r="O3056" s="170"/>
      <c r="P3056" s="170"/>
      <c r="Q3056" s="170"/>
      <c r="R3056" s="170"/>
      <c r="S3056" s="170"/>
      <c r="T3056" s="171"/>
      <c r="AT3056" s="165" t="s">
        <v>206</v>
      </c>
      <c r="AU3056" s="165" t="s">
        <v>81</v>
      </c>
      <c r="AV3056" s="13" t="s">
        <v>81</v>
      </c>
      <c r="AW3056" s="13" t="s">
        <v>34</v>
      </c>
      <c r="AX3056" s="13" t="s">
        <v>79</v>
      </c>
      <c r="AY3056" s="165" t="s">
        <v>195</v>
      </c>
    </row>
    <row r="3057" spans="1:65" s="2" customFormat="1" ht="14.45" customHeight="1">
      <c r="A3057" s="35"/>
      <c r="B3057" s="145"/>
      <c r="C3057" s="188" t="s">
        <v>4008</v>
      </c>
      <c r="D3057" s="188" t="s">
        <v>282</v>
      </c>
      <c r="E3057" s="189" t="s">
        <v>4009</v>
      </c>
      <c r="F3057" s="190" t="s">
        <v>4010</v>
      </c>
      <c r="G3057" s="191" t="s">
        <v>262</v>
      </c>
      <c r="H3057" s="192">
        <v>4.1550000000000002</v>
      </c>
      <c r="I3057" s="193"/>
      <c r="J3057" s="194">
        <f>ROUND(I3057*H3057,2)</f>
        <v>0</v>
      </c>
      <c r="K3057" s="190" t="s">
        <v>201</v>
      </c>
      <c r="L3057" s="195"/>
      <c r="M3057" s="196" t="s">
        <v>3</v>
      </c>
      <c r="N3057" s="197" t="s">
        <v>43</v>
      </c>
      <c r="O3057" s="56"/>
      <c r="P3057" s="155">
        <f>O3057*H3057</f>
        <v>0</v>
      </c>
      <c r="Q3057" s="155">
        <v>1</v>
      </c>
      <c r="R3057" s="155">
        <f>Q3057*H3057</f>
        <v>4.1550000000000002</v>
      </c>
      <c r="S3057" s="155">
        <v>0</v>
      </c>
      <c r="T3057" s="156">
        <f>S3057*H3057</f>
        <v>0</v>
      </c>
      <c r="U3057" s="35"/>
      <c r="V3057" s="35"/>
      <c r="W3057" s="35"/>
      <c r="X3057" s="35"/>
      <c r="Y3057" s="35"/>
      <c r="Z3057" s="35"/>
      <c r="AA3057" s="35"/>
      <c r="AB3057" s="35"/>
      <c r="AC3057" s="35"/>
      <c r="AD3057" s="35"/>
      <c r="AE3057" s="35"/>
      <c r="AR3057" s="157" t="s">
        <v>392</v>
      </c>
      <c r="AT3057" s="157" t="s">
        <v>282</v>
      </c>
      <c r="AU3057" s="157" t="s">
        <v>81</v>
      </c>
      <c r="AY3057" s="20" t="s">
        <v>195</v>
      </c>
      <c r="BE3057" s="158">
        <f>IF(N3057="základní",J3057,0)</f>
        <v>0</v>
      </c>
      <c r="BF3057" s="158">
        <f>IF(N3057="snížená",J3057,0)</f>
        <v>0</v>
      </c>
      <c r="BG3057" s="158">
        <f>IF(N3057="zákl. přenesená",J3057,0)</f>
        <v>0</v>
      </c>
      <c r="BH3057" s="158">
        <f>IF(N3057="sníž. přenesená",J3057,0)</f>
        <v>0</v>
      </c>
      <c r="BI3057" s="158">
        <f>IF(N3057="nulová",J3057,0)</f>
        <v>0</v>
      </c>
      <c r="BJ3057" s="20" t="s">
        <v>79</v>
      </c>
      <c r="BK3057" s="158">
        <f>ROUND(I3057*H3057,2)</f>
        <v>0</v>
      </c>
      <c r="BL3057" s="20" t="s">
        <v>292</v>
      </c>
      <c r="BM3057" s="157" t="s">
        <v>4011</v>
      </c>
    </row>
    <row r="3058" spans="1:65" s="13" customFormat="1">
      <c r="B3058" s="164"/>
      <c r="D3058" s="159" t="s">
        <v>206</v>
      </c>
      <c r="E3058" s="165" t="s">
        <v>3</v>
      </c>
      <c r="F3058" s="166" t="s">
        <v>4012</v>
      </c>
      <c r="H3058" s="167">
        <v>4.1550000000000002</v>
      </c>
      <c r="I3058" s="168"/>
      <c r="L3058" s="164"/>
      <c r="M3058" s="169"/>
      <c r="N3058" s="170"/>
      <c r="O3058" s="170"/>
      <c r="P3058" s="170"/>
      <c r="Q3058" s="170"/>
      <c r="R3058" s="170"/>
      <c r="S3058" s="170"/>
      <c r="T3058" s="171"/>
      <c r="AT3058" s="165" t="s">
        <v>206</v>
      </c>
      <c r="AU3058" s="165" t="s">
        <v>81</v>
      </c>
      <c r="AV3058" s="13" t="s">
        <v>81</v>
      </c>
      <c r="AW3058" s="13" t="s">
        <v>34</v>
      </c>
      <c r="AX3058" s="13" t="s">
        <v>79</v>
      </c>
      <c r="AY3058" s="165" t="s">
        <v>195</v>
      </c>
    </row>
    <row r="3059" spans="1:65" s="2" customFormat="1" ht="14.45" customHeight="1">
      <c r="A3059" s="35"/>
      <c r="B3059" s="145"/>
      <c r="C3059" s="188" t="s">
        <v>4013</v>
      </c>
      <c r="D3059" s="188" t="s">
        <v>282</v>
      </c>
      <c r="E3059" s="189" t="s">
        <v>4014</v>
      </c>
      <c r="F3059" s="190" t="s">
        <v>4015</v>
      </c>
      <c r="G3059" s="191" t="s">
        <v>262</v>
      </c>
      <c r="H3059" s="192">
        <v>15.255000000000001</v>
      </c>
      <c r="I3059" s="193"/>
      <c r="J3059" s="194">
        <f>ROUND(I3059*H3059,2)</f>
        <v>0</v>
      </c>
      <c r="K3059" s="190" t="s">
        <v>201</v>
      </c>
      <c r="L3059" s="195"/>
      <c r="M3059" s="196" t="s">
        <v>3</v>
      </c>
      <c r="N3059" s="197" t="s">
        <v>43</v>
      </c>
      <c r="O3059" s="56"/>
      <c r="P3059" s="155">
        <f>O3059*H3059</f>
        <v>0</v>
      </c>
      <c r="Q3059" s="155">
        <v>1</v>
      </c>
      <c r="R3059" s="155">
        <f>Q3059*H3059</f>
        <v>15.255000000000001</v>
      </c>
      <c r="S3059" s="155">
        <v>0</v>
      </c>
      <c r="T3059" s="156">
        <f>S3059*H3059</f>
        <v>0</v>
      </c>
      <c r="U3059" s="35"/>
      <c r="V3059" s="35"/>
      <c r="W3059" s="35"/>
      <c r="X3059" s="35"/>
      <c r="Y3059" s="35"/>
      <c r="Z3059" s="35"/>
      <c r="AA3059" s="35"/>
      <c r="AB3059" s="35"/>
      <c r="AC3059" s="35"/>
      <c r="AD3059" s="35"/>
      <c r="AE3059" s="35"/>
      <c r="AR3059" s="157" t="s">
        <v>392</v>
      </c>
      <c r="AT3059" s="157" t="s">
        <v>282</v>
      </c>
      <c r="AU3059" s="157" t="s">
        <v>81</v>
      </c>
      <c r="AY3059" s="20" t="s">
        <v>195</v>
      </c>
      <c r="BE3059" s="158">
        <f>IF(N3059="základní",J3059,0)</f>
        <v>0</v>
      </c>
      <c r="BF3059" s="158">
        <f>IF(N3059="snížená",J3059,0)</f>
        <v>0</v>
      </c>
      <c r="BG3059" s="158">
        <f>IF(N3059="zákl. přenesená",J3059,0)</f>
        <v>0</v>
      </c>
      <c r="BH3059" s="158">
        <f>IF(N3059="sníž. přenesená",J3059,0)</f>
        <v>0</v>
      </c>
      <c r="BI3059" s="158">
        <f>IF(N3059="nulová",J3059,0)</f>
        <v>0</v>
      </c>
      <c r="BJ3059" s="20" t="s">
        <v>79</v>
      </c>
      <c r="BK3059" s="158">
        <f>ROUND(I3059*H3059,2)</f>
        <v>0</v>
      </c>
      <c r="BL3059" s="20" t="s">
        <v>292</v>
      </c>
      <c r="BM3059" s="157" t="s">
        <v>4016</v>
      </c>
    </row>
    <row r="3060" spans="1:65" s="13" customFormat="1">
      <c r="B3060" s="164"/>
      <c r="D3060" s="159" t="s">
        <v>206</v>
      </c>
      <c r="E3060" s="165" t="s">
        <v>3</v>
      </c>
      <c r="F3060" s="166" t="s">
        <v>4017</v>
      </c>
      <c r="H3060" s="167">
        <v>15.255000000000001</v>
      </c>
      <c r="I3060" s="168"/>
      <c r="L3060" s="164"/>
      <c r="M3060" s="169"/>
      <c r="N3060" s="170"/>
      <c r="O3060" s="170"/>
      <c r="P3060" s="170"/>
      <c r="Q3060" s="170"/>
      <c r="R3060" s="170"/>
      <c r="S3060" s="170"/>
      <c r="T3060" s="171"/>
      <c r="AT3060" s="165" t="s">
        <v>206</v>
      </c>
      <c r="AU3060" s="165" t="s">
        <v>81</v>
      </c>
      <c r="AV3060" s="13" t="s">
        <v>81</v>
      </c>
      <c r="AW3060" s="13" t="s">
        <v>34</v>
      </c>
      <c r="AX3060" s="13" t="s">
        <v>79</v>
      </c>
      <c r="AY3060" s="165" t="s">
        <v>195</v>
      </c>
    </row>
    <row r="3061" spans="1:65" s="2" customFormat="1" ht="14.45" customHeight="1">
      <c r="A3061" s="35"/>
      <c r="B3061" s="145"/>
      <c r="C3061" s="188" t="s">
        <v>4018</v>
      </c>
      <c r="D3061" s="188" t="s">
        <v>282</v>
      </c>
      <c r="E3061" s="189" t="s">
        <v>4019</v>
      </c>
      <c r="F3061" s="190" t="s">
        <v>4020</v>
      </c>
      <c r="G3061" s="191" t="s">
        <v>262</v>
      </c>
      <c r="H3061" s="192">
        <v>93.944999999999993</v>
      </c>
      <c r="I3061" s="193"/>
      <c r="J3061" s="194">
        <f>ROUND(I3061*H3061,2)</f>
        <v>0</v>
      </c>
      <c r="K3061" s="190" t="s">
        <v>201</v>
      </c>
      <c r="L3061" s="195"/>
      <c r="M3061" s="196" t="s">
        <v>3</v>
      </c>
      <c r="N3061" s="197" t="s">
        <v>43</v>
      </c>
      <c r="O3061" s="56"/>
      <c r="P3061" s="155">
        <f>O3061*H3061</f>
        <v>0</v>
      </c>
      <c r="Q3061" s="155">
        <v>1</v>
      </c>
      <c r="R3061" s="155">
        <f>Q3061*H3061</f>
        <v>93.944999999999993</v>
      </c>
      <c r="S3061" s="155">
        <v>0</v>
      </c>
      <c r="T3061" s="156">
        <f>S3061*H3061</f>
        <v>0</v>
      </c>
      <c r="U3061" s="35"/>
      <c r="V3061" s="35"/>
      <c r="W3061" s="35"/>
      <c r="X3061" s="35"/>
      <c r="Y3061" s="35"/>
      <c r="Z3061" s="35"/>
      <c r="AA3061" s="35"/>
      <c r="AB3061" s="35"/>
      <c r="AC3061" s="35"/>
      <c r="AD3061" s="35"/>
      <c r="AE3061" s="35"/>
      <c r="AR3061" s="157" t="s">
        <v>392</v>
      </c>
      <c r="AT3061" s="157" t="s">
        <v>282</v>
      </c>
      <c r="AU3061" s="157" t="s">
        <v>81</v>
      </c>
      <c r="AY3061" s="20" t="s">
        <v>195</v>
      </c>
      <c r="BE3061" s="158">
        <f>IF(N3061="základní",J3061,0)</f>
        <v>0</v>
      </c>
      <c r="BF3061" s="158">
        <f>IF(N3061="snížená",J3061,0)</f>
        <v>0</v>
      </c>
      <c r="BG3061" s="158">
        <f>IF(N3061="zákl. přenesená",J3061,0)</f>
        <v>0</v>
      </c>
      <c r="BH3061" s="158">
        <f>IF(N3061="sníž. přenesená",J3061,0)</f>
        <v>0</v>
      </c>
      <c r="BI3061" s="158">
        <f>IF(N3061="nulová",J3061,0)</f>
        <v>0</v>
      </c>
      <c r="BJ3061" s="20" t="s">
        <v>79</v>
      </c>
      <c r="BK3061" s="158">
        <f>ROUND(I3061*H3061,2)</f>
        <v>0</v>
      </c>
      <c r="BL3061" s="20" t="s">
        <v>292</v>
      </c>
      <c r="BM3061" s="157" t="s">
        <v>4021</v>
      </c>
    </row>
    <row r="3062" spans="1:65" s="13" customFormat="1">
      <c r="B3062" s="164"/>
      <c r="D3062" s="159" t="s">
        <v>206</v>
      </c>
      <c r="E3062" s="165" t="s">
        <v>3</v>
      </c>
      <c r="F3062" s="166" t="s">
        <v>4022</v>
      </c>
      <c r="H3062" s="167">
        <v>93.944999999999993</v>
      </c>
      <c r="I3062" s="168"/>
      <c r="L3062" s="164"/>
      <c r="M3062" s="169"/>
      <c r="N3062" s="170"/>
      <c r="O3062" s="170"/>
      <c r="P3062" s="170"/>
      <c r="Q3062" s="170"/>
      <c r="R3062" s="170"/>
      <c r="S3062" s="170"/>
      <c r="T3062" s="171"/>
      <c r="AT3062" s="165" t="s">
        <v>206</v>
      </c>
      <c r="AU3062" s="165" t="s">
        <v>81</v>
      </c>
      <c r="AV3062" s="13" t="s">
        <v>81</v>
      </c>
      <c r="AW3062" s="13" t="s">
        <v>34</v>
      </c>
      <c r="AX3062" s="13" t="s">
        <v>79</v>
      </c>
      <c r="AY3062" s="165" t="s">
        <v>195</v>
      </c>
    </row>
    <row r="3063" spans="1:65" s="2" customFormat="1" ht="14.45" customHeight="1">
      <c r="A3063" s="35"/>
      <c r="B3063" s="145"/>
      <c r="C3063" s="188" t="s">
        <v>4023</v>
      </c>
      <c r="D3063" s="188" t="s">
        <v>282</v>
      </c>
      <c r="E3063" s="189" t="s">
        <v>4024</v>
      </c>
      <c r="F3063" s="190" t="s">
        <v>4025</v>
      </c>
      <c r="G3063" s="191" t="s">
        <v>262</v>
      </c>
      <c r="H3063" s="192">
        <v>22.654</v>
      </c>
      <c r="I3063" s="193"/>
      <c r="J3063" s="194">
        <f>ROUND(I3063*H3063,2)</f>
        <v>0</v>
      </c>
      <c r="K3063" s="190" t="s">
        <v>201</v>
      </c>
      <c r="L3063" s="195"/>
      <c r="M3063" s="196" t="s">
        <v>3</v>
      </c>
      <c r="N3063" s="197" t="s">
        <v>43</v>
      </c>
      <c r="O3063" s="56"/>
      <c r="P3063" s="155">
        <f>O3063*H3063</f>
        <v>0</v>
      </c>
      <c r="Q3063" s="155">
        <v>1</v>
      </c>
      <c r="R3063" s="155">
        <f>Q3063*H3063</f>
        <v>22.654</v>
      </c>
      <c r="S3063" s="155">
        <v>0</v>
      </c>
      <c r="T3063" s="156">
        <f>S3063*H3063</f>
        <v>0</v>
      </c>
      <c r="U3063" s="35"/>
      <c r="V3063" s="35"/>
      <c r="W3063" s="35"/>
      <c r="X3063" s="35"/>
      <c r="Y3063" s="35"/>
      <c r="Z3063" s="35"/>
      <c r="AA3063" s="35"/>
      <c r="AB3063" s="35"/>
      <c r="AC3063" s="35"/>
      <c r="AD3063" s="35"/>
      <c r="AE3063" s="35"/>
      <c r="AR3063" s="157" t="s">
        <v>392</v>
      </c>
      <c r="AT3063" s="157" t="s">
        <v>282</v>
      </c>
      <c r="AU3063" s="157" t="s">
        <v>81</v>
      </c>
      <c r="AY3063" s="20" t="s">
        <v>195</v>
      </c>
      <c r="BE3063" s="158">
        <f>IF(N3063="základní",J3063,0)</f>
        <v>0</v>
      </c>
      <c r="BF3063" s="158">
        <f>IF(N3063="snížená",J3063,0)</f>
        <v>0</v>
      </c>
      <c r="BG3063" s="158">
        <f>IF(N3063="zákl. přenesená",J3063,0)</f>
        <v>0</v>
      </c>
      <c r="BH3063" s="158">
        <f>IF(N3063="sníž. přenesená",J3063,0)</f>
        <v>0</v>
      </c>
      <c r="BI3063" s="158">
        <f>IF(N3063="nulová",J3063,0)</f>
        <v>0</v>
      </c>
      <c r="BJ3063" s="20" t="s">
        <v>79</v>
      </c>
      <c r="BK3063" s="158">
        <f>ROUND(I3063*H3063,2)</f>
        <v>0</v>
      </c>
      <c r="BL3063" s="20" t="s">
        <v>292</v>
      </c>
      <c r="BM3063" s="157" t="s">
        <v>4026</v>
      </c>
    </row>
    <row r="3064" spans="1:65" s="13" customFormat="1">
      <c r="B3064" s="164"/>
      <c r="D3064" s="159" t="s">
        <v>206</v>
      </c>
      <c r="E3064" s="165" t="s">
        <v>3</v>
      </c>
      <c r="F3064" s="166" t="s">
        <v>4027</v>
      </c>
      <c r="H3064" s="167">
        <v>22.654</v>
      </c>
      <c r="I3064" s="168"/>
      <c r="L3064" s="164"/>
      <c r="M3064" s="169"/>
      <c r="N3064" s="170"/>
      <c r="O3064" s="170"/>
      <c r="P3064" s="170"/>
      <c r="Q3064" s="170"/>
      <c r="R3064" s="170"/>
      <c r="S3064" s="170"/>
      <c r="T3064" s="171"/>
      <c r="AT3064" s="165" t="s">
        <v>206</v>
      </c>
      <c r="AU3064" s="165" t="s">
        <v>81</v>
      </c>
      <c r="AV3064" s="13" t="s">
        <v>81</v>
      </c>
      <c r="AW3064" s="13" t="s">
        <v>34</v>
      </c>
      <c r="AX3064" s="13" t="s">
        <v>79</v>
      </c>
      <c r="AY3064" s="165" t="s">
        <v>195</v>
      </c>
    </row>
    <row r="3065" spans="1:65" s="2" customFormat="1" ht="14.45" customHeight="1">
      <c r="A3065" s="35"/>
      <c r="B3065" s="145"/>
      <c r="C3065" s="188" t="s">
        <v>4028</v>
      </c>
      <c r="D3065" s="188" t="s">
        <v>282</v>
      </c>
      <c r="E3065" s="189" t="s">
        <v>4029</v>
      </c>
      <c r="F3065" s="190" t="s">
        <v>4030</v>
      </c>
      <c r="G3065" s="191" t="s">
        <v>262</v>
      </c>
      <c r="H3065" s="192">
        <v>0.72399999999999998</v>
      </c>
      <c r="I3065" s="193"/>
      <c r="J3065" s="194">
        <f>ROUND(I3065*H3065,2)</f>
        <v>0</v>
      </c>
      <c r="K3065" s="190" t="s">
        <v>201</v>
      </c>
      <c r="L3065" s="195"/>
      <c r="M3065" s="196" t="s">
        <v>3</v>
      </c>
      <c r="N3065" s="197" t="s">
        <v>43</v>
      </c>
      <c r="O3065" s="56"/>
      <c r="P3065" s="155">
        <f>O3065*H3065</f>
        <v>0</v>
      </c>
      <c r="Q3065" s="155">
        <v>1</v>
      </c>
      <c r="R3065" s="155">
        <f>Q3065*H3065</f>
        <v>0.72399999999999998</v>
      </c>
      <c r="S3065" s="155">
        <v>0</v>
      </c>
      <c r="T3065" s="156">
        <f>S3065*H3065</f>
        <v>0</v>
      </c>
      <c r="U3065" s="35"/>
      <c r="V3065" s="35"/>
      <c r="W3065" s="35"/>
      <c r="X3065" s="35"/>
      <c r="Y3065" s="35"/>
      <c r="Z3065" s="35"/>
      <c r="AA3065" s="35"/>
      <c r="AB3065" s="35"/>
      <c r="AC3065" s="35"/>
      <c r="AD3065" s="35"/>
      <c r="AE3065" s="35"/>
      <c r="AR3065" s="157" t="s">
        <v>392</v>
      </c>
      <c r="AT3065" s="157" t="s">
        <v>282</v>
      </c>
      <c r="AU3065" s="157" t="s">
        <v>81</v>
      </c>
      <c r="AY3065" s="20" t="s">
        <v>195</v>
      </c>
      <c r="BE3065" s="158">
        <f>IF(N3065="základní",J3065,0)</f>
        <v>0</v>
      </c>
      <c r="BF3065" s="158">
        <f>IF(N3065="snížená",J3065,0)</f>
        <v>0</v>
      </c>
      <c r="BG3065" s="158">
        <f>IF(N3065="zákl. přenesená",J3065,0)</f>
        <v>0</v>
      </c>
      <c r="BH3065" s="158">
        <f>IF(N3065="sníž. přenesená",J3065,0)</f>
        <v>0</v>
      </c>
      <c r="BI3065" s="158">
        <f>IF(N3065="nulová",J3065,0)</f>
        <v>0</v>
      </c>
      <c r="BJ3065" s="20" t="s">
        <v>79</v>
      </c>
      <c r="BK3065" s="158">
        <f>ROUND(I3065*H3065,2)</f>
        <v>0</v>
      </c>
      <c r="BL3065" s="20" t="s">
        <v>292</v>
      </c>
      <c r="BM3065" s="157" t="s">
        <v>4031</v>
      </c>
    </row>
    <row r="3066" spans="1:65" s="13" customFormat="1">
      <c r="B3066" s="164"/>
      <c r="D3066" s="159" t="s">
        <v>206</v>
      </c>
      <c r="E3066" s="165" t="s">
        <v>3</v>
      </c>
      <c r="F3066" s="166" t="s">
        <v>4032</v>
      </c>
      <c r="H3066" s="167">
        <v>0.72399999999999998</v>
      </c>
      <c r="I3066" s="168"/>
      <c r="L3066" s="164"/>
      <c r="M3066" s="169"/>
      <c r="N3066" s="170"/>
      <c r="O3066" s="170"/>
      <c r="P3066" s="170"/>
      <c r="Q3066" s="170"/>
      <c r="R3066" s="170"/>
      <c r="S3066" s="170"/>
      <c r="T3066" s="171"/>
      <c r="AT3066" s="165" t="s">
        <v>206</v>
      </c>
      <c r="AU3066" s="165" t="s">
        <v>81</v>
      </c>
      <c r="AV3066" s="13" t="s">
        <v>81</v>
      </c>
      <c r="AW3066" s="13" t="s">
        <v>34</v>
      </c>
      <c r="AX3066" s="13" t="s">
        <v>79</v>
      </c>
      <c r="AY3066" s="165" t="s">
        <v>195</v>
      </c>
    </row>
    <row r="3067" spans="1:65" s="2" customFormat="1" ht="14.45" customHeight="1">
      <c r="A3067" s="35"/>
      <c r="B3067" s="145"/>
      <c r="C3067" s="188" t="s">
        <v>4033</v>
      </c>
      <c r="D3067" s="188" t="s">
        <v>282</v>
      </c>
      <c r="E3067" s="189" t="s">
        <v>4034</v>
      </c>
      <c r="F3067" s="190" t="s">
        <v>4035</v>
      </c>
      <c r="G3067" s="191" t="s">
        <v>262</v>
      </c>
      <c r="H3067" s="192">
        <v>0.96599999999999997</v>
      </c>
      <c r="I3067" s="193"/>
      <c r="J3067" s="194">
        <f>ROUND(I3067*H3067,2)</f>
        <v>0</v>
      </c>
      <c r="K3067" s="190" t="s">
        <v>201</v>
      </c>
      <c r="L3067" s="195"/>
      <c r="M3067" s="196" t="s">
        <v>3</v>
      </c>
      <c r="N3067" s="197" t="s">
        <v>43</v>
      </c>
      <c r="O3067" s="56"/>
      <c r="P3067" s="155">
        <f>O3067*H3067</f>
        <v>0</v>
      </c>
      <c r="Q3067" s="155">
        <v>1</v>
      </c>
      <c r="R3067" s="155">
        <f>Q3067*H3067</f>
        <v>0.96599999999999997</v>
      </c>
      <c r="S3067" s="155">
        <v>0</v>
      </c>
      <c r="T3067" s="156">
        <f>S3067*H3067</f>
        <v>0</v>
      </c>
      <c r="U3067" s="35"/>
      <c r="V3067" s="35"/>
      <c r="W3067" s="35"/>
      <c r="X3067" s="35"/>
      <c r="Y3067" s="35"/>
      <c r="Z3067" s="35"/>
      <c r="AA3067" s="35"/>
      <c r="AB3067" s="35"/>
      <c r="AC3067" s="35"/>
      <c r="AD3067" s="35"/>
      <c r="AE3067" s="35"/>
      <c r="AR3067" s="157" t="s">
        <v>392</v>
      </c>
      <c r="AT3067" s="157" t="s">
        <v>282</v>
      </c>
      <c r="AU3067" s="157" t="s">
        <v>81</v>
      </c>
      <c r="AY3067" s="20" t="s">
        <v>195</v>
      </c>
      <c r="BE3067" s="158">
        <f>IF(N3067="základní",J3067,0)</f>
        <v>0</v>
      </c>
      <c r="BF3067" s="158">
        <f>IF(N3067="snížená",J3067,0)</f>
        <v>0</v>
      </c>
      <c r="BG3067" s="158">
        <f>IF(N3067="zákl. přenesená",J3067,0)</f>
        <v>0</v>
      </c>
      <c r="BH3067" s="158">
        <f>IF(N3067="sníž. přenesená",J3067,0)</f>
        <v>0</v>
      </c>
      <c r="BI3067" s="158">
        <f>IF(N3067="nulová",J3067,0)</f>
        <v>0</v>
      </c>
      <c r="BJ3067" s="20" t="s">
        <v>79</v>
      </c>
      <c r="BK3067" s="158">
        <f>ROUND(I3067*H3067,2)</f>
        <v>0</v>
      </c>
      <c r="BL3067" s="20" t="s">
        <v>292</v>
      </c>
      <c r="BM3067" s="157" t="s">
        <v>4036</v>
      </c>
    </row>
    <row r="3068" spans="1:65" s="13" customFormat="1">
      <c r="B3068" s="164"/>
      <c r="D3068" s="159" t="s">
        <v>206</v>
      </c>
      <c r="E3068" s="165" t="s">
        <v>3</v>
      </c>
      <c r="F3068" s="166" t="s">
        <v>4037</v>
      </c>
      <c r="H3068" s="167">
        <v>0.96599999999999997</v>
      </c>
      <c r="I3068" s="168"/>
      <c r="L3068" s="164"/>
      <c r="M3068" s="169"/>
      <c r="N3068" s="170"/>
      <c r="O3068" s="170"/>
      <c r="P3068" s="170"/>
      <c r="Q3068" s="170"/>
      <c r="R3068" s="170"/>
      <c r="S3068" s="170"/>
      <c r="T3068" s="171"/>
      <c r="AT3068" s="165" t="s">
        <v>206</v>
      </c>
      <c r="AU3068" s="165" t="s">
        <v>81</v>
      </c>
      <c r="AV3068" s="13" t="s">
        <v>81</v>
      </c>
      <c r="AW3068" s="13" t="s">
        <v>34</v>
      </c>
      <c r="AX3068" s="13" t="s">
        <v>79</v>
      </c>
      <c r="AY3068" s="165" t="s">
        <v>195</v>
      </c>
    </row>
    <row r="3069" spans="1:65" s="2" customFormat="1" ht="14.45" customHeight="1">
      <c r="A3069" s="35"/>
      <c r="B3069" s="145"/>
      <c r="C3069" s="188" t="s">
        <v>4038</v>
      </c>
      <c r="D3069" s="188" t="s">
        <v>282</v>
      </c>
      <c r="E3069" s="189" t="s">
        <v>4039</v>
      </c>
      <c r="F3069" s="190" t="s">
        <v>4040</v>
      </c>
      <c r="G3069" s="191" t="s">
        <v>262</v>
      </c>
      <c r="H3069" s="192">
        <v>2.6549999999999998</v>
      </c>
      <c r="I3069" s="193"/>
      <c r="J3069" s="194">
        <f>ROUND(I3069*H3069,2)</f>
        <v>0</v>
      </c>
      <c r="K3069" s="190" t="s">
        <v>201</v>
      </c>
      <c r="L3069" s="195"/>
      <c r="M3069" s="196" t="s">
        <v>3</v>
      </c>
      <c r="N3069" s="197" t="s">
        <v>43</v>
      </c>
      <c r="O3069" s="56"/>
      <c r="P3069" s="155">
        <f>O3069*H3069</f>
        <v>0</v>
      </c>
      <c r="Q3069" s="155">
        <v>1</v>
      </c>
      <c r="R3069" s="155">
        <f>Q3069*H3069</f>
        <v>2.6549999999999998</v>
      </c>
      <c r="S3069" s="155">
        <v>0</v>
      </c>
      <c r="T3069" s="156">
        <f>S3069*H3069</f>
        <v>0</v>
      </c>
      <c r="U3069" s="35"/>
      <c r="V3069" s="35"/>
      <c r="W3069" s="35"/>
      <c r="X3069" s="35"/>
      <c r="Y3069" s="35"/>
      <c r="Z3069" s="35"/>
      <c r="AA3069" s="35"/>
      <c r="AB3069" s="35"/>
      <c r="AC3069" s="35"/>
      <c r="AD3069" s="35"/>
      <c r="AE3069" s="35"/>
      <c r="AR3069" s="157" t="s">
        <v>392</v>
      </c>
      <c r="AT3069" s="157" t="s">
        <v>282</v>
      </c>
      <c r="AU3069" s="157" t="s">
        <v>81</v>
      </c>
      <c r="AY3069" s="20" t="s">
        <v>195</v>
      </c>
      <c r="BE3069" s="158">
        <f>IF(N3069="základní",J3069,0)</f>
        <v>0</v>
      </c>
      <c r="BF3069" s="158">
        <f>IF(N3069="snížená",J3069,0)</f>
        <v>0</v>
      </c>
      <c r="BG3069" s="158">
        <f>IF(N3069="zákl. přenesená",J3069,0)</f>
        <v>0</v>
      </c>
      <c r="BH3069" s="158">
        <f>IF(N3069="sníž. přenesená",J3069,0)</f>
        <v>0</v>
      </c>
      <c r="BI3069" s="158">
        <f>IF(N3069="nulová",J3069,0)</f>
        <v>0</v>
      </c>
      <c r="BJ3069" s="20" t="s">
        <v>79</v>
      </c>
      <c r="BK3069" s="158">
        <f>ROUND(I3069*H3069,2)</f>
        <v>0</v>
      </c>
      <c r="BL3069" s="20" t="s">
        <v>292</v>
      </c>
      <c r="BM3069" s="157" t="s">
        <v>4041</v>
      </c>
    </row>
    <row r="3070" spans="1:65" s="13" customFormat="1">
      <c r="B3070" s="164"/>
      <c r="D3070" s="159" t="s">
        <v>206</v>
      </c>
      <c r="E3070" s="165" t="s">
        <v>3</v>
      </c>
      <c r="F3070" s="166" t="s">
        <v>4042</v>
      </c>
      <c r="H3070" s="167">
        <v>2.6549999999999998</v>
      </c>
      <c r="I3070" s="168"/>
      <c r="L3070" s="164"/>
      <c r="M3070" s="169"/>
      <c r="N3070" s="170"/>
      <c r="O3070" s="170"/>
      <c r="P3070" s="170"/>
      <c r="Q3070" s="170"/>
      <c r="R3070" s="170"/>
      <c r="S3070" s="170"/>
      <c r="T3070" s="171"/>
      <c r="AT3070" s="165" t="s">
        <v>206</v>
      </c>
      <c r="AU3070" s="165" t="s">
        <v>81</v>
      </c>
      <c r="AV3070" s="13" t="s">
        <v>81</v>
      </c>
      <c r="AW3070" s="13" t="s">
        <v>34</v>
      </c>
      <c r="AX3070" s="13" t="s">
        <v>79</v>
      </c>
      <c r="AY3070" s="165" t="s">
        <v>195</v>
      </c>
    </row>
    <row r="3071" spans="1:65" s="2" customFormat="1" ht="14.45" customHeight="1">
      <c r="A3071" s="35"/>
      <c r="B3071" s="145"/>
      <c r="C3071" s="188" t="s">
        <v>4043</v>
      </c>
      <c r="D3071" s="188" t="s">
        <v>282</v>
      </c>
      <c r="E3071" s="189" t="s">
        <v>4044</v>
      </c>
      <c r="F3071" s="190" t="s">
        <v>4045</v>
      </c>
      <c r="G3071" s="191" t="s">
        <v>262</v>
      </c>
      <c r="H3071" s="192">
        <v>1.0960000000000001</v>
      </c>
      <c r="I3071" s="193"/>
      <c r="J3071" s="194">
        <f>ROUND(I3071*H3071,2)</f>
        <v>0</v>
      </c>
      <c r="K3071" s="190" t="s">
        <v>201</v>
      </c>
      <c r="L3071" s="195"/>
      <c r="M3071" s="196" t="s">
        <v>3</v>
      </c>
      <c r="N3071" s="197" t="s">
        <v>43</v>
      </c>
      <c r="O3071" s="56"/>
      <c r="P3071" s="155">
        <f>O3071*H3071</f>
        <v>0</v>
      </c>
      <c r="Q3071" s="155">
        <v>1</v>
      </c>
      <c r="R3071" s="155">
        <f>Q3071*H3071</f>
        <v>1.0960000000000001</v>
      </c>
      <c r="S3071" s="155">
        <v>0</v>
      </c>
      <c r="T3071" s="156">
        <f>S3071*H3071</f>
        <v>0</v>
      </c>
      <c r="U3071" s="35"/>
      <c r="V3071" s="35"/>
      <c r="W3071" s="35"/>
      <c r="X3071" s="35"/>
      <c r="Y3071" s="35"/>
      <c r="Z3071" s="35"/>
      <c r="AA3071" s="35"/>
      <c r="AB3071" s="35"/>
      <c r="AC3071" s="35"/>
      <c r="AD3071" s="35"/>
      <c r="AE3071" s="35"/>
      <c r="AR3071" s="157" t="s">
        <v>392</v>
      </c>
      <c r="AT3071" s="157" t="s">
        <v>282</v>
      </c>
      <c r="AU3071" s="157" t="s">
        <v>81</v>
      </c>
      <c r="AY3071" s="20" t="s">
        <v>195</v>
      </c>
      <c r="BE3071" s="158">
        <f>IF(N3071="základní",J3071,0)</f>
        <v>0</v>
      </c>
      <c r="BF3071" s="158">
        <f>IF(N3071="snížená",J3071,0)</f>
        <v>0</v>
      </c>
      <c r="BG3071" s="158">
        <f>IF(N3071="zákl. přenesená",J3071,0)</f>
        <v>0</v>
      </c>
      <c r="BH3071" s="158">
        <f>IF(N3071="sníž. přenesená",J3071,0)</f>
        <v>0</v>
      </c>
      <c r="BI3071" s="158">
        <f>IF(N3071="nulová",J3071,0)</f>
        <v>0</v>
      </c>
      <c r="BJ3071" s="20" t="s">
        <v>79</v>
      </c>
      <c r="BK3071" s="158">
        <f>ROUND(I3071*H3071,2)</f>
        <v>0</v>
      </c>
      <c r="BL3071" s="20" t="s">
        <v>292</v>
      </c>
      <c r="BM3071" s="157" t="s">
        <v>4046</v>
      </c>
    </row>
    <row r="3072" spans="1:65" s="13" customFormat="1">
      <c r="B3072" s="164"/>
      <c r="D3072" s="159" t="s">
        <v>206</v>
      </c>
      <c r="E3072" s="165" t="s">
        <v>3</v>
      </c>
      <c r="F3072" s="166" t="s">
        <v>4047</v>
      </c>
      <c r="H3072" s="167">
        <v>1.0960000000000001</v>
      </c>
      <c r="I3072" s="168"/>
      <c r="L3072" s="164"/>
      <c r="M3072" s="169"/>
      <c r="N3072" s="170"/>
      <c r="O3072" s="170"/>
      <c r="P3072" s="170"/>
      <c r="Q3072" s="170"/>
      <c r="R3072" s="170"/>
      <c r="S3072" s="170"/>
      <c r="T3072" s="171"/>
      <c r="AT3072" s="165" t="s">
        <v>206</v>
      </c>
      <c r="AU3072" s="165" t="s">
        <v>81</v>
      </c>
      <c r="AV3072" s="13" t="s">
        <v>81</v>
      </c>
      <c r="AW3072" s="13" t="s">
        <v>34</v>
      </c>
      <c r="AX3072" s="13" t="s">
        <v>79</v>
      </c>
      <c r="AY3072" s="165" t="s">
        <v>195</v>
      </c>
    </row>
    <row r="3073" spans="1:65" s="2" customFormat="1" ht="14.45" customHeight="1">
      <c r="A3073" s="35"/>
      <c r="B3073" s="145"/>
      <c r="C3073" s="188" t="s">
        <v>4048</v>
      </c>
      <c r="D3073" s="188" t="s">
        <v>282</v>
      </c>
      <c r="E3073" s="189" t="s">
        <v>4049</v>
      </c>
      <c r="F3073" s="190" t="s">
        <v>4050</v>
      </c>
      <c r="G3073" s="191" t="s">
        <v>262</v>
      </c>
      <c r="H3073" s="192">
        <v>1.038</v>
      </c>
      <c r="I3073" s="193"/>
      <c r="J3073" s="194">
        <f>ROUND(I3073*H3073,2)</f>
        <v>0</v>
      </c>
      <c r="K3073" s="190" t="s">
        <v>201</v>
      </c>
      <c r="L3073" s="195"/>
      <c r="M3073" s="196" t="s">
        <v>3</v>
      </c>
      <c r="N3073" s="197" t="s">
        <v>43</v>
      </c>
      <c r="O3073" s="56"/>
      <c r="P3073" s="155">
        <f>O3073*H3073</f>
        <v>0</v>
      </c>
      <c r="Q3073" s="155">
        <v>1</v>
      </c>
      <c r="R3073" s="155">
        <f>Q3073*H3073</f>
        <v>1.038</v>
      </c>
      <c r="S3073" s="155">
        <v>0</v>
      </c>
      <c r="T3073" s="156">
        <f>S3073*H3073</f>
        <v>0</v>
      </c>
      <c r="U3073" s="35"/>
      <c r="V3073" s="35"/>
      <c r="W3073" s="35"/>
      <c r="X3073" s="35"/>
      <c r="Y3073" s="35"/>
      <c r="Z3073" s="35"/>
      <c r="AA3073" s="35"/>
      <c r="AB3073" s="35"/>
      <c r="AC3073" s="35"/>
      <c r="AD3073" s="35"/>
      <c r="AE3073" s="35"/>
      <c r="AR3073" s="157" t="s">
        <v>392</v>
      </c>
      <c r="AT3073" s="157" t="s">
        <v>282</v>
      </c>
      <c r="AU3073" s="157" t="s">
        <v>81</v>
      </c>
      <c r="AY3073" s="20" t="s">
        <v>195</v>
      </c>
      <c r="BE3073" s="158">
        <f>IF(N3073="základní",J3073,0)</f>
        <v>0</v>
      </c>
      <c r="BF3073" s="158">
        <f>IF(N3073="snížená",J3073,0)</f>
        <v>0</v>
      </c>
      <c r="BG3073" s="158">
        <f>IF(N3073="zákl. přenesená",J3073,0)</f>
        <v>0</v>
      </c>
      <c r="BH3073" s="158">
        <f>IF(N3073="sníž. přenesená",J3073,0)</f>
        <v>0</v>
      </c>
      <c r="BI3073" s="158">
        <f>IF(N3073="nulová",J3073,0)</f>
        <v>0</v>
      </c>
      <c r="BJ3073" s="20" t="s">
        <v>79</v>
      </c>
      <c r="BK3073" s="158">
        <f>ROUND(I3073*H3073,2)</f>
        <v>0</v>
      </c>
      <c r="BL3073" s="20" t="s">
        <v>292</v>
      </c>
      <c r="BM3073" s="157" t="s">
        <v>4051</v>
      </c>
    </row>
    <row r="3074" spans="1:65" s="13" customFormat="1">
      <c r="B3074" s="164"/>
      <c r="D3074" s="159" t="s">
        <v>206</v>
      </c>
      <c r="E3074" s="165" t="s">
        <v>3</v>
      </c>
      <c r="F3074" s="166" t="s">
        <v>4052</v>
      </c>
      <c r="H3074" s="167">
        <v>1.038</v>
      </c>
      <c r="I3074" s="168"/>
      <c r="L3074" s="164"/>
      <c r="M3074" s="169"/>
      <c r="N3074" s="170"/>
      <c r="O3074" s="170"/>
      <c r="P3074" s="170"/>
      <c r="Q3074" s="170"/>
      <c r="R3074" s="170"/>
      <c r="S3074" s="170"/>
      <c r="T3074" s="171"/>
      <c r="AT3074" s="165" t="s">
        <v>206</v>
      </c>
      <c r="AU3074" s="165" t="s">
        <v>81</v>
      </c>
      <c r="AV3074" s="13" t="s">
        <v>81</v>
      </c>
      <c r="AW3074" s="13" t="s">
        <v>34</v>
      </c>
      <c r="AX3074" s="13" t="s">
        <v>79</v>
      </c>
      <c r="AY3074" s="165" t="s">
        <v>195</v>
      </c>
    </row>
    <row r="3075" spans="1:65" s="2" customFormat="1" ht="14.45" customHeight="1">
      <c r="A3075" s="35"/>
      <c r="B3075" s="145"/>
      <c r="C3075" s="188" t="s">
        <v>4053</v>
      </c>
      <c r="D3075" s="188" t="s">
        <v>282</v>
      </c>
      <c r="E3075" s="189" t="s">
        <v>4054</v>
      </c>
      <c r="F3075" s="190" t="s">
        <v>4055</v>
      </c>
      <c r="G3075" s="191" t="s">
        <v>262</v>
      </c>
      <c r="H3075" s="192">
        <v>0.34300000000000003</v>
      </c>
      <c r="I3075" s="193"/>
      <c r="J3075" s="194">
        <f>ROUND(I3075*H3075,2)</f>
        <v>0</v>
      </c>
      <c r="K3075" s="190" t="s">
        <v>201</v>
      </c>
      <c r="L3075" s="195"/>
      <c r="M3075" s="196" t="s">
        <v>3</v>
      </c>
      <c r="N3075" s="197" t="s">
        <v>43</v>
      </c>
      <c r="O3075" s="56"/>
      <c r="P3075" s="155">
        <f>O3075*H3075</f>
        <v>0</v>
      </c>
      <c r="Q3075" s="155">
        <v>1</v>
      </c>
      <c r="R3075" s="155">
        <f>Q3075*H3075</f>
        <v>0.34300000000000003</v>
      </c>
      <c r="S3075" s="155">
        <v>0</v>
      </c>
      <c r="T3075" s="156">
        <f>S3075*H3075</f>
        <v>0</v>
      </c>
      <c r="U3075" s="35"/>
      <c r="V3075" s="35"/>
      <c r="W3075" s="35"/>
      <c r="X3075" s="35"/>
      <c r="Y3075" s="35"/>
      <c r="Z3075" s="35"/>
      <c r="AA3075" s="35"/>
      <c r="AB3075" s="35"/>
      <c r="AC3075" s="35"/>
      <c r="AD3075" s="35"/>
      <c r="AE3075" s="35"/>
      <c r="AR3075" s="157" t="s">
        <v>392</v>
      </c>
      <c r="AT3075" s="157" t="s">
        <v>282</v>
      </c>
      <c r="AU3075" s="157" t="s">
        <v>81</v>
      </c>
      <c r="AY3075" s="20" t="s">
        <v>195</v>
      </c>
      <c r="BE3075" s="158">
        <f>IF(N3075="základní",J3075,0)</f>
        <v>0</v>
      </c>
      <c r="BF3075" s="158">
        <f>IF(N3075="snížená",J3075,0)</f>
        <v>0</v>
      </c>
      <c r="BG3075" s="158">
        <f>IF(N3075="zákl. přenesená",J3075,0)</f>
        <v>0</v>
      </c>
      <c r="BH3075" s="158">
        <f>IF(N3075="sníž. přenesená",J3075,0)</f>
        <v>0</v>
      </c>
      <c r="BI3075" s="158">
        <f>IF(N3075="nulová",J3075,0)</f>
        <v>0</v>
      </c>
      <c r="BJ3075" s="20" t="s">
        <v>79</v>
      </c>
      <c r="BK3075" s="158">
        <f>ROUND(I3075*H3075,2)</f>
        <v>0</v>
      </c>
      <c r="BL3075" s="20" t="s">
        <v>292</v>
      </c>
      <c r="BM3075" s="157" t="s">
        <v>4056</v>
      </c>
    </row>
    <row r="3076" spans="1:65" s="13" customFormat="1">
      <c r="B3076" s="164"/>
      <c r="D3076" s="159" t="s">
        <v>206</v>
      </c>
      <c r="E3076" s="165" t="s">
        <v>3</v>
      </c>
      <c r="F3076" s="166" t="s">
        <v>4057</v>
      </c>
      <c r="H3076" s="167">
        <v>0.34300000000000003</v>
      </c>
      <c r="I3076" s="168"/>
      <c r="L3076" s="164"/>
      <c r="M3076" s="169"/>
      <c r="N3076" s="170"/>
      <c r="O3076" s="170"/>
      <c r="P3076" s="170"/>
      <c r="Q3076" s="170"/>
      <c r="R3076" s="170"/>
      <c r="S3076" s="170"/>
      <c r="T3076" s="171"/>
      <c r="AT3076" s="165" t="s">
        <v>206</v>
      </c>
      <c r="AU3076" s="165" t="s">
        <v>81</v>
      </c>
      <c r="AV3076" s="13" t="s">
        <v>81</v>
      </c>
      <c r="AW3076" s="13" t="s">
        <v>34</v>
      </c>
      <c r="AX3076" s="13" t="s">
        <v>79</v>
      </c>
      <c r="AY3076" s="165" t="s">
        <v>195</v>
      </c>
    </row>
    <row r="3077" spans="1:65" s="2" customFormat="1" ht="14.45" customHeight="1">
      <c r="A3077" s="35"/>
      <c r="B3077" s="145"/>
      <c r="C3077" s="188" t="s">
        <v>4058</v>
      </c>
      <c r="D3077" s="188" t="s">
        <v>282</v>
      </c>
      <c r="E3077" s="189" t="s">
        <v>4059</v>
      </c>
      <c r="F3077" s="190" t="s">
        <v>4060</v>
      </c>
      <c r="G3077" s="191" t="s">
        <v>262</v>
      </c>
      <c r="H3077" s="192">
        <v>0.13100000000000001</v>
      </c>
      <c r="I3077" s="193"/>
      <c r="J3077" s="194">
        <f>ROUND(I3077*H3077,2)</f>
        <v>0</v>
      </c>
      <c r="K3077" s="190" t="s">
        <v>201</v>
      </c>
      <c r="L3077" s="195"/>
      <c r="M3077" s="196" t="s">
        <v>3</v>
      </c>
      <c r="N3077" s="197" t="s">
        <v>43</v>
      </c>
      <c r="O3077" s="56"/>
      <c r="P3077" s="155">
        <f>O3077*H3077</f>
        <v>0</v>
      </c>
      <c r="Q3077" s="155">
        <v>1</v>
      </c>
      <c r="R3077" s="155">
        <f>Q3077*H3077</f>
        <v>0.13100000000000001</v>
      </c>
      <c r="S3077" s="155">
        <v>0</v>
      </c>
      <c r="T3077" s="156">
        <f>S3077*H3077</f>
        <v>0</v>
      </c>
      <c r="U3077" s="35"/>
      <c r="V3077" s="35"/>
      <c r="W3077" s="35"/>
      <c r="X3077" s="35"/>
      <c r="Y3077" s="35"/>
      <c r="Z3077" s="35"/>
      <c r="AA3077" s="35"/>
      <c r="AB3077" s="35"/>
      <c r="AC3077" s="35"/>
      <c r="AD3077" s="35"/>
      <c r="AE3077" s="35"/>
      <c r="AR3077" s="157" t="s">
        <v>392</v>
      </c>
      <c r="AT3077" s="157" t="s">
        <v>282</v>
      </c>
      <c r="AU3077" s="157" t="s">
        <v>81</v>
      </c>
      <c r="AY3077" s="20" t="s">
        <v>195</v>
      </c>
      <c r="BE3077" s="158">
        <f>IF(N3077="základní",J3077,0)</f>
        <v>0</v>
      </c>
      <c r="BF3077" s="158">
        <f>IF(N3077="snížená",J3077,0)</f>
        <v>0</v>
      </c>
      <c r="BG3077" s="158">
        <f>IF(N3077="zákl. přenesená",J3077,0)</f>
        <v>0</v>
      </c>
      <c r="BH3077" s="158">
        <f>IF(N3077="sníž. přenesená",J3077,0)</f>
        <v>0</v>
      </c>
      <c r="BI3077" s="158">
        <f>IF(N3077="nulová",J3077,0)</f>
        <v>0</v>
      </c>
      <c r="BJ3077" s="20" t="s">
        <v>79</v>
      </c>
      <c r="BK3077" s="158">
        <f>ROUND(I3077*H3077,2)</f>
        <v>0</v>
      </c>
      <c r="BL3077" s="20" t="s">
        <v>292</v>
      </c>
      <c r="BM3077" s="157" t="s">
        <v>4061</v>
      </c>
    </row>
    <row r="3078" spans="1:65" s="13" customFormat="1">
      <c r="B3078" s="164"/>
      <c r="D3078" s="159" t="s">
        <v>206</v>
      </c>
      <c r="E3078" s="165" t="s">
        <v>3</v>
      </c>
      <c r="F3078" s="166" t="s">
        <v>4062</v>
      </c>
      <c r="H3078" s="167">
        <v>0.13100000000000001</v>
      </c>
      <c r="I3078" s="168"/>
      <c r="L3078" s="164"/>
      <c r="M3078" s="169"/>
      <c r="N3078" s="170"/>
      <c r="O3078" s="170"/>
      <c r="P3078" s="170"/>
      <c r="Q3078" s="170"/>
      <c r="R3078" s="170"/>
      <c r="S3078" s="170"/>
      <c r="T3078" s="171"/>
      <c r="AT3078" s="165" t="s">
        <v>206</v>
      </c>
      <c r="AU3078" s="165" t="s">
        <v>81</v>
      </c>
      <c r="AV3078" s="13" t="s">
        <v>81</v>
      </c>
      <c r="AW3078" s="13" t="s">
        <v>34</v>
      </c>
      <c r="AX3078" s="13" t="s">
        <v>79</v>
      </c>
      <c r="AY3078" s="165" t="s">
        <v>195</v>
      </c>
    </row>
    <row r="3079" spans="1:65" s="2" customFormat="1" ht="14.45" customHeight="1">
      <c r="A3079" s="35"/>
      <c r="B3079" s="145"/>
      <c r="C3079" s="188" t="s">
        <v>4063</v>
      </c>
      <c r="D3079" s="188" t="s">
        <v>282</v>
      </c>
      <c r="E3079" s="189" t="s">
        <v>4064</v>
      </c>
      <c r="F3079" s="190" t="s">
        <v>4065</v>
      </c>
      <c r="G3079" s="191" t="s">
        <v>262</v>
      </c>
      <c r="H3079" s="192">
        <v>0.10100000000000001</v>
      </c>
      <c r="I3079" s="193"/>
      <c r="J3079" s="194">
        <f>ROUND(I3079*H3079,2)</f>
        <v>0</v>
      </c>
      <c r="K3079" s="190" t="s">
        <v>3</v>
      </c>
      <c r="L3079" s="195"/>
      <c r="M3079" s="196" t="s">
        <v>3</v>
      </c>
      <c r="N3079" s="197" t="s">
        <v>43</v>
      </c>
      <c r="O3079" s="56"/>
      <c r="P3079" s="155">
        <f>O3079*H3079</f>
        <v>0</v>
      </c>
      <c r="Q3079" s="155">
        <v>1</v>
      </c>
      <c r="R3079" s="155">
        <f>Q3079*H3079</f>
        <v>0.10100000000000001</v>
      </c>
      <c r="S3079" s="155">
        <v>0</v>
      </c>
      <c r="T3079" s="156">
        <f>S3079*H3079</f>
        <v>0</v>
      </c>
      <c r="U3079" s="35"/>
      <c r="V3079" s="35"/>
      <c r="W3079" s="35"/>
      <c r="X3079" s="35"/>
      <c r="Y3079" s="35"/>
      <c r="Z3079" s="35"/>
      <c r="AA3079" s="35"/>
      <c r="AB3079" s="35"/>
      <c r="AC3079" s="35"/>
      <c r="AD3079" s="35"/>
      <c r="AE3079" s="35"/>
      <c r="AR3079" s="157" t="s">
        <v>392</v>
      </c>
      <c r="AT3079" s="157" t="s">
        <v>282</v>
      </c>
      <c r="AU3079" s="157" t="s">
        <v>81</v>
      </c>
      <c r="AY3079" s="20" t="s">
        <v>195</v>
      </c>
      <c r="BE3079" s="158">
        <f>IF(N3079="základní",J3079,0)</f>
        <v>0</v>
      </c>
      <c r="BF3079" s="158">
        <f>IF(N3079="snížená",J3079,0)</f>
        <v>0</v>
      </c>
      <c r="BG3079" s="158">
        <f>IF(N3079="zákl. přenesená",J3079,0)</f>
        <v>0</v>
      </c>
      <c r="BH3079" s="158">
        <f>IF(N3079="sníž. přenesená",J3079,0)</f>
        <v>0</v>
      </c>
      <c r="BI3079" s="158">
        <f>IF(N3079="nulová",J3079,0)</f>
        <v>0</v>
      </c>
      <c r="BJ3079" s="20" t="s">
        <v>79</v>
      </c>
      <c r="BK3079" s="158">
        <f>ROUND(I3079*H3079,2)</f>
        <v>0</v>
      </c>
      <c r="BL3079" s="20" t="s">
        <v>292</v>
      </c>
      <c r="BM3079" s="157" t="s">
        <v>4066</v>
      </c>
    </row>
    <row r="3080" spans="1:65" s="13" customFormat="1">
      <c r="B3080" s="164"/>
      <c r="D3080" s="159" t="s">
        <v>206</v>
      </c>
      <c r="E3080" s="165" t="s">
        <v>3</v>
      </c>
      <c r="F3080" s="166" t="s">
        <v>4067</v>
      </c>
      <c r="H3080" s="167">
        <v>0.10100000000000001</v>
      </c>
      <c r="I3080" s="168"/>
      <c r="L3080" s="164"/>
      <c r="M3080" s="169"/>
      <c r="N3080" s="170"/>
      <c r="O3080" s="170"/>
      <c r="P3080" s="170"/>
      <c r="Q3080" s="170"/>
      <c r="R3080" s="170"/>
      <c r="S3080" s="170"/>
      <c r="T3080" s="171"/>
      <c r="AT3080" s="165" t="s">
        <v>206</v>
      </c>
      <c r="AU3080" s="165" t="s">
        <v>81</v>
      </c>
      <c r="AV3080" s="13" t="s">
        <v>81</v>
      </c>
      <c r="AW3080" s="13" t="s">
        <v>34</v>
      </c>
      <c r="AX3080" s="13" t="s">
        <v>79</v>
      </c>
      <c r="AY3080" s="165" t="s">
        <v>195</v>
      </c>
    </row>
    <row r="3081" spans="1:65" s="2" customFormat="1" ht="14.45" customHeight="1">
      <c r="A3081" s="35"/>
      <c r="B3081" s="145"/>
      <c r="C3081" s="188" t="s">
        <v>4068</v>
      </c>
      <c r="D3081" s="188" t="s">
        <v>282</v>
      </c>
      <c r="E3081" s="189" t="s">
        <v>4069</v>
      </c>
      <c r="F3081" s="190" t="s">
        <v>4070</v>
      </c>
      <c r="G3081" s="191" t="s">
        <v>262</v>
      </c>
      <c r="H3081" s="192">
        <v>0.56499999999999995</v>
      </c>
      <c r="I3081" s="193"/>
      <c r="J3081" s="194">
        <f>ROUND(I3081*H3081,2)</f>
        <v>0</v>
      </c>
      <c r="K3081" s="190" t="s">
        <v>3</v>
      </c>
      <c r="L3081" s="195"/>
      <c r="M3081" s="196" t="s">
        <v>3</v>
      </c>
      <c r="N3081" s="197" t="s">
        <v>43</v>
      </c>
      <c r="O3081" s="56"/>
      <c r="P3081" s="155">
        <f>O3081*H3081</f>
        <v>0</v>
      </c>
      <c r="Q3081" s="155">
        <v>1</v>
      </c>
      <c r="R3081" s="155">
        <f>Q3081*H3081</f>
        <v>0.56499999999999995</v>
      </c>
      <c r="S3081" s="155">
        <v>0</v>
      </c>
      <c r="T3081" s="156">
        <f>S3081*H3081</f>
        <v>0</v>
      </c>
      <c r="U3081" s="35"/>
      <c r="V3081" s="35"/>
      <c r="W3081" s="35"/>
      <c r="X3081" s="35"/>
      <c r="Y3081" s="35"/>
      <c r="Z3081" s="35"/>
      <c r="AA3081" s="35"/>
      <c r="AB3081" s="35"/>
      <c r="AC3081" s="35"/>
      <c r="AD3081" s="35"/>
      <c r="AE3081" s="35"/>
      <c r="AR3081" s="157" t="s">
        <v>392</v>
      </c>
      <c r="AT3081" s="157" t="s">
        <v>282</v>
      </c>
      <c r="AU3081" s="157" t="s">
        <v>81</v>
      </c>
      <c r="AY3081" s="20" t="s">
        <v>195</v>
      </c>
      <c r="BE3081" s="158">
        <f>IF(N3081="základní",J3081,0)</f>
        <v>0</v>
      </c>
      <c r="BF3081" s="158">
        <f>IF(N3081="snížená",J3081,0)</f>
        <v>0</v>
      </c>
      <c r="BG3081" s="158">
        <f>IF(N3081="zákl. přenesená",J3081,0)</f>
        <v>0</v>
      </c>
      <c r="BH3081" s="158">
        <f>IF(N3081="sníž. přenesená",J3081,0)</f>
        <v>0</v>
      </c>
      <c r="BI3081" s="158">
        <f>IF(N3081="nulová",J3081,0)</f>
        <v>0</v>
      </c>
      <c r="BJ3081" s="20" t="s">
        <v>79</v>
      </c>
      <c r="BK3081" s="158">
        <f>ROUND(I3081*H3081,2)</f>
        <v>0</v>
      </c>
      <c r="BL3081" s="20" t="s">
        <v>292</v>
      </c>
      <c r="BM3081" s="157" t="s">
        <v>4071</v>
      </c>
    </row>
    <row r="3082" spans="1:65" s="13" customFormat="1">
      <c r="B3082" s="164"/>
      <c r="D3082" s="159" t="s">
        <v>206</v>
      </c>
      <c r="E3082" s="165" t="s">
        <v>3</v>
      </c>
      <c r="F3082" s="166" t="s">
        <v>4072</v>
      </c>
      <c r="H3082" s="167">
        <v>0.56499999999999995</v>
      </c>
      <c r="I3082" s="168"/>
      <c r="L3082" s="164"/>
      <c r="M3082" s="169"/>
      <c r="N3082" s="170"/>
      <c r="O3082" s="170"/>
      <c r="P3082" s="170"/>
      <c r="Q3082" s="170"/>
      <c r="R3082" s="170"/>
      <c r="S3082" s="170"/>
      <c r="T3082" s="171"/>
      <c r="AT3082" s="165" t="s">
        <v>206</v>
      </c>
      <c r="AU3082" s="165" t="s">
        <v>81</v>
      </c>
      <c r="AV3082" s="13" t="s">
        <v>81</v>
      </c>
      <c r="AW3082" s="13" t="s">
        <v>34</v>
      </c>
      <c r="AX3082" s="13" t="s">
        <v>79</v>
      </c>
      <c r="AY3082" s="165" t="s">
        <v>195</v>
      </c>
    </row>
    <row r="3083" spans="1:65" s="2" customFormat="1" ht="14.45" customHeight="1">
      <c r="A3083" s="35"/>
      <c r="B3083" s="145"/>
      <c r="C3083" s="188" t="s">
        <v>4073</v>
      </c>
      <c r="D3083" s="188" t="s">
        <v>282</v>
      </c>
      <c r="E3083" s="189" t="s">
        <v>4074</v>
      </c>
      <c r="F3083" s="190" t="s">
        <v>4075</v>
      </c>
      <c r="G3083" s="191" t="s">
        <v>262</v>
      </c>
      <c r="H3083" s="192">
        <v>1.7110000000000001</v>
      </c>
      <c r="I3083" s="193"/>
      <c r="J3083" s="194">
        <f>ROUND(I3083*H3083,2)</f>
        <v>0</v>
      </c>
      <c r="K3083" s="190" t="s">
        <v>3</v>
      </c>
      <c r="L3083" s="195"/>
      <c r="M3083" s="196" t="s">
        <v>3</v>
      </c>
      <c r="N3083" s="197" t="s">
        <v>43</v>
      </c>
      <c r="O3083" s="56"/>
      <c r="P3083" s="155">
        <f>O3083*H3083</f>
        <v>0</v>
      </c>
      <c r="Q3083" s="155">
        <v>1</v>
      </c>
      <c r="R3083" s="155">
        <f>Q3083*H3083</f>
        <v>1.7110000000000001</v>
      </c>
      <c r="S3083" s="155">
        <v>0</v>
      </c>
      <c r="T3083" s="156">
        <f>S3083*H3083</f>
        <v>0</v>
      </c>
      <c r="U3083" s="35"/>
      <c r="V3083" s="35"/>
      <c r="W3083" s="35"/>
      <c r="X3083" s="35"/>
      <c r="Y3083" s="35"/>
      <c r="Z3083" s="35"/>
      <c r="AA3083" s="35"/>
      <c r="AB3083" s="35"/>
      <c r="AC3083" s="35"/>
      <c r="AD3083" s="35"/>
      <c r="AE3083" s="35"/>
      <c r="AR3083" s="157" t="s">
        <v>392</v>
      </c>
      <c r="AT3083" s="157" t="s">
        <v>282</v>
      </c>
      <c r="AU3083" s="157" t="s">
        <v>81</v>
      </c>
      <c r="AY3083" s="20" t="s">
        <v>195</v>
      </c>
      <c r="BE3083" s="158">
        <f>IF(N3083="základní",J3083,0)</f>
        <v>0</v>
      </c>
      <c r="BF3083" s="158">
        <f>IF(N3083="snížená",J3083,0)</f>
        <v>0</v>
      </c>
      <c r="BG3083" s="158">
        <f>IF(N3083="zákl. přenesená",J3083,0)</f>
        <v>0</v>
      </c>
      <c r="BH3083" s="158">
        <f>IF(N3083="sníž. přenesená",J3083,0)</f>
        <v>0</v>
      </c>
      <c r="BI3083" s="158">
        <f>IF(N3083="nulová",J3083,0)</f>
        <v>0</v>
      </c>
      <c r="BJ3083" s="20" t="s">
        <v>79</v>
      </c>
      <c r="BK3083" s="158">
        <f>ROUND(I3083*H3083,2)</f>
        <v>0</v>
      </c>
      <c r="BL3083" s="20" t="s">
        <v>292</v>
      </c>
      <c r="BM3083" s="157" t="s">
        <v>4076</v>
      </c>
    </row>
    <row r="3084" spans="1:65" s="13" customFormat="1">
      <c r="B3084" s="164"/>
      <c r="D3084" s="159" t="s">
        <v>206</v>
      </c>
      <c r="E3084" s="165" t="s">
        <v>3</v>
      </c>
      <c r="F3084" s="166" t="s">
        <v>4077</v>
      </c>
      <c r="H3084" s="167">
        <v>1.7110000000000001</v>
      </c>
      <c r="I3084" s="168"/>
      <c r="L3084" s="164"/>
      <c r="M3084" s="169"/>
      <c r="N3084" s="170"/>
      <c r="O3084" s="170"/>
      <c r="P3084" s="170"/>
      <c r="Q3084" s="170"/>
      <c r="R3084" s="170"/>
      <c r="S3084" s="170"/>
      <c r="T3084" s="171"/>
      <c r="AT3084" s="165" t="s">
        <v>206</v>
      </c>
      <c r="AU3084" s="165" t="s">
        <v>81</v>
      </c>
      <c r="AV3084" s="13" t="s">
        <v>81</v>
      </c>
      <c r="AW3084" s="13" t="s">
        <v>34</v>
      </c>
      <c r="AX3084" s="13" t="s">
        <v>79</v>
      </c>
      <c r="AY3084" s="165" t="s">
        <v>195</v>
      </c>
    </row>
    <row r="3085" spans="1:65" s="2" customFormat="1" ht="14.45" customHeight="1">
      <c r="A3085" s="35"/>
      <c r="B3085" s="145"/>
      <c r="C3085" s="188" t="s">
        <v>4078</v>
      </c>
      <c r="D3085" s="188" t="s">
        <v>282</v>
      </c>
      <c r="E3085" s="189" t="s">
        <v>4079</v>
      </c>
      <c r="F3085" s="190" t="s">
        <v>4080</v>
      </c>
      <c r="G3085" s="191" t="s">
        <v>262</v>
      </c>
      <c r="H3085" s="192">
        <v>0.51100000000000001</v>
      </c>
      <c r="I3085" s="193"/>
      <c r="J3085" s="194">
        <f>ROUND(I3085*H3085,2)</f>
        <v>0</v>
      </c>
      <c r="K3085" s="190" t="s">
        <v>3</v>
      </c>
      <c r="L3085" s="195"/>
      <c r="M3085" s="196" t="s">
        <v>3</v>
      </c>
      <c r="N3085" s="197" t="s">
        <v>43</v>
      </c>
      <c r="O3085" s="56"/>
      <c r="P3085" s="155">
        <f>O3085*H3085</f>
        <v>0</v>
      </c>
      <c r="Q3085" s="155">
        <v>1</v>
      </c>
      <c r="R3085" s="155">
        <f>Q3085*H3085</f>
        <v>0.51100000000000001</v>
      </c>
      <c r="S3085" s="155">
        <v>0</v>
      </c>
      <c r="T3085" s="156">
        <f>S3085*H3085</f>
        <v>0</v>
      </c>
      <c r="U3085" s="35"/>
      <c r="V3085" s="35"/>
      <c r="W3085" s="35"/>
      <c r="X3085" s="35"/>
      <c r="Y3085" s="35"/>
      <c r="Z3085" s="35"/>
      <c r="AA3085" s="35"/>
      <c r="AB3085" s="35"/>
      <c r="AC3085" s="35"/>
      <c r="AD3085" s="35"/>
      <c r="AE3085" s="35"/>
      <c r="AR3085" s="157" t="s">
        <v>392</v>
      </c>
      <c r="AT3085" s="157" t="s">
        <v>282</v>
      </c>
      <c r="AU3085" s="157" t="s">
        <v>81</v>
      </c>
      <c r="AY3085" s="20" t="s">
        <v>195</v>
      </c>
      <c r="BE3085" s="158">
        <f>IF(N3085="základní",J3085,0)</f>
        <v>0</v>
      </c>
      <c r="BF3085" s="158">
        <f>IF(N3085="snížená",J3085,0)</f>
        <v>0</v>
      </c>
      <c r="BG3085" s="158">
        <f>IF(N3085="zákl. přenesená",J3085,0)</f>
        <v>0</v>
      </c>
      <c r="BH3085" s="158">
        <f>IF(N3085="sníž. přenesená",J3085,0)</f>
        <v>0</v>
      </c>
      <c r="BI3085" s="158">
        <f>IF(N3085="nulová",J3085,0)</f>
        <v>0</v>
      </c>
      <c r="BJ3085" s="20" t="s">
        <v>79</v>
      </c>
      <c r="BK3085" s="158">
        <f>ROUND(I3085*H3085,2)</f>
        <v>0</v>
      </c>
      <c r="BL3085" s="20" t="s">
        <v>292</v>
      </c>
      <c r="BM3085" s="157" t="s">
        <v>4081</v>
      </c>
    </row>
    <row r="3086" spans="1:65" s="13" customFormat="1">
      <c r="B3086" s="164"/>
      <c r="D3086" s="159" t="s">
        <v>206</v>
      </c>
      <c r="E3086" s="165" t="s">
        <v>3</v>
      </c>
      <c r="F3086" s="166" t="s">
        <v>4082</v>
      </c>
      <c r="H3086" s="167">
        <v>0.51100000000000001</v>
      </c>
      <c r="I3086" s="168"/>
      <c r="L3086" s="164"/>
      <c r="M3086" s="169"/>
      <c r="N3086" s="170"/>
      <c r="O3086" s="170"/>
      <c r="P3086" s="170"/>
      <c r="Q3086" s="170"/>
      <c r="R3086" s="170"/>
      <c r="S3086" s="170"/>
      <c r="T3086" s="171"/>
      <c r="AT3086" s="165" t="s">
        <v>206</v>
      </c>
      <c r="AU3086" s="165" t="s">
        <v>81</v>
      </c>
      <c r="AV3086" s="13" t="s">
        <v>81</v>
      </c>
      <c r="AW3086" s="13" t="s">
        <v>34</v>
      </c>
      <c r="AX3086" s="13" t="s">
        <v>79</v>
      </c>
      <c r="AY3086" s="165" t="s">
        <v>195</v>
      </c>
    </row>
    <row r="3087" spans="1:65" s="2" customFormat="1" ht="14.45" customHeight="1">
      <c r="A3087" s="35"/>
      <c r="B3087" s="145"/>
      <c r="C3087" s="188" t="s">
        <v>4083</v>
      </c>
      <c r="D3087" s="188" t="s">
        <v>282</v>
      </c>
      <c r="E3087" s="189" t="s">
        <v>4084</v>
      </c>
      <c r="F3087" s="190" t="s">
        <v>4085</v>
      </c>
      <c r="G3087" s="191" t="s">
        <v>262</v>
      </c>
      <c r="H3087" s="192">
        <v>4.8559999999999999</v>
      </c>
      <c r="I3087" s="193"/>
      <c r="J3087" s="194">
        <f>ROUND(I3087*H3087,2)</f>
        <v>0</v>
      </c>
      <c r="K3087" s="190" t="s">
        <v>201</v>
      </c>
      <c r="L3087" s="195"/>
      <c r="M3087" s="196" t="s">
        <v>3</v>
      </c>
      <c r="N3087" s="197" t="s">
        <v>43</v>
      </c>
      <c r="O3087" s="56"/>
      <c r="P3087" s="155">
        <f>O3087*H3087</f>
        <v>0</v>
      </c>
      <c r="Q3087" s="155">
        <v>1</v>
      </c>
      <c r="R3087" s="155">
        <f>Q3087*H3087</f>
        <v>4.8559999999999999</v>
      </c>
      <c r="S3087" s="155">
        <v>0</v>
      </c>
      <c r="T3087" s="156">
        <f>S3087*H3087</f>
        <v>0</v>
      </c>
      <c r="U3087" s="35"/>
      <c r="V3087" s="35"/>
      <c r="W3087" s="35"/>
      <c r="X3087" s="35"/>
      <c r="Y3087" s="35"/>
      <c r="Z3087" s="35"/>
      <c r="AA3087" s="35"/>
      <c r="AB3087" s="35"/>
      <c r="AC3087" s="35"/>
      <c r="AD3087" s="35"/>
      <c r="AE3087" s="35"/>
      <c r="AR3087" s="157" t="s">
        <v>392</v>
      </c>
      <c r="AT3087" s="157" t="s">
        <v>282</v>
      </c>
      <c r="AU3087" s="157" t="s">
        <v>81</v>
      </c>
      <c r="AY3087" s="20" t="s">
        <v>195</v>
      </c>
      <c r="BE3087" s="158">
        <f>IF(N3087="základní",J3087,0)</f>
        <v>0</v>
      </c>
      <c r="BF3087" s="158">
        <f>IF(N3087="snížená",J3087,0)</f>
        <v>0</v>
      </c>
      <c r="BG3087" s="158">
        <f>IF(N3087="zákl. přenesená",J3087,0)</f>
        <v>0</v>
      </c>
      <c r="BH3087" s="158">
        <f>IF(N3087="sníž. přenesená",J3087,0)</f>
        <v>0</v>
      </c>
      <c r="BI3087" s="158">
        <f>IF(N3087="nulová",J3087,0)</f>
        <v>0</v>
      </c>
      <c r="BJ3087" s="20" t="s">
        <v>79</v>
      </c>
      <c r="BK3087" s="158">
        <f>ROUND(I3087*H3087,2)</f>
        <v>0</v>
      </c>
      <c r="BL3087" s="20" t="s">
        <v>292</v>
      </c>
      <c r="BM3087" s="157" t="s">
        <v>4086</v>
      </c>
    </row>
    <row r="3088" spans="1:65" s="13" customFormat="1">
      <c r="B3088" s="164"/>
      <c r="D3088" s="159" t="s">
        <v>206</v>
      </c>
      <c r="E3088" s="165" t="s">
        <v>3</v>
      </c>
      <c r="F3088" s="166" t="s">
        <v>4087</v>
      </c>
      <c r="H3088" s="167">
        <v>4.8559999999999999</v>
      </c>
      <c r="I3088" s="168"/>
      <c r="L3088" s="164"/>
      <c r="M3088" s="169"/>
      <c r="N3088" s="170"/>
      <c r="O3088" s="170"/>
      <c r="P3088" s="170"/>
      <c r="Q3088" s="170"/>
      <c r="R3088" s="170"/>
      <c r="S3088" s="170"/>
      <c r="T3088" s="171"/>
      <c r="AT3088" s="165" t="s">
        <v>206</v>
      </c>
      <c r="AU3088" s="165" t="s">
        <v>81</v>
      </c>
      <c r="AV3088" s="13" t="s">
        <v>81</v>
      </c>
      <c r="AW3088" s="13" t="s">
        <v>34</v>
      </c>
      <c r="AX3088" s="13" t="s">
        <v>79</v>
      </c>
      <c r="AY3088" s="165" t="s">
        <v>195</v>
      </c>
    </row>
    <row r="3089" spans="1:65" s="2" customFormat="1" ht="14.45" customHeight="1">
      <c r="A3089" s="35"/>
      <c r="B3089" s="145"/>
      <c r="C3089" s="188" t="s">
        <v>4088</v>
      </c>
      <c r="D3089" s="188" t="s">
        <v>282</v>
      </c>
      <c r="E3089" s="189" t="s">
        <v>4089</v>
      </c>
      <c r="F3089" s="190" t="s">
        <v>4090</v>
      </c>
      <c r="G3089" s="191" t="s">
        <v>262</v>
      </c>
      <c r="H3089" s="192">
        <v>0.57299999999999995</v>
      </c>
      <c r="I3089" s="193"/>
      <c r="J3089" s="194">
        <f>ROUND(I3089*H3089,2)</f>
        <v>0</v>
      </c>
      <c r="K3089" s="190" t="s">
        <v>201</v>
      </c>
      <c r="L3089" s="195"/>
      <c r="M3089" s="196" t="s">
        <v>3</v>
      </c>
      <c r="N3089" s="197" t="s">
        <v>43</v>
      </c>
      <c r="O3089" s="56"/>
      <c r="P3089" s="155">
        <f>O3089*H3089</f>
        <v>0</v>
      </c>
      <c r="Q3089" s="155">
        <v>1</v>
      </c>
      <c r="R3089" s="155">
        <f>Q3089*H3089</f>
        <v>0.57299999999999995</v>
      </c>
      <c r="S3089" s="155">
        <v>0</v>
      </c>
      <c r="T3089" s="156">
        <f>S3089*H3089</f>
        <v>0</v>
      </c>
      <c r="U3089" s="35"/>
      <c r="V3089" s="35"/>
      <c r="W3089" s="35"/>
      <c r="X3089" s="35"/>
      <c r="Y3089" s="35"/>
      <c r="Z3089" s="35"/>
      <c r="AA3089" s="35"/>
      <c r="AB3089" s="35"/>
      <c r="AC3089" s="35"/>
      <c r="AD3089" s="35"/>
      <c r="AE3089" s="35"/>
      <c r="AR3089" s="157" t="s">
        <v>392</v>
      </c>
      <c r="AT3089" s="157" t="s">
        <v>282</v>
      </c>
      <c r="AU3089" s="157" t="s">
        <v>81</v>
      </c>
      <c r="AY3089" s="20" t="s">
        <v>195</v>
      </c>
      <c r="BE3089" s="158">
        <f>IF(N3089="základní",J3089,0)</f>
        <v>0</v>
      </c>
      <c r="BF3089" s="158">
        <f>IF(N3089="snížená",J3089,0)</f>
        <v>0</v>
      </c>
      <c r="BG3089" s="158">
        <f>IF(N3089="zákl. přenesená",J3089,0)</f>
        <v>0</v>
      </c>
      <c r="BH3089" s="158">
        <f>IF(N3089="sníž. přenesená",J3089,0)</f>
        <v>0</v>
      </c>
      <c r="BI3089" s="158">
        <f>IF(N3089="nulová",J3089,0)</f>
        <v>0</v>
      </c>
      <c r="BJ3089" s="20" t="s">
        <v>79</v>
      </c>
      <c r="BK3089" s="158">
        <f>ROUND(I3089*H3089,2)</f>
        <v>0</v>
      </c>
      <c r="BL3089" s="20" t="s">
        <v>292</v>
      </c>
      <c r="BM3089" s="157" t="s">
        <v>4091</v>
      </c>
    </row>
    <row r="3090" spans="1:65" s="13" customFormat="1">
      <c r="B3090" s="164"/>
      <c r="D3090" s="159" t="s">
        <v>206</v>
      </c>
      <c r="E3090" s="165" t="s">
        <v>3</v>
      </c>
      <c r="F3090" s="166" t="s">
        <v>4092</v>
      </c>
      <c r="H3090" s="167">
        <v>0.57299999999999995</v>
      </c>
      <c r="I3090" s="168"/>
      <c r="L3090" s="164"/>
      <c r="M3090" s="169"/>
      <c r="N3090" s="170"/>
      <c r="O3090" s="170"/>
      <c r="P3090" s="170"/>
      <c r="Q3090" s="170"/>
      <c r="R3090" s="170"/>
      <c r="S3090" s="170"/>
      <c r="T3090" s="171"/>
      <c r="AT3090" s="165" t="s">
        <v>206</v>
      </c>
      <c r="AU3090" s="165" t="s">
        <v>81</v>
      </c>
      <c r="AV3090" s="13" t="s">
        <v>81</v>
      </c>
      <c r="AW3090" s="13" t="s">
        <v>34</v>
      </c>
      <c r="AX3090" s="13" t="s">
        <v>79</v>
      </c>
      <c r="AY3090" s="165" t="s">
        <v>195</v>
      </c>
    </row>
    <row r="3091" spans="1:65" s="2" customFormat="1" ht="14.45" customHeight="1">
      <c r="A3091" s="35"/>
      <c r="B3091" s="145"/>
      <c r="C3091" s="188" t="s">
        <v>4093</v>
      </c>
      <c r="D3091" s="188" t="s">
        <v>282</v>
      </c>
      <c r="E3091" s="189" t="s">
        <v>4094</v>
      </c>
      <c r="F3091" s="190" t="s">
        <v>4095</v>
      </c>
      <c r="G3091" s="191" t="s">
        <v>262</v>
      </c>
      <c r="H3091" s="192">
        <v>0.60499999999999998</v>
      </c>
      <c r="I3091" s="193"/>
      <c r="J3091" s="194">
        <f>ROUND(I3091*H3091,2)</f>
        <v>0</v>
      </c>
      <c r="K3091" s="190" t="s">
        <v>201</v>
      </c>
      <c r="L3091" s="195"/>
      <c r="M3091" s="196" t="s">
        <v>3</v>
      </c>
      <c r="N3091" s="197" t="s">
        <v>43</v>
      </c>
      <c r="O3091" s="56"/>
      <c r="P3091" s="155">
        <f>O3091*H3091</f>
        <v>0</v>
      </c>
      <c r="Q3091" s="155">
        <v>1</v>
      </c>
      <c r="R3091" s="155">
        <f>Q3091*H3091</f>
        <v>0.60499999999999998</v>
      </c>
      <c r="S3091" s="155">
        <v>0</v>
      </c>
      <c r="T3091" s="156">
        <f>S3091*H3091</f>
        <v>0</v>
      </c>
      <c r="U3091" s="35"/>
      <c r="V3091" s="35"/>
      <c r="W3091" s="35"/>
      <c r="X3091" s="35"/>
      <c r="Y3091" s="35"/>
      <c r="Z3091" s="35"/>
      <c r="AA3091" s="35"/>
      <c r="AB3091" s="35"/>
      <c r="AC3091" s="35"/>
      <c r="AD3091" s="35"/>
      <c r="AE3091" s="35"/>
      <c r="AR3091" s="157" t="s">
        <v>392</v>
      </c>
      <c r="AT3091" s="157" t="s">
        <v>282</v>
      </c>
      <c r="AU3091" s="157" t="s">
        <v>81</v>
      </c>
      <c r="AY3091" s="20" t="s">
        <v>195</v>
      </c>
      <c r="BE3091" s="158">
        <f>IF(N3091="základní",J3091,0)</f>
        <v>0</v>
      </c>
      <c r="BF3091" s="158">
        <f>IF(N3091="snížená",J3091,0)</f>
        <v>0</v>
      </c>
      <c r="BG3091" s="158">
        <f>IF(N3091="zákl. přenesená",J3091,0)</f>
        <v>0</v>
      </c>
      <c r="BH3091" s="158">
        <f>IF(N3091="sníž. přenesená",J3091,0)</f>
        <v>0</v>
      </c>
      <c r="BI3091" s="158">
        <f>IF(N3091="nulová",J3091,0)</f>
        <v>0</v>
      </c>
      <c r="BJ3091" s="20" t="s">
        <v>79</v>
      </c>
      <c r="BK3091" s="158">
        <f>ROUND(I3091*H3091,2)</f>
        <v>0</v>
      </c>
      <c r="BL3091" s="20" t="s">
        <v>292</v>
      </c>
      <c r="BM3091" s="157" t="s">
        <v>4096</v>
      </c>
    </row>
    <row r="3092" spans="1:65" s="13" customFormat="1">
      <c r="B3092" s="164"/>
      <c r="D3092" s="159" t="s">
        <v>206</v>
      </c>
      <c r="E3092" s="165" t="s">
        <v>3</v>
      </c>
      <c r="F3092" s="166" t="s">
        <v>4097</v>
      </c>
      <c r="H3092" s="167">
        <v>0.60499999999999998</v>
      </c>
      <c r="I3092" s="168"/>
      <c r="L3092" s="164"/>
      <c r="M3092" s="169"/>
      <c r="N3092" s="170"/>
      <c r="O3092" s="170"/>
      <c r="P3092" s="170"/>
      <c r="Q3092" s="170"/>
      <c r="R3092" s="170"/>
      <c r="S3092" s="170"/>
      <c r="T3092" s="171"/>
      <c r="AT3092" s="165" t="s">
        <v>206</v>
      </c>
      <c r="AU3092" s="165" t="s">
        <v>81</v>
      </c>
      <c r="AV3092" s="13" t="s">
        <v>81</v>
      </c>
      <c r="AW3092" s="13" t="s">
        <v>34</v>
      </c>
      <c r="AX3092" s="13" t="s">
        <v>79</v>
      </c>
      <c r="AY3092" s="165" t="s">
        <v>195</v>
      </c>
    </row>
    <row r="3093" spans="1:65" s="2" customFormat="1" ht="14.45" customHeight="1">
      <c r="A3093" s="35"/>
      <c r="B3093" s="145"/>
      <c r="C3093" s="188" t="s">
        <v>4098</v>
      </c>
      <c r="D3093" s="188" t="s">
        <v>282</v>
      </c>
      <c r="E3093" s="189" t="s">
        <v>4099</v>
      </c>
      <c r="F3093" s="190" t="s">
        <v>4100</v>
      </c>
      <c r="G3093" s="191" t="s">
        <v>262</v>
      </c>
      <c r="H3093" s="192">
        <v>0.13900000000000001</v>
      </c>
      <c r="I3093" s="193"/>
      <c r="J3093" s="194">
        <f>ROUND(I3093*H3093,2)</f>
        <v>0</v>
      </c>
      <c r="K3093" s="190" t="s">
        <v>201</v>
      </c>
      <c r="L3093" s="195"/>
      <c r="M3093" s="196" t="s">
        <v>3</v>
      </c>
      <c r="N3093" s="197" t="s">
        <v>43</v>
      </c>
      <c r="O3093" s="56"/>
      <c r="P3093" s="155">
        <f>O3093*H3093</f>
        <v>0</v>
      </c>
      <c r="Q3093" s="155">
        <v>1</v>
      </c>
      <c r="R3093" s="155">
        <f>Q3093*H3093</f>
        <v>0.13900000000000001</v>
      </c>
      <c r="S3093" s="155">
        <v>0</v>
      </c>
      <c r="T3093" s="156">
        <f>S3093*H3093</f>
        <v>0</v>
      </c>
      <c r="U3093" s="35"/>
      <c r="V3093" s="35"/>
      <c r="W3093" s="35"/>
      <c r="X3093" s="35"/>
      <c r="Y3093" s="35"/>
      <c r="Z3093" s="35"/>
      <c r="AA3093" s="35"/>
      <c r="AB3093" s="35"/>
      <c r="AC3093" s="35"/>
      <c r="AD3093" s="35"/>
      <c r="AE3093" s="35"/>
      <c r="AR3093" s="157" t="s">
        <v>392</v>
      </c>
      <c r="AT3093" s="157" t="s">
        <v>282</v>
      </c>
      <c r="AU3093" s="157" t="s">
        <v>81</v>
      </c>
      <c r="AY3093" s="20" t="s">
        <v>195</v>
      </c>
      <c r="BE3093" s="158">
        <f>IF(N3093="základní",J3093,0)</f>
        <v>0</v>
      </c>
      <c r="BF3093" s="158">
        <f>IF(N3093="snížená",J3093,0)</f>
        <v>0</v>
      </c>
      <c r="BG3093" s="158">
        <f>IF(N3093="zákl. přenesená",J3093,0)</f>
        <v>0</v>
      </c>
      <c r="BH3093" s="158">
        <f>IF(N3093="sníž. přenesená",J3093,0)</f>
        <v>0</v>
      </c>
      <c r="BI3093" s="158">
        <f>IF(N3093="nulová",J3093,0)</f>
        <v>0</v>
      </c>
      <c r="BJ3093" s="20" t="s">
        <v>79</v>
      </c>
      <c r="BK3093" s="158">
        <f>ROUND(I3093*H3093,2)</f>
        <v>0</v>
      </c>
      <c r="BL3093" s="20" t="s">
        <v>292</v>
      </c>
      <c r="BM3093" s="157" t="s">
        <v>4101</v>
      </c>
    </row>
    <row r="3094" spans="1:65" s="13" customFormat="1">
      <c r="B3094" s="164"/>
      <c r="D3094" s="159" t="s">
        <v>206</v>
      </c>
      <c r="E3094" s="165" t="s">
        <v>3</v>
      </c>
      <c r="F3094" s="166" t="s">
        <v>4102</v>
      </c>
      <c r="H3094" s="167">
        <v>0.13900000000000001</v>
      </c>
      <c r="I3094" s="168"/>
      <c r="L3094" s="164"/>
      <c r="M3094" s="169"/>
      <c r="N3094" s="170"/>
      <c r="O3094" s="170"/>
      <c r="P3094" s="170"/>
      <c r="Q3094" s="170"/>
      <c r="R3094" s="170"/>
      <c r="S3094" s="170"/>
      <c r="T3094" s="171"/>
      <c r="AT3094" s="165" t="s">
        <v>206</v>
      </c>
      <c r="AU3094" s="165" t="s">
        <v>81</v>
      </c>
      <c r="AV3094" s="13" t="s">
        <v>81</v>
      </c>
      <c r="AW3094" s="13" t="s">
        <v>34</v>
      </c>
      <c r="AX3094" s="13" t="s">
        <v>79</v>
      </c>
      <c r="AY3094" s="165" t="s">
        <v>195</v>
      </c>
    </row>
    <row r="3095" spans="1:65" s="2" customFormat="1" ht="14.45" customHeight="1">
      <c r="A3095" s="35"/>
      <c r="B3095" s="145"/>
      <c r="C3095" s="188" t="s">
        <v>4103</v>
      </c>
      <c r="D3095" s="188" t="s">
        <v>282</v>
      </c>
      <c r="E3095" s="189" t="s">
        <v>4104</v>
      </c>
      <c r="F3095" s="190" t="s">
        <v>4105</v>
      </c>
      <c r="G3095" s="191" t="s">
        <v>262</v>
      </c>
      <c r="H3095" s="192">
        <v>0.6</v>
      </c>
      <c r="I3095" s="193"/>
      <c r="J3095" s="194">
        <f>ROUND(I3095*H3095,2)</f>
        <v>0</v>
      </c>
      <c r="K3095" s="190" t="s">
        <v>201</v>
      </c>
      <c r="L3095" s="195"/>
      <c r="M3095" s="196" t="s">
        <v>3</v>
      </c>
      <c r="N3095" s="197" t="s">
        <v>43</v>
      </c>
      <c r="O3095" s="56"/>
      <c r="P3095" s="155">
        <f>O3095*H3095</f>
        <v>0</v>
      </c>
      <c r="Q3095" s="155">
        <v>1</v>
      </c>
      <c r="R3095" s="155">
        <f>Q3095*H3095</f>
        <v>0.6</v>
      </c>
      <c r="S3095" s="155">
        <v>0</v>
      </c>
      <c r="T3095" s="156">
        <f>S3095*H3095</f>
        <v>0</v>
      </c>
      <c r="U3095" s="35"/>
      <c r="V3095" s="35"/>
      <c r="W3095" s="35"/>
      <c r="X3095" s="35"/>
      <c r="Y3095" s="35"/>
      <c r="Z3095" s="35"/>
      <c r="AA3095" s="35"/>
      <c r="AB3095" s="35"/>
      <c r="AC3095" s="35"/>
      <c r="AD3095" s="35"/>
      <c r="AE3095" s="35"/>
      <c r="AR3095" s="157" t="s">
        <v>392</v>
      </c>
      <c r="AT3095" s="157" t="s">
        <v>282</v>
      </c>
      <c r="AU3095" s="157" t="s">
        <v>81</v>
      </c>
      <c r="AY3095" s="20" t="s">
        <v>195</v>
      </c>
      <c r="BE3095" s="158">
        <f>IF(N3095="základní",J3095,0)</f>
        <v>0</v>
      </c>
      <c r="BF3095" s="158">
        <f>IF(N3095="snížená",J3095,0)</f>
        <v>0</v>
      </c>
      <c r="BG3095" s="158">
        <f>IF(N3095="zákl. přenesená",J3095,0)</f>
        <v>0</v>
      </c>
      <c r="BH3095" s="158">
        <f>IF(N3095="sníž. přenesená",J3095,0)</f>
        <v>0</v>
      </c>
      <c r="BI3095" s="158">
        <f>IF(N3095="nulová",J3095,0)</f>
        <v>0</v>
      </c>
      <c r="BJ3095" s="20" t="s">
        <v>79</v>
      </c>
      <c r="BK3095" s="158">
        <f>ROUND(I3095*H3095,2)</f>
        <v>0</v>
      </c>
      <c r="BL3095" s="20" t="s">
        <v>292</v>
      </c>
      <c r="BM3095" s="157" t="s">
        <v>4106</v>
      </c>
    </row>
    <row r="3096" spans="1:65" s="13" customFormat="1">
      <c r="B3096" s="164"/>
      <c r="D3096" s="159" t="s">
        <v>206</v>
      </c>
      <c r="E3096" s="165" t="s">
        <v>3</v>
      </c>
      <c r="F3096" s="166" t="s">
        <v>4107</v>
      </c>
      <c r="H3096" s="167">
        <v>0.6</v>
      </c>
      <c r="I3096" s="168"/>
      <c r="L3096" s="164"/>
      <c r="M3096" s="169"/>
      <c r="N3096" s="170"/>
      <c r="O3096" s="170"/>
      <c r="P3096" s="170"/>
      <c r="Q3096" s="170"/>
      <c r="R3096" s="170"/>
      <c r="S3096" s="170"/>
      <c r="T3096" s="171"/>
      <c r="AT3096" s="165" t="s">
        <v>206</v>
      </c>
      <c r="AU3096" s="165" t="s">
        <v>81</v>
      </c>
      <c r="AV3096" s="13" t="s">
        <v>81</v>
      </c>
      <c r="AW3096" s="13" t="s">
        <v>34</v>
      </c>
      <c r="AX3096" s="13" t="s">
        <v>79</v>
      </c>
      <c r="AY3096" s="165" t="s">
        <v>195</v>
      </c>
    </row>
    <row r="3097" spans="1:65" s="2" customFormat="1" ht="24.2" customHeight="1">
      <c r="A3097" s="35"/>
      <c r="B3097" s="145"/>
      <c r="C3097" s="188" t="s">
        <v>4108</v>
      </c>
      <c r="D3097" s="188" t="s">
        <v>282</v>
      </c>
      <c r="E3097" s="189" t="s">
        <v>4109</v>
      </c>
      <c r="F3097" s="190" t="s">
        <v>4110</v>
      </c>
      <c r="G3097" s="191" t="s">
        <v>321</v>
      </c>
      <c r="H3097" s="192">
        <v>8.6479999999999997</v>
      </c>
      <c r="I3097" s="193"/>
      <c r="J3097" s="194">
        <f>ROUND(I3097*H3097,2)</f>
        <v>0</v>
      </c>
      <c r="K3097" s="190" t="s">
        <v>201</v>
      </c>
      <c r="L3097" s="195"/>
      <c r="M3097" s="196" t="s">
        <v>3</v>
      </c>
      <c r="N3097" s="197" t="s">
        <v>43</v>
      </c>
      <c r="O3097" s="56"/>
      <c r="P3097" s="155">
        <f>O3097*H3097</f>
        <v>0</v>
      </c>
      <c r="Q3097" s="155">
        <v>6.8500000000000002E-3</v>
      </c>
      <c r="R3097" s="155">
        <f>Q3097*H3097</f>
        <v>5.9238800000000001E-2</v>
      </c>
      <c r="S3097" s="155">
        <v>0</v>
      </c>
      <c r="T3097" s="156">
        <f>S3097*H3097</f>
        <v>0</v>
      </c>
      <c r="U3097" s="35"/>
      <c r="V3097" s="35"/>
      <c r="W3097" s="35"/>
      <c r="X3097" s="35"/>
      <c r="Y3097" s="35"/>
      <c r="Z3097" s="35"/>
      <c r="AA3097" s="35"/>
      <c r="AB3097" s="35"/>
      <c r="AC3097" s="35"/>
      <c r="AD3097" s="35"/>
      <c r="AE3097" s="35"/>
      <c r="AR3097" s="157" t="s">
        <v>392</v>
      </c>
      <c r="AT3097" s="157" t="s">
        <v>282</v>
      </c>
      <c r="AU3097" s="157" t="s">
        <v>81</v>
      </c>
      <c r="AY3097" s="20" t="s">
        <v>195</v>
      </c>
      <c r="BE3097" s="158">
        <f>IF(N3097="základní",J3097,0)</f>
        <v>0</v>
      </c>
      <c r="BF3097" s="158">
        <f>IF(N3097="snížená",J3097,0)</f>
        <v>0</v>
      </c>
      <c r="BG3097" s="158">
        <f>IF(N3097="zákl. přenesená",J3097,0)</f>
        <v>0</v>
      </c>
      <c r="BH3097" s="158">
        <f>IF(N3097="sníž. přenesená",J3097,0)</f>
        <v>0</v>
      </c>
      <c r="BI3097" s="158">
        <f>IF(N3097="nulová",J3097,0)</f>
        <v>0</v>
      </c>
      <c r="BJ3097" s="20" t="s">
        <v>79</v>
      </c>
      <c r="BK3097" s="158">
        <f>ROUND(I3097*H3097,2)</f>
        <v>0</v>
      </c>
      <c r="BL3097" s="20" t="s">
        <v>292</v>
      </c>
      <c r="BM3097" s="157" t="s">
        <v>4111</v>
      </c>
    </row>
    <row r="3098" spans="1:65" s="13" customFormat="1">
      <c r="B3098" s="164"/>
      <c r="D3098" s="159" t="s">
        <v>206</v>
      </c>
      <c r="E3098" s="165" t="s">
        <v>3</v>
      </c>
      <c r="F3098" s="166" t="s">
        <v>4112</v>
      </c>
      <c r="H3098" s="167">
        <v>8.6479999999999997</v>
      </c>
      <c r="I3098" s="168"/>
      <c r="L3098" s="164"/>
      <c r="M3098" s="169"/>
      <c r="N3098" s="170"/>
      <c r="O3098" s="170"/>
      <c r="P3098" s="170"/>
      <c r="Q3098" s="170"/>
      <c r="R3098" s="170"/>
      <c r="S3098" s="170"/>
      <c r="T3098" s="171"/>
      <c r="AT3098" s="165" t="s">
        <v>206</v>
      </c>
      <c r="AU3098" s="165" t="s">
        <v>81</v>
      </c>
      <c r="AV3098" s="13" t="s">
        <v>81</v>
      </c>
      <c r="AW3098" s="13" t="s">
        <v>34</v>
      </c>
      <c r="AX3098" s="13" t="s">
        <v>79</v>
      </c>
      <c r="AY3098" s="165" t="s">
        <v>195</v>
      </c>
    </row>
    <row r="3099" spans="1:65" s="2" customFormat="1" ht="14.45" customHeight="1">
      <c r="A3099" s="35"/>
      <c r="B3099" s="145"/>
      <c r="C3099" s="188" t="s">
        <v>4113</v>
      </c>
      <c r="D3099" s="188" t="s">
        <v>282</v>
      </c>
      <c r="E3099" s="189" t="s">
        <v>4114</v>
      </c>
      <c r="F3099" s="190" t="s">
        <v>4115</v>
      </c>
      <c r="G3099" s="191" t="s">
        <v>262</v>
      </c>
      <c r="H3099" s="192">
        <v>3.2010000000000001</v>
      </c>
      <c r="I3099" s="193"/>
      <c r="J3099" s="194">
        <f>ROUND(I3099*H3099,2)</f>
        <v>0</v>
      </c>
      <c r="K3099" s="190" t="s">
        <v>201</v>
      </c>
      <c r="L3099" s="195"/>
      <c r="M3099" s="196" t="s">
        <v>3</v>
      </c>
      <c r="N3099" s="197" t="s">
        <v>43</v>
      </c>
      <c r="O3099" s="56"/>
      <c r="P3099" s="155">
        <f>O3099*H3099</f>
        <v>0</v>
      </c>
      <c r="Q3099" s="155">
        <v>1</v>
      </c>
      <c r="R3099" s="155">
        <f>Q3099*H3099</f>
        <v>3.2010000000000001</v>
      </c>
      <c r="S3099" s="155">
        <v>0</v>
      </c>
      <c r="T3099" s="156">
        <f>S3099*H3099</f>
        <v>0</v>
      </c>
      <c r="U3099" s="35"/>
      <c r="V3099" s="35"/>
      <c r="W3099" s="35"/>
      <c r="X3099" s="35"/>
      <c r="Y3099" s="35"/>
      <c r="Z3099" s="35"/>
      <c r="AA3099" s="35"/>
      <c r="AB3099" s="35"/>
      <c r="AC3099" s="35"/>
      <c r="AD3099" s="35"/>
      <c r="AE3099" s="35"/>
      <c r="AR3099" s="157" t="s">
        <v>392</v>
      </c>
      <c r="AT3099" s="157" t="s">
        <v>282</v>
      </c>
      <c r="AU3099" s="157" t="s">
        <v>81</v>
      </c>
      <c r="AY3099" s="20" t="s">
        <v>195</v>
      </c>
      <c r="BE3099" s="158">
        <f>IF(N3099="základní",J3099,0)</f>
        <v>0</v>
      </c>
      <c r="BF3099" s="158">
        <f>IF(N3099="snížená",J3099,0)</f>
        <v>0</v>
      </c>
      <c r="BG3099" s="158">
        <f>IF(N3099="zákl. přenesená",J3099,0)</f>
        <v>0</v>
      </c>
      <c r="BH3099" s="158">
        <f>IF(N3099="sníž. přenesená",J3099,0)</f>
        <v>0</v>
      </c>
      <c r="BI3099" s="158">
        <f>IF(N3099="nulová",J3099,0)</f>
        <v>0</v>
      </c>
      <c r="BJ3099" s="20" t="s">
        <v>79</v>
      </c>
      <c r="BK3099" s="158">
        <f>ROUND(I3099*H3099,2)</f>
        <v>0</v>
      </c>
      <c r="BL3099" s="20" t="s">
        <v>292</v>
      </c>
      <c r="BM3099" s="157" t="s">
        <v>4116</v>
      </c>
    </row>
    <row r="3100" spans="1:65" s="13" customFormat="1">
      <c r="B3100" s="164"/>
      <c r="D3100" s="159" t="s">
        <v>206</v>
      </c>
      <c r="E3100" s="165" t="s">
        <v>3</v>
      </c>
      <c r="F3100" s="166" t="s">
        <v>4117</v>
      </c>
      <c r="H3100" s="167">
        <v>3.2010000000000001</v>
      </c>
      <c r="I3100" s="168"/>
      <c r="L3100" s="164"/>
      <c r="M3100" s="169"/>
      <c r="N3100" s="170"/>
      <c r="O3100" s="170"/>
      <c r="P3100" s="170"/>
      <c r="Q3100" s="170"/>
      <c r="R3100" s="170"/>
      <c r="S3100" s="170"/>
      <c r="T3100" s="171"/>
      <c r="AT3100" s="165" t="s">
        <v>206</v>
      </c>
      <c r="AU3100" s="165" t="s">
        <v>81</v>
      </c>
      <c r="AV3100" s="13" t="s">
        <v>81</v>
      </c>
      <c r="AW3100" s="13" t="s">
        <v>34</v>
      </c>
      <c r="AX3100" s="13" t="s">
        <v>79</v>
      </c>
      <c r="AY3100" s="165" t="s">
        <v>195</v>
      </c>
    </row>
    <row r="3101" spans="1:65" s="2" customFormat="1" ht="14.45" customHeight="1">
      <c r="A3101" s="35"/>
      <c r="B3101" s="145"/>
      <c r="C3101" s="188" t="s">
        <v>4118</v>
      </c>
      <c r="D3101" s="188" t="s">
        <v>282</v>
      </c>
      <c r="E3101" s="189" t="s">
        <v>4119</v>
      </c>
      <c r="F3101" s="190" t="s">
        <v>4120</v>
      </c>
      <c r="G3101" s="191" t="s">
        <v>262</v>
      </c>
      <c r="H3101" s="192">
        <v>2.79</v>
      </c>
      <c r="I3101" s="193"/>
      <c r="J3101" s="194">
        <f>ROUND(I3101*H3101,2)</f>
        <v>0</v>
      </c>
      <c r="K3101" s="190" t="s">
        <v>201</v>
      </c>
      <c r="L3101" s="195"/>
      <c r="M3101" s="196" t="s">
        <v>3</v>
      </c>
      <c r="N3101" s="197" t="s">
        <v>43</v>
      </c>
      <c r="O3101" s="56"/>
      <c r="P3101" s="155">
        <f>O3101*H3101</f>
        <v>0</v>
      </c>
      <c r="Q3101" s="155">
        <v>1</v>
      </c>
      <c r="R3101" s="155">
        <f>Q3101*H3101</f>
        <v>2.79</v>
      </c>
      <c r="S3101" s="155">
        <v>0</v>
      </c>
      <c r="T3101" s="156">
        <f>S3101*H3101</f>
        <v>0</v>
      </c>
      <c r="U3101" s="35"/>
      <c r="V3101" s="35"/>
      <c r="W3101" s="35"/>
      <c r="X3101" s="35"/>
      <c r="Y3101" s="35"/>
      <c r="Z3101" s="35"/>
      <c r="AA3101" s="35"/>
      <c r="AB3101" s="35"/>
      <c r="AC3101" s="35"/>
      <c r="AD3101" s="35"/>
      <c r="AE3101" s="35"/>
      <c r="AR3101" s="157" t="s">
        <v>392</v>
      </c>
      <c r="AT3101" s="157" t="s">
        <v>282</v>
      </c>
      <c r="AU3101" s="157" t="s">
        <v>81</v>
      </c>
      <c r="AY3101" s="20" t="s">
        <v>195</v>
      </c>
      <c r="BE3101" s="158">
        <f>IF(N3101="základní",J3101,0)</f>
        <v>0</v>
      </c>
      <c r="BF3101" s="158">
        <f>IF(N3101="snížená",J3101,0)</f>
        <v>0</v>
      </c>
      <c r="BG3101" s="158">
        <f>IF(N3101="zákl. přenesená",J3101,0)</f>
        <v>0</v>
      </c>
      <c r="BH3101" s="158">
        <f>IF(N3101="sníž. přenesená",J3101,0)</f>
        <v>0</v>
      </c>
      <c r="BI3101" s="158">
        <f>IF(N3101="nulová",J3101,0)</f>
        <v>0</v>
      </c>
      <c r="BJ3101" s="20" t="s">
        <v>79</v>
      </c>
      <c r="BK3101" s="158">
        <f>ROUND(I3101*H3101,2)</f>
        <v>0</v>
      </c>
      <c r="BL3101" s="20" t="s">
        <v>292</v>
      </c>
      <c r="BM3101" s="157" t="s">
        <v>4121</v>
      </c>
    </row>
    <row r="3102" spans="1:65" s="13" customFormat="1">
      <c r="B3102" s="164"/>
      <c r="D3102" s="159" t="s">
        <v>206</v>
      </c>
      <c r="E3102" s="165" t="s">
        <v>3</v>
      </c>
      <c r="F3102" s="166" t="s">
        <v>4122</v>
      </c>
      <c r="H3102" s="167">
        <v>2.79</v>
      </c>
      <c r="I3102" s="168"/>
      <c r="L3102" s="164"/>
      <c r="M3102" s="169"/>
      <c r="N3102" s="170"/>
      <c r="O3102" s="170"/>
      <c r="P3102" s="170"/>
      <c r="Q3102" s="170"/>
      <c r="R3102" s="170"/>
      <c r="S3102" s="170"/>
      <c r="T3102" s="171"/>
      <c r="AT3102" s="165" t="s">
        <v>206</v>
      </c>
      <c r="AU3102" s="165" t="s">
        <v>81</v>
      </c>
      <c r="AV3102" s="13" t="s">
        <v>81</v>
      </c>
      <c r="AW3102" s="13" t="s">
        <v>34</v>
      </c>
      <c r="AX3102" s="13" t="s">
        <v>79</v>
      </c>
      <c r="AY3102" s="165" t="s">
        <v>195</v>
      </c>
    </row>
    <row r="3103" spans="1:65" s="2" customFormat="1" ht="14.45" customHeight="1">
      <c r="A3103" s="35"/>
      <c r="B3103" s="145"/>
      <c r="C3103" s="188" t="s">
        <v>4123</v>
      </c>
      <c r="D3103" s="188" t="s">
        <v>282</v>
      </c>
      <c r="E3103" s="189" t="s">
        <v>4124</v>
      </c>
      <c r="F3103" s="190" t="s">
        <v>4125</v>
      </c>
      <c r="G3103" s="191" t="s">
        <v>262</v>
      </c>
      <c r="H3103" s="192">
        <v>0.29599999999999999</v>
      </c>
      <c r="I3103" s="193"/>
      <c r="J3103" s="194">
        <f>ROUND(I3103*H3103,2)</f>
        <v>0</v>
      </c>
      <c r="K3103" s="190" t="s">
        <v>201</v>
      </c>
      <c r="L3103" s="195"/>
      <c r="M3103" s="196" t="s">
        <v>3</v>
      </c>
      <c r="N3103" s="197" t="s">
        <v>43</v>
      </c>
      <c r="O3103" s="56"/>
      <c r="P3103" s="155">
        <f>O3103*H3103</f>
        <v>0</v>
      </c>
      <c r="Q3103" s="155">
        <v>1</v>
      </c>
      <c r="R3103" s="155">
        <f>Q3103*H3103</f>
        <v>0.29599999999999999</v>
      </c>
      <c r="S3103" s="155">
        <v>0</v>
      </c>
      <c r="T3103" s="156">
        <f>S3103*H3103</f>
        <v>0</v>
      </c>
      <c r="U3103" s="35"/>
      <c r="V3103" s="35"/>
      <c r="W3103" s="35"/>
      <c r="X3103" s="35"/>
      <c r="Y3103" s="35"/>
      <c r="Z3103" s="35"/>
      <c r="AA3103" s="35"/>
      <c r="AB3103" s="35"/>
      <c r="AC3103" s="35"/>
      <c r="AD3103" s="35"/>
      <c r="AE3103" s="35"/>
      <c r="AR3103" s="157" t="s">
        <v>392</v>
      </c>
      <c r="AT3103" s="157" t="s">
        <v>282</v>
      </c>
      <c r="AU3103" s="157" t="s">
        <v>81</v>
      </c>
      <c r="AY3103" s="20" t="s">
        <v>195</v>
      </c>
      <c r="BE3103" s="158">
        <f>IF(N3103="základní",J3103,0)</f>
        <v>0</v>
      </c>
      <c r="BF3103" s="158">
        <f>IF(N3103="snížená",J3103,0)</f>
        <v>0</v>
      </c>
      <c r="BG3103" s="158">
        <f>IF(N3103="zákl. přenesená",J3103,0)</f>
        <v>0</v>
      </c>
      <c r="BH3103" s="158">
        <f>IF(N3103="sníž. přenesená",J3103,0)</f>
        <v>0</v>
      </c>
      <c r="BI3103" s="158">
        <f>IF(N3103="nulová",J3103,0)</f>
        <v>0</v>
      </c>
      <c r="BJ3103" s="20" t="s">
        <v>79</v>
      </c>
      <c r="BK3103" s="158">
        <f>ROUND(I3103*H3103,2)</f>
        <v>0</v>
      </c>
      <c r="BL3103" s="20" t="s">
        <v>292</v>
      </c>
      <c r="BM3103" s="157" t="s">
        <v>4126</v>
      </c>
    </row>
    <row r="3104" spans="1:65" s="13" customFormat="1">
      <c r="B3104" s="164"/>
      <c r="D3104" s="159" t="s">
        <v>206</v>
      </c>
      <c r="E3104" s="165" t="s">
        <v>3</v>
      </c>
      <c r="F3104" s="166" t="s">
        <v>4127</v>
      </c>
      <c r="H3104" s="167">
        <v>0.29599999999999999</v>
      </c>
      <c r="I3104" s="168"/>
      <c r="L3104" s="164"/>
      <c r="M3104" s="169"/>
      <c r="N3104" s="170"/>
      <c r="O3104" s="170"/>
      <c r="P3104" s="170"/>
      <c r="Q3104" s="170"/>
      <c r="R3104" s="170"/>
      <c r="S3104" s="170"/>
      <c r="T3104" s="171"/>
      <c r="AT3104" s="165" t="s">
        <v>206</v>
      </c>
      <c r="AU3104" s="165" t="s">
        <v>81</v>
      </c>
      <c r="AV3104" s="13" t="s">
        <v>81</v>
      </c>
      <c r="AW3104" s="13" t="s">
        <v>34</v>
      </c>
      <c r="AX3104" s="13" t="s">
        <v>79</v>
      </c>
      <c r="AY3104" s="165" t="s">
        <v>195</v>
      </c>
    </row>
    <row r="3105" spans="1:65" s="2" customFormat="1" ht="14.45" customHeight="1">
      <c r="A3105" s="35"/>
      <c r="B3105" s="145"/>
      <c r="C3105" s="188" t="s">
        <v>4128</v>
      </c>
      <c r="D3105" s="188" t="s">
        <v>282</v>
      </c>
      <c r="E3105" s="189" t="s">
        <v>4129</v>
      </c>
      <c r="F3105" s="190" t="s">
        <v>4130</v>
      </c>
      <c r="G3105" s="191" t="s">
        <v>262</v>
      </c>
      <c r="H3105" s="192">
        <v>0.11899999999999999</v>
      </c>
      <c r="I3105" s="193"/>
      <c r="J3105" s="194">
        <f>ROUND(I3105*H3105,2)</f>
        <v>0</v>
      </c>
      <c r="K3105" s="190" t="s">
        <v>201</v>
      </c>
      <c r="L3105" s="195"/>
      <c r="M3105" s="196" t="s">
        <v>3</v>
      </c>
      <c r="N3105" s="197" t="s">
        <v>43</v>
      </c>
      <c r="O3105" s="56"/>
      <c r="P3105" s="155">
        <f>O3105*H3105</f>
        <v>0</v>
      </c>
      <c r="Q3105" s="155">
        <v>1</v>
      </c>
      <c r="R3105" s="155">
        <f>Q3105*H3105</f>
        <v>0.11899999999999999</v>
      </c>
      <c r="S3105" s="155">
        <v>0</v>
      </c>
      <c r="T3105" s="156">
        <f>S3105*H3105</f>
        <v>0</v>
      </c>
      <c r="U3105" s="35"/>
      <c r="V3105" s="35"/>
      <c r="W3105" s="35"/>
      <c r="X3105" s="35"/>
      <c r="Y3105" s="35"/>
      <c r="Z3105" s="35"/>
      <c r="AA3105" s="35"/>
      <c r="AB3105" s="35"/>
      <c r="AC3105" s="35"/>
      <c r="AD3105" s="35"/>
      <c r="AE3105" s="35"/>
      <c r="AR3105" s="157" t="s">
        <v>392</v>
      </c>
      <c r="AT3105" s="157" t="s">
        <v>282</v>
      </c>
      <c r="AU3105" s="157" t="s">
        <v>81</v>
      </c>
      <c r="AY3105" s="20" t="s">
        <v>195</v>
      </c>
      <c r="BE3105" s="158">
        <f>IF(N3105="základní",J3105,0)</f>
        <v>0</v>
      </c>
      <c r="BF3105" s="158">
        <f>IF(N3105="snížená",J3105,0)</f>
        <v>0</v>
      </c>
      <c r="BG3105" s="158">
        <f>IF(N3105="zákl. přenesená",J3105,0)</f>
        <v>0</v>
      </c>
      <c r="BH3105" s="158">
        <f>IF(N3105="sníž. přenesená",J3105,0)</f>
        <v>0</v>
      </c>
      <c r="BI3105" s="158">
        <f>IF(N3105="nulová",J3105,0)</f>
        <v>0</v>
      </c>
      <c r="BJ3105" s="20" t="s">
        <v>79</v>
      </c>
      <c r="BK3105" s="158">
        <f>ROUND(I3105*H3105,2)</f>
        <v>0</v>
      </c>
      <c r="BL3105" s="20" t="s">
        <v>292</v>
      </c>
      <c r="BM3105" s="157" t="s">
        <v>4131</v>
      </c>
    </row>
    <row r="3106" spans="1:65" s="13" customFormat="1">
      <c r="B3106" s="164"/>
      <c r="D3106" s="159" t="s">
        <v>206</v>
      </c>
      <c r="E3106" s="165" t="s">
        <v>3</v>
      </c>
      <c r="F3106" s="166" t="s">
        <v>4132</v>
      </c>
      <c r="H3106" s="167">
        <v>0.11899999999999999</v>
      </c>
      <c r="I3106" s="168"/>
      <c r="L3106" s="164"/>
      <c r="M3106" s="169"/>
      <c r="N3106" s="170"/>
      <c r="O3106" s="170"/>
      <c r="P3106" s="170"/>
      <c r="Q3106" s="170"/>
      <c r="R3106" s="170"/>
      <c r="S3106" s="170"/>
      <c r="T3106" s="171"/>
      <c r="AT3106" s="165" t="s">
        <v>206</v>
      </c>
      <c r="AU3106" s="165" t="s">
        <v>81</v>
      </c>
      <c r="AV3106" s="13" t="s">
        <v>81</v>
      </c>
      <c r="AW3106" s="13" t="s">
        <v>34</v>
      </c>
      <c r="AX3106" s="13" t="s">
        <v>79</v>
      </c>
      <c r="AY3106" s="165" t="s">
        <v>195</v>
      </c>
    </row>
    <row r="3107" spans="1:65" s="2" customFormat="1" ht="14.45" customHeight="1">
      <c r="A3107" s="35"/>
      <c r="B3107" s="145"/>
      <c r="C3107" s="188" t="s">
        <v>4133</v>
      </c>
      <c r="D3107" s="188" t="s">
        <v>282</v>
      </c>
      <c r="E3107" s="189" t="s">
        <v>4134</v>
      </c>
      <c r="F3107" s="190" t="s">
        <v>4135</v>
      </c>
      <c r="G3107" s="191" t="s">
        <v>262</v>
      </c>
      <c r="H3107" s="192">
        <v>5.3999999999999999E-2</v>
      </c>
      <c r="I3107" s="193"/>
      <c r="J3107" s="194">
        <f>ROUND(I3107*H3107,2)</f>
        <v>0</v>
      </c>
      <c r="K3107" s="190" t="s">
        <v>201</v>
      </c>
      <c r="L3107" s="195"/>
      <c r="M3107" s="196" t="s">
        <v>3</v>
      </c>
      <c r="N3107" s="197" t="s">
        <v>43</v>
      </c>
      <c r="O3107" s="56"/>
      <c r="P3107" s="155">
        <f>O3107*H3107</f>
        <v>0</v>
      </c>
      <c r="Q3107" s="155">
        <v>1</v>
      </c>
      <c r="R3107" s="155">
        <f>Q3107*H3107</f>
        <v>5.3999999999999999E-2</v>
      </c>
      <c r="S3107" s="155">
        <v>0</v>
      </c>
      <c r="T3107" s="156">
        <f>S3107*H3107</f>
        <v>0</v>
      </c>
      <c r="U3107" s="35"/>
      <c r="V3107" s="35"/>
      <c r="W3107" s="35"/>
      <c r="X3107" s="35"/>
      <c r="Y3107" s="35"/>
      <c r="Z3107" s="35"/>
      <c r="AA3107" s="35"/>
      <c r="AB3107" s="35"/>
      <c r="AC3107" s="35"/>
      <c r="AD3107" s="35"/>
      <c r="AE3107" s="35"/>
      <c r="AR3107" s="157" t="s">
        <v>392</v>
      </c>
      <c r="AT3107" s="157" t="s">
        <v>282</v>
      </c>
      <c r="AU3107" s="157" t="s">
        <v>81</v>
      </c>
      <c r="AY3107" s="20" t="s">
        <v>195</v>
      </c>
      <c r="BE3107" s="158">
        <f>IF(N3107="základní",J3107,0)</f>
        <v>0</v>
      </c>
      <c r="BF3107" s="158">
        <f>IF(N3107="snížená",J3107,0)</f>
        <v>0</v>
      </c>
      <c r="BG3107" s="158">
        <f>IF(N3107="zákl. přenesená",J3107,0)</f>
        <v>0</v>
      </c>
      <c r="BH3107" s="158">
        <f>IF(N3107="sníž. přenesená",J3107,0)</f>
        <v>0</v>
      </c>
      <c r="BI3107" s="158">
        <f>IF(N3107="nulová",J3107,0)</f>
        <v>0</v>
      </c>
      <c r="BJ3107" s="20" t="s">
        <v>79</v>
      </c>
      <c r="BK3107" s="158">
        <f>ROUND(I3107*H3107,2)</f>
        <v>0</v>
      </c>
      <c r="BL3107" s="20" t="s">
        <v>292</v>
      </c>
      <c r="BM3107" s="157" t="s">
        <v>4136</v>
      </c>
    </row>
    <row r="3108" spans="1:65" s="13" customFormat="1">
      <c r="B3108" s="164"/>
      <c r="D3108" s="159" t="s">
        <v>206</v>
      </c>
      <c r="E3108" s="165" t="s">
        <v>3</v>
      </c>
      <c r="F3108" s="166" t="s">
        <v>4137</v>
      </c>
      <c r="H3108" s="167">
        <v>5.3999999999999999E-2</v>
      </c>
      <c r="I3108" s="168"/>
      <c r="L3108" s="164"/>
      <c r="M3108" s="169"/>
      <c r="N3108" s="170"/>
      <c r="O3108" s="170"/>
      <c r="P3108" s="170"/>
      <c r="Q3108" s="170"/>
      <c r="R3108" s="170"/>
      <c r="S3108" s="170"/>
      <c r="T3108" s="171"/>
      <c r="AT3108" s="165" t="s">
        <v>206</v>
      </c>
      <c r="AU3108" s="165" t="s">
        <v>81</v>
      </c>
      <c r="AV3108" s="13" t="s">
        <v>81</v>
      </c>
      <c r="AW3108" s="13" t="s">
        <v>34</v>
      </c>
      <c r="AX3108" s="13" t="s">
        <v>79</v>
      </c>
      <c r="AY3108" s="165" t="s">
        <v>195</v>
      </c>
    </row>
    <row r="3109" spans="1:65" s="2" customFormat="1" ht="14.45" customHeight="1">
      <c r="A3109" s="35"/>
      <c r="B3109" s="145"/>
      <c r="C3109" s="146" t="s">
        <v>4138</v>
      </c>
      <c r="D3109" s="146" t="s">
        <v>197</v>
      </c>
      <c r="E3109" s="147" t="s">
        <v>4139</v>
      </c>
      <c r="F3109" s="148" t="s">
        <v>4140</v>
      </c>
      <c r="G3109" s="149" t="s">
        <v>3995</v>
      </c>
      <c r="H3109" s="150">
        <v>740</v>
      </c>
      <c r="I3109" s="151"/>
      <c r="J3109" s="152">
        <f>ROUND(I3109*H3109,2)</f>
        <v>0</v>
      </c>
      <c r="K3109" s="148" t="s">
        <v>3</v>
      </c>
      <c r="L3109" s="36"/>
      <c r="M3109" s="153" t="s">
        <v>3</v>
      </c>
      <c r="N3109" s="154" t="s">
        <v>43</v>
      </c>
      <c r="O3109" s="56"/>
      <c r="P3109" s="155">
        <f>O3109*H3109</f>
        <v>0</v>
      </c>
      <c r="Q3109" s="155">
        <v>0</v>
      </c>
      <c r="R3109" s="155">
        <f>Q3109*H3109</f>
        <v>0</v>
      </c>
      <c r="S3109" s="155">
        <v>0</v>
      </c>
      <c r="T3109" s="156">
        <f>S3109*H3109</f>
        <v>0</v>
      </c>
      <c r="U3109" s="35"/>
      <c r="V3109" s="35"/>
      <c r="W3109" s="35"/>
      <c r="X3109" s="35"/>
      <c r="Y3109" s="35"/>
      <c r="Z3109" s="35"/>
      <c r="AA3109" s="35"/>
      <c r="AB3109" s="35"/>
      <c r="AC3109" s="35"/>
      <c r="AD3109" s="35"/>
      <c r="AE3109" s="35"/>
      <c r="AR3109" s="157" t="s">
        <v>292</v>
      </c>
      <c r="AT3109" s="157" t="s">
        <v>197</v>
      </c>
      <c r="AU3109" s="157" t="s">
        <v>81</v>
      </c>
      <c r="AY3109" s="20" t="s">
        <v>195</v>
      </c>
      <c r="BE3109" s="158">
        <f>IF(N3109="základní",J3109,0)</f>
        <v>0</v>
      </c>
      <c r="BF3109" s="158">
        <f>IF(N3109="snížená",J3109,0)</f>
        <v>0</v>
      </c>
      <c r="BG3109" s="158">
        <f>IF(N3109="zákl. přenesená",J3109,0)</f>
        <v>0</v>
      </c>
      <c r="BH3109" s="158">
        <f>IF(N3109="sníž. přenesená",J3109,0)</f>
        <v>0</v>
      </c>
      <c r="BI3109" s="158">
        <f>IF(N3109="nulová",J3109,0)</f>
        <v>0</v>
      </c>
      <c r="BJ3109" s="20" t="s">
        <v>79</v>
      </c>
      <c r="BK3109" s="158">
        <f>ROUND(I3109*H3109,2)</f>
        <v>0</v>
      </c>
      <c r="BL3109" s="20" t="s">
        <v>292</v>
      </c>
      <c r="BM3109" s="157" t="s">
        <v>4141</v>
      </c>
    </row>
    <row r="3110" spans="1:65" s="2" customFormat="1" ht="14.45" customHeight="1">
      <c r="A3110" s="35"/>
      <c r="B3110" s="145"/>
      <c r="C3110" s="188" t="s">
        <v>4142</v>
      </c>
      <c r="D3110" s="188" t="s">
        <v>282</v>
      </c>
      <c r="E3110" s="189" t="s">
        <v>4143</v>
      </c>
      <c r="F3110" s="190" t="s">
        <v>4144</v>
      </c>
      <c r="G3110" s="191" t="s">
        <v>262</v>
      </c>
      <c r="H3110" s="192">
        <v>0.74</v>
      </c>
      <c r="I3110" s="193"/>
      <c r="J3110" s="194">
        <f>ROUND(I3110*H3110,2)</f>
        <v>0</v>
      </c>
      <c r="K3110" s="190" t="s">
        <v>201</v>
      </c>
      <c r="L3110" s="195"/>
      <c r="M3110" s="196" t="s">
        <v>3</v>
      </c>
      <c r="N3110" s="197" t="s">
        <v>43</v>
      </c>
      <c r="O3110" s="56"/>
      <c r="P3110" s="155">
        <f>O3110*H3110</f>
        <v>0</v>
      </c>
      <c r="Q3110" s="155">
        <v>1</v>
      </c>
      <c r="R3110" s="155">
        <f>Q3110*H3110</f>
        <v>0.74</v>
      </c>
      <c r="S3110" s="155">
        <v>0</v>
      </c>
      <c r="T3110" s="156">
        <f>S3110*H3110</f>
        <v>0</v>
      </c>
      <c r="U3110" s="35"/>
      <c r="V3110" s="35"/>
      <c r="W3110" s="35"/>
      <c r="X3110" s="35"/>
      <c r="Y3110" s="35"/>
      <c r="Z3110" s="35"/>
      <c r="AA3110" s="35"/>
      <c r="AB3110" s="35"/>
      <c r="AC3110" s="35"/>
      <c r="AD3110" s="35"/>
      <c r="AE3110" s="35"/>
      <c r="AR3110" s="157" t="s">
        <v>392</v>
      </c>
      <c r="AT3110" s="157" t="s">
        <v>282</v>
      </c>
      <c r="AU3110" s="157" t="s">
        <v>81</v>
      </c>
      <c r="AY3110" s="20" t="s">
        <v>195</v>
      </c>
      <c r="BE3110" s="158">
        <f>IF(N3110="základní",J3110,0)</f>
        <v>0</v>
      </c>
      <c r="BF3110" s="158">
        <f>IF(N3110="snížená",J3110,0)</f>
        <v>0</v>
      </c>
      <c r="BG3110" s="158">
        <f>IF(N3110="zákl. přenesená",J3110,0)</f>
        <v>0</v>
      </c>
      <c r="BH3110" s="158">
        <f>IF(N3110="sníž. přenesená",J3110,0)</f>
        <v>0</v>
      </c>
      <c r="BI3110" s="158">
        <f>IF(N3110="nulová",J3110,0)</f>
        <v>0</v>
      </c>
      <c r="BJ3110" s="20" t="s">
        <v>79</v>
      </c>
      <c r="BK3110" s="158">
        <f>ROUND(I3110*H3110,2)</f>
        <v>0</v>
      </c>
      <c r="BL3110" s="20" t="s">
        <v>292</v>
      </c>
      <c r="BM3110" s="157" t="s">
        <v>4145</v>
      </c>
    </row>
    <row r="3111" spans="1:65" s="13" customFormat="1">
      <c r="B3111" s="164"/>
      <c r="D3111" s="159" t="s">
        <v>206</v>
      </c>
      <c r="E3111" s="165" t="s">
        <v>3</v>
      </c>
      <c r="F3111" s="166" t="s">
        <v>4146</v>
      </c>
      <c r="H3111" s="167">
        <v>0.74</v>
      </c>
      <c r="I3111" s="168"/>
      <c r="L3111" s="164"/>
      <c r="M3111" s="169"/>
      <c r="N3111" s="170"/>
      <c r="O3111" s="170"/>
      <c r="P3111" s="170"/>
      <c r="Q3111" s="170"/>
      <c r="R3111" s="170"/>
      <c r="S3111" s="170"/>
      <c r="T3111" s="171"/>
      <c r="AT3111" s="165" t="s">
        <v>206</v>
      </c>
      <c r="AU3111" s="165" t="s">
        <v>81</v>
      </c>
      <c r="AV3111" s="13" t="s">
        <v>81</v>
      </c>
      <c r="AW3111" s="13" t="s">
        <v>34</v>
      </c>
      <c r="AX3111" s="13" t="s">
        <v>72</v>
      </c>
      <c r="AY3111" s="165" t="s">
        <v>195</v>
      </c>
    </row>
    <row r="3112" spans="1:65" s="15" customFormat="1">
      <c r="B3112" s="180"/>
      <c r="D3112" s="159" t="s">
        <v>206</v>
      </c>
      <c r="E3112" s="181" t="s">
        <v>3</v>
      </c>
      <c r="F3112" s="182" t="s">
        <v>212</v>
      </c>
      <c r="H3112" s="183">
        <v>0.74</v>
      </c>
      <c r="I3112" s="184"/>
      <c r="L3112" s="180"/>
      <c r="M3112" s="185"/>
      <c r="N3112" s="186"/>
      <c r="O3112" s="186"/>
      <c r="P3112" s="186"/>
      <c r="Q3112" s="186"/>
      <c r="R3112" s="186"/>
      <c r="S3112" s="186"/>
      <c r="T3112" s="187"/>
      <c r="AT3112" s="181" t="s">
        <v>206</v>
      </c>
      <c r="AU3112" s="181" t="s">
        <v>81</v>
      </c>
      <c r="AV3112" s="15" t="s">
        <v>202</v>
      </c>
      <c r="AW3112" s="15" t="s">
        <v>34</v>
      </c>
      <c r="AX3112" s="15" t="s">
        <v>79</v>
      </c>
      <c r="AY3112" s="181" t="s">
        <v>195</v>
      </c>
    </row>
    <row r="3113" spans="1:65" s="2" customFormat="1" ht="14.45" customHeight="1">
      <c r="A3113" s="35"/>
      <c r="B3113" s="145"/>
      <c r="C3113" s="146" t="s">
        <v>4147</v>
      </c>
      <c r="D3113" s="146" t="s">
        <v>197</v>
      </c>
      <c r="E3113" s="147" t="s">
        <v>4148</v>
      </c>
      <c r="F3113" s="148" t="s">
        <v>4149</v>
      </c>
      <c r="G3113" s="149" t="s">
        <v>3995</v>
      </c>
      <c r="H3113" s="150">
        <v>740</v>
      </c>
      <c r="I3113" s="151"/>
      <c r="J3113" s="152">
        <f>ROUND(I3113*H3113,2)</f>
        <v>0</v>
      </c>
      <c r="K3113" s="148" t="s">
        <v>3</v>
      </c>
      <c r="L3113" s="36"/>
      <c r="M3113" s="153" t="s">
        <v>3</v>
      </c>
      <c r="N3113" s="154" t="s">
        <v>43</v>
      </c>
      <c r="O3113" s="56"/>
      <c r="P3113" s="155">
        <f>O3113*H3113</f>
        <v>0</v>
      </c>
      <c r="Q3113" s="155">
        <v>0</v>
      </c>
      <c r="R3113" s="155">
        <f>Q3113*H3113</f>
        <v>0</v>
      </c>
      <c r="S3113" s="155">
        <v>0</v>
      </c>
      <c r="T3113" s="156">
        <f>S3113*H3113</f>
        <v>0</v>
      </c>
      <c r="U3113" s="35"/>
      <c r="V3113" s="35"/>
      <c r="W3113" s="35"/>
      <c r="X3113" s="35"/>
      <c r="Y3113" s="35"/>
      <c r="Z3113" s="35"/>
      <c r="AA3113" s="35"/>
      <c r="AB3113" s="35"/>
      <c r="AC3113" s="35"/>
      <c r="AD3113" s="35"/>
      <c r="AE3113" s="35"/>
      <c r="AR3113" s="157" t="s">
        <v>292</v>
      </c>
      <c r="AT3113" s="157" t="s">
        <v>197</v>
      </c>
      <c r="AU3113" s="157" t="s">
        <v>81</v>
      </c>
      <c r="AY3113" s="20" t="s">
        <v>195</v>
      </c>
      <c r="BE3113" s="158">
        <f>IF(N3113="základní",J3113,0)</f>
        <v>0</v>
      </c>
      <c r="BF3113" s="158">
        <f>IF(N3113="snížená",J3113,0)</f>
        <v>0</v>
      </c>
      <c r="BG3113" s="158">
        <f>IF(N3113="zákl. přenesená",J3113,0)</f>
        <v>0</v>
      </c>
      <c r="BH3113" s="158">
        <f>IF(N3113="sníž. přenesená",J3113,0)</f>
        <v>0</v>
      </c>
      <c r="BI3113" s="158">
        <f>IF(N3113="nulová",J3113,0)</f>
        <v>0</v>
      </c>
      <c r="BJ3113" s="20" t="s">
        <v>79</v>
      </c>
      <c r="BK3113" s="158">
        <f>ROUND(I3113*H3113,2)</f>
        <v>0</v>
      </c>
      <c r="BL3113" s="20" t="s">
        <v>292</v>
      </c>
      <c r="BM3113" s="157" t="s">
        <v>4150</v>
      </c>
    </row>
    <row r="3114" spans="1:65" s="2" customFormat="1" ht="14.45" customHeight="1">
      <c r="A3114" s="35"/>
      <c r="B3114" s="145"/>
      <c r="C3114" s="188" t="s">
        <v>4151</v>
      </c>
      <c r="D3114" s="188" t="s">
        <v>282</v>
      </c>
      <c r="E3114" s="189" t="s">
        <v>4143</v>
      </c>
      <c r="F3114" s="190" t="s">
        <v>4144</v>
      </c>
      <c r="G3114" s="191" t="s">
        <v>262</v>
      </c>
      <c r="H3114" s="192">
        <v>0.74</v>
      </c>
      <c r="I3114" s="193"/>
      <c r="J3114" s="194">
        <f>ROUND(I3114*H3114,2)</f>
        <v>0</v>
      </c>
      <c r="K3114" s="190" t="s">
        <v>201</v>
      </c>
      <c r="L3114" s="195"/>
      <c r="M3114" s="196" t="s">
        <v>3</v>
      </c>
      <c r="N3114" s="197" t="s">
        <v>43</v>
      </c>
      <c r="O3114" s="56"/>
      <c r="P3114" s="155">
        <f>O3114*H3114</f>
        <v>0</v>
      </c>
      <c r="Q3114" s="155">
        <v>1</v>
      </c>
      <c r="R3114" s="155">
        <f>Q3114*H3114</f>
        <v>0.74</v>
      </c>
      <c r="S3114" s="155">
        <v>0</v>
      </c>
      <c r="T3114" s="156">
        <f>S3114*H3114</f>
        <v>0</v>
      </c>
      <c r="U3114" s="35"/>
      <c r="V3114" s="35"/>
      <c r="W3114" s="35"/>
      <c r="X3114" s="35"/>
      <c r="Y3114" s="35"/>
      <c r="Z3114" s="35"/>
      <c r="AA3114" s="35"/>
      <c r="AB3114" s="35"/>
      <c r="AC3114" s="35"/>
      <c r="AD3114" s="35"/>
      <c r="AE3114" s="35"/>
      <c r="AR3114" s="157" t="s">
        <v>392</v>
      </c>
      <c r="AT3114" s="157" t="s">
        <v>282</v>
      </c>
      <c r="AU3114" s="157" t="s">
        <v>81</v>
      </c>
      <c r="AY3114" s="20" t="s">
        <v>195</v>
      </c>
      <c r="BE3114" s="158">
        <f>IF(N3114="základní",J3114,0)</f>
        <v>0</v>
      </c>
      <c r="BF3114" s="158">
        <f>IF(N3114="snížená",J3114,0)</f>
        <v>0</v>
      </c>
      <c r="BG3114" s="158">
        <f>IF(N3114="zákl. přenesená",J3114,0)</f>
        <v>0</v>
      </c>
      <c r="BH3114" s="158">
        <f>IF(N3114="sníž. přenesená",J3114,0)</f>
        <v>0</v>
      </c>
      <c r="BI3114" s="158">
        <f>IF(N3114="nulová",J3114,0)</f>
        <v>0</v>
      </c>
      <c r="BJ3114" s="20" t="s">
        <v>79</v>
      </c>
      <c r="BK3114" s="158">
        <f>ROUND(I3114*H3114,2)</f>
        <v>0</v>
      </c>
      <c r="BL3114" s="20" t="s">
        <v>292</v>
      </c>
      <c r="BM3114" s="157" t="s">
        <v>4152</v>
      </c>
    </row>
    <row r="3115" spans="1:65" s="13" customFormat="1">
      <c r="B3115" s="164"/>
      <c r="D3115" s="159" t="s">
        <v>206</v>
      </c>
      <c r="E3115" s="165" t="s">
        <v>3</v>
      </c>
      <c r="F3115" s="166" t="s">
        <v>4146</v>
      </c>
      <c r="H3115" s="167">
        <v>0.74</v>
      </c>
      <c r="I3115" s="168"/>
      <c r="L3115" s="164"/>
      <c r="M3115" s="169"/>
      <c r="N3115" s="170"/>
      <c r="O3115" s="170"/>
      <c r="P3115" s="170"/>
      <c r="Q3115" s="170"/>
      <c r="R3115" s="170"/>
      <c r="S3115" s="170"/>
      <c r="T3115" s="171"/>
      <c r="AT3115" s="165" t="s">
        <v>206</v>
      </c>
      <c r="AU3115" s="165" t="s">
        <v>81</v>
      </c>
      <c r="AV3115" s="13" t="s">
        <v>81</v>
      </c>
      <c r="AW3115" s="13" t="s">
        <v>34</v>
      </c>
      <c r="AX3115" s="13" t="s">
        <v>72</v>
      </c>
      <c r="AY3115" s="165" t="s">
        <v>195</v>
      </c>
    </row>
    <row r="3116" spans="1:65" s="15" customFormat="1">
      <c r="B3116" s="180"/>
      <c r="D3116" s="159" t="s">
        <v>206</v>
      </c>
      <c r="E3116" s="181" t="s">
        <v>3</v>
      </c>
      <c r="F3116" s="182" t="s">
        <v>212</v>
      </c>
      <c r="H3116" s="183">
        <v>0.74</v>
      </c>
      <c r="I3116" s="184"/>
      <c r="L3116" s="180"/>
      <c r="M3116" s="185"/>
      <c r="N3116" s="186"/>
      <c r="O3116" s="186"/>
      <c r="P3116" s="186"/>
      <c r="Q3116" s="186"/>
      <c r="R3116" s="186"/>
      <c r="S3116" s="186"/>
      <c r="T3116" s="187"/>
      <c r="AT3116" s="181" t="s">
        <v>206</v>
      </c>
      <c r="AU3116" s="181" t="s">
        <v>81</v>
      </c>
      <c r="AV3116" s="15" t="s">
        <v>202</v>
      </c>
      <c r="AW3116" s="15" t="s">
        <v>34</v>
      </c>
      <c r="AX3116" s="15" t="s">
        <v>79</v>
      </c>
      <c r="AY3116" s="181" t="s">
        <v>195</v>
      </c>
    </row>
    <row r="3117" spans="1:65" s="2" customFormat="1" ht="14.45" customHeight="1">
      <c r="A3117" s="35"/>
      <c r="B3117" s="145"/>
      <c r="C3117" s="146" t="s">
        <v>4153</v>
      </c>
      <c r="D3117" s="146" t="s">
        <v>197</v>
      </c>
      <c r="E3117" s="147" t="s">
        <v>4154</v>
      </c>
      <c r="F3117" s="148" t="s">
        <v>4155</v>
      </c>
      <c r="G3117" s="149" t="s">
        <v>3995</v>
      </c>
      <c r="H3117" s="150">
        <v>904</v>
      </c>
      <c r="I3117" s="151"/>
      <c r="J3117" s="152">
        <f>ROUND(I3117*H3117,2)</f>
        <v>0</v>
      </c>
      <c r="K3117" s="148" t="s">
        <v>3</v>
      </c>
      <c r="L3117" s="36"/>
      <c r="M3117" s="153" t="s">
        <v>3</v>
      </c>
      <c r="N3117" s="154" t="s">
        <v>43</v>
      </c>
      <c r="O3117" s="56"/>
      <c r="P3117" s="155">
        <f>O3117*H3117</f>
        <v>0</v>
      </c>
      <c r="Q3117" s="155">
        <v>0</v>
      </c>
      <c r="R3117" s="155">
        <f>Q3117*H3117</f>
        <v>0</v>
      </c>
      <c r="S3117" s="155">
        <v>0</v>
      </c>
      <c r="T3117" s="156">
        <f>S3117*H3117</f>
        <v>0</v>
      </c>
      <c r="U3117" s="35"/>
      <c r="V3117" s="35"/>
      <c r="W3117" s="35"/>
      <c r="X3117" s="35"/>
      <c r="Y3117" s="35"/>
      <c r="Z3117" s="35"/>
      <c r="AA3117" s="35"/>
      <c r="AB3117" s="35"/>
      <c r="AC3117" s="35"/>
      <c r="AD3117" s="35"/>
      <c r="AE3117" s="35"/>
      <c r="AR3117" s="157" t="s">
        <v>292</v>
      </c>
      <c r="AT3117" s="157" t="s">
        <v>197</v>
      </c>
      <c r="AU3117" s="157" t="s">
        <v>81</v>
      </c>
      <c r="AY3117" s="20" t="s">
        <v>195</v>
      </c>
      <c r="BE3117" s="158">
        <f>IF(N3117="základní",J3117,0)</f>
        <v>0</v>
      </c>
      <c r="BF3117" s="158">
        <f>IF(N3117="snížená",J3117,0)</f>
        <v>0</v>
      </c>
      <c r="BG3117" s="158">
        <f>IF(N3117="zákl. přenesená",J3117,0)</f>
        <v>0</v>
      </c>
      <c r="BH3117" s="158">
        <f>IF(N3117="sníž. přenesená",J3117,0)</f>
        <v>0</v>
      </c>
      <c r="BI3117" s="158">
        <f>IF(N3117="nulová",J3117,0)</f>
        <v>0</v>
      </c>
      <c r="BJ3117" s="20" t="s">
        <v>79</v>
      </c>
      <c r="BK3117" s="158">
        <f>ROUND(I3117*H3117,2)</f>
        <v>0</v>
      </c>
      <c r="BL3117" s="20" t="s">
        <v>292</v>
      </c>
      <c r="BM3117" s="157" t="s">
        <v>4156</v>
      </c>
    </row>
    <row r="3118" spans="1:65" s="2" customFormat="1" ht="14.45" customHeight="1">
      <c r="A3118" s="35"/>
      <c r="B3118" s="145"/>
      <c r="C3118" s="188" t="s">
        <v>4157</v>
      </c>
      <c r="D3118" s="188" t="s">
        <v>282</v>
      </c>
      <c r="E3118" s="189" t="s">
        <v>4143</v>
      </c>
      <c r="F3118" s="190" t="s">
        <v>4144</v>
      </c>
      <c r="G3118" s="191" t="s">
        <v>262</v>
      </c>
      <c r="H3118" s="192">
        <v>0.90400000000000003</v>
      </c>
      <c r="I3118" s="193"/>
      <c r="J3118" s="194">
        <f>ROUND(I3118*H3118,2)</f>
        <v>0</v>
      </c>
      <c r="K3118" s="190" t="s">
        <v>201</v>
      </c>
      <c r="L3118" s="195"/>
      <c r="M3118" s="196" t="s">
        <v>3</v>
      </c>
      <c r="N3118" s="197" t="s">
        <v>43</v>
      </c>
      <c r="O3118" s="56"/>
      <c r="P3118" s="155">
        <f>O3118*H3118</f>
        <v>0</v>
      </c>
      <c r="Q3118" s="155">
        <v>1</v>
      </c>
      <c r="R3118" s="155">
        <f>Q3118*H3118</f>
        <v>0.90400000000000003</v>
      </c>
      <c r="S3118" s="155">
        <v>0</v>
      </c>
      <c r="T3118" s="156">
        <f>S3118*H3118</f>
        <v>0</v>
      </c>
      <c r="U3118" s="35"/>
      <c r="V3118" s="35"/>
      <c r="W3118" s="35"/>
      <c r="X3118" s="35"/>
      <c r="Y3118" s="35"/>
      <c r="Z3118" s="35"/>
      <c r="AA3118" s="35"/>
      <c r="AB3118" s="35"/>
      <c r="AC3118" s="35"/>
      <c r="AD3118" s="35"/>
      <c r="AE3118" s="35"/>
      <c r="AR3118" s="157" t="s">
        <v>392</v>
      </c>
      <c r="AT3118" s="157" t="s">
        <v>282</v>
      </c>
      <c r="AU3118" s="157" t="s">
        <v>81</v>
      </c>
      <c r="AY3118" s="20" t="s">
        <v>195</v>
      </c>
      <c r="BE3118" s="158">
        <f>IF(N3118="základní",J3118,0)</f>
        <v>0</v>
      </c>
      <c r="BF3118" s="158">
        <f>IF(N3118="snížená",J3118,0)</f>
        <v>0</v>
      </c>
      <c r="BG3118" s="158">
        <f>IF(N3118="zákl. přenesená",J3118,0)</f>
        <v>0</v>
      </c>
      <c r="BH3118" s="158">
        <f>IF(N3118="sníž. přenesená",J3118,0)</f>
        <v>0</v>
      </c>
      <c r="BI3118" s="158">
        <f>IF(N3118="nulová",J3118,0)</f>
        <v>0</v>
      </c>
      <c r="BJ3118" s="20" t="s">
        <v>79</v>
      </c>
      <c r="BK3118" s="158">
        <f>ROUND(I3118*H3118,2)</f>
        <v>0</v>
      </c>
      <c r="BL3118" s="20" t="s">
        <v>292</v>
      </c>
      <c r="BM3118" s="157" t="s">
        <v>4158</v>
      </c>
    </row>
    <row r="3119" spans="1:65" s="13" customFormat="1">
      <c r="B3119" s="164"/>
      <c r="D3119" s="159" t="s">
        <v>206</v>
      </c>
      <c r="E3119" s="165" t="s">
        <v>3</v>
      </c>
      <c r="F3119" s="166" t="s">
        <v>4159</v>
      </c>
      <c r="H3119" s="167">
        <v>0.90400000000000003</v>
      </c>
      <c r="I3119" s="168"/>
      <c r="L3119" s="164"/>
      <c r="M3119" s="169"/>
      <c r="N3119" s="170"/>
      <c r="O3119" s="170"/>
      <c r="P3119" s="170"/>
      <c r="Q3119" s="170"/>
      <c r="R3119" s="170"/>
      <c r="S3119" s="170"/>
      <c r="T3119" s="171"/>
      <c r="AT3119" s="165" t="s">
        <v>206</v>
      </c>
      <c r="AU3119" s="165" t="s">
        <v>81</v>
      </c>
      <c r="AV3119" s="13" t="s">
        <v>81</v>
      </c>
      <c r="AW3119" s="13" t="s">
        <v>34</v>
      </c>
      <c r="AX3119" s="13" t="s">
        <v>72</v>
      </c>
      <c r="AY3119" s="165" t="s">
        <v>195</v>
      </c>
    </row>
    <row r="3120" spans="1:65" s="15" customFormat="1">
      <c r="B3120" s="180"/>
      <c r="D3120" s="159" t="s">
        <v>206</v>
      </c>
      <c r="E3120" s="181" t="s">
        <v>3</v>
      </c>
      <c r="F3120" s="182" t="s">
        <v>212</v>
      </c>
      <c r="H3120" s="183">
        <v>0.90400000000000003</v>
      </c>
      <c r="I3120" s="184"/>
      <c r="L3120" s="180"/>
      <c r="M3120" s="185"/>
      <c r="N3120" s="186"/>
      <c r="O3120" s="186"/>
      <c r="P3120" s="186"/>
      <c r="Q3120" s="186"/>
      <c r="R3120" s="186"/>
      <c r="S3120" s="186"/>
      <c r="T3120" s="187"/>
      <c r="AT3120" s="181" t="s">
        <v>206</v>
      </c>
      <c r="AU3120" s="181" t="s">
        <v>81</v>
      </c>
      <c r="AV3120" s="15" t="s">
        <v>202</v>
      </c>
      <c r="AW3120" s="15" t="s">
        <v>34</v>
      </c>
      <c r="AX3120" s="15" t="s">
        <v>79</v>
      </c>
      <c r="AY3120" s="181" t="s">
        <v>195</v>
      </c>
    </row>
    <row r="3121" spans="1:65" s="2" customFormat="1" ht="24.2" customHeight="1">
      <c r="A3121" s="35"/>
      <c r="B3121" s="145"/>
      <c r="C3121" s="146" t="s">
        <v>4160</v>
      </c>
      <c r="D3121" s="146" t="s">
        <v>197</v>
      </c>
      <c r="E3121" s="147" t="s">
        <v>4161</v>
      </c>
      <c r="F3121" s="148" t="s">
        <v>4162</v>
      </c>
      <c r="G3121" s="149" t="s">
        <v>467</v>
      </c>
      <c r="H3121" s="150">
        <v>1504</v>
      </c>
      <c r="I3121" s="151"/>
      <c r="J3121" s="152">
        <f>ROUND(I3121*H3121,2)</f>
        <v>0</v>
      </c>
      <c r="K3121" s="148" t="s">
        <v>3</v>
      </c>
      <c r="L3121" s="36"/>
      <c r="M3121" s="153" t="s">
        <v>3</v>
      </c>
      <c r="N3121" s="154" t="s">
        <v>43</v>
      </c>
      <c r="O3121" s="56"/>
      <c r="P3121" s="155">
        <f>O3121*H3121</f>
        <v>0</v>
      </c>
      <c r="Q3121" s="155">
        <v>0</v>
      </c>
      <c r="R3121" s="155">
        <f>Q3121*H3121</f>
        <v>0</v>
      </c>
      <c r="S3121" s="155">
        <v>0</v>
      </c>
      <c r="T3121" s="156">
        <f>S3121*H3121</f>
        <v>0</v>
      </c>
      <c r="U3121" s="35"/>
      <c r="V3121" s="35"/>
      <c r="W3121" s="35"/>
      <c r="X3121" s="35"/>
      <c r="Y3121" s="35"/>
      <c r="Z3121" s="35"/>
      <c r="AA3121" s="35"/>
      <c r="AB3121" s="35"/>
      <c r="AC3121" s="35"/>
      <c r="AD3121" s="35"/>
      <c r="AE3121" s="35"/>
      <c r="AR3121" s="157" t="s">
        <v>292</v>
      </c>
      <c r="AT3121" s="157" t="s">
        <v>197</v>
      </c>
      <c r="AU3121" s="157" t="s">
        <v>81</v>
      </c>
      <c r="AY3121" s="20" t="s">
        <v>195</v>
      </c>
      <c r="BE3121" s="158">
        <f>IF(N3121="základní",J3121,0)</f>
        <v>0</v>
      </c>
      <c r="BF3121" s="158">
        <f>IF(N3121="snížená",J3121,0)</f>
        <v>0</v>
      </c>
      <c r="BG3121" s="158">
        <f>IF(N3121="zákl. přenesená",J3121,0)</f>
        <v>0</v>
      </c>
      <c r="BH3121" s="158">
        <f>IF(N3121="sníž. přenesená",J3121,0)</f>
        <v>0</v>
      </c>
      <c r="BI3121" s="158">
        <f>IF(N3121="nulová",J3121,0)</f>
        <v>0</v>
      </c>
      <c r="BJ3121" s="20" t="s">
        <v>79</v>
      </c>
      <c r="BK3121" s="158">
        <f>ROUND(I3121*H3121,2)</f>
        <v>0</v>
      </c>
      <c r="BL3121" s="20" t="s">
        <v>292</v>
      </c>
      <c r="BM3121" s="157" t="s">
        <v>4163</v>
      </c>
    </row>
    <row r="3122" spans="1:65" s="13" customFormat="1">
      <c r="B3122" s="164"/>
      <c r="D3122" s="159" t="s">
        <v>206</v>
      </c>
      <c r="E3122" s="165" t="s">
        <v>3</v>
      </c>
      <c r="F3122" s="166" t="s">
        <v>4164</v>
      </c>
      <c r="H3122" s="167">
        <v>1504</v>
      </c>
      <c r="I3122" s="168"/>
      <c r="L3122" s="164"/>
      <c r="M3122" s="169"/>
      <c r="N3122" s="170"/>
      <c r="O3122" s="170"/>
      <c r="P3122" s="170"/>
      <c r="Q3122" s="170"/>
      <c r="R3122" s="170"/>
      <c r="S3122" s="170"/>
      <c r="T3122" s="171"/>
      <c r="AT3122" s="165" t="s">
        <v>206</v>
      </c>
      <c r="AU3122" s="165" t="s">
        <v>81</v>
      </c>
      <c r="AV3122" s="13" t="s">
        <v>81</v>
      </c>
      <c r="AW3122" s="13" t="s">
        <v>34</v>
      </c>
      <c r="AX3122" s="13" t="s">
        <v>79</v>
      </c>
      <c r="AY3122" s="165" t="s">
        <v>195</v>
      </c>
    </row>
    <row r="3123" spans="1:65" s="2" customFormat="1" ht="24.2" customHeight="1">
      <c r="A3123" s="35"/>
      <c r="B3123" s="145"/>
      <c r="C3123" s="146" t="s">
        <v>4165</v>
      </c>
      <c r="D3123" s="146" t="s">
        <v>197</v>
      </c>
      <c r="E3123" s="147" t="s">
        <v>4166</v>
      </c>
      <c r="F3123" s="148" t="s">
        <v>4167</v>
      </c>
      <c r="G3123" s="149" t="s">
        <v>3995</v>
      </c>
      <c r="H3123" s="150">
        <v>4799</v>
      </c>
      <c r="I3123" s="151"/>
      <c r="J3123" s="152">
        <f>ROUND(I3123*H3123,2)</f>
        <v>0</v>
      </c>
      <c r="K3123" s="148" t="s">
        <v>3</v>
      </c>
      <c r="L3123" s="36"/>
      <c r="M3123" s="153" t="s">
        <v>3</v>
      </c>
      <c r="N3123" s="154" t="s">
        <v>43</v>
      </c>
      <c r="O3123" s="56"/>
      <c r="P3123" s="155">
        <f>O3123*H3123</f>
        <v>0</v>
      </c>
      <c r="Q3123" s="155">
        <v>0</v>
      </c>
      <c r="R3123" s="155">
        <f>Q3123*H3123</f>
        <v>0</v>
      </c>
      <c r="S3123" s="155">
        <v>0</v>
      </c>
      <c r="T3123" s="156">
        <f>S3123*H3123</f>
        <v>0</v>
      </c>
      <c r="U3123" s="35"/>
      <c r="V3123" s="35"/>
      <c r="W3123" s="35"/>
      <c r="X3123" s="35"/>
      <c r="Y3123" s="35"/>
      <c r="Z3123" s="35"/>
      <c r="AA3123" s="35"/>
      <c r="AB3123" s="35"/>
      <c r="AC3123" s="35"/>
      <c r="AD3123" s="35"/>
      <c r="AE3123" s="35"/>
      <c r="AR3123" s="157" t="s">
        <v>292</v>
      </c>
      <c r="AT3123" s="157" t="s">
        <v>197</v>
      </c>
      <c r="AU3123" s="157" t="s">
        <v>81</v>
      </c>
      <c r="AY3123" s="20" t="s">
        <v>195</v>
      </c>
      <c r="BE3123" s="158">
        <f>IF(N3123="základní",J3123,0)</f>
        <v>0</v>
      </c>
      <c r="BF3123" s="158">
        <f>IF(N3123="snížená",J3123,0)</f>
        <v>0</v>
      </c>
      <c r="BG3123" s="158">
        <f>IF(N3123="zákl. přenesená",J3123,0)</f>
        <v>0</v>
      </c>
      <c r="BH3123" s="158">
        <f>IF(N3123="sníž. přenesená",J3123,0)</f>
        <v>0</v>
      </c>
      <c r="BI3123" s="158">
        <f>IF(N3123="nulová",J3123,0)</f>
        <v>0</v>
      </c>
      <c r="BJ3123" s="20" t="s">
        <v>79</v>
      </c>
      <c r="BK3123" s="158">
        <f>ROUND(I3123*H3123,2)</f>
        <v>0</v>
      </c>
      <c r="BL3123" s="20" t="s">
        <v>292</v>
      </c>
      <c r="BM3123" s="157" t="s">
        <v>4168</v>
      </c>
    </row>
    <row r="3124" spans="1:65" s="2" customFormat="1" ht="14.45" customHeight="1">
      <c r="A3124" s="35"/>
      <c r="B3124" s="145"/>
      <c r="C3124" s="188" t="s">
        <v>4169</v>
      </c>
      <c r="D3124" s="188" t="s">
        <v>282</v>
      </c>
      <c r="E3124" s="189" t="s">
        <v>4099</v>
      </c>
      <c r="F3124" s="190" t="s">
        <v>4100</v>
      </c>
      <c r="G3124" s="191" t="s">
        <v>262</v>
      </c>
      <c r="H3124" s="192">
        <v>4.7990000000000004</v>
      </c>
      <c r="I3124" s="193"/>
      <c r="J3124" s="194">
        <f>ROUND(I3124*H3124,2)</f>
        <v>0</v>
      </c>
      <c r="K3124" s="190" t="s">
        <v>201</v>
      </c>
      <c r="L3124" s="195"/>
      <c r="M3124" s="196" t="s">
        <v>3</v>
      </c>
      <c r="N3124" s="197" t="s">
        <v>43</v>
      </c>
      <c r="O3124" s="56"/>
      <c r="P3124" s="155">
        <f>O3124*H3124</f>
        <v>0</v>
      </c>
      <c r="Q3124" s="155">
        <v>1</v>
      </c>
      <c r="R3124" s="155">
        <f>Q3124*H3124</f>
        <v>4.7990000000000004</v>
      </c>
      <c r="S3124" s="155">
        <v>0</v>
      </c>
      <c r="T3124" s="156">
        <f>S3124*H3124</f>
        <v>0</v>
      </c>
      <c r="U3124" s="35"/>
      <c r="V3124" s="35"/>
      <c r="W3124" s="35"/>
      <c r="X3124" s="35"/>
      <c r="Y3124" s="35"/>
      <c r="Z3124" s="35"/>
      <c r="AA3124" s="35"/>
      <c r="AB3124" s="35"/>
      <c r="AC3124" s="35"/>
      <c r="AD3124" s="35"/>
      <c r="AE3124" s="35"/>
      <c r="AR3124" s="157" t="s">
        <v>392</v>
      </c>
      <c r="AT3124" s="157" t="s">
        <v>282</v>
      </c>
      <c r="AU3124" s="157" t="s">
        <v>81</v>
      </c>
      <c r="AY3124" s="20" t="s">
        <v>195</v>
      </c>
      <c r="BE3124" s="158">
        <f>IF(N3124="základní",J3124,0)</f>
        <v>0</v>
      </c>
      <c r="BF3124" s="158">
        <f>IF(N3124="snížená",J3124,0)</f>
        <v>0</v>
      </c>
      <c r="BG3124" s="158">
        <f>IF(N3124="zákl. přenesená",J3124,0)</f>
        <v>0</v>
      </c>
      <c r="BH3124" s="158">
        <f>IF(N3124="sníž. přenesená",J3124,0)</f>
        <v>0</v>
      </c>
      <c r="BI3124" s="158">
        <f>IF(N3124="nulová",J3124,0)</f>
        <v>0</v>
      </c>
      <c r="BJ3124" s="20" t="s">
        <v>79</v>
      </c>
      <c r="BK3124" s="158">
        <f>ROUND(I3124*H3124,2)</f>
        <v>0</v>
      </c>
      <c r="BL3124" s="20" t="s">
        <v>292</v>
      </c>
      <c r="BM3124" s="157" t="s">
        <v>4170</v>
      </c>
    </row>
    <row r="3125" spans="1:65" s="13" customFormat="1" ht="22.5">
      <c r="B3125" s="164"/>
      <c r="D3125" s="159" t="s">
        <v>206</v>
      </c>
      <c r="E3125" s="165" t="s">
        <v>3</v>
      </c>
      <c r="F3125" s="166" t="s">
        <v>4171</v>
      </c>
      <c r="H3125" s="167">
        <v>4.7990000000000004</v>
      </c>
      <c r="I3125" s="168"/>
      <c r="L3125" s="164"/>
      <c r="M3125" s="169"/>
      <c r="N3125" s="170"/>
      <c r="O3125" s="170"/>
      <c r="P3125" s="170"/>
      <c r="Q3125" s="170"/>
      <c r="R3125" s="170"/>
      <c r="S3125" s="170"/>
      <c r="T3125" s="171"/>
      <c r="AT3125" s="165" t="s">
        <v>206</v>
      </c>
      <c r="AU3125" s="165" t="s">
        <v>81</v>
      </c>
      <c r="AV3125" s="13" t="s">
        <v>81</v>
      </c>
      <c r="AW3125" s="13" t="s">
        <v>34</v>
      </c>
      <c r="AX3125" s="13" t="s">
        <v>79</v>
      </c>
      <c r="AY3125" s="165" t="s">
        <v>195</v>
      </c>
    </row>
    <row r="3126" spans="1:65" s="2" customFormat="1" ht="24.2" customHeight="1">
      <c r="A3126" s="35"/>
      <c r="B3126" s="145"/>
      <c r="C3126" s="146" t="s">
        <v>4172</v>
      </c>
      <c r="D3126" s="146" t="s">
        <v>197</v>
      </c>
      <c r="E3126" s="147" t="s">
        <v>4173</v>
      </c>
      <c r="F3126" s="148" t="s">
        <v>4174</v>
      </c>
      <c r="G3126" s="149" t="s">
        <v>467</v>
      </c>
      <c r="H3126" s="150">
        <v>1</v>
      </c>
      <c r="I3126" s="151"/>
      <c r="J3126" s="152">
        <f>ROUND(I3126*H3126,2)</f>
        <v>0</v>
      </c>
      <c r="K3126" s="148" t="s">
        <v>3</v>
      </c>
      <c r="L3126" s="36"/>
      <c r="M3126" s="153" t="s">
        <v>3</v>
      </c>
      <c r="N3126" s="154" t="s">
        <v>43</v>
      </c>
      <c r="O3126" s="56"/>
      <c r="P3126" s="155">
        <f>O3126*H3126</f>
        <v>0</v>
      </c>
      <c r="Q3126" s="155">
        <v>0</v>
      </c>
      <c r="R3126" s="155">
        <f>Q3126*H3126</f>
        <v>0</v>
      </c>
      <c r="S3126" s="155">
        <v>0</v>
      </c>
      <c r="T3126" s="156">
        <f>S3126*H3126</f>
        <v>0</v>
      </c>
      <c r="U3126" s="35"/>
      <c r="V3126" s="35"/>
      <c r="W3126" s="35"/>
      <c r="X3126" s="35"/>
      <c r="Y3126" s="35"/>
      <c r="Z3126" s="35"/>
      <c r="AA3126" s="35"/>
      <c r="AB3126" s="35"/>
      <c r="AC3126" s="35"/>
      <c r="AD3126" s="35"/>
      <c r="AE3126" s="35"/>
      <c r="AR3126" s="157" t="s">
        <v>292</v>
      </c>
      <c r="AT3126" s="157" t="s">
        <v>197</v>
      </c>
      <c r="AU3126" s="157" t="s">
        <v>81</v>
      </c>
      <c r="AY3126" s="20" t="s">
        <v>195</v>
      </c>
      <c r="BE3126" s="158">
        <f>IF(N3126="základní",J3126,0)</f>
        <v>0</v>
      </c>
      <c r="BF3126" s="158">
        <f>IF(N3126="snížená",J3126,0)</f>
        <v>0</v>
      </c>
      <c r="BG3126" s="158">
        <f>IF(N3126="zákl. přenesená",J3126,0)</f>
        <v>0</v>
      </c>
      <c r="BH3126" s="158">
        <f>IF(N3126="sníž. přenesená",J3126,0)</f>
        <v>0</v>
      </c>
      <c r="BI3126" s="158">
        <f>IF(N3126="nulová",J3126,0)</f>
        <v>0</v>
      </c>
      <c r="BJ3126" s="20" t="s">
        <v>79</v>
      </c>
      <c r="BK3126" s="158">
        <f>ROUND(I3126*H3126,2)</f>
        <v>0</v>
      </c>
      <c r="BL3126" s="20" t="s">
        <v>292</v>
      </c>
      <c r="BM3126" s="157" t="s">
        <v>4175</v>
      </c>
    </row>
    <row r="3127" spans="1:65" s="13" customFormat="1">
      <c r="B3127" s="164"/>
      <c r="D3127" s="159" t="s">
        <v>206</v>
      </c>
      <c r="E3127" s="165" t="s">
        <v>3</v>
      </c>
      <c r="F3127" s="166" t="s">
        <v>799</v>
      </c>
      <c r="H3127" s="167">
        <v>1</v>
      </c>
      <c r="I3127" s="168"/>
      <c r="L3127" s="164"/>
      <c r="M3127" s="169"/>
      <c r="N3127" s="170"/>
      <c r="O3127" s="170"/>
      <c r="P3127" s="170"/>
      <c r="Q3127" s="170"/>
      <c r="R3127" s="170"/>
      <c r="S3127" s="170"/>
      <c r="T3127" s="171"/>
      <c r="AT3127" s="165" t="s">
        <v>206</v>
      </c>
      <c r="AU3127" s="165" t="s">
        <v>81</v>
      </c>
      <c r="AV3127" s="13" t="s">
        <v>81</v>
      </c>
      <c r="AW3127" s="13" t="s">
        <v>34</v>
      </c>
      <c r="AX3127" s="13" t="s">
        <v>79</v>
      </c>
      <c r="AY3127" s="165" t="s">
        <v>195</v>
      </c>
    </row>
    <row r="3128" spans="1:65" s="2" customFormat="1" ht="49.15" customHeight="1">
      <c r="A3128" s="35"/>
      <c r="B3128" s="145"/>
      <c r="C3128" s="146" t="s">
        <v>4176</v>
      </c>
      <c r="D3128" s="146" t="s">
        <v>197</v>
      </c>
      <c r="E3128" s="147" t="s">
        <v>4177</v>
      </c>
      <c r="F3128" s="148" t="s">
        <v>4178</v>
      </c>
      <c r="G3128" s="149" t="s">
        <v>262</v>
      </c>
      <c r="H3128" s="150">
        <v>167.5</v>
      </c>
      <c r="I3128" s="151"/>
      <c r="J3128" s="152">
        <f>ROUND(I3128*H3128,2)</f>
        <v>0</v>
      </c>
      <c r="K3128" s="148" t="s">
        <v>201</v>
      </c>
      <c r="L3128" s="36"/>
      <c r="M3128" s="153" t="s">
        <v>3</v>
      </c>
      <c r="N3128" s="154" t="s">
        <v>43</v>
      </c>
      <c r="O3128" s="56"/>
      <c r="P3128" s="155">
        <f>O3128*H3128</f>
        <v>0</v>
      </c>
      <c r="Q3128" s="155">
        <v>0</v>
      </c>
      <c r="R3128" s="155">
        <f>Q3128*H3128</f>
        <v>0</v>
      </c>
      <c r="S3128" s="155">
        <v>0</v>
      </c>
      <c r="T3128" s="156">
        <f>S3128*H3128</f>
        <v>0</v>
      </c>
      <c r="U3128" s="35"/>
      <c r="V3128" s="35"/>
      <c r="W3128" s="35"/>
      <c r="X3128" s="35"/>
      <c r="Y3128" s="35"/>
      <c r="Z3128" s="35"/>
      <c r="AA3128" s="35"/>
      <c r="AB3128" s="35"/>
      <c r="AC3128" s="35"/>
      <c r="AD3128" s="35"/>
      <c r="AE3128" s="35"/>
      <c r="AR3128" s="157" t="s">
        <v>292</v>
      </c>
      <c r="AT3128" s="157" t="s">
        <v>197</v>
      </c>
      <c r="AU3128" s="157" t="s">
        <v>81</v>
      </c>
      <c r="AY3128" s="20" t="s">
        <v>195</v>
      </c>
      <c r="BE3128" s="158">
        <f>IF(N3128="základní",J3128,0)</f>
        <v>0</v>
      </c>
      <c r="BF3128" s="158">
        <f>IF(N3128="snížená",J3128,0)</f>
        <v>0</v>
      </c>
      <c r="BG3128" s="158">
        <f>IF(N3128="zákl. přenesená",J3128,0)</f>
        <v>0</v>
      </c>
      <c r="BH3128" s="158">
        <f>IF(N3128="sníž. přenesená",J3128,0)</f>
        <v>0</v>
      </c>
      <c r="BI3128" s="158">
        <f>IF(N3128="nulová",J3128,0)</f>
        <v>0</v>
      </c>
      <c r="BJ3128" s="20" t="s">
        <v>79</v>
      </c>
      <c r="BK3128" s="158">
        <f>ROUND(I3128*H3128,2)</f>
        <v>0</v>
      </c>
      <c r="BL3128" s="20" t="s">
        <v>292</v>
      </c>
      <c r="BM3128" s="157" t="s">
        <v>4179</v>
      </c>
    </row>
    <row r="3129" spans="1:65" s="2" customFormat="1" ht="126.75">
      <c r="A3129" s="35"/>
      <c r="B3129" s="36"/>
      <c r="C3129" s="35"/>
      <c r="D3129" s="159" t="s">
        <v>204</v>
      </c>
      <c r="E3129" s="35"/>
      <c r="F3129" s="160" t="s">
        <v>4180</v>
      </c>
      <c r="G3129" s="35"/>
      <c r="H3129" s="35"/>
      <c r="I3129" s="161"/>
      <c r="J3129" s="35"/>
      <c r="K3129" s="35"/>
      <c r="L3129" s="36"/>
      <c r="M3129" s="162"/>
      <c r="N3129" s="163"/>
      <c r="O3129" s="56"/>
      <c r="P3129" s="56"/>
      <c r="Q3129" s="56"/>
      <c r="R3129" s="56"/>
      <c r="S3129" s="56"/>
      <c r="T3129" s="57"/>
      <c r="U3129" s="35"/>
      <c r="V3129" s="35"/>
      <c r="W3129" s="35"/>
      <c r="X3129" s="35"/>
      <c r="Y3129" s="35"/>
      <c r="Z3129" s="35"/>
      <c r="AA3129" s="35"/>
      <c r="AB3129" s="35"/>
      <c r="AC3129" s="35"/>
      <c r="AD3129" s="35"/>
      <c r="AE3129" s="35"/>
      <c r="AT3129" s="20" t="s">
        <v>204</v>
      </c>
      <c r="AU3129" s="20" t="s">
        <v>81</v>
      </c>
    </row>
    <row r="3130" spans="1:65" s="12" customFormat="1" ht="22.9" customHeight="1">
      <c r="B3130" s="132"/>
      <c r="D3130" s="133" t="s">
        <v>71</v>
      </c>
      <c r="E3130" s="143" t="s">
        <v>4181</v>
      </c>
      <c r="F3130" s="143" t="s">
        <v>4182</v>
      </c>
      <c r="I3130" s="135"/>
      <c r="J3130" s="144">
        <f>BK3130</f>
        <v>0</v>
      </c>
      <c r="L3130" s="132"/>
      <c r="M3130" s="137"/>
      <c r="N3130" s="138"/>
      <c r="O3130" s="138"/>
      <c r="P3130" s="139">
        <f>SUM(P3131:P3219)</f>
        <v>0</v>
      </c>
      <c r="Q3130" s="138"/>
      <c r="R3130" s="139">
        <f>SUM(R3131:R3219)</f>
        <v>38.523574119999992</v>
      </c>
      <c r="S3130" s="138"/>
      <c r="T3130" s="140">
        <f>SUM(T3131:T3219)</f>
        <v>0</v>
      </c>
      <c r="AR3130" s="133" t="s">
        <v>81</v>
      </c>
      <c r="AT3130" s="141" t="s">
        <v>71</v>
      </c>
      <c r="AU3130" s="141" t="s">
        <v>79</v>
      </c>
      <c r="AY3130" s="133" t="s">
        <v>195</v>
      </c>
      <c r="BK3130" s="142">
        <f>SUM(BK3131:BK3219)</f>
        <v>0</v>
      </c>
    </row>
    <row r="3131" spans="1:65" s="2" customFormat="1" ht="24.2" customHeight="1">
      <c r="A3131" s="35"/>
      <c r="B3131" s="145"/>
      <c r="C3131" s="146" t="s">
        <v>4183</v>
      </c>
      <c r="D3131" s="146" t="s">
        <v>197</v>
      </c>
      <c r="E3131" s="147" t="s">
        <v>4184</v>
      </c>
      <c r="F3131" s="148" t="s">
        <v>4185</v>
      </c>
      <c r="G3131" s="149" t="s">
        <v>300</v>
      </c>
      <c r="H3131" s="150">
        <v>964.08</v>
      </c>
      <c r="I3131" s="151"/>
      <c r="J3131" s="152">
        <f>ROUND(I3131*H3131,2)</f>
        <v>0</v>
      </c>
      <c r="K3131" s="148" t="s">
        <v>201</v>
      </c>
      <c r="L3131" s="36"/>
      <c r="M3131" s="153" t="s">
        <v>3</v>
      </c>
      <c r="N3131" s="154" t="s">
        <v>43</v>
      </c>
      <c r="O3131" s="56"/>
      <c r="P3131" s="155">
        <f>O3131*H3131</f>
        <v>0</v>
      </c>
      <c r="Q3131" s="155">
        <v>2.9999999999999997E-4</v>
      </c>
      <c r="R3131" s="155">
        <f>Q3131*H3131</f>
        <v>0.28922399999999998</v>
      </c>
      <c r="S3131" s="155">
        <v>0</v>
      </c>
      <c r="T3131" s="156">
        <f>S3131*H3131</f>
        <v>0</v>
      </c>
      <c r="U3131" s="35"/>
      <c r="V3131" s="35"/>
      <c r="W3131" s="35"/>
      <c r="X3131" s="35"/>
      <c r="Y3131" s="35"/>
      <c r="Z3131" s="35"/>
      <c r="AA3131" s="35"/>
      <c r="AB3131" s="35"/>
      <c r="AC3131" s="35"/>
      <c r="AD3131" s="35"/>
      <c r="AE3131" s="35"/>
      <c r="AR3131" s="157" t="s">
        <v>292</v>
      </c>
      <c r="AT3131" s="157" t="s">
        <v>197</v>
      </c>
      <c r="AU3131" s="157" t="s">
        <v>81</v>
      </c>
      <c r="AY3131" s="20" t="s">
        <v>195</v>
      </c>
      <c r="BE3131" s="158">
        <f>IF(N3131="základní",J3131,0)</f>
        <v>0</v>
      </c>
      <c r="BF3131" s="158">
        <f>IF(N3131="snížená",J3131,0)</f>
        <v>0</v>
      </c>
      <c r="BG3131" s="158">
        <f>IF(N3131="zákl. přenesená",J3131,0)</f>
        <v>0</v>
      </c>
      <c r="BH3131" s="158">
        <f>IF(N3131="sníž. přenesená",J3131,0)</f>
        <v>0</v>
      </c>
      <c r="BI3131" s="158">
        <f>IF(N3131="nulová",J3131,0)</f>
        <v>0</v>
      </c>
      <c r="BJ3131" s="20" t="s">
        <v>79</v>
      </c>
      <c r="BK3131" s="158">
        <f>ROUND(I3131*H3131,2)</f>
        <v>0</v>
      </c>
      <c r="BL3131" s="20" t="s">
        <v>292</v>
      </c>
      <c r="BM3131" s="157" t="s">
        <v>4186</v>
      </c>
    </row>
    <row r="3132" spans="1:65" s="2" customFormat="1" ht="78">
      <c r="A3132" s="35"/>
      <c r="B3132" s="36"/>
      <c r="C3132" s="35"/>
      <c r="D3132" s="159" t="s">
        <v>204</v>
      </c>
      <c r="E3132" s="35"/>
      <c r="F3132" s="160" t="s">
        <v>4187</v>
      </c>
      <c r="G3132" s="35"/>
      <c r="H3132" s="35"/>
      <c r="I3132" s="161"/>
      <c r="J3132" s="35"/>
      <c r="K3132" s="35"/>
      <c r="L3132" s="36"/>
      <c r="M3132" s="162"/>
      <c r="N3132" s="163"/>
      <c r="O3132" s="56"/>
      <c r="P3132" s="56"/>
      <c r="Q3132" s="56"/>
      <c r="R3132" s="56"/>
      <c r="S3132" s="56"/>
      <c r="T3132" s="57"/>
      <c r="U3132" s="35"/>
      <c r="V3132" s="35"/>
      <c r="W3132" s="35"/>
      <c r="X3132" s="35"/>
      <c r="Y3132" s="35"/>
      <c r="Z3132" s="35"/>
      <c r="AA3132" s="35"/>
      <c r="AB3132" s="35"/>
      <c r="AC3132" s="35"/>
      <c r="AD3132" s="35"/>
      <c r="AE3132" s="35"/>
      <c r="AT3132" s="20" t="s">
        <v>204</v>
      </c>
      <c r="AU3132" s="20" t="s">
        <v>81</v>
      </c>
    </row>
    <row r="3133" spans="1:65" s="13" customFormat="1" ht="22.5">
      <c r="B3133" s="164"/>
      <c r="D3133" s="159" t="s">
        <v>206</v>
      </c>
      <c r="E3133" s="165" t="s">
        <v>3</v>
      </c>
      <c r="F3133" s="166" t="s">
        <v>4188</v>
      </c>
      <c r="H3133" s="167">
        <v>144.01</v>
      </c>
      <c r="I3133" s="168"/>
      <c r="L3133" s="164"/>
      <c r="M3133" s="169"/>
      <c r="N3133" s="170"/>
      <c r="O3133" s="170"/>
      <c r="P3133" s="170"/>
      <c r="Q3133" s="170"/>
      <c r="R3133" s="170"/>
      <c r="S3133" s="170"/>
      <c r="T3133" s="171"/>
      <c r="AT3133" s="165" t="s">
        <v>206</v>
      </c>
      <c r="AU3133" s="165" t="s">
        <v>81</v>
      </c>
      <c r="AV3133" s="13" t="s">
        <v>81</v>
      </c>
      <c r="AW3133" s="13" t="s">
        <v>34</v>
      </c>
      <c r="AX3133" s="13" t="s">
        <v>72</v>
      </c>
      <c r="AY3133" s="165" t="s">
        <v>195</v>
      </c>
    </row>
    <row r="3134" spans="1:65" s="13" customFormat="1" ht="33.75">
      <c r="B3134" s="164"/>
      <c r="D3134" s="159" t="s">
        <v>206</v>
      </c>
      <c r="E3134" s="165" t="s">
        <v>3</v>
      </c>
      <c r="F3134" s="166" t="s">
        <v>4189</v>
      </c>
      <c r="H3134" s="167">
        <v>388.04</v>
      </c>
      <c r="I3134" s="168"/>
      <c r="L3134" s="164"/>
      <c r="M3134" s="169"/>
      <c r="N3134" s="170"/>
      <c r="O3134" s="170"/>
      <c r="P3134" s="170"/>
      <c r="Q3134" s="170"/>
      <c r="R3134" s="170"/>
      <c r="S3134" s="170"/>
      <c r="T3134" s="171"/>
      <c r="AT3134" s="165" t="s">
        <v>206</v>
      </c>
      <c r="AU3134" s="165" t="s">
        <v>81</v>
      </c>
      <c r="AV3134" s="13" t="s">
        <v>81</v>
      </c>
      <c r="AW3134" s="13" t="s">
        <v>34</v>
      </c>
      <c r="AX3134" s="13" t="s">
        <v>72</v>
      </c>
      <c r="AY3134" s="165" t="s">
        <v>195</v>
      </c>
    </row>
    <row r="3135" spans="1:65" s="13" customFormat="1" ht="22.5">
      <c r="B3135" s="164"/>
      <c r="D3135" s="159" t="s">
        <v>206</v>
      </c>
      <c r="E3135" s="165" t="s">
        <v>3</v>
      </c>
      <c r="F3135" s="166" t="s">
        <v>4190</v>
      </c>
      <c r="H3135" s="167">
        <v>193</v>
      </c>
      <c r="I3135" s="168"/>
      <c r="L3135" s="164"/>
      <c r="M3135" s="169"/>
      <c r="N3135" s="170"/>
      <c r="O3135" s="170"/>
      <c r="P3135" s="170"/>
      <c r="Q3135" s="170"/>
      <c r="R3135" s="170"/>
      <c r="S3135" s="170"/>
      <c r="T3135" s="171"/>
      <c r="AT3135" s="165" t="s">
        <v>206</v>
      </c>
      <c r="AU3135" s="165" t="s">
        <v>81</v>
      </c>
      <c r="AV3135" s="13" t="s">
        <v>81</v>
      </c>
      <c r="AW3135" s="13" t="s">
        <v>34</v>
      </c>
      <c r="AX3135" s="13" t="s">
        <v>72</v>
      </c>
      <c r="AY3135" s="165" t="s">
        <v>195</v>
      </c>
    </row>
    <row r="3136" spans="1:65" s="13" customFormat="1" ht="33.75">
      <c r="B3136" s="164"/>
      <c r="D3136" s="159" t="s">
        <v>206</v>
      </c>
      <c r="E3136" s="165" t="s">
        <v>3</v>
      </c>
      <c r="F3136" s="166" t="s">
        <v>4191</v>
      </c>
      <c r="H3136" s="167">
        <v>183.47</v>
      </c>
      <c r="I3136" s="168"/>
      <c r="L3136" s="164"/>
      <c r="M3136" s="169"/>
      <c r="N3136" s="170"/>
      <c r="O3136" s="170"/>
      <c r="P3136" s="170"/>
      <c r="Q3136" s="170"/>
      <c r="R3136" s="170"/>
      <c r="S3136" s="170"/>
      <c r="T3136" s="171"/>
      <c r="AT3136" s="165" t="s">
        <v>206</v>
      </c>
      <c r="AU3136" s="165" t="s">
        <v>81</v>
      </c>
      <c r="AV3136" s="13" t="s">
        <v>81</v>
      </c>
      <c r="AW3136" s="13" t="s">
        <v>34</v>
      </c>
      <c r="AX3136" s="13" t="s">
        <v>72</v>
      </c>
      <c r="AY3136" s="165" t="s">
        <v>195</v>
      </c>
    </row>
    <row r="3137" spans="1:65" s="13" customFormat="1">
      <c r="B3137" s="164"/>
      <c r="D3137" s="159" t="s">
        <v>206</v>
      </c>
      <c r="E3137" s="165" t="s">
        <v>3</v>
      </c>
      <c r="F3137" s="166" t="s">
        <v>4192</v>
      </c>
      <c r="H3137" s="167">
        <v>15.21</v>
      </c>
      <c r="I3137" s="168"/>
      <c r="L3137" s="164"/>
      <c r="M3137" s="169"/>
      <c r="N3137" s="170"/>
      <c r="O3137" s="170"/>
      <c r="P3137" s="170"/>
      <c r="Q3137" s="170"/>
      <c r="R3137" s="170"/>
      <c r="S3137" s="170"/>
      <c r="T3137" s="171"/>
      <c r="AT3137" s="165" t="s">
        <v>206</v>
      </c>
      <c r="AU3137" s="165" t="s">
        <v>81</v>
      </c>
      <c r="AV3137" s="13" t="s">
        <v>81</v>
      </c>
      <c r="AW3137" s="13" t="s">
        <v>34</v>
      </c>
      <c r="AX3137" s="13" t="s">
        <v>72</v>
      </c>
      <c r="AY3137" s="165" t="s">
        <v>195</v>
      </c>
    </row>
    <row r="3138" spans="1:65" s="13" customFormat="1">
      <c r="B3138" s="164"/>
      <c r="D3138" s="159" t="s">
        <v>206</v>
      </c>
      <c r="E3138" s="165" t="s">
        <v>3</v>
      </c>
      <c r="F3138" s="166" t="s">
        <v>4193</v>
      </c>
      <c r="H3138" s="167">
        <v>40.35</v>
      </c>
      <c r="I3138" s="168"/>
      <c r="L3138" s="164"/>
      <c r="M3138" s="169"/>
      <c r="N3138" s="170"/>
      <c r="O3138" s="170"/>
      <c r="P3138" s="170"/>
      <c r="Q3138" s="170"/>
      <c r="R3138" s="170"/>
      <c r="S3138" s="170"/>
      <c r="T3138" s="171"/>
      <c r="AT3138" s="165" t="s">
        <v>206</v>
      </c>
      <c r="AU3138" s="165" t="s">
        <v>81</v>
      </c>
      <c r="AV3138" s="13" t="s">
        <v>81</v>
      </c>
      <c r="AW3138" s="13" t="s">
        <v>34</v>
      </c>
      <c r="AX3138" s="13" t="s">
        <v>72</v>
      </c>
      <c r="AY3138" s="165" t="s">
        <v>195</v>
      </c>
    </row>
    <row r="3139" spans="1:65" s="15" customFormat="1">
      <c r="B3139" s="180"/>
      <c r="D3139" s="159" t="s">
        <v>206</v>
      </c>
      <c r="E3139" s="181" t="s">
        <v>3</v>
      </c>
      <c r="F3139" s="182" t="s">
        <v>212</v>
      </c>
      <c r="H3139" s="183">
        <v>964.08</v>
      </c>
      <c r="I3139" s="184"/>
      <c r="L3139" s="180"/>
      <c r="M3139" s="185"/>
      <c r="N3139" s="186"/>
      <c r="O3139" s="186"/>
      <c r="P3139" s="186"/>
      <c r="Q3139" s="186"/>
      <c r="R3139" s="186"/>
      <c r="S3139" s="186"/>
      <c r="T3139" s="187"/>
      <c r="AT3139" s="181" t="s">
        <v>206</v>
      </c>
      <c r="AU3139" s="181" t="s">
        <v>81</v>
      </c>
      <c r="AV3139" s="15" t="s">
        <v>202</v>
      </c>
      <c r="AW3139" s="15" t="s">
        <v>34</v>
      </c>
      <c r="AX3139" s="15" t="s">
        <v>79</v>
      </c>
      <c r="AY3139" s="181" t="s">
        <v>195</v>
      </c>
    </row>
    <row r="3140" spans="1:65" s="2" customFormat="1" ht="37.9" customHeight="1">
      <c r="A3140" s="35"/>
      <c r="B3140" s="145"/>
      <c r="C3140" s="146" t="s">
        <v>4194</v>
      </c>
      <c r="D3140" s="146" t="s">
        <v>197</v>
      </c>
      <c r="E3140" s="147" t="s">
        <v>4195</v>
      </c>
      <c r="F3140" s="148" t="s">
        <v>4196</v>
      </c>
      <c r="G3140" s="149" t="s">
        <v>300</v>
      </c>
      <c r="H3140" s="150">
        <v>964.08</v>
      </c>
      <c r="I3140" s="151"/>
      <c r="J3140" s="152">
        <f>ROUND(I3140*H3140,2)</f>
        <v>0</v>
      </c>
      <c r="K3140" s="148" t="s">
        <v>201</v>
      </c>
      <c r="L3140" s="36"/>
      <c r="M3140" s="153" t="s">
        <v>3</v>
      </c>
      <c r="N3140" s="154" t="s">
        <v>43</v>
      </c>
      <c r="O3140" s="56"/>
      <c r="P3140" s="155">
        <f>O3140*H3140</f>
        <v>0</v>
      </c>
      <c r="Q3140" s="155">
        <v>7.5799999999999999E-3</v>
      </c>
      <c r="R3140" s="155">
        <f>Q3140*H3140</f>
        <v>7.3077264</v>
      </c>
      <c r="S3140" s="155">
        <v>0</v>
      </c>
      <c r="T3140" s="156">
        <f>S3140*H3140</f>
        <v>0</v>
      </c>
      <c r="U3140" s="35"/>
      <c r="V3140" s="35"/>
      <c r="W3140" s="35"/>
      <c r="X3140" s="35"/>
      <c r="Y3140" s="35"/>
      <c r="Z3140" s="35"/>
      <c r="AA3140" s="35"/>
      <c r="AB3140" s="35"/>
      <c r="AC3140" s="35"/>
      <c r="AD3140" s="35"/>
      <c r="AE3140" s="35"/>
      <c r="AR3140" s="157" t="s">
        <v>292</v>
      </c>
      <c r="AT3140" s="157" t="s">
        <v>197</v>
      </c>
      <c r="AU3140" s="157" t="s">
        <v>81</v>
      </c>
      <c r="AY3140" s="20" t="s">
        <v>195</v>
      </c>
      <c r="BE3140" s="158">
        <f>IF(N3140="základní",J3140,0)</f>
        <v>0</v>
      </c>
      <c r="BF3140" s="158">
        <f>IF(N3140="snížená",J3140,0)</f>
        <v>0</v>
      </c>
      <c r="BG3140" s="158">
        <f>IF(N3140="zákl. přenesená",J3140,0)</f>
        <v>0</v>
      </c>
      <c r="BH3140" s="158">
        <f>IF(N3140="sníž. přenesená",J3140,0)</f>
        <v>0</v>
      </c>
      <c r="BI3140" s="158">
        <f>IF(N3140="nulová",J3140,0)</f>
        <v>0</v>
      </c>
      <c r="BJ3140" s="20" t="s">
        <v>79</v>
      </c>
      <c r="BK3140" s="158">
        <f>ROUND(I3140*H3140,2)</f>
        <v>0</v>
      </c>
      <c r="BL3140" s="20" t="s">
        <v>292</v>
      </c>
      <c r="BM3140" s="157" t="s">
        <v>4197</v>
      </c>
    </row>
    <row r="3141" spans="1:65" s="2" customFormat="1" ht="78">
      <c r="A3141" s="35"/>
      <c r="B3141" s="36"/>
      <c r="C3141" s="35"/>
      <c r="D3141" s="159" t="s">
        <v>204</v>
      </c>
      <c r="E3141" s="35"/>
      <c r="F3141" s="160" t="s">
        <v>4187</v>
      </c>
      <c r="G3141" s="35"/>
      <c r="H3141" s="35"/>
      <c r="I3141" s="161"/>
      <c r="J3141" s="35"/>
      <c r="K3141" s="35"/>
      <c r="L3141" s="36"/>
      <c r="M3141" s="162"/>
      <c r="N3141" s="163"/>
      <c r="O3141" s="56"/>
      <c r="P3141" s="56"/>
      <c r="Q3141" s="56"/>
      <c r="R3141" s="56"/>
      <c r="S3141" s="56"/>
      <c r="T3141" s="57"/>
      <c r="U3141" s="35"/>
      <c r="V3141" s="35"/>
      <c r="W3141" s="35"/>
      <c r="X3141" s="35"/>
      <c r="Y3141" s="35"/>
      <c r="Z3141" s="35"/>
      <c r="AA3141" s="35"/>
      <c r="AB3141" s="35"/>
      <c r="AC3141" s="35"/>
      <c r="AD3141" s="35"/>
      <c r="AE3141" s="35"/>
      <c r="AT3141" s="20" t="s">
        <v>204</v>
      </c>
      <c r="AU3141" s="20" t="s">
        <v>81</v>
      </c>
    </row>
    <row r="3142" spans="1:65" s="2" customFormat="1" ht="37.9" customHeight="1">
      <c r="A3142" s="35"/>
      <c r="B3142" s="145"/>
      <c r="C3142" s="146" t="s">
        <v>4198</v>
      </c>
      <c r="D3142" s="146" t="s">
        <v>197</v>
      </c>
      <c r="E3142" s="147" t="s">
        <v>4199</v>
      </c>
      <c r="F3142" s="148" t="s">
        <v>4200</v>
      </c>
      <c r="G3142" s="149" t="s">
        <v>321</v>
      </c>
      <c r="H3142" s="150">
        <v>210.05</v>
      </c>
      <c r="I3142" s="151"/>
      <c r="J3142" s="152">
        <f>ROUND(I3142*H3142,2)</f>
        <v>0</v>
      </c>
      <c r="K3142" s="148" t="s">
        <v>201</v>
      </c>
      <c r="L3142" s="36"/>
      <c r="M3142" s="153" t="s">
        <v>3</v>
      </c>
      <c r="N3142" s="154" t="s">
        <v>43</v>
      </c>
      <c r="O3142" s="56"/>
      <c r="P3142" s="155">
        <f>O3142*H3142</f>
        <v>0</v>
      </c>
      <c r="Q3142" s="155">
        <v>1.7700000000000001E-3</v>
      </c>
      <c r="R3142" s="155">
        <f>Q3142*H3142</f>
        <v>0.37178850000000002</v>
      </c>
      <c r="S3142" s="155">
        <v>0</v>
      </c>
      <c r="T3142" s="156">
        <f>S3142*H3142</f>
        <v>0</v>
      </c>
      <c r="U3142" s="35"/>
      <c r="V3142" s="35"/>
      <c r="W3142" s="35"/>
      <c r="X3142" s="35"/>
      <c r="Y3142" s="35"/>
      <c r="Z3142" s="35"/>
      <c r="AA3142" s="35"/>
      <c r="AB3142" s="35"/>
      <c r="AC3142" s="35"/>
      <c r="AD3142" s="35"/>
      <c r="AE3142" s="35"/>
      <c r="AR3142" s="157" t="s">
        <v>292</v>
      </c>
      <c r="AT3142" s="157" t="s">
        <v>197</v>
      </c>
      <c r="AU3142" s="157" t="s">
        <v>81</v>
      </c>
      <c r="AY3142" s="20" t="s">
        <v>195</v>
      </c>
      <c r="BE3142" s="158">
        <f>IF(N3142="základní",J3142,0)</f>
        <v>0</v>
      </c>
      <c r="BF3142" s="158">
        <f>IF(N3142="snížená",J3142,0)</f>
        <v>0</v>
      </c>
      <c r="BG3142" s="158">
        <f>IF(N3142="zákl. přenesená",J3142,0)</f>
        <v>0</v>
      </c>
      <c r="BH3142" s="158">
        <f>IF(N3142="sníž. přenesená",J3142,0)</f>
        <v>0</v>
      </c>
      <c r="BI3142" s="158">
        <f>IF(N3142="nulová",J3142,0)</f>
        <v>0</v>
      </c>
      <c r="BJ3142" s="20" t="s">
        <v>79</v>
      </c>
      <c r="BK3142" s="158">
        <f>ROUND(I3142*H3142,2)</f>
        <v>0</v>
      </c>
      <c r="BL3142" s="20" t="s">
        <v>292</v>
      </c>
      <c r="BM3142" s="157" t="s">
        <v>4201</v>
      </c>
    </row>
    <row r="3143" spans="1:65" s="2" customFormat="1" ht="58.5">
      <c r="A3143" s="35"/>
      <c r="B3143" s="36"/>
      <c r="C3143" s="35"/>
      <c r="D3143" s="159" t="s">
        <v>204</v>
      </c>
      <c r="E3143" s="35"/>
      <c r="F3143" s="160" t="s">
        <v>4202</v>
      </c>
      <c r="G3143" s="35"/>
      <c r="H3143" s="35"/>
      <c r="I3143" s="161"/>
      <c r="J3143" s="35"/>
      <c r="K3143" s="35"/>
      <c r="L3143" s="36"/>
      <c r="M3143" s="162"/>
      <c r="N3143" s="163"/>
      <c r="O3143" s="56"/>
      <c r="P3143" s="56"/>
      <c r="Q3143" s="56"/>
      <c r="R3143" s="56"/>
      <c r="S3143" s="56"/>
      <c r="T3143" s="57"/>
      <c r="U3143" s="35"/>
      <c r="V3143" s="35"/>
      <c r="W3143" s="35"/>
      <c r="X3143" s="35"/>
      <c r="Y3143" s="35"/>
      <c r="Z3143" s="35"/>
      <c r="AA3143" s="35"/>
      <c r="AB3143" s="35"/>
      <c r="AC3143" s="35"/>
      <c r="AD3143" s="35"/>
      <c r="AE3143" s="35"/>
      <c r="AT3143" s="20" t="s">
        <v>204</v>
      </c>
      <c r="AU3143" s="20" t="s">
        <v>81</v>
      </c>
    </row>
    <row r="3144" spans="1:65" s="13" customFormat="1" ht="22.5">
      <c r="B3144" s="164"/>
      <c r="D3144" s="159" t="s">
        <v>206</v>
      </c>
      <c r="E3144" s="165" t="s">
        <v>3</v>
      </c>
      <c r="F3144" s="166" t="s">
        <v>1221</v>
      </c>
      <c r="H3144" s="167">
        <v>210.05</v>
      </c>
      <c r="I3144" s="168"/>
      <c r="L3144" s="164"/>
      <c r="M3144" s="169"/>
      <c r="N3144" s="170"/>
      <c r="O3144" s="170"/>
      <c r="P3144" s="170"/>
      <c r="Q3144" s="170"/>
      <c r="R3144" s="170"/>
      <c r="S3144" s="170"/>
      <c r="T3144" s="171"/>
      <c r="AT3144" s="165" t="s">
        <v>206</v>
      </c>
      <c r="AU3144" s="165" t="s">
        <v>81</v>
      </c>
      <c r="AV3144" s="13" t="s">
        <v>81</v>
      </c>
      <c r="AW3144" s="13" t="s">
        <v>34</v>
      </c>
      <c r="AX3144" s="13" t="s">
        <v>79</v>
      </c>
      <c r="AY3144" s="165" t="s">
        <v>195</v>
      </c>
    </row>
    <row r="3145" spans="1:65" s="2" customFormat="1" ht="14.45" customHeight="1">
      <c r="A3145" s="35"/>
      <c r="B3145" s="145"/>
      <c r="C3145" s="188" t="s">
        <v>4203</v>
      </c>
      <c r="D3145" s="188" t="s">
        <v>282</v>
      </c>
      <c r="E3145" s="189" t="s">
        <v>4204</v>
      </c>
      <c r="F3145" s="190" t="s">
        <v>4205</v>
      </c>
      <c r="G3145" s="191" t="s">
        <v>467</v>
      </c>
      <c r="H3145" s="192">
        <v>717</v>
      </c>
      <c r="I3145" s="193"/>
      <c r="J3145" s="194">
        <f>ROUND(I3145*H3145,2)</f>
        <v>0</v>
      </c>
      <c r="K3145" s="190" t="s">
        <v>201</v>
      </c>
      <c r="L3145" s="195"/>
      <c r="M3145" s="196" t="s">
        <v>3</v>
      </c>
      <c r="N3145" s="197" t="s">
        <v>43</v>
      </c>
      <c r="O3145" s="56"/>
      <c r="P3145" s="155">
        <f>O3145*H3145</f>
        <v>0</v>
      </c>
      <c r="Q3145" s="155">
        <v>2.0999999999999999E-3</v>
      </c>
      <c r="R3145" s="155">
        <f>Q3145*H3145</f>
        <v>1.5056999999999998</v>
      </c>
      <c r="S3145" s="155">
        <v>0</v>
      </c>
      <c r="T3145" s="156">
        <f>S3145*H3145</f>
        <v>0</v>
      </c>
      <c r="U3145" s="35"/>
      <c r="V3145" s="35"/>
      <c r="W3145" s="35"/>
      <c r="X3145" s="35"/>
      <c r="Y3145" s="35"/>
      <c r="Z3145" s="35"/>
      <c r="AA3145" s="35"/>
      <c r="AB3145" s="35"/>
      <c r="AC3145" s="35"/>
      <c r="AD3145" s="35"/>
      <c r="AE3145" s="35"/>
      <c r="AR3145" s="157" t="s">
        <v>392</v>
      </c>
      <c r="AT3145" s="157" t="s">
        <v>282</v>
      </c>
      <c r="AU3145" s="157" t="s">
        <v>81</v>
      </c>
      <c r="AY3145" s="20" t="s">
        <v>195</v>
      </c>
      <c r="BE3145" s="158">
        <f>IF(N3145="základní",J3145,0)</f>
        <v>0</v>
      </c>
      <c r="BF3145" s="158">
        <f>IF(N3145="snížená",J3145,0)</f>
        <v>0</v>
      </c>
      <c r="BG3145" s="158">
        <f>IF(N3145="zákl. přenesená",J3145,0)</f>
        <v>0</v>
      </c>
      <c r="BH3145" s="158">
        <f>IF(N3145="sníž. přenesená",J3145,0)</f>
        <v>0</v>
      </c>
      <c r="BI3145" s="158">
        <f>IF(N3145="nulová",J3145,0)</f>
        <v>0</v>
      </c>
      <c r="BJ3145" s="20" t="s">
        <v>79</v>
      </c>
      <c r="BK3145" s="158">
        <f>ROUND(I3145*H3145,2)</f>
        <v>0</v>
      </c>
      <c r="BL3145" s="20" t="s">
        <v>292</v>
      </c>
      <c r="BM3145" s="157" t="s">
        <v>4206</v>
      </c>
    </row>
    <row r="3146" spans="1:65" s="13" customFormat="1">
      <c r="B3146" s="164"/>
      <c r="D3146" s="159" t="s">
        <v>206</v>
      </c>
      <c r="E3146" s="165" t="s">
        <v>3</v>
      </c>
      <c r="F3146" s="166" t="s">
        <v>4207</v>
      </c>
      <c r="H3146" s="167">
        <v>717</v>
      </c>
      <c r="I3146" s="168"/>
      <c r="L3146" s="164"/>
      <c r="M3146" s="169"/>
      <c r="N3146" s="170"/>
      <c r="O3146" s="170"/>
      <c r="P3146" s="170"/>
      <c r="Q3146" s="170"/>
      <c r="R3146" s="170"/>
      <c r="S3146" s="170"/>
      <c r="T3146" s="171"/>
      <c r="AT3146" s="165" t="s">
        <v>206</v>
      </c>
      <c r="AU3146" s="165" t="s">
        <v>81</v>
      </c>
      <c r="AV3146" s="13" t="s">
        <v>81</v>
      </c>
      <c r="AW3146" s="13" t="s">
        <v>34</v>
      </c>
      <c r="AX3146" s="13" t="s">
        <v>79</v>
      </c>
      <c r="AY3146" s="165" t="s">
        <v>195</v>
      </c>
    </row>
    <row r="3147" spans="1:65" s="2" customFormat="1" ht="37.9" customHeight="1">
      <c r="A3147" s="35"/>
      <c r="B3147" s="145"/>
      <c r="C3147" s="146" t="s">
        <v>4208</v>
      </c>
      <c r="D3147" s="146" t="s">
        <v>197</v>
      </c>
      <c r="E3147" s="147" t="s">
        <v>4209</v>
      </c>
      <c r="F3147" s="148" t="s">
        <v>4210</v>
      </c>
      <c r="G3147" s="149" t="s">
        <v>321</v>
      </c>
      <c r="H3147" s="150">
        <v>210.05</v>
      </c>
      <c r="I3147" s="151"/>
      <c r="J3147" s="152">
        <f>ROUND(I3147*H3147,2)</f>
        <v>0</v>
      </c>
      <c r="K3147" s="148" t="s">
        <v>201</v>
      </c>
      <c r="L3147" s="36"/>
      <c r="M3147" s="153" t="s">
        <v>3</v>
      </c>
      <c r="N3147" s="154" t="s">
        <v>43</v>
      </c>
      <c r="O3147" s="56"/>
      <c r="P3147" s="155">
        <f>O3147*H3147</f>
        <v>0</v>
      </c>
      <c r="Q3147" s="155">
        <v>1.0200000000000001E-3</v>
      </c>
      <c r="R3147" s="155">
        <f>Q3147*H3147</f>
        <v>0.21425100000000002</v>
      </c>
      <c r="S3147" s="155">
        <v>0</v>
      </c>
      <c r="T3147" s="156">
        <f>S3147*H3147</f>
        <v>0</v>
      </c>
      <c r="U3147" s="35"/>
      <c r="V3147" s="35"/>
      <c r="W3147" s="35"/>
      <c r="X3147" s="35"/>
      <c r="Y3147" s="35"/>
      <c r="Z3147" s="35"/>
      <c r="AA3147" s="35"/>
      <c r="AB3147" s="35"/>
      <c r="AC3147" s="35"/>
      <c r="AD3147" s="35"/>
      <c r="AE3147" s="35"/>
      <c r="AR3147" s="157" t="s">
        <v>292</v>
      </c>
      <c r="AT3147" s="157" t="s">
        <v>197</v>
      </c>
      <c r="AU3147" s="157" t="s">
        <v>81</v>
      </c>
      <c r="AY3147" s="20" t="s">
        <v>195</v>
      </c>
      <c r="BE3147" s="158">
        <f>IF(N3147="základní",J3147,0)</f>
        <v>0</v>
      </c>
      <c r="BF3147" s="158">
        <f>IF(N3147="snížená",J3147,0)</f>
        <v>0</v>
      </c>
      <c r="BG3147" s="158">
        <f>IF(N3147="zákl. přenesená",J3147,0)</f>
        <v>0</v>
      </c>
      <c r="BH3147" s="158">
        <f>IF(N3147="sníž. přenesená",J3147,0)</f>
        <v>0</v>
      </c>
      <c r="BI3147" s="158">
        <f>IF(N3147="nulová",J3147,0)</f>
        <v>0</v>
      </c>
      <c r="BJ3147" s="20" t="s">
        <v>79</v>
      </c>
      <c r="BK3147" s="158">
        <f>ROUND(I3147*H3147,2)</f>
        <v>0</v>
      </c>
      <c r="BL3147" s="20" t="s">
        <v>292</v>
      </c>
      <c r="BM3147" s="157" t="s">
        <v>4211</v>
      </c>
    </row>
    <row r="3148" spans="1:65" s="2" customFormat="1" ht="58.5">
      <c r="A3148" s="35"/>
      <c r="B3148" s="36"/>
      <c r="C3148" s="35"/>
      <c r="D3148" s="159" t="s">
        <v>204</v>
      </c>
      <c r="E3148" s="35"/>
      <c r="F3148" s="160" t="s">
        <v>4202</v>
      </c>
      <c r="G3148" s="35"/>
      <c r="H3148" s="35"/>
      <c r="I3148" s="161"/>
      <c r="J3148" s="35"/>
      <c r="K3148" s="35"/>
      <c r="L3148" s="36"/>
      <c r="M3148" s="162"/>
      <c r="N3148" s="163"/>
      <c r="O3148" s="56"/>
      <c r="P3148" s="56"/>
      <c r="Q3148" s="56"/>
      <c r="R3148" s="56"/>
      <c r="S3148" s="56"/>
      <c r="T3148" s="57"/>
      <c r="U3148" s="35"/>
      <c r="V3148" s="35"/>
      <c r="W3148" s="35"/>
      <c r="X3148" s="35"/>
      <c r="Y3148" s="35"/>
      <c r="Z3148" s="35"/>
      <c r="AA3148" s="35"/>
      <c r="AB3148" s="35"/>
      <c r="AC3148" s="35"/>
      <c r="AD3148" s="35"/>
      <c r="AE3148" s="35"/>
      <c r="AT3148" s="20" t="s">
        <v>204</v>
      </c>
      <c r="AU3148" s="20" t="s">
        <v>81</v>
      </c>
    </row>
    <row r="3149" spans="1:65" s="13" customFormat="1" ht="22.5">
      <c r="B3149" s="164"/>
      <c r="D3149" s="159" t="s">
        <v>206</v>
      </c>
      <c r="E3149" s="165" t="s">
        <v>3</v>
      </c>
      <c r="F3149" s="166" t="s">
        <v>1221</v>
      </c>
      <c r="H3149" s="167">
        <v>210.05</v>
      </c>
      <c r="I3149" s="168"/>
      <c r="L3149" s="164"/>
      <c r="M3149" s="169"/>
      <c r="N3149" s="170"/>
      <c r="O3149" s="170"/>
      <c r="P3149" s="170"/>
      <c r="Q3149" s="170"/>
      <c r="R3149" s="170"/>
      <c r="S3149" s="170"/>
      <c r="T3149" s="171"/>
      <c r="AT3149" s="165" t="s">
        <v>206</v>
      </c>
      <c r="AU3149" s="165" t="s">
        <v>81</v>
      </c>
      <c r="AV3149" s="13" t="s">
        <v>81</v>
      </c>
      <c r="AW3149" s="13" t="s">
        <v>34</v>
      </c>
      <c r="AX3149" s="13" t="s">
        <v>79</v>
      </c>
      <c r="AY3149" s="165" t="s">
        <v>195</v>
      </c>
    </row>
    <row r="3150" spans="1:65" s="2" customFormat="1" ht="24.2" customHeight="1">
      <c r="A3150" s="35"/>
      <c r="B3150" s="145"/>
      <c r="C3150" s="188" t="s">
        <v>4212</v>
      </c>
      <c r="D3150" s="188" t="s">
        <v>282</v>
      </c>
      <c r="E3150" s="189" t="s">
        <v>4213</v>
      </c>
      <c r="F3150" s="190" t="s">
        <v>4214</v>
      </c>
      <c r="G3150" s="191" t="s">
        <v>300</v>
      </c>
      <c r="H3150" s="192">
        <v>46.210999999999999</v>
      </c>
      <c r="I3150" s="193"/>
      <c r="J3150" s="194">
        <f>ROUND(I3150*H3150,2)</f>
        <v>0</v>
      </c>
      <c r="K3150" s="190" t="s">
        <v>201</v>
      </c>
      <c r="L3150" s="195"/>
      <c r="M3150" s="196" t="s">
        <v>3</v>
      </c>
      <c r="N3150" s="197" t="s">
        <v>43</v>
      </c>
      <c r="O3150" s="56"/>
      <c r="P3150" s="155">
        <f>O3150*H3150</f>
        <v>0</v>
      </c>
      <c r="Q3150" s="155">
        <v>1.9199999999999998E-2</v>
      </c>
      <c r="R3150" s="155">
        <f>Q3150*H3150</f>
        <v>0.88725119999999991</v>
      </c>
      <c r="S3150" s="155">
        <v>0</v>
      </c>
      <c r="T3150" s="156">
        <f>S3150*H3150</f>
        <v>0</v>
      </c>
      <c r="U3150" s="35"/>
      <c r="V3150" s="35"/>
      <c r="W3150" s="35"/>
      <c r="X3150" s="35"/>
      <c r="Y3150" s="35"/>
      <c r="Z3150" s="35"/>
      <c r="AA3150" s="35"/>
      <c r="AB3150" s="35"/>
      <c r="AC3150" s="35"/>
      <c r="AD3150" s="35"/>
      <c r="AE3150" s="35"/>
      <c r="AR3150" s="157" t="s">
        <v>392</v>
      </c>
      <c r="AT3150" s="157" t="s">
        <v>282</v>
      </c>
      <c r="AU3150" s="157" t="s">
        <v>81</v>
      </c>
      <c r="AY3150" s="20" t="s">
        <v>195</v>
      </c>
      <c r="BE3150" s="158">
        <f>IF(N3150="základní",J3150,0)</f>
        <v>0</v>
      </c>
      <c r="BF3150" s="158">
        <f>IF(N3150="snížená",J3150,0)</f>
        <v>0</v>
      </c>
      <c r="BG3150" s="158">
        <f>IF(N3150="zákl. přenesená",J3150,0)</f>
        <v>0</v>
      </c>
      <c r="BH3150" s="158">
        <f>IF(N3150="sníž. přenesená",J3150,0)</f>
        <v>0</v>
      </c>
      <c r="BI3150" s="158">
        <f>IF(N3150="nulová",J3150,0)</f>
        <v>0</v>
      </c>
      <c r="BJ3150" s="20" t="s">
        <v>79</v>
      </c>
      <c r="BK3150" s="158">
        <f>ROUND(I3150*H3150,2)</f>
        <v>0</v>
      </c>
      <c r="BL3150" s="20" t="s">
        <v>292</v>
      </c>
      <c r="BM3150" s="157" t="s">
        <v>4215</v>
      </c>
    </row>
    <row r="3151" spans="1:65" s="13" customFormat="1">
      <c r="B3151" s="164"/>
      <c r="D3151" s="159" t="s">
        <v>206</v>
      </c>
      <c r="E3151" s="165" t="s">
        <v>3</v>
      </c>
      <c r="F3151" s="166" t="s">
        <v>4216</v>
      </c>
      <c r="H3151" s="167">
        <v>46.210999999999999</v>
      </c>
      <c r="I3151" s="168"/>
      <c r="L3151" s="164"/>
      <c r="M3151" s="169"/>
      <c r="N3151" s="170"/>
      <c r="O3151" s="170"/>
      <c r="P3151" s="170"/>
      <c r="Q3151" s="170"/>
      <c r="R3151" s="170"/>
      <c r="S3151" s="170"/>
      <c r="T3151" s="171"/>
      <c r="AT3151" s="165" t="s">
        <v>206</v>
      </c>
      <c r="AU3151" s="165" t="s">
        <v>81</v>
      </c>
      <c r="AV3151" s="13" t="s">
        <v>81</v>
      </c>
      <c r="AW3151" s="13" t="s">
        <v>34</v>
      </c>
      <c r="AX3151" s="13" t="s">
        <v>79</v>
      </c>
      <c r="AY3151" s="165" t="s">
        <v>195</v>
      </c>
    </row>
    <row r="3152" spans="1:65" s="2" customFormat="1" ht="24.2" customHeight="1">
      <c r="A3152" s="35"/>
      <c r="B3152" s="145"/>
      <c r="C3152" s="146" t="s">
        <v>4217</v>
      </c>
      <c r="D3152" s="146" t="s">
        <v>197</v>
      </c>
      <c r="E3152" s="147" t="s">
        <v>4218</v>
      </c>
      <c r="F3152" s="148" t="s">
        <v>4219</v>
      </c>
      <c r="G3152" s="149" t="s">
        <v>321</v>
      </c>
      <c r="H3152" s="150">
        <v>642.87400000000002</v>
      </c>
      <c r="I3152" s="151"/>
      <c r="J3152" s="152">
        <f>ROUND(I3152*H3152,2)</f>
        <v>0</v>
      </c>
      <c r="K3152" s="148" t="s">
        <v>201</v>
      </c>
      <c r="L3152" s="36"/>
      <c r="M3152" s="153" t="s">
        <v>3</v>
      </c>
      <c r="N3152" s="154" t="s">
        <v>43</v>
      </c>
      <c r="O3152" s="56"/>
      <c r="P3152" s="155">
        <f>O3152*H3152</f>
        <v>0</v>
      </c>
      <c r="Q3152" s="155">
        <v>5.8E-4</v>
      </c>
      <c r="R3152" s="155">
        <f>Q3152*H3152</f>
        <v>0.37286691999999999</v>
      </c>
      <c r="S3152" s="155">
        <v>0</v>
      </c>
      <c r="T3152" s="156">
        <f>S3152*H3152</f>
        <v>0</v>
      </c>
      <c r="U3152" s="35"/>
      <c r="V3152" s="35"/>
      <c r="W3152" s="35"/>
      <c r="X3152" s="35"/>
      <c r="Y3152" s="35"/>
      <c r="Z3152" s="35"/>
      <c r="AA3152" s="35"/>
      <c r="AB3152" s="35"/>
      <c r="AC3152" s="35"/>
      <c r="AD3152" s="35"/>
      <c r="AE3152" s="35"/>
      <c r="AR3152" s="157" t="s">
        <v>292</v>
      </c>
      <c r="AT3152" s="157" t="s">
        <v>197</v>
      </c>
      <c r="AU3152" s="157" t="s">
        <v>81</v>
      </c>
      <c r="AY3152" s="20" t="s">
        <v>195</v>
      </c>
      <c r="BE3152" s="158">
        <f>IF(N3152="základní",J3152,0)</f>
        <v>0</v>
      </c>
      <c r="BF3152" s="158">
        <f>IF(N3152="snížená",J3152,0)</f>
        <v>0</v>
      </c>
      <c r="BG3152" s="158">
        <f>IF(N3152="zákl. přenesená",J3152,0)</f>
        <v>0</v>
      </c>
      <c r="BH3152" s="158">
        <f>IF(N3152="sníž. přenesená",J3152,0)</f>
        <v>0</v>
      </c>
      <c r="BI3152" s="158">
        <f>IF(N3152="nulová",J3152,0)</f>
        <v>0</v>
      </c>
      <c r="BJ3152" s="20" t="s">
        <v>79</v>
      </c>
      <c r="BK3152" s="158">
        <f>ROUND(I3152*H3152,2)</f>
        <v>0</v>
      </c>
      <c r="BL3152" s="20" t="s">
        <v>292</v>
      </c>
      <c r="BM3152" s="157" t="s">
        <v>4220</v>
      </c>
    </row>
    <row r="3153" spans="2:51" s="13" customFormat="1">
      <c r="B3153" s="164"/>
      <c r="D3153" s="159" t="s">
        <v>206</v>
      </c>
      <c r="E3153" s="165" t="s">
        <v>3</v>
      </c>
      <c r="F3153" s="166" t="s">
        <v>1712</v>
      </c>
      <c r="H3153" s="167">
        <v>22.8</v>
      </c>
      <c r="I3153" s="168"/>
      <c r="L3153" s="164"/>
      <c r="M3153" s="169"/>
      <c r="N3153" s="170"/>
      <c r="O3153" s="170"/>
      <c r="P3153" s="170"/>
      <c r="Q3153" s="170"/>
      <c r="R3153" s="170"/>
      <c r="S3153" s="170"/>
      <c r="T3153" s="171"/>
      <c r="AT3153" s="165" t="s">
        <v>206</v>
      </c>
      <c r="AU3153" s="165" t="s">
        <v>81</v>
      </c>
      <c r="AV3153" s="13" t="s">
        <v>81</v>
      </c>
      <c r="AW3153" s="13" t="s">
        <v>34</v>
      </c>
      <c r="AX3153" s="13" t="s">
        <v>72</v>
      </c>
      <c r="AY3153" s="165" t="s">
        <v>195</v>
      </c>
    </row>
    <row r="3154" spans="2:51" s="13" customFormat="1">
      <c r="B3154" s="164"/>
      <c r="D3154" s="159" t="s">
        <v>206</v>
      </c>
      <c r="E3154" s="165" t="s">
        <v>3</v>
      </c>
      <c r="F3154" s="166" t="s">
        <v>1713</v>
      </c>
      <c r="H3154" s="167">
        <v>11.7</v>
      </c>
      <c r="I3154" s="168"/>
      <c r="L3154" s="164"/>
      <c r="M3154" s="169"/>
      <c r="N3154" s="170"/>
      <c r="O3154" s="170"/>
      <c r="P3154" s="170"/>
      <c r="Q3154" s="170"/>
      <c r="R3154" s="170"/>
      <c r="S3154" s="170"/>
      <c r="T3154" s="171"/>
      <c r="AT3154" s="165" t="s">
        <v>206</v>
      </c>
      <c r="AU3154" s="165" t="s">
        <v>81</v>
      </c>
      <c r="AV3154" s="13" t="s">
        <v>81</v>
      </c>
      <c r="AW3154" s="13" t="s">
        <v>34</v>
      </c>
      <c r="AX3154" s="13" t="s">
        <v>72</v>
      </c>
      <c r="AY3154" s="165" t="s">
        <v>195</v>
      </c>
    </row>
    <row r="3155" spans="2:51" s="13" customFormat="1">
      <c r="B3155" s="164"/>
      <c r="D3155" s="159" t="s">
        <v>206</v>
      </c>
      <c r="E3155" s="165" t="s">
        <v>3</v>
      </c>
      <c r="F3155" s="166" t="s">
        <v>1714</v>
      </c>
      <c r="H3155" s="167">
        <v>14.583</v>
      </c>
      <c r="I3155" s="168"/>
      <c r="L3155" s="164"/>
      <c r="M3155" s="169"/>
      <c r="N3155" s="170"/>
      <c r="O3155" s="170"/>
      <c r="P3155" s="170"/>
      <c r="Q3155" s="170"/>
      <c r="R3155" s="170"/>
      <c r="S3155" s="170"/>
      <c r="T3155" s="171"/>
      <c r="AT3155" s="165" t="s">
        <v>206</v>
      </c>
      <c r="AU3155" s="165" t="s">
        <v>81</v>
      </c>
      <c r="AV3155" s="13" t="s">
        <v>81</v>
      </c>
      <c r="AW3155" s="13" t="s">
        <v>34</v>
      </c>
      <c r="AX3155" s="13" t="s">
        <v>72</v>
      </c>
      <c r="AY3155" s="165" t="s">
        <v>195</v>
      </c>
    </row>
    <row r="3156" spans="2:51" s="13" customFormat="1">
      <c r="B3156" s="164"/>
      <c r="D3156" s="159" t="s">
        <v>206</v>
      </c>
      <c r="E3156" s="165" t="s">
        <v>3</v>
      </c>
      <c r="F3156" s="166" t="s">
        <v>1715</v>
      </c>
      <c r="H3156" s="167">
        <v>14.997999999999999</v>
      </c>
      <c r="I3156" s="168"/>
      <c r="L3156" s="164"/>
      <c r="M3156" s="169"/>
      <c r="N3156" s="170"/>
      <c r="O3156" s="170"/>
      <c r="P3156" s="170"/>
      <c r="Q3156" s="170"/>
      <c r="R3156" s="170"/>
      <c r="S3156" s="170"/>
      <c r="T3156" s="171"/>
      <c r="AT3156" s="165" t="s">
        <v>206</v>
      </c>
      <c r="AU3156" s="165" t="s">
        <v>81</v>
      </c>
      <c r="AV3156" s="13" t="s">
        <v>81</v>
      </c>
      <c r="AW3156" s="13" t="s">
        <v>34</v>
      </c>
      <c r="AX3156" s="13" t="s">
        <v>72</v>
      </c>
      <c r="AY3156" s="165" t="s">
        <v>195</v>
      </c>
    </row>
    <row r="3157" spans="2:51" s="13" customFormat="1">
      <c r="B3157" s="164"/>
      <c r="D3157" s="159" t="s">
        <v>206</v>
      </c>
      <c r="E3157" s="165" t="s">
        <v>3</v>
      </c>
      <c r="F3157" s="166" t="s">
        <v>1716</v>
      </c>
      <c r="H3157" s="167">
        <v>8.8960000000000008</v>
      </c>
      <c r="I3157" s="168"/>
      <c r="L3157" s="164"/>
      <c r="M3157" s="169"/>
      <c r="N3157" s="170"/>
      <c r="O3157" s="170"/>
      <c r="P3157" s="170"/>
      <c r="Q3157" s="170"/>
      <c r="R3157" s="170"/>
      <c r="S3157" s="170"/>
      <c r="T3157" s="171"/>
      <c r="AT3157" s="165" t="s">
        <v>206</v>
      </c>
      <c r="AU3157" s="165" t="s">
        <v>81</v>
      </c>
      <c r="AV3157" s="13" t="s">
        <v>81</v>
      </c>
      <c r="AW3157" s="13" t="s">
        <v>34</v>
      </c>
      <c r="AX3157" s="13" t="s">
        <v>72</v>
      </c>
      <c r="AY3157" s="165" t="s">
        <v>195</v>
      </c>
    </row>
    <row r="3158" spans="2:51" s="13" customFormat="1">
      <c r="B3158" s="164"/>
      <c r="D3158" s="159" t="s">
        <v>206</v>
      </c>
      <c r="E3158" s="165" t="s">
        <v>3</v>
      </c>
      <c r="F3158" s="166" t="s">
        <v>1717</v>
      </c>
      <c r="H3158" s="167">
        <v>21.2</v>
      </c>
      <c r="I3158" s="168"/>
      <c r="L3158" s="164"/>
      <c r="M3158" s="169"/>
      <c r="N3158" s="170"/>
      <c r="O3158" s="170"/>
      <c r="P3158" s="170"/>
      <c r="Q3158" s="170"/>
      <c r="R3158" s="170"/>
      <c r="S3158" s="170"/>
      <c r="T3158" s="171"/>
      <c r="AT3158" s="165" t="s">
        <v>206</v>
      </c>
      <c r="AU3158" s="165" t="s">
        <v>81</v>
      </c>
      <c r="AV3158" s="13" t="s">
        <v>81</v>
      </c>
      <c r="AW3158" s="13" t="s">
        <v>34</v>
      </c>
      <c r="AX3158" s="13" t="s">
        <v>72</v>
      </c>
      <c r="AY3158" s="165" t="s">
        <v>195</v>
      </c>
    </row>
    <row r="3159" spans="2:51" s="14" customFormat="1">
      <c r="B3159" s="172"/>
      <c r="D3159" s="159" t="s">
        <v>206</v>
      </c>
      <c r="E3159" s="173" t="s">
        <v>3</v>
      </c>
      <c r="F3159" s="174" t="s">
        <v>218</v>
      </c>
      <c r="H3159" s="175">
        <v>94.177000000000007</v>
      </c>
      <c r="I3159" s="176"/>
      <c r="L3159" s="172"/>
      <c r="M3159" s="177"/>
      <c r="N3159" s="178"/>
      <c r="O3159" s="178"/>
      <c r="P3159" s="178"/>
      <c r="Q3159" s="178"/>
      <c r="R3159" s="178"/>
      <c r="S3159" s="178"/>
      <c r="T3159" s="179"/>
      <c r="AT3159" s="173" t="s">
        <v>206</v>
      </c>
      <c r="AU3159" s="173" t="s">
        <v>81</v>
      </c>
      <c r="AV3159" s="14" t="s">
        <v>109</v>
      </c>
      <c r="AW3159" s="14" t="s">
        <v>34</v>
      </c>
      <c r="AX3159" s="14" t="s">
        <v>72</v>
      </c>
      <c r="AY3159" s="173" t="s">
        <v>195</v>
      </c>
    </row>
    <row r="3160" spans="2:51" s="13" customFormat="1">
      <c r="B3160" s="164"/>
      <c r="D3160" s="159" t="s">
        <v>206</v>
      </c>
      <c r="E3160" s="165" t="s">
        <v>3</v>
      </c>
      <c r="F3160" s="166" t="s">
        <v>1718</v>
      </c>
      <c r="H3160" s="167">
        <v>11.99</v>
      </c>
      <c r="I3160" s="168"/>
      <c r="L3160" s="164"/>
      <c r="M3160" s="169"/>
      <c r="N3160" s="170"/>
      <c r="O3160" s="170"/>
      <c r="P3160" s="170"/>
      <c r="Q3160" s="170"/>
      <c r="R3160" s="170"/>
      <c r="S3160" s="170"/>
      <c r="T3160" s="171"/>
      <c r="AT3160" s="165" t="s">
        <v>206</v>
      </c>
      <c r="AU3160" s="165" t="s">
        <v>81</v>
      </c>
      <c r="AV3160" s="13" t="s">
        <v>81</v>
      </c>
      <c r="AW3160" s="13" t="s">
        <v>34</v>
      </c>
      <c r="AX3160" s="13" t="s">
        <v>72</v>
      </c>
      <c r="AY3160" s="165" t="s">
        <v>195</v>
      </c>
    </row>
    <row r="3161" spans="2:51" s="13" customFormat="1">
      <c r="B3161" s="164"/>
      <c r="D3161" s="159" t="s">
        <v>206</v>
      </c>
      <c r="E3161" s="165" t="s">
        <v>3</v>
      </c>
      <c r="F3161" s="166" t="s">
        <v>1719</v>
      </c>
      <c r="H3161" s="167">
        <v>79.790000000000006</v>
      </c>
      <c r="I3161" s="168"/>
      <c r="L3161" s="164"/>
      <c r="M3161" s="169"/>
      <c r="N3161" s="170"/>
      <c r="O3161" s="170"/>
      <c r="P3161" s="170"/>
      <c r="Q3161" s="170"/>
      <c r="R3161" s="170"/>
      <c r="S3161" s="170"/>
      <c r="T3161" s="171"/>
      <c r="AT3161" s="165" t="s">
        <v>206</v>
      </c>
      <c r="AU3161" s="165" t="s">
        <v>81</v>
      </c>
      <c r="AV3161" s="13" t="s">
        <v>81</v>
      </c>
      <c r="AW3161" s="13" t="s">
        <v>34</v>
      </c>
      <c r="AX3161" s="13" t="s">
        <v>72</v>
      </c>
      <c r="AY3161" s="165" t="s">
        <v>195</v>
      </c>
    </row>
    <row r="3162" spans="2:51" s="13" customFormat="1">
      <c r="B3162" s="164"/>
      <c r="D3162" s="159" t="s">
        <v>206</v>
      </c>
      <c r="E3162" s="165" t="s">
        <v>3</v>
      </c>
      <c r="F3162" s="166" t="s">
        <v>1720</v>
      </c>
      <c r="H3162" s="167">
        <v>12.76</v>
      </c>
      <c r="I3162" s="168"/>
      <c r="L3162" s="164"/>
      <c r="M3162" s="169"/>
      <c r="N3162" s="170"/>
      <c r="O3162" s="170"/>
      <c r="P3162" s="170"/>
      <c r="Q3162" s="170"/>
      <c r="R3162" s="170"/>
      <c r="S3162" s="170"/>
      <c r="T3162" s="171"/>
      <c r="AT3162" s="165" t="s">
        <v>206</v>
      </c>
      <c r="AU3162" s="165" t="s">
        <v>81</v>
      </c>
      <c r="AV3162" s="13" t="s">
        <v>81</v>
      </c>
      <c r="AW3162" s="13" t="s">
        <v>34</v>
      </c>
      <c r="AX3162" s="13" t="s">
        <v>72</v>
      </c>
      <c r="AY3162" s="165" t="s">
        <v>195</v>
      </c>
    </row>
    <row r="3163" spans="2:51" s="13" customFormat="1">
      <c r="B3163" s="164"/>
      <c r="D3163" s="159" t="s">
        <v>206</v>
      </c>
      <c r="E3163" s="165" t="s">
        <v>3</v>
      </c>
      <c r="F3163" s="166" t="s">
        <v>1721</v>
      </c>
      <c r="H3163" s="167">
        <v>10.302</v>
      </c>
      <c r="I3163" s="168"/>
      <c r="L3163" s="164"/>
      <c r="M3163" s="169"/>
      <c r="N3163" s="170"/>
      <c r="O3163" s="170"/>
      <c r="P3163" s="170"/>
      <c r="Q3163" s="170"/>
      <c r="R3163" s="170"/>
      <c r="S3163" s="170"/>
      <c r="T3163" s="171"/>
      <c r="AT3163" s="165" t="s">
        <v>206</v>
      </c>
      <c r="AU3163" s="165" t="s">
        <v>81</v>
      </c>
      <c r="AV3163" s="13" t="s">
        <v>81</v>
      </c>
      <c r="AW3163" s="13" t="s">
        <v>34</v>
      </c>
      <c r="AX3163" s="13" t="s">
        <v>72</v>
      </c>
      <c r="AY3163" s="165" t="s">
        <v>195</v>
      </c>
    </row>
    <row r="3164" spans="2:51" s="13" customFormat="1">
      <c r="B3164" s="164"/>
      <c r="D3164" s="159" t="s">
        <v>206</v>
      </c>
      <c r="E3164" s="165" t="s">
        <v>3</v>
      </c>
      <c r="F3164" s="166" t="s">
        <v>1722</v>
      </c>
      <c r="H3164" s="167">
        <v>14.689</v>
      </c>
      <c r="I3164" s="168"/>
      <c r="L3164" s="164"/>
      <c r="M3164" s="169"/>
      <c r="N3164" s="170"/>
      <c r="O3164" s="170"/>
      <c r="P3164" s="170"/>
      <c r="Q3164" s="170"/>
      <c r="R3164" s="170"/>
      <c r="S3164" s="170"/>
      <c r="T3164" s="171"/>
      <c r="AT3164" s="165" t="s">
        <v>206</v>
      </c>
      <c r="AU3164" s="165" t="s">
        <v>81</v>
      </c>
      <c r="AV3164" s="13" t="s">
        <v>81</v>
      </c>
      <c r="AW3164" s="13" t="s">
        <v>34</v>
      </c>
      <c r="AX3164" s="13" t="s">
        <v>72</v>
      </c>
      <c r="AY3164" s="165" t="s">
        <v>195</v>
      </c>
    </row>
    <row r="3165" spans="2:51" s="13" customFormat="1">
      <c r="B3165" s="164"/>
      <c r="D3165" s="159" t="s">
        <v>206</v>
      </c>
      <c r="E3165" s="165" t="s">
        <v>3</v>
      </c>
      <c r="F3165" s="166" t="s">
        <v>1723</v>
      </c>
      <c r="H3165" s="167">
        <v>34.590000000000003</v>
      </c>
      <c r="I3165" s="168"/>
      <c r="L3165" s="164"/>
      <c r="M3165" s="169"/>
      <c r="N3165" s="170"/>
      <c r="O3165" s="170"/>
      <c r="P3165" s="170"/>
      <c r="Q3165" s="170"/>
      <c r="R3165" s="170"/>
      <c r="S3165" s="170"/>
      <c r="T3165" s="171"/>
      <c r="AT3165" s="165" t="s">
        <v>206</v>
      </c>
      <c r="AU3165" s="165" t="s">
        <v>81</v>
      </c>
      <c r="AV3165" s="13" t="s">
        <v>81</v>
      </c>
      <c r="AW3165" s="13" t="s">
        <v>34</v>
      </c>
      <c r="AX3165" s="13" t="s">
        <v>72</v>
      </c>
      <c r="AY3165" s="165" t="s">
        <v>195</v>
      </c>
    </row>
    <row r="3166" spans="2:51" s="13" customFormat="1">
      <c r="B3166" s="164"/>
      <c r="D3166" s="159" t="s">
        <v>206</v>
      </c>
      <c r="E3166" s="165" t="s">
        <v>3</v>
      </c>
      <c r="F3166" s="166" t="s">
        <v>1724</v>
      </c>
      <c r="H3166" s="167">
        <v>10.4</v>
      </c>
      <c r="I3166" s="168"/>
      <c r="L3166" s="164"/>
      <c r="M3166" s="169"/>
      <c r="N3166" s="170"/>
      <c r="O3166" s="170"/>
      <c r="P3166" s="170"/>
      <c r="Q3166" s="170"/>
      <c r="R3166" s="170"/>
      <c r="S3166" s="170"/>
      <c r="T3166" s="171"/>
      <c r="AT3166" s="165" t="s">
        <v>206</v>
      </c>
      <c r="AU3166" s="165" t="s">
        <v>81</v>
      </c>
      <c r="AV3166" s="13" t="s">
        <v>81</v>
      </c>
      <c r="AW3166" s="13" t="s">
        <v>34</v>
      </c>
      <c r="AX3166" s="13" t="s">
        <v>72</v>
      </c>
      <c r="AY3166" s="165" t="s">
        <v>195</v>
      </c>
    </row>
    <row r="3167" spans="2:51" s="13" customFormat="1">
      <c r="B3167" s="164"/>
      <c r="D3167" s="159" t="s">
        <v>206</v>
      </c>
      <c r="E3167" s="165" t="s">
        <v>3</v>
      </c>
      <c r="F3167" s="166" t="s">
        <v>1725</v>
      </c>
      <c r="H3167" s="167">
        <v>9.4640000000000004</v>
      </c>
      <c r="I3167" s="168"/>
      <c r="L3167" s="164"/>
      <c r="M3167" s="169"/>
      <c r="N3167" s="170"/>
      <c r="O3167" s="170"/>
      <c r="P3167" s="170"/>
      <c r="Q3167" s="170"/>
      <c r="R3167" s="170"/>
      <c r="S3167" s="170"/>
      <c r="T3167" s="171"/>
      <c r="AT3167" s="165" t="s">
        <v>206</v>
      </c>
      <c r="AU3167" s="165" t="s">
        <v>81</v>
      </c>
      <c r="AV3167" s="13" t="s">
        <v>81</v>
      </c>
      <c r="AW3167" s="13" t="s">
        <v>34</v>
      </c>
      <c r="AX3167" s="13" t="s">
        <v>72</v>
      </c>
      <c r="AY3167" s="165" t="s">
        <v>195</v>
      </c>
    </row>
    <row r="3168" spans="2:51" s="13" customFormat="1">
      <c r="B3168" s="164"/>
      <c r="D3168" s="159" t="s">
        <v>206</v>
      </c>
      <c r="E3168" s="165" t="s">
        <v>3</v>
      </c>
      <c r="F3168" s="166" t="s">
        <v>1726</v>
      </c>
      <c r="H3168" s="167">
        <v>10.423999999999999</v>
      </c>
      <c r="I3168" s="168"/>
      <c r="L3168" s="164"/>
      <c r="M3168" s="169"/>
      <c r="N3168" s="170"/>
      <c r="O3168" s="170"/>
      <c r="P3168" s="170"/>
      <c r="Q3168" s="170"/>
      <c r="R3168" s="170"/>
      <c r="S3168" s="170"/>
      <c r="T3168" s="171"/>
      <c r="AT3168" s="165" t="s">
        <v>206</v>
      </c>
      <c r="AU3168" s="165" t="s">
        <v>81</v>
      </c>
      <c r="AV3168" s="13" t="s">
        <v>81</v>
      </c>
      <c r="AW3168" s="13" t="s">
        <v>34</v>
      </c>
      <c r="AX3168" s="13" t="s">
        <v>72</v>
      </c>
      <c r="AY3168" s="165" t="s">
        <v>195</v>
      </c>
    </row>
    <row r="3169" spans="2:51" s="14" customFormat="1">
      <c r="B3169" s="172"/>
      <c r="D3169" s="159" t="s">
        <v>206</v>
      </c>
      <c r="E3169" s="173" t="s">
        <v>3</v>
      </c>
      <c r="F3169" s="174" t="s">
        <v>532</v>
      </c>
      <c r="H3169" s="175">
        <v>194.40899999999999</v>
      </c>
      <c r="I3169" s="176"/>
      <c r="L3169" s="172"/>
      <c r="M3169" s="177"/>
      <c r="N3169" s="178"/>
      <c r="O3169" s="178"/>
      <c r="P3169" s="178"/>
      <c r="Q3169" s="178"/>
      <c r="R3169" s="178"/>
      <c r="S3169" s="178"/>
      <c r="T3169" s="179"/>
      <c r="AT3169" s="173" t="s">
        <v>206</v>
      </c>
      <c r="AU3169" s="173" t="s">
        <v>81</v>
      </c>
      <c r="AV3169" s="14" t="s">
        <v>109</v>
      </c>
      <c r="AW3169" s="14" t="s">
        <v>34</v>
      </c>
      <c r="AX3169" s="14" t="s">
        <v>72</v>
      </c>
      <c r="AY3169" s="173" t="s">
        <v>195</v>
      </c>
    </row>
    <row r="3170" spans="2:51" s="13" customFormat="1">
      <c r="B3170" s="164"/>
      <c r="D3170" s="159" t="s">
        <v>206</v>
      </c>
      <c r="E3170" s="165" t="s">
        <v>3</v>
      </c>
      <c r="F3170" s="166" t="s">
        <v>1727</v>
      </c>
      <c r="H3170" s="167">
        <v>12.1</v>
      </c>
      <c r="I3170" s="168"/>
      <c r="L3170" s="164"/>
      <c r="M3170" s="169"/>
      <c r="N3170" s="170"/>
      <c r="O3170" s="170"/>
      <c r="P3170" s="170"/>
      <c r="Q3170" s="170"/>
      <c r="R3170" s="170"/>
      <c r="S3170" s="170"/>
      <c r="T3170" s="171"/>
      <c r="AT3170" s="165" t="s">
        <v>206</v>
      </c>
      <c r="AU3170" s="165" t="s">
        <v>81</v>
      </c>
      <c r="AV3170" s="13" t="s">
        <v>81</v>
      </c>
      <c r="AW3170" s="13" t="s">
        <v>34</v>
      </c>
      <c r="AX3170" s="13" t="s">
        <v>72</v>
      </c>
      <c r="AY3170" s="165" t="s">
        <v>195</v>
      </c>
    </row>
    <row r="3171" spans="2:51" s="13" customFormat="1" ht="22.5">
      <c r="B3171" s="164"/>
      <c r="D3171" s="159" t="s">
        <v>206</v>
      </c>
      <c r="E3171" s="165" t="s">
        <v>3</v>
      </c>
      <c r="F3171" s="166" t="s">
        <v>1728</v>
      </c>
      <c r="H3171" s="167">
        <v>35.808999999999997</v>
      </c>
      <c r="I3171" s="168"/>
      <c r="L3171" s="164"/>
      <c r="M3171" s="169"/>
      <c r="N3171" s="170"/>
      <c r="O3171" s="170"/>
      <c r="P3171" s="170"/>
      <c r="Q3171" s="170"/>
      <c r="R3171" s="170"/>
      <c r="S3171" s="170"/>
      <c r="T3171" s="171"/>
      <c r="AT3171" s="165" t="s">
        <v>206</v>
      </c>
      <c r="AU3171" s="165" t="s">
        <v>81</v>
      </c>
      <c r="AV3171" s="13" t="s">
        <v>81</v>
      </c>
      <c r="AW3171" s="13" t="s">
        <v>34</v>
      </c>
      <c r="AX3171" s="13" t="s">
        <v>72</v>
      </c>
      <c r="AY3171" s="165" t="s">
        <v>195</v>
      </c>
    </row>
    <row r="3172" spans="2:51" s="13" customFormat="1">
      <c r="B3172" s="164"/>
      <c r="D3172" s="159" t="s">
        <v>206</v>
      </c>
      <c r="E3172" s="165" t="s">
        <v>3</v>
      </c>
      <c r="F3172" s="166" t="s">
        <v>1729</v>
      </c>
      <c r="H3172" s="167">
        <v>31.213000000000001</v>
      </c>
      <c r="I3172" s="168"/>
      <c r="L3172" s="164"/>
      <c r="M3172" s="169"/>
      <c r="N3172" s="170"/>
      <c r="O3172" s="170"/>
      <c r="P3172" s="170"/>
      <c r="Q3172" s="170"/>
      <c r="R3172" s="170"/>
      <c r="S3172" s="170"/>
      <c r="T3172" s="171"/>
      <c r="AT3172" s="165" t="s">
        <v>206</v>
      </c>
      <c r="AU3172" s="165" t="s">
        <v>81</v>
      </c>
      <c r="AV3172" s="13" t="s">
        <v>81</v>
      </c>
      <c r="AW3172" s="13" t="s">
        <v>34</v>
      </c>
      <c r="AX3172" s="13" t="s">
        <v>72</v>
      </c>
      <c r="AY3172" s="165" t="s">
        <v>195</v>
      </c>
    </row>
    <row r="3173" spans="2:51" s="13" customFormat="1">
      <c r="B3173" s="164"/>
      <c r="D3173" s="159" t="s">
        <v>206</v>
      </c>
      <c r="E3173" s="165" t="s">
        <v>3</v>
      </c>
      <c r="F3173" s="166" t="s">
        <v>318</v>
      </c>
      <c r="H3173" s="167">
        <v>20</v>
      </c>
      <c r="I3173" s="168"/>
      <c r="L3173" s="164"/>
      <c r="M3173" s="169"/>
      <c r="N3173" s="170"/>
      <c r="O3173" s="170"/>
      <c r="P3173" s="170"/>
      <c r="Q3173" s="170"/>
      <c r="R3173" s="170"/>
      <c r="S3173" s="170"/>
      <c r="T3173" s="171"/>
      <c r="AT3173" s="165" t="s">
        <v>206</v>
      </c>
      <c r="AU3173" s="165" t="s">
        <v>81</v>
      </c>
      <c r="AV3173" s="13" t="s">
        <v>81</v>
      </c>
      <c r="AW3173" s="13" t="s">
        <v>34</v>
      </c>
      <c r="AX3173" s="13" t="s">
        <v>72</v>
      </c>
      <c r="AY3173" s="165" t="s">
        <v>195</v>
      </c>
    </row>
    <row r="3174" spans="2:51" s="13" customFormat="1">
      <c r="B3174" s="164"/>
      <c r="D3174" s="159" t="s">
        <v>206</v>
      </c>
      <c r="E3174" s="165" t="s">
        <v>3</v>
      </c>
      <c r="F3174" s="166" t="s">
        <v>1730</v>
      </c>
      <c r="H3174" s="167">
        <v>10.461</v>
      </c>
      <c r="I3174" s="168"/>
      <c r="L3174" s="164"/>
      <c r="M3174" s="169"/>
      <c r="N3174" s="170"/>
      <c r="O3174" s="170"/>
      <c r="P3174" s="170"/>
      <c r="Q3174" s="170"/>
      <c r="R3174" s="170"/>
      <c r="S3174" s="170"/>
      <c r="T3174" s="171"/>
      <c r="AT3174" s="165" t="s">
        <v>206</v>
      </c>
      <c r="AU3174" s="165" t="s">
        <v>81</v>
      </c>
      <c r="AV3174" s="13" t="s">
        <v>81</v>
      </c>
      <c r="AW3174" s="13" t="s">
        <v>34</v>
      </c>
      <c r="AX3174" s="13" t="s">
        <v>72</v>
      </c>
      <c r="AY3174" s="165" t="s">
        <v>195</v>
      </c>
    </row>
    <row r="3175" spans="2:51" s="13" customFormat="1">
      <c r="B3175" s="164"/>
      <c r="D3175" s="159" t="s">
        <v>206</v>
      </c>
      <c r="E3175" s="165" t="s">
        <v>3</v>
      </c>
      <c r="F3175" s="166" t="s">
        <v>1731</v>
      </c>
      <c r="H3175" s="167">
        <v>10.15</v>
      </c>
      <c r="I3175" s="168"/>
      <c r="L3175" s="164"/>
      <c r="M3175" s="169"/>
      <c r="N3175" s="170"/>
      <c r="O3175" s="170"/>
      <c r="P3175" s="170"/>
      <c r="Q3175" s="170"/>
      <c r="R3175" s="170"/>
      <c r="S3175" s="170"/>
      <c r="T3175" s="171"/>
      <c r="AT3175" s="165" t="s">
        <v>206</v>
      </c>
      <c r="AU3175" s="165" t="s">
        <v>81</v>
      </c>
      <c r="AV3175" s="13" t="s">
        <v>81</v>
      </c>
      <c r="AW3175" s="13" t="s">
        <v>34</v>
      </c>
      <c r="AX3175" s="13" t="s">
        <v>72</v>
      </c>
      <c r="AY3175" s="165" t="s">
        <v>195</v>
      </c>
    </row>
    <row r="3176" spans="2:51" s="13" customFormat="1">
      <c r="B3176" s="164"/>
      <c r="D3176" s="159" t="s">
        <v>206</v>
      </c>
      <c r="E3176" s="165" t="s">
        <v>3</v>
      </c>
      <c r="F3176" s="166" t="s">
        <v>1732</v>
      </c>
      <c r="H3176" s="167">
        <v>14.568</v>
      </c>
      <c r="I3176" s="168"/>
      <c r="L3176" s="164"/>
      <c r="M3176" s="169"/>
      <c r="N3176" s="170"/>
      <c r="O3176" s="170"/>
      <c r="P3176" s="170"/>
      <c r="Q3176" s="170"/>
      <c r="R3176" s="170"/>
      <c r="S3176" s="170"/>
      <c r="T3176" s="171"/>
      <c r="AT3176" s="165" t="s">
        <v>206</v>
      </c>
      <c r="AU3176" s="165" t="s">
        <v>81</v>
      </c>
      <c r="AV3176" s="13" t="s">
        <v>81</v>
      </c>
      <c r="AW3176" s="13" t="s">
        <v>34</v>
      </c>
      <c r="AX3176" s="13" t="s">
        <v>72</v>
      </c>
      <c r="AY3176" s="165" t="s">
        <v>195</v>
      </c>
    </row>
    <row r="3177" spans="2:51" s="14" customFormat="1">
      <c r="B3177" s="172"/>
      <c r="D3177" s="159" t="s">
        <v>206</v>
      </c>
      <c r="E3177" s="173" t="s">
        <v>3</v>
      </c>
      <c r="F3177" s="174" t="s">
        <v>514</v>
      </c>
      <c r="H3177" s="175">
        <v>134.30099999999999</v>
      </c>
      <c r="I3177" s="176"/>
      <c r="L3177" s="172"/>
      <c r="M3177" s="177"/>
      <c r="N3177" s="178"/>
      <c r="O3177" s="178"/>
      <c r="P3177" s="178"/>
      <c r="Q3177" s="178"/>
      <c r="R3177" s="178"/>
      <c r="S3177" s="178"/>
      <c r="T3177" s="179"/>
      <c r="AT3177" s="173" t="s">
        <v>206</v>
      </c>
      <c r="AU3177" s="173" t="s">
        <v>81</v>
      </c>
      <c r="AV3177" s="14" t="s">
        <v>109</v>
      </c>
      <c r="AW3177" s="14" t="s">
        <v>34</v>
      </c>
      <c r="AX3177" s="14" t="s">
        <v>72</v>
      </c>
      <c r="AY3177" s="173" t="s">
        <v>195</v>
      </c>
    </row>
    <row r="3178" spans="2:51" s="13" customFormat="1">
      <c r="B3178" s="164"/>
      <c r="D3178" s="159" t="s">
        <v>206</v>
      </c>
      <c r="E3178" s="165" t="s">
        <v>3</v>
      </c>
      <c r="F3178" s="166" t="s">
        <v>1733</v>
      </c>
      <c r="H3178" s="167">
        <v>14.115</v>
      </c>
      <c r="I3178" s="168"/>
      <c r="L3178" s="164"/>
      <c r="M3178" s="169"/>
      <c r="N3178" s="170"/>
      <c r="O3178" s="170"/>
      <c r="P3178" s="170"/>
      <c r="Q3178" s="170"/>
      <c r="R3178" s="170"/>
      <c r="S3178" s="170"/>
      <c r="T3178" s="171"/>
      <c r="AT3178" s="165" t="s">
        <v>206</v>
      </c>
      <c r="AU3178" s="165" t="s">
        <v>81</v>
      </c>
      <c r="AV3178" s="13" t="s">
        <v>81</v>
      </c>
      <c r="AW3178" s="13" t="s">
        <v>34</v>
      </c>
      <c r="AX3178" s="13" t="s">
        <v>72</v>
      </c>
      <c r="AY3178" s="165" t="s">
        <v>195</v>
      </c>
    </row>
    <row r="3179" spans="2:51" s="13" customFormat="1" ht="22.5">
      <c r="B3179" s="164"/>
      <c r="D3179" s="159" t="s">
        <v>206</v>
      </c>
      <c r="E3179" s="165" t="s">
        <v>3</v>
      </c>
      <c r="F3179" s="166" t="s">
        <v>1734</v>
      </c>
      <c r="H3179" s="167">
        <v>42.603999999999999</v>
      </c>
      <c r="I3179" s="168"/>
      <c r="L3179" s="164"/>
      <c r="M3179" s="169"/>
      <c r="N3179" s="170"/>
      <c r="O3179" s="170"/>
      <c r="P3179" s="170"/>
      <c r="Q3179" s="170"/>
      <c r="R3179" s="170"/>
      <c r="S3179" s="170"/>
      <c r="T3179" s="171"/>
      <c r="AT3179" s="165" t="s">
        <v>206</v>
      </c>
      <c r="AU3179" s="165" t="s">
        <v>81</v>
      </c>
      <c r="AV3179" s="13" t="s">
        <v>81</v>
      </c>
      <c r="AW3179" s="13" t="s">
        <v>34</v>
      </c>
      <c r="AX3179" s="13" t="s">
        <v>72</v>
      </c>
      <c r="AY3179" s="165" t="s">
        <v>195</v>
      </c>
    </row>
    <row r="3180" spans="2:51" s="13" customFormat="1">
      <c r="B3180" s="164"/>
      <c r="D3180" s="159" t="s">
        <v>206</v>
      </c>
      <c r="E3180" s="165" t="s">
        <v>3</v>
      </c>
      <c r="F3180" s="166" t="s">
        <v>1735</v>
      </c>
      <c r="H3180" s="167">
        <v>15.808999999999999</v>
      </c>
      <c r="I3180" s="168"/>
      <c r="L3180" s="164"/>
      <c r="M3180" s="169"/>
      <c r="N3180" s="170"/>
      <c r="O3180" s="170"/>
      <c r="P3180" s="170"/>
      <c r="Q3180" s="170"/>
      <c r="R3180" s="170"/>
      <c r="S3180" s="170"/>
      <c r="T3180" s="171"/>
      <c r="AT3180" s="165" t="s">
        <v>206</v>
      </c>
      <c r="AU3180" s="165" t="s">
        <v>81</v>
      </c>
      <c r="AV3180" s="13" t="s">
        <v>81</v>
      </c>
      <c r="AW3180" s="13" t="s">
        <v>34</v>
      </c>
      <c r="AX3180" s="13" t="s">
        <v>72</v>
      </c>
      <c r="AY3180" s="165" t="s">
        <v>195</v>
      </c>
    </row>
    <row r="3181" spans="2:51" s="13" customFormat="1">
      <c r="B3181" s="164"/>
      <c r="D3181" s="159" t="s">
        <v>206</v>
      </c>
      <c r="E3181" s="165" t="s">
        <v>3</v>
      </c>
      <c r="F3181" s="166" t="s">
        <v>1736</v>
      </c>
      <c r="H3181" s="167">
        <v>17.13</v>
      </c>
      <c r="I3181" s="168"/>
      <c r="L3181" s="164"/>
      <c r="M3181" s="169"/>
      <c r="N3181" s="170"/>
      <c r="O3181" s="170"/>
      <c r="P3181" s="170"/>
      <c r="Q3181" s="170"/>
      <c r="R3181" s="170"/>
      <c r="S3181" s="170"/>
      <c r="T3181" s="171"/>
      <c r="AT3181" s="165" t="s">
        <v>206</v>
      </c>
      <c r="AU3181" s="165" t="s">
        <v>81</v>
      </c>
      <c r="AV3181" s="13" t="s">
        <v>81</v>
      </c>
      <c r="AW3181" s="13" t="s">
        <v>34</v>
      </c>
      <c r="AX3181" s="13" t="s">
        <v>72</v>
      </c>
      <c r="AY3181" s="165" t="s">
        <v>195</v>
      </c>
    </row>
    <row r="3182" spans="2:51" s="13" customFormat="1">
      <c r="B3182" s="164"/>
      <c r="D3182" s="159" t="s">
        <v>206</v>
      </c>
      <c r="E3182" s="165" t="s">
        <v>3</v>
      </c>
      <c r="F3182" s="166" t="s">
        <v>1737</v>
      </c>
      <c r="H3182" s="167">
        <v>6.6139999999999999</v>
      </c>
      <c r="I3182" s="168"/>
      <c r="L3182" s="164"/>
      <c r="M3182" s="169"/>
      <c r="N3182" s="170"/>
      <c r="O3182" s="170"/>
      <c r="P3182" s="170"/>
      <c r="Q3182" s="170"/>
      <c r="R3182" s="170"/>
      <c r="S3182" s="170"/>
      <c r="T3182" s="171"/>
      <c r="AT3182" s="165" t="s">
        <v>206</v>
      </c>
      <c r="AU3182" s="165" t="s">
        <v>81</v>
      </c>
      <c r="AV3182" s="13" t="s">
        <v>81</v>
      </c>
      <c r="AW3182" s="13" t="s">
        <v>34</v>
      </c>
      <c r="AX3182" s="13" t="s">
        <v>72</v>
      </c>
      <c r="AY3182" s="165" t="s">
        <v>195</v>
      </c>
    </row>
    <row r="3183" spans="2:51" s="13" customFormat="1">
      <c r="B3183" s="164"/>
      <c r="D3183" s="159" t="s">
        <v>206</v>
      </c>
      <c r="E3183" s="165" t="s">
        <v>3</v>
      </c>
      <c r="F3183" s="166" t="s">
        <v>1738</v>
      </c>
      <c r="H3183" s="167">
        <v>14.771000000000001</v>
      </c>
      <c r="I3183" s="168"/>
      <c r="L3183" s="164"/>
      <c r="M3183" s="169"/>
      <c r="N3183" s="170"/>
      <c r="O3183" s="170"/>
      <c r="P3183" s="170"/>
      <c r="Q3183" s="170"/>
      <c r="R3183" s="170"/>
      <c r="S3183" s="170"/>
      <c r="T3183" s="171"/>
      <c r="AT3183" s="165" t="s">
        <v>206</v>
      </c>
      <c r="AU3183" s="165" t="s">
        <v>81</v>
      </c>
      <c r="AV3183" s="13" t="s">
        <v>81</v>
      </c>
      <c r="AW3183" s="13" t="s">
        <v>34</v>
      </c>
      <c r="AX3183" s="13" t="s">
        <v>72</v>
      </c>
      <c r="AY3183" s="165" t="s">
        <v>195</v>
      </c>
    </row>
    <row r="3184" spans="2:51" s="14" customFormat="1">
      <c r="B3184" s="172"/>
      <c r="D3184" s="159" t="s">
        <v>206</v>
      </c>
      <c r="E3184" s="173" t="s">
        <v>3</v>
      </c>
      <c r="F3184" s="174" t="s">
        <v>516</v>
      </c>
      <c r="H3184" s="175">
        <v>111.04300000000001</v>
      </c>
      <c r="I3184" s="176"/>
      <c r="L3184" s="172"/>
      <c r="M3184" s="177"/>
      <c r="N3184" s="178"/>
      <c r="O3184" s="178"/>
      <c r="P3184" s="178"/>
      <c r="Q3184" s="178"/>
      <c r="R3184" s="178"/>
      <c r="S3184" s="178"/>
      <c r="T3184" s="179"/>
      <c r="AT3184" s="173" t="s">
        <v>206</v>
      </c>
      <c r="AU3184" s="173" t="s">
        <v>81</v>
      </c>
      <c r="AV3184" s="14" t="s">
        <v>109</v>
      </c>
      <c r="AW3184" s="14" t="s">
        <v>34</v>
      </c>
      <c r="AX3184" s="14" t="s">
        <v>72</v>
      </c>
      <c r="AY3184" s="173" t="s">
        <v>195</v>
      </c>
    </row>
    <row r="3185" spans="1:65" s="13" customFormat="1">
      <c r="B3185" s="164"/>
      <c r="D3185" s="159" t="s">
        <v>206</v>
      </c>
      <c r="E3185" s="165" t="s">
        <v>3</v>
      </c>
      <c r="F3185" s="166" t="s">
        <v>1739</v>
      </c>
      <c r="H3185" s="167">
        <v>10.026</v>
      </c>
      <c r="I3185" s="168"/>
      <c r="L3185" s="164"/>
      <c r="M3185" s="169"/>
      <c r="N3185" s="170"/>
      <c r="O3185" s="170"/>
      <c r="P3185" s="170"/>
      <c r="Q3185" s="170"/>
      <c r="R3185" s="170"/>
      <c r="S3185" s="170"/>
      <c r="T3185" s="171"/>
      <c r="AT3185" s="165" t="s">
        <v>206</v>
      </c>
      <c r="AU3185" s="165" t="s">
        <v>81</v>
      </c>
      <c r="AV3185" s="13" t="s">
        <v>81</v>
      </c>
      <c r="AW3185" s="13" t="s">
        <v>34</v>
      </c>
      <c r="AX3185" s="13" t="s">
        <v>72</v>
      </c>
      <c r="AY3185" s="165" t="s">
        <v>195</v>
      </c>
    </row>
    <row r="3186" spans="1:65" s="13" customFormat="1">
      <c r="B3186" s="164"/>
      <c r="D3186" s="159" t="s">
        <v>206</v>
      </c>
      <c r="E3186" s="165" t="s">
        <v>3</v>
      </c>
      <c r="F3186" s="166" t="s">
        <v>1740</v>
      </c>
      <c r="H3186" s="167">
        <v>11.7</v>
      </c>
      <c r="I3186" s="168"/>
      <c r="L3186" s="164"/>
      <c r="M3186" s="169"/>
      <c r="N3186" s="170"/>
      <c r="O3186" s="170"/>
      <c r="P3186" s="170"/>
      <c r="Q3186" s="170"/>
      <c r="R3186" s="170"/>
      <c r="S3186" s="170"/>
      <c r="T3186" s="171"/>
      <c r="AT3186" s="165" t="s">
        <v>206</v>
      </c>
      <c r="AU3186" s="165" t="s">
        <v>81</v>
      </c>
      <c r="AV3186" s="13" t="s">
        <v>81</v>
      </c>
      <c r="AW3186" s="13" t="s">
        <v>34</v>
      </c>
      <c r="AX3186" s="13" t="s">
        <v>72</v>
      </c>
      <c r="AY3186" s="165" t="s">
        <v>195</v>
      </c>
    </row>
    <row r="3187" spans="1:65" s="14" customFormat="1">
      <c r="B3187" s="172"/>
      <c r="D3187" s="159" t="s">
        <v>206</v>
      </c>
      <c r="E3187" s="173" t="s">
        <v>3</v>
      </c>
      <c r="F3187" s="174" t="s">
        <v>1290</v>
      </c>
      <c r="H3187" s="175">
        <v>21.725999999999999</v>
      </c>
      <c r="I3187" s="176"/>
      <c r="L3187" s="172"/>
      <c r="M3187" s="177"/>
      <c r="N3187" s="178"/>
      <c r="O3187" s="178"/>
      <c r="P3187" s="178"/>
      <c r="Q3187" s="178"/>
      <c r="R3187" s="178"/>
      <c r="S3187" s="178"/>
      <c r="T3187" s="179"/>
      <c r="AT3187" s="173" t="s">
        <v>206</v>
      </c>
      <c r="AU3187" s="173" t="s">
        <v>81</v>
      </c>
      <c r="AV3187" s="14" t="s">
        <v>109</v>
      </c>
      <c r="AW3187" s="14" t="s">
        <v>34</v>
      </c>
      <c r="AX3187" s="14" t="s">
        <v>72</v>
      </c>
      <c r="AY3187" s="173" t="s">
        <v>195</v>
      </c>
    </row>
    <row r="3188" spans="1:65" s="13" customFormat="1">
      <c r="B3188" s="164"/>
      <c r="D3188" s="159" t="s">
        <v>206</v>
      </c>
      <c r="E3188" s="165" t="s">
        <v>3</v>
      </c>
      <c r="F3188" s="166" t="s">
        <v>1741</v>
      </c>
      <c r="H3188" s="167">
        <v>12.114000000000001</v>
      </c>
      <c r="I3188" s="168"/>
      <c r="L3188" s="164"/>
      <c r="M3188" s="169"/>
      <c r="N3188" s="170"/>
      <c r="O3188" s="170"/>
      <c r="P3188" s="170"/>
      <c r="Q3188" s="170"/>
      <c r="R3188" s="170"/>
      <c r="S3188" s="170"/>
      <c r="T3188" s="171"/>
      <c r="AT3188" s="165" t="s">
        <v>206</v>
      </c>
      <c r="AU3188" s="165" t="s">
        <v>81</v>
      </c>
      <c r="AV3188" s="13" t="s">
        <v>81</v>
      </c>
      <c r="AW3188" s="13" t="s">
        <v>34</v>
      </c>
      <c r="AX3188" s="13" t="s">
        <v>72</v>
      </c>
      <c r="AY3188" s="165" t="s">
        <v>195</v>
      </c>
    </row>
    <row r="3189" spans="1:65" s="13" customFormat="1">
      <c r="B3189" s="164"/>
      <c r="D3189" s="159" t="s">
        <v>206</v>
      </c>
      <c r="E3189" s="165" t="s">
        <v>3</v>
      </c>
      <c r="F3189" s="166" t="s">
        <v>1742</v>
      </c>
      <c r="H3189" s="167">
        <v>25.103999999999999</v>
      </c>
      <c r="I3189" s="168"/>
      <c r="L3189" s="164"/>
      <c r="M3189" s="169"/>
      <c r="N3189" s="170"/>
      <c r="O3189" s="170"/>
      <c r="P3189" s="170"/>
      <c r="Q3189" s="170"/>
      <c r="R3189" s="170"/>
      <c r="S3189" s="170"/>
      <c r="T3189" s="171"/>
      <c r="AT3189" s="165" t="s">
        <v>206</v>
      </c>
      <c r="AU3189" s="165" t="s">
        <v>81</v>
      </c>
      <c r="AV3189" s="13" t="s">
        <v>81</v>
      </c>
      <c r="AW3189" s="13" t="s">
        <v>34</v>
      </c>
      <c r="AX3189" s="13" t="s">
        <v>72</v>
      </c>
      <c r="AY3189" s="165" t="s">
        <v>195</v>
      </c>
    </row>
    <row r="3190" spans="1:65" s="14" customFormat="1">
      <c r="B3190" s="172"/>
      <c r="D3190" s="159" t="s">
        <v>206</v>
      </c>
      <c r="E3190" s="173" t="s">
        <v>3</v>
      </c>
      <c r="F3190" s="174" t="s">
        <v>961</v>
      </c>
      <c r="H3190" s="175">
        <v>37.218000000000004</v>
      </c>
      <c r="I3190" s="176"/>
      <c r="L3190" s="172"/>
      <c r="M3190" s="177"/>
      <c r="N3190" s="178"/>
      <c r="O3190" s="178"/>
      <c r="P3190" s="178"/>
      <c r="Q3190" s="178"/>
      <c r="R3190" s="178"/>
      <c r="S3190" s="178"/>
      <c r="T3190" s="179"/>
      <c r="AT3190" s="173" t="s">
        <v>206</v>
      </c>
      <c r="AU3190" s="173" t="s">
        <v>81</v>
      </c>
      <c r="AV3190" s="14" t="s">
        <v>109</v>
      </c>
      <c r="AW3190" s="14" t="s">
        <v>34</v>
      </c>
      <c r="AX3190" s="14" t="s">
        <v>72</v>
      </c>
      <c r="AY3190" s="173" t="s">
        <v>195</v>
      </c>
    </row>
    <row r="3191" spans="1:65" s="13" customFormat="1">
      <c r="B3191" s="164"/>
      <c r="D3191" s="159" t="s">
        <v>206</v>
      </c>
      <c r="E3191" s="165" t="s">
        <v>3</v>
      </c>
      <c r="F3191" s="166" t="s">
        <v>501</v>
      </c>
      <c r="H3191" s="167">
        <v>50</v>
      </c>
      <c r="I3191" s="168"/>
      <c r="L3191" s="164"/>
      <c r="M3191" s="169"/>
      <c r="N3191" s="170"/>
      <c r="O3191" s="170"/>
      <c r="P3191" s="170"/>
      <c r="Q3191" s="170"/>
      <c r="R3191" s="170"/>
      <c r="S3191" s="170"/>
      <c r="T3191" s="171"/>
      <c r="AT3191" s="165" t="s">
        <v>206</v>
      </c>
      <c r="AU3191" s="165" t="s">
        <v>81</v>
      </c>
      <c r="AV3191" s="13" t="s">
        <v>81</v>
      </c>
      <c r="AW3191" s="13" t="s">
        <v>34</v>
      </c>
      <c r="AX3191" s="13" t="s">
        <v>72</v>
      </c>
      <c r="AY3191" s="165" t="s">
        <v>195</v>
      </c>
    </row>
    <row r="3192" spans="1:65" s="14" customFormat="1">
      <c r="B3192" s="172"/>
      <c r="D3192" s="159" t="s">
        <v>206</v>
      </c>
      <c r="E3192" s="173" t="s">
        <v>3</v>
      </c>
      <c r="F3192" s="174" t="s">
        <v>1743</v>
      </c>
      <c r="H3192" s="175">
        <v>50</v>
      </c>
      <c r="I3192" s="176"/>
      <c r="L3192" s="172"/>
      <c r="M3192" s="177"/>
      <c r="N3192" s="178"/>
      <c r="O3192" s="178"/>
      <c r="P3192" s="178"/>
      <c r="Q3192" s="178"/>
      <c r="R3192" s="178"/>
      <c r="S3192" s="178"/>
      <c r="T3192" s="179"/>
      <c r="AT3192" s="173" t="s">
        <v>206</v>
      </c>
      <c r="AU3192" s="173" t="s">
        <v>81</v>
      </c>
      <c r="AV3192" s="14" t="s">
        <v>109</v>
      </c>
      <c r="AW3192" s="14" t="s">
        <v>34</v>
      </c>
      <c r="AX3192" s="14" t="s">
        <v>72</v>
      </c>
      <c r="AY3192" s="173" t="s">
        <v>195</v>
      </c>
    </row>
    <row r="3193" spans="1:65" s="15" customFormat="1">
      <c r="B3193" s="180"/>
      <c r="D3193" s="159" t="s">
        <v>206</v>
      </c>
      <c r="E3193" s="181" t="s">
        <v>3</v>
      </c>
      <c r="F3193" s="182" t="s">
        <v>212</v>
      </c>
      <c r="H3193" s="183">
        <v>642.87400000000002</v>
      </c>
      <c r="I3193" s="184"/>
      <c r="L3193" s="180"/>
      <c r="M3193" s="185"/>
      <c r="N3193" s="186"/>
      <c r="O3193" s="186"/>
      <c r="P3193" s="186"/>
      <c r="Q3193" s="186"/>
      <c r="R3193" s="186"/>
      <c r="S3193" s="186"/>
      <c r="T3193" s="187"/>
      <c r="AT3193" s="181" t="s">
        <v>206</v>
      </c>
      <c r="AU3193" s="181" t="s">
        <v>81</v>
      </c>
      <c r="AV3193" s="15" t="s">
        <v>202</v>
      </c>
      <c r="AW3193" s="15" t="s">
        <v>34</v>
      </c>
      <c r="AX3193" s="15" t="s">
        <v>79</v>
      </c>
      <c r="AY3193" s="181" t="s">
        <v>195</v>
      </c>
    </row>
    <row r="3194" spans="1:65" s="2" customFormat="1" ht="37.9" customHeight="1">
      <c r="A3194" s="35"/>
      <c r="B3194" s="145"/>
      <c r="C3194" s="146" t="s">
        <v>4221</v>
      </c>
      <c r="D3194" s="146" t="s">
        <v>197</v>
      </c>
      <c r="E3194" s="147" t="s">
        <v>4222</v>
      </c>
      <c r="F3194" s="148" t="s">
        <v>4223</v>
      </c>
      <c r="G3194" s="149" t="s">
        <v>321</v>
      </c>
      <c r="H3194" s="150">
        <v>90.3</v>
      </c>
      <c r="I3194" s="151"/>
      <c r="J3194" s="152">
        <f>ROUND(I3194*H3194,2)</f>
        <v>0</v>
      </c>
      <c r="K3194" s="148" t="s">
        <v>201</v>
      </c>
      <c r="L3194" s="36"/>
      <c r="M3194" s="153" t="s">
        <v>3</v>
      </c>
      <c r="N3194" s="154" t="s">
        <v>43</v>
      </c>
      <c r="O3194" s="56"/>
      <c r="P3194" s="155">
        <f>O3194*H3194</f>
        <v>0</v>
      </c>
      <c r="Q3194" s="155">
        <v>5.8E-4</v>
      </c>
      <c r="R3194" s="155">
        <f>Q3194*H3194</f>
        <v>5.2373999999999997E-2</v>
      </c>
      <c r="S3194" s="155">
        <v>0</v>
      </c>
      <c r="T3194" s="156">
        <f>S3194*H3194</f>
        <v>0</v>
      </c>
      <c r="U3194" s="35"/>
      <c r="V3194" s="35"/>
      <c r="W3194" s="35"/>
      <c r="X3194" s="35"/>
      <c r="Y3194" s="35"/>
      <c r="Z3194" s="35"/>
      <c r="AA3194" s="35"/>
      <c r="AB3194" s="35"/>
      <c r="AC3194" s="35"/>
      <c r="AD3194" s="35"/>
      <c r="AE3194" s="35"/>
      <c r="AR3194" s="157" t="s">
        <v>292</v>
      </c>
      <c r="AT3194" s="157" t="s">
        <v>197</v>
      </c>
      <c r="AU3194" s="157" t="s">
        <v>81</v>
      </c>
      <c r="AY3194" s="20" t="s">
        <v>195</v>
      </c>
      <c r="BE3194" s="158">
        <f>IF(N3194="základní",J3194,0)</f>
        <v>0</v>
      </c>
      <c r="BF3194" s="158">
        <f>IF(N3194="snížená",J3194,0)</f>
        <v>0</v>
      </c>
      <c r="BG3194" s="158">
        <f>IF(N3194="zákl. přenesená",J3194,0)</f>
        <v>0</v>
      </c>
      <c r="BH3194" s="158">
        <f>IF(N3194="sníž. přenesená",J3194,0)</f>
        <v>0</v>
      </c>
      <c r="BI3194" s="158">
        <f>IF(N3194="nulová",J3194,0)</f>
        <v>0</v>
      </c>
      <c r="BJ3194" s="20" t="s">
        <v>79</v>
      </c>
      <c r="BK3194" s="158">
        <f>ROUND(I3194*H3194,2)</f>
        <v>0</v>
      </c>
      <c r="BL3194" s="20" t="s">
        <v>292</v>
      </c>
      <c r="BM3194" s="157" t="s">
        <v>4224</v>
      </c>
    </row>
    <row r="3195" spans="1:65" s="13" customFormat="1">
      <c r="B3195" s="164"/>
      <c r="D3195" s="159" t="s">
        <v>206</v>
      </c>
      <c r="E3195" s="165" t="s">
        <v>3</v>
      </c>
      <c r="F3195" s="166" t="s">
        <v>1744</v>
      </c>
      <c r="H3195" s="167">
        <v>90.3</v>
      </c>
      <c r="I3195" s="168"/>
      <c r="L3195" s="164"/>
      <c r="M3195" s="169"/>
      <c r="N3195" s="170"/>
      <c r="O3195" s="170"/>
      <c r="P3195" s="170"/>
      <c r="Q3195" s="170"/>
      <c r="R3195" s="170"/>
      <c r="S3195" s="170"/>
      <c r="T3195" s="171"/>
      <c r="AT3195" s="165" t="s">
        <v>206</v>
      </c>
      <c r="AU3195" s="165" t="s">
        <v>81</v>
      </c>
      <c r="AV3195" s="13" t="s">
        <v>81</v>
      </c>
      <c r="AW3195" s="13" t="s">
        <v>34</v>
      </c>
      <c r="AX3195" s="13" t="s">
        <v>79</v>
      </c>
      <c r="AY3195" s="165" t="s">
        <v>195</v>
      </c>
    </row>
    <row r="3196" spans="1:65" s="2" customFormat="1" ht="24.2" customHeight="1">
      <c r="A3196" s="35"/>
      <c r="B3196" s="145"/>
      <c r="C3196" s="188" t="s">
        <v>4225</v>
      </c>
      <c r="D3196" s="188" t="s">
        <v>282</v>
      </c>
      <c r="E3196" s="189" t="s">
        <v>4226</v>
      </c>
      <c r="F3196" s="190" t="s">
        <v>4227</v>
      </c>
      <c r="G3196" s="191" t="s">
        <v>467</v>
      </c>
      <c r="H3196" s="192">
        <v>4032.4569999999999</v>
      </c>
      <c r="I3196" s="193"/>
      <c r="J3196" s="194">
        <f>ROUND(I3196*H3196,2)</f>
        <v>0</v>
      </c>
      <c r="K3196" s="190" t="s">
        <v>201</v>
      </c>
      <c r="L3196" s="195"/>
      <c r="M3196" s="196" t="s">
        <v>3</v>
      </c>
      <c r="N3196" s="197" t="s">
        <v>43</v>
      </c>
      <c r="O3196" s="56"/>
      <c r="P3196" s="155">
        <f>O3196*H3196</f>
        <v>0</v>
      </c>
      <c r="Q3196" s="155">
        <v>2.9999999999999997E-4</v>
      </c>
      <c r="R3196" s="155">
        <f>Q3196*H3196</f>
        <v>1.2097370999999999</v>
      </c>
      <c r="S3196" s="155">
        <v>0</v>
      </c>
      <c r="T3196" s="156">
        <f>S3196*H3196</f>
        <v>0</v>
      </c>
      <c r="U3196" s="35"/>
      <c r="V3196" s="35"/>
      <c r="W3196" s="35"/>
      <c r="X3196" s="35"/>
      <c r="Y3196" s="35"/>
      <c r="Z3196" s="35"/>
      <c r="AA3196" s="35"/>
      <c r="AB3196" s="35"/>
      <c r="AC3196" s="35"/>
      <c r="AD3196" s="35"/>
      <c r="AE3196" s="35"/>
      <c r="AR3196" s="157" t="s">
        <v>392</v>
      </c>
      <c r="AT3196" s="157" t="s">
        <v>282</v>
      </c>
      <c r="AU3196" s="157" t="s">
        <v>81</v>
      </c>
      <c r="AY3196" s="20" t="s">
        <v>195</v>
      </c>
      <c r="BE3196" s="158">
        <f>IF(N3196="základní",J3196,0)</f>
        <v>0</v>
      </c>
      <c r="BF3196" s="158">
        <f>IF(N3196="snížená",J3196,0)</f>
        <v>0</v>
      </c>
      <c r="BG3196" s="158">
        <f>IF(N3196="zákl. přenesená",J3196,0)</f>
        <v>0</v>
      </c>
      <c r="BH3196" s="158">
        <f>IF(N3196="sníž. přenesená",J3196,0)</f>
        <v>0</v>
      </c>
      <c r="BI3196" s="158">
        <f>IF(N3196="nulová",J3196,0)</f>
        <v>0</v>
      </c>
      <c r="BJ3196" s="20" t="s">
        <v>79</v>
      </c>
      <c r="BK3196" s="158">
        <f>ROUND(I3196*H3196,2)</f>
        <v>0</v>
      </c>
      <c r="BL3196" s="20" t="s">
        <v>292</v>
      </c>
      <c r="BM3196" s="157" t="s">
        <v>4228</v>
      </c>
    </row>
    <row r="3197" spans="1:65" s="13" customFormat="1">
      <c r="B3197" s="164"/>
      <c r="D3197" s="159" t="s">
        <v>206</v>
      </c>
      <c r="E3197" s="165" t="s">
        <v>3</v>
      </c>
      <c r="F3197" s="166" t="s">
        <v>4229</v>
      </c>
      <c r="H3197" s="167">
        <v>4032.4569999999999</v>
      </c>
      <c r="I3197" s="168"/>
      <c r="L3197" s="164"/>
      <c r="M3197" s="169"/>
      <c r="N3197" s="170"/>
      <c r="O3197" s="170"/>
      <c r="P3197" s="170"/>
      <c r="Q3197" s="170"/>
      <c r="R3197" s="170"/>
      <c r="S3197" s="170"/>
      <c r="T3197" s="171"/>
      <c r="AT3197" s="165" t="s">
        <v>206</v>
      </c>
      <c r="AU3197" s="165" t="s">
        <v>81</v>
      </c>
      <c r="AV3197" s="13" t="s">
        <v>81</v>
      </c>
      <c r="AW3197" s="13" t="s">
        <v>34</v>
      </c>
      <c r="AX3197" s="13" t="s">
        <v>79</v>
      </c>
      <c r="AY3197" s="165" t="s">
        <v>195</v>
      </c>
    </row>
    <row r="3198" spans="1:65" s="2" customFormat="1" ht="49.15" customHeight="1">
      <c r="A3198" s="35"/>
      <c r="B3198" s="145"/>
      <c r="C3198" s="146" t="s">
        <v>4230</v>
      </c>
      <c r="D3198" s="146" t="s">
        <v>197</v>
      </c>
      <c r="E3198" s="147" t="s">
        <v>4231</v>
      </c>
      <c r="F3198" s="148" t="s">
        <v>4232</v>
      </c>
      <c r="G3198" s="149" t="s">
        <v>300</v>
      </c>
      <c r="H3198" s="150">
        <v>964.08</v>
      </c>
      <c r="I3198" s="151"/>
      <c r="J3198" s="152">
        <f>ROUND(I3198*H3198,2)</f>
        <v>0</v>
      </c>
      <c r="K3198" s="148" t="s">
        <v>201</v>
      </c>
      <c r="L3198" s="36"/>
      <c r="M3198" s="153" t="s">
        <v>3</v>
      </c>
      <c r="N3198" s="154" t="s">
        <v>43</v>
      </c>
      <c r="O3198" s="56"/>
      <c r="P3198" s="155">
        <f>O3198*H3198</f>
        <v>0</v>
      </c>
      <c r="Q3198" s="155">
        <v>5.8799999999999998E-3</v>
      </c>
      <c r="R3198" s="155">
        <f>Q3198*H3198</f>
        <v>5.6687903999999998</v>
      </c>
      <c r="S3198" s="155">
        <v>0</v>
      </c>
      <c r="T3198" s="156">
        <f>S3198*H3198</f>
        <v>0</v>
      </c>
      <c r="U3198" s="35"/>
      <c r="V3198" s="35"/>
      <c r="W3198" s="35"/>
      <c r="X3198" s="35"/>
      <c r="Y3198" s="35"/>
      <c r="Z3198" s="35"/>
      <c r="AA3198" s="35"/>
      <c r="AB3198" s="35"/>
      <c r="AC3198" s="35"/>
      <c r="AD3198" s="35"/>
      <c r="AE3198" s="35"/>
      <c r="AR3198" s="157" t="s">
        <v>292</v>
      </c>
      <c r="AT3198" s="157" t="s">
        <v>197</v>
      </c>
      <c r="AU3198" s="157" t="s">
        <v>81</v>
      </c>
      <c r="AY3198" s="20" t="s">
        <v>195</v>
      </c>
      <c r="BE3198" s="158">
        <f>IF(N3198="základní",J3198,0)</f>
        <v>0</v>
      </c>
      <c r="BF3198" s="158">
        <f>IF(N3198="snížená",J3198,0)</f>
        <v>0</v>
      </c>
      <c r="BG3198" s="158">
        <f>IF(N3198="zákl. přenesená",J3198,0)</f>
        <v>0</v>
      </c>
      <c r="BH3198" s="158">
        <f>IF(N3198="sníž. přenesená",J3198,0)</f>
        <v>0</v>
      </c>
      <c r="BI3198" s="158">
        <f>IF(N3198="nulová",J3198,0)</f>
        <v>0</v>
      </c>
      <c r="BJ3198" s="20" t="s">
        <v>79</v>
      </c>
      <c r="BK3198" s="158">
        <f>ROUND(I3198*H3198,2)</f>
        <v>0</v>
      </c>
      <c r="BL3198" s="20" t="s">
        <v>292</v>
      </c>
      <c r="BM3198" s="157" t="s">
        <v>4233</v>
      </c>
    </row>
    <row r="3199" spans="1:65" s="2" customFormat="1" ht="29.25">
      <c r="A3199" s="35"/>
      <c r="B3199" s="36"/>
      <c r="C3199" s="35"/>
      <c r="D3199" s="159" t="s">
        <v>204</v>
      </c>
      <c r="E3199" s="35"/>
      <c r="F3199" s="160" t="s">
        <v>4234</v>
      </c>
      <c r="G3199" s="35"/>
      <c r="H3199" s="35"/>
      <c r="I3199" s="161"/>
      <c r="J3199" s="35"/>
      <c r="K3199" s="35"/>
      <c r="L3199" s="36"/>
      <c r="M3199" s="162"/>
      <c r="N3199" s="163"/>
      <c r="O3199" s="56"/>
      <c r="P3199" s="56"/>
      <c r="Q3199" s="56"/>
      <c r="R3199" s="56"/>
      <c r="S3199" s="56"/>
      <c r="T3199" s="57"/>
      <c r="U3199" s="35"/>
      <c r="V3199" s="35"/>
      <c r="W3199" s="35"/>
      <c r="X3199" s="35"/>
      <c r="Y3199" s="35"/>
      <c r="Z3199" s="35"/>
      <c r="AA3199" s="35"/>
      <c r="AB3199" s="35"/>
      <c r="AC3199" s="35"/>
      <c r="AD3199" s="35"/>
      <c r="AE3199" s="35"/>
      <c r="AT3199" s="20" t="s">
        <v>204</v>
      </c>
      <c r="AU3199" s="20" t="s">
        <v>81</v>
      </c>
    </row>
    <row r="3200" spans="1:65" s="2" customFormat="1" ht="37.9" customHeight="1">
      <c r="A3200" s="35"/>
      <c r="B3200" s="145"/>
      <c r="C3200" s="188" t="s">
        <v>4235</v>
      </c>
      <c r="D3200" s="188" t="s">
        <v>282</v>
      </c>
      <c r="E3200" s="189" t="s">
        <v>4236</v>
      </c>
      <c r="F3200" s="190" t="s">
        <v>4237</v>
      </c>
      <c r="G3200" s="191" t="s">
        <v>300</v>
      </c>
      <c r="H3200" s="192">
        <v>1060.4880000000001</v>
      </c>
      <c r="I3200" s="193"/>
      <c r="J3200" s="194">
        <f>ROUND(I3200*H3200,2)</f>
        <v>0</v>
      </c>
      <c r="K3200" s="190" t="s">
        <v>201</v>
      </c>
      <c r="L3200" s="195"/>
      <c r="M3200" s="196" t="s">
        <v>3</v>
      </c>
      <c r="N3200" s="197" t="s">
        <v>43</v>
      </c>
      <c r="O3200" s="56"/>
      <c r="P3200" s="155">
        <f>O3200*H3200</f>
        <v>0</v>
      </c>
      <c r="Q3200" s="155">
        <v>1.9199999999999998E-2</v>
      </c>
      <c r="R3200" s="155">
        <f>Q3200*H3200</f>
        <v>20.3613696</v>
      </c>
      <c r="S3200" s="155">
        <v>0</v>
      </c>
      <c r="T3200" s="156">
        <f>S3200*H3200</f>
        <v>0</v>
      </c>
      <c r="U3200" s="35"/>
      <c r="V3200" s="35"/>
      <c r="W3200" s="35"/>
      <c r="X3200" s="35"/>
      <c r="Y3200" s="35"/>
      <c r="Z3200" s="35"/>
      <c r="AA3200" s="35"/>
      <c r="AB3200" s="35"/>
      <c r="AC3200" s="35"/>
      <c r="AD3200" s="35"/>
      <c r="AE3200" s="35"/>
      <c r="AR3200" s="157" t="s">
        <v>392</v>
      </c>
      <c r="AT3200" s="157" t="s">
        <v>282</v>
      </c>
      <c r="AU3200" s="157" t="s">
        <v>81</v>
      </c>
      <c r="AY3200" s="20" t="s">
        <v>195</v>
      </c>
      <c r="BE3200" s="158">
        <f>IF(N3200="základní",J3200,0)</f>
        <v>0</v>
      </c>
      <c r="BF3200" s="158">
        <f>IF(N3200="snížená",J3200,0)</f>
        <v>0</v>
      </c>
      <c r="BG3200" s="158">
        <f>IF(N3200="zákl. přenesená",J3200,0)</f>
        <v>0</v>
      </c>
      <c r="BH3200" s="158">
        <f>IF(N3200="sníž. přenesená",J3200,0)</f>
        <v>0</v>
      </c>
      <c r="BI3200" s="158">
        <f>IF(N3200="nulová",J3200,0)</f>
        <v>0</v>
      </c>
      <c r="BJ3200" s="20" t="s">
        <v>79</v>
      </c>
      <c r="BK3200" s="158">
        <f>ROUND(I3200*H3200,2)</f>
        <v>0</v>
      </c>
      <c r="BL3200" s="20" t="s">
        <v>292</v>
      </c>
      <c r="BM3200" s="157" t="s">
        <v>4238</v>
      </c>
    </row>
    <row r="3201" spans="1:65" s="13" customFormat="1">
      <c r="B3201" s="164"/>
      <c r="D3201" s="159" t="s">
        <v>206</v>
      </c>
      <c r="F3201" s="166" t="s">
        <v>4239</v>
      </c>
      <c r="H3201" s="167">
        <v>1060.4880000000001</v>
      </c>
      <c r="I3201" s="168"/>
      <c r="L3201" s="164"/>
      <c r="M3201" s="169"/>
      <c r="N3201" s="170"/>
      <c r="O3201" s="170"/>
      <c r="P3201" s="170"/>
      <c r="Q3201" s="170"/>
      <c r="R3201" s="170"/>
      <c r="S3201" s="170"/>
      <c r="T3201" s="171"/>
      <c r="AT3201" s="165" t="s">
        <v>206</v>
      </c>
      <c r="AU3201" s="165" t="s">
        <v>81</v>
      </c>
      <c r="AV3201" s="13" t="s">
        <v>81</v>
      </c>
      <c r="AW3201" s="13" t="s">
        <v>4</v>
      </c>
      <c r="AX3201" s="13" t="s">
        <v>79</v>
      </c>
      <c r="AY3201" s="165" t="s">
        <v>195</v>
      </c>
    </row>
    <row r="3202" spans="1:65" s="2" customFormat="1" ht="37.9" customHeight="1">
      <c r="A3202" s="35"/>
      <c r="B3202" s="145"/>
      <c r="C3202" s="146" t="s">
        <v>4240</v>
      </c>
      <c r="D3202" s="146" t="s">
        <v>197</v>
      </c>
      <c r="E3202" s="147" t="s">
        <v>4241</v>
      </c>
      <c r="F3202" s="148" t="s">
        <v>4242</v>
      </c>
      <c r="G3202" s="149" t="s">
        <v>300</v>
      </c>
      <c r="H3202" s="150">
        <v>80.930000000000007</v>
      </c>
      <c r="I3202" s="151"/>
      <c r="J3202" s="152">
        <f>ROUND(I3202*H3202,2)</f>
        <v>0</v>
      </c>
      <c r="K3202" s="148" t="s">
        <v>201</v>
      </c>
      <c r="L3202" s="36"/>
      <c r="M3202" s="153" t="s">
        <v>3</v>
      </c>
      <c r="N3202" s="154" t="s">
        <v>43</v>
      </c>
      <c r="O3202" s="56"/>
      <c r="P3202" s="155">
        <f>O3202*H3202</f>
        <v>0</v>
      </c>
      <c r="Q3202" s="155">
        <v>0</v>
      </c>
      <c r="R3202" s="155">
        <f>Q3202*H3202</f>
        <v>0</v>
      </c>
      <c r="S3202" s="155">
        <v>0</v>
      </c>
      <c r="T3202" s="156">
        <f>S3202*H3202</f>
        <v>0</v>
      </c>
      <c r="U3202" s="35"/>
      <c r="V3202" s="35"/>
      <c r="W3202" s="35"/>
      <c r="X3202" s="35"/>
      <c r="Y3202" s="35"/>
      <c r="Z3202" s="35"/>
      <c r="AA3202" s="35"/>
      <c r="AB3202" s="35"/>
      <c r="AC3202" s="35"/>
      <c r="AD3202" s="35"/>
      <c r="AE3202" s="35"/>
      <c r="AR3202" s="157" t="s">
        <v>292</v>
      </c>
      <c r="AT3202" s="157" t="s">
        <v>197</v>
      </c>
      <c r="AU3202" s="157" t="s">
        <v>81</v>
      </c>
      <c r="AY3202" s="20" t="s">
        <v>195</v>
      </c>
      <c r="BE3202" s="158">
        <f>IF(N3202="základní",J3202,0)</f>
        <v>0</v>
      </c>
      <c r="BF3202" s="158">
        <f>IF(N3202="snížená",J3202,0)</f>
        <v>0</v>
      </c>
      <c r="BG3202" s="158">
        <f>IF(N3202="zákl. přenesená",J3202,0)</f>
        <v>0</v>
      </c>
      <c r="BH3202" s="158">
        <f>IF(N3202="sníž. přenesená",J3202,0)</f>
        <v>0</v>
      </c>
      <c r="BI3202" s="158">
        <f>IF(N3202="nulová",J3202,0)</f>
        <v>0</v>
      </c>
      <c r="BJ3202" s="20" t="s">
        <v>79</v>
      </c>
      <c r="BK3202" s="158">
        <f>ROUND(I3202*H3202,2)</f>
        <v>0</v>
      </c>
      <c r="BL3202" s="20" t="s">
        <v>292</v>
      </c>
      <c r="BM3202" s="157" t="s">
        <v>4243</v>
      </c>
    </row>
    <row r="3203" spans="1:65" s="2" customFormat="1" ht="29.25">
      <c r="A3203" s="35"/>
      <c r="B3203" s="36"/>
      <c r="C3203" s="35"/>
      <c r="D3203" s="159" t="s">
        <v>204</v>
      </c>
      <c r="E3203" s="35"/>
      <c r="F3203" s="160" t="s">
        <v>4234</v>
      </c>
      <c r="G3203" s="35"/>
      <c r="H3203" s="35"/>
      <c r="I3203" s="161"/>
      <c r="J3203" s="35"/>
      <c r="K3203" s="35"/>
      <c r="L3203" s="36"/>
      <c r="M3203" s="162"/>
      <c r="N3203" s="163"/>
      <c r="O3203" s="56"/>
      <c r="P3203" s="56"/>
      <c r="Q3203" s="56"/>
      <c r="R3203" s="56"/>
      <c r="S3203" s="56"/>
      <c r="T3203" s="57"/>
      <c r="U3203" s="35"/>
      <c r="V3203" s="35"/>
      <c r="W3203" s="35"/>
      <c r="X3203" s="35"/>
      <c r="Y3203" s="35"/>
      <c r="Z3203" s="35"/>
      <c r="AA3203" s="35"/>
      <c r="AB3203" s="35"/>
      <c r="AC3203" s="35"/>
      <c r="AD3203" s="35"/>
      <c r="AE3203" s="35"/>
      <c r="AT3203" s="20" t="s">
        <v>204</v>
      </c>
      <c r="AU3203" s="20" t="s">
        <v>81</v>
      </c>
    </row>
    <row r="3204" spans="1:65" s="13" customFormat="1">
      <c r="B3204" s="164"/>
      <c r="D3204" s="159" t="s">
        <v>206</v>
      </c>
      <c r="E3204" s="165" t="s">
        <v>3</v>
      </c>
      <c r="F3204" s="166" t="s">
        <v>4244</v>
      </c>
      <c r="H3204" s="167">
        <v>4.6500000000000004</v>
      </c>
      <c r="I3204" s="168"/>
      <c r="L3204" s="164"/>
      <c r="M3204" s="169"/>
      <c r="N3204" s="170"/>
      <c r="O3204" s="170"/>
      <c r="P3204" s="170"/>
      <c r="Q3204" s="170"/>
      <c r="R3204" s="170"/>
      <c r="S3204" s="170"/>
      <c r="T3204" s="171"/>
      <c r="AT3204" s="165" t="s">
        <v>206</v>
      </c>
      <c r="AU3204" s="165" t="s">
        <v>81</v>
      </c>
      <c r="AV3204" s="13" t="s">
        <v>81</v>
      </c>
      <c r="AW3204" s="13" t="s">
        <v>34</v>
      </c>
      <c r="AX3204" s="13" t="s">
        <v>72</v>
      </c>
      <c r="AY3204" s="165" t="s">
        <v>195</v>
      </c>
    </row>
    <row r="3205" spans="1:65" s="13" customFormat="1" ht="22.5">
      <c r="B3205" s="164"/>
      <c r="D3205" s="159" t="s">
        <v>206</v>
      </c>
      <c r="E3205" s="165" t="s">
        <v>3</v>
      </c>
      <c r="F3205" s="166" t="s">
        <v>4245</v>
      </c>
      <c r="H3205" s="167">
        <v>37.590000000000003</v>
      </c>
      <c r="I3205" s="168"/>
      <c r="L3205" s="164"/>
      <c r="M3205" s="169"/>
      <c r="N3205" s="170"/>
      <c r="O3205" s="170"/>
      <c r="P3205" s="170"/>
      <c r="Q3205" s="170"/>
      <c r="R3205" s="170"/>
      <c r="S3205" s="170"/>
      <c r="T3205" s="171"/>
      <c r="AT3205" s="165" t="s">
        <v>206</v>
      </c>
      <c r="AU3205" s="165" t="s">
        <v>81</v>
      </c>
      <c r="AV3205" s="13" t="s">
        <v>81</v>
      </c>
      <c r="AW3205" s="13" t="s">
        <v>34</v>
      </c>
      <c r="AX3205" s="13" t="s">
        <v>72</v>
      </c>
      <c r="AY3205" s="165" t="s">
        <v>195</v>
      </c>
    </row>
    <row r="3206" spans="1:65" s="13" customFormat="1">
      <c r="B3206" s="164"/>
      <c r="D3206" s="159" t="s">
        <v>206</v>
      </c>
      <c r="E3206" s="165" t="s">
        <v>3</v>
      </c>
      <c r="F3206" s="166" t="s">
        <v>4246</v>
      </c>
      <c r="H3206" s="167">
        <v>20.149999999999999</v>
      </c>
      <c r="I3206" s="168"/>
      <c r="L3206" s="164"/>
      <c r="M3206" s="169"/>
      <c r="N3206" s="170"/>
      <c r="O3206" s="170"/>
      <c r="P3206" s="170"/>
      <c r="Q3206" s="170"/>
      <c r="R3206" s="170"/>
      <c r="S3206" s="170"/>
      <c r="T3206" s="171"/>
      <c r="AT3206" s="165" t="s">
        <v>206</v>
      </c>
      <c r="AU3206" s="165" t="s">
        <v>81</v>
      </c>
      <c r="AV3206" s="13" t="s">
        <v>81</v>
      </c>
      <c r="AW3206" s="13" t="s">
        <v>34</v>
      </c>
      <c r="AX3206" s="13" t="s">
        <v>72</v>
      </c>
      <c r="AY3206" s="165" t="s">
        <v>195</v>
      </c>
    </row>
    <row r="3207" spans="1:65" s="13" customFormat="1" ht="22.5">
      <c r="B3207" s="164"/>
      <c r="D3207" s="159" t="s">
        <v>206</v>
      </c>
      <c r="E3207" s="165" t="s">
        <v>3</v>
      </c>
      <c r="F3207" s="166" t="s">
        <v>4247</v>
      </c>
      <c r="H3207" s="167">
        <v>18.54</v>
      </c>
      <c r="I3207" s="168"/>
      <c r="L3207" s="164"/>
      <c r="M3207" s="169"/>
      <c r="N3207" s="170"/>
      <c r="O3207" s="170"/>
      <c r="P3207" s="170"/>
      <c r="Q3207" s="170"/>
      <c r="R3207" s="170"/>
      <c r="S3207" s="170"/>
      <c r="T3207" s="171"/>
      <c r="AT3207" s="165" t="s">
        <v>206</v>
      </c>
      <c r="AU3207" s="165" t="s">
        <v>81</v>
      </c>
      <c r="AV3207" s="13" t="s">
        <v>81</v>
      </c>
      <c r="AW3207" s="13" t="s">
        <v>34</v>
      </c>
      <c r="AX3207" s="13" t="s">
        <v>72</v>
      </c>
      <c r="AY3207" s="165" t="s">
        <v>195</v>
      </c>
    </row>
    <row r="3208" spans="1:65" s="15" customFormat="1">
      <c r="B3208" s="180"/>
      <c r="D3208" s="159" t="s">
        <v>206</v>
      </c>
      <c r="E3208" s="181" t="s">
        <v>3</v>
      </c>
      <c r="F3208" s="182" t="s">
        <v>212</v>
      </c>
      <c r="H3208" s="183">
        <v>80.930000000000007</v>
      </c>
      <c r="I3208" s="184"/>
      <c r="L3208" s="180"/>
      <c r="M3208" s="185"/>
      <c r="N3208" s="186"/>
      <c r="O3208" s="186"/>
      <c r="P3208" s="186"/>
      <c r="Q3208" s="186"/>
      <c r="R3208" s="186"/>
      <c r="S3208" s="186"/>
      <c r="T3208" s="187"/>
      <c r="AT3208" s="181" t="s">
        <v>206</v>
      </c>
      <c r="AU3208" s="181" t="s">
        <v>81</v>
      </c>
      <c r="AV3208" s="15" t="s">
        <v>202</v>
      </c>
      <c r="AW3208" s="15" t="s">
        <v>34</v>
      </c>
      <c r="AX3208" s="15" t="s">
        <v>79</v>
      </c>
      <c r="AY3208" s="181" t="s">
        <v>195</v>
      </c>
    </row>
    <row r="3209" spans="1:65" s="2" customFormat="1" ht="24.2" customHeight="1">
      <c r="A3209" s="35"/>
      <c r="B3209" s="145"/>
      <c r="C3209" s="146" t="s">
        <v>4248</v>
      </c>
      <c r="D3209" s="146" t="s">
        <v>197</v>
      </c>
      <c r="E3209" s="147" t="s">
        <v>4249</v>
      </c>
      <c r="F3209" s="148" t="s">
        <v>4250</v>
      </c>
      <c r="G3209" s="149" t="s">
        <v>300</v>
      </c>
      <c r="H3209" s="150">
        <v>188.33</v>
      </c>
      <c r="I3209" s="151"/>
      <c r="J3209" s="152">
        <f>ROUND(I3209*H3209,2)</f>
        <v>0</v>
      </c>
      <c r="K3209" s="148" t="s">
        <v>201</v>
      </c>
      <c r="L3209" s="36"/>
      <c r="M3209" s="153" t="s">
        <v>3</v>
      </c>
      <c r="N3209" s="154" t="s">
        <v>43</v>
      </c>
      <c r="O3209" s="56"/>
      <c r="P3209" s="155">
        <f>O3209*H3209</f>
        <v>0</v>
      </c>
      <c r="Q3209" s="155">
        <v>1.5E-3</v>
      </c>
      <c r="R3209" s="155">
        <f>Q3209*H3209</f>
        <v>0.28249500000000005</v>
      </c>
      <c r="S3209" s="155">
        <v>0</v>
      </c>
      <c r="T3209" s="156">
        <f>S3209*H3209</f>
        <v>0</v>
      </c>
      <c r="U3209" s="35"/>
      <c r="V3209" s="35"/>
      <c r="W3209" s="35"/>
      <c r="X3209" s="35"/>
      <c r="Y3209" s="35"/>
      <c r="Z3209" s="35"/>
      <c r="AA3209" s="35"/>
      <c r="AB3209" s="35"/>
      <c r="AC3209" s="35"/>
      <c r="AD3209" s="35"/>
      <c r="AE3209" s="35"/>
      <c r="AR3209" s="157" t="s">
        <v>292</v>
      </c>
      <c r="AT3209" s="157" t="s">
        <v>197</v>
      </c>
      <c r="AU3209" s="157" t="s">
        <v>81</v>
      </c>
      <c r="AY3209" s="20" t="s">
        <v>195</v>
      </c>
      <c r="BE3209" s="158">
        <f>IF(N3209="základní",J3209,0)</f>
        <v>0</v>
      </c>
      <c r="BF3209" s="158">
        <f>IF(N3209="snížená",J3209,0)</f>
        <v>0</v>
      </c>
      <c r="BG3209" s="158">
        <f>IF(N3209="zákl. přenesená",J3209,0)</f>
        <v>0</v>
      </c>
      <c r="BH3209" s="158">
        <f>IF(N3209="sníž. přenesená",J3209,0)</f>
        <v>0</v>
      </c>
      <c r="BI3209" s="158">
        <f>IF(N3209="nulová",J3209,0)</f>
        <v>0</v>
      </c>
      <c r="BJ3209" s="20" t="s">
        <v>79</v>
      </c>
      <c r="BK3209" s="158">
        <f>ROUND(I3209*H3209,2)</f>
        <v>0</v>
      </c>
      <c r="BL3209" s="20" t="s">
        <v>292</v>
      </c>
      <c r="BM3209" s="157" t="s">
        <v>4251</v>
      </c>
    </row>
    <row r="3210" spans="1:65" s="2" customFormat="1" ht="87.75">
      <c r="A3210" s="35"/>
      <c r="B3210" s="36"/>
      <c r="C3210" s="35"/>
      <c r="D3210" s="159" t="s">
        <v>204</v>
      </c>
      <c r="E3210" s="35"/>
      <c r="F3210" s="160" t="s">
        <v>4252</v>
      </c>
      <c r="G3210" s="35"/>
      <c r="H3210" s="35"/>
      <c r="I3210" s="161"/>
      <c r="J3210" s="35"/>
      <c r="K3210" s="35"/>
      <c r="L3210" s="36"/>
      <c r="M3210" s="162"/>
      <c r="N3210" s="163"/>
      <c r="O3210" s="56"/>
      <c r="P3210" s="56"/>
      <c r="Q3210" s="56"/>
      <c r="R3210" s="56"/>
      <c r="S3210" s="56"/>
      <c r="T3210" s="57"/>
      <c r="U3210" s="35"/>
      <c r="V3210" s="35"/>
      <c r="W3210" s="35"/>
      <c r="X3210" s="35"/>
      <c r="Y3210" s="35"/>
      <c r="Z3210" s="35"/>
      <c r="AA3210" s="35"/>
      <c r="AB3210" s="35"/>
      <c r="AC3210" s="35"/>
      <c r="AD3210" s="35"/>
      <c r="AE3210" s="35"/>
      <c r="AT3210" s="20" t="s">
        <v>204</v>
      </c>
      <c r="AU3210" s="20" t="s">
        <v>81</v>
      </c>
    </row>
    <row r="3211" spans="1:65" s="13" customFormat="1" ht="22.5">
      <c r="B3211" s="164"/>
      <c r="D3211" s="159" t="s">
        <v>206</v>
      </c>
      <c r="E3211" s="165" t="s">
        <v>3</v>
      </c>
      <c r="F3211" s="166" t="s">
        <v>4253</v>
      </c>
      <c r="H3211" s="167">
        <v>109.3</v>
      </c>
      <c r="I3211" s="168"/>
      <c r="L3211" s="164"/>
      <c r="M3211" s="169"/>
      <c r="N3211" s="170"/>
      <c r="O3211" s="170"/>
      <c r="P3211" s="170"/>
      <c r="Q3211" s="170"/>
      <c r="R3211" s="170"/>
      <c r="S3211" s="170"/>
      <c r="T3211" s="171"/>
      <c r="AT3211" s="165" t="s">
        <v>206</v>
      </c>
      <c r="AU3211" s="165" t="s">
        <v>81</v>
      </c>
      <c r="AV3211" s="13" t="s">
        <v>81</v>
      </c>
      <c r="AW3211" s="13" t="s">
        <v>34</v>
      </c>
      <c r="AX3211" s="13" t="s">
        <v>72</v>
      </c>
      <c r="AY3211" s="165" t="s">
        <v>195</v>
      </c>
    </row>
    <row r="3212" spans="1:65" s="14" customFormat="1">
      <c r="B3212" s="172"/>
      <c r="D3212" s="159" t="s">
        <v>206</v>
      </c>
      <c r="E3212" s="173" t="s">
        <v>3</v>
      </c>
      <c r="F3212" s="174" t="s">
        <v>532</v>
      </c>
      <c r="H3212" s="175">
        <v>109.3</v>
      </c>
      <c r="I3212" s="176"/>
      <c r="L3212" s="172"/>
      <c r="M3212" s="177"/>
      <c r="N3212" s="178"/>
      <c r="O3212" s="178"/>
      <c r="P3212" s="178"/>
      <c r="Q3212" s="178"/>
      <c r="R3212" s="178"/>
      <c r="S3212" s="178"/>
      <c r="T3212" s="179"/>
      <c r="AT3212" s="173" t="s">
        <v>206</v>
      </c>
      <c r="AU3212" s="173" t="s">
        <v>81</v>
      </c>
      <c r="AV3212" s="14" t="s">
        <v>109</v>
      </c>
      <c r="AW3212" s="14" t="s">
        <v>34</v>
      </c>
      <c r="AX3212" s="14" t="s">
        <v>72</v>
      </c>
      <c r="AY3212" s="173" t="s">
        <v>195</v>
      </c>
    </row>
    <row r="3213" spans="1:65" s="13" customFormat="1">
      <c r="B3213" s="164"/>
      <c r="D3213" s="159" t="s">
        <v>206</v>
      </c>
      <c r="E3213" s="165" t="s">
        <v>3</v>
      </c>
      <c r="F3213" s="166" t="s">
        <v>4254</v>
      </c>
      <c r="H3213" s="167">
        <v>18.649999999999999</v>
      </c>
      <c r="I3213" s="168"/>
      <c r="L3213" s="164"/>
      <c r="M3213" s="169"/>
      <c r="N3213" s="170"/>
      <c r="O3213" s="170"/>
      <c r="P3213" s="170"/>
      <c r="Q3213" s="170"/>
      <c r="R3213" s="170"/>
      <c r="S3213" s="170"/>
      <c r="T3213" s="171"/>
      <c r="AT3213" s="165" t="s">
        <v>206</v>
      </c>
      <c r="AU3213" s="165" t="s">
        <v>81</v>
      </c>
      <c r="AV3213" s="13" t="s">
        <v>81</v>
      </c>
      <c r="AW3213" s="13" t="s">
        <v>34</v>
      </c>
      <c r="AX3213" s="13" t="s">
        <v>72</v>
      </c>
      <c r="AY3213" s="165" t="s">
        <v>195</v>
      </c>
    </row>
    <row r="3214" spans="1:65" s="14" customFormat="1">
      <c r="B3214" s="172"/>
      <c r="D3214" s="159" t="s">
        <v>206</v>
      </c>
      <c r="E3214" s="173" t="s">
        <v>3</v>
      </c>
      <c r="F3214" s="174" t="s">
        <v>514</v>
      </c>
      <c r="H3214" s="175">
        <v>18.649999999999999</v>
      </c>
      <c r="I3214" s="176"/>
      <c r="L3214" s="172"/>
      <c r="M3214" s="177"/>
      <c r="N3214" s="178"/>
      <c r="O3214" s="178"/>
      <c r="P3214" s="178"/>
      <c r="Q3214" s="178"/>
      <c r="R3214" s="178"/>
      <c r="S3214" s="178"/>
      <c r="T3214" s="179"/>
      <c r="AT3214" s="173" t="s">
        <v>206</v>
      </c>
      <c r="AU3214" s="173" t="s">
        <v>81</v>
      </c>
      <c r="AV3214" s="14" t="s">
        <v>109</v>
      </c>
      <c r="AW3214" s="14" t="s">
        <v>34</v>
      </c>
      <c r="AX3214" s="14" t="s">
        <v>72</v>
      </c>
      <c r="AY3214" s="173" t="s">
        <v>195</v>
      </c>
    </row>
    <row r="3215" spans="1:65" s="13" customFormat="1">
      <c r="B3215" s="164"/>
      <c r="D3215" s="159" t="s">
        <v>206</v>
      </c>
      <c r="E3215" s="165" t="s">
        <v>3</v>
      </c>
      <c r="F3215" s="166" t="s">
        <v>4255</v>
      </c>
      <c r="H3215" s="167">
        <v>60.38</v>
      </c>
      <c r="I3215" s="168"/>
      <c r="L3215" s="164"/>
      <c r="M3215" s="169"/>
      <c r="N3215" s="170"/>
      <c r="O3215" s="170"/>
      <c r="P3215" s="170"/>
      <c r="Q3215" s="170"/>
      <c r="R3215" s="170"/>
      <c r="S3215" s="170"/>
      <c r="T3215" s="171"/>
      <c r="AT3215" s="165" t="s">
        <v>206</v>
      </c>
      <c r="AU3215" s="165" t="s">
        <v>81</v>
      </c>
      <c r="AV3215" s="13" t="s">
        <v>81</v>
      </c>
      <c r="AW3215" s="13" t="s">
        <v>34</v>
      </c>
      <c r="AX3215" s="13" t="s">
        <v>72</v>
      </c>
      <c r="AY3215" s="165" t="s">
        <v>195</v>
      </c>
    </row>
    <row r="3216" spans="1:65" s="14" customFormat="1">
      <c r="B3216" s="172"/>
      <c r="D3216" s="159" t="s">
        <v>206</v>
      </c>
      <c r="E3216" s="173" t="s">
        <v>3</v>
      </c>
      <c r="F3216" s="174" t="s">
        <v>516</v>
      </c>
      <c r="H3216" s="175">
        <v>60.38</v>
      </c>
      <c r="I3216" s="176"/>
      <c r="L3216" s="172"/>
      <c r="M3216" s="177"/>
      <c r="N3216" s="178"/>
      <c r="O3216" s="178"/>
      <c r="P3216" s="178"/>
      <c r="Q3216" s="178"/>
      <c r="R3216" s="178"/>
      <c r="S3216" s="178"/>
      <c r="T3216" s="179"/>
      <c r="AT3216" s="173" t="s">
        <v>206</v>
      </c>
      <c r="AU3216" s="173" t="s">
        <v>81</v>
      </c>
      <c r="AV3216" s="14" t="s">
        <v>109</v>
      </c>
      <c r="AW3216" s="14" t="s">
        <v>34</v>
      </c>
      <c r="AX3216" s="14" t="s">
        <v>72</v>
      </c>
      <c r="AY3216" s="173" t="s">
        <v>195</v>
      </c>
    </row>
    <row r="3217" spans="1:65" s="15" customFormat="1">
      <c r="B3217" s="180"/>
      <c r="D3217" s="159" t="s">
        <v>206</v>
      </c>
      <c r="E3217" s="181" t="s">
        <v>3</v>
      </c>
      <c r="F3217" s="182" t="s">
        <v>212</v>
      </c>
      <c r="H3217" s="183">
        <v>188.33</v>
      </c>
      <c r="I3217" s="184"/>
      <c r="L3217" s="180"/>
      <c r="M3217" s="185"/>
      <c r="N3217" s="186"/>
      <c r="O3217" s="186"/>
      <c r="P3217" s="186"/>
      <c r="Q3217" s="186"/>
      <c r="R3217" s="186"/>
      <c r="S3217" s="186"/>
      <c r="T3217" s="187"/>
      <c r="AT3217" s="181" t="s">
        <v>206</v>
      </c>
      <c r="AU3217" s="181" t="s">
        <v>81</v>
      </c>
      <c r="AV3217" s="15" t="s">
        <v>202</v>
      </c>
      <c r="AW3217" s="15" t="s">
        <v>34</v>
      </c>
      <c r="AX3217" s="15" t="s">
        <v>79</v>
      </c>
      <c r="AY3217" s="181" t="s">
        <v>195</v>
      </c>
    </row>
    <row r="3218" spans="1:65" s="2" customFormat="1" ht="49.15" customHeight="1">
      <c r="A3218" s="35"/>
      <c r="B3218" s="145"/>
      <c r="C3218" s="146" t="s">
        <v>4256</v>
      </c>
      <c r="D3218" s="146" t="s">
        <v>197</v>
      </c>
      <c r="E3218" s="147" t="s">
        <v>4257</v>
      </c>
      <c r="F3218" s="148" t="s">
        <v>4258</v>
      </c>
      <c r="G3218" s="149" t="s">
        <v>262</v>
      </c>
      <c r="H3218" s="150">
        <v>38.524000000000001</v>
      </c>
      <c r="I3218" s="151"/>
      <c r="J3218" s="152">
        <f>ROUND(I3218*H3218,2)</f>
        <v>0</v>
      </c>
      <c r="K3218" s="148" t="s">
        <v>201</v>
      </c>
      <c r="L3218" s="36"/>
      <c r="M3218" s="153" t="s">
        <v>3</v>
      </c>
      <c r="N3218" s="154" t="s">
        <v>43</v>
      </c>
      <c r="O3218" s="56"/>
      <c r="P3218" s="155">
        <f>O3218*H3218</f>
        <v>0</v>
      </c>
      <c r="Q3218" s="155">
        <v>0</v>
      </c>
      <c r="R3218" s="155">
        <f>Q3218*H3218</f>
        <v>0</v>
      </c>
      <c r="S3218" s="155">
        <v>0</v>
      </c>
      <c r="T3218" s="156">
        <f>S3218*H3218</f>
        <v>0</v>
      </c>
      <c r="U3218" s="35"/>
      <c r="V3218" s="35"/>
      <c r="W3218" s="35"/>
      <c r="X3218" s="35"/>
      <c r="Y3218" s="35"/>
      <c r="Z3218" s="35"/>
      <c r="AA3218" s="35"/>
      <c r="AB3218" s="35"/>
      <c r="AC3218" s="35"/>
      <c r="AD3218" s="35"/>
      <c r="AE3218" s="35"/>
      <c r="AR3218" s="157" t="s">
        <v>292</v>
      </c>
      <c r="AT3218" s="157" t="s">
        <v>197</v>
      </c>
      <c r="AU3218" s="157" t="s">
        <v>81</v>
      </c>
      <c r="AY3218" s="20" t="s">
        <v>195</v>
      </c>
      <c r="BE3218" s="158">
        <f>IF(N3218="základní",J3218,0)</f>
        <v>0</v>
      </c>
      <c r="BF3218" s="158">
        <f>IF(N3218="snížená",J3218,0)</f>
        <v>0</v>
      </c>
      <c r="BG3218" s="158">
        <f>IF(N3218="zákl. přenesená",J3218,0)</f>
        <v>0</v>
      </c>
      <c r="BH3218" s="158">
        <f>IF(N3218="sníž. přenesená",J3218,0)</f>
        <v>0</v>
      </c>
      <c r="BI3218" s="158">
        <f>IF(N3218="nulová",J3218,0)</f>
        <v>0</v>
      </c>
      <c r="BJ3218" s="20" t="s">
        <v>79</v>
      </c>
      <c r="BK3218" s="158">
        <f>ROUND(I3218*H3218,2)</f>
        <v>0</v>
      </c>
      <c r="BL3218" s="20" t="s">
        <v>292</v>
      </c>
      <c r="BM3218" s="157" t="s">
        <v>4259</v>
      </c>
    </row>
    <row r="3219" spans="1:65" s="2" customFormat="1" ht="126.75">
      <c r="A3219" s="35"/>
      <c r="B3219" s="36"/>
      <c r="C3219" s="35"/>
      <c r="D3219" s="159" t="s">
        <v>204</v>
      </c>
      <c r="E3219" s="35"/>
      <c r="F3219" s="160" t="s">
        <v>2470</v>
      </c>
      <c r="G3219" s="35"/>
      <c r="H3219" s="35"/>
      <c r="I3219" s="161"/>
      <c r="J3219" s="35"/>
      <c r="K3219" s="35"/>
      <c r="L3219" s="36"/>
      <c r="M3219" s="162"/>
      <c r="N3219" s="163"/>
      <c r="O3219" s="56"/>
      <c r="P3219" s="56"/>
      <c r="Q3219" s="56"/>
      <c r="R3219" s="56"/>
      <c r="S3219" s="56"/>
      <c r="T3219" s="57"/>
      <c r="U3219" s="35"/>
      <c r="V3219" s="35"/>
      <c r="W3219" s="35"/>
      <c r="X3219" s="35"/>
      <c r="Y3219" s="35"/>
      <c r="Z3219" s="35"/>
      <c r="AA3219" s="35"/>
      <c r="AB3219" s="35"/>
      <c r="AC3219" s="35"/>
      <c r="AD3219" s="35"/>
      <c r="AE3219" s="35"/>
      <c r="AT3219" s="20" t="s">
        <v>204</v>
      </c>
      <c r="AU3219" s="20" t="s">
        <v>81</v>
      </c>
    </row>
    <row r="3220" spans="1:65" s="12" customFormat="1" ht="22.9" customHeight="1">
      <c r="B3220" s="132"/>
      <c r="D3220" s="133" t="s">
        <v>71</v>
      </c>
      <c r="E3220" s="143" t="s">
        <v>4260</v>
      </c>
      <c r="F3220" s="143" t="s">
        <v>4261</v>
      </c>
      <c r="I3220" s="135"/>
      <c r="J3220" s="144">
        <f>BK3220</f>
        <v>0</v>
      </c>
      <c r="L3220" s="132"/>
      <c r="M3220" s="137"/>
      <c r="N3220" s="138"/>
      <c r="O3220" s="138"/>
      <c r="P3220" s="139">
        <f>SUM(P3221:P3322)</f>
        <v>0</v>
      </c>
      <c r="Q3220" s="138"/>
      <c r="R3220" s="139">
        <f>SUM(R3221:R3322)</f>
        <v>11.107505999999999</v>
      </c>
      <c r="S3220" s="138"/>
      <c r="T3220" s="140">
        <f>SUM(T3221:T3322)</f>
        <v>0</v>
      </c>
      <c r="AR3220" s="133" t="s">
        <v>81</v>
      </c>
      <c r="AT3220" s="141" t="s">
        <v>71</v>
      </c>
      <c r="AU3220" s="141" t="s">
        <v>79</v>
      </c>
      <c r="AY3220" s="133" t="s">
        <v>195</v>
      </c>
      <c r="BK3220" s="142">
        <f>SUM(BK3221:BK3322)</f>
        <v>0</v>
      </c>
    </row>
    <row r="3221" spans="1:65" s="2" customFormat="1" ht="24.2" customHeight="1">
      <c r="A3221" s="35"/>
      <c r="B3221" s="145"/>
      <c r="C3221" s="146" t="s">
        <v>4262</v>
      </c>
      <c r="D3221" s="146" t="s">
        <v>197</v>
      </c>
      <c r="E3221" s="147" t="s">
        <v>4263</v>
      </c>
      <c r="F3221" s="148" t="s">
        <v>4264</v>
      </c>
      <c r="G3221" s="149" t="s">
        <v>300</v>
      </c>
      <c r="H3221" s="150">
        <v>672.36</v>
      </c>
      <c r="I3221" s="151"/>
      <c r="J3221" s="152">
        <f>ROUND(I3221*H3221,2)</f>
        <v>0</v>
      </c>
      <c r="K3221" s="148" t="s">
        <v>3</v>
      </c>
      <c r="L3221" s="36"/>
      <c r="M3221" s="153" t="s">
        <v>3</v>
      </c>
      <c r="N3221" s="154" t="s">
        <v>43</v>
      </c>
      <c r="O3221" s="56"/>
      <c r="P3221" s="155">
        <f>O3221*H3221</f>
        <v>0</v>
      </c>
      <c r="Q3221" s="155">
        <v>0</v>
      </c>
      <c r="R3221" s="155">
        <f>Q3221*H3221</f>
        <v>0</v>
      </c>
      <c r="S3221" s="155">
        <v>0</v>
      </c>
      <c r="T3221" s="156">
        <f>S3221*H3221</f>
        <v>0</v>
      </c>
      <c r="U3221" s="35"/>
      <c r="V3221" s="35"/>
      <c r="W3221" s="35"/>
      <c r="X3221" s="35"/>
      <c r="Y3221" s="35"/>
      <c r="Z3221" s="35"/>
      <c r="AA3221" s="35"/>
      <c r="AB3221" s="35"/>
      <c r="AC3221" s="35"/>
      <c r="AD3221" s="35"/>
      <c r="AE3221" s="35"/>
      <c r="AR3221" s="157" t="s">
        <v>292</v>
      </c>
      <c r="AT3221" s="157" t="s">
        <v>197</v>
      </c>
      <c r="AU3221" s="157" t="s">
        <v>81</v>
      </c>
      <c r="AY3221" s="20" t="s">
        <v>195</v>
      </c>
      <c r="BE3221" s="158">
        <f>IF(N3221="základní",J3221,0)</f>
        <v>0</v>
      </c>
      <c r="BF3221" s="158">
        <f>IF(N3221="snížená",J3221,0)</f>
        <v>0</v>
      </c>
      <c r="BG3221" s="158">
        <f>IF(N3221="zákl. přenesená",J3221,0)</f>
        <v>0</v>
      </c>
      <c r="BH3221" s="158">
        <f>IF(N3221="sníž. přenesená",J3221,0)</f>
        <v>0</v>
      </c>
      <c r="BI3221" s="158">
        <f>IF(N3221="nulová",J3221,0)</f>
        <v>0</v>
      </c>
      <c r="BJ3221" s="20" t="s">
        <v>79</v>
      </c>
      <c r="BK3221" s="158">
        <f>ROUND(I3221*H3221,2)</f>
        <v>0</v>
      </c>
      <c r="BL3221" s="20" t="s">
        <v>292</v>
      </c>
      <c r="BM3221" s="157" t="s">
        <v>4265</v>
      </c>
    </row>
    <row r="3222" spans="1:65" s="13" customFormat="1">
      <c r="B3222" s="164"/>
      <c r="D3222" s="159" t="s">
        <v>206</v>
      </c>
      <c r="E3222" s="165" t="s">
        <v>3</v>
      </c>
      <c r="F3222" s="166" t="s">
        <v>4266</v>
      </c>
      <c r="H3222" s="167">
        <v>161.93</v>
      </c>
      <c r="I3222" s="168"/>
      <c r="L3222" s="164"/>
      <c r="M3222" s="169"/>
      <c r="N3222" s="170"/>
      <c r="O3222" s="170"/>
      <c r="P3222" s="170"/>
      <c r="Q3222" s="170"/>
      <c r="R3222" s="170"/>
      <c r="S3222" s="170"/>
      <c r="T3222" s="171"/>
      <c r="AT3222" s="165" t="s">
        <v>206</v>
      </c>
      <c r="AU3222" s="165" t="s">
        <v>81</v>
      </c>
      <c r="AV3222" s="13" t="s">
        <v>81</v>
      </c>
      <c r="AW3222" s="13" t="s">
        <v>34</v>
      </c>
      <c r="AX3222" s="13" t="s">
        <v>72</v>
      </c>
      <c r="AY3222" s="165" t="s">
        <v>195</v>
      </c>
    </row>
    <row r="3223" spans="1:65" s="14" customFormat="1">
      <c r="B3223" s="172"/>
      <c r="D3223" s="159" t="s">
        <v>206</v>
      </c>
      <c r="E3223" s="173" t="s">
        <v>3</v>
      </c>
      <c r="F3223" s="174" t="s">
        <v>532</v>
      </c>
      <c r="H3223" s="175">
        <v>161.93</v>
      </c>
      <c r="I3223" s="176"/>
      <c r="L3223" s="172"/>
      <c r="M3223" s="177"/>
      <c r="N3223" s="178"/>
      <c r="O3223" s="178"/>
      <c r="P3223" s="178"/>
      <c r="Q3223" s="178"/>
      <c r="R3223" s="178"/>
      <c r="S3223" s="178"/>
      <c r="T3223" s="179"/>
      <c r="AT3223" s="173" t="s">
        <v>206</v>
      </c>
      <c r="AU3223" s="173" t="s">
        <v>81</v>
      </c>
      <c r="AV3223" s="14" t="s">
        <v>109</v>
      </c>
      <c r="AW3223" s="14" t="s">
        <v>34</v>
      </c>
      <c r="AX3223" s="14" t="s">
        <v>72</v>
      </c>
      <c r="AY3223" s="173" t="s">
        <v>195</v>
      </c>
    </row>
    <row r="3224" spans="1:65" s="13" customFormat="1" ht="22.5">
      <c r="B3224" s="164"/>
      <c r="D3224" s="159" t="s">
        <v>206</v>
      </c>
      <c r="E3224" s="165" t="s">
        <v>3</v>
      </c>
      <c r="F3224" s="166" t="s">
        <v>4267</v>
      </c>
      <c r="H3224" s="167">
        <v>167.43</v>
      </c>
      <c r="I3224" s="168"/>
      <c r="L3224" s="164"/>
      <c r="M3224" s="169"/>
      <c r="N3224" s="170"/>
      <c r="O3224" s="170"/>
      <c r="P3224" s="170"/>
      <c r="Q3224" s="170"/>
      <c r="R3224" s="170"/>
      <c r="S3224" s="170"/>
      <c r="T3224" s="171"/>
      <c r="AT3224" s="165" t="s">
        <v>206</v>
      </c>
      <c r="AU3224" s="165" t="s">
        <v>81</v>
      </c>
      <c r="AV3224" s="13" t="s">
        <v>81</v>
      </c>
      <c r="AW3224" s="13" t="s">
        <v>34</v>
      </c>
      <c r="AX3224" s="13" t="s">
        <v>72</v>
      </c>
      <c r="AY3224" s="165" t="s">
        <v>195</v>
      </c>
    </row>
    <row r="3225" spans="1:65" s="14" customFormat="1">
      <c r="B3225" s="172"/>
      <c r="D3225" s="159" t="s">
        <v>206</v>
      </c>
      <c r="E3225" s="173" t="s">
        <v>3</v>
      </c>
      <c r="F3225" s="174" t="s">
        <v>514</v>
      </c>
      <c r="H3225" s="175">
        <v>167.43</v>
      </c>
      <c r="I3225" s="176"/>
      <c r="L3225" s="172"/>
      <c r="M3225" s="177"/>
      <c r="N3225" s="178"/>
      <c r="O3225" s="178"/>
      <c r="P3225" s="178"/>
      <c r="Q3225" s="178"/>
      <c r="R3225" s="178"/>
      <c r="S3225" s="178"/>
      <c r="T3225" s="179"/>
      <c r="AT3225" s="173" t="s">
        <v>206</v>
      </c>
      <c r="AU3225" s="173" t="s">
        <v>81</v>
      </c>
      <c r="AV3225" s="14" t="s">
        <v>109</v>
      </c>
      <c r="AW3225" s="14" t="s">
        <v>34</v>
      </c>
      <c r="AX3225" s="14" t="s">
        <v>72</v>
      </c>
      <c r="AY3225" s="173" t="s">
        <v>195</v>
      </c>
    </row>
    <row r="3226" spans="1:65" s="13" customFormat="1" ht="22.5">
      <c r="B3226" s="164"/>
      <c r="D3226" s="159" t="s">
        <v>206</v>
      </c>
      <c r="E3226" s="165" t="s">
        <v>3</v>
      </c>
      <c r="F3226" s="166" t="s">
        <v>4268</v>
      </c>
      <c r="H3226" s="167">
        <v>343</v>
      </c>
      <c r="I3226" s="168"/>
      <c r="L3226" s="164"/>
      <c r="M3226" s="169"/>
      <c r="N3226" s="170"/>
      <c r="O3226" s="170"/>
      <c r="P3226" s="170"/>
      <c r="Q3226" s="170"/>
      <c r="R3226" s="170"/>
      <c r="S3226" s="170"/>
      <c r="T3226" s="171"/>
      <c r="AT3226" s="165" t="s">
        <v>206</v>
      </c>
      <c r="AU3226" s="165" t="s">
        <v>81</v>
      </c>
      <c r="AV3226" s="13" t="s">
        <v>81</v>
      </c>
      <c r="AW3226" s="13" t="s">
        <v>34</v>
      </c>
      <c r="AX3226" s="13" t="s">
        <v>72</v>
      </c>
      <c r="AY3226" s="165" t="s">
        <v>195</v>
      </c>
    </row>
    <row r="3227" spans="1:65" s="14" customFormat="1">
      <c r="B3227" s="172"/>
      <c r="D3227" s="159" t="s">
        <v>206</v>
      </c>
      <c r="E3227" s="173" t="s">
        <v>3</v>
      </c>
      <c r="F3227" s="174" t="s">
        <v>516</v>
      </c>
      <c r="H3227" s="175">
        <v>343</v>
      </c>
      <c r="I3227" s="176"/>
      <c r="L3227" s="172"/>
      <c r="M3227" s="177"/>
      <c r="N3227" s="178"/>
      <c r="O3227" s="178"/>
      <c r="P3227" s="178"/>
      <c r="Q3227" s="178"/>
      <c r="R3227" s="178"/>
      <c r="S3227" s="178"/>
      <c r="T3227" s="179"/>
      <c r="AT3227" s="173" t="s">
        <v>206</v>
      </c>
      <c r="AU3227" s="173" t="s">
        <v>81</v>
      </c>
      <c r="AV3227" s="14" t="s">
        <v>109</v>
      </c>
      <c r="AW3227" s="14" t="s">
        <v>34</v>
      </c>
      <c r="AX3227" s="14" t="s">
        <v>72</v>
      </c>
      <c r="AY3227" s="173" t="s">
        <v>195</v>
      </c>
    </row>
    <row r="3228" spans="1:65" s="15" customFormat="1">
      <c r="B3228" s="180"/>
      <c r="D3228" s="159" t="s">
        <v>206</v>
      </c>
      <c r="E3228" s="181" t="s">
        <v>3</v>
      </c>
      <c r="F3228" s="182" t="s">
        <v>212</v>
      </c>
      <c r="H3228" s="183">
        <v>672.36</v>
      </c>
      <c r="I3228" s="184"/>
      <c r="L3228" s="180"/>
      <c r="M3228" s="185"/>
      <c r="N3228" s="186"/>
      <c r="O3228" s="186"/>
      <c r="P3228" s="186"/>
      <c r="Q3228" s="186"/>
      <c r="R3228" s="186"/>
      <c r="S3228" s="186"/>
      <c r="T3228" s="187"/>
      <c r="AT3228" s="181" t="s">
        <v>206</v>
      </c>
      <c r="AU3228" s="181" t="s">
        <v>81</v>
      </c>
      <c r="AV3228" s="15" t="s">
        <v>202</v>
      </c>
      <c r="AW3228" s="15" t="s">
        <v>34</v>
      </c>
      <c r="AX3228" s="15" t="s">
        <v>79</v>
      </c>
      <c r="AY3228" s="181" t="s">
        <v>195</v>
      </c>
    </row>
    <row r="3229" spans="1:65" s="2" customFormat="1" ht="24.2" customHeight="1">
      <c r="A3229" s="35"/>
      <c r="B3229" s="145"/>
      <c r="C3229" s="146" t="s">
        <v>4269</v>
      </c>
      <c r="D3229" s="146" t="s">
        <v>197</v>
      </c>
      <c r="E3229" s="147" t="s">
        <v>4270</v>
      </c>
      <c r="F3229" s="148" t="s">
        <v>4271</v>
      </c>
      <c r="G3229" s="149" t="s">
        <v>300</v>
      </c>
      <c r="H3229" s="150">
        <v>39.18</v>
      </c>
      <c r="I3229" s="151"/>
      <c r="J3229" s="152">
        <f>ROUND(I3229*H3229,2)</f>
        <v>0</v>
      </c>
      <c r="K3229" s="148" t="s">
        <v>3</v>
      </c>
      <c r="L3229" s="36"/>
      <c r="M3229" s="153" t="s">
        <v>3</v>
      </c>
      <c r="N3229" s="154" t="s">
        <v>43</v>
      </c>
      <c r="O3229" s="56"/>
      <c r="P3229" s="155">
        <f>O3229*H3229</f>
        <v>0</v>
      </c>
      <c r="Q3229" s="155">
        <v>0</v>
      </c>
      <c r="R3229" s="155">
        <f>Q3229*H3229</f>
        <v>0</v>
      </c>
      <c r="S3229" s="155">
        <v>0</v>
      </c>
      <c r="T3229" s="156">
        <f>S3229*H3229</f>
        <v>0</v>
      </c>
      <c r="U3229" s="35"/>
      <c r="V3229" s="35"/>
      <c r="W3229" s="35"/>
      <c r="X3229" s="35"/>
      <c r="Y3229" s="35"/>
      <c r="Z3229" s="35"/>
      <c r="AA3229" s="35"/>
      <c r="AB3229" s="35"/>
      <c r="AC3229" s="35"/>
      <c r="AD3229" s="35"/>
      <c r="AE3229" s="35"/>
      <c r="AR3229" s="157" t="s">
        <v>292</v>
      </c>
      <c r="AT3229" s="157" t="s">
        <v>197</v>
      </c>
      <c r="AU3229" s="157" t="s">
        <v>81</v>
      </c>
      <c r="AY3229" s="20" t="s">
        <v>195</v>
      </c>
      <c r="BE3229" s="158">
        <f>IF(N3229="základní",J3229,0)</f>
        <v>0</v>
      </c>
      <c r="BF3229" s="158">
        <f>IF(N3229="snížená",J3229,0)</f>
        <v>0</v>
      </c>
      <c r="BG3229" s="158">
        <f>IF(N3229="zákl. přenesená",J3229,0)</f>
        <v>0</v>
      </c>
      <c r="BH3229" s="158">
        <f>IF(N3229="sníž. přenesená",J3229,0)</f>
        <v>0</v>
      </c>
      <c r="BI3229" s="158">
        <f>IF(N3229="nulová",J3229,0)</f>
        <v>0</v>
      </c>
      <c r="BJ3229" s="20" t="s">
        <v>79</v>
      </c>
      <c r="BK3229" s="158">
        <f>ROUND(I3229*H3229,2)</f>
        <v>0</v>
      </c>
      <c r="BL3229" s="20" t="s">
        <v>292</v>
      </c>
      <c r="BM3229" s="157" t="s">
        <v>4272</v>
      </c>
    </row>
    <row r="3230" spans="1:65" s="13" customFormat="1">
      <c r="B3230" s="164"/>
      <c r="D3230" s="159" t="s">
        <v>206</v>
      </c>
      <c r="E3230" s="165" t="s">
        <v>3</v>
      </c>
      <c r="F3230" s="166" t="s">
        <v>4273</v>
      </c>
      <c r="H3230" s="167">
        <v>13.38</v>
      </c>
      <c r="I3230" s="168"/>
      <c r="L3230" s="164"/>
      <c r="M3230" s="169"/>
      <c r="N3230" s="170"/>
      <c r="O3230" s="170"/>
      <c r="P3230" s="170"/>
      <c r="Q3230" s="170"/>
      <c r="R3230" s="170"/>
      <c r="S3230" s="170"/>
      <c r="T3230" s="171"/>
      <c r="AT3230" s="165" t="s">
        <v>206</v>
      </c>
      <c r="AU3230" s="165" t="s">
        <v>81</v>
      </c>
      <c r="AV3230" s="13" t="s">
        <v>81</v>
      </c>
      <c r="AW3230" s="13" t="s">
        <v>34</v>
      </c>
      <c r="AX3230" s="13" t="s">
        <v>72</v>
      </c>
      <c r="AY3230" s="165" t="s">
        <v>195</v>
      </c>
    </row>
    <row r="3231" spans="1:65" s="14" customFormat="1">
      <c r="B3231" s="172"/>
      <c r="D3231" s="159" t="s">
        <v>206</v>
      </c>
      <c r="E3231" s="173" t="s">
        <v>3</v>
      </c>
      <c r="F3231" s="174" t="s">
        <v>514</v>
      </c>
      <c r="H3231" s="175">
        <v>13.38</v>
      </c>
      <c r="I3231" s="176"/>
      <c r="L3231" s="172"/>
      <c r="M3231" s="177"/>
      <c r="N3231" s="178"/>
      <c r="O3231" s="178"/>
      <c r="P3231" s="178"/>
      <c r="Q3231" s="178"/>
      <c r="R3231" s="178"/>
      <c r="S3231" s="178"/>
      <c r="T3231" s="179"/>
      <c r="AT3231" s="173" t="s">
        <v>206</v>
      </c>
      <c r="AU3231" s="173" t="s">
        <v>81</v>
      </c>
      <c r="AV3231" s="14" t="s">
        <v>109</v>
      </c>
      <c r="AW3231" s="14" t="s">
        <v>34</v>
      </c>
      <c r="AX3231" s="14" t="s">
        <v>72</v>
      </c>
      <c r="AY3231" s="173" t="s">
        <v>195</v>
      </c>
    </row>
    <row r="3232" spans="1:65" s="13" customFormat="1">
      <c r="B3232" s="164"/>
      <c r="D3232" s="159" t="s">
        <v>206</v>
      </c>
      <c r="E3232" s="165" t="s">
        <v>3</v>
      </c>
      <c r="F3232" s="166" t="s">
        <v>4274</v>
      </c>
      <c r="H3232" s="167">
        <v>25.8</v>
      </c>
      <c r="I3232" s="168"/>
      <c r="L3232" s="164"/>
      <c r="M3232" s="169"/>
      <c r="N3232" s="170"/>
      <c r="O3232" s="170"/>
      <c r="P3232" s="170"/>
      <c r="Q3232" s="170"/>
      <c r="R3232" s="170"/>
      <c r="S3232" s="170"/>
      <c r="T3232" s="171"/>
      <c r="AT3232" s="165" t="s">
        <v>206</v>
      </c>
      <c r="AU3232" s="165" t="s">
        <v>81</v>
      </c>
      <c r="AV3232" s="13" t="s">
        <v>81</v>
      </c>
      <c r="AW3232" s="13" t="s">
        <v>34</v>
      </c>
      <c r="AX3232" s="13" t="s">
        <v>72</v>
      </c>
      <c r="AY3232" s="165" t="s">
        <v>195</v>
      </c>
    </row>
    <row r="3233" spans="1:65" s="14" customFormat="1">
      <c r="B3233" s="172"/>
      <c r="D3233" s="159" t="s">
        <v>206</v>
      </c>
      <c r="E3233" s="173" t="s">
        <v>3</v>
      </c>
      <c r="F3233" s="174" t="s">
        <v>516</v>
      </c>
      <c r="H3233" s="175">
        <v>25.8</v>
      </c>
      <c r="I3233" s="176"/>
      <c r="L3233" s="172"/>
      <c r="M3233" s="177"/>
      <c r="N3233" s="178"/>
      <c r="O3233" s="178"/>
      <c r="P3233" s="178"/>
      <c r="Q3233" s="178"/>
      <c r="R3233" s="178"/>
      <c r="S3233" s="178"/>
      <c r="T3233" s="179"/>
      <c r="AT3233" s="173" t="s">
        <v>206</v>
      </c>
      <c r="AU3233" s="173" t="s">
        <v>81</v>
      </c>
      <c r="AV3233" s="14" t="s">
        <v>109</v>
      </c>
      <c r="AW3233" s="14" t="s">
        <v>34</v>
      </c>
      <c r="AX3233" s="14" t="s">
        <v>72</v>
      </c>
      <c r="AY3233" s="173" t="s">
        <v>195</v>
      </c>
    </row>
    <row r="3234" spans="1:65" s="15" customFormat="1">
      <c r="B3234" s="180"/>
      <c r="D3234" s="159" t="s">
        <v>206</v>
      </c>
      <c r="E3234" s="181" t="s">
        <v>3</v>
      </c>
      <c r="F3234" s="182" t="s">
        <v>212</v>
      </c>
      <c r="H3234" s="183">
        <v>39.18</v>
      </c>
      <c r="I3234" s="184"/>
      <c r="L3234" s="180"/>
      <c r="M3234" s="185"/>
      <c r="N3234" s="186"/>
      <c r="O3234" s="186"/>
      <c r="P3234" s="186"/>
      <c r="Q3234" s="186"/>
      <c r="R3234" s="186"/>
      <c r="S3234" s="186"/>
      <c r="T3234" s="187"/>
      <c r="AT3234" s="181" t="s">
        <v>206</v>
      </c>
      <c r="AU3234" s="181" t="s">
        <v>81</v>
      </c>
      <c r="AV3234" s="15" t="s">
        <v>202</v>
      </c>
      <c r="AW3234" s="15" t="s">
        <v>34</v>
      </c>
      <c r="AX3234" s="15" t="s">
        <v>79</v>
      </c>
      <c r="AY3234" s="181" t="s">
        <v>195</v>
      </c>
    </row>
    <row r="3235" spans="1:65" s="2" customFormat="1" ht="37.9" customHeight="1">
      <c r="A3235" s="35"/>
      <c r="B3235" s="145"/>
      <c r="C3235" s="146" t="s">
        <v>4275</v>
      </c>
      <c r="D3235" s="146" t="s">
        <v>197</v>
      </c>
      <c r="E3235" s="147" t="s">
        <v>4276</v>
      </c>
      <c r="F3235" s="148" t="s">
        <v>4277</v>
      </c>
      <c r="G3235" s="149" t="s">
        <v>300</v>
      </c>
      <c r="H3235" s="150">
        <v>716.16</v>
      </c>
      <c r="I3235" s="151"/>
      <c r="J3235" s="152">
        <f>ROUND(I3235*H3235,2)</f>
        <v>0</v>
      </c>
      <c r="K3235" s="148" t="s">
        <v>3</v>
      </c>
      <c r="L3235" s="36"/>
      <c r="M3235" s="153" t="s">
        <v>3</v>
      </c>
      <c r="N3235" s="154" t="s">
        <v>43</v>
      </c>
      <c r="O3235" s="56"/>
      <c r="P3235" s="155">
        <f>O3235*H3235</f>
        <v>0</v>
      </c>
      <c r="Q3235" s="155">
        <v>0</v>
      </c>
      <c r="R3235" s="155">
        <f>Q3235*H3235</f>
        <v>0</v>
      </c>
      <c r="S3235" s="155">
        <v>0</v>
      </c>
      <c r="T3235" s="156">
        <f>S3235*H3235</f>
        <v>0</v>
      </c>
      <c r="U3235" s="35"/>
      <c r="V3235" s="35"/>
      <c r="W3235" s="35"/>
      <c r="X3235" s="35"/>
      <c r="Y3235" s="35"/>
      <c r="Z3235" s="35"/>
      <c r="AA3235" s="35"/>
      <c r="AB3235" s="35"/>
      <c r="AC3235" s="35"/>
      <c r="AD3235" s="35"/>
      <c r="AE3235" s="35"/>
      <c r="AR3235" s="157" t="s">
        <v>292</v>
      </c>
      <c r="AT3235" s="157" t="s">
        <v>197</v>
      </c>
      <c r="AU3235" s="157" t="s">
        <v>81</v>
      </c>
      <c r="AY3235" s="20" t="s">
        <v>195</v>
      </c>
      <c r="BE3235" s="158">
        <f>IF(N3235="základní",J3235,0)</f>
        <v>0</v>
      </c>
      <c r="BF3235" s="158">
        <f>IF(N3235="snížená",J3235,0)</f>
        <v>0</v>
      </c>
      <c r="BG3235" s="158">
        <f>IF(N3235="zákl. přenesená",J3235,0)</f>
        <v>0</v>
      </c>
      <c r="BH3235" s="158">
        <f>IF(N3235="sníž. přenesená",J3235,0)</f>
        <v>0</v>
      </c>
      <c r="BI3235" s="158">
        <f>IF(N3235="nulová",J3235,0)</f>
        <v>0</v>
      </c>
      <c r="BJ3235" s="20" t="s">
        <v>79</v>
      </c>
      <c r="BK3235" s="158">
        <f>ROUND(I3235*H3235,2)</f>
        <v>0</v>
      </c>
      <c r="BL3235" s="20" t="s">
        <v>292</v>
      </c>
      <c r="BM3235" s="157" t="s">
        <v>4278</v>
      </c>
    </row>
    <row r="3236" spans="1:65" s="13" customFormat="1">
      <c r="B3236" s="164"/>
      <c r="D3236" s="159" t="s">
        <v>206</v>
      </c>
      <c r="E3236" s="165" t="s">
        <v>3</v>
      </c>
      <c r="F3236" s="166" t="s">
        <v>4279</v>
      </c>
      <c r="H3236" s="167">
        <v>0.9</v>
      </c>
      <c r="I3236" s="168"/>
      <c r="L3236" s="164"/>
      <c r="M3236" s="169"/>
      <c r="N3236" s="170"/>
      <c r="O3236" s="170"/>
      <c r="P3236" s="170"/>
      <c r="Q3236" s="170"/>
      <c r="R3236" s="170"/>
      <c r="S3236" s="170"/>
      <c r="T3236" s="171"/>
      <c r="AT3236" s="165" t="s">
        <v>206</v>
      </c>
      <c r="AU3236" s="165" t="s">
        <v>81</v>
      </c>
      <c r="AV3236" s="13" t="s">
        <v>81</v>
      </c>
      <c r="AW3236" s="13" t="s">
        <v>34</v>
      </c>
      <c r="AX3236" s="13" t="s">
        <v>72</v>
      </c>
      <c r="AY3236" s="165" t="s">
        <v>195</v>
      </c>
    </row>
    <row r="3237" spans="1:65" s="14" customFormat="1">
      <c r="B3237" s="172"/>
      <c r="D3237" s="159" t="s">
        <v>206</v>
      </c>
      <c r="E3237" s="173" t="s">
        <v>3</v>
      </c>
      <c r="F3237" s="174" t="s">
        <v>532</v>
      </c>
      <c r="H3237" s="175">
        <v>0.9</v>
      </c>
      <c r="I3237" s="176"/>
      <c r="L3237" s="172"/>
      <c r="M3237" s="177"/>
      <c r="N3237" s="178"/>
      <c r="O3237" s="178"/>
      <c r="P3237" s="178"/>
      <c r="Q3237" s="178"/>
      <c r="R3237" s="178"/>
      <c r="S3237" s="178"/>
      <c r="T3237" s="179"/>
      <c r="AT3237" s="173" t="s">
        <v>206</v>
      </c>
      <c r="AU3237" s="173" t="s">
        <v>81</v>
      </c>
      <c r="AV3237" s="14" t="s">
        <v>109</v>
      </c>
      <c r="AW3237" s="14" t="s">
        <v>34</v>
      </c>
      <c r="AX3237" s="14" t="s">
        <v>72</v>
      </c>
      <c r="AY3237" s="173" t="s">
        <v>195</v>
      </c>
    </row>
    <row r="3238" spans="1:65" s="13" customFormat="1">
      <c r="B3238" s="164"/>
      <c r="D3238" s="159" t="s">
        <v>206</v>
      </c>
      <c r="E3238" s="165" t="s">
        <v>3</v>
      </c>
      <c r="F3238" s="166" t="s">
        <v>4280</v>
      </c>
      <c r="H3238" s="167">
        <v>465.65</v>
      </c>
      <c r="I3238" s="168"/>
      <c r="L3238" s="164"/>
      <c r="M3238" s="169"/>
      <c r="N3238" s="170"/>
      <c r="O3238" s="170"/>
      <c r="P3238" s="170"/>
      <c r="Q3238" s="170"/>
      <c r="R3238" s="170"/>
      <c r="S3238" s="170"/>
      <c r="T3238" s="171"/>
      <c r="AT3238" s="165" t="s">
        <v>206</v>
      </c>
      <c r="AU3238" s="165" t="s">
        <v>81</v>
      </c>
      <c r="AV3238" s="13" t="s">
        <v>81</v>
      </c>
      <c r="AW3238" s="13" t="s">
        <v>34</v>
      </c>
      <c r="AX3238" s="13" t="s">
        <v>72</v>
      </c>
      <c r="AY3238" s="165" t="s">
        <v>195</v>
      </c>
    </row>
    <row r="3239" spans="1:65" s="14" customFormat="1">
      <c r="B3239" s="172"/>
      <c r="D3239" s="159" t="s">
        <v>206</v>
      </c>
      <c r="E3239" s="173" t="s">
        <v>3</v>
      </c>
      <c r="F3239" s="174" t="s">
        <v>514</v>
      </c>
      <c r="H3239" s="175">
        <v>465.65</v>
      </c>
      <c r="I3239" s="176"/>
      <c r="L3239" s="172"/>
      <c r="M3239" s="177"/>
      <c r="N3239" s="178"/>
      <c r="O3239" s="178"/>
      <c r="P3239" s="178"/>
      <c r="Q3239" s="178"/>
      <c r="R3239" s="178"/>
      <c r="S3239" s="178"/>
      <c r="T3239" s="179"/>
      <c r="AT3239" s="173" t="s">
        <v>206</v>
      </c>
      <c r="AU3239" s="173" t="s">
        <v>81</v>
      </c>
      <c r="AV3239" s="14" t="s">
        <v>109</v>
      </c>
      <c r="AW3239" s="14" t="s">
        <v>34</v>
      </c>
      <c r="AX3239" s="14" t="s">
        <v>72</v>
      </c>
      <c r="AY3239" s="173" t="s">
        <v>195</v>
      </c>
    </row>
    <row r="3240" spans="1:65" s="13" customFormat="1">
      <c r="B3240" s="164"/>
      <c r="D3240" s="159" t="s">
        <v>206</v>
      </c>
      <c r="E3240" s="165" t="s">
        <v>3</v>
      </c>
      <c r="F3240" s="166" t="s">
        <v>4281</v>
      </c>
      <c r="H3240" s="167">
        <v>249.61</v>
      </c>
      <c r="I3240" s="168"/>
      <c r="L3240" s="164"/>
      <c r="M3240" s="169"/>
      <c r="N3240" s="170"/>
      <c r="O3240" s="170"/>
      <c r="P3240" s="170"/>
      <c r="Q3240" s="170"/>
      <c r="R3240" s="170"/>
      <c r="S3240" s="170"/>
      <c r="T3240" s="171"/>
      <c r="AT3240" s="165" t="s">
        <v>206</v>
      </c>
      <c r="AU3240" s="165" t="s">
        <v>81</v>
      </c>
      <c r="AV3240" s="13" t="s">
        <v>81</v>
      </c>
      <c r="AW3240" s="13" t="s">
        <v>34</v>
      </c>
      <c r="AX3240" s="13" t="s">
        <v>72</v>
      </c>
      <c r="AY3240" s="165" t="s">
        <v>195</v>
      </c>
    </row>
    <row r="3241" spans="1:65" s="14" customFormat="1">
      <c r="B3241" s="172"/>
      <c r="D3241" s="159" t="s">
        <v>206</v>
      </c>
      <c r="E3241" s="173" t="s">
        <v>3</v>
      </c>
      <c r="F3241" s="174" t="s">
        <v>516</v>
      </c>
      <c r="H3241" s="175">
        <v>249.61</v>
      </c>
      <c r="I3241" s="176"/>
      <c r="L3241" s="172"/>
      <c r="M3241" s="177"/>
      <c r="N3241" s="178"/>
      <c r="O3241" s="178"/>
      <c r="P3241" s="178"/>
      <c r="Q3241" s="178"/>
      <c r="R3241" s="178"/>
      <c r="S3241" s="178"/>
      <c r="T3241" s="179"/>
      <c r="AT3241" s="173" t="s">
        <v>206</v>
      </c>
      <c r="AU3241" s="173" t="s">
        <v>81</v>
      </c>
      <c r="AV3241" s="14" t="s">
        <v>109</v>
      </c>
      <c r="AW3241" s="14" t="s">
        <v>34</v>
      </c>
      <c r="AX3241" s="14" t="s">
        <v>72</v>
      </c>
      <c r="AY3241" s="173" t="s">
        <v>195</v>
      </c>
    </row>
    <row r="3242" spans="1:65" s="15" customFormat="1">
      <c r="B3242" s="180"/>
      <c r="D3242" s="159" t="s">
        <v>206</v>
      </c>
      <c r="E3242" s="181" t="s">
        <v>3</v>
      </c>
      <c r="F3242" s="182" t="s">
        <v>212</v>
      </c>
      <c r="H3242" s="183">
        <v>716.16</v>
      </c>
      <c r="I3242" s="184"/>
      <c r="L3242" s="180"/>
      <c r="M3242" s="185"/>
      <c r="N3242" s="186"/>
      <c r="O3242" s="186"/>
      <c r="P3242" s="186"/>
      <c r="Q3242" s="186"/>
      <c r="R3242" s="186"/>
      <c r="S3242" s="186"/>
      <c r="T3242" s="187"/>
      <c r="AT3242" s="181" t="s">
        <v>206</v>
      </c>
      <c r="AU3242" s="181" t="s">
        <v>81</v>
      </c>
      <c r="AV3242" s="15" t="s">
        <v>202</v>
      </c>
      <c r="AW3242" s="15" t="s">
        <v>34</v>
      </c>
      <c r="AX3242" s="15" t="s">
        <v>79</v>
      </c>
      <c r="AY3242" s="181" t="s">
        <v>195</v>
      </c>
    </row>
    <row r="3243" spans="1:65" s="2" customFormat="1" ht="24.2" customHeight="1">
      <c r="A3243" s="35"/>
      <c r="B3243" s="145"/>
      <c r="C3243" s="146" t="s">
        <v>4282</v>
      </c>
      <c r="D3243" s="146" t="s">
        <v>197</v>
      </c>
      <c r="E3243" s="147" t="s">
        <v>4283</v>
      </c>
      <c r="F3243" s="148" t="s">
        <v>4284</v>
      </c>
      <c r="G3243" s="149" t="s">
        <v>321</v>
      </c>
      <c r="H3243" s="150">
        <v>6458.3360000000002</v>
      </c>
      <c r="I3243" s="151"/>
      <c r="J3243" s="152">
        <f>ROUND(I3243*H3243,2)</f>
        <v>0</v>
      </c>
      <c r="K3243" s="148" t="s">
        <v>3</v>
      </c>
      <c r="L3243" s="36"/>
      <c r="M3243" s="153" t="s">
        <v>3</v>
      </c>
      <c r="N3243" s="154" t="s">
        <v>43</v>
      </c>
      <c r="O3243" s="56"/>
      <c r="P3243" s="155">
        <f>O3243*H3243</f>
        <v>0</v>
      </c>
      <c r="Q3243" s="155">
        <v>0</v>
      </c>
      <c r="R3243" s="155">
        <f>Q3243*H3243</f>
        <v>0</v>
      </c>
      <c r="S3243" s="155">
        <v>0</v>
      </c>
      <c r="T3243" s="156">
        <f>S3243*H3243</f>
        <v>0</v>
      </c>
      <c r="U3243" s="35"/>
      <c r="V3243" s="35"/>
      <c r="W3243" s="35"/>
      <c r="X3243" s="35"/>
      <c r="Y3243" s="35"/>
      <c r="Z3243" s="35"/>
      <c r="AA3243" s="35"/>
      <c r="AB3243" s="35"/>
      <c r="AC3243" s="35"/>
      <c r="AD3243" s="35"/>
      <c r="AE3243" s="35"/>
      <c r="AR3243" s="157" t="s">
        <v>292</v>
      </c>
      <c r="AT3243" s="157" t="s">
        <v>197</v>
      </c>
      <c r="AU3243" s="157" t="s">
        <v>81</v>
      </c>
      <c r="AY3243" s="20" t="s">
        <v>195</v>
      </c>
      <c r="BE3243" s="158">
        <f>IF(N3243="základní",J3243,0)</f>
        <v>0</v>
      </c>
      <c r="BF3243" s="158">
        <f>IF(N3243="snížená",J3243,0)</f>
        <v>0</v>
      </c>
      <c r="BG3243" s="158">
        <f>IF(N3243="zákl. přenesená",J3243,0)</f>
        <v>0</v>
      </c>
      <c r="BH3243" s="158">
        <f>IF(N3243="sníž. přenesená",J3243,0)</f>
        <v>0</v>
      </c>
      <c r="BI3243" s="158">
        <f>IF(N3243="nulová",J3243,0)</f>
        <v>0</v>
      </c>
      <c r="BJ3243" s="20" t="s">
        <v>79</v>
      </c>
      <c r="BK3243" s="158">
        <f>ROUND(I3243*H3243,2)</f>
        <v>0</v>
      </c>
      <c r="BL3243" s="20" t="s">
        <v>292</v>
      </c>
      <c r="BM3243" s="157" t="s">
        <v>4285</v>
      </c>
    </row>
    <row r="3244" spans="1:65" s="13" customFormat="1">
      <c r="B3244" s="164"/>
      <c r="D3244" s="159" t="s">
        <v>206</v>
      </c>
      <c r="E3244" s="165" t="s">
        <v>3</v>
      </c>
      <c r="F3244" s="166" t="s">
        <v>1745</v>
      </c>
      <c r="H3244" s="167">
        <v>22.001999999999999</v>
      </c>
      <c r="I3244" s="168"/>
      <c r="L3244" s="164"/>
      <c r="M3244" s="169"/>
      <c r="N3244" s="170"/>
      <c r="O3244" s="170"/>
      <c r="P3244" s="170"/>
      <c r="Q3244" s="170"/>
      <c r="R3244" s="170"/>
      <c r="S3244" s="170"/>
      <c r="T3244" s="171"/>
      <c r="AT3244" s="165" t="s">
        <v>206</v>
      </c>
      <c r="AU3244" s="165" t="s">
        <v>81</v>
      </c>
      <c r="AV3244" s="13" t="s">
        <v>81</v>
      </c>
      <c r="AW3244" s="13" t="s">
        <v>34</v>
      </c>
      <c r="AX3244" s="13" t="s">
        <v>72</v>
      </c>
      <c r="AY3244" s="165" t="s">
        <v>195</v>
      </c>
    </row>
    <row r="3245" spans="1:65" s="13" customFormat="1">
      <c r="B3245" s="164"/>
      <c r="D3245" s="159" t="s">
        <v>206</v>
      </c>
      <c r="E3245" s="165" t="s">
        <v>3</v>
      </c>
      <c r="F3245" s="166" t="s">
        <v>1746</v>
      </c>
      <c r="H3245" s="167">
        <v>21.77</v>
      </c>
      <c r="I3245" s="168"/>
      <c r="L3245" s="164"/>
      <c r="M3245" s="169"/>
      <c r="N3245" s="170"/>
      <c r="O3245" s="170"/>
      <c r="P3245" s="170"/>
      <c r="Q3245" s="170"/>
      <c r="R3245" s="170"/>
      <c r="S3245" s="170"/>
      <c r="T3245" s="171"/>
      <c r="AT3245" s="165" t="s">
        <v>206</v>
      </c>
      <c r="AU3245" s="165" t="s">
        <v>81</v>
      </c>
      <c r="AV3245" s="13" t="s">
        <v>81</v>
      </c>
      <c r="AW3245" s="13" t="s">
        <v>34</v>
      </c>
      <c r="AX3245" s="13" t="s">
        <v>72</v>
      </c>
      <c r="AY3245" s="165" t="s">
        <v>195</v>
      </c>
    </row>
    <row r="3246" spans="1:65" s="13" customFormat="1">
      <c r="B3246" s="164"/>
      <c r="D3246" s="159" t="s">
        <v>206</v>
      </c>
      <c r="E3246" s="165" t="s">
        <v>3</v>
      </c>
      <c r="F3246" s="166" t="s">
        <v>1747</v>
      </c>
      <c r="H3246" s="167">
        <v>21.893999999999998</v>
      </c>
      <c r="I3246" s="168"/>
      <c r="L3246" s="164"/>
      <c r="M3246" s="169"/>
      <c r="N3246" s="170"/>
      <c r="O3246" s="170"/>
      <c r="P3246" s="170"/>
      <c r="Q3246" s="170"/>
      <c r="R3246" s="170"/>
      <c r="S3246" s="170"/>
      <c r="T3246" s="171"/>
      <c r="AT3246" s="165" t="s">
        <v>206</v>
      </c>
      <c r="AU3246" s="165" t="s">
        <v>81</v>
      </c>
      <c r="AV3246" s="13" t="s">
        <v>81</v>
      </c>
      <c r="AW3246" s="13" t="s">
        <v>34</v>
      </c>
      <c r="AX3246" s="13" t="s">
        <v>72</v>
      </c>
      <c r="AY3246" s="165" t="s">
        <v>195</v>
      </c>
    </row>
    <row r="3247" spans="1:65" s="13" customFormat="1">
      <c r="B3247" s="164"/>
      <c r="D3247" s="159" t="s">
        <v>206</v>
      </c>
      <c r="E3247" s="165" t="s">
        <v>3</v>
      </c>
      <c r="F3247" s="166" t="s">
        <v>1747</v>
      </c>
      <c r="H3247" s="167">
        <v>21.893999999999998</v>
      </c>
      <c r="I3247" s="168"/>
      <c r="L3247" s="164"/>
      <c r="M3247" s="169"/>
      <c r="N3247" s="170"/>
      <c r="O3247" s="170"/>
      <c r="P3247" s="170"/>
      <c r="Q3247" s="170"/>
      <c r="R3247" s="170"/>
      <c r="S3247" s="170"/>
      <c r="T3247" s="171"/>
      <c r="AT3247" s="165" t="s">
        <v>206</v>
      </c>
      <c r="AU3247" s="165" t="s">
        <v>81</v>
      </c>
      <c r="AV3247" s="13" t="s">
        <v>81</v>
      </c>
      <c r="AW3247" s="13" t="s">
        <v>34</v>
      </c>
      <c r="AX3247" s="13" t="s">
        <v>72</v>
      </c>
      <c r="AY3247" s="165" t="s">
        <v>195</v>
      </c>
    </row>
    <row r="3248" spans="1:65" s="13" customFormat="1">
      <c r="B3248" s="164"/>
      <c r="D3248" s="159" t="s">
        <v>206</v>
      </c>
      <c r="E3248" s="165" t="s">
        <v>3</v>
      </c>
      <c r="F3248" s="166" t="s">
        <v>1747</v>
      </c>
      <c r="H3248" s="167">
        <v>21.893999999999998</v>
      </c>
      <c r="I3248" s="168"/>
      <c r="L3248" s="164"/>
      <c r="M3248" s="169"/>
      <c r="N3248" s="170"/>
      <c r="O3248" s="170"/>
      <c r="P3248" s="170"/>
      <c r="Q3248" s="170"/>
      <c r="R3248" s="170"/>
      <c r="S3248" s="170"/>
      <c r="T3248" s="171"/>
      <c r="AT3248" s="165" t="s">
        <v>206</v>
      </c>
      <c r="AU3248" s="165" t="s">
        <v>81</v>
      </c>
      <c r="AV3248" s="13" t="s">
        <v>81</v>
      </c>
      <c r="AW3248" s="13" t="s">
        <v>34</v>
      </c>
      <c r="AX3248" s="13" t="s">
        <v>72</v>
      </c>
      <c r="AY3248" s="165" t="s">
        <v>195</v>
      </c>
    </row>
    <row r="3249" spans="2:51" s="13" customFormat="1">
      <c r="B3249" s="164"/>
      <c r="D3249" s="159" t="s">
        <v>206</v>
      </c>
      <c r="E3249" s="165" t="s">
        <v>3</v>
      </c>
      <c r="F3249" s="166" t="s">
        <v>1748</v>
      </c>
      <c r="H3249" s="167">
        <v>21.888000000000002</v>
      </c>
      <c r="I3249" s="168"/>
      <c r="L3249" s="164"/>
      <c r="M3249" s="169"/>
      <c r="N3249" s="170"/>
      <c r="O3249" s="170"/>
      <c r="P3249" s="170"/>
      <c r="Q3249" s="170"/>
      <c r="R3249" s="170"/>
      <c r="S3249" s="170"/>
      <c r="T3249" s="171"/>
      <c r="AT3249" s="165" t="s">
        <v>206</v>
      </c>
      <c r="AU3249" s="165" t="s">
        <v>81</v>
      </c>
      <c r="AV3249" s="13" t="s">
        <v>81</v>
      </c>
      <c r="AW3249" s="13" t="s">
        <v>34</v>
      </c>
      <c r="AX3249" s="13" t="s">
        <v>72</v>
      </c>
      <c r="AY3249" s="165" t="s">
        <v>195</v>
      </c>
    </row>
    <row r="3250" spans="2:51" s="13" customFormat="1">
      <c r="B3250" s="164"/>
      <c r="D3250" s="159" t="s">
        <v>206</v>
      </c>
      <c r="E3250" s="165" t="s">
        <v>3</v>
      </c>
      <c r="F3250" s="166" t="s">
        <v>1749</v>
      </c>
      <c r="H3250" s="167">
        <v>13.986000000000001</v>
      </c>
      <c r="I3250" s="168"/>
      <c r="L3250" s="164"/>
      <c r="M3250" s="169"/>
      <c r="N3250" s="170"/>
      <c r="O3250" s="170"/>
      <c r="P3250" s="170"/>
      <c r="Q3250" s="170"/>
      <c r="R3250" s="170"/>
      <c r="S3250" s="170"/>
      <c r="T3250" s="171"/>
      <c r="AT3250" s="165" t="s">
        <v>206</v>
      </c>
      <c r="AU3250" s="165" t="s">
        <v>81</v>
      </c>
      <c r="AV3250" s="13" t="s">
        <v>81</v>
      </c>
      <c r="AW3250" s="13" t="s">
        <v>34</v>
      </c>
      <c r="AX3250" s="13" t="s">
        <v>72</v>
      </c>
      <c r="AY3250" s="165" t="s">
        <v>195</v>
      </c>
    </row>
    <row r="3251" spans="2:51" s="14" customFormat="1">
      <c r="B3251" s="172"/>
      <c r="D3251" s="159" t="s">
        <v>206</v>
      </c>
      <c r="E3251" s="173" t="s">
        <v>3</v>
      </c>
      <c r="F3251" s="174" t="s">
        <v>532</v>
      </c>
      <c r="H3251" s="175">
        <v>145.328</v>
      </c>
      <c r="I3251" s="176"/>
      <c r="L3251" s="172"/>
      <c r="M3251" s="177"/>
      <c r="N3251" s="178"/>
      <c r="O3251" s="178"/>
      <c r="P3251" s="178"/>
      <c r="Q3251" s="178"/>
      <c r="R3251" s="178"/>
      <c r="S3251" s="178"/>
      <c r="T3251" s="179"/>
      <c r="AT3251" s="173" t="s">
        <v>206</v>
      </c>
      <c r="AU3251" s="173" t="s">
        <v>81</v>
      </c>
      <c r="AV3251" s="14" t="s">
        <v>109</v>
      </c>
      <c r="AW3251" s="14" t="s">
        <v>34</v>
      </c>
      <c r="AX3251" s="14" t="s">
        <v>72</v>
      </c>
      <c r="AY3251" s="173" t="s">
        <v>195</v>
      </c>
    </row>
    <row r="3252" spans="2:51" s="13" customFormat="1">
      <c r="B3252" s="164"/>
      <c r="D3252" s="159" t="s">
        <v>206</v>
      </c>
      <c r="E3252" s="165" t="s">
        <v>3</v>
      </c>
      <c r="F3252" s="166" t="s">
        <v>1750</v>
      </c>
      <c r="H3252" s="167">
        <v>40.634</v>
      </c>
      <c r="I3252" s="168"/>
      <c r="L3252" s="164"/>
      <c r="M3252" s="169"/>
      <c r="N3252" s="170"/>
      <c r="O3252" s="170"/>
      <c r="P3252" s="170"/>
      <c r="Q3252" s="170"/>
      <c r="R3252" s="170"/>
      <c r="S3252" s="170"/>
      <c r="T3252" s="171"/>
      <c r="AT3252" s="165" t="s">
        <v>206</v>
      </c>
      <c r="AU3252" s="165" t="s">
        <v>81</v>
      </c>
      <c r="AV3252" s="13" t="s">
        <v>81</v>
      </c>
      <c r="AW3252" s="13" t="s">
        <v>34</v>
      </c>
      <c r="AX3252" s="13" t="s">
        <v>72</v>
      </c>
      <c r="AY3252" s="165" t="s">
        <v>195</v>
      </c>
    </row>
    <row r="3253" spans="2:51" s="13" customFormat="1">
      <c r="B3253" s="164"/>
      <c r="D3253" s="159" t="s">
        <v>206</v>
      </c>
      <c r="E3253" s="165" t="s">
        <v>3</v>
      </c>
      <c r="F3253" s="166" t="s">
        <v>1751</v>
      </c>
      <c r="H3253" s="167">
        <v>13.904</v>
      </c>
      <c r="I3253" s="168"/>
      <c r="L3253" s="164"/>
      <c r="M3253" s="169"/>
      <c r="N3253" s="170"/>
      <c r="O3253" s="170"/>
      <c r="P3253" s="170"/>
      <c r="Q3253" s="170"/>
      <c r="R3253" s="170"/>
      <c r="S3253" s="170"/>
      <c r="T3253" s="171"/>
      <c r="AT3253" s="165" t="s">
        <v>206</v>
      </c>
      <c r="AU3253" s="165" t="s">
        <v>81</v>
      </c>
      <c r="AV3253" s="13" t="s">
        <v>81</v>
      </c>
      <c r="AW3253" s="13" t="s">
        <v>34</v>
      </c>
      <c r="AX3253" s="13" t="s">
        <v>72</v>
      </c>
      <c r="AY3253" s="165" t="s">
        <v>195</v>
      </c>
    </row>
    <row r="3254" spans="2:51" s="13" customFormat="1">
      <c r="B3254" s="164"/>
      <c r="D3254" s="159" t="s">
        <v>206</v>
      </c>
      <c r="E3254" s="165" t="s">
        <v>3</v>
      </c>
      <c r="F3254" s="166" t="s">
        <v>1752</v>
      </c>
      <c r="H3254" s="167">
        <v>20.904</v>
      </c>
      <c r="I3254" s="168"/>
      <c r="L3254" s="164"/>
      <c r="M3254" s="169"/>
      <c r="N3254" s="170"/>
      <c r="O3254" s="170"/>
      <c r="P3254" s="170"/>
      <c r="Q3254" s="170"/>
      <c r="R3254" s="170"/>
      <c r="S3254" s="170"/>
      <c r="T3254" s="171"/>
      <c r="AT3254" s="165" t="s">
        <v>206</v>
      </c>
      <c r="AU3254" s="165" t="s">
        <v>81</v>
      </c>
      <c r="AV3254" s="13" t="s">
        <v>81</v>
      </c>
      <c r="AW3254" s="13" t="s">
        <v>34</v>
      </c>
      <c r="AX3254" s="13" t="s">
        <v>72</v>
      </c>
      <c r="AY3254" s="165" t="s">
        <v>195</v>
      </c>
    </row>
    <row r="3255" spans="2:51" s="13" customFormat="1">
      <c r="B3255" s="164"/>
      <c r="D3255" s="159" t="s">
        <v>206</v>
      </c>
      <c r="E3255" s="165" t="s">
        <v>3</v>
      </c>
      <c r="F3255" s="166" t="s">
        <v>1753</v>
      </c>
      <c r="H3255" s="167">
        <v>21.436</v>
      </c>
      <c r="I3255" s="168"/>
      <c r="L3255" s="164"/>
      <c r="M3255" s="169"/>
      <c r="N3255" s="170"/>
      <c r="O3255" s="170"/>
      <c r="P3255" s="170"/>
      <c r="Q3255" s="170"/>
      <c r="R3255" s="170"/>
      <c r="S3255" s="170"/>
      <c r="T3255" s="171"/>
      <c r="AT3255" s="165" t="s">
        <v>206</v>
      </c>
      <c r="AU3255" s="165" t="s">
        <v>81</v>
      </c>
      <c r="AV3255" s="13" t="s">
        <v>81</v>
      </c>
      <c r="AW3255" s="13" t="s">
        <v>34</v>
      </c>
      <c r="AX3255" s="13" t="s">
        <v>72</v>
      </c>
      <c r="AY3255" s="165" t="s">
        <v>195</v>
      </c>
    </row>
    <row r="3256" spans="2:51" s="13" customFormat="1">
      <c r="B3256" s="164"/>
      <c r="D3256" s="159" t="s">
        <v>206</v>
      </c>
      <c r="E3256" s="165" t="s">
        <v>3</v>
      </c>
      <c r="F3256" s="166" t="s">
        <v>1754</v>
      </c>
      <c r="H3256" s="167">
        <v>10.366</v>
      </c>
      <c r="I3256" s="168"/>
      <c r="L3256" s="164"/>
      <c r="M3256" s="169"/>
      <c r="N3256" s="170"/>
      <c r="O3256" s="170"/>
      <c r="P3256" s="170"/>
      <c r="Q3256" s="170"/>
      <c r="R3256" s="170"/>
      <c r="S3256" s="170"/>
      <c r="T3256" s="171"/>
      <c r="AT3256" s="165" t="s">
        <v>206</v>
      </c>
      <c r="AU3256" s="165" t="s">
        <v>81</v>
      </c>
      <c r="AV3256" s="13" t="s">
        <v>81</v>
      </c>
      <c r="AW3256" s="13" t="s">
        <v>34</v>
      </c>
      <c r="AX3256" s="13" t="s">
        <v>72</v>
      </c>
      <c r="AY3256" s="165" t="s">
        <v>195</v>
      </c>
    </row>
    <row r="3257" spans="2:51" s="13" customFormat="1">
      <c r="B3257" s="164"/>
      <c r="D3257" s="159" t="s">
        <v>206</v>
      </c>
      <c r="E3257" s="165" t="s">
        <v>3</v>
      </c>
      <c r="F3257" s="166" t="s">
        <v>1755</v>
      </c>
      <c r="H3257" s="167">
        <v>5367.4</v>
      </c>
      <c r="I3257" s="168"/>
      <c r="L3257" s="164"/>
      <c r="M3257" s="169"/>
      <c r="N3257" s="170"/>
      <c r="O3257" s="170"/>
      <c r="P3257" s="170"/>
      <c r="Q3257" s="170"/>
      <c r="R3257" s="170"/>
      <c r="S3257" s="170"/>
      <c r="T3257" s="171"/>
      <c r="AT3257" s="165" t="s">
        <v>206</v>
      </c>
      <c r="AU3257" s="165" t="s">
        <v>81</v>
      </c>
      <c r="AV3257" s="13" t="s">
        <v>81</v>
      </c>
      <c r="AW3257" s="13" t="s">
        <v>34</v>
      </c>
      <c r="AX3257" s="13" t="s">
        <v>72</v>
      </c>
      <c r="AY3257" s="165" t="s">
        <v>195</v>
      </c>
    </row>
    <row r="3258" spans="2:51" s="13" customFormat="1">
      <c r="B3258" s="164"/>
      <c r="D3258" s="159" t="s">
        <v>206</v>
      </c>
      <c r="E3258" s="165" t="s">
        <v>3</v>
      </c>
      <c r="F3258" s="166" t="s">
        <v>1756</v>
      </c>
      <c r="H3258" s="167">
        <v>32.698</v>
      </c>
      <c r="I3258" s="168"/>
      <c r="L3258" s="164"/>
      <c r="M3258" s="169"/>
      <c r="N3258" s="170"/>
      <c r="O3258" s="170"/>
      <c r="P3258" s="170"/>
      <c r="Q3258" s="170"/>
      <c r="R3258" s="170"/>
      <c r="S3258" s="170"/>
      <c r="T3258" s="171"/>
      <c r="AT3258" s="165" t="s">
        <v>206</v>
      </c>
      <c r="AU3258" s="165" t="s">
        <v>81</v>
      </c>
      <c r="AV3258" s="13" t="s">
        <v>81</v>
      </c>
      <c r="AW3258" s="13" t="s">
        <v>34</v>
      </c>
      <c r="AX3258" s="13" t="s">
        <v>72</v>
      </c>
      <c r="AY3258" s="165" t="s">
        <v>195</v>
      </c>
    </row>
    <row r="3259" spans="2:51" s="13" customFormat="1">
      <c r="B3259" s="164"/>
      <c r="D3259" s="159" t="s">
        <v>206</v>
      </c>
      <c r="E3259" s="165" t="s">
        <v>3</v>
      </c>
      <c r="F3259" s="166" t="s">
        <v>1757</v>
      </c>
      <c r="H3259" s="167">
        <v>41.826000000000001</v>
      </c>
      <c r="I3259" s="168"/>
      <c r="L3259" s="164"/>
      <c r="M3259" s="169"/>
      <c r="N3259" s="170"/>
      <c r="O3259" s="170"/>
      <c r="P3259" s="170"/>
      <c r="Q3259" s="170"/>
      <c r="R3259" s="170"/>
      <c r="S3259" s="170"/>
      <c r="T3259" s="171"/>
      <c r="AT3259" s="165" t="s">
        <v>206</v>
      </c>
      <c r="AU3259" s="165" t="s">
        <v>81</v>
      </c>
      <c r="AV3259" s="13" t="s">
        <v>81</v>
      </c>
      <c r="AW3259" s="13" t="s">
        <v>34</v>
      </c>
      <c r="AX3259" s="13" t="s">
        <v>72</v>
      </c>
      <c r="AY3259" s="165" t="s">
        <v>195</v>
      </c>
    </row>
    <row r="3260" spans="2:51" s="13" customFormat="1">
      <c r="B3260" s="164"/>
      <c r="D3260" s="159" t="s">
        <v>206</v>
      </c>
      <c r="E3260" s="165" t="s">
        <v>3</v>
      </c>
      <c r="F3260" s="166" t="s">
        <v>1758</v>
      </c>
      <c r="H3260" s="167">
        <v>19.346</v>
      </c>
      <c r="I3260" s="168"/>
      <c r="L3260" s="164"/>
      <c r="M3260" s="169"/>
      <c r="N3260" s="170"/>
      <c r="O3260" s="170"/>
      <c r="P3260" s="170"/>
      <c r="Q3260" s="170"/>
      <c r="R3260" s="170"/>
      <c r="S3260" s="170"/>
      <c r="T3260" s="171"/>
      <c r="AT3260" s="165" t="s">
        <v>206</v>
      </c>
      <c r="AU3260" s="165" t="s">
        <v>81</v>
      </c>
      <c r="AV3260" s="13" t="s">
        <v>81</v>
      </c>
      <c r="AW3260" s="13" t="s">
        <v>34</v>
      </c>
      <c r="AX3260" s="13" t="s">
        <v>72</v>
      </c>
      <c r="AY3260" s="165" t="s">
        <v>195</v>
      </c>
    </row>
    <row r="3261" spans="2:51" s="13" customFormat="1">
      <c r="B3261" s="164"/>
      <c r="D3261" s="159" t="s">
        <v>206</v>
      </c>
      <c r="E3261" s="165" t="s">
        <v>3</v>
      </c>
      <c r="F3261" s="166" t="s">
        <v>1759</v>
      </c>
      <c r="H3261" s="167">
        <v>5.2</v>
      </c>
      <c r="I3261" s="168"/>
      <c r="L3261" s="164"/>
      <c r="M3261" s="169"/>
      <c r="N3261" s="170"/>
      <c r="O3261" s="170"/>
      <c r="P3261" s="170"/>
      <c r="Q3261" s="170"/>
      <c r="R3261" s="170"/>
      <c r="S3261" s="170"/>
      <c r="T3261" s="171"/>
      <c r="AT3261" s="165" t="s">
        <v>206</v>
      </c>
      <c r="AU3261" s="165" t="s">
        <v>81</v>
      </c>
      <c r="AV3261" s="13" t="s">
        <v>81</v>
      </c>
      <c r="AW3261" s="13" t="s">
        <v>34</v>
      </c>
      <c r="AX3261" s="13" t="s">
        <v>72</v>
      </c>
      <c r="AY3261" s="165" t="s">
        <v>195</v>
      </c>
    </row>
    <row r="3262" spans="2:51" s="13" customFormat="1">
      <c r="B3262" s="164"/>
      <c r="D3262" s="159" t="s">
        <v>206</v>
      </c>
      <c r="E3262" s="165" t="s">
        <v>3</v>
      </c>
      <c r="F3262" s="166" t="s">
        <v>1759</v>
      </c>
      <c r="H3262" s="167">
        <v>5.2</v>
      </c>
      <c r="I3262" s="168"/>
      <c r="L3262" s="164"/>
      <c r="M3262" s="169"/>
      <c r="N3262" s="170"/>
      <c r="O3262" s="170"/>
      <c r="P3262" s="170"/>
      <c r="Q3262" s="170"/>
      <c r="R3262" s="170"/>
      <c r="S3262" s="170"/>
      <c r="T3262" s="171"/>
      <c r="AT3262" s="165" t="s">
        <v>206</v>
      </c>
      <c r="AU3262" s="165" t="s">
        <v>81</v>
      </c>
      <c r="AV3262" s="13" t="s">
        <v>81</v>
      </c>
      <c r="AW3262" s="13" t="s">
        <v>34</v>
      </c>
      <c r="AX3262" s="13" t="s">
        <v>72</v>
      </c>
      <c r="AY3262" s="165" t="s">
        <v>195</v>
      </c>
    </row>
    <row r="3263" spans="2:51" s="13" customFormat="1">
      <c r="B3263" s="164"/>
      <c r="D3263" s="159" t="s">
        <v>206</v>
      </c>
      <c r="E3263" s="165" t="s">
        <v>3</v>
      </c>
      <c r="F3263" s="166" t="s">
        <v>1760</v>
      </c>
      <c r="H3263" s="167">
        <v>12.148</v>
      </c>
      <c r="I3263" s="168"/>
      <c r="L3263" s="164"/>
      <c r="M3263" s="169"/>
      <c r="N3263" s="170"/>
      <c r="O3263" s="170"/>
      <c r="P3263" s="170"/>
      <c r="Q3263" s="170"/>
      <c r="R3263" s="170"/>
      <c r="S3263" s="170"/>
      <c r="T3263" s="171"/>
      <c r="AT3263" s="165" t="s">
        <v>206</v>
      </c>
      <c r="AU3263" s="165" t="s">
        <v>81</v>
      </c>
      <c r="AV3263" s="13" t="s">
        <v>81</v>
      </c>
      <c r="AW3263" s="13" t="s">
        <v>34</v>
      </c>
      <c r="AX3263" s="13" t="s">
        <v>72</v>
      </c>
      <c r="AY3263" s="165" t="s">
        <v>195</v>
      </c>
    </row>
    <row r="3264" spans="2:51" s="13" customFormat="1">
      <c r="B3264" s="164"/>
      <c r="D3264" s="159" t="s">
        <v>206</v>
      </c>
      <c r="E3264" s="165" t="s">
        <v>3</v>
      </c>
      <c r="F3264" s="166" t="s">
        <v>1761</v>
      </c>
      <c r="H3264" s="167">
        <v>9.7319999999999993</v>
      </c>
      <c r="I3264" s="168"/>
      <c r="L3264" s="164"/>
      <c r="M3264" s="169"/>
      <c r="N3264" s="170"/>
      <c r="O3264" s="170"/>
      <c r="P3264" s="170"/>
      <c r="Q3264" s="170"/>
      <c r="R3264" s="170"/>
      <c r="S3264" s="170"/>
      <c r="T3264" s="171"/>
      <c r="AT3264" s="165" t="s">
        <v>206</v>
      </c>
      <c r="AU3264" s="165" t="s">
        <v>81</v>
      </c>
      <c r="AV3264" s="13" t="s">
        <v>81</v>
      </c>
      <c r="AW3264" s="13" t="s">
        <v>34</v>
      </c>
      <c r="AX3264" s="13" t="s">
        <v>72</v>
      </c>
      <c r="AY3264" s="165" t="s">
        <v>195</v>
      </c>
    </row>
    <row r="3265" spans="2:51" s="13" customFormat="1">
      <c r="B3265" s="164"/>
      <c r="D3265" s="159" t="s">
        <v>206</v>
      </c>
      <c r="E3265" s="165" t="s">
        <v>3</v>
      </c>
      <c r="F3265" s="166" t="s">
        <v>1762</v>
      </c>
      <c r="H3265" s="167">
        <v>13.55</v>
      </c>
      <c r="I3265" s="168"/>
      <c r="L3265" s="164"/>
      <c r="M3265" s="169"/>
      <c r="N3265" s="170"/>
      <c r="O3265" s="170"/>
      <c r="P3265" s="170"/>
      <c r="Q3265" s="170"/>
      <c r="R3265" s="170"/>
      <c r="S3265" s="170"/>
      <c r="T3265" s="171"/>
      <c r="AT3265" s="165" t="s">
        <v>206</v>
      </c>
      <c r="AU3265" s="165" t="s">
        <v>81</v>
      </c>
      <c r="AV3265" s="13" t="s">
        <v>81</v>
      </c>
      <c r="AW3265" s="13" t="s">
        <v>34</v>
      </c>
      <c r="AX3265" s="13" t="s">
        <v>72</v>
      </c>
      <c r="AY3265" s="165" t="s">
        <v>195</v>
      </c>
    </row>
    <row r="3266" spans="2:51" s="13" customFormat="1">
      <c r="B3266" s="164"/>
      <c r="D3266" s="159" t="s">
        <v>206</v>
      </c>
      <c r="E3266" s="165" t="s">
        <v>3</v>
      </c>
      <c r="F3266" s="166" t="s">
        <v>1762</v>
      </c>
      <c r="H3266" s="167">
        <v>13.55</v>
      </c>
      <c r="I3266" s="168"/>
      <c r="L3266" s="164"/>
      <c r="M3266" s="169"/>
      <c r="N3266" s="170"/>
      <c r="O3266" s="170"/>
      <c r="P3266" s="170"/>
      <c r="Q3266" s="170"/>
      <c r="R3266" s="170"/>
      <c r="S3266" s="170"/>
      <c r="T3266" s="171"/>
      <c r="AT3266" s="165" t="s">
        <v>206</v>
      </c>
      <c r="AU3266" s="165" t="s">
        <v>81</v>
      </c>
      <c r="AV3266" s="13" t="s">
        <v>81</v>
      </c>
      <c r="AW3266" s="13" t="s">
        <v>34</v>
      </c>
      <c r="AX3266" s="13" t="s">
        <v>72</v>
      </c>
      <c r="AY3266" s="165" t="s">
        <v>195</v>
      </c>
    </row>
    <row r="3267" spans="2:51" s="13" customFormat="1">
      <c r="B3267" s="164"/>
      <c r="D3267" s="159" t="s">
        <v>206</v>
      </c>
      <c r="E3267" s="165" t="s">
        <v>3</v>
      </c>
      <c r="F3267" s="166" t="s">
        <v>1762</v>
      </c>
      <c r="H3267" s="167">
        <v>13.55</v>
      </c>
      <c r="I3267" s="168"/>
      <c r="L3267" s="164"/>
      <c r="M3267" s="169"/>
      <c r="N3267" s="170"/>
      <c r="O3267" s="170"/>
      <c r="P3267" s="170"/>
      <c r="Q3267" s="170"/>
      <c r="R3267" s="170"/>
      <c r="S3267" s="170"/>
      <c r="T3267" s="171"/>
      <c r="AT3267" s="165" t="s">
        <v>206</v>
      </c>
      <c r="AU3267" s="165" t="s">
        <v>81</v>
      </c>
      <c r="AV3267" s="13" t="s">
        <v>81</v>
      </c>
      <c r="AW3267" s="13" t="s">
        <v>34</v>
      </c>
      <c r="AX3267" s="13" t="s">
        <v>72</v>
      </c>
      <c r="AY3267" s="165" t="s">
        <v>195</v>
      </c>
    </row>
    <row r="3268" spans="2:51" s="13" customFormat="1">
      <c r="B3268" s="164"/>
      <c r="D3268" s="159" t="s">
        <v>206</v>
      </c>
      <c r="E3268" s="165" t="s">
        <v>3</v>
      </c>
      <c r="F3268" s="166" t="s">
        <v>1762</v>
      </c>
      <c r="H3268" s="167">
        <v>13.55</v>
      </c>
      <c r="I3268" s="168"/>
      <c r="L3268" s="164"/>
      <c r="M3268" s="169"/>
      <c r="N3268" s="170"/>
      <c r="O3268" s="170"/>
      <c r="P3268" s="170"/>
      <c r="Q3268" s="170"/>
      <c r="R3268" s="170"/>
      <c r="S3268" s="170"/>
      <c r="T3268" s="171"/>
      <c r="AT3268" s="165" t="s">
        <v>206</v>
      </c>
      <c r="AU3268" s="165" t="s">
        <v>81</v>
      </c>
      <c r="AV3268" s="13" t="s">
        <v>81</v>
      </c>
      <c r="AW3268" s="13" t="s">
        <v>34</v>
      </c>
      <c r="AX3268" s="13" t="s">
        <v>72</v>
      </c>
      <c r="AY3268" s="165" t="s">
        <v>195</v>
      </c>
    </row>
    <row r="3269" spans="2:51" s="13" customFormat="1">
      <c r="B3269" s="164"/>
      <c r="D3269" s="159" t="s">
        <v>206</v>
      </c>
      <c r="E3269" s="165" t="s">
        <v>3</v>
      </c>
      <c r="F3269" s="166" t="s">
        <v>1763</v>
      </c>
      <c r="H3269" s="167">
        <v>14.55</v>
      </c>
      <c r="I3269" s="168"/>
      <c r="L3269" s="164"/>
      <c r="M3269" s="169"/>
      <c r="N3269" s="170"/>
      <c r="O3269" s="170"/>
      <c r="P3269" s="170"/>
      <c r="Q3269" s="170"/>
      <c r="R3269" s="170"/>
      <c r="S3269" s="170"/>
      <c r="T3269" s="171"/>
      <c r="AT3269" s="165" t="s">
        <v>206</v>
      </c>
      <c r="AU3269" s="165" t="s">
        <v>81</v>
      </c>
      <c r="AV3269" s="13" t="s">
        <v>81</v>
      </c>
      <c r="AW3269" s="13" t="s">
        <v>34</v>
      </c>
      <c r="AX3269" s="13" t="s">
        <v>72</v>
      </c>
      <c r="AY3269" s="165" t="s">
        <v>195</v>
      </c>
    </row>
    <row r="3270" spans="2:51" s="13" customFormat="1">
      <c r="B3270" s="164"/>
      <c r="D3270" s="159" t="s">
        <v>206</v>
      </c>
      <c r="E3270" s="165" t="s">
        <v>3</v>
      </c>
      <c r="F3270" s="166" t="s">
        <v>1764</v>
      </c>
      <c r="H3270" s="167">
        <v>13.327999999999999</v>
      </c>
      <c r="I3270" s="168"/>
      <c r="L3270" s="164"/>
      <c r="M3270" s="169"/>
      <c r="N3270" s="170"/>
      <c r="O3270" s="170"/>
      <c r="P3270" s="170"/>
      <c r="Q3270" s="170"/>
      <c r="R3270" s="170"/>
      <c r="S3270" s="170"/>
      <c r="T3270" s="171"/>
      <c r="AT3270" s="165" t="s">
        <v>206</v>
      </c>
      <c r="AU3270" s="165" t="s">
        <v>81</v>
      </c>
      <c r="AV3270" s="13" t="s">
        <v>81</v>
      </c>
      <c r="AW3270" s="13" t="s">
        <v>34</v>
      </c>
      <c r="AX3270" s="13" t="s">
        <v>72</v>
      </c>
      <c r="AY3270" s="165" t="s">
        <v>195</v>
      </c>
    </row>
    <row r="3271" spans="2:51" s="13" customFormat="1">
      <c r="B3271" s="164"/>
      <c r="D3271" s="159" t="s">
        <v>206</v>
      </c>
      <c r="E3271" s="165" t="s">
        <v>3</v>
      </c>
      <c r="F3271" s="166" t="s">
        <v>1765</v>
      </c>
      <c r="H3271" s="167">
        <v>4.9459999999999997</v>
      </c>
      <c r="I3271" s="168"/>
      <c r="L3271" s="164"/>
      <c r="M3271" s="169"/>
      <c r="N3271" s="170"/>
      <c r="O3271" s="170"/>
      <c r="P3271" s="170"/>
      <c r="Q3271" s="170"/>
      <c r="R3271" s="170"/>
      <c r="S3271" s="170"/>
      <c r="T3271" s="171"/>
      <c r="AT3271" s="165" t="s">
        <v>206</v>
      </c>
      <c r="AU3271" s="165" t="s">
        <v>81</v>
      </c>
      <c r="AV3271" s="13" t="s">
        <v>81</v>
      </c>
      <c r="AW3271" s="13" t="s">
        <v>34</v>
      </c>
      <c r="AX3271" s="13" t="s">
        <v>72</v>
      </c>
      <c r="AY3271" s="165" t="s">
        <v>195</v>
      </c>
    </row>
    <row r="3272" spans="2:51" s="13" customFormat="1">
      <c r="B3272" s="164"/>
      <c r="D3272" s="159" t="s">
        <v>206</v>
      </c>
      <c r="E3272" s="165" t="s">
        <v>3</v>
      </c>
      <c r="F3272" s="166" t="s">
        <v>1765</v>
      </c>
      <c r="H3272" s="167">
        <v>4.9459999999999997</v>
      </c>
      <c r="I3272" s="168"/>
      <c r="L3272" s="164"/>
      <c r="M3272" s="169"/>
      <c r="N3272" s="170"/>
      <c r="O3272" s="170"/>
      <c r="P3272" s="170"/>
      <c r="Q3272" s="170"/>
      <c r="R3272" s="170"/>
      <c r="S3272" s="170"/>
      <c r="T3272" s="171"/>
      <c r="AT3272" s="165" t="s">
        <v>206</v>
      </c>
      <c r="AU3272" s="165" t="s">
        <v>81</v>
      </c>
      <c r="AV3272" s="13" t="s">
        <v>81</v>
      </c>
      <c r="AW3272" s="13" t="s">
        <v>34</v>
      </c>
      <c r="AX3272" s="13" t="s">
        <v>72</v>
      </c>
      <c r="AY3272" s="165" t="s">
        <v>195</v>
      </c>
    </row>
    <row r="3273" spans="2:51" s="13" customFormat="1">
      <c r="B3273" s="164"/>
      <c r="D3273" s="159" t="s">
        <v>206</v>
      </c>
      <c r="E3273" s="165" t="s">
        <v>3</v>
      </c>
      <c r="F3273" s="166" t="s">
        <v>1766</v>
      </c>
      <c r="H3273" s="167">
        <v>5.0819999999999999</v>
      </c>
      <c r="I3273" s="168"/>
      <c r="L3273" s="164"/>
      <c r="M3273" s="169"/>
      <c r="N3273" s="170"/>
      <c r="O3273" s="170"/>
      <c r="P3273" s="170"/>
      <c r="Q3273" s="170"/>
      <c r="R3273" s="170"/>
      <c r="S3273" s="170"/>
      <c r="T3273" s="171"/>
      <c r="AT3273" s="165" t="s">
        <v>206</v>
      </c>
      <c r="AU3273" s="165" t="s">
        <v>81</v>
      </c>
      <c r="AV3273" s="13" t="s">
        <v>81</v>
      </c>
      <c r="AW3273" s="13" t="s">
        <v>34</v>
      </c>
      <c r="AX3273" s="13" t="s">
        <v>72</v>
      </c>
      <c r="AY3273" s="165" t="s">
        <v>195</v>
      </c>
    </row>
    <row r="3274" spans="2:51" s="13" customFormat="1">
      <c r="B3274" s="164"/>
      <c r="D3274" s="159" t="s">
        <v>206</v>
      </c>
      <c r="E3274" s="165" t="s">
        <v>3</v>
      </c>
      <c r="F3274" s="166" t="s">
        <v>1766</v>
      </c>
      <c r="H3274" s="167">
        <v>5.0819999999999999</v>
      </c>
      <c r="I3274" s="168"/>
      <c r="L3274" s="164"/>
      <c r="M3274" s="169"/>
      <c r="N3274" s="170"/>
      <c r="O3274" s="170"/>
      <c r="P3274" s="170"/>
      <c r="Q3274" s="170"/>
      <c r="R3274" s="170"/>
      <c r="S3274" s="170"/>
      <c r="T3274" s="171"/>
      <c r="AT3274" s="165" t="s">
        <v>206</v>
      </c>
      <c r="AU3274" s="165" t="s">
        <v>81</v>
      </c>
      <c r="AV3274" s="13" t="s">
        <v>81</v>
      </c>
      <c r="AW3274" s="13" t="s">
        <v>34</v>
      </c>
      <c r="AX3274" s="13" t="s">
        <v>72</v>
      </c>
      <c r="AY3274" s="165" t="s">
        <v>195</v>
      </c>
    </row>
    <row r="3275" spans="2:51" s="13" customFormat="1">
      <c r="B3275" s="164"/>
      <c r="D3275" s="159" t="s">
        <v>206</v>
      </c>
      <c r="E3275" s="165" t="s">
        <v>3</v>
      </c>
      <c r="F3275" s="166" t="s">
        <v>1767</v>
      </c>
      <c r="H3275" s="167">
        <v>11.456</v>
      </c>
      <c r="I3275" s="168"/>
      <c r="L3275" s="164"/>
      <c r="M3275" s="169"/>
      <c r="N3275" s="170"/>
      <c r="O3275" s="170"/>
      <c r="P3275" s="170"/>
      <c r="Q3275" s="170"/>
      <c r="R3275" s="170"/>
      <c r="S3275" s="170"/>
      <c r="T3275" s="171"/>
      <c r="AT3275" s="165" t="s">
        <v>206</v>
      </c>
      <c r="AU3275" s="165" t="s">
        <v>81</v>
      </c>
      <c r="AV3275" s="13" t="s">
        <v>81</v>
      </c>
      <c r="AW3275" s="13" t="s">
        <v>34</v>
      </c>
      <c r="AX3275" s="13" t="s">
        <v>72</v>
      </c>
      <c r="AY3275" s="165" t="s">
        <v>195</v>
      </c>
    </row>
    <row r="3276" spans="2:51" s="13" customFormat="1">
      <c r="B3276" s="164"/>
      <c r="D3276" s="159" t="s">
        <v>206</v>
      </c>
      <c r="E3276" s="165" t="s">
        <v>3</v>
      </c>
      <c r="F3276" s="166" t="s">
        <v>1768</v>
      </c>
      <c r="H3276" s="167">
        <v>15.513999999999999</v>
      </c>
      <c r="I3276" s="168"/>
      <c r="L3276" s="164"/>
      <c r="M3276" s="169"/>
      <c r="N3276" s="170"/>
      <c r="O3276" s="170"/>
      <c r="P3276" s="170"/>
      <c r="Q3276" s="170"/>
      <c r="R3276" s="170"/>
      <c r="S3276" s="170"/>
      <c r="T3276" s="171"/>
      <c r="AT3276" s="165" t="s">
        <v>206</v>
      </c>
      <c r="AU3276" s="165" t="s">
        <v>81</v>
      </c>
      <c r="AV3276" s="13" t="s">
        <v>81</v>
      </c>
      <c r="AW3276" s="13" t="s">
        <v>34</v>
      </c>
      <c r="AX3276" s="13" t="s">
        <v>72</v>
      </c>
      <c r="AY3276" s="165" t="s">
        <v>195</v>
      </c>
    </row>
    <row r="3277" spans="2:51" s="13" customFormat="1">
      <c r="B3277" s="164"/>
      <c r="D3277" s="159" t="s">
        <v>206</v>
      </c>
      <c r="E3277" s="165" t="s">
        <v>3</v>
      </c>
      <c r="F3277" s="166" t="s">
        <v>1769</v>
      </c>
      <c r="H3277" s="167">
        <v>14.148</v>
      </c>
      <c r="I3277" s="168"/>
      <c r="L3277" s="164"/>
      <c r="M3277" s="169"/>
      <c r="N3277" s="170"/>
      <c r="O3277" s="170"/>
      <c r="P3277" s="170"/>
      <c r="Q3277" s="170"/>
      <c r="R3277" s="170"/>
      <c r="S3277" s="170"/>
      <c r="T3277" s="171"/>
      <c r="AT3277" s="165" t="s">
        <v>206</v>
      </c>
      <c r="AU3277" s="165" t="s">
        <v>81</v>
      </c>
      <c r="AV3277" s="13" t="s">
        <v>81</v>
      </c>
      <c r="AW3277" s="13" t="s">
        <v>34</v>
      </c>
      <c r="AX3277" s="13" t="s">
        <v>72</v>
      </c>
      <c r="AY3277" s="165" t="s">
        <v>195</v>
      </c>
    </row>
    <row r="3278" spans="2:51" s="14" customFormat="1">
      <c r="B3278" s="172"/>
      <c r="D3278" s="159" t="s">
        <v>206</v>
      </c>
      <c r="E3278" s="173" t="s">
        <v>3</v>
      </c>
      <c r="F3278" s="174" t="s">
        <v>514</v>
      </c>
      <c r="H3278" s="175">
        <v>5744.0460000000003</v>
      </c>
      <c r="I3278" s="176"/>
      <c r="L3278" s="172"/>
      <c r="M3278" s="177"/>
      <c r="N3278" s="178"/>
      <c r="O3278" s="178"/>
      <c r="P3278" s="178"/>
      <c r="Q3278" s="178"/>
      <c r="R3278" s="178"/>
      <c r="S3278" s="178"/>
      <c r="T3278" s="179"/>
      <c r="AT3278" s="173" t="s">
        <v>206</v>
      </c>
      <c r="AU3278" s="173" t="s">
        <v>81</v>
      </c>
      <c r="AV3278" s="14" t="s">
        <v>109</v>
      </c>
      <c r="AW3278" s="14" t="s">
        <v>34</v>
      </c>
      <c r="AX3278" s="14" t="s">
        <v>72</v>
      </c>
      <c r="AY3278" s="173" t="s">
        <v>195</v>
      </c>
    </row>
    <row r="3279" spans="2:51" s="13" customFormat="1">
      <c r="B3279" s="164"/>
      <c r="D3279" s="159" t="s">
        <v>206</v>
      </c>
      <c r="E3279" s="165" t="s">
        <v>3</v>
      </c>
      <c r="F3279" s="166" t="s">
        <v>1770</v>
      </c>
      <c r="H3279" s="167">
        <v>19.882000000000001</v>
      </c>
      <c r="I3279" s="168"/>
      <c r="L3279" s="164"/>
      <c r="M3279" s="169"/>
      <c r="N3279" s="170"/>
      <c r="O3279" s="170"/>
      <c r="P3279" s="170"/>
      <c r="Q3279" s="170"/>
      <c r="R3279" s="170"/>
      <c r="S3279" s="170"/>
      <c r="T3279" s="171"/>
      <c r="AT3279" s="165" t="s">
        <v>206</v>
      </c>
      <c r="AU3279" s="165" t="s">
        <v>81</v>
      </c>
      <c r="AV3279" s="13" t="s">
        <v>81</v>
      </c>
      <c r="AW3279" s="13" t="s">
        <v>34</v>
      </c>
      <c r="AX3279" s="13" t="s">
        <v>72</v>
      </c>
      <c r="AY3279" s="165" t="s">
        <v>195</v>
      </c>
    </row>
    <row r="3280" spans="2:51" s="13" customFormat="1">
      <c r="B3280" s="164"/>
      <c r="D3280" s="159" t="s">
        <v>206</v>
      </c>
      <c r="E3280" s="165" t="s">
        <v>3</v>
      </c>
      <c r="F3280" s="166" t="s">
        <v>1771</v>
      </c>
      <c r="H3280" s="167">
        <v>14.454000000000001</v>
      </c>
      <c r="I3280" s="168"/>
      <c r="L3280" s="164"/>
      <c r="M3280" s="169"/>
      <c r="N3280" s="170"/>
      <c r="O3280" s="170"/>
      <c r="P3280" s="170"/>
      <c r="Q3280" s="170"/>
      <c r="R3280" s="170"/>
      <c r="S3280" s="170"/>
      <c r="T3280" s="171"/>
      <c r="AT3280" s="165" t="s">
        <v>206</v>
      </c>
      <c r="AU3280" s="165" t="s">
        <v>81</v>
      </c>
      <c r="AV3280" s="13" t="s">
        <v>81</v>
      </c>
      <c r="AW3280" s="13" t="s">
        <v>34</v>
      </c>
      <c r="AX3280" s="13" t="s">
        <v>72</v>
      </c>
      <c r="AY3280" s="165" t="s">
        <v>195</v>
      </c>
    </row>
    <row r="3281" spans="2:51" s="13" customFormat="1" ht="22.5">
      <c r="B3281" s="164"/>
      <c r="D3281" s="159" t="s">
        <v>206</v>
      </c>
      <c r="E3281" s="165" t="s">
        <v>3</v>
      </c>
      <c r="F3281" s="166" t="s">
        <v>1772</v>
      </c>
      <c r="H3281" s="167">
        <v>87.933000000000007</v>
      </c>
      <c r="I3281" s="168"/>
      <c r="L3281" s="164"/>
      <c r="M3281" s="169"/>
      <c r="N3281" s="170"/>
      <c r="O3281" s="170"/>
      <c r="P3281" s="170"/>
      <c r="Q3281" s="170"/>
      <c r="R3281" s="170"/>
      <c r="S3281" s="170"/>
      <c r="T3281" s="171"/>
      <c r="AT3281" s="165" t="s">
        <v>206</v>
      </c>
      <c r="AU3281" s="165" t="s">
        <v>81</v>
      </c>
      <c r="AV3281" s="13" t="s">
        <v>81</v>
      </c>
      <c r="AW3281" s="13" t="s">
        <v>34</v>
      </c>
      <c r="AX3281" s="13" t="s">
        <v>72</v>
      </c>
      <c r="AY3281" s="165" t="s">
        <v>195</v>
      </c>
    </row>
    <row r="3282" spans="2:51" s="13" customFormat="1">
      <c r="B3282" s="164"/>
      <c r="D3282" s="159" t="s">
        <v>206</v>
      </c>
      <c r="E3282" s="165" t="s">
        <v>3</v>
      </c>
      <c r="F3282" s="166" t="s">
        <v>1773</v>
      </c>
      <c r="H3282" s="167">
        <v>15.614000000000001</v>
      </c>
      <c r="I3282" s="168"/>
      <c r="L3282" s="164"/>
      <c r="M3282" s="169"/>
      <c r="N3282" s="170"/>
      <c r="O3282" s="170"/>
      <c r="P3282" s="170"/>
      <c r="Q3282" s="170"/>
      <c r="R3282" s="170"/>
      <c r="S3282" s="170"/>
      <c r="T3282" s="171"/>
      <c r="AT3282" s="165" t="s">
        <v>206</v>
      </c>
      <c r="AU3282" s="165" t="s">
        <v>81</v>
      </c>
      <c r="AV3282" s="13" t="s">
        <v>81</v>
      </c>
      <c r="AW3282" s="13" t="s">
        <v>34</v>
      </c>
      <c r="AX3282" s="13" t="s">
        <v>72</v>
      </c>
      <c r="AY3282" s="165" t="s">
        <v>195</v>
      </c>
    </row>
    <row r="3283" spans="2:51" s="13" customFormat="1">
      <c r="B3283" s="164"/>
      <c r="D3283" s="159" t="s">
        <v>206</v>
      </c>
      <c r="E3283" s="165" t="s">
        <v>3</v>
      </c>
      <c r="F3283" s="166" t="s">
        <v>1774</v>
      </c>
      <c r="H3283" s="167">
        <v>19.064</v>
      </c>
      <c r="I3283" s="168"/>
      <c r="L3283" s="164"/>
      <c r="M3283" s="169"/>
      <c r="N3283" s="170"/>
      <c r="O3283" s="170"/>
      <c r="P3283" s="170"/>
      <c r="Q3283" s="170"/>
      <c r="R3283" s="170"/>
      <c r="S3283" s="170"/>
      <c r="T3283" s="171"/>
      <c r="AT3283" s="165" t="s">
        <v>206</v>
      </c>
      <c r="AU3283" s="165" t="s">
        <v>81</v>
      </c>
      <c r="AV3283" s="13" t="s">
        <v>81</v>
      </c>
      <c r="AW3283" s="13" t="s">
        <v>34</v>
      </c>
      <c r="AX3283" s="13" t="s">
        <v>72</v>
      </c>
      <c r="AY3283" s="165" t="s">
        <v>195</v>
      </c>
    </row>
    <row r="3284" spans="2:51" s="13" customFormat="1">
      <c r="B3284" s="164"/>
      <c r="D3284" s="159" t="s">
        <v>206</v>
      </c>
      <c r="E3284" s="165" t="s">
        <v>3</v>
      </c>
      <c r="F3284" s="166" t="s">
        <v>1775</v>
      </c>
      <c r="H3284" s="167">
        <v>55.191000000000003</v>
      </c>
      <c r="I3284" s="168"/>
      <c r="L3284" s="164"/>
      <c r="M3284" s="169"/>
      <c r="N3284" s="170"/>
      <c r="O3284" s="170"/>
      <c r="P3284" s="170"/>
      <c r="Q3284" s="170"/>
      <c r="R3284" s="170"/>
      <c r="S3284" s="170"/>
      <c r="T3284" s="171"/>
      <c r="AT3284" s="165" t="s">
        <v>206</v>
      </c>
      <c r="AU3284" s="165" t="s">
        <v>81</v>
      </c>
      <c r="AV3284" s="13" t="s">
        <v>81</v>
      </c>
      <c r="AW3284" s="13" t="s">
        <v>34</v>
      </c>
      <c r="AX3284" s="13" t="s">
        <v>72</v>
      </c>
      <c r="AY3284" s="165" t="s">
        <v>195</v>
      </c>
    </row>
    <row r="3285" spans="2:51" s="13" customFormat="1">
      <c r="B3285" s="164"/>
      <c r="D3285" s="159" t="s">
        <v>206</v>
      </c>
      <c r="E3285" s="165" t="s">
        <v>3</v>
      </c>
      <c r="F3285" s="166" t="s">
        <v>1776</v>
      </c>
      <c r="H3285" s="167">
        <v>8.14</v>
      </c>
      <c r="I3285" s="168"/>
      <c r="L3285" s="164"/>
      <c r="M3285" s="169"/>
      <c r="N3285" s="170"/>
      <c r="O3285" s="170"/>
      <c r="P3285" s="170"/>
      <c r="Q3285" s="170"/>
      <c r="R3285" s="170"/>
      <c r="S3285" s="170"/>
      <c r="T3285" s="171"/>
      <c r="AT3285" s="165" t="s">
        <v>206</v>
      </c>
      <c r="AU3285" s="165" t="s">
        <v>81</v>
      </c>
      <c r="AV3285" s="13" t="s">
        <v>81</v>
      </c>
      <c r="AW3285" s="13" t="s">
        <v>34</v>
      </c>
      <c r="AX3285" s="13" t="s">
        <v>72</v>
      </c>
      <c r="AY3285" s="165" t="s">
        <v>195</v>
      </c>
    </row>
    <row r="3286" spans="2:51" s="13" customFormat="1">
      <c r="B3286" s="164"/>
      <c r="D3286" s="159" t="s">
        <v>206</v>
      </c>
      <c r="E3286" s="165" t="s">
        <v>3</v>
      </c>
      <c r="F3286" s="166" t="s">
        <v>1777</v>
      </c>
      <c r="H3286" s="167">
        <v>5.03</v>
      </c>
      <c r="I3286" s="168"/>
      <c r="L3286" s="164"/>
      <c r="M3286" s="169"/>
      <c r="N3286" s="170"/>
      <c r="O3286" s="170"/>
      <c r="P3286" s="170"/>
      <c r="Q3286" s="170"/>
      <c r="R3286" s="170"/>
      <c r="S3286" s="170"/>
      <c r="T3286" s="171"/>
      <c r="AT3286" s="165" t="s">
        <v>206</v>
      </c>
      <c r="AU3286" s="165" t="s">
        <v>81</v>
      </c>
      <c r="AV3286" s="13" t="s">
        <v>81</v>
      </c>
      <c r="AW3286" s="13" t="s">
        <v>34</v>
      </c>
      <c r="AX3286" s="13" t="s">
        <v>72</v>
      </c>
      <c r="AY3286" s="165" t="s">
        <v>195</v>
      </c>
    </row>
    <row r="3287" spans="2:51" s="13" customFormat="1">
      <c r="B3287" s="164"/>
      <c r="D3287" s="159" t="s">
        <v>206</v>
      </c>
      <c r="E3287" s="165" t="s">
        <v>3</v>
      </c>
      <c r="F3287" s="166" t="s">
        <v>1777</v>
      </c>
      <c r="H3287" s="167">
        <v>5.03</v>
      </c>
      <c r="I3287" s="168"/>
      <c r="L3287" s="164"/>
      <c r="M3287" s="169"/>
      <c r="N3287" s="170"/>
      <c r="O3287" s="170"/>
      <c r="P3287" s="170"/>
      <c r="Q3287" s="170"/>
      <c r="R3287" s="170"/>
      <c r="S3287" s="170"/>
      <c r="T3287" s="171"/>
      <c r="AT3287" s="165" t="s">
        <v>206</v>
      </c>
      <c r="AU3287" s="165" t="s">
        <v>81</v>
      </c>
      <c r="AV3287" s="13" t="s">
        <v>81</v>
      </c>
      <c r="AW3287" s="13" t="s">
        <v>34</v>
      </c>
      <c r="AX3287" s="13" t="s">
        <v>72</v>
      </c>
      <c r="AY3287" s="165" t="s">
        <v>195</v>
      </c>
    </row>
    <row r="3288" spans="2:51" s="13" customFormat="1">
      <c r="B3288" s="164"/>
      <c r="D3288" s="159" t="s">
        <v>206</v>
      </c>
      <c r="E3288" s="165" t="s">
        <v>3</v>
      </c>
      <c r="F3288" s="166" t="s">
        <v>1778</v>
      </c>
      <c r="H3288" s="167">
        <v>5.1100000000000003</v>
      </c>
      <c r="I3288" s="168"/>
      <c r="L3288" s="164"/>
      <c r="M3288" s="169"/>
      <c r="N3288" s="170"/>
      <c r="O3288" s="170"/>
      <c r="P3288" s="170"/>
      <c r="Q3288" s="170"/>
      <c r="R3288" s="170"/>
      <c r="S3288" s="170"/>
      <c r="T3288" s="171"/>
      <c r="AT3288" s="165" t="s">
        <v>206</v>
      </c>
      <c r="AU3288" s="165" t="s">
        <v>81</v>
      </c>
      <c r="AV3288" s="13" t="s">
        <v>81</v>
      </c>
      <c r="AW3288" s="13" t="s">
        <v>34</v>
      </c>
      <c r="AX3288" s="13" t="s">
        <v>72</v>
      </c>
      <c r="AY3288" s="165" t="s">
        <v>195</v>
      </c>
    </row>
    <row r="3289" spans="2:51" s="13" customFormat="1">
      <c r="B3289" s="164"/>
      <c r="D3289" s="159" t="s">
        <v>206</v>
      </c>
      <c r="E3289" s="165" t="s">
        <v>3</v>
      </c>
      <c r="F3289" s="166" t="s">
        <v>1779</v>
      </c>
      <c r="H3289" s="167">
        <v>11.807</v>
      </c>
      <c r="I3289" s="168"/>
      <c r="L3289" s="164"/>
      <c r="M3289" s="169"/>
      <c r="N3289" s="170"/>
      <c r="O3289" s="170"/>
      <c r="P3289" s="170"/>
      <c r="Q3289" s="170"/>
      <c r="R3289" s="170"/>
      <c r="S3289" s="170"/>
      <c r="T3289" s="171"/>
      <c r="AT3289" s="165" t="s">
        <v>206</v>
      </c>
      <c r="AU3289" s="165" t="s">
        <v>81</v>
      </c>
      <c r="AV3289" s="13" t="s">
        <v>81</v>
      </c>
      <c r="AW3289" s="13" t="s">
        <v>34</v>
      </c>
      <c r="AX3289" s="13" t="s">
        <v>72</v>
      </c>
      <c r="AY3289" s="165" t="s">
        <v>195</v>
      </c>
    </row>
    <row r="3290" spans="2:51" s="13" customFormat="1">
      <c r="B3290" s="164"/>
      <c r="D3290" s="159" t="s">
        <v>206</v>
      </c>
      <c r="E3290" s="165" t="s">
        <v>3</v>
      </c>
      <c r="F3290" s="166" t="s">
        <v>1780</v>
      </c>
      <c r="H3290" s="167">
        <v>13.628</v>
      </c>
      <c r="I3290" s="168"/>
      <c r="L3290" s="164"/>
      <c r="M3290" s="169"/>
      <c r="N3290" s="170"/>
      <c r="O3290" s="170"/>
      <c r="P3290" s="170"/>
      <c r="Q3290" s="170"/>
      <c r="R3290" s="170"/>
      <c r="S3290" s="170"/>
      <c r="T3290" s="171"/>
      <c r="AT3290" s="165" t="s">
        <v>206</v>
      </c>
      <c r="AU3290" s="165" t="s">
        <v>81</v>
      </c>
      <c r="AV3290" s="13" t="s">
        <v>81</v>
      </c>
      <c r="AW3290" s="13" t="s">
        <v>34</v>
      </c>
      <c r="AX3290" s="13" t="s">
        <v>72</v>
      </c>
      <c r="AY3290" s="165" t="s">
        <v>195</v>
      </c>
    </row>
    <row r="3291" spans="2:51" s="13" customFormat="1">
      <c r="B3291" s="164"/>
      <c r="D3291" s="159" t="s">
        <v>206</v>
      </c>
      <c r="E3291" s="165" t="s">
        <v>3</v>
      </c>
      <c r="F3291" s="166" t="s">
        <v>1781</v>
      </c>
      <c r="H3291" s="167">
        <v>5</v>
      </c>
      <c r="I3291" s="168"/>
      <c r="L3291" s="164"/>
      <c r="M3291" s="169"/>
      <c r="N3291" s="170"/>
      <c r="O3291" s="170"/>
      <c r="P3291" s="170"/>
      <c r="Q3291" s="170"/>
      <c r="R3291" s="170"/>
      <c r="S3291" s="170"/>
      <c r="T3291" s="171"/>
      <c r="AT3291" s="165" t="s">
        <v>206</v>
      </c>
      <c r="AU3291" s="165" t="s">
        <v>81</v>
      </c>
      <c r="AV3291" s="13" t="s">
        <v>81</v>
      </c>
      <c r="AW3291" s="13" t="s">
        <v>34</v>
      </c>
      <c r="AX3291" s="13" t="s">
        <v>72</v>
      </c>
      <c r="AY3291" s="165" t="s">
        <v>195</v>
      </c>
    </row>
    <row r="3292" spans="2:51" s="13" customFormat="1">
      <c r="B3292" s="164"/>
      <c r="D3292" s="159" t="s">
        <v>206</v>
      </c>
      <c r="E3292" s="165" t="s">
        <v>3</v>
      </c>
      <c r="F3292" s="166" t="s">
        <v>1781</v>
      </c>
      <c r="H3292" s="167">
        <v>5</v>
      </c>
      <c r="I3292" s="168"/>
      <c r="L3292" s="164"/>
      <c r="M3292" s="169"/>
      <c r="N3292" s="170"/>
      <c r="O3292" s="170"/>
      <c r="P3292" s="170"/>
      <c r="Q3292" s="170"/>
      <c r="R3292" s="170"/>
      <c r="S3292" s="170"/>
      <c r="T3292" s="171"/>
      <c r="AT3292" s="165" t="s">
        <v>206</v>
      </c>
      <c r="AU3292" s="165" t="s">
        <v>81</v>
      </c>
      <c r="AV3292" s="13" t="s">
        <v>81</v>
      </c>
      <c r="AW3292" s="13" t="s">
        <v>34</v>
      </c>
      <c r="AX3292" s="13" t="s">
        <v>72</v>
      </c>
      <c r="AY3292" s="165" t="s">
        <v>195</v>
      </c>
    </row>
    <row r="3293" spans="2:51" s="13" customFormat="1">
      <c r="B3293" s="164"/>
      <c r="D3293" s="159" t="s">
        <v>206</v>
      </c>
      <c r="E3293" s="165" t="s">
        <v>3</v>
      </c>
      <c r="F3293" s="166" t="s">
        <v>1781</v>
      </c>
      <c r="H3293" s="167">
        <v>5</v>
      </c>
      <c r="I3293" s="168"/>
      <c r="L3293" s="164"/>
      <c r="M3293" s="169"/>
      <c r="N3293" s="170"/>
      <c r="O3293" s="170"/>
      <c r="P3293" s="170"/>
      <c r="Q3293" s="170"/>
      <c r="R3293" s="170"/>
      <c r="S3293" s="170"/>
      <c r="T3293" s="171"/>
      <c r="AT3293" s="165" t="s">
        <v>206</v>
      </c>
      <c r="AU3293" s="165" t="s">
        <v>81</v>
      </c>
      <c r="AV3293" s="13" t="s">
        <v>81</v>
      </c>
      <c r="AW3293" s="13" t="s">
        <v>34</v>
      </c>
      <c r="AX3293" s="13" t="s">
        <v>72</v>
      </c>
      <c r="AY3293" s="165" t="s">
        <v>195</v>
      </c>
    </row>
    <row r="3294" spans="2:51" s="13" customFormat="1">
      <c r="B3294" s="164"/>
      <c r="D3294" s="159" t="s">
        <v>206</v>
      </c>
      <c r="E3294" s="165" t="s">
        <v>3</v>
      </c>
      <c r="F3294" s="166" t="s">
        <v>1782</v>
      </c>
      <c r="H3294" s="167">
        <v>9.4090000000000007</v>
      </c>
      <c r="I3294" s="168"/>
      <c r="L3294" s="164"/>
      <c r="M3294" s="169"/>
      <c r="N3294" s="170"/>
      <c r="O3294" s="170"/>
      <c r="P3294" s="170"/>
      <c r="Q3294" s="170"/>
      <c r="R3294" s="170"/>
      <c r="S3294" s="170"/>
      <c r="T3294" s="171"/>
      <c r="AT3294" s="165" t="s">
        <v>206</v>
      </c>
      <c r="AU3294" s="165" t="s">
        <v>81</v>
      </c>
      <c r="AV3294" s="13" t="s">
        <v>81</v>
      </c>
      <c r="AW3294" s="13" t="s">
        <v>34</v>
      </c>
      <c r="AX3294" s="13" t="s">
        <v>72</v>
      </c>
      <c r="AY3294" s="165" t="s">
        <v>195</v>
      </c>
    </row>
    <row r="3295" spans="2:51" s="13" customFormat="1">
      <c r="B3295" s="164"/>
      <c r="D3295" s="159" t="s">
        <v>206</v>
      </c>
      <c r="E3295" s="165" t="s">
        <v>3</v>
      </c>
      <c r="F3295" s="166" t="s">
        <v>1783</v>
      </c>
      <c r="H3295" s="167">
        <v>10.119999999999999</v>
      </c>
      <c r="I3295" s="168"/>
      <c r="L3295" s="164"/>
      <c r="M3295" s="169"/>
      <c r="N3295" s="170"/>
      <c r="O3295" s="170"/>
      <c r="P3295" s="170"/>
      <c r="Q3295" s="170"/>
      <c r="R3295" s="170"/>
      <c r="S3295" s="170"/>
      <c r="T3295" s="171"/>
      <c r="AT3295" s="165" t="s">
        <v>206</v>
      </c>
      <c r="AU3295" s="165" t="s">
        <v>81</v>
      </c>
      <c r="AV3295" s="13" t="s">
        <v>81</v>
      </c>
      <c r="AW3295" s="13" t="s">
        <v>34</v>
      </c>
      <c r="AX3295" s="13" t="s">
        <v>72</v>
      </c>
      <c r="AY3295" s="165" t="s">
        <v>195</v>
      </c>
    </row>
    <row r="3296" spans="2:51" s="13" customFormat="1">
      <c r="B3296" s="164"/>
      <c r="D3296" s="159" t="s">
        <v>206</v>
      </c>
      <c r="E3296" s="165" t="s">
        <v>3</v>
      </c>
      <c r="F3296" s="166" t="s">
        <v>1783</v>
      </c>
      <c r="H3296" s="167">
        <v>10.119999999999999</v>
      </c>
      <c r="I3296" s="168"/>
      <c r="L3296" s="164"/>
      <c r="M3296" s="169"/>
      <c r="N3296" s="170"/>
      <c r="O3296" s="170"/>
      <c r="P3296" s="170"/>
      <c r="Q3296" s="170"/>
      <c r="R3296" s="170"/>
      <c r="S3296" s="170"/>
      <c r="T3296" s="171"/>
      <c r="AT3296" s="165" t="s">
        <v>206</v>
      </c>
      <c r="AU3296" s="165" t="s">
        <v>81</v>
      </c>
      <c r="AV3296" s="13" t="s">
        <v>81</v>
      </c>
      <c r="AW3296" s="13" t="s">
        <v>34</v>
      </c>
      <c r="AX3296" s="13" t="s">
        <v>72</v>
      </c>
      <c r="AY3296" s="165" t="s">
        <v>195</v>
      </c>
    </row>
    <row r="3297" spans="2:51" s="13" customFormat="1">
      <c r="B3297" s="164"/>
      <c r="D3297" s="159" t="s">
        <v>206</v>
      </c>
      <c r="E3297" s="165" t="s">
        <v>3</v>
      </c>
      <c r="F3297" s="166" t="s">
        <v>1784</v>
      </c>
      <c r="H3297" s="167">
        <v>9.6199999999999992</v>
      </c>
      <c r="I3297" s="168"/>
      <c r="L3297" s="164"/>
      <c r="M3297" s="169"/>
      <c r="N3297" s="170"/>
      <c r="O3297" s="170"/>
      <c r="P3297" s="170"/>
      <c r="Q3297" s="170"/>
      <c r="R3297" s="170"/>
      <c r="S3297" s="170"/>
      <c r="T3297" s="171"/>
      <c r="AT3297" s="165" t="s">
        <v>206</v>
      </c>
      <c r="AU3297" s="165" t="s">
        <v>81</v>
      </c>
      <c r="AV3297" s="13" t="s">
        <v>81</v>
      </c>
      <c r="AW3297" s="13" t="s">
        <v>34</v>
      </c>
      <c r="AX3297" s="13" t="s">
        <v>72</v>
      </c>
      <c r="AY3297" s="165" t="s">
        <v>195</v>
      </c>
    </row>
    <row r="3298" spans="2:51" s="13" customFormat="1">
      <c r="B3298" s="164"/>
      <c r="D3298" s="159" t="s">
        <v>206</v>
      </c>
      <c r="E3298" s="165" t="s">
        <v>3</v>
      </c>
      <c r="F3298" s="166" t="s">
        <v>1785</v>
      </c>
      <c r="H3298" s="167">
        <v>49.7</v>
      </c>
      <c r="I3298" s="168"/>
      <c r="L3298" s="164"/>
      <c r="M3298" s="169"/>
      <c r="N3298" s="170"/>
      <c r="O3298" s="170"/>
      <c r="P3298" s="170"/>
      <c r="Q3298" s="170"/>
      <c r="R3298" s="170"/>
      <c r="S3298" s="170"/>
      <c r="T3298" s="171"/>
      <c r="AT3298" s="165" t="s">
        <v>206</v>
      </c>
      <c r="AU3298" s="165" t="s">
        <v>81</v>
      </c>
      <c r="AV3298" s="13" t="s">
        <v>81</v>
      </c>
      <c r="AW3298" s="13" t="s">
        <v>34</v>
      </c>
      <c r="AX3298" s="13" t="s">
        <v>72</v>
      </c>
      <c r="AY3298" s="165" t="s">
        <v>195</v>
      </c>
    </row>
    <row r="3299" spans="2:51" s="13" customFormat="1">
      <c r="B3299" s="164"/>
      <c r="D3299" s="159" t="s">
        <v>206</v>
      </c>
      <c r="E3299" s="165" t="s">
        <v>3</v>
      </c>
      <c r="F3299" s="166" t="s">
        <v>1786</v>
      </c>
      <c r="H3299" s="167">
        <v>17.16</v>
      </c>
      <c r="I3299" s="168"/>
      <c r="L3299" s="164"/>
      <c r="M3299" s="169"/>
      <c r="N3299" s="170"/>
      <c r="O3299" s="170"/>
      <c r="P3299" s="170"/>
      <c r="Q3299" s="170"/>
      <c r="R3299" s="170"/>
      <c r="S3299" s="170"/>
      <c r="T3299" s="171"/>
      <c r="AT3299" s="165" t="s">
        <v>206</v>
      </c>
      <c r="AU3299" s="165" t="s">
        <v>81</v>
      </c>
      <c r="AV3299" s="13" t="s">
        <v>81</v>
      </c>
      <c r="AW3299" s="13" t="s">
        <v>34</v>
      </c>
      <c r="AX3299" s="13" t="s">
        <v>72</v>
      </c>
      <c r="AY3299" s="165" t="s">
        <v>195</v>
      </c>
    </row>
    <row r="3300" spans="2:51" s="13" customFormat="1">
      <c r="B3300" s="164"/>
      <c r="D3300" s="159" t="s">
        <v>206</v>
      </c>
      <c r="E3300" s="165" t="s">
        <v>3</v>
      </c>
      <c r="F3300" s="166" t="s">
        <v>1786</v>
      </c>
      <c r="H3300" s="167">
        <v>17.16</v>
      </c>
      <c r="I3300" s="168"/>
      <c r="L3300" s="164"/>
      <c r="M3300" s="169"/>
      <c r="N3300" s="170"/>
      <c r="O3300" s="170"/>
      <c r="P3300" s="170"/>
      <c r="Q3300" s="170"/>
      <c r="R3300" s="170"/>
      <c r="S3300" s="170"/>
      <c r="T3300" s="171"/>
      <c r="AT3300" s="165" t="s">
        <v>206</v>
      </c>
      <c r="AU3300" s="165" t="s">
        <v>81</v>
      </c>
      <c r="AV3300" s="13" t="s">
        <v>81</v>
      </c>
      <c r="AW3300" s="13" t="s">
        <v>34</v>
      </c>
      <c r="AX3300" s="13" t="s">
        <v>72</v>
      </c>
      <c r="AY3300" s="165" t="s">
        <v>195</v>
      </c>
    </row>
    <row r="3301" spans="2:51" s="13" customFormat="1">
      <c r="B3301" s="164"/>
      <c r="D3301" s="159" t="s">
        <v>206</v>
      </c>
      <c r="E3301" s="165" t="s">
        <v>3</v>
      </c>
      <c r="F3301" s="166" t="s">
        <v>1787</v>
      </c>
      <c r="H3301" s="167">
        <v>17.36</v>
      </c>
      <c r="I3301" s="168"/>
      <c r="L3301" s="164"/>
      <c r="M3301" s="169"/>
      <c r="N3301" s="170"/>
      <c r="O3301" s="170"/>
      <c r="P3301" s="170"/>
      <c r="Q3301" s="170"/>
      <c r="R3301" s="170"/>
      <c r="S3301" s="170"/>
      <c r="T3301" s="171"/>
      <c r="AT3301" s="165" t="s">
        <v>206</v>
      </c>
      <c r="AU3301" s="165" t="s">
        <v>81</v>
      </c>
      <c r="AV3301" s="13" t="s">
        <v>81</v>
      </c>
      <c r="AW3301" s="13" t="s">
        <v>34</v>
      </c>
      <c r="AX3301" s="13" t="s">
        <v>72</v>
      </c>
      <c r="AY3301" s="165" t="s">
        <v>195</v>
      </c>
    </row>
    <row r="3302" spans="2:51" s="13" customFormat="1">
      <c r="B3302" s="164"/>
      <c r="D3302" s="159" t="s">
        <v>206</v>
      </c>
      <c r="E3302" s="165" t="s">
        <v>3</v>
      </c>
      <c r="F3302" s="166" t="s">
        <v>1788</v>
      </c>
      <c r="H3302" s="167">
        <v>25.97</v>
      </c>
      <c r="I3302" s="168"/>
      <c r="L3302" s="164"/>
      <c r="M3302" s="169"/>
      <c r="N3302" s="170"/>
      <c r="O3302" s="170"/>
      <c r="P3302" s="170"/>
      <c r="Q3302" s="170"/>
      <c r="R3302" s="170"/>
      <c r="S3302" s="170"/>
      <c r="T3302" s="171"/>
      <c r="AT3302" s="165" t="s">
        <v>206</v>
      </c>
      <c r="AU3302" s="165" t="s">
        <v>81</v>
      </c>
      <c r="AV3302" s="13" t="s">
        <v>81</v>
      </c>
      <c r="AW3302" s="13" t="s">
        <v>34</v>
      </c>
      <c r="AX3302" s="13" t="s">
        <v>72</v>
      </c>
      <c r="AY3302" s="165" t="s">
        <v>195</v>
      </c>
    </row>
    <row r="3303" spans="2:51" s="13" customFormat="1">
      <c r="B3303" s="164"/>
      <c r="D3303" s="159" t="s">
        <v>206</v>
      </c>
      <c r="E3303" s="165" t="s">
        <v>3</v>
      </c>
      <c r="F3303" s="166" t="s">
        <v>1789</v>
      </c>
      <c r="H3303" s="167">
        <v>13.9</v>
      </c>
      <c r="I3303" s="168"/>
      <c r="L3303" s="164"/>
      <c r="M3303" s="169"/>
      <c r="N3303" s="170"/>
      <c r="O3303" s="170"/>
      <c r="P3303" s="170"/>
      <c r="Q3303" s="170"/>
      <c r="R3303" s="170"/>
      <c r="S3303" s="170"/>
      <c r="T3303" s="171"/>
      <c r="AT3303" s="165" t="s">
        <v>206</v>
      </c>
      <c r="AU3303" s="165" t="s">
        <v>81</v>
      </c>
      <c r="AV3303" s="13" t="s">
        <v>81</v>
      </c>
      <c r="AW3303" s="13" t="s">
        <v>34</v>
      </c>
      <c r="AX3303" s="13" t="s">
        <v>72</v>
      </c>
      <c r="AY3303" s="165" t="s">
        <v>195</v>
      </c>
    </row>
    <row r="3304" spans="2:51" s="13" customFormat="1">
      <c r="B3304" s="164"/>
      <c r="D3304" s="159" t="s">
        <v>206</v>
      </c>
      <c r="E3304" s="165" t="s">
        <v>3</v>
      </c>
      <c r="F3304" s="166" t="s">
        <v>1789</v>
      </c>
      <c r="H3304" s="167">
        <v>13.9</v>
      </c>
      <c r="I3304" s="168"/>
      <c r="L3304" s="164"/>
      <c r="M3304" s="169"/>
      <c r="N3304" s="170"/>
      <c r="O3304" s="170"/>
      <c r="P3304" s="170"/>
      <c r="Q3304" s="170"/>
      <c r="R3304" s="170"/>
      <c r="S3304" s="170"/>
      <c r="T3304" s="171"/>
      <c r="AT3304" s="165" t="s">
        <v>206</v>
      </c>
      <c r="AU3304" s="165" t="s">
        <v>81</v>
      </c>
      <c r="AV3304" s="13" t="s">
        <v>81</v>
      </c>
      <c r="AW3304" s="13" t="s">
        <v>34</v>
      </c>
      <c r="AX3304" s="13" t="s">
        <v>72</v>
      </c>
      <c r="AY3304" s="165" t="s">
        <v>195</v>
      </c>
    </row>
    <row r="3305" spans="2:51" s="13" customFormat="1">
      <c r="B3305" s="164"/>
      <c r="D3305" s="159" t="s">
        <v>206</v>
      </c>
      <c r="E3305" s="165" t="s">
        <v>3</v>
      </c>
      <c r="F3305" s="166" t="s">
        <v>1789</v>
      </c>
      <c r="H3305" s="167">
        <v>13.9</v>
      </c>
      <c r="I3305" s="168"/>
      <c r="L3305" s="164"/>
      <c r="M3305" s="169"/>
      <c r="N3305" s="170"/>
      <c r="O3305" s="170"/>
      <c r="P3305" s="170"/>
      <c r="Q3305" s="170"/>
      <c r="R3305" s="170"/>
      <c r="S3305" s="170"/>
      <c r="T3305" s="171"/>
      <c r="AT3305" s="165" t="s">
        <v>206</v>
      </c>
      <c r="AU3305" s="165" t="s">
        <v>81</v>
      </c>
      <c r="AV3305" s="13" t="s">
        <v>81</v>
      </c>
      <c r="AW3305" s="13" t="s">
        <v>34</v>
      </c>
      <c r="AX3305" s="13" t="s">
        <v>72</v>
      </c>
      <c r="AY3305" s="165" t="s">
        <v>195</v>
      </c>
    </row>
    <row r="3306" spans="2:51" s="13" customFormat="1">
      <c r="B3306" s="164"/>
      <c r="D3306" s="159" t="s">
        <v>206</v>
      </c>
      <c r="E3306" s="165" t="s">
        <v>3</v>
      </c>
      <c r="F3306" s="166" t="s">
        <v>1790</v>
      </c>
      <c r="H3306" s="167">
        <v>13.7</v>
      </c>
      <c r="I3306" s="168"/>
      <c r="L3306" s="164"/>
      <c r="M3306" s="169"/>
      <c r="N3306" s="170"/>
      <c r="O3306" s="170"/>
      <c r="P3306" s="170"/>
      <c r="Q3306" s="170"/>
      <c r="R3306" s="170"/>
      <c r="S3306" s="170"/>
      <c r="T3306" s="171"/>
      <c r="AT3306" s="165" t="s">
        <v>206</v>
      </c>
      <c r="AU3306" s="165" t="s">
        <v>81</v>
      </c>
      <c r="AV3306" s="13" t="s">
        <v>81</v>
      </c>
      <c r="AW3306" s="13" t="s">
        <v>34</v>
      </c>
      <c r="AX3306" s="13" t="s">
        <v>72</v>
      </c>
      <c r="AY3306" s="165" t="s">
        <v>195</v>
      </c>
    </row>
    <row r="3307" spans="2:51" s="13" customFormat="1">
      <c r="B3307" s="164"/>
      <c r="D3307" s="159" t="s">
        <v>206</v>
      </c>
      <c r="E3307" s="165" t="s">
        <v>3</v>
      </c>
      <c r="F3307" s="166" t="s">
        <v>1791</v>
      </c>
      <c r="H3307" s="167">
        <v>17.170000000000002</v>
      </c>
      <c r="I3307" s="168"/>
      <c r="L3307" s="164"/>
      <c r="M3307" s="169"/>
      <c r="N3307" s="170"/>
      <c r="O3307" s="170"/>
      <c r="P3307" s="170"/>
      <c r="Q3307" s="170"/>
      <c r="R3307" s="170"/>
      <c r="S3307" s="170"/>
      <c r="T3307" s="171"/>
      <c r="AT3307" s="165" t="s">
        <v>206</v>
      </c>
      <c r="AU3307" s="165" t="s">
        <v>81</v>
      </c>
      <c r="AV3307" s="13" t="s">
        <v>81</v>
      </c>
      <c r="AW3307" s="13" t="s">
        <v>34</v>
      </c>
      <c r="AX3307" s="13" t="s">
        <v>72</v>
      </c>
      <c r="AY3307" s="165" t="s">
        <v>195</v>
      </c>
    </row>
    <row r="3308" spans="2:51" s="13" customFormat="1">
      <c r="B3308" s="164"/>
      <c r="D3308" s="159" t="s">
        <v>206</v>
      </c>
      <c r="E3308" s="165" t="s">
        <v>3</v>
      </c>
      <c r="F3308" s="166" t="s">
        <v>1792</v>
      </c>
      <c r="H3308" s="167">
        <v>16.59</v>
      </c>
      <c r="I3308" s="168"/>
      <c r="L3308" s="164"/>
      <c r="M3308" s="169"/>
      <c r="N3308" s="170"/>
      <c r="O3308" s="170"/>
      <c r="P3308" s="170"/>
      <c r="Q3308" s="170"/>
      <c r="R3308" s="170"/>
      <c r="S3308" s="170"/>
      <c r="T3308" s="171"/>
      <c r="AT3308" s="165" t="s">
        <v>206</v>
      </c>
      <c r="AU3308" s="165" t="s">
        <v>81</v>
      </c>
      <c r="AV3308" s="13" t="s">
        <v>81</v>
      </c>
      <c r="AW3308" s="13" t="s">
        <v>34</v>
      </c>
      <c r="AX3308" s="13" t="s">
        <v>72</v>
      </c>
      <c r="AY3308" s="165" t="s">
        <v>195</v>
      </c>
    </row>
    <row r="3309" spans="2:51" s="13" customFormat="1">
      <c r="B3309" s="164"/>
      <c r="D3309" s="159" t="s">
        <v>206</v>
      </c>
      <c r="E3309" s="165" t="s">
        <v>3</v>
      </c>
      <c r="F3309" s="166" t="s">
        <v>1793</v>
      </c>
      <c r="H3309" s="167">
        <v>13</v>
      </c>
      <c r="I3309" s="168"/>
      <c r="L3309" s="164"/>
      <c r="M3309" s="169"/>
      <c r="N3309" s="170"/>
      <c r="O3309" s="170"/>
      <c r="P3309" s="170"/>
      <c r="Q3309" s="170"/>
      <c r="R3309" s="170"/>
      <c r="S3309" s="170"/>
      <c r="T3309" s="171"/>
      <c r="AT3309" s="165" t="s">
        <v>206</v>
      </c>
      <c r="AU3309" s="165" t="s">
        <v>81</v>
      </c>
      <c r="AV3309" s="13" t="s">
        <v>81</v>
      </c>
      <c r="AW3309" s="13" t="s">
        <v>34</v>
      </c>
      <c r="AX3309" s="13" t="s">
        <v>72</v>
      </c>
      <c r="AY3309" s="165" t="s">
        <v>195</v>
      </c>
    </row>
    <row r="3310" spans="2:51" s="13" customFormat="1">
      <c r="B3310" s="164"/>
      <c r="D3310" s="159" t="s">
        <v>206</v>
      </c>
      <c r="E3310" s="165" t="s">
        <v>3</v>
      </c>
      <c r="F3310" s="166" t="s">
        <v>1794</v>
      </c>
      <c r="H3310" s="167">
        <v>12.45</v>
      </c>
      <c r="I3310" s="168"/>
      <c r="L3310" s="164"/>
      <c r="M3310" s="169"/>
      <c r="N3310" s="170"/>
      <c r="O3310" s="170"/>
      <c r="P3310" s="170"/>
      <c r="Q3310" s="170"/>
      <c r="R3310" s="170"/>
      <c r="S3310" s="170"/>
      <c r="T3310" s="171"/>
      <c r="AT3310" s="165" t="s">
        <v>206</v>
      </c>
      <c r="AU3310" s="165" t="s">
        <v>81</v>
      </c>
      <c r="AV3310" s="13" t="s">
        <v>81</v>
      </c>
      <c r="AW3310" s="13" t="s">
        <v>34</v>
      </c>
      <c r="AX3310" s="13" t="s">
        <v>72</v>
      </c>
      <c r="AY3310" s="165" t="s">
        <v>195</v>
      </c>
    </row>
    <row r="3311" spans="2:51" s="13" customFormat="1">
      <c r="B3311" s="164"/>
      <c r="D3311" s="159" t="s">
        <v>206</v>
      </c>
      <c r="E3311" s="165" t="s">
        <v>3</v>
      </c>
      <c r="F3311" s="166" t="s">
        <v>1795</v>
      </c>
      <c r="H3311" s="167">
        <v>11.85</v>
      </c>
      <c r="I3311" s="168"/>
      <c r="L3311" s="164"/>
      <c r="M3311" s="169"/>
      <c r="N3311" s="170"/>
      <c r="O3311" s="170"/>
      <c r="P3311" s="170"/>
      <c r="Q3311" s="170"/>
      <c r="R3311" s="170"/>
      <c r="S3311" s="170"/>
      <c r="T3311" s="171"/>
      <c r="AT3311" s="165" t="s">
        <v>206</v>
      </c>
      <c r="AU3311" s="165" t="s">
        <v>81</v>
      </c>
      <c r="AV3311" s="13" t="s">
        <v>81</v>
      </c>
      <c r="AW3311" s="13" t="s">
        <v>34</v>
      </c>
      <c r="AX3311" s="13" t="s">
        <v>72</v>
      </c>
      <c r="AY3311" s="165" t="s">
        <v>195</v>
      </c>
    </row>
    <row r="3312" spans="2:51" s="14" customFormat="1">
      <c r="B3312" s="172"/>
      <c r="D3312" s="159" t="s">
        <v>206</v>
      </c>
      <c r="E3312" s="173" t="s">
        <v>3</v>
      </c>
      <c r="F3312" s="174" t="s">
        <v>516</v>
      </c>
      <c r="H3312" s="175">
        <v>568.96199999999999</v>
      </c>
      <c r="I3312" s="176"/>
      <c r="L3312" s="172"/>
      <c r="M3312" s="177"/>
      <c r="N3312" s="178"/>
      <c r="O3312" s="178"/>
      <c r="P3312" s="178"/>
      <c r="Q3312" s="178"/>
      <c r="R3312" s="178"/>
      <c r="S3312" s="178"/>
      <c r="T3312" s="179"/>
      <c r="AT3312" s="173" t="s">
        <v>206</v>
      </c>
      <c r="AU3312" s="173" t="s">
        <v>81</v>
      </c>
      <c r="AV3312" s="14" t="s">
        <v>109</v>
      </c>
      <c r="AW3312" s="14" t="s">
        <v>34</v>
      </c>
      <c r="AX3312" s="14" t="s">
        <v>72</v>
      </c>
      <c r="AY3312" s="173" t="s">
        <v>195</v>
      </c>
    </row>
    <row r="3313" spans="1:65" s="15" customFormat="1">
      <c r="B3313" s="180"/>
      <c r="D3313" s="159" t="s">
        <v>206</v>
      </c>
      <c r="E3313" s="181" t="s">
        <v>3</v>
      </c>
      <c r="F3313" s="182" t="s">
        <v>212</v>
      </c>
      <c r="H3313" s="183">
        <v>6458.3360000000002</v>
      </c>
      <c r="I3313" s="184"/>
      <c r="L3313" s="180"/>
      <c r="M3313" s="185"/>
      <c r="N3313" s="186"/>
      <c r="O3313" s="186"/>
      <c r="P3313" s="186"/>
      <c r="Q3313" s="186"/>
      <c r="R3313" s="186"/>
      <c r="S3313" s="186"/>
      <c r="T3313" s="187"/>
      <c r="AT3313" s="181" t="s">
        <v>206</v>
      </c>
      <c r="AU3313" s="181" t="s">
        <v>81</v>
      </c>
      <c r="AV3313" s="15" t="s">
        <v>202</v>
      </c>
      <c r="AW3313" s="15" t="s">
        <v>34</v>
      </c>
      <c r="AX3313" s="15" t="s">
        <v>79</v>
      </c>
      <c r="AY3313" s="181" t="s">
        <v>195</v>
      </c>
    </row>
    <row r="3314" spans="1:65" s="2" customFormat="1" ht="14.45" customHeight="1">
      <c r="A3314" s="35"/>
      <c r="B3314" s="145"/>
      <c r="C3314" s="146" t="s">
        <v>4286</v>
      </c>
      <c r="D3314" s="146" t="s">
        <v>197</v>
      </c>
      <c r="E3314" s="147" t="s">
        <v>4287</v>
      </c>
      <c r="F3314" s="148" t="s">
        <v>4288</v>
      </c>
      <c r="G3314" s="149" t="s">
        <v>300</v>
      </c>
      <c r="H3314" s="150">
        <v>1427.7</v>
      </c>
      <c r="I3314" s="151"/>
      <c r="J3314" s="152">
        <f>ROUND(I3314*H3314,2)</f>
        <v>0</v>
      </c>
      <c r="K3314" s="148" t="s">
        <v>201</v>
      </c>
      <c r="L3314" s="36"/>
      <c r="M3314" s="153" t="s">
        <v>3</v>
      </c>
      <c r="N3314" s="154" t="s">
        <v>43</v>
      </c>
      <c r="O3314" s="56"/>
      <c r="P3314" s="155">
        <f>O3314*H3314</f>
        <v>0</v>
      </c>
      <c r="Q3314" s="155">
        <v>0</v>
      </c>
      <c r="R3314" s="155">
        <f>Q3314*H3314</f>
        <v>0</v>
      </c>
      <c r="S3314" s="155">
        <v>0</v>
      </c>
      <c r="T3314" s="156">
        <f>S3314*H3314</f>
        <v>0</v>
      </c>
      <c r="U3314" s="35"/>
      <c r="V3314" s="35"/>
      <c r="W3314" s="35"/>
      <c r="X3314" s="35"/>
      <c r="Y3314" s="35"/>
      <c r="Z3314" s="35"/>
      <c r="AA3314" s="35"/>
      <c r="AB3314" s="35"/>
      <c r="AC3314" s="35"/>
      <c r="AD3314" s="35"/>
      <c r="AE3314" s="35"/>
      <c r="AR3314" s="157" t="s">
        <v>292</v>
      </c>
      <c r="AT3314" s="157" t="s">
        <v>197</v>
      </c>
      <c r="AU3314" s="157" t="s">
        <v>81</v>
      </c>
      <c r="AY3314" s="20" t="s">
        <v>195</v>
      </c>
      <c r="BE3314" s="158">
        <f>IF(N3314="základní",J3314,0)</f>
        <v>0</v>
      </c>
      <c r="BF3314" s="158">
        <f>IF(N3314="snížená",J3314,0)</f>
        <v>0</v>
      </c>
      <c r="BG3314" s="158">
        <f>IF(N3314="zákl. přenesená",J3314,0)</f>
        <v>0</v>
      </c>
      <c r="BH3314" s="158">
        <f>IF(N3314="sníž. přenesená",J3314,0)</f>
        <v>0</v>
      </c>
      <c r="BI3314" s="158">
        <f>IF(N3314="nulová",J3314,0)</f>
        <v>0</v>
      </c>
      <c r="BJ3314" s="20" t="s">
        <v>79</v>
      </c>
      <c r="BK3314" s="158">
        <f>ROUND(I3314*H3314,2)</f>
        <v>0</v>
      </c>
      <c r="BL3314" s="20" t="s">
        <v>292</v>
      </c>
      <c r="BM3314" s="157" t="s">
        <v>4289</v>
      </c>
    </row>
    <row r="3315" spans="1:65" s="2" customFormat="1" ht="78">
      <c r="A3315" s="35"/>
      <c r="B3315" s="36"/>
      <c r="C3315" s="35"/>
      <c r="D3315" s="159" t="s">
        <v>204</v>
      </c>
      <c r="E3315" s="35"/>
      <c r="F3315" s="160" t="s">
        <v>4290</v>
      </c>
      <c r="G3315" s="35"/>
      <c r="H3315" s="35"/>
      <c r="I3315" s="161"/>
      <c r="J3315" s="35"/>
      <c r="K3315" s="35"/>
      <c r="L3315" s="36"/>
      <c r="M3315" s="162"/>
      <c r="N3315" s="163"/>
      <c r="O3315" s="56"/>
      <c r="P3315" s="56"/>
      <c r="Q3315" s="56"/>
      <c r="R3315" s="56"/>
      <c r="S3315" s="56"/>
      <c r="T3315" s="57"/>
      <c r="U3315" s="35"/>
      <c r="V3315" s="35"/>
      <c r="W3315" s="35"/>
      <c r="X3315" s="35"/>
      <c r="Y3315" s="35"/>
      <c r="Z3315" s="35"/>
      <c r="AA3315" s="35"/>
      <c r="AB3315" s="35"/>
      <c r="AC3315" s="35"/>
      <c r="AD3315" s="35"/>
      <c r="AE3315" s="35"/>
      <c r="AT3315" s="20" t="s">
        <v>204</v>
      </c>
      <c r="AU3315" s="20" t="s">
        <v>81</v>
      </c>
    </row>
    <row r="3316" spans="1:65" s="13" customFormat="1">
      <c r="B3316" s="164"/>
      <c r="D3316" s="159" t="s">
        <v>206</v>
      </c>
      <c r="E3316" s="165" t="s">
        <v>3</v>
      </c>
      <c r="F3316" s="166" t="s">
        <v>4291</v>
      </c>
      <c r="H3316" s="167">
        <v>1427.7</v>
      </c>
      <c r="I3316" s="168"/>
      <c r="L3316" s="164"/>
      <c r="M3316" s="169"/>
      <c r="N3316" s="170"/>
      <c r="O3316" s="170"/>
      <c r="P3316" s="170"/>
      <c r="Q3316" s="170"/>
      <c r="R3316" s="170"/>
      <c r="S3316" s="170"/>
      <c r="T3316" s="171"/>
      <c r="AT3316" s="165" t="s">
        <v>206</v>
      </c>
      <c r="AU3316" s="165" t="s">
        <v>81</v>
      </c>
      <c r="AV3316" s="13" t="s">
        <v>81</v>
      </c>
      <c r="AW3316" s="13" t="s">
        <v>34</v>
      </c>
      <c r="AX3316" s="13" t="s">
        <v>79</v>
      </c>
      <c r="AY3316" s="165" t="s">
        <v>195</v>
      </c>
    </row>
    <row r="3317" spans="1:65" s="2" customFormat="1" ht="14.45" customHeight="1">
      <c r="A3317" s="35"/>
      <c r="B3317" s="145"/>
      <c r="C3317" s="146" t="s">
        <v>4292</v>
      </c>
      <c r="D3317" s="146" t="s">
        <v>197</v>
      </c>
      <c r="E3317" s="147" t="s">
        <v>4293</v>
      </c>
      <c r="F3317" s="148" t="s">
        <v>4294</v>
      </c>
      <c r="G3317" s="149" t="s">
        <v>300</v>
      </c>
      <c r="H3317" s="150">
        <v>1427.7</v>
      </c>
      <c r="I3317" s="151"/>
      <c r="J3317" s="152">
        <f>ROUND(I3317*H3317,2)</f>
        <v>0</v>
      </c>
      <c r="K3317" s="148" t="s">
        <v>201</v>
      </c>
      <c r="L3317" s="36"/>
      <c r="M3317" s="153" t="s">
        <v>3</v>
      </c>
      <c r="N3317" s="154" t="s">
        <v>43</v>
      </c>
      <c r="O3317" s="56"/>
      <c r="P3317" s="155">
        <f>O3317*H3317</f>
        <v>0</v>
      </c>
      <c r="Q3317" s="155">
        <v>2.0000000000000001E-4</v>
      </c>
      <c r="R3317" s="155">
        <f>Q3317*H3317</f>
        <v>0.28554000000000002</v>
      </c>
      <c r="S3317" s="155">
        <v>0</v>
      </c>
      <c r="T3317" s="156">
        <f>S3317*H3317</f>
        <v>0</v>
      </c>
      <c r="U3317" s="35"/>
      <c r="V3317" s="35"/>
      <c r="W3317" s="35"/>
      <c r="X3317" s="35"/>
      <c r="Y3317" s="35"/>
      <c r="Z3317" s="35"/>
      <c r="AA3317" s="35"/>
      <c r="AB3317" s="35"/>
      <c r="AC3317" s="35"/>
      <c r="AD3317" s="35"/>
      <c r="AE3317" s="35"/>
      <c r="AR3317" s="157" t="s">
        <v>292</v>
      </c>
      <c r="AT3317" s="157" t="s">
        <v>197</v>
      </c>
      <c r="AU3317" s="157" t="s">
        <v>81</v>
      </c>
      <c r="AY3317" s="20" t="s">
        <v>195</v>
      </c>
      <c r="BE3317" s="158">
        <f>IF(N3317="základní",J3317,0)</f>
        <v>0</v>
      </c>
      <c r="BF3317" s="158">
        <f>IF(N3317="snížená",J3317,0)</f>
        <v>0</v>
      </c>
      <c r="BG3317" s="158">
        <f>IF(N3317="zákl. přenesená",J3317,0)</f>
        <v>0</v>
      </c>
      <c r="BH3317" s="158">
        <f>IF(N3317="sníž. přenesená",J3317,0)</f>
        <v>0</v>
      </c>
      <c r="BI3317" s="158">
        <f>IF(N3317="nulová",J3317,0)</f>
        <v>0</v>
      </c>
      <c r="BJ3317" s="20" t="s">
        <v>79</v>
      </c>
      <c r="BK3317" s="158">
        <f>ROUND(I3317*H3317,2)</f>
        <v>0</v>
      </c>
      <c r="BL3317" s="20" t="s">
        <v>292</v>
      </c>
      <c r="BM3317" s="157" t="s">
        <v>4295</v>
      </c>
    </row>
    <row r="3318" spans="1:65" s="2" customFormat="1" ht="78">
      <c r="A3318" s="35"/>
      <c r="B3318" s="36"/>
      <c r="C3318" s="35"/>
      <c r="D3318" s="159" t="s">
        <v>204</v>
      </c>
      <c r="E3318" s="35"/>
      <c r="F3318" s="160" t="s">
        <v>4290</v>
      </c>
      <c r="G3318" s="35"/>
      <c r="H3318" s="35"/>
      <c r="I3318" s="161"/>
      <c r="J3318" s="35"/>
      <c r="K3318" s="35"/>
      <c r="L3318" s="36"/>
      <c r="M3318" s="162"/>
      <c r="N3318" s="163"/>
      <c r="O3318" s="56"/>
      <c r="P3318" s="56"/>
      <c r="Q3318" s="56"/>
      <c r="R3318" s="56"/>
      <c r="S3318" s="56"/>
      <c r="T3318" s="57"/>
      <c r="U3318" s="35"/>
      <c r="V3318" s="35"/>
      <c r="W3318" s="35"/>
      <c r="X3318" s="35"/>
      <c r="Y3318" s="35"/>
      <c r="Z3318" s="35"/>
      <c r="AA3318" s="35"/>
      <c r="AB3318" s="35"/>
      <c r="AC3318" s="35"/>
      <c r="AD3318" s="35"/>
      <c r="AE3318" s="35"/>
      <c r="AT3318" s="20" t="s">
        <v>204</v>
      </c>
      <c r="AU3318" s="20" t="s">
        <v>81</v>
      </c>
    </row>
    <row r="3319" spans="1:65" s="2" customFormat="1" ht="24.2" customHeight="1">
      <c r="A3319" s="35"/>
      <c r="B3319" s="145"/>
      <c r="C3319" s="146" t="s">
        <v>4296</v>
      </c>
      <c r="D3319" s="146" t="s">
        <v>197</v>
      </c>
      <c r="E3319" s="147" t="s">
        <v>4297</v>
      </c>
      <c r="F3319" s="148" t="s">
        <v>4298</v>
      </c>
      <c r="G3319" s="149" t="s">
        <v>300</v>
      </c>
      <c r="H3319" s="150">
        <v>1427.7</v>
      </c>
      <c r="I3319" s="151"/>
      <c r="J3319" s="152">
        <f>ROUND(I3319*H3319,2)</f>
        <v>0</v>
      </c>
      <c r="K3319" s="148" t="s">
        <v>201</v>
      </c>
      <c r="L3319" s="36"/>
      <c r="M3319" s="153" t="s">
        <v>3</v>
      </c>
      <c r="N3319" s="154" t="s">
        <v>43</v>
      </c>
      <c r="O3319" s="56"/>
      <c r="P3319" s="155">
        <f>O3319*H3319</f>
        <v>0</v>
      </c>
      <c r="Q3319" s="155">
        <v>7.5799999999999999E-3</v>
      </c>
      <c r="R3319" s="155">
        <f>Q3319*H3319</f>
        <v>10.821966</v>
      </c>
      <c r="S3319" s="155">
        <v>0</v>
      </c>
      <c r="T3319" s="156">
        <f>S3319*H3319</f>
        <v>0</v>
      </c>
      <c r="U3319" s="35"/>
      <c r="V3319" s="35"/>
      <c r="W3319" s="35"/>
      <c r="X3319" s="35"/>
      <c r="Y3319" s="35"/>
      <c r="Z3319" s="35"/>
      <c r="AA3319" s="35"/>
      <c r="AB3319" s="35"/>
      <c r="AC3319" s="35"/>
      <c r="AD3319" s="35"/>
      <c r="AE3319" s="35"/>
      <c r="AR3319" s="157" t="s">
        <v>292</v>
      </c>
      <c r="AT3319" s="157" t="s">
        <v>197</v>
      </c>
      <c r="AU3319" s="157" t="s">
        <v>81</v>
      </c>
      <c r="AY3319" s="20" t="s">
        <v>195</v>
      </c>
      <c r="BE3319" s="158">
        <f>IF(N3319="základní",J3319,0)</f>
        <v>0</v>
      </c>
      <c r="BF3319" s="158">
        <f>IF(N3319="snížená",J3319,0)</f>
        <v>0</v>
      </c>
      <c r="BG3319" s="158">
        <f>IF(N3319="zákl. přenesená",J3319,0)</f>
        <v>0</v>
      </c>
      <c r="BH3319" s="158">
        <f>IF(N3319="sníž. přenesená",J3319,0)</f>
        <v>0</v>
      </c>
      <c r="BI3319" s="158">
        <f>IF(N3319="nulová",J3319,0)</f>
        <v>0</v>
      </c>
      <c r="BJ3319" s="20" t="s">
        <v>79</v>
      </c>
      <c r="BK3319" s="158">
        <f>ROUND(I3319*H3319,2)</f>
        <v>0</v>
      </c>
      <c r="BL3319" s="20" t="s">
        <v>292</v>
      </c>
      <c r="BM3319" s="157" t="s">
        <v>4299</v>
      </c>
    </row>
    <row r="3320" spans="1:65" s="2" customFormat="1" ht="78">
      <c r="A3320" s="35"/>
      <c r="B3320" s="36"/>
      <c r="C3320" s="35"/>
      <c r="D3320" s="159" t="s">
        <v>204</v>
      </c>
      <c r="E3320" s="35"/>
      <c r="F3320" s="160" t="s">
        <v>4290</v>
      </c>
      <c r="G3320" s="35"/>
      <c r="H3320" s="35"/>
      <c r="I3320" s="161"/>
      <c r="J3320" s="35"/>
      <c r="K3320" s="35"/>
      <c r="L3320" s="36"/>
      <c r="M3320" s="162"/>
      <c r="N3320" s="163"/>
      <c r="O3320" s="56"/>
      <c r="P3320" s="56"/>
      <c r="Q3320" s="56"/>
      <c r="R3320" s="56"/>
      <c r="S3320" s="56"/>
      <c r="T3320" s="57"/>
      <c r="U3320" s="35"/>
      <c r="V3320" s="35"/>
      <c r="W3320" s="35"/>
      <c r="X3320" s="35"/>
      <c r="Y3320" s="35"/>
      <c r="Z3320" s="35"/>
      <c r="AA3320" s="35"/>
      <c r="AB3320" s="35"/>
      <c r="AC3320" s="35"/>
      <c r="AD3320" s="35"/>
      <c r="AE3320" s="35"/>
      <c r="AT3320" s="20" t="s">
        <v>204</v>
      </c>
      <c r="AU3320" s="20" t="s">
        <v>81</v>
      </c>
    </row>
    <row r="3321" spans="1:65" s="2" customFormat="1" ht="49.15" customHeight="1">
      <c r="A3321" s="35"/>
      <c r="B3321" s="145"/>
      <c r="C3321" s="146" t="s">
        <v>4300</v>
      </c>
      <c r="D3321" s="146" t="s">
        <v>197</v>
      </c>
      <c r="E3321" s="147" t="s">
        <v>4301</v>
      </c>
      <c r="F3321" s="148" t="s">
        <v>4302</v>
      </c>
      <c r="G3321" s="149" t="s">
        <v>262</v>
      </c>
      <c r="H3321" s="150">
        <v>11.108000000000001</v>
      </c>
      <c r="I3321" s="151"/>
      <c r="J3321" s="152">
        <f>ROUND(I3321*H3321,2)</f>
        <v>0</v>
      </c>
      <c r="K3321" s="148" t="s">
        <v>201</v>
      </c>
      <c r="L3321" s="36"/>
      <c r="M3321" s="153" t="s">
        <v>3</v>
      </c>
      <c r="N3321" s="154" t="s">
        <v>43</v>
      </c>
      <c r="O3321" s="56"/>
      <c r="P3321" s="155">
        <f>O3321*H3321</f>
        <v>0</v>
      </c>
      <c r="Q3321" s="155">
        <v>0</v>
      </c>
      <c r="R3321" s="155">
        <f>Q3321*H3321</f>
        <v>0</v>
      </c>
      <c r="S3321" s="155">
        <v>0</v>
      </c>
      <c r="T3321" s="156">
        <f>S3321*H3321</f>
        <v>0</v>
      </c>
      <c r="U3321" s="35"/>
      <c r="V3321" s="35"/>
      <c r="W3321" s="35"/>
      <c r="X3321" s="35"/>
      <c r="Y3321" s="35"/>
      <c r="Z3321" s="35"/>
      <c r="AA3321" s="35"/>
      <c r="AB3321" s="35"/>
      <c r="AC3321" s="35"/>
      <c r="AD3321" s="35"/>
      <c r="AE3321" s="35"/>
      <c r="AR3321" s="157" t="s">
        <v>292</v>
      </c>
      <c r="AT3321" s="157" t="s">
        <v>197</v>
      </c>
      <c r="AU3321" s="157" t="s">
        <v>81</v>
      </c>
      <c r="AY3321" s="20" t="s">
        <v>195</v>
      </c>
      <c r="BE3321" s="158">
        <f>IF(N3321="základní",J3321,0)</f>
        <v>0</v>
      </c>
      <c r="BF3321" s="158">
        <f>IF(N3321="snížená",J3321,0)</f>
        <v>0</v>
      </c>
      <c r="BG3321" s="158">
        <f>IF(N3321="zákl. přenesená",J3321,0)</f>
        <v>0</v>
      </c>
      <c r="BH3321" s="158">
        <f>IF(N3321="sníž. přenesená",J3321,0)</f>
        <v>0</v>
      </c>
      <c r="BI3321" s="158">
        <f>IF(N3321="nulová",J3321,0)</f>
        <v>0</v>
      </c>
      <c r="BJ3321" s="20" t="s">
        <v>79</v>
      </c>
      <c r="BK3321" s="158">
        <f>ROUND(I3321*H3321,2)</f>
        <v>0</v>
      </c>
      <c r="BL3321" s="20" t="s">
        <v>292</v>
      </c>
      <c r="BM3321" s="157" t="s">
        <v>4303</v>
      </c>
    </row>
    <row r="3322" spans="1:65" s="2" customFormat="1" ht="126.75">
      <c r="A3322" s="35"/>
      <c r="B3322" s="36"/>
      <c r="C3322" s="35"/>
      <c r="D3322" s="159" t="s">
        <v>204</v>
      </c>
      <c r="E3322" s="35"/>
      <c r="F3322" s="160" t="s">
        <v>3848</v>
      </c>
      <c r="G3322" s="35"/>
      <c r="H3322" s="35"/>
      <c r="I3322" s="161"/>
      <c r="J3322" s="35"/>
      <c r="K3322" s="35"/>
      <c r="L3322" s="36"/>
      <c r="M3322" s="162"/>
      <c r="N3322" s="163"/>
      <c r="O3322" s="56"/>
      <c r="P3322" s="56"/>
      <c r="Q3322" s="56"/>
      <c r="R3322" s="56"/>
      <c r="S3322" s="56"/>
      <c r="T3322" s="57"/>
      <c r="U3322" s="35"/>
      <c r="V3322" s="35"/>
      <c r="W3322" s="35"/>
      <c r="X3322" s="35"/>
      <c r="Y3322" s="35"/>
      <c r="Z3322" s="35"/>
      <c r="AA3322" s="35"/>
      <c r="AB3322" s="35"/>
      <c r="AC3322" s="35"/>
      <c r="AD3322" s="35"/>
      <c r="AE3322" s="35"/>
      <c r="AT3322" s="20" t="s">
        <v>204</v>
      </c>
      <c r="AU3322" s="20" t="s">
        <v>81</v>
      </c>
    </row>
    <row r="3323" spans="1:65" s="12" customFormat="1" ht="22.9" customHeight="1">
      <c r="B3323" s="132"/>
      <c r="D3323" s="133" t="s">
        <v>71</v>
      </c>
      <c r="E3323" s="143" t="s">
        <v>4304</v>
      </c>
      <c r="F3323" s="143" t="s">
        <v>4305</v>
      </c>
      <c r="I3323" s="135"/>
      <c r="J3323" s="144">
        <f>BK3323</f>
        <v>0</v>
      </c>
      <c r="L3323" s="132"/>
      <c r="M3323" s="137"/>
      <c r="N3323" s="138"/>
      <c r="O3323" s="138"/>
      <c r="P3323" s="139">
        <f>SUM(P3324:P3325)</f>
        <v>0</v>
      </c>
      <c r="Q3323" s="138"/>
      <c r="R3323" s="139">
        <f>SUM(R3324:R3325)</f>
        <v>0</v>
      </c>
      <c r="S3323" s="138"/>
      <c r="T3323" s="140">
        <f>SUM(T3324:T3325)</f>
        <v>0</v>
      </c>
      <c r="AR3323" s="133" t="s">
        <v>81</v>
      </c>
      <c r="AT3323" s="141" t="s">
        <v>71</v>
      </c>
      <c r="AU3323" s="141" t="s">
        <v>79</v>
      </c>
      <c r="AY3323" s="133" t="s">
        <v>195</v>
      </c>
      <c r="BK3323" s="142">
        <f>SUM(BK3324:BK3325)</f>
        <v>0</v>
      </c>
    </row>
    <row r="3324" spans="1:65" s="2" customFormat="1" ht="24.2" customHeight="1">
      <c r="A3324" s="35"/>
      <c r="B3324" s="145"/>
      <c r="C3324" s="146" t="s">
        <v>4306</v>
      </c>
      <c r="D3324" s="146" t="s">
        <v>197</v>
      </c>
      <c r="E3324" s="147" t="s">
        <v>4307</v>
      </c>
      <c r="F3324" s="148" t="s">
        <v>4308</v>
      </c>
      <c r="G3324" s="149" t="s">
        <v>300</v>
      </c>
      <c r="H3324" s="150">
        <v>14.76</v>
      </c>
      <c r="I3324" s="151"/>
      <c r="J3324" s="152">
        <f>ROUND(I3324*H3324,2)</f>
        <v>0</v>
      </c>
      <c r="K3324" s="148" t="s">
        <v>3</v>
      </c>
      <c r="L3324" s="36"/>
      <c r="M3324" s="153" t="s">
        <v>3</v>
      </c>
      <c r="N3324" s="154" t="s">
        <v>43</v>
      </c>
      <c r="O3324" s="56"/>
      <c r="P3324" s="155">
        <f>O3324*H3324</f>
        <v>0</v>
      </c>
      <c r="Q3324" s="155">
        <v>0</v>
      </c>
      <c r="R3324" s="155">
        <f>Q3324*H3324</f>
        <v>0</v>
      </c>
      <c r="S3324" s="155">
        <v>0</v>
      </c>
      <c r="T3324" s="156">
        <f>S3324*H3324</f>
        <v>0</v>
      </c>
      <c r="U3324" s="35"/>
      <c r="V3324" s="35"/>
      <c r="W3324" s="35"/>
      <c r="X3324" s="35"/>
      <c r="Y3324" s="35"/>
      <c r="Z3324" s="35"/>
      <c r="AA3324" s="35"/>
      <c r="AB3324" s="35"/>
      <c r="AC3324" s="35"/>
      <c r="AD3324" s="35"/>
      <c r="AE3324" s="35"/>
      <c r="AR3324" s="157" t="s">
        <v>292</v>
      </c>
      <c r="AT3324" s="157" t="s">
        <v>197</v>
      </c>
      <c r="AU3324" s="157" t="s">
        <v>81</v>
      </c>
      <c r="AY3324" s="20" t="s">
        <v>195</v>
      </c>
      <c r="BE3324" s="158">
        <f>IF(N3324="základní",J3324,0)</f>
        <v>0</v>
      </c>
      <c r="BF3324" s="158">
        <f>IF(N3324="snížená",J3324,0)</f>
        <v>0</v>
      </c>
      <c r="BG3324" s="158">
        <f>IF(N3324="zákl. přenesená",J3324,0)</f>
        <v>0</v>
      </c>
      <c r="BH3324" s="158">
        <f>IF(N3324="sníž. přenesená",J3324,0)</f>
        <v>0</v>
      </c>
      <c r="BI3324" s="158">
        <f>IF(N3324="nulová",J3324,0)</f>
        <v>0</v>
      </c>
      <c r="BJ3324" s="20" t="s">
        <v>79</v>
      </c>
      <c r="BK3324" s="158">
        <f>ROUND(I3324*H3324,2)</f>
        <v>0</v>
      </c>
      <c r="BL3324" s="20" t="s">
        <v>292</v>
      </c>
      <c r="BM3324" s="157" t="s">
        <v>4309</v>
      </c>
    </row>
    <row r="3325" spans="1:65" s="13" customFormat="1">
      <c r="B3325" s="164"/>
      <c r="D3325" s="159" t="s">
        <v>206</v>
      </c>
      <c r="E3325" s="165" t="s">
        <v>3</v>
      </c>
      <c r="F3325" s="166" t="s">
        <v>4310</v>
      </c>
      <c r="H3325" s="167">
        <v>14.76</v>
      </c>
      <c r="I3325" s="168"/>
      <c r="L3325" s="164"/>
      <c r="M3325" s="169"/>
      <c r="N3325" s="170"/>
      <c r="O3325" s="170"/>
      <c r="P3325" s="170"/>
      <c r="Q3325" s="170"/>
      <c r="R3325" s="170"/>
      <c r="S3325" s="170"/>
      <c r="T3325" s="171"/>
      <c r="AT3325" s="165" t="s">
        <v>206</v>
      </c>
      <c r="AU3325" s="165" t="s">
        <v>81</v>
      </c>
      <c r="AV3325" s="13" t="s">
        <v>81</v>
      </c>
      <c r="AW3325" s="13" t="s">
        <v>34</v>
      </c>
      <c r="AX3325" s="13" t="s">
        <v>79</v>
      </c>
      <c r="AY3325" s="165" t="s">
        <v>195</v>
      </c>
    </row>
    <row r="3326" spans="1:65" s="12" customFormat="1" ht="22.9" customHeight="1">
      <c r="B3326" s="132"/>
      <c r="D3326" s="133" t="s">
        <v>71</v>
      </c>
      <c r="E3326" s="143" t="s">
        <v>4311</v>
      </c>
      <c r="F3326" s="143" t="s">
        <v>4312</v>
      </c>
      <c r="I3326" s="135"/>
      <c r="J3326" s="144">
        <f>BK3326</f>
        <v>0</v>
      </c>
      <c r="L3326" s="132"/>
      <c r="M3326" s="137"/>
      <c r="N3326" s="138"/>
      <c r="O3326" s="138"/>
      <c r="P3326" s="139">
        <f>SUM(P3327:P3678)</f>
        <v>0</v>
      </c>
      <c r="Q3326" s="138"/>
      <c r="R3326" s="139">
        <f>SUM(R3327:R3678)</f>
        <v>24.579209800000001</v>
      </c>
      <c r="S3326" s="138"/>
      <c r="T3326" s="140">
        <f>SUM(T3327:T3678)</f>
        <v>0</v>
      </c>
      <c r="AR3326" s="133" t="s">
        <v>81</v>
      </c>
      <c r="AT3326" s="141" t="s">
        <v>71</v>
      </c>
      <c r="AU3326" s="141" t="s">
        <v>79</v>
      </c>
      <c r="AY3326" s="133" t="s">
        <v>195</v>
      </c>
      <c r="BK3326" s="142">
        <f>SUM(BK3327:BK3678)</f>
        <v>0</v>
      </c>
    </row>
    <row r="3327" spans="1:65" s="2" customFormat="1" ht="24.2" customHeight="1">
      <c r="A3327" s="35"/>
      <c r="B3327" s="145"/>
      <c r="C3327" s="146" t="s">
        <v>4313</v>
      </c>
      <c r="D3327" s="146" t="s">
        <v>197</v>
      </c>
      <c r="E3327" s="147" t="s">
        <v>4314</v>
      </c>
      <c r="F3327" s="148" t="s">
        <v>4315</v>
      </c>
      <c r="G3327" s="149" t="s">
        <v>300</v>
      </c>
      <c r="H3327" s="150">
        <v>1295.952</v>
      </c>
      <c r="I3327" s="151"/>
      <c r="J3327" s="152">
        <f>ROUND(I3327*H3327,2)</f>
        <v>0</v>
      </c>
      <c r="K3327" s="148" t="s">
        <v>201</v>
      </c>
      <c r="L3327" s="36"/>
      <c r="M3327" s="153" t="s">
        <v>3</v>
      </c>
      <c r="N3327" s="154" t="s">
        <v>43</v>
      </c>
      <c r="O3327" s="56"/>
      <c r="P3327" s="155">
        <f>O3327*H3327</f>
        <v>0</v>
      </c>
      <c r="Q3327" s="155">
        <v>2.9999999999999997E-4</v>
      </c>
      <c r="R3327" s="155">
        <f>Q3327*H3327</f>
        <v>0.38878559999999995</v>
      </c>
      <c r="S3327" s="155">
        <v>0</v>
      </c>
      <c r="T3327" s="156">
        <f>S3327*H3327</f>
        <v>0</v>
      </c>
      <c r="U3327" s="35"/>
      <c r="V3327" s="35"/>
      <c r="W3327" s="35"/>
      <c r="X3327" s="35"/>
      <c r="Y3327" s="35"/>
      <c r="Z3327" s="35"/>
      <c r="AA3327" s="35"/>
      <c r="AB3327" s="35"/>
      <c r="AC3327" s="35"/>
      <c r="AD3327" s="35"/>
      <c r="AE3327" s="35"/>
      <c r="AR3327" s="157" t="s">
        <v>292</v>
      </c>
      <c r="AT3327" s="157" t="s">
        <v>197</v>
      </c>
      <c r="AU3327" s="157" t="s">
        <v>81</v>
      </c>
      <c r="AY3327" s="20" t="s">
        <v>195</v>
      </c>
      <c r="BE3327" s="158">
        <f>IF(N3327="základní",J3327,0)</f>
        <v>0</v>
      </c>
      <c r="BF3327" s="158">
        <f>IF(N3327="snížená",J3327,0)</f>
        <v>0</v>
      </c>
      <c r="BG3327" s="158">
        <f>IF(N3327="zákl. přenesená",J3327,0)</f>
        <v>0</v>
      </c>
      <c r="BH3327" s="158">
        <f>IF(N3327="sníž. přenesená",J3327,0)</f>
        <v>0</v>
      </c>
      <c r="BI3327" s="158">
        <f>IF(N3327="nulová",J3327,0)</f>
        <v>0</v>
      </c>
      <c r="BJ3327" s="20" t="s">
        <v>79</v>
      </c>
      <c r="BK3327" s="158">
        <f>ROUND(I3327*H3327,2)</f>
        <v>0</v>
      </c>
      <c r="BL3327" s="20" t="s">
        <v>292</v>
      </c>
      <c r="BM3327" s="157" t="s">
        <v>4316</v>
      </c>
    </row>
    <row r="3328" spans="1:65" s="2" customFormat="1" ht="107.25">
      <c r="A3328" s="35"/>
      <c r="B3328" s="36"/>
      <c r="C3328" s="35"/>
      <c r="D3328" s="159" t="s">
        <v>204</v>
      </c>
      <c r="E3328" s="35"/>
      <c r="F3328" s="160" t="s">
        <v>4317</v>
      </c>
      <c r="G3328" s="35"/>
      <c r="H3328" s="35"/>
      <c r="I3328" s="161"/>
      <c r="J3328" s="35"/>
      <c r="K3328" s="35"/>
      <c r="L3328" s="36"/>
      <c r="M3328" s="162"/>
      <c r="N3328" s="163"/>
      <c r="O3328" s="56"/>
      <c r="P3328" s="56"/>
      <c r="Q3328" s="56"/>
      <c r="R3328" s="56"/>
      <c r="S3328" s="56"/>
      <c r="T3328" s="57"/>
      <c r="U3328" s="35"/>
      <c r="V3328" s="35"/>
      <c r="W3328" s="35"/>
      <c r="X3328" s="35"/>
      <c r="Y3328" s="35"/>
      <c r="Z3328" s="35"/>
      <c r="AA3328" s="35"/>
      <c r="AB3328" s="35"/>
      <c r="AC3328" s="35"/>
      <c r="AD3328" s="35"/>
      <c r="AE3328" s="35"/>
      <c r="AT3328" s="20" t="s">
        <v>204</v>
      </c>
      <c r="AU3328" s="20" t="s">
        <v>81</v>
      </c>
    </row>
    <row r="3329" spans="1:65" s="2" customFormat="1" ht="24.2" customHeight="1">
      <c r="A3329" s="35"/>
      <c r="B3329" s="145"/>
      <c r="C3329" s="146" t="s">
        <v>4318</v>
      </c>
      <c r="D3329" s="146" t="s">
        <v>197</v>
      </c>
      <c r="E3329" s="147" t="s">
        <v>4319</v>
      </c>
      <c r="F3329" s="148" t="s">
        <v>4320</v>
      </c>
      <c r="G3329" s="149" t="s">
        <v>300</v>
      </c>
      <c r="H3329" s="150">
        <v>1295.952</v>
      </c>
      <c r="I3329" s="151"/>
      <c r="J3329" s="152">
        <f>ROUND(I3329*H3329,2)</f>
        <v>0</v>
      </c>
      <c r="K3329" s="148" t="s">
        <v>201</v>
      </c>
      <c r="L3329" s="36"/>
      <c r="M3329" s="153" t="s">
        <v>3</v>
      </c>
      <c r="N3329" s="154" t="s">
        <v>43</v>
      </c>
      <c r="O3329" s="56"/>
      <c r="P3329" s="155">
        <f>O3329*H3329</f>
        <v>0</v>
      </c>
      <c r="Q3329" s="155">
        <v>1.5E-3</v>
      </c>
      <c r="R3329" s="155">
        <f>Q3329*H3329</f>
        <v>1.9439280000000001</v>
      </c>
      <c r="S3329" s="155">
        <v>0</v>
      </c>
      <c r="T3329" s="156">
        <f>S3329*H3329</f>
        <v>0</v>
      </c>
      <c r="U3329" s="35"/>
      <c r="V3329" s="35"/>
      <c r="W3329" s="35"/>
      <c r="X3329" s="35"/>
      <c r="Y3329" s="35"/>
      <c r="Z3329" s="35"/>
      <c r="AA3329" s="35"/>
      <c r="AB3329" s="35"/>
      <c r="AC3329" s="35"/>
      <c r="AD3329" s="35"/>
      <c r="AE3329" s="35"/>
      <c r="AR3329" s="157" t="s">
        <v>292</v>
      </c>
      <c r="AT3329" s="157" t="s">
        <v>197</v>
      </c>
      <c r="AU3329" s="157" t="s">
        <v>81</v>
      </c>
      <c r="AY3329" s="20" t="s">
        <v>195</v>
      </c>
      <c r="BE3329" s="158">
        <f>IF(N3329="základní",J3329,0)</f>
        <v>0</v>
      </c>
      <c r="BF3329" s="158">
        <f>IF(N3329="snížená",J3329,0)</f>
        <v>0</v>
      </c>
      <c r="BG3329" s="158">
        <f>IF(N3329="zákl. přenesená",J3329,0)</f>
        <v>0</v>
      </c>
      <c r="BH3329" s="158">
        <f>IF(N3329="sníž. přenesená",J3329,0)</f>
        <v>0</v>
      </c>
      <c r="BI3329" s="158">
        <f>IF(N3329="nulová",J3329,0)</f>
        <v>0</v>
      </c>
      <c r="BJ3329" s="20" t="s">
        <v>79</v>
      </c>
      <c r="BK3329" s="158">
        <f>ROUND(I3329*H3329,2)</f>
        <v>0</v>
      </c>
      <c r="BL3329" s="20" t="s">
        <v>292</v>
      </c>
      <c r="BM3329" s="157" t="s">
        <v>4321</v>
      </c>
    </row>
    <row r="3330" spans="1:65" s="2" customFormat="1" ht="87.75">
      <c r="A3330" s="35"/>
      <c r="B3330" s="36"/>
      <c r="C3330" s="35"/>
      <c r="D3330" s="159" t="s">
        <v>204</v>
      </c>
      <c r="E3330" s="35"/>
      <c r="F3330" s="160" t="s">
        <v>4322</v>
      </c>
      <c r="G3330" s="35"/>
      <c r="H3330" s="35"/>
      <c r="I3330" s="161"/>
      <c r="J3330" s="35"/>
      <c r="K3330" s="35"/>
      <c r="L3330" s="36"/>
      <c r="M3330" s="162"/>
      <c r="N3330" s="163"/>
      <c r="O3330" s="56"/>
      <c r="P3330" s="56"/>
      <c r="Q3330" s="56"/>
      <c r="R3330" s="56"/>
      <c r="S3330" s="56"/>
      <c r="T3330" s="57"/>
      <c r="U3330" s="35"/>
      <c r="V3330" s="35"/>
      <c r="W3330" s="35"/>
      <c r="X3330" s="35"/>
      <c r="Y3330" s="35"/>
      <c r="Z3330" s="35"/>
      <c r="AA3330" s="35"/>
      <c r="AB3330" s="35"/>
      <c r="AC3330" s="35"/>
      <c r="AD3330" s="35"/>
      <c r="AE3330" s="35"/>
      <c r="AT3330" s="20" t="s">
        <v>204</v>
      </c>
      <c r="AU3330" s="20" t="s">
        <v>81</v>
      </c>
    </row>
    <row r="3331" spans="1:65" s="2" customFormat="1" ht="37.9" customHeight="1">
      <c r="A3331" s="35"/>
      <c r="B3331" s="145"/>
      <c r="C3331" s="146" t="s">
        <v>4323</v>
      </c>
      <c r="D3331" s="146" t="s">
        <v>197</v>
      </c>
      <c r="E3331" s="147" t="s">
        <v>4324</v>
      </c>
      <c r="F3331" s="148" t="s">
        <v>4325</v>
      </c>
      <c r="G3331" s="149" t="s">
        <v>300</v>
      </c>
      <c r="H3331" s="150">
        <v>1295.925</v>
      </c>
      <c r="I3331" s="151"/>
      <c r="J3331" s="152">
        <f>ROUND(I3331*H3331,2)</f>
        <v>0</v>
      </c>
      <c r="K3331" s="148" t="s">
        <v>201</v>
      </c>
      <c r="L3331" s="36"/>
      <c r="M3331" s="153" t="s">
        <v>3</v>
      </c>
      <c r="N3331" s="154" t="s">
        <v>43</v>
      </c>
      <c r="O3331" s="56"/>
      <c r="P3331" s="155">
        <f>O3331*H3331</f>
        <v>0</v>
      </c>
      <c r="Q3331" s="155">
        <v>4.8999999999999998E-3</v>
      </c>
      <c r="R3331" s="155">
        <f>Q3331*H3331</f>
        <v>6.3500324999999993</v>
      </c>
      <c r="S3331" s="155">
        <v>0</v>
      </c>
      <c r="T3331" s="156">
        <f>S3331*H3331</f>
        <v>0</v>
      </c>
      <c r="U3331" s="35"/>
      <c r="V3331" s="35"/>
      <c r="W3331" s="35"/>
      <c r="X3331" s="35"/>
      <c r="Y3331" s="35"/>
      <c r="Z3331" s="35"/>
      <c r="AA3331" s="35"/>
      <c r="AB3331" s="35"/>
      <c r="AC3331" s="35"/>
      <c r="AD3331" s="35"/>
      <c r="AE3331" s="35"/>
      <c r="AR3331" s="157" t="s">
        <v>292</v>
      </c>
      <c r="AT3331" s="157" t="s">
        <v>197</v>
      </c>
      <c r="AU3331" s="157" t="s">
        <v>81</v>
      </c>
      <c r="AY3331" s="20" t="s">
        <v>195</v>
      </c>
      <c r="BE3331" s="158">
        <f>IF(N3331="základní",J3331,0)</f>
        <v>0</v>
      </c>
      <c r="BF3331" s="158">
        <f>IF(N3331="snížená",J3331,0)</f>
        <v>0</v>
      </c>
      <c r="BG3331" s="158">
        <f>IF(N3331="zákl. přenesená",J3331,0)</f>
        <v>0</v>
      </c>
      <c r="BH3331" s="158">
        <f>IF(N3331="sníž. přenesená",J3331,0)</f>
        <v>0</v>
      </c>
      <c r="BI3331" s="158">
        <f>IF(N3331="nulová",J3331,0)</f>
        <v>0</v>
      </c>
      <c r="BJ3331" s="20" t="s">
        <v>79</v>
      </c>
      <c r="BK3331" s="158">
        <f>ROUND(I3331*H3331,2)</f>
        <v>0</v>
      </c>
      <c r="BL3331" s="20" t="s">
        <v>292</v>
      </c>
      <c r="BM3331" s="157" t="s">
        <v>4326</v>
      </c>
    </row>
    <row r="3332" spans="1:65" s="2" customFormat="1" ht="29.25">
      <c r="A3332" s="35"/>
      <c r="B3332" s="36"/>
      <c r="C3332" s="35"/>
      <c r="D3332" s="159" t="s">
        <v>204</v>
      </c>
      <c r="E3332" s="35"/>
      <c r="F3332" s="160" t="s">
        <v>4327</v>
      </c>
      <c r="G3332" s="35"/>
      <c r="H3332" s="35"/>
      <c r="I3332" s="161"/>
      <c r="J3332" s="35"/>
      <c r="K3332" s="35"/>
      <c r="L3332" s="36"/>
      <c r="M3332" s="162"/>
      <c r="N3332" s="163"/>
      <c r="O3332" s="56"/>
      <c r="P3332" s="56"/>
      <c r="Q3332" s="56"/>
      <c r="R3332" s="56"/>
      <c r="S3332" s="56"/>
      <c r="T3332" s="57"/>
      <c r="U3332" s="35"/>
      <c r="V3332" s="35"/>
      <c r="W3332" s="35"/>
      <c r="X3332" s="35"/>
      <c r="Y3332" s="35"/>
      <c r="Z3332" s="35"/>
      <c r="AA3332" s="35"/>
      <c r="AB3332" s="35"/>
      <c r="AC3332" s="35"/>
      <c r="AD3332" s="35"/>
      <c r="AE3332" s="35"/>
      <c r="AT3332" s="20" t="s">
        <v>204</v>
      </c>
      <c r="AU3332" s="20" t="s">
        <v>81</v>
      </c>
    </row>
    <row r="3333" spans="1:65" s="13" customFormat="1">
      <c r="B3333" s="164"/>
      <c r="D3333" s="159" t="s">
        <v>206</v>
      </c>
      <c r="E3333" s="165" t="s">
        <v>3</v>
      </c>
      <c r="F3333" s="166" t="s">
        <v>4328</v>
      </c>
      <c r="H3333" s="167">
        <v>24.079000000000001</v>
      </c>
      <c r="I3333" s="168"/>
      <c r="L3333" s="164"/>
      <c r="M3333" s="169"/>
      <c r="N3333" s="170"/>
      <c r="O3333" s="170"/>
      <c r="P3333" s="170"/>
      <c r="Q3333" s="170"/>
      <c r="R3333" s="170"/>
      <c r="S3333" s="170"/>
      <c r="T3333" s="171"/>
      <c r="AT3333" s="165" t="s">
        <v>206</v>
      </c>
      <c r="AU3333" s="165" t="s">
        <v>81</v>
      </c>
      <c r="AV3333" s="13" t="s">
        <v>81</v>
      </c>
      <c r="AW3333" s="13" t="s">
        <v>34</v>
      </c>
      <c r="AX3333" s="13" t="s">
        <v>72</v>
      </c>
      <c r="AY3333" s="165" t="s">
        <v>195</v>
      </c>
    </row>
    <row r="3334" spans="1:65" s="13" customFormat="1">
      <c r="B3334" s="164"/>
      <c r="D3334" s="159" t="s">
        <v>206</v>
      </c>
      <c r="E3334" s="165" t="s">
        <v>3</v>
      </c>
      <c r="F3334" s="166" t="s">
        <v>890</v>
      </c>
      <c r="H3334" s="167">
        <v>-1.4</v>
      </c>
      <c r="I3334" s="168"/>
      <c r="L3334" s="164"/>
      <c r="M3334" s="169"/>
      <c r="N3334" s="170"/>
      <c r="O3334" s="170"/>
      <c r="P3334" s="170"/>
      <c r="Q3334" s="170"/>
      <c r="R3334" s="170"/>
      <c r="S3334" s="170"/>
      <c r="T3334" s="171"/>
      <c r="AT3334" s="165" t="s">
        <v>206</v>
      </c>
      <c r="AU3334" s="165" t="s">
        <v>81</v>
      </c>
      <c r="AV3334" s="13" t="s">
        <v>81</v>
      </c>
      <c r="AW3334" s="13" t="s">
        <v>34</v>
      </c>
      <c r="AX3334" s="13" t="s">
        <v>72</v>
      </c>
      <c r="AY3334" s="165" t="s">
        <v>195</v>
      </c>
    </row>
    <row r="3335" spans="1:65" s="13" customFormat="1">
      <c r="B3335" s="164"/>
      <c r="D3335" s="159" t="s">
        <v>206</v>
      </c>
      <c r="E3335" s="165" t="s">
        <v>3</v>
      </c>
      <c r="F3335" s="166" t="s">
        <v>4329</v>
      </c>
      <c r="H3335" s="167">
        <v>19.239999999999998</v>
      </c>
      <c r="I3335" s="168"/>
      <c r="L3335" s="164"/>
      <c r="M3335" s="169"/>
      <c r="N3335" s="170"/>
      <c r="O3335" s="170"/>
      <c r="P3335" s="170"/>
      <c r="Q3335" s="170"/>
      <c r="R3335" s="170"/>
      <c r="S3335" s="170"/>
      <c r="T3335" s="171"/>
      <c r="AT3335" s="165" t="s">
        <v>206</v>
      </c>
      <c r="AU3335" s="165" t="s">
        <v>81</v>
      </c>
      <c r="AV3335" s="13" t="s">
        <v>81</v>
      </c>
      <c r="AW3335" s="13" t="s">
        <v>34</v>
      </c>
      <c r="AX3335" s="13" t="s">
        <v>72</v>
      </c>
      <c r="AY3335" s="165" t="s">
        <v>195</v>
      </c>
    </row>
    <row r="3336" spans="1:65" s="13" customFormat="1">
      <c r="B3336" s="164"/>
      <c r="D3336" s="159" t="s">
        <v>206</v>
      </c>
      <c r="E3336" s="165" t="s">
        <v>3</v>
      </c>
      <c r="F3336" s="166" t="s">
        <v>4329</v>
      </c>
      <c r="H3336" s="167">
        <v>19.239999999999998</v>
      </c>
      <c r="I3336" s="168"/>
      <c r="L3336" s="164"/>
      <c r="M3336" s="169"/>
      <c r="N3336" s="170"/>
      <c r="O3336" s="170"/>
      <c r="P3336" s="170"/>
      <c r="Q3336" s="170"/>
      <c r="R3336" s="170"/>
      <c r="S3336" s="170"/>
      <c r="T3336" s="171"/>
      <c r="AT3336" s="165" t="s">
        <v>206</v>
      </c>
      <c r="AU3336" s="165" t="s">
        <v>81</v>
      </c>
      <c r="AV3336" s="13" t="s">
        <v>81</v>
      </c>
      <c r="AW3336" s="13" t="s">
        <v>34</v>
      </c>
      <c r="AX3336" s="13" t="s">
        <v>72</v>
      </c>
      <c r="AY3336" s="165" t="s">
        <v>195</v>
      </c>
    </row>
    <row r="3337" spans="1:65" s="13" customFormat="1">
      <c r="B3337" s="164"/>
      <c r="D3337" s="159" t="s">
        <v>206</v>
      </c>
      <c r="E3337" s="165" t="s">
        <v>3</v>
      </c>
      <c r="F3337" s="166" t="s">
        <v>4329</v>
      </c>
      <c r="H3337" s="167">
        <v>19.239999999999998</v>
      </c>
      <c r="I3337" s="168"/>
      <c r="L3337" s="164"/>
      <c r="M3337" s="169"/>
      <c r="N3337" s="170"/>
      <c r="O3337" s="170"/>
      <c r="P3337" s="170"/>
      <c r="Q3337" s="170"/>
      <c r="R3337" s="170"/>
      <c r="S3337" s="170"/>
      <c r="T3337" s="171"/>
      <c r="AT3337" s="165" t="s">
        <v>206</v>
      </c>
      <c r="AU3337" s="165" t="s">
        <v>81</v>
      </c>
      <c r="AV3337" s="13" t="s">
        <v>81</v>
      </c>
      <c r="AW3337" s="13" t="s">
        <v>34</v>
      </c>
      <c r="AX3337" s="13" t="s">
        <v>72</v>
      </c>
      <c r="AY3337" s="165" t="s">
        <v>195</v>
      </c>
    </row>
    <row r="3338" spans="1:65" s="13" customFormat="1">
      <c r="B3338" s="164"/>
      <c r="D3338" s="159" t="s">
        <v>206</v>
      </c>
      <c r="E3338" s="165" t="s">
        <v>3</v>
      </c>
      <c r="F3338" s="166" t="s">
        <v>4329</v>
      </c>
      <c r="H3338" s="167">
        <v>19.239999999999998</v>
      </c>
      <c r="I3338" s="168"/>
      <c r="L3338" s="164"/>
      <c r="M3338" s="169"/>
      <c r="N3338" s="170"/>
      <c r="O3338" s="170"/>
      <c r="P3338" s="170"/>
      <c r="Q3338" s="170"/>
      <c r="R3338" s="170"/>
      <c r="S3338" s="170"/>
      <c r="T3338" s="171"/>
      <c r="AT3338" s="165" t="s">
        <v>206</v>
      </c>
      <c r="AU3338" s="165" t="s">
        <v>81</v>
      </c>
      <c r="AV3338" s="13" t="s">
        <v>81</v>
      </c>
      <c r="AW3338" s="13" t="s">
        <v>34</v>
      </c>
      <c r="AX3338" s="13" t="s">
        <v>72</v>
      </c>
      <c r="AY3338" s="165" t="s">
        <v>195</v>
      </c>
    </row>
    <row r="3339" spans="1:65" s="13" customFormat="1">
      <c r="B3339" s="164"/>
      <c r="D3339" s="159" t="s">
        <v>206</v>
      </c>
      <c r="E3339" s="165" t="s">
        <v>3</v>
      </c>
      <c r="F3339" s="166" t="s">
        <v>4329</v>
      </c>
      <c r="H3339" s="167">
        <v>19.239999999999998</v>
      </c>
      <c r="I3339" s="168"/>
      <c r="L3339" s="164"/>
      <c r="M3339" s="169"/>
      <c r="N3339" s="170"/>
      <c r="O3339" s="170"/>
      <c r="P3339" s="170"/>
      <c r="Q3339" s="170"/>
      <c r="R3339" s="170"/>
      <c r="S3339" s="170"/>
      <c r="T3339" s="171"/>
      <c r="AT3339" s="165" t="s">
        <v>206</v>
      </c>
      <c r="AU3339" s="165" t="s">
        <v>81</v>
      </c>
      <c r="AV3339" s="13" t="s">
        <v>81</v>
      </c>
      <c r="AW3339" s="13" t="s">
        <v>34</v>
      </c>
      <c r="AX3339" s="13" t="s">
        <v>72</v>
      </c>
      <c r="AY3339" s="165" t="s">
        <v>195</v>
      </c>
    </row>
    <row r="3340" spans="1:65" s="13" customFormat="1">
      <c r="B3340" s="164"/>
      <c r="D3340" s="159" t="s">
        <v>206</v>
      </c>
      <c r="E3340" s="165" t="s">
        <v>3</v>
      </c>
      <c r="F3340" s="166" t="s">
        <v>4330</v>
      </c>
      <c r="H3340" s="167">
        <v>1.3779999999999999</v>
      </c>
      <c r="I3340" s="168"/>
      <c r="L3340" s="164"/>
      <c r="M3340" s="169"/>
      <c r="N3340" s="170"/>
      <c r="O3340" s="170"/>
      <c r="P3340" s="170"/>
      <c r="Q3340" s="170"/>
      <c r="R3340" s="170"/>
      <c r="S3340" s="170"/>
      <c r="T3340" s="171"/>
      <c r="AT3340" s="165" t="s">
        <v>206</v>
      </c>
      <c r="AU3340" s="165" t="s">
        <v>81</v>
      </c>
      <c r="AV3340" s="13" t="s">
        <v>81</v>
      </c>
      <c r="AW3340" s="13" t="s">
        <v>34</v>
      </c>
      <c r="AX3340" s="13" t="s">
        <v>72</v>
      </c>
      <c r="AY3340" s="165" t="s">
        <v>195</v>
      </c>
    </row>
    <row r="3341" spans="1:65" s="13" customFormat="1">
      <c r="B3341" s="164"/>
      <c r="D3341" s="159" t="s">
        <v>206</v>
      </c>
      <c r="E3341" s="165" t="s">
        <v>3</v>
      </c>
      <c r="F3341" s="166" t="s">
        <v>4331</v>
      </c>
      <c r="H3341" s="167">
        <v>1.35</v>
      </c>
      <c r="I3341" s="168"/>
      <c r="L3341" s="164"/>
      <c r="M3341" s="169"/>
      <c r="N3341" s="170"/>
      <c r="O3341" s="170"/>
      <c r="P3341" s="170"/>
      <c r="Q3341" s="170"/>
      <c r="R3341" s="170"/>
      <c r="S3341" s="170"/>
      <c r="T3341" s="171"/>
      <c r="AT3341" s="165" t="s">
        <v>206</v>
      </c>
      <c r="AU3341" s="165" t="s">
        <v>81</v>
      </c>
      <c r="AV3341" s="13" t="s">
        <v>81</v>
      </c>
      <c r="AW3341" s="13" t="s">
        <v>34</v>
      </c>
      <c r="AX3341" s="13" t="s">
        <v>72</v>
      </c>
      <c r="AY3341" s="165" t="s">
        <v>195</v>
      </c>
    </row>
    <row r="3342" spans="1:65" s="13" customFormat="1">
      <c r="B3342" s="164"/>
      <c r="D3342" s="159" t="s">
        <v>206</v>
      </c>
      <c r="E3342" s="165" t="s">
        <v>3</v>
      </c>
      <c r="F3342" s="166" t="s">
        <v>4331</v>
      </c>
      <c r="H3342" s="167">
        <v>1.35</v>
      </c>
      <c r="I3342" s="168"/>
      <c r="L3342" s="164"/>
      <c r="M3342" s="169"/>
      <c r="N3342" s="170"/>
      <c r="O3342" s="170"/>
      <c r="P3342" s="170"/>
      <c r="Q3342" s="170"/>
      <c r="R3342" s="170"/>
      <c r="S3342" s="170"/>
      <c r="T3342" s="171"/>
      <c r="AT3342" s="165" t="s">
        <v>206</v>
      </c>
      <c r="AU3342" s="165" t="s">
        <v>81</v>
      </c>
      <c r="AV3342" s="13" t="s">
        <v>81</v>
      </c>
      <c r="AW3342" s="13" t="s">
        <v>34</v>
      </c>
      <c r="AX3342" s="13" t="s">
        <v>72</v>
      </c>
      <c r="AY3342" s="165" t="s">
        <v>195</v>
      </c>
    </row>
    <row r="3343" spans="1:65" s="13" customFormat="1">
      <c r="B3343" s="164"/>
      <c r="D3343" s="159" t="s">
        <v>206</v>
      </c>
      <c r="E3343" s="165" t="s">
        <v>3</v>
      </c>
      <c r="F3343" s="166" t="s">
        <v>4331</v>
      </c>
      <c r="H3343" s="167">
        <v>1.35</v>
      </c>
      <c r="I3343" s="168"/>
      <c r="L3343" s="164"/>
      <c r="M3343" s="169"/>
      <c r="N3343" s="170"/>
      <c r="O3343" s="170"/>
      <c r="P3343" s="170"/>
      <c r="Q3343" s="170"/>
      <c r="R3343" s="170"/>
      <c r="S3343" s="170"/>
      <c r="T3343" s="171"/>
      <c r="AT3343" s="165" t="s">
        <v>206</v>
      </c>
      <c r="AU3343" s="165" t="s">
        <v>81</v>
      </c>
      <c r="AV3343" s="13" t="s">
        <v>81</v>
      </c>
      <c r="AW3343" s="13" t="s">
        <v>34</v>
      </c>
      <c r="AX3343" s="13" t="s">
        <v>72</v>
      </c>
      <c r="AY3343" s="165" t="s">
        <v>195</v>
      </c>
    </row>
    <row r="3344" spans="1:65" s="13" customFormat="1">
      <c r="B3344" s="164"/>
      <c r="D3344" s="159" t="s">
        <v>206</v>
      </c>
      <c r="E3344" s="165" t="s">
        <v>3</v>
      </c>
      <c r="F3344" s="166" t="s">
        <v>4331</v>
      </c>
      <c r="H3344" s="167">
        <v>1.35</v>
      </c>
      <c r="I3344" s="168"/>
      <c r="L3344" s="164"/>
      <c r="M3344" s="169"/>
      <c r="N3344" s="170"/>
      <c r="O3344" s="170"/>
      <c r="P3344" s="170"/>
      <c r="Q3344" s="170"/>
      <c r="R3344" s="170"/>
      <c r="S3344" s="170"/>
      <c r="T3344" s="171"/>
      <c r="AT3344" s="165" t="s">
        <v>206</v>
      </c>
      <c r="AU3344" s="165" t="s">
        <v>81</v>
      </c>
      <c r="AV3344" s="13" t="s">
        <v>81</v>
      </c>
      <c r="AW3344" s="13" t="s">
        <v>34</v>
      </c>
      <c r="AX3344" s="13" t="s">
        <v>72</v>
      </c>
      <c r="AY3344" s="165" t="s">
        <v>195</v>
      </c>
    </row>
    <row r="3345" spans="2:51" s="13" customFormat="1">
      <c r="B3345" s="164"/>
      <c r="D3345" s="159" t="s">
        <v>206</v>
      </c>
      <c r="E3345" s="165" t="s">
        <v>3</v>
      </c>
      <c r="F3345" s="166" t="s">
        <v>4331</v>
      </c>
      <c r="H3345" s="167">
        <v>1.35</v>
      </c>
      <c r="I3345" s="168"/>
      <c r="L3345" s="164"/>
      <c r="M3345" s="169"/>
      <c r="N3345" s="170"/>
      <c r="O3345" s="170"/>
      <c r="P3345" s="170"/>
      <c r="Q3345" s="170"/>
      <c r="R3345" s="170"/>
      <c r="S3345" s="170"/>
      <c r="T3345" s="171"/>
      <c r="AT3345" s="165" t="s">
        <v>206</v>
      </c>
      <c r="AU3345" s="165" t="s">
        <v>81</v>
      </c>
      <c r="AV3345" s="13" t="s">
        <v>81</v>
      </c>
      <c r="AW3345" s="13" t="s">
        <v>34</v>
      </c>
      <c r="AX3345" s="13" t="s">
        <v>72</v>
      </c>
      <c r="AY3345" s="165" t="s">
        <v>195</v>
      </c>
    </row>
    <row r="3346" spans="2:51" s="13" customFormat="1">
      <c r="B3346" s="164"/>
      <c r="D3346" s="159" t="s">
        <v>206</v>
      </c>
      <c r="E3346" s="165" t="s">
        <v>3</v>
      </c>
      <c r="F3346" s="166" t="s">
        <v>4332</v>
      </c>
      <c r="H3346" s="167">
        <v>15.739000000000001</v>
      </c>
      <c r="I3346" s="168"/>
      <c r="L3346" s="164"/>
      <c r="M3346" s="169"/>
      <c r="N3346" s="170"/>
      <c r="O3346" s="170"/>
      <c r="P3346" s="170"/>
      <c r="Q3346" s="170"/>
      <c r="R3346" s="170"/>
      <c r="S3346" s="170"/>
      <c r="T3346" s="171"/>
      <c r="AT3346" s="165" t="s">
        <v>206</v>
      </c>
      <c r="AU3346" s="165" t="s">
        <v>81</v>
      </c>
      <c r="AV3346" s="13" t="s">
        <v>81</v>
      </c>
      <c r="AW3346" s="13" t="s">
        <v>34</v>
      </c>
      <c r="AX3346" s="13" t="s">
        <v>72</v>
      </c>
      <c r="AY3346" s="165" t="s">
        <v>195</v>
      </c>
    </row>
    <row r="3347" spans="2:51" s="13" customFormat="1">
      <c r="B3347" s="164"/>
      <c r="D3347" s="159" t="s">
        <v>206</v>
      </c>
      <c r="E3347" s="165" t="s">
        <v>3</v>
      </c>
      <c r="F3347" s="166" t="s">
        <v>886</v>
      </c>
      <c r="H3347" s="167">
        <v>-2.8</v>
      </c>
      <c r="I3347" s="168"/>
      <c r="L3347" s="164"/>
      <c r="M3347" s="169"/>
      <c r="N3347" s="170"/>
      <c r="O3347" s="170"/>
      <c r="P3347" s="170"/>
      <c r="Q3347" s="170"/>
      <c r="R3347" s="170"/>
      <c r="S3347" s="170"/>
      <c r="T3347" s="171"/>
      <c r="AT3347" s="165" t="s">
        <v>206</v>
      </c>
      <c r="AU3347" s="165" t="s">
        <v>81</v>
      </c>
      <c r="AV3347" s="13" t="s">
        <v>81</v>
      </c>
      <c r="AW3347" s="13" t="s">
        <v>34</v>
      </c>
      <c r="AX3347" s="13" t="s">
        <v>72</v>
      </c>
      <c r="AY3347" s="165" t="s">
        <v>195</v>
      </c>
    </row>
    <row r="3348" spans="2:51" s="13" customFormat="1">
      <c r="B3348" s="164"/>
      <c r="D3348" s="159" t="s">
        <v>206</v>
      </c>
      <c r="E3348" s="165" t="s">
        <v>3</v>
      </c>
      <c r="F3348" s="166" t="s">
        <v>4333</v>
      </c>
      <c r="H3348" s="167">
        <v>13.387</v>
      </c>
      <c r="I3348" s="168"/>
      <c r="L3348" s="164"/>
      <c r="M3348" s="169"/>
      <c r="N3348" s="170"/>
      <c r="O3348" s="170"/>
      <c r="P3348" s="170"/>
      <c r="Q3348" s="170"/>
      <c r="R3348" s="170"/>
      <c r="S3348" s="170"/>
      <c r="T3348" s="171"/>
      <c r="AT3348" s="165" t="s">
        <v>206</v>
      </c>
      <c r="AU3348" s="165" t="s">
        <v>81</v>
      </c>
      <c r="AV3348" s="13" t="s">
        <v>81</v>
      </c>
      <c r="AW3348" s="13" t="s">
        <v>34</v>
      </c>
      <c r="AX3348" s="13" t="s">
        <v>72</v>
      </c>
      <c r="AY3348" s="165" t="s">
        <v>195</v>
      </c>
    </row>
    <row r="3349" spans="2:51" s="13" customFormat="1">
      <c r="B3349" s="164"/>
      <c r="D3349" s="159" t="s">
        <v>206</v>
      </c>
      <c r="E3349" s="165" t="s">
        <v>3</v>
      </c>
      <c r="F3349" s="166" t="s">
        <v>890</v>
      </c>
      <c r="H3349" s="167">
        <v>-1.4</v>
      </c>
      <c r="I3349" s="168"/>
      <c r="L3349" s="164"/>
      <c r="M3349" s="169"/>
      <c r="N3349" s="170"/>
      <c r="O3349" s="170"/>
      <c r="P3349" s="170"/>
      <c r="Q3349" s="170"/>
      <c r="R3349" s="170"/>
      <c r="S3349" s="170"/>
      <c r="T3349" s="171"/>
      <c r="AT3349" s="165" t="s">
        <v>206</v>
      </c>
      <c r="AU3349" s="165" t="s">
        <v>81</v>
      </c>
      <c r="AV3349" s="13" t="s">
        <v>81</v>
      </c>
      <c r="AW3349" s="13" t="s">
        <v>34</v>
      </c>
      <c r="AX3349" s="13" t="s">
        <v>72</v>
      </c>
      <c r="AY3349" s="165" t="s">
        <v>195</v>
      </c>
    </row>
    <row r="3350" spans="2:51" s="13" customFormat="1">
      <c r="B3350" s="164"/>
      <c r="D3350" s="159" t="s">
        <v>206</v>
      </c>
      <c r="E3350" s="165" t="s">
        <v>3</v>
      </c>
      <c r="F3350" s="166" t="s">
        <v>4334</v>
      </c>
      <c r="H3350" s="167">
        <v>14.64</v>
      </c>
      <c r="I3350" s="168"/>
      <c r="L3350" s="164"/>
      <c r="M3350" s="169"/>
      <c r="N3350" s="170"/>
      <c r="O3350" s="170"/>
      <c r="P3350" s="170"/>
      <c r="Q3350" s="170"/>
      <c r="R3350" s="170"/>
      <c r="S3350" s="170"/>
      <c r="T3350" s="171"/>
      <c r="AT3350" s="165" t="s">
        <v>206</v>
      </c>
      <c r="AU3350" s="165" t="s">
        <v>81</v>
      </c>
      <c r="AV3350" s="13" t="s">
        <v>81</v>
      </c>
      <c r="AW3350" s="13" t="s">
        <v>34</v>
      </c>
      <c r="AX3350" s="13" t="s">
        <v>72</v>
      </c>
      <c r="AY3350" s="165" t="s">
        <v>195</v>
      </c>
    </row>
    <row r="3351" spans="2:51" s="13" customFormat="1">
      <c r="B3351" s="164"/>
      <c r="D3351" s="159" t="s">
        <v>206</v>
      </c>
      <c r="E3351" s="165" t="s">
        <v>3</v>
      </c>
      <c r="F3351" s="166" t="s">
        <v>886</v>
      </c>
      <c r="H3351" s="167">
        <v>-2.8</v>
      </c>
      <c r="I3351" s="168"/>
      <c r="L3351" s="164"/>
      <c r="M3351" s="169"/>
      <c r="N3351" s="170"/>
      <c r="O3351" s="170"/>
      <c r="P3351" s="170"/>
      <c r="Q3351" s="170"/>
      <c r="R3351" s="170"/>
      <c r="S3351" s="170"/>
      <c r="T3351" s="171"/>
      <c r="AT3351" s="165" t="s">
        <v>206</v>
      </c>
      <c r="AU3351" s="165" t="s">
        <v>81</v>
      </c>
      <c r="AV3351" s="13" t="s">
        <v>81</v>
      </c>
      <c r="AW3351" s="13" t="s">
        <v>34</v>
      </c>
      <c r="AX3351" s="13" t="s">
        <v>72</v>
      </c>
      <c r="AY3351" s="165" t="s">
        <v>195</v>
      </c>
    </row>
    <row r="3352" spans="2:51" s="13" customFormat="1">
      <c r="B3352" s="164"/>
      <c r="D3352" s="159" t="s">
        <v>206</v>
      </c>
      <c r="E3352" s="165" t="s">
        <v>3</v>
      </c>
      <c r="F3352" s="166" t="s">
        <v>4335</v>
      </c>
      <c r="H3352" s="167">
        <v>12.552</v>
      </c>
      <c r="I3352" s="168"/>
      <c r="L3352" s="164"/>
      <c r="M3352" s="169"/>
      <c r="N3352" s="170"/>
      <c r="O3352" s="170"/>
      <c r="P3352" s="170"/>
      <c r="Q3352" s="170"/>
      <c r="R3352" s="170"/>
      <c r="S3352" s="170"/>
      <c r="T3352" s="171"/>
      <c r="AT3352" s="165" t="s">
        <v>206</v>
      </c>
      <c r="AU3352" s="165" t="s">
        <v>81</v>
      </c>
      <c r="AV3352" s="13" t="s">
        <v>81</v>
      </c>
      <c r="AW3352" s="13" t="s">
        <v>34</v>
      </c>
      <c r="AX3352" s="13" t="s">
        <v>72</v>
      </c>
      <c r="AY3352" s="165" t="s">
        <v>195</v>
      </c>
    </row>
    <row r="3353" spans="2:51" s="13" customFormat="1">
      <c r="B3353" s="164"/>
      <c r="D3353" s="159" t="s">
        <v>206</v>
      </c>
      <c r="E3353" s="165" t="s">
        <v>3</v>
      </c>
      <c r="F3353" s="166" t="s">
        <v>890</v>
      </c>
      <c r="H3353" s="167">
        <v>-1.4</v>
      </c>
      <c r="I3353" s="168"/>
      <c r="L3353" s="164"/>
      <c r="M3353" s="169"/>
      <c r="N3353" s="170"/>
      <c r="O3353" s="170"/>
      <c r="P3353" s="170"/>
      <c r="Q3353" s="170"/>
      <c r="R3353" s="170"/>
      <c r="S3353" s="170"/>
      <c r="T3353" s="171"/>
      <c r="AT3353" s="165" t="s">
        <v>206</v>
      </c>
      <c r="AU3353" s="165" t="s">
        <v>81</v>
      </c>
      <c r="AV3353" s="13" t="s">
        <v>81</v>
      </c>
      <c r="AW3353" s="13" t="s">
        <v>34</v>
      </c>
      <c r="AX3353" s="13" t="s">
        <v>72</v>
      </c>
      <c r="AY3353" s="165" t="s">
        <v>195</v>
      </c>
    </row>
    <row r="3354" spans="2:51" s="13" customFormat="1">
      <c r="B3354" s="164"/>
      <c r="D3354" s="159" t="s">
        <v>206</v>
      </c>
      <c r="E3354" s="165" t="s">
        <v>3</v>
      </c>
      <c r="F3354" s="166" t="s">
        <v>4336</v>
      </c>
      <c r="H3354" s="167">
        <v>22.27</v>
      </c>
      <c r="I3354" s="168"/>
      <c r="L3354" s="164"/>
      <c r="M3354" s="169"/>
      <c r="N3354" s="170"/>
      <c r="O3354" s="170"/>
      <c r="P3354" s="170"/>
      <c r="Q3354" s="170"/>
      <c r="R3354" s="170"/>
      <c r="S3354" s="170"/>
      <c r="T3354" s="171"/>
      <c r="AT3354" s="165" t="s">
        <v>206</v>
      </c>
      <c r="AU3354" s="165" t="s">
        <v>81</v>
      </c>
      <c r="AV3354" s="13" t="s">
        <v>81</v>
      </c>
      <c r="AW3354" s="13" t="s">
        <v>34</v>
      </c>
      <c r="AX3354" s="13" t="s">
        <v>72</v>
      </c>
      <c r="AY3354" s="165" t="s">
        <v>195</v>
      </c>
    </row>
    <row r="3355" spans="2:51" s="13" customFormat="1">
      <c r="B3355" s="164"/>
      <c r="D3355" s="159" t="s">
        <v>206</v>
      </c>
      <c r="E3355" s="165" t="s">
        <v>3</v>
      </c>
      <c r="F3355" s="166" t="s">
        <v>890</v>
      </c>
      <c r="H3355" s="167">
        <v>-1.4</v>
      </c>
      <c r="I3355" s="168"/>
      <c r="L3355" s="164"/>
      <c r="M3355" s="169"/>
      <c r="N3355" s="170"/>
      <c r="O3355" s="170"/>
      <c r="P3355" s="170"/>
      <c r="Q3355" s="170"/>
      <c r="R3355" s="170"/>
      <c r="S3355" s="170"/>
      <c r="T3355" s="171"/>
      <c r="AT3355" s="165" t="s">
        <v>206</v>
      </c>
      <c r="AU3355" s="165" t="s">
        <v>81</v>
      </c>
      <c r="AV3355" s="13" t="s">
        <v>81</v>
      </c>
      <c r="AW3355" s="13" t="s">
        <v>34</v>
      </c>
      <c r="AX3355" s="13" t="s">
        <v>72</v>
      </c>
      <c r="AY3355" s="165" t="s">
        <v>195</v>
      </c>
    </row>
    <row r="3356" spans="2:51" s="13" customFormat="1">
      <c r="B3356" s="164"/>
      <c r="D3356" s="159" t="s">
        <v>206</v>
      </c>
      <c r="E3356" s="165" t="s">
        <v>3</v>
      </c>
      <c r="F3356" s="166" t="s">
        <v>4337</v>
      </c>
      <c r="H3356" s="167">
        <v>54.3</v>
      </c>
      <c r="I3356" s="168"/>
      <c r="L3356" s="164"/>
      <c r="M3356" s="169"/>
      <c r="N3356" s="170"/>
      <c r="O3356" s="170"/>
      <c r="P3356" s="170"/>
      <c r="Q3356" s="170"/>
      <c r="R3356" s="170"/>
      <c r="S3356" s="170"/>
      <c r="T3356" s="171"/>
      <c r="AT3356" s="165" t="s">
        <v>206</v>
      </c>
      <c r="AU3356" s="165" t="s">
        <v>81</v>
      </c>
      <c r="AV3356" s="13" t="s">
        <v>81</v>
      </c>
      <c r="AW3356" s="13" t="s">
        <v>34</v>
      </c>
      <c r="AX3356" s="13" t="s">
        <v>72</v>
      </c>
      <c r="AY3356" s="165" t="s">
        <v>195</v>
      </c>
    </row>
    <row r="3357" spans="2:51" s="13" customFormat="1">
      <c r="B3357" s="164"/>
      <c r="D3357" s="159" t="s">
        <v>206</v>
      </c>
      <c r="E3357" s="165" t="s">
        <v>3</v>
      </c>
      <c r="F3357" s="166" t="s">
        <v>940</v>
      </c>
      <c r="H3357" s="167">
        <v>-2.2000000000000002</v>
      </c>
      <c r="I3357" s="168"/>
      <c r="L3357" s="164"/>
      <c r="M3357" s="169"/>
      <c r="N3357" s="170"/>
      <c r="O3357" s="170"/>
      <c r="P3357" s="170"/>
      <c r="Q3357" s="170"/>
      <c r="R3357" s="170"/>
      <c r="S3357" s="170"/>
      <c r="T3357" s="171"/>
      <c r="AT3357" s="165" t="s">
        <v>206</v>
      </c>
      <c r="AU3357" s="165" t="s">
        <v>81</v>
      </c>
      <c r="AV3357" s="13" t="s">
        <v>81</v>
      </c>
      <c r="AW3357" s="13" t="s">
        <v>34</v>
      </c>
      <c r="AX3357" s="13" t="s">
        <v>72</v>
      </c>
      <c r="AY3357" s="165" t="s">
        <v>195</v>
      </c>
    </row>
    <row r="3358" spans="2:51" s="13" customFormat="1">
      <c r="B3358" s="164"/>
      <c r="D3358" s="159" t="s">
        <v>206</v>
      </c>
      <c r="E3358" s="165" t="s">
        <v>3</v>
      </c>
      <c r="F3358" s="166" t="s">
        <v>4338</v>
      </c>
      <c r="H3358" s="167">
        <v>46.34</v>
      </c>
      <c r="I3358" s="168"/>
      <c r="L3358" s="164"/>
      <c r="M3358" s="169"/>
      <c r="N3358" s="170"/>
      <c r="O3358" s="170"/>
      <c r="P3358" s="170"/>
      <c r="Q3358" s="170"/>
      <c r="R3358" s="170"/>
      <c r="S3358" s="170"/>
      <c r="T3358" s="171"/>
      <c r="AT3358" s="165" t="s">
        <v>206</v>
      </c>
      <c r="AU3358" s="165" t="s">
        <v>81</v>
      </c>
      <c r="AV3358" s="13" t="s">
        <v>81</v>
      </c>
      <c r="AW3358" s="13" t="s">
        <v>34</v>
      </c>
      <c r="AX3358" s="13" t="s">
        <v>72</v>
      </c>
      <c r="AY3358" s="165" t="s">
        <v>195</v>
      </c>
    </row>
    <row r="3359" spans="2:51" s="13" customFormat="1">
      <c r="B3359" s="164"/>
      <c r="D3359" s="159" t="s">
        <v>206</v>
      </c>
      <c r="E3359" s="165" t="s">
        <v>3</v>
      </c>
      <c r="F3359" s="166" t="s">
        <v>940</v>
      </c>
      <c r="H3359" s="167">
        <v>-2.2000000000000002</v>
      </c>
      <c r="I3359" s="168"/>
      <c r="L3359" s="164"/>
      <c r="M3359" s="169"/>
      <c r="N3359" s="170"/>
      <c r="O3359" s="170"/>
      <c r="P3359" s="170"/>
      <c r="Q3359" s="170"/>
      <c r="R3359" s="170"/>
      <c r="S3359" s="170"/>
      <c r="T3359" s="171"/>
      <c r="AT3359" s="165" t="s">
        <v>206</v>
      </c>
      <c r="AU3359" s="165" t="s">
        <v>81</v>
      </c>
      <c r="AV3359" s="13" t="s">
        <v>81</v>
      </c>
      <c r="AW3359" s="13" t="s">
        <v>34</v>
      </c>
      <c r="AX3359" s="13" t="s">
        <v>72</v>
      </c>
      <c r="AY3359" s="165" t="s">
        <v>195</v>
      </c>
    </row>
    <row r="3360" spans="2:51" s="14" customFormat="1">
      <c r="B3360" s="172"/>
      <c r="D3360" s="159" t="s">
        <v>206</v>
      </c>
      <c r="E3360" s="173" t="s">
        <v>3</v>
      </c>
      <c r="F3360" s="174" t="s">
        <v>532</v>
      </c>
      <c r="H3360" s="175">
        <v>292.03500000000003</v>
      </c>
      <c r="I3360" s="176"/>
      <c r="L3360" s="172"/>
      <c r="M3360" s="177"/>
      <c r="N3360" s="178"/>
      <c r="O3360" s="178"/>
      <c r="P3360" s="178"/>
      <c r="Q3360" s="178"/>
      <c r="R3360" s="178"/>
      <c r="S3360" s="178"/>
      <c r="T3360" s="179"/>
      <c r="AT3360" s="173" t="s">
        <v>206</v>
      </c>
      <c r="AU3360" s="173" t="s">
        <v>81</v>
      </c>
      <c r="AV3360" s="14" t="s">
        <v>109</v>
      </c>
      <c r="AW3360" s="14" t="s">
        <v>34</v>
      </c>
      <c r="AX3360" s="14" t="s">
        <v>72</v>
      </c>
      <c r="AY3360" s="173" t="s">
        <v>195</v>
      </c>
    </row>
    <row r="3361" spans="2:51" s="13" customFormat="1">
      <c r="B3361" s="164"/>
      <c r="D3361" s="159" t="s">
        <v>206</v>
      </c>
      <c r="E3361" s="165" t="s">
        <v>3</v>
      </c>
      <c r="F3361" s="166" t="s">
        <v>4339</v>
      </c>
      <c r="H3361" s="167">
        <v>13.8</v>
      </c>
      <c r="I3361" s="168"/>
      <c r="L3361" s="164"/>
      <c r="M3361" s="169"/>
      <c r="N3361" s="170"/>
      <c r="O3361" s="170"/>
      <c r="P3361" s="170"/>
      <c r="Q3361" s="170"/>
      <c r="R3361" s="170"/>
      <c r="S3361" s="170"/>
      <c r="T3361" s="171"/>
      <c r="AT3361" s="165" t="s">
        <v>206</v>
      </c>
      <c r="AU3361" s="165" t="s">
        <v>81</v>
      </c>
      <c r="AV3361" s="13" t="s">
        <v>81</v>
      </c>
      <c r="AW3361" s="13" t="s">
        <v>34</v>
      </c>
      <c r="AX3361" s="13" t="s">
        <v>72</v>
      </c>
      <c r="AY3361" s="165" t="s">
        <v>195</v>
      </c>
    </row>
    <row r="3362" spans="2:51" s="13" customFormat="1">
      <c r="B3362" s="164"/>
      <c r="D3362" s="159" t="s">
        <v>206</v>
      </c>
      <c r="E3362" s="165" t="s">
        <v>3</v>
      </c>
      <c r="F3362" s="166" t="s">
        <v>886</v>
      </c>
      <c r="H3362" s="167">
        <v>-2.8</v>
      </c>
      <c r="I3362" s="168"/>
      <c r="L3362" s="164"/>
      <c r="M3362" s="169"/>
      <c r="N3362" s="170"/>
      <c r="O3362" s="170"/>
      <c r="P3362" s="170"/>
      <c r="Q3362" s="170"/>
      <c r="R3362" s="170"/>
      <c r="S3362" s="170"/>
      <c r="T3362" s="171"/>
      <c r="AT3362" s="165" t="s">
        <v>206</v>
      </c>
      <c r="AU3362" s="165" t="s">
        <v>81</v>
      </c>
      <c r="AV3362" s="13" t="s">
        <v>81</v>
      </c>
      <c r="AW3362" s="13" t="s">
        <v>34</v>
      </c>
      <c r="AX3362" s="13" t="s">
        <v>72</v>
      </c>
      <c r="AY3362" s="165" t="s">
        <v>195</v>
      </c>
    </row>
    <row r="3363" spans="2:51" s="13" customFormat="1">
      <c r="B3363" s="164"/>
      <c r="D3363" s="159" t="s">
        <v>206</v>
      </c>
      <c r="E3363" s="165" t="s">
        <v>3</v>
      </c>
      <c r="F3363" s="166" t="s">
        <v>4340</v>
      </c>
      <c r="H3363" s="167">
        <v>10.4</v>
      </c>
      <c r="I3363" s="168"/>
      <c r="L3363" s="164"/>
      <c r="M3363" s="169"/>
      <c r="N3363" s="170"/>
      <c r="O3363" s="170"/>
      <c r="P3363" s="170"/>
      <c r="Q3363" s="170"/>
      <c r="R3363" s="170"/>
      <c r="S3363" s="170"/>
      <c r="T3363" s="171"/>
      <c r="AT3363" s="165" t="s">
        <v>206</v>
      </c>
      <c r="AU3363" s="165" t="s">
        <v>81</v>
      </c>
      <c r="AV3363" s="13" t="s">
        <v>81</v>
      </c>
      <c r="AW3363" s="13" t="s">
        <v>34</v>
      </c>
      <c r="AX3363" s="13" t="s">
        <v>72</v>
      </c>
      <c r="AY3363" s="165" t="s">
        <v>195</v>
      </c>
    </row>
    <row r="3364" spans="2:51" s="13" customFormat="1">
      <c r="B3364" s="164"/>
      <c r="D3364" s="159" t="s">
        <v>206</v>
      </c>
      <c r="E3364" s="165" t="s">
        <v>3</v>
      </c>
      <c r="F3364" s="166" t="s">
        <v>890</v>
      </c>
      <c r="H3364" s="167">
        <v>-1.4</v>
      </c>
      <c r="I3364" s="168"/>
      <c r="L3364" s="164"/>
      <c r="M3364" s="169"/>
      <c r="N3364" s="170"/>
      <c r="O3364" s="170"/>
      <c r="P3364" s="170"/>
      <c r="Q3364" s="170"/>
      <c r="R3364" s="170"/>
      <c r="S3364" s="170"/>
      <c r="T3364" s="171"/>
      <c r="AT3364" s="165" t="s">
        <v>206</v>
      </c>
      <c r="AU3364" s="165" t="s">
        <v>81</v>
      </c>
      <c r="AV3364" s="13" t="s">
        <v>81</v>
      </c>
      <c r="AW3364" s="13" t="s">
        <v>34</v>
      </c>
      <c r="AX3364" s="13" t="s">
        <v>72</v>
      </c>
      <c r="AY3364" s="165" t="s">
        <v>195</v>
      </c>
    </row>
    <row r="3365" spans="2:51" s="13" customFormat="1">
      <c r="B3365" s="164"/>
      <c r="D3365" s="159" t="s">
        <v>206</v>
      </c>
      <c r="E3365" s="165" t="s">
        <v>3</v>
      </c>
      <c r="F3365" s="166" t="s">
        <v>4341</v>
      </c>
      <c r="H3365" s="167">
        <v>15.064</v>
      </c>
      <c r="I3365" s="168"/>
      <c r="L3365" s="164"/>
      <c r="M3365" s="169"/>
      <c r="N3365" s="170"/>
      <c r="O3365" s="170"/>
      <c r="P3365" s="170"/>
      <c r="Q3365" s="170"/>
      <c r="R3365" s="170"/>
      <c r="S3365" s="170"/>
      <c r="T3365" s="171"/>
      <c r="AT3365" s="165" t="s">
        <v>206</v>
      </c>
      <c r="AU3365" s="165" t="s">
        <v>81</v>
      </c>
      <c r="AV3365" s="13" t="s">
        <v>81</v>
      </c>
      <c r="AW3365" s="13" t="s">
        <v>34</v>
      </c>
      <c r="AX3365" s="13" t="s">
        <v>72</v>
      </c>
      <c r="AY3365" s="165" t="s">
        <v>195</v>
      </c>
    </row>
    <row r="3366" spans="2:51" s="13" customFormat="1">
      <c r="B3366" s="164"/>
      <c r="D3366" s="159" t="s">
        <v>206</v>
      </c>
      <c r="E3366" s="165" t="s">
        <v>3</v>
      </c>
      <c r="F3366" s="166" t="s">
        <v>890</v>
      </c>
      <c r="H3366" s="167">
        <v>-1.4</v>
      </c>
      <c r="I3366" s="168"/>
      <c r="L3366" s="164"/>
      <c r="M3366" s="169"/>
      <c r="N3366" s="170"/>
      <c r="O3366" s="170"/>
      <c r="P3366" s="170"/>
      <c r="Q3366" s="170"/>
      <c r="R3366" s="170"/>
      <c r="S3366" s="170"/>
      <c r="T3366" s="171"/>
      <c r="AT3366" s="165" t="s">
        <v>206</v>
      </c>
      <c r="AU3366" s="165" t="s">
        <v>81</v>
      </c>
      <c r="AV3366" s="13" t="s">
        <v>81</v>
      </c>
      <c r="AW3366" s="13" t="s">
        <v>34</v>
      </c>
      <c r="AX3366" s="13" t="s">
        <v>72</v>
      </c>
      <c r="AY3366" s="165" t="s">
        <v>195</v>
      </c>
    </row>
    <row r="3367" spans="2:51" s="13" customFormat="1">
      <c r="B3367" s="164"/>
      <c r="D3367" s="159" t="s">
        <v>206</v>
      </c>
      <c r="E3367" s="165" t="s">
        <v>3</v>
      </c>
      <c r="F3367" s="166" t="s">
        <v>4342</v>
      </c>
      <c r="H3367" s="167">
        <v>27.212</v>
      </c>
      <c r="I3367" s="168"/>
      <c r="L3367" s="164"/>
      <c r="M3367" s="169"/>
      <c r="N3367" s="170"/>
      <c r="O3367" s="170"/>
      <c r="P3367" s="170"/>
      <c r="Q3367" s="170"/>
      <c r="R3367" s="170"/>
      <c r="S3367" s="170"/>
      <c r="T3367" s="171"/>
      <c r="AT3367" s="165" t="s">
        <v>206</v>
      </c>
      <c r="AU3367" s="165" t="s">
        <v>81</v>
      </c>
      <c r="AV3367" s="13" t="s">
        <v>81</v>
      </c>
      <c r="AW3367" s="13" t="s">
        <v>34</v>
      </c>
      <c r="AX3367" s="13" t="s">
        <v>72</v>
      </c>
      <c r="AY3367" s="165" t="s">
        <v>195</v>
      </c>
    </row>
    <row r="3368" spans="2:51" s="13" customFormat="1">
      <c r="B3368" s="164"/>
      <c r="D3368" s="159" t="s">
        <v>206</v>
      </c>
      <c r="E3368" s="165" t="s">
        <v>3</v>
      </c>
      <c r="F3368" s="166" t="s">
        <v>890</v>
      </c>
      <c r="H3368" s="167">
        <v>-1.4</v>
      </c>
      <c r="I3368" s="168"/>
      <c r="L3368" s="164"/>
      <c r="M3368" s="169"/>
      <c r="N3368" s="170"/>
      <c r="O3368" s="170"/>
      <c r="P3368" s="170"/>
      <c r="Q3368" s="170"/>
      <c r="R3368" s="170"/>
      <c r="S3368" s="170"/>
      <c r="T3368" s="171"/>
      <c r="AT3368" s="165" t="s">
        <v>206</v>
      </c>
      <c r="AU3368" s="165" t="s">
        <v>81</v>
      </c>
      <c r="AV3368" s="13" t="s">
        <v>81</v>
      </c>
      <c r="AW3368" s="13" t="s">
        <v>34</v>
      </c>
      <c r="AX3368" s="13" t="s">
        <v>72</v>
      </c>
      <c r="AY3368" s="165" t="s">
        <v>195</v>
      </c>
    </row>
    <row r="3369" spans="2:51" s="13" customFormat="1">
      <c r="B3369" s="164"/>
      <c r="D3369" s="159" t="s">
        <v>206</v>
      </c>
      <c r="E3369" s="165" t="s">
        <v>3</v>
      </c>
      <c r="F3369" s="166" t="s">
        <v>4343</v>
      </c>
      <c r="H3369" s="167">
        <v>16.408000000000001</v>
      </c>
      <c r="I3369" s="168"/>
      <c r="L3369" s="164"/>
      <c r="M3369" s="169"/>
      <c r="N3369" s="170"/>
      <c r="O3369" s="170"/>
      <c r="P3369" s="170"/>
      <c r="Q3369" s="170"/>
      <c r="R3369" s="170"/>
      <c r="S3369" s="170"/>
      <c r="T3369" s="171"/>
      <c r="AT3369" s="165" t="s">
        <v>206</v>
      </c>
      <c r="AU3369" s="165" t="s">
        <v>81</v>
      </c>
      <c r="AV3369" s="13" t="s">
        <v>81</v>
      </c>
      <c r="AW3369" s="13" t="s">
        <v>34</v>
      </c>
      <c r="AX3369" s="13" t="s">
        <v>72</v>
      </c>
      <c r="AY3369" s="165" t="s">
        <v>195</v>
      </c>
    </row>
    <row r="3370" spans="2:51" s="13" customFormat="1">
      <c r="B3370" s="164"/>
      <c r="D3370" s="159" t="s">
        <v>206</v>
      </c>
      <c r="E3370" s="165" t="s">
        <v>3</v>
      </c>
      <c r="F3370" s="166" t="s">
        <v>894</v>
      </c>
      <c r="H3370" s="167">
        <v>-1.6</v>
      </c>
      <c r="I3370" s="168"/>
      <c r="L3370" s="164"/>
      <c r="M3370" s="169"/>
      <c r="N3370" s="170"/>
      <c r="O3370" s="170"/>
      <c r="P3370" s="170"/>
      <c r="Q3370" s="170"/>
      <c r="R3370" s="170"/>
      <c r="S3370" s="170"/>
      <c r="T3370" s="171"/>
      <c r="AT3370" s="165" t="s">
        <v>206</v>
      </c>
      <c r="AU3370" s="165" t="s">
        <v>81</v>
      </c>
      <c r="AV3370" s="13" t="s">
        <v>81</v>
      </c>
      <c r="AW3370" s="13" t="s">
        <v>34</v>
      </c>
      <c r="AX3370" s="13" t="s">
        <v>72</v>
      </c>
      <c r="AY3370" s="165" t="s">
        <v>195</v>
      </c>
    </row>
    <row r="3371" spans="2:51" s="13" customFormat="1">
      <c r="B3371" s="164"/>
      <c r="D3371" s="159" t="s">
        <v>206</v>
      </c>
      <c r="E3371" s="165" t="s">
        <v>3</v>
      </c>
      <c r="F3371" s="166" t="s">
        <v>4344</v>
      </c>
      <c r="H3371" s="167">
        <v>19.654</v>
      </c>
      <c r="I3371" s="168"/>
      <c r="L3371" s="164"/>
      <c r="M3371" s="169"/>
      <c r="N3371" s="170"/>
      <c r="O3371" s="170"/>
      <c r="P3371" s="170"/>
      <c r="Q3371" s="170"/>
      <c r="R3371" s="170"/>
      <c r="S3371" s="170"/>
      <c r="T3371" s="171"/>
      <c r="AT3371" s="165" t="s">
        <v>206</v>
      </c>
      <c r="AU3371" s="165" t="s">
        <v>81</v>
      </c>
      <c r="AV3371" s="13" t="s">
        <v>81</v>
      </c>
      <c r="AW3371" s="13" t="s">
        <v>34</v>
      </c>
      <c r="AX3371" s="13" t="s">
        <v>72</v>
      </c>
      <c r="AY3371" s="165" t="s">
        <v>195</v>
      </c>
    </row>
    <row r="3372" spans="2:51" s="13" customFormat="1">
      <c r="B3372" s="164"/>
      <c r="D3372" s="159" t="s">
        <v>206</v>
      </c>
      <c r="E3372" s="165" t="s">
        <v>3</v>
      </c>
      <c r="F3372" s="166" t="s">
        <v>918</v>
      </c>
      <c r="H3372" s="167">
        <v>-1.8</v>
      </c>
      <c r="I3372" s="168"/>
      <c r="L3372" s="164"/>
      <c r="M3372" s="169"/>
      <c r="N3372" s="170"/>
      <c r="O3372" s="170"/>
      <c r="P3372" s="170"/>
      <c r="Q3372" s="170"/>
      <c r="R3372" s="170"/>
      <c r="S3372" s="170"/>
      <c r="T3372" s="171"/>
      <c r="AT3372" s="165" t="s">
        <v>206</v>
      </c>
      <c r="AU3372" s="165" t="s">
        <v>81</v>
      </c>
      <c r="AV3372" s="13" t="s">
        <v>81</v>
      </c>
      <c r="AW3372" s="13" t="s">
        <v>34</v>
      </c>
      <c r="AX3372" s="13" t="s">
        <v>72</v>
      </c>
      <c r="AY3372" s="165" t="s">
        <v>195</v>
      </c>
    </row>
    <row r="3373" spans="2:51" s="13" customFormat="1">
      <c r="B3373" s="164"/>
      <c r="D3373" s="159" t="s">
        <v>206</v>
      </c>
      <c r="E3373" s="165" t="s">
        <v>3</v>
      </c>
      <c r="F3373" s="166" t="s">
        <v>4345</v>
      </c>
      <c r="H3373" s="167">
        <v>28.414000000000001</v>
      </c>
      <c r="I3373" s="168"/>
      <c r="L3373" s="164"/>
      <c r="M3373" s="169"/>
      <c r="N3373" s="170"/>
      <c r="O3373" s="170"/>
      <c r="P3373" s="170"/>
      <c r="Q3373" s="170"/>
      <c r="R3373" s="170"/>
      <c r="S3373" s="170"/>
      <c r="T3373" s="171"/>
      <c r="AT3373" s="165" t="s">
        <v>206</v>
      </c>
      <c r="AU3373" s="165" t="s">
        <v>81</v>
      </c>
      <c r="AV3373" s="13" t="s">
        <v>81</v>
      </c>
      <c r="AW3373" s="13" t="s">
        <v>34</v>
      </c>
      <c r="AX3373" s="13" t="s">
        <v>72</v>
      </c>
      <c r="AY3373" s="165" t="s">
        <v>195</v>
      </c>
    </row>
    <row r="3374" spans="2:51" s="13" customFormat="1">
      <c r="B3374" s="164"/>
      <c r="D3374" s="159" t="s">
        <v>206</v>
      </c>
      <c r="E3374" s="165" t="s">
        <v>3</v>
      </c>
      <c r="F3374" s="166" t="s">
        <v>918</v>
      </c>
      <c r="H3374" s="167">
        <v>-1.8</v>
      </c>
      <c r="I3374" s="168"/>
      <c r="L3374" s="164"/>
      <c r="M3374" s="169"/>
      <c r="N3374" s="170"/>
      <c r="O3374" s="170"/>
      <c r="P3374" s="170"/>
      <c r="Q3374" s="170"/>
      <c r="R3374" s="170"/>
      <c r="S3374" s="170"/>
      <c r="T3374" s="171"/>
      <c r="AT3374" s="165" t="s">
        <v>206</v>
      </c>
      <c r="AU3374" s="165" t="s">
        <v>81</v>
      </c>
      <c r="AV3374" s="13" t="s">
        <v>81</v>
      </c>
      <c r="AW3374" s="13" t="s">
        <v>34</v>
      </c>
      <c r="AX3374" s="13" t="s">
        <v>72</v>
      </c>
      <c r="AY3374" s="165" t="s">
        <v>195</v>
      </c>
    </row>
    <row r="3375" spans="2:51" s="13" customFormat="1">
      <c r="B3375" s="164"/>
      <c r="D3375" s="159" t="s">
        <v>206</v>
      </c>
      <c r="E3375" s="165" t="s">
        <v>3</v>
      </c>
      <c r="F3375" s="166" t="s">
        <v>4346</v>
      </c>
      <c r="H3375" s="167">
        <v>19.248000000000001</v>
      </c>
      <c r="I3375" s="168"/>
      <c r="L3375" s="164"/>
      <c r="M3375" s="169"/>
      <c r="N3375" s="170"/>
      <c r="O3375" s="170"/>
      <c r="P3375" s="170"/>
      <c r="Q3375" s="170"/>
      <c r="R3375" s="170"/>
      <c r="S3375" s="170"/>
      <c r="T3375" s="171"/>
      <c r="AT3375" s="165" t="s">
        <v>206</v>
      </c>
      <c r="AU3375" s="165" t="s">
        <v>81</v>
      </c>
      <c r="AV3375" s="13" t="s">
        <v>81</v>
      </c>
      <c r="AW3375" s="13" t="s">
        <v>34</v>
      </c>
      <c r="AX3375" s="13" t="s">
        <v>72</v>
      </c>
      <c r="AY3375" s="165" t="s">
        <v>195</v>
      </c>
    </row>
    <row r="3376" spans="2:51" s="13" customFormat="1">
      <c r="B3376" s="164"/>
      <c r="D3376" s="159" t="s">
        <v>206</v>
      </c>
      <c r="E3376" s="165" t="s">
        <v>3</v>
      </c>
      <c r="F3376" s="166" t="s">
        <v>918</v>
      </c>
      <c r="H3376" s="167">
        <v>-1.8</v>
      </c>
      <c r="I3376" s="168"/>
      <c r="L3376" s="164"/>
      <c r="M3376" s="169"/>
      <c r="N3376" s="170"/>
      <c r="O3376" s="170"/>
      <c r="P3376" s="170"/>
      <c r="Q3376" s="170"/>
      <c r="R3376" s="170"/>
      <c r="S3376" s="170"/>
      <c r="T3376" s="171"/>
      <c r="AT3376" s="165" t="s">
        <v>206</v>
      </c>
      <c r="AU3376" s="165" t="s">
        <v>81</v>
      </c>
      <c r="AV3376" s="13" t="s">
        <v>81</v>
      </c>
      <c r="AW3376" s="13" t="s">
        <v>34</v>
      </c>
      <c r="AX3376" s="13" t="s">
        <v>72</v>
      </c>
      <c r="AY3376" s="165" t="s">
        <v>195</v>
      </c>
    </row>
    <row r="3377" spans="2:51" s="13" customFormat="1">
      <c r="B3377" s="164"/>
      <c r="D3377" s="159" t="s">
        <v>206</v>
      </c>
      <c r="E3377" s="165" t="s">
        <v>3</v>
      </c>
      <c r="F3377" s="166" t="s">
        <v>4347</v>
      </c>
      <c r="H3377" s="167">
        <v>10.164</v>
      </c>
      <c r="I3377" s="168"/>
      <c r="L3377" s="164"/>
      <c r="M3377" s="169"/>
      <c r="N3377" s="170"/>
      <c r="O3377" s="170"/>
      <c r="P3377" s="170"/>
      <c r="Q3377" s="170"/>
      <c r="R3377" s="170"/>
      <c r="S3377" s="170"/>
      <c r="T3377" s="171"/>
      <c r="AT3377" s="165" t="s">
        <v>206</v>
      </c>
      <c r="AU3377" s="165" t="s">
        <v>81</v>
      </c>
      <c r="AV3377" s="13" t="s">
        <v>81</v>
      </c>
      <c r="AW3377" s="13" t="s">
        <v>34</v>
      </c>
      <c r="AX3377" s="13" t="s">
        <v>72</v>
      </c>
      <c r="AY3377" s="165" t="s">
        <v>195</v>
      </c>
    </row>
    <row r="3378" spans="2:51" s="13" customFormat="1">
      <c r="B3378" s="164"/>
      <c r="D3378" s="159" t="s">
        <v>206</v>
      </c>
      <c r="E3378" s="165" t="s">
        <v>3</v>
      </c>
      <c r="F3378" s="166" t="s">
        <v>886</v>
      </c>
      <c r="H3378" s="167">
        <v>-2.8</v>
      </c>
      <c r="I3378" s="168"/>
      <c r="L3378" s="164"/>
      <c r="M3378" s="169"/>
      <c r="N3378" s="170"/>
      <c r="O3378" s="170"/>
      <c r="P3378" s="170"/>
      <c r="Q3378" s="170"/>
      <c r="R3378" s="170"/>
      <c r="S3378" s="170"/>
      <c r="T3378" s="171"/>
      <c r="AT3378" s="165" t="s">
        <v>206</v>
      </c>
      <c r="AU3378" s="165" t="s">
        <v>81</v>
      </c>
      <c r="AV3378" s="13" t="s">
        <v>81</v>
      </c>
      <c r="AW3378" s="13" t="s">
        <v>34</v>
      </c>
      <c r="AX3378" s="13" t="s">
        <v>72</v>
      </c>
      <c r="AY3378" s="165" t="s">
        <v>195</v>
      </c>
    </row>
    <row r="3379" spans="2:51" s="13" customFormat="1">
      <c r="B3379" s="164"/>
      <c r="D3379" s="159" t="s">
        <v>206</v>
      </c>
      <c r="E3379" s="165" t="s">
        <v>3</v>
      </c>
      <c r="F3379" s="166" t="s">
        <v>4348</v>
      </c>
      <c r="H3379" s="167">
        <v>9.8919999999999995</v>
      </c>
      <c r="I3379" s="168"/>
      <c r="L3379" s="164"/>
      <c r="M3379" s="169"/>
      <c r="N3379" s="170"/>
      <c r="O3379" s="170"/>
      <c r="P3379" s="170"/>
      <c r="Q3379" s="170"/>
      <c r="R3379" s="170"/>
      <c r="S3379" s="170"/>
      <c r="T3379" s="171"/>
      <c r="AT3379" s="165" t="s">
        <v>206</v>
      </c>
      <c r="AU3379" s="165" t="s">
        <v>81</v>
      </c>
      <c r="AV3379" s="13" t="s">
        <v>81</v>
      </c>
      <c r="AW3379" s="13" t="s">
        <v>34</v>
      </c>
      <c r="AX3379" s="13" t="s">
        <v>72</v>
      </c>
      <c r="AY3379" s="165" t="s">
        <v>195</v>
      </c>
    </row>
    <row r="3380" spans="2:51" s="13" customFormat="1">
      <c r="B3380" s="164"/>
      <c r="D3380" s="159" t="s">
        <v>206</v>
      </c>
      <c r="E3380" s="165" t="s">
        <v>3</v>
      </c>
      <c r="F3380" s="166" t="s">
        <v>890</v>
      </c>
      <c r="H3380" s="167">
        <v>-1.4</v>
      </c>
      <c r="I3380" s="168"/>
      <c r="L3380" s="164"/>
      <c r="M3380" s="169"/>
      <c r="N3380" s="170"/>
      <c r="O3380" s="170"/>
      <c r="P3380" s="170"/>
      <c r="Q3380" s="170"/>
      <c r="R3380" s="170"/>
      <c r="S3380" s="170"/>
      <c r="T3380" s="171"/>
      <c r="AT3380" s="165" t="s">
        <v>206</v>
      </c>
      <c r="AU3380" s="165" t="s">
        <v>81</v>
      </c>
      <c r="AV3380" s="13" t="s">
        <v>81</v>
      </c>
      <c r="AW3380" s="13" t="s">
        <v>34</v>
      </c>
      <c r="AX3380" s="13" t="s">
        <v>72</v>
      </c>
      <c r="AY3380" s="165" t="s">
        <v>195</v>
      </c>
    </row>
    <row r="3381" spans="2:51" s="13" customFormat="1">
      <c r="B3381" s="164"/>
      <c r="D3381" s="159" t="s">
        <v>206</v>
      </c>
      <c r="E3381" s="165" t="s">
        <v>3</v>
      </c>
      <c r="F3381" s="166" t="s">
        <v>4349</v>
      </c>
      <c r="H3381" s="167">
        <v>10.167999999999999</v>
      </c>
      <c r="I3381" s="168"/>
      <c r="L3381" s="164"/>
      <c r="M3381" s="169"/>
      <c r="N3381" s="170"/>
      <c r="O3381" s="170"/>
      <c r="P3381" s="170"/>
      <c r="Q3381" s="170"/>
      <c r="R3381" s="170"/>
      <c r="S3381" s="170"/>
      <c r="T3381" s="171"/>
      <c r="AT3381" s="165" t="s">
        <v>206</v>
      </c>
      <c r="AU3381" s="165" t="s">
        <v>81</v>
      </c>
      <c r="AV3381" s="13" t="s">
        <v>81</v>
      </c>
      <c r="AW3381" s="13" t="s">
        <v>34</v>
      </c>
      <c r="AX3381" s="13" t="s">
        <v>72</v>
      </c>
      <c r="AY3381" s="165" t="s">
        <v>195</v>
      </c>
    </row>
    <row r="3382" spans="2:51" s="13" customFormat="1">
      <c r="B3382" s="164"/>
      <c r="D3382" s="159" t="s">
        <v>206</v>
      </c>
      <c r="E3382" s="165" t="s">
        <v>3</v>
      </c>
      <c r="F3382" s="166" t="s">
        <v>886</v>
      </c>
      <c r="H3382" s="167">
        <v>-2.8</v>
      </c>
      <c r="I3382" s="168"/>
      <c r="L3382" s="164"/>
      <c r="M3382" s="169"/>
      <c r="N3382" s="170"/>
      <c r="O3382" s="170"/>
      <c r="P3382" s="170"/>
      <c r="Q3382" s="170"/>
      <c r="R3382" s="170"/>
      <c r="S3382" s="170"/>
      <c r="T3382" s="171"/>
      <c r="AT3382" s="165" t="s">
        <v>206</v>
      </c>
      <c r="AU3382" s="165" t="s">
        <v>81</v>
      </c>
      <c r="AV3382" s="13" t="s">
        <v>81</v>
      </c>
      <c r="AW3382" s="13" t="s">
        <v>34</v>
      </c>
      <c r="AX3382" s="13" t="s">
        <v>72</v>
      </c>
      <c r="AY3382" s="165" t="s">
        <v>195</v>
      </c>
    </row>
    <row r="3383" spans="2:51" s="13" customFormat="1">
      <c r="B3383" s="164"/>
      <c r="D3383" s="159" t="s">
        <v>206</v>
      </c>
      <c r="E3383" s="165" t="s">
        <v>3</v>
      </c>
      <c r="F3383" s="166" t="s">
        <v>4350</v>
      </c>
      <c r="H3383" s="167">
        <v>9.8960000000000008</v>
      </c>
      <c r="I3383" s="168"/>
      <c r="L3383" s="164"/>
      <c r="M3383" s="169"/>
      <c r="N3383" s="170"/>
      <c r="O3383" s="170"/>
      <c r="P3383" s="170"/>
      <c r="Q3383" s="170"/>
      <c r="R3383" s="170"/>
      <c r="S3383" s="170"/>
      <c r="T3383" s="171"/>
      <c r="AT3383" s="165" t="s">
        <v>206</v>
      </c>
      <c r="AU3383" s="165" t="s">
        <v>81</v>
      </c>
      <c r="AV3383" s="13" t="s">
        <v>81</v>
      </c>
      <c r="AW3383" s="13" t="s">
        <v>34</v>
      </c>
      <c r="AX3383" s="13" t="s">
        <v>72</v>
      </c>
      <c r="AY3383" s="165" t="s">
        <v>195</v>
      </c>
    </row>
    <row r="3384" spans="2:51" s="13" customFormat="1">
      <c r="B3384" s="164"/>
      <c r="D3384" s="159" t="s">
        <v>206</v>
      </c>
      <c r="E3384" s="165" t="s">
        <v>3</v>
      </c>
      <c r="F3384" s="166" t="s">
        <v>890</v>
      </c>
      <c r="H3384" s="167">
        <v>-1.4</v>
      </c>
      <c r="I3384" s="168"/>
      <c r="L3384" s="164"/>
      <c r="M3384" s="169"/>
      <c r="N3384" s="170"/>
      <c r="O3384" s="170"/>
      <c r="P3384" s="170"/>
      <c r="Q3384" s="170"/>
      <c r="R3384" s="170"/>
      <c r="S3384" s="170"/>
      <c r="T3384" s="171"/>
      <c r="AT3384" s="165" t="s">
        <v>206</v>
      </c>
      <c r="AU3384" s="165" t="s">
        <v>81</v>
      </c>
      <c r="AV3384" s="13" t="s">
        <v>81</v>
      </c>
      <c r="AW3384" s="13" t="s">
        <v>34</v>
      </c>
      <c r="AX3384" s="13" t="s">
        <v>72</v>
      </c>
      <c r="AY3384" s="165" t="s">
        <v>195</v>
      </c>
    </row>
    <row r="3385" spans="2:51" s="13" customFormat="1">
      <c r="B3385" s="164"/>
      <c r="D3385" s="159" t="s">
        <v>206</v>
      </c>
      <c r="E3385" s="165" t="s">
        <v>3</v>
      </c>
      <c r="F3385" s="166" t="s">
        <v>4351</v>
      </c>
      <c r="H3385" s="167">
        <v>0.9</v>
      </c>
      <c r="I3385" s="168"/>
      <c r="L3385" s="164"/>
      <c r="M3385" s="169"/>
      <c r="N3385" s="170"/>
      <c r="O3385" s="170"/>
      <c r="P3385" s="170"/>
      <c r="Q3385" s="170"/>
      <c r="R3385" s="170"/>
      <c r="S3385" s="170"/>
      <c r="T3385" s="171"/>
      <c r="AT3385" s="165" t="s">
        <v>206</v>
      </c>
      <c r="AU3385" s="165" t="s">
        <v>81</v>
      </c>
      <c r="AV3385" s="13" t="s">
        <v>81</v>
      </c>
      <c r="AW3385" s="13" t="s">
        <v>34</v>
      </c>
      <c r="AX3385" s="13" t="s">
        <v>72</v>
      </c>
      <c r="AY3385" s="165" t="s">
        <v>195</v>
      </c>
    </row>
    <row r="3386" spans="2:51" s="13" customFormat="1">
      <c r="B3386" s="164"/>
      <c r="D3386" s="159" t="s">
        <v>206</v>
      </c>
      <c r="E3386" s="165" t="s">
        <v>3</v>
      </c>
      <c r="F3386" s="166" t="s">
        <v>4352</v>
      </c>
      <c r="H3386" s="167">
        <v>1.8380000000000001</v>
      </c>
      <c r="I3386" s="168"/>
      <c r="L3386" s="164"/>
      <c r="M3386" s="169"/>
      <c r="N3386" s="170"/>
      <c r="O3386" s="170"/>
      <c r="P3386" s="170"/>
      <c r="Q3386" s="170"/>
      <c r="R3386" s="170"/>
      <c r="S3386" s="170"/>
      <c r="T3386" s="171"/>
      <c r="AT3386" s="165" t="s">
        <v>206</v>
      </c>
      <c r="AU3386" s="165" t="s">
        <v>81</v>
      </c>
      <c r="AV3386" s="13" t="s">
        <v>81</v>
      </c>
      <c r="AW3386" s="13" t="s">
        <v>34</v>
      </c>
      <c r="AX3386" s="13" t="s">
        <v>72</v>
      </c>
      <c r="AY3386" s="165" t="s">
        <v>195</v>
      </c>
    </row>
    <row r="3387" spans="2:51" s="13" customFormat="1">
      <c r="B3387" s="164"/>
      <c r="D3387" s="159" t="s">
        <v>206</v>
      </c>
      <c r="E3387" s="165" t="s">
        <v>3</v>
      </c>
      <c r="F3387" s="166" t="s">
        <v>4353</v>
      </c>
      <c r="H3387" s="167">
        <v>3.0369999999999999</v>
      </c>
      <c r="I3387" s="168"/>
      <c r="L3387" s="164"/>
      <c r="M3387" s="169"/>
      <c r="N3387" s="170"/>
      <c r="O3387" s="170"/>
      <c r="P3387" s="170"/>
      <c r="Q3387" s="170"/>
      <c r="R3387" s="170"/>
      <c r="S3387" s="170"/>
      <c r="T3387" s="171"/>
      <c r="AT3387" s="165" t="s">
        <v>206</v>
      </c>
      <c r="AU3387" s="165" t="s">
        <v>81</v>
      </c>
      <c r="AV3387" s="13" t="s">
        <v>81</v>
      </c>
      <c r="AW3387" s="13" t="s">
        <v>34</v>
      </c>
      <c r="AX3387" s="13" t="s">
        <v>72</v>
      </c>
      <c r="AY3387" s="165" t="s">
        <v>195</v>
      </c>
    </row>
    <row r="3388" spans="2:51" s="13" customFormat="1">
      <c r="B3388" s="164"/>
      <c r="D3388" s="159" t="s">
        <v>206</v>
      </c>
      <c r="E3388" s="165" t="s">
        <v>3</v>
      </c>
      <c r="F3388" s="166" t="s">
        <v>4354</v>
      </c>
      <c r="H3388" s="167">
        <v>1.08</v>
      </c>
      <c r="I3388" s="168"/>
      <c r="L3388" s="164"/>
      <c r="M3388" s="169"/>
      <c r="N3388" s="170"/>
      <c r="O3388" s="170"/>
      <c r="P3388" s="170"/>
      <c r="Q3388" s="170"/>
      <c r="R3388" s="170"/>
      <c r="S3388" s="170"/>
      <c r="T3388" s="171"/>
      <c r="AT3388" s="165" t="s">
        <v>206</v>
      </c>
      <c r="AU3388" s="165" t="s">
        <v>81</v>
      </c>
      <c r="AV3388" s="13" t="s">
        <v>81</v>
      </c>
      <c r="AW3388" s="13" t="s">
        <v>34</v>
      </c>
      <c r="AX3388" s="13" t="s">
        <v>72</v>
      </c>
      <c r="AY3388" s="165" t="s">
        <v>195</v>
      </c>
    </row>
    <row r="3389" spans="2:51" s="13" customFormat="1">
      <c r="B3389" s="164"/>
      <c r="D3389" s="159" t="s">
        <v>206</v>
      </c>
      <c r="E3389" s="165" t="s">
        <v>3</v>
      </c>
      <c r="F3389" s="166" t="s">
        <v>4355</v>
      </c>
      <c r="H3389" s="167">
        <v>2.25</v>
      </c>
      <c r="I3389" s="168"/>
      <c r="L3389" s="164"/>
      <c r="M3389" s="169"/>
      <c r="N3389" s="170"/>
      <c r="O3389" s="170"/>
      <c r="P3389" s="170"/>
      <c r="Q3389" s="170"/>
      <c r="R3389" s="170"/>
      <c r="S3389" s="170"/>
      <c r="T3389" s="171"/>
      <c r="AT3389" s="165" t="s">
        <v>206</v>
      </c>
      <c r="AU3389" s="165" t="s">
        <v>81</v>
      </c>
      <c r="AV3389" s="13" t="s">
        <v>81</v>
      </c>
      <c r="AW3389" s="13" t="s">
        <v>34</v>
      </c>
      <c r="AX3389" s="13" t="s">
        <v>72</v>
      </c>
      <c r="AY3389" s="165" t="s">
        <v>195</v>
      </c>
    </row>
    <row r="3390" spans="2:51" s="13" customFormat="1">
      <c r="B3390" s="164"/>
      <c r="D3390" s="159" t="s">
        <v>206</v>
      </c>
      <c r="E3390" s="165" t="s">
        <v>3</v>
      </c>
      <c r="F3390" s="166" t="s">
        <v>4356</v>
      </c>
      <c r="H3390" s="167">
        <v>4.5780000000000003</v>
      </c>
      <c r="I3390" s="168"/>
      <c r="L3390" s="164"/>
      <c r="M3390" s="169"/>
      <c r="N3390" s="170"/>
      <c r="O3390" s="170"/>
      <c r="P3390" s="170"/>
      <c r="Q3390" s="170"/>
      <c r="R3390" s="170"/>
      <c r="S3390" s="170"/>
      <c r="T3390" s="171"/>
      <c r="AT3390" s="165" t="s">
        <v>206</v>
      </c>
      <c r="AU3390" s="165" t="s">
        <v>81</v>
      </c>
      <c r="AV3390" s="13" t="s">
        <v>81</v>
      </c>
      <c r="AW3390" s="13" t="s">
        <v>34</v>
      </c>
      <c r="AX3390" s="13" t="s">
        <v>72</v>
      </c>
      <c r="AY3390" s="165" t="s">
        <v>195</v>
      </c>
    </row>
    <row r="3391" spans="2:51" s="13" customFormat="1">
      <c r="B3391" s="164"/>
      <c r="D3391" s="159" t="s">
        <v>206</v>
      </c>
      <c r="E3391" s="165" t="s">
        <v>3</v>
      </c>
      <c r="F3391" s="166" t="s">
        <v>4357</v>
      </c>
      <c r="H3391" s="167">
        <v>1.44</v>
      </c>
      <c r="I3391" s="168"/>
      <c r="L3391" s="164"/>
      <c r="M3391" s="169"/>
      <c r="N3391" s="170"/>
      <c r="O3391" s="170"/>
      <c r="P3391" s="170"/>
      <c r="Q3391" s="170"/>
      <c r="R3391" s="170"/>
      <c r="S3391" s="170"/>
      <c r="T3391" s="171"/>
      <c r="AT3391" s="165" t="s">
        <v>206</v>
      </c>
      <c r="AU3391" s="165" t="s">
        <v>81</v>
      </c>
      <c r="AV3391" s="13" t="s">
        <v>81</v>
      </c>
      <c r="AW3391" s="13" t="s">
        <v>34</v>
      </c>
      <c r="AX3391" s="13" t="s">
        <v>72</v>
      </c>
      <c r="AY3391" s="165" t="s">
        <v>195</v>
      </c>
    </row>
    <row r="3392" spans="2:51" s="13" customFormat="1">
      <c r="B3392" s="164"/>
      <c r="D3392" s="159" t="s">
        <v>206</v>
      </c>
      <c r="E3392" s="165" t="s">
        <v>3</v>
      </c>
      <c r="F3392" s="166" t="s">
        <v>4358</v>
      </c>
      <c r="H3392" s="167">
        <v>1.44</v>
      </c>
      <c r="I3392" s="168"/>
      <c r="L3392" s="164"/>
      <c r="M3392" s="169"/>
      <c r="N3392" s="170"/>
      <c r="O3392" s="170"/>
      <c r="P3392" s="170"/>
      <c r="Q3392" s="170"/>
      <c r="R3392" s="170"/>
      <c r="S3392" s="170"/>
      <c r="T3392" s="171"/>
      <c r="AT3392" s="165" t="s">
        <v>206</v>
      </c>
      <c r="AU3392" s="165" t="s">
        <v>81</v>
      </c>
      <c r="AV3392" s="13" t="s">
        <v>81</v>
      </c>
      <c r="AW3392" s="13" t="s">
        <v>34</v>
      </c>
      <c r="AX3392" s="13" t="s">
        <v>72</v>
      </c>
      <c r="AY3392" s="165" t="s">
        <v>195</v>
      </c>
    </row>
    <row r="3393" spans="2:51" s="13" customFormat="1">
      <c r="B3393" s="164"/>
      <c r="D3393" s="159" t="s">
        <v>206</v>
      </c>
      <c r="E3393" s="165" t="s">
        <v>3</v>
      </c>
      <c r="F3393" s="166" t="s">
        <v>4359</v>
      </c>
      <c r="H3393" s="167">
        <v>3.375</v>
      </c>
      <c r="I3393" s="168"/>
      <c r="L3393" s="164"/>
      <c r="M3393" s="169"/>
      <c r="N3393" s="170"/>
      <c r="O3393" s="170"/>
      <c r="P3393" s="170"/>
      <c r="Q3393" s="170"/>
      <c r="R3393" s="170"/>
      <c r="S3393" s="170"/>
      <c r="T3393" s="171"/>
      <c r="AT3393" s="165" t="s">
        <v>206</v>
      </c>
      <c r="AU3393" s="165" t="s">
        <v>81</v>
      </c>
      <c r="AV3393" s="13" t="s">
        <v>81</v>
      </c>
      <c r="AW3393" s="13" t="s">
        <v>34</v>
      </c>
      <c r="AX3393" s="13" t="s">
        <v>72</v>
      </c>
      <c r="AY3393" s="165" t="s">
        <v>195</v>
      </c>
    </row>
    <row r="3394" spans="2:51" s="13" customFormat="1">
      <c r="B3394" s="164"/>
      <c r="D3394" s="159" t="s">
        <v>206</v>
      </c>
      <c r="E3394" s="165" t="s">
        <v>3</v>
      </c>
      <c r="F3394" s="166" t="s">
        <v>4360</v>
      </c>
      <c r="H3394" s="167">
        <v>10.281000000000001</v>
      </c>
      <c r="I3394" s="168"/>
      <c r="L3394" s="164"/>
      <c r="M3394" s="169"/>
      <c r="N3394" s="170"/>
      <c r="O3394" s="170"/>
      <c r="P3394" s="170"/>
      <c r="Q3394" s="170"/>
      <c r="R3394" s="170"/>
      <c r="S3394" s="170"/>
      <c r="T3394" s="171"/>
      <c r="AT3394" s="165" t="s">
        <v>206</v>
      </c>
      <c r="AU3394" s="165" t="s">
        <v>81</v>
      </c>
      <c r="AV3394" s="13" t="s">
        <v>81</v>
      </c>
      <c r="AW3394" s="13" t="s">
        <v>34</v>
      </c>
      <c r="AX3394" s="13" t="s">
        <v>72</v>
      </c>
      <c r="AY3394" s="165" t="s">
        <v>195</v>
      </c>
    </row>
    <row r="3395" spans="2:51" s="13" customFormat="1">
      <c r="B3395" s="164"/>
      <c r="D3395" s="159" t="s">
        <v>206</v>
      </c>
      <c r="E3395" s="165" t="s">
        <v>3</v>
      </c>
      <c r="F3395" s="166" t="s">
        <v>4360</v>
      </c>
      <c r="H3395" s="167">
        <v>10.281000000000001</v>
      </c>
      <c r="I3395" s="168"/>
      <c r="L3395" s="164"/>
      <c r="M3395" s="169"/>
      <c r="N3395" s="170"/>
      <c r="O3395" s="170"/>
      <c r="P3395" s="170"/>
      <c r="Q3395" s="170"/>
      <c r="R3395" s="170"/>
      <c r="S3395" s="170"/>
      <c r="T3395" s="171"/>
      <c r="AT3395" s="165" t="s">
        <v>206</v>
      </c>
      <c r="AU3395" s="165" t="s">
        <v>81</v>
      </c>
      <c r="AV3395" s="13" t="s">
        <v>81</v>
      </c>
      <c r="AW3395" s="13" t="s">
        <v>34</v>
      </c>
      <c r="AX3395" s="13" t="s">
        <v>72</v>
      </c>
      <c r="AY3395" s="165" t="s">
        <v>195</v>
      </c>
    </row>
    <row r="3396" spans="2:51" s="13" customFormat="1">
      <c r="B3396" s="164"/>
      <c r="D3396" s="159" t="s">
        <v>206</v>
      </c>
      <c r="E3396" s="165" t="s">
        <v>3</v>
      </c>
      <c r="F3396" s="166" t="s">
        <v>4360</v>
      </c>
      <c r="H3396" s="167">
        <v>10.281000000000001</v>
      </c>
      <c r="I3396" s="168"/>
      <c r="L3396" s="164"/>
      <c r="M3396" s="169"/>
      <c r="N3396" s="170"/>
      <c r="O3396" s="170"/>
      <c r="P3396" s="170"/>
      <c r="Q3396" s="170"/>
      <c r="R3396" s="170"/>
      <c r="S3396" s="170"/>
      <c r="T3396" s="171"/>
      <c r="AT3396" s="165" t="s">
        <v>206</v>
      </c>
      <c r="AU3396" s="165" t="s">
        <v>81</v>
      </c>
      <c r="AV3396" s="13" t="s">
        <v>81</v>
      </c>
      <c r="AW3396" s="13" t="s">
        <v>34</v>
      </c>
      <c r="AX3396" s="13" t="s">
        <v>72</v>
      </c>
      <c r="AY3396" s="165" t="s">
        <v>195</v>
      </c>
    </row>
    <row r="3397" spans="2:51" s="13" customFormat="1">
      <c r="B3397" s="164"/>
      <c r="D3397" s="159" t="s">
        <v>206</v>
      </c>
      <c r="E3397" s="165" t="s">
        <v>3</v>
      </c>
      <c r="F3397" s="166" t="s">
        <v>4360</v>
      </c>
      <c r="H3397" s="167">
        <v>10.281000000000001</v>
      </c>
      <c r="I3397" s="168"/>
      <c r="L3397" s="164"/>
      <c r="M3397" s="169"/>
      <c r="N3397" s="170"/>
      <c r="O3397" s="170"/>
      <c r="P3397" s="170"/>
      <c r="Q3397" s="170"/>
      <c r="R3397" s="170"/>
      <c r="S3397" s="170"/>
      <c r="T3397" s="171"/>
      <c r="AT3397" s="165" t="s">
        <v>206</v>
      </c>
      <c r="AU3397" s="165" t="s">
        <v>81</v>
      </c>
      <c r="AV3397" s="13" t="s">
        <v>81</v>
      </c>
      <c r="AW3397" s="13" t="s">
        <v>34</v>
      </c>
      <c r="AX3397" s="13" t="s">
        <v>72</v>
      </c>
      <c r="AY3397" s="165" t="s">
        <v>195</v>
      </c>
    </row>
    <row r="3398" spans="2:51" s="13" customFormat="1">
      <c r="B3398" s="164"/>
      <c r="D3398" s="159" t="s">
        <v>206</v>
      </c>
      <c r="E3398" s="165" t="s">
        <v>3</v>
      </c>
      <c r="F3398" s="166" t="s">
        <v>4361</v>
      </c>
      <c r="H3398" s="167">
        <v>11.183</v>
      </c>
      <c r="I3398" s="168"/>
      <c r="L3398" s="164"/>
      <c r="M3398" s="169"/>
      <c r="N3398" s="170"/>
      <c r="O3398" s="170"/>
      <c r="P3398" s="170"/>
      <c r="Q3398" s="170"/>
      <c r="R3398" s="170"/>
      <c r="S3398" s="170"/>
      <c r="T3398" s="171"/>
      <c r="AT3398" s="165" t="s">
        <v>206</v>
      </c>
      <c r="AU3398" s="165" t="s">
        <v>81</v>
      </c>
      <c r="AV3398" s="13" t="s">
        <v>81</v>
      </c>
      <c r="AW3398" s="13" t="s">
        <v>34</v>
      </c>
      <c r="AX3398" s="13" t="s">
        <v>72</v>
      </c>
      <c r="AY3398" s="165" t="s">
        <v>195</v>
      </c>
    </row>
    <row r="3399" spans="2:51" s="14" customFormat="1">
      <c r="B3399" s="172"/>
      <c r="D3399" s="159" t="s">
        <v>206</v>
      </c>
      <c r="E3399" s="173" t="s">
        <v>3</v>
      </c>
      <c r="F3399" s="174" t="s">
        <v>514</v>
      </c>
      <c r="H3399" s="175">
        <v>240.16499999999999</v>
      </c>
      <c r="I3399" s="176"/>
      <c r="L3399" s="172"/>
      <c r="M3399" s="177"/>
      <c r="N3399" s="178"/>
      <c r="O3399" s="178"/>
      <c r="P3399" s="178"/>
      <c r="Q3399" s="178"/>
      <c r="R3399" s="178"/>
      <c r="S3399" s="178"/>
      <c r="T3399" s="179"/>
      <c r="AT3399" s="173" t="s">
        <v>206</v>
      </c>
      <c r="AU3399" s="173" t="s">
        <v>81</v>
      </c>
      <c r="AV3399" s="14" t="s">
        <v>109</v>
      </c>
      <c r="AW3399" s="14" t="s">
        <v>34</v>
      </c>
      <c r="AX3399" s="14" t="s">
        <v>72</v>
      </c>
      <c r="AY3399" s="173" t="s">
        <v>195</v>
      </c>
    </row>
    <row r="3400" spans="2:51" s="13" customFormat="1">
      <c r="B3400" s="164"/>
      <c r="D3400" s="159" t="s">
        <v>206</v>
      </c>
      <c r="E3400" s="165" t="s">
        <v>3</v>
      </c>
      <c r="F3400" s="166" t="s">
        <v>4362</v>
      </c>
      <c r="H3400" s="167">
        <v>14</v>
      </c>
      <c r="I3400" s="168"/>
      <c r="L3400" s="164"/>
      <c r="M3400" s="169"/>
      <c r="N3400" s="170"/>
      <c r="O3400" s="170"/>
      <c r="P3400" s="170"/>
      <c r="Q3400" s="170"/>
      <c r="R3400" s="170"/>
      <c r="S3400" s="170"/>
      <c r="T3400" s="171"/>
      <c r="AT3400" s="165" t="s">
        <v>206</v>
      </c>
      <c r="AU3400" s="165" t="s">
        <v>81</v>
      </c>
      <c r="AV3400" s="13" t="s">
        <v>81</v>
      </c>
      <c r="AW3400" s="13" t="s">
        <v>34</v>
      </c>
      <c r="AX3400" s="13" t="s">
        <v>72</v>
      </c>
      <c r="AY3400" s="165" t="s">
        <v>195</v>
      </c>
    </row>
    <row r="3401" spans="2:51" s="13" customFormat="1">
      <c r="B3401" s="164"/>
      <c r="D3401" s="159" t="s">
        <v>206</v>
      </c>
      <c r="E3401" s="165" t="s">
        <v>3</v>
      </c>
      <c r="F3401" s="166" t="s">
        <v>4363</v>
      </c>
      <c r="H3401" s="167">
        <v>-4.2</v>
      </c>
      <c r="I3401" s="168"/>
      <c r="L3401" s="164"/>
      <c r="M3401" s="169"/>
      <c r="N3401" s="170"/>
      <c r="O3401" s="170"/>
      <c r="P3401" s="170"/>
      <c r="Q3401" s="170"/>
      <c r="R3401" s="170"/>
      <c r="S3401" s="170"/>
      <c r="T3401" s="171"/>
      <c r="AT3401" s="165" t="s">
        <v>206</v>
      </c>
      <c r="AU3401" s="165" t="s">
        <v>81</v>
      </c>
      <c r="AV3401" s="13" t="s">
        <v>81</v>
      </c>
      <c r="AW3401" s="13" t="s">
        <v>34</v>
      </c>
      <c r="AX3401" s="13" t="s">
        <v>72</v>
      </c>
      <c r="AY3401" s="165" t="s">
        <v>195</v>
      </c>
    </row>
    <row r="3402" spans="2:51" s="13" customFormat="1">
      <c r="B3402" s="164"/>
      <c r="D3402" s="159" t="s">
        <v>206</v>
      </c>
      <c r="E3402" s="165" t="s">
        <v>3</v>
      </c>
      <c r="F3402" s="166" t="s">
        <v>4364</v>
      </c>
      <c r="H3402" s="167">
        <v>8.4</v>
      </c>
      <c r="I3402" s="168"/>
      <c r="L3402" s="164"/>
      <c r="M3402" s="169"/>
      <c r="N3402" s="170"/>
      <c r="O3402" s="170"/>
      <c r="P3402" s="170"/>
      <c r="Q3402" s="170"/>
      <c r="R3402" s="170"/>
      <c r="S3402" s="170"/>
      <c r="T3402" s="171"/>
      <c r="AT3402" s="165" t="s">
        <v>206</v>
      </c>
      <c r="AU3402" s="165" t="s">
        <v>81</v>
      </c>
      <c r="AV3402" s="13" t="s">
        <v>81</v>
      </c>
      <c r="AW3402" s="13" t="s">
        <v>34</v>
      </c>
      <c r="AX3402" s="13" t="s">
        <v>72</v>
      </c>
      <c r="AY3402" s="165" t="s">
        <v>195</v>
      </c>
    </row>
    <row r="3403" spans="2:51" s="13" customFormat="1">
      <c r="B3403" s="164"/>
      <c r="D3403" s="159" t="s">
        <v>206</v>
      </c>
      <c r="E3403" s="165" t="s">
        <v>3</v>
      </c>
      <c r="F3403" s="166" t="s">
        <v>890</v>
      </c>
      <c r="H3403" s="167">
        <v>-1.4</v>
      </c>
      <c r="I3403" s="168"/>
      <c r="L3403" s="164"/>
      <c r="M3403" s="169"/>
      <c r="N3403" s="170"/>
      <c r="O3403" s="170"/>
      <c r="P3403" s="170"/>
      <c r="Q3403" s="170"/>
      <c r="R3403" s="170"/>
      <c r="S3403" s="170"/>
      <c r="T3403" s="171"/>
      <c r="AT3403" s="165" t="s">
        <v>206</v>
      </c>
      <c r="AU3403" s="165" t="s">
        <v>81</v>
      </c>
      <c r="AV3403" s="13" t="s">
        <v>81</v>
      </c>
      <c r="AW3403" s="13" t="s">
        <v>34</v>
      </c>
      <c r="AX3403" s="13" t="s">
        <v>72</v>
      </c>
      <c r="AY3403" s="165" t="s">
        <v>195</v>
      </c>
    </row>
    <row r="3404" spans="2:51" s="13" customFormat="1">
      <c r="B3404" s="164"/>
      <c r="D3404" s="159" t="s">
        <v>206</v>
      </c>
      <c r="E3404" s="165" t="s">
        <v>3</v>
      </c>
      <c r="F3404" s="166" t="s">
        <v>4365</v>
      </c>
      <c r="H3404" s="167">
        <v>8.4</v>
      </c>
      <c r="I3404" s="168"/>
      <c r="L3404" s="164"/>
      <c r="M3404" s="169"/>
      <c r="N3404" s="170"/>
      <c r="O3404" s="170"/>
      <c r="P3404" s="170"/>
      <c r="Q3404" s="170"/>
      <c r="R3404" s="170"/>
      <c r="S3404" s="170"/>
      <c r="T3404" s="171"/>
      <c r="AT3404" s="165" t="s">
        <v>206</v>
      </c>
      <c r="AU3404" s="165" t="s">
        <v>81</v>
      </c>
      <c r="AV3404" s="13" t="s">
        <v>81</v>
      </c>
      <c r="AW3404" s="13" t="s">
        <v>34</v>
      </c>
      <c r="AX3404" s="13" t="s">
        <v>72</v>
      </c>
      <c r="AY3404" s="165" t="s">
        <v>195</v>
      </c>
    </row>
    <row r="3405" spans="2:51" s="13" customFormat="1">
      <c r="B3405" s="164"/>
      <c r="D3405" s="159" t="s">
        <v>206</v>
      </c>
      <c r="E3405" s="165" t="s">
        <v>3</v>
      </c>
      <c r="F3405" s="166" t="s">
        <v>890</v>
      </c>
      <c r="H3405" s="167">
        <v>-1.4</v>
      </c>
      <c r="I3405" s="168"/>
      <c r="L3405" s="164"/>
      <c r="M3405" s="169"/>
      <c r="N3405" s="170"/>
      <c r="O3405" s="170"/>
      <c r="P3405" s="170"/>
      <c r="Q3405" s="170"/>
      <c r="R3405" s="170"/>
      <c r="S3405" s="170"/>
      <c r="T3405" s="171"/>
      <c r="AT3405" s="165" t="s">
        <v>206</v>
      </c>
      <c r="AU3405" s="165" t="s">
        <v>81</v>
      </c>
      <c r="AV3405" s="13" t="s">
        <v>81</v>
      </c>
      <c r="AW3405" s="13" t="s">
        <v>34</v>
      </c>
      <c r="AX3405" s="13" t="s">
        <v>72</v>
      </c>
      <c r="AY3405" s="165" t="s">
        <v>195</v>
      </c>
    </row>
    <row r="3406" spans="2:51" s="13" customFormat="1">
      <c r="B3406" s="164"/>
      <c r="D3406" s="159" t="s">
        <v>206</v>
      </c>
      <c r="E3406" s="165" t="s">
        <v>3</v>
      </c>
      <c r="F3406" s="166" t="s">
        <v>4364</v>
      </c>
      <c r="H3406" s="167">
        <v>8.4</v>
      </c>
      <c r="I3406" s="168"/>
      <c r="L3406" s="164"/>
      <c r="M3406" s="169"/>
      <c r="N3406" s="170"/>
      <c r="O3406" s="170"/>
      <c r="P3406" s="170"/>
      <c r="Q3406" s="170"/>
      <c r="R3406" s="170"/>
      <c r="S3406" s="170"/>
      <c r="T3406" s="171"/>
      <c r="AT3406" s="165" t="s">
        <v>206</v>
      </c>
      <c r="AU3406" s="165" t="s">
        <v>81</v>
      </c>
      <c r="AV3406" s="13" t="s">
        <v>81</v>
      </c>
      <c r="AW3406" s="13" t="s">
        <v>34</v>
      </c>
      <c r="AX3406" s="13" t="s">
        <v>72</v>
      </c>
      <c r="AY3406" s="165" t="s">
        <v>195</v>
      </c>
    </row>
    <row r="3407" spans="2:51" s="13" customFormat="1">
      <c r="B3407" s="164"/>
      <c r="D3407" s="159" t="s">
        <v>206</v>
      </c>
      <c r="E3407" s="165" t="s">
        <v>3</v>
      </c>
      <c r="F3407" s="166" t="s">
        <v>890</v>
      </c>
      <c r="H3407" s="167">
        <v>-1.4</v>
      </c>
      <c r="I3407" s="168"/>
      <c r="L3407" s="164"/>
      <c r="M3407" s="169"/>
      <c r="N3407" s="170"/>
      <c r="O3407" s="170"/>
      <c r="P3407" s="170"/>
      <c r="Q3407" s="170"/>
      <c r="R3407" s="170"/>
      <c r="S3407" s="170"/>
      <c r="T3407" s="171"/>
      <c r="AT3407" s="165" t="s">
        <v>206</v>
      </c>
      <c r="AU3407" s="165" t="s">
        <v>81</v>
      </c>
      <c r="AV3407" s="13" t="s">
        <v>81</v>
      </c>
      <c r="AW3407" s="13" t="s">
        <v>34</v>
      </c>
      <c r="AX3407" s="13" t="s">
        <v>72</v>
      </c>
      <c r="AY3407" s="165" t="s">
        <v>195</v>
      </c>
    </row>
    <row r="3408" spans="2:51" s="13" customFormat="1">
      <c r="B3408" s="164"/>
      <c r="D3408" s="159" t="s">
        <v>206</v>
      </c>
      <c r="E3408" s="165" t="s">
        <v>3</v>
      </c>
      <c r="F3408" s="166" t="s">
        <v>4366</v>
      </c>
      <c r="H3408" s="167">
        <v>14.4</v>
      </c>
      <c r="I3408" s="168"/>
      <c r="L3408" s="164"/>
      <c r="M3408" s="169"/>
      <c r="N3408" s="170"/>
      <c r="O3408" s="170"/>
      <c r="P3408" s="170"/>
      <c r="Q3408" s="170"/>
      <c r="R3408" s="170"/>
      <c r="S3408" s="170"/>
      <c r="T3408" s="171"/>
      <c r="AT3408" s="165" t="s">
        <v>206</v>
      </c>
      <c r="AU3408" s="165" t="s">
        <v>81</v>
      </c>
      <c r="AV3408" s="13" t="s">
        <v>81</v>
      </c>
      <c r="AW3408" s="13" t="s">
        <v>34</v>
      </c>
      <c r="AX3408" s="13" t="s">
        <v>72</v>
      </c>
      <c r="AY3408" s="165" t="s">
        <v>195</v>
      </c>
    </row>
    <row r="3409" spans="2:51" s="13" customFormat="1">
      <c r="B3409" s="164"/>
      <c r="D3409" s="159" t="s">
        <v>206</v>
      </c>
      <c r="E3409" s="165" t="s">
        <v>3</v>
      </c>
      <c r="F3409" s="166" t="s">
        <v>886</v>
      </c>
      <c r="H3409" s="167">
        <v>-2.8</v>
      </c>
      <c r="I3409" s="168"/>
      <c r="L3409" s="164"/>
      <c r="M3409" s="169"/>
      <c r="N3409" s="170"/>
      <c r="O3409" s="170"/>
      <c r="P3409" s="170"/>
      <c r="Q3409" s="170"/>
      <c r="R3409" s="170"/>
      <c r="S3409" s="170"/>
      <c r="T3409" s="171"/>
      <c r="AT3409" s="165" t="s">
        <v>206</v>
      </c>
      <c r="AU3409" s="165" t="s">
        <v>81</v>
      </c>
      <c r="AV3409" s="13" t="s">
        <v>81</v>
      </c>
      <c r="AW3409" s="13" t="s">
        <v>34</v>
      </c>
      <c r="AX3409" s="13" t="s">
        <v>72</v>
      </c>
      <c r="AY3409" s="165" t="s">
        <v>195</v>
      </c>
    </row>
    <row r="3410" spans="2:51" s="13" customFormat="1">
      <c r="B3410" s="164"/>
      <c r="D3410" s="159" t="s">
        <v>206</v>
      </c>
      <c r="E3410" s="165" t="s">
        <v>3</v>
      </c>
      <c r="F3410" s="166" t="s">
        <v>4367</v>
      </c>
      <c r="H3410" s="167">
        <v>20.6</v>
      </c>
      <c r="I3410" s="168"/>
      <c r="L3410" s="164"/>
      <c r="M3410" s="169"/>
      <c r="N3410" s="170"/>
      <c r="O3410" s="170"/>
      <c r="P3410" s="170"/>
      <c r="Q3410" s="170"/>
      <c r="R3410" s="170"/>
      <c r="S3410" s="170"/>
      <c r="T3410" s="171"/>
      <c r="AT3410" s="165" t="s">
        <v>206</v>
      </c>
      <c r="AU3410" s="165" t="s">
        <v>81</v>
      </c>
      <c r="AV3410" s="13" t="s">
        <v>81</v>
      </c>
      <c r="AW3410" s="13" t="s">
        <v>34</v>
      </c>
      <c r="AX3410" s="13" t="s">
        <v>72</v>
      </c>
      <c r="AY3410" s="165" t="s">
        <v>195</v>
      </c>
    </row>
    <row r="3411" spans="2:51" s="13" customFormat="1">
      <c r="B3411" s="164"/>
      <c r="D3411" s="159" t="s">
        <v>206</v>
      </c>
      <c r="E3411" s="165" t="s">
        <v>3</v>
      </c>
      <c r="F3411" s="166" t="s">
        <v>918</v>
      </c>
      <c r="H3411" s="167">
        <v>-1.8</v>
      </c>
      <c r="I3411" s="168"/>
      <c r="L3411" s="164"/>
      <c r="M3411" s="169"/>
      <c r="N3411" s="170"/>
      <c r="O3411" s="170"/>
      <c r="P3411" s="170"/>
      <c r="Q3411" s="170"/>
      <c r="R3411" s="170"/>
      <c r="S3411" s="170"/>
      <c r="T3411" s="171"/>
      <c r="AT3411" s="165" t="s">
        <v>206</v>
      </c>
      <c r="AU3411" s="165" t="s">
        <v>81</v>
      </c>
      <c r="AV3411" s="13" t="s">
        <v>81</v>
      </c>
      <c r="AW3411" s="13" t="s">
        <v>34</v>
      </c>
      <c r="AX3411" s="13" t="s">
        <v>72</v>
      </c>
      <c r="AY3411" s="165" t="s">
        <v>195</v>
      </c>
    </row>
    <row r="3412" spans="2:51" s="13" customFormat="1">
      <c r="B3412" s="164"/>
      <c r="D3412" s="159" t="s">
        <v>206</v>
      </c>
      <c r="E3412" s="165" t="s">
        <v>3</v>
      </c>
      <c r="F3412" s="166" t="s">
        <v>4368</v>
      </c>
      <c r="H3412" s="167">
        <v>10.795999999999999</v>
      </c>
      <c r="I3412" s="168"/>
      <c r="L3412" s="164"/>
      <c r="M3412" s="169"/>
      <c r="N3412" s="170"/>
      <c r="O3412" s="170"/>
      <c r="P3412" s="170"/>
      <c r="Q3412" s="170"/>
      <c r="R3412" s="170"/>
      <c r="S3412" s="170"/>
      <c r="T3412" s="171"/>
      <c r="AT3412" s="165" t="s">
        <v>206</v>
      </c>
      <c r="AU3412" s="165" t="s">
        <v>81</v>
      </c>
      <c r="AV3412" s="13" t="s">
        <v>81</v>
      </c>
      <c r="AW3412" s="13" t="s">
        <v>34</v>
      </c>
      <c r="AX3412" s="13" t="s">
        <v>72</v>
      </c>
      <c r="AY3412" s="165" t="s">
        <v>195</v>
      </c>
    </row>
    <row r="3413" spans="2:51" s="13" customFormat="1">
      <c r="B3413" s="164"/>
      <c r="D3413" s="159" t="s">
        <v>206</v>
      </c>
      <c r="E3413" s="165" t="s">
        <v>3</v>
      </c>
      <c r="F3413" s="166" t="s">
        <v>890</v>
      </c>
      <c r="H3413" s="167">
        <v>-1.4</v>
      </c>
      <c r="I3413" s="168"/>
      <c r="L3413" s="164"/>
      <c r="M3413" s="169"/>
      <c r="N3413" s="170"/>
      <c r="O3413" s="170"/>
      <c r="P3413" s="170"/>
      <c r="Q3413" s="170"/>
      <c r="R3413" s="170"/>
      <c r="S3413" s="170"/>
      <c r="T3413" s="171"/>
      <c r="AT3413" s="165" t="s">
        <v>206</v>
      </c>
      <c r="AU3413" s="165" t="s">
        <v>81</v>
      </c>
      <c r="AV3413" s="13" t="s">
        <v>81</v>
      </c>
      <c r="AW3413" s="13" t="s">
        <v>34</v>
      </c>
      <c r="AX3413" s="13" t="s">
        <v>72</v>
      </c>
      <c r="AY3413" s="165" t="s">
        <v>195</v>
      </c>
    </row>
    <row r="3414" spans="2:51" s="13" customFormat="1">
      <c r="B3414" s="164"/>
      <c r="D3414" s="159" t="s">
        <v>206</v>
      </c>
      <c r="E3414" s="165" t="s">
        <v>3</v>
      </c>
      <c r="F3414" s="166" t="s">
        <v>4369</v>
      </c>
      <c r="H3414" s="167">
        <v>12.38</v>
      </c>
      <c r="I3414" s="168"/>
      <c r="L3414" s="164"/>
      <c r="M3414" s="169"/>
      <c r="N3414" s="170"/>
      <c r="O3414" s="170"/>
      <c r="P3414" s="170"/>
      <c r="Q3414" s="170"/>
      <c r="R3414" s="170"/>
      <c r="S3414" s="170"/>
      <c r="T3414" s="171"/>
      <c r="AT3414" s="165" t="s">
        <v>206</v>
      </c>
      <c r="AU3414" s="165" t="s">
        <v>81</v>
      </c>
      <c r="AV3414" s="13" t="s">
        <v>81</v>
      </c>
      <c r="AW3414" s="13" t="s">
        <v>34</v>
      </c>
      <c r="AX3414" s="13" t="s">
        <v>72</v>
      </c>
      <c r="AY3414" s="165" t="s">
        <v>195</v>
      </c>
    </row>
    <row r="3415" spans="2:51" s="13" customFormat="1">
      <c r="B3415" s="164"/>
      <c r="D3415" s="159" t="s">
        <v>206</v>
      </c>
      <c r="E3415" s="165" t="s">
        <v>3</v>
      </c>
      <c r="F3415" s="166" t="s">
        <v>886</v>
      </c>
      <c r="H3415" s="167">
        <v>-2.8</v>
      </c>
      <c r="I3415" s="168"/>
      <c r="L3415" s="164"/>
      <c r="M3415" s="169"/>
      <c r="N3415" s="170"/>
      <c r="O3415" s="170"/>
      <c r="P3415" s="170"/>
      <c r="Q3415" s="170"/>
      <c r="R3415" s="170"/>
      <c r="S3415" s="170"/>
      <c r="T3415" s="171"/>
      <c r="AT3415" s="165" t="s">
        <v>206</v>
      </c>
      <c r="AU3415" s="165" t="s">
        <v>81</v>
      </c>
      <c r="AV3415" s="13" t="s">
        <v>81</v>
      </c>
      <c r="AW3415" s="13" t="s">
        <v>34</v>
      </c>
      <c r="AX3415" s="13" t="s">
        <v>72</v>
      </c>
      <c r="AY3415" s="165" t="s">
        <v>195</v>
      </c>
    </row>
    <row r="3416" spans="2:51" s="13" customFormat="1">
      <c r="B3416" s="164"/>
      <c r="D3416" s="159" t="s">
        <v>206</v>
      </c>
      <c r="E3416" s="165" t="s">
        <v>3</v>
      </c>
      <c r="F3416" s="166" t="s">
        <v>4370</v>
      </c>
      <c r="H3416" s="167">
        <v>16.059999999999999</v>
      </c>
      <c r="I3416" s="168"/>
      <c r="L3416" s="164"/>
      <c r="M3416" s="169"/>
      <c r="N3416" s="170"/>
      <c r="O3416" s="170"/>
      <c r="P3416" s="170"/>
      <c r="Q3416" s="170"/>
      <c r="R3416" s="170"/>
      <c r="S3416" s="170"/>
      <c r="T3416" s="171"/>
      <c r="AT3416" s="165" t="s">
        <v>206</v>
      </c>
      <c r="AU3416" s="165" t="s">
        <v>81</v>
      </c>
      <c r="AV3416" s="13" t="s">
        <v>81</v>
      </c>
      <c r="AW3416" s="13" t="s">
        <v>34</v>
      </c>
      <c r="AX3416" s="13" t="s">
        <v>72</v>
      </c>
      <c r="AY3416" s="165" t="s">
        <v>195</v>
      </c>
    </row>
    <row r="3417" spans="2:51" s="13" customFormat="1">
      <c r="B3417" s="164"/>
      <c r="D3417" s="159" t="s">
        <v>206</v>
      </c>
      <c r="E3417" s="165" t="s">
        <v>3</v>
      </c>
      <c r="F3417" s="166" t="s">
        <v>894</v>
      </c>
      <c r="H3417" s="167">
        <v>-1.6</v>
      </c>
      <c r="I3417" s="168"/>
      <c r="L3417" s="164"/>
      <c r="M3417" s="169"/>
      <c r="N3417" s="170"/>
      <c r="O3417" s="170"/>
      <c r="P3417" s="170"/>
      <c r="Q3417" s="170"/>
      <c r="R3417" s="170"/>
      <c r="S3417" s="170"/>
      <c r="T3417" s="171"/>
      <c r="AT3417" s="165" t="s">
        <v>206</v>
      </c>
      <c r="AU3417" s="165" t="s">
        <v>81</v>
      </c>
      <c r="AV3417" s="13" t="s">
        <v>81</v>
      </c>
      <c r="AW3417" s="13" t="s">
        <v>34</v>
      </c>
      <c r="AX3417" s="13" t="s">
        <v>72</v>
      </c>
      <c r="AY3417" s="165" t="s">
        <v>195</v>
      </c>
    </row>
    <row r="3418" spans="2:51" s="13" customFormat="1">
      <c r="B3418" s="164"/>
      <c r="D3418" s="159" t="s">
        <v>206</v>
      </c>
      <c r="E3418" s="165" t="s">
        <v>3</v>
      </c>
      <c r="F3418" s="166" t="s">
        <v>4371</v>
      </c>
      <c r="H3418" s="167">
        <v>12.071999999999999</v>
      </c>
      <c r="I3418" s="168"/>
      <c r="L3418" s="164"/>
      <c r="M3418" s="169"/>
      <c r="N3418" s="170"/>
      <c r="O3418" s="170"/>
      <c r="P3418" s="170"/>
      <c r="Q3418" s="170"/>
      <c r="R3418" s="170"/>
      <c r="S3418" s="170"/>
      <c r="T3418" s="171"/>
      <c r="AT3418" s="165" t="s">
        <v>206</v>
      </c>
      <c r="AU3418" s="165" t="s">
        <v>81</v>
      </c>
      <c r="AV3418" s="13" t="s">
        <v>81</v>
      </c>
      <c r="AW3418" s="13" t="s">
        <v>34</v>
      </c>
      <c r="AX3418" s="13" t="s">
        <v>72</v>
      </c>
      <c r="AY3418" s="165" t="s">
        <v>195</v>
      </c>
    </row>
    <row r="3419" spans="2:51" s="13" customFormat="1">
      <c r="B3419" s="164"/>
      <c r="D3419" s="159" t="s">
        <v>206</v>
      </c>
      <c r="E3419" s="165" t="s">
        <v>3</v>
      </c>
      <c r="F3419" s="166" t="s">
        <v>890</v>
      </c>
      <c r="H3419" s="167">
        <v>-1.4</v>
      </c>
      <c r="I3419" s="168"/>
      <c r="L3419" s="164"/>
      <c r="M3419" s="169"/>
      <c r="N3419" s="170"/>
      <c r="O3419" s="170"/>
      <c r="P3419" s="170"/>
      <c r="Q3419" s="170"/>
      <c r="R3419" s="170"/>
      <c r="S3419" s="170"/>
      <c r="T3419" s="171"/>
      <c r="AT3419" s="165" t="s">
        <v>206</v>
      </c>
      <c r="AU3419" s="165" t="s">
        <v>81</v>
      </c>
      <c r="AV3419" s="13" t="s">
        <v>81</v>
      </c>
      <c r="AW3419" s="13" t="s">
        <v>34</v>
      </c>
      <c r="AX3419" s="13" t="s">
        <v>72</v>
      </c>
      <c r="AY3419" s="165" t="s">
        <v>195</v>
      </c>
    </row>
    <row r="3420" spans="2:51" s="13" customFormat="1">
      <c r="B3420" s="164"/>
      <c r="D3420" s="159" t="s">
        <v>206</v>
      </c>
      <c r="E3420" s="165" t="s">
        <v>3</v>
      </c>
      <c r="F3420" s="166" t="s">
        <v>4372</v>
      </c>
      <c r="H3420" s="167">
        <v>12.071999999999999</v>
      </c>
      <c r="I3420" s="168"/>
      <c r="L3420" s="164"/>
      <c r="M3420" s="169"/>
      <c r="N3420" s="170"/>
      <c r="O3420" s="170"/>
      <c r="P3420" s="170"/>
      <c r="Q3420" s="170"/>
      <c r="R3420" s="170"/>
      <c r="S3420" s="170"/>
      <c r="T3420" s="171"/>
      <c r="AT3420" s="165" t="s">
        <v>206</v>
      </c>
      <c r="AU3420" s="165" t="s">
        <v>81</v>
      </c>
      <c r="AV3420" s="13" t="s">
        <v>81</v>
      </c>
      <c r="AW3420" s="13" t="s">
        <v>34</v>
      </c>
      <c r="AX3420" s="13" t="s">
        <v>72</v>
      </c>
      <c r="AY3420" s="165" t="s">
        <v>195</v>
      </c>
    </row>
    <row r="3421" spans="2:51" s="13" customFormat="1">
      <c r="B3421" s="164"/>
      <c r="D3421" s="159" t="s">
        <v>206</v>
      </c>
      <c r="E3421" s="165" t="s">
        <v>3</v>
      </c>
      <c r="F3421" s="166" t="s">
        <v>894</v>
      </c>
      <c r="H3421" s="167">
        <v>-1.6</v>
      </c>
      <c r="I3421" s="168"/>
      <c r="L3421" s="164"/>
      <c r="M3421" s="169"/>
      <c r="N3421" s="170"/>
      <c r="O3421" s="170"/>
      <c r="P3421" s="170"/>
      <c r="Q3421" s="170"/>
      <c r="R3421" s="170"/>
      <c r="S3421" s="170"/>
      <c r="T3421" s="171"/>
      <c r="AT3421" s="165" t="s">
        <v>206</v>
      </c>
      <c r="AU3421" s="165" t="s">
        <v>81</v>
      </c>
      <c r="AV3421" s="13" t="s">
        <v>81</v>
      </c>
      <c r="AW3421" s="13" t="s">
        <v>34</v>
      </c>
      <c r="AX3421" s="13" t="s">
        <v>72</v>
      </c>
      <c r="AY3421" s="165" t="s">
        <v>195</v>
      </c>
    </row>
    <row r="3422" spans="2:51" s="13" customFormat="1">
      <c r="B3422" s="164"/>
      <c r="D3422" s="159" t="s">
        <v>206</v>
      </c>
      <c r="E3422" s="165" t="s">
        <v>3</v>
      </c>
      <c r="F3422" s="166" t="s">
        <v>886</v>
      </c>
      <c r="H3422" s="167">
        <v>-2.8</v>
      </c>
      <c r="I3422" s="168"/>
      <c r="L3422" s="164"/>
      <c r="M3422" s="169"/>
      <c r="N3422" s="170"/>
      <c r="O3422" s="170"/>
      <c r="P3422" s="170"/>
      <c r="Q3422" s="170"/>
      <c r="R3422" s="170"/>
      <c r="S3422" s="170"/>
      <c r="T3422" s="171"/>
      <c r="AT3422" s="165" t="s">
        <v>206</v>
      </c>
      <c r="AU3422" s="165" t="s">
        <v>81</v>
      </c>
      <c r="AV3422" s="13" t="s">
        <v>81</v>
      </c>
      <c r="AW3422" s="13" t="s">
        <v>34</v>
      </c>
      <c r="AX3422" s="13" t="s">
        <v>72</v>
      </c>
      <c r="AY3422" s="165" t="s">
        <v>195</v>
      </c>
    </row>
    <row r="3423" spans="2:51" s="13" customFormat="1">
      <c r="B3423" s="164"/>
      <c r="D3423" s="159" t="s">
        <v>206</v>
      </c>
      <c r="E3423" s="165" t="s">
        <v>3</v>
      </c>
      <c r="F3423" s="166" t="s">
        <v>4373</v>
      </c>
      <c r="H3423" s="167">
        <v>12.263999999999999</v>
      </c>
      <c r="I3423" s="168"/>
      <c r="L3423" s="164"/>
      <c r="M3423" s="169"/>
      <c r="N3423" s="170"/>
      <c r="O3423" s="170"/>
      <c r="P3423" s="170"/>
      <c r="Q3423" s="170"/>
      <c r="R3423" s="170"/>
      <c r="S3423" s="170"/>
      <c r="T3423" s="171"/>
      <c r="AT3423" s="165" t="s">
        <v>206</v>
      </c>
      <c r="AU3423" s="165" t="s">
        <v>81</v>
      </c>
      <c r="AV3423" s="13" t="s">
        <v>81</v>
      </c>
      <c r="AW3423" s="13" t="s">
        <v>34</v>
      </c>
      <c r="AX3423" s="13" t="s">
        <v>72</v>
      </c>
      <c r="AY3423" s="165" t="s">
        <v>195</v>
      </c>
    </row>
    <row r="3424" spans="2:51" s="13" customFormat="1">
      <c r="B3424" s="164"/>
      <c r="D3424" s="159" t="s">
        <v>206</v>
      </c>
      <c r="E3424" s="165" t="s">
        <v>3</v>
      </c>
      <c r="F3424" s="166" t="s">
        <v>890</v>
      </c>
      <c r="H3424" s="167">
        <v>-1.4</v>
      </c>
      <c r="I3424" s="168"/>
      <c r="L3424" s="164"/>
      <c r="M3424" s="169"/>
      <c r="N3424" s="170"/>
      <c r="O3424" s="170"/>
      <c r="P3424" s="170"/>
      <c r="Q3424" s="170"/>
      <c r="R3424" s="170"/>
      <c r="S3424" s="170"/>
      <c r="T3424" s="171"/>
      <c r="AT3424" s="165" t="s">
        <v>206</v>
      </c>
      <c r="AU3424" s="165" t="s">
        <v>81</v>
      </c>
      <c r="AV3424" s="13" t="s">
        <v>81</v>
      </c>
      <c r="AW3424" s="13" t="s">
        <v>34</v>
      </c>
      <c r="AX3424" s="13" t="s">
        <v>72</v>
      </c>
      <c r="AY3424" s="165" t="s">
        <v>195</v>
      </c>
    </row>
    <row r="3425" spans="2:51" s="13" customFormat="1">
      <c r="B3425" s="164"/>
      <c r="D3425" s="159" t="s">
        <v>206</v>
      </c>
      <c r="E3425" s="165" t="s">
        <v>3</v>
      </c>
      <c r="F3425" s="166" t="s">
        <v>4374</v>
      </c>
      <c r="H3425" s="167">
        <v>12</v>
      </c>
      <c r="I3425" s="168"/>
      <c r="L3425" s="164"/>
      <c r="M3425" s="169"/>
      <c r="N3425" s="170"/>
      <c r="O3425" s="170"/>
      <c r="P3425" s="170"/>
      <c r="Q3425" s="170"/>
      <c r="R3425" s="170"/>
      <c r="S3425" s="170"/>
      <c r="T3425" s="171"/>
      <c r="AT3425" s="165" t="s">
        <v>206</v>
      </c>
      <c r="AU3425" s="165" t="s">
        <v>81</v>
      </c>
      <c r="AV3425" s="13" t="s">
        <v>81</v>
      </c>
      <c r="AW3425" s="13" t="s">
        <v>34</v>
      </c>
      <c r="AX3425" s="13" t="s">
        <v>72</v>
      </c>
      <c r="AY3425" s="165" t="s">
        <v>195</v>
      </c>
    </row>
    <row r="3426" spans="2:51" s="13" customFormat="1">
      <c r="B3426" s="164"/>
      <c r="D3426" s="159" t="s">
        <v>206</v>
      </c>
      <c r="E3426" s="165" t="s">
        <v>3</v>
      </c>
      <c r="F3426" s="166" t="s">
        <v>890</v>
      </c>
      <c r="H3426" s="167">
        <v>-1.4</v>
      </c>
      <c r="I3426" s="168"/>
      <c r="L3426" s="164"/>
      <c r="M3426" s="169"/>
      <c r="N3426" s="170"/>
      <c r="O3426" s="170"/>
      <c r="P3426" s="170"/>
      <c r="Q3426" s="170"/>
      <c r="R3426" s="170"/>
      <c r="S3426" s="170"/>
      <c r="T3426" s="171"/>
      <c r="AT3426" s="165" t="s">
        <v>206</v>
      </c>
      <c r="AU3426" s="165" t="s">
        <v>81</v>
      </c>
      <c r="AV3426" s="13" t="s">
        <v>81</v>
      </c>
      <c r="AW3426" s="13" t="s">
        <v>34</v>
      </c>
      <c r="AX3426" s="13" t="s">
        <v>72</v>
      </c>
      <c r="AY3426" s="165" t="s">
        <v>195</v>
      </c>
    </row>
    <row r="3427" spans="2:51" s="13" customFormat="1">
      <c r="B3427" s="164"/>
      <c r="D3427" s="159" t="s">
        <v>206</v>
      </c>
      <c r="E3427" s="165" t="s">
        <v>3</v>
      </c>
      <c r="F3427" s="166" t="s">
        <v>4375</v>
      </c>
      <c r="H3427" s="167">
        <v>10</v>
      </c>
      <c r="I3427" s="168"/>
      <c r="L3427" s="164"/>
      <c r="M3427" s="169"/>
      <c r="N3427" s="170"/>
      <c r="O3427" s="170"/>
      <c r="P3427" s="170"/>
      <c r="Q3427" s="170"/>
      <c r="R3427" s="170"/>
      <c r="S3427" s="170"/>
      <c r="T3427" s="171"/>
      <c r="AT3427" s="165" t="s">
        <v>206</v>
      </c>
      <c r="AU3427" s="165" t="s">
        <v>81</v>
      </c>
      <c r="AV3427" s="13" t="s">
        <v>81</v>
      </c>
      <c r="AW3427" s="13" t="s">
        <v>34</v>
      </c>
      <c r="AX3427" s="13" t="s">
        <v>72</v>
      </c>
      <c r="AY3427" s="165" t="s">
        <v>195</v>
      </c>
    </row>
    <row r="3428" spans="2:51" s="13" customFormat="1">
      <c r="B3428" s="164"/>
      <c r="D3428" s="159" t="s">
        <v>206</v>
      </c>
      <c r="E3428" s="165" t="s">
        <v>3</v>
      </c>
      <c r="F3428" s="166" t="s">
        <v>894</v>
      </c>
      <c r="H3428" s="167">
        <v>-1.6</v>
      </c>
      <c r="I3428" s="168"/>
      <c r="L3428" s="164"/>
      <c r="M3428" s="169"/>
      <c r="N3428" s="170"/>
      <c r="O3428" s="170"/>
      <c r="P3428" s="170"/>
      <c r="Q3428" s="170"/>
      <c r="R3428" s="170"/>
      <c r="S3428" s="170"/>
      <c r="T3428" s="171"/>
      <c r="AT3428" s="165" t="s">
        <v>206</v>
      </c>
      <c r="AU3428" s="165" t="s">
        <v>81</v>
      </c>
      <c r="AV3428" s="13" t="s">
        <v>81</v>
      </c>
      <c r="AW3428" s="13" t="s">
        <v>34</v>
      </c>
      <c r="AX3428" s="13" t="s">
        <v>72</v>
      </c>
      <c r="AY3428" s="165" t="s">
        <v>195</v>
      </c>
    </row>
    <row r="3429" spans="2:51" s="13" customFormat="1">
      <c r="B3429" s="164"/>
      <c r="D3429" s="159" t="s">
        <v>206</v>
      </c>
      <c r="E3429" s="165" t="s">
        <v>3</v>
      </c>
      <c r="F3429" s="166" t="s">
        <v>886</v>
      </c>
      <c r="H3429" s="167">
        <v>-2.8</v>
      </c>
      <c r="I3429" s="168"/>
      <c r="L3429" s="164"/>
      <c r="M3429" s="169"/>
      <c r="N3429" s="170"/>
      <c r="O3429" s="170"/>
      <c r="P3429" s="170"/>
      <c r="Q3429" s="170"/>
      <c r="R3429" s="170"/>
      <c r="S3429" s="170"/>
      <c r="T3429" s="171"/>
      <c r="AT3429" s="165" t="s">
        <v>206</v>
      </c>
      <c r="AU3429" s="165" t="s">
        <v>81</v>
      </c>
      <c r="AV3429" s="13" t="s">
        <v>81</v>
      </c>
      <c r="AW3429" s="13" t="s">
        <v>34</v>
      </c>
      <c r="AX3429" s="13" t="s">
        <v>72</v>
      </c>
      <c r="AY3429" s="165" t="s">
        <v>195</v>
      </c>
    </row>
    <row r="3430" spans="2:51" s="13" customFormat="1">
      <c r="B3430" s="164"/>
      <c r="D3430" s="159" t="s">
        <v>206</v>
      </c>
      <c r="E3430" s="165" t="s">
        <v>3</v>
      </c>
      <c r="F3430" s="166" t="s">
        <v>4376</v>
      </c>
      <c r="H3430" s="167">
        <v>10.023999999999999</v>
      </c>
      <c r="I3430" s="168"/>
      <c r="L3430" s="164"/>
      <c r="M3430" s="169"/>
      <c r="N3430" s="170"/>
      <c r="O3430" s="170"/>
      <c r="P3430" s="170"/>
      <c r="Q3430" s="170"/>
      <c r="R3430" s="170"/>
      <c r="S3430" s="170"/>
      <c r="T3430" s="171"/>
      <c r="AT3430" s="165" t="s">
        <v>206</v>
      </c>
      <c r="AU3430" s="165" t="s">
        <v>81</v>
      </c>
      <c r="AV3430" s="13" t="s">
        <v>81</v>
      </c>
      <c r="AW3430" s="13" t="s">
        <v>34</v>
      </c>
      <c r="AX3430" s="13" t="s">
        <v>72</v>
      </c>
      <c r="AY3430" s="165" t="s">
        <v>195</v>
      </c>
    </row>
    <row r="3431" spans="2:51" s="13" customFormat="1">
      <c r="B3431" s="164"/>
      <c r="D3431" s="159" t="s">
        <v>206</v>
      </c>
      <c r="E3431" s="165" t="s">
        <v>3</v>
      </c>
      <c r="F3431" s="166" t="s">
        <v>890</v>
      </c>
      <c r="H3431" s="167">
        <v>-1.4</v>
      </c>
      <c r="I3431" s="168"/>
      <c r="L3431" s="164"/>
      <c r="M3431" s="169"/>
      <c r="N3431" s="170"/>
      <c r="O3431" s="170"/>
      <c r="P3431" s="170"/>
      <c r="Q3431" s="170"/>
      <c r="R3431" s="170"/>
      <c r="S3431" s="170"/>
      <c r="T3431" s="171"/>
      <c r="AT3431" s="165" t="s">
        <v>206</v>
      </c>
      <c r="AU3431" s="165" t="s">
        <v>81</v>
      </c>
      <c r="AV3431" s="13" t="s">
        <v>81</v>
      </c>
      <c r="AW3431" s="13" t="s">
        <v>34</v>
      </c>
      <c r="AX3431" s="13" t="s">
        <v>72</v>
      </c>
      <c r="AY3431" s="165" t="s">
        <v>195</v>
      </c>
    </row>
    <row r="3432" spans="2:51" s="13" customFormat="1">
      <c r="B3432" s="164"/>
      <c r="D3432" s="159" t="s">
        <v>206</v>
      </c>
      <c r="E3432" s="165" t="s">
        <v>3</v>
      </c>
      <c r="F3432" s="166" t="s">
        <v>4377</v>
      </c>
      <c r="H3432" s="167">
        <v>24.288</v>
      </c>
      <c r="I3432" s="168"/>
      <c r="L3432" s="164"/>
      <c r="M3432" s="169"/>
      <c r="N3432" s="170"/>
      <c r="O3432" s="170"/>
      <c r="P3432" s="170"/>
      <c r="Q3432" s="170"/>
      <c r="R3432" s="170"/>
      <c r="S3432" s="170"/>
      <c r="T3432" s="171"/>
      <c r="AT3432" s="165" t="s">
        <v>206</v>
      </c>
      <c r="AU3432" s="165" t="s">
        <v>81</v>
      </c>
      <c r="AV3432" s="13" t="s">
        <v>81</v>
      </c>
      <c r="AW3432" s="13" t="s">
        <v>34</v>
      </c>
      <c r="AX3432" s="13" t="s">
        <v>72</v>
      </c>
      <c r="AY3432" s="165" t="s">
        <v>195</v>
      </c>
    </row>
    <row r="3433" spans="2:51" s="13" customFormat="1">
      <c r="B3433" s="164"/>
      <c r="D3433" s="159" t="s">
        <v>206</v>
      </c>
      <c r="E3433" s="165" t="s">
        <v>3</v>
      </c>
      <c r="F3433" s="166" t="s">
        <v>918</v>
      </c>
      <c r="H3433" s="167">
        <v>-1.8</v>
      </c>
      <c r="I3433" s="168"/>
      <c r="L3433" s="164"/>
      <c r="M3433" s="169"/>
      <c r="N3433" s="170"/>
      <c r="O3433" s="170"/>
      <c r="P3433" s="170"/>
      <c r="Q3433" s="170"/>
      <c r="R3433" s="170"/>
      <c r="S3433" s="170"/>
      <c r="T3433" s="171"/>
      <c r="AT3433" s="165" t="s">
        <v>206</v>
      </c>
      <c r="AU3433" s="165" t="s">
        <v>81</v>
      </c>
      <c r="AV3433" s="13" t="s">
        <v>81</v>
      </c>
      <c r="AW3433" s="13" t="s">
        <v>34</v>
      </c>
      <c r="AX3433" s="13" t="s">
        <v>72</v>
      </c>
      <c r="AY3433" s="165" t="s">
        <v>195</v>
      </c>
    </row>
    <row r="3434" spans="2:51" s="13" customFormat="1">
      <c r="B3434" s="164"/>
      <c r="D3434" s="159" t="s">
        <v>206</v>
      </c>
      <c r="E3434" s="165" t="s">
        <v>3</v>
      </c>
      <c r="F3434" s="166" t="s">
        <v>4378</v>
      </c>
      <c r="H3434" s="167">
        <v>23.088000000000001</v>
      </c>
      <c r="I3434" s="168"/>
      <c r="L3434" s="164"/>
      <c r="M3434" s="169"/>
      <c r="N3434" s="170"/>
      <c r="O3434" s="170"/>
      <c r="P3434" s="170"/>
      <c r="Q3434" s="170"/>
      <c r="R3434" s="170"/>
      <c r="S3434" s="170"/>
      <c r="T3434" s="171"/>
      <c r="AT3434" s="165" t="s">
        <v>206</v>
      </c>
      <c r="AU3434" s="165" t="s">
        <v>81</v>
      </c>
      <c r="AV3434" s="13" t="s">
        <v>81</v>
      </c>
      <c r="AW3434" s="13" t="s">
        <v>34</v>
      </c>
      <c r="AX3434" s="13" t="s">
        <v>72</v>
      </c>
      <c r="AY3434" s="165" t="s">
        <v>195</v>
      </c>
    </row>
    <row r="3435" spans="2:51" s="13" customFormat="1">
      <c r="B3435" s="164"/>
      <c r="D3435" s="159" t="s">
        <v>206</v>
      </c>
      <c r="E3435" s="165" t="s">
        <v>3</v>
      </c>
      <c r="F3435" s="166" t="s">
        <v>940</v>
      </c>
      <c r="H3435" s="167">
        <v>-2.2000000000000002</v>
      </c>
      <c r="I3435" s="168"/>
      <c r="L3435" s="164"/>
      <c r="M3435" s="169"/>
      <c r="N3435" s="170"/>
      <c r="O3435" s="170"/>
      <c r="P3435" s="170"/>
      <c r="Q3435" s="170"/>
      <c r="R3435" s="170"/>
      <c r="S3435" s="170"/>
      <c r="T3435" s="171"/>
      <c r="AT3435" s="165" t="s">
        <v>206</v>
      </c>
      <c r="AU3435" s="165" t="s">
        <v>81</v>
      </c>
      <c r="AV3435" s="13" t="s">
        <v>81</v>
      </c>
      <c r="AW3435" s="13" t="s">
        <v>34</v>
      </c>
      <c r="AX3435" s="13" t="s">
        <v>72</v>
      </c>
      <c r="AY3435" s="165" t="s">
        <v>195</v>
      </c>
    </row>
    <row r="3436" spans="2:51" s="13" customFormat="1">
      <c r="B3436" s="164"/>
      <c r="D3436" s="159" t="s">
        <v>206</v>
      </c>
      <c r="E3436" s="165" t="s">
        <v>3</v>
      </c>
      <c r="F3436" s="166" t="s">
        <v>4379</v>
      </c>
      <c r="H3436" s="167">
        <v>24.288</v>
      </c>
      <c r="I3436" s="168"/>
      <c r="L3436" s="164"/>
      <c r="M3436" s="169"/>
      <c r="N3436" s="170"/>
      <c r="O3436" s="170"/>
      <c r="P3436" s="170"/>
      <c r="Q3436" s="170"/>
      <c r="R3436" s="170"/>
      <c r="S3436" s="170"/>
      <c r="T3436" s="171"/>
      <c r="AT3436" s="165" t="s">
        <v>206</v>
      </c>
      <c r="AU3436" s="165" t="s">
        <v>81</v>
      </c>
      <c r="AV3436" s="13" t="s">
        <v>81</v>
      </c>
      <c r="AW3436" s="13" t="s">
        <v>34</v>
      </c>
      <c r="AX3436" s="13" t="s">
        <v>72</v>
      </c>
      <c r="AY3436" s="165" t="s">
        <v>195</v>
      </c>
    </row>
    <row r="3437" spans="2:51" s="13" customFormat="1">
      <c r="B3437" s="164"/>
      <c r="D3437" s="159" t="s">
        <v>206</v>
      </c>
      <c r="E3437" s="165" t="s">
        <v>3</v>
      </c>
      <c r="F3437" s="166" t="s">
        <v>918</v>
      </c>
      <c r="H3437" s="167">
        <v>-1.8</v>
      </c>
      <c r="I3437" s="168"/>
      <c r="L3437" s="164"/>
      <c r="M3437" s="169"/>
      <c r="N3437" s="170"/>
      <c r="O3437" s="170"/>
      <c r="P3437" s="170"/>
      <c r="Q3437" s="170"/>
      <c r="R3437" s="170"/>
      <c r="S3437" s="170"/>
      <c r="T3437" s="171"/>
      <c r="AT3437" s="165" t="s">
        <v>206</v>
      </c>
      <c r="AU3437" s="165" t="s">
        <v>81</v>
      </c>
      <c r="AV3437" s="13" t="s">
        <v>81</v>
      </c>
      <c r="AW3437" s="13" t="s">
        <v>34</v>
      </c>
      <c r="AX3437" s="13" t="s">
        <v>72</v>
      </c>
      <c r="AY3437" s="165" t="s">
        <v>195</v>
      </c>
    </row>
    <row r="3438" spans="2:51" s="13" customFormat="1">
      <c r="B3438" s="164"/>
      <c r="D3438" s="159" t="s">
        <v>206</v>
      </c>
      <c r="E3438" s="165" t="s">
        <v>3</v>
      </c>
      <c r="F3438" s="166" t="s">
        <v>4380</v>
      </c>
      <c r="H3438" s="167">
        <v>36.365000000000002</v>
      </c>
      <c r="I3438" s="168"/>
      <c r="L3438" s="164"/>
      <c r="M3438" s="169"/>
      <c r="N3438" s="170"/>
      <c r="O3438" s="170"/>
      <c r="P3438" s="170"/>
      <c r="Q3438" s="170"/>
      <c r="R3438" s="170"/>
      <c r="S3438" s="170"/>
      <c r="T3438" s="171"/>
      <c r="AT3438" s="165" t="s">
        <v>206</v>
      </c>
      <c r="AU3438" s="165" t="s">
        <v>81</v>
      </c>
      <c r="AV3438" s="13" t="s">
        <v>81</v>
      </c>
      <c r="AW3438" s="13" t="s">
        <v>34</v>
      </c>
      <c r="AX3438" s="13" t="s">
        <v>72</v>
      </c>
      <c r="AY3438" s="165" t="s">
        <v>195</v>
      </c>
    </row>
    <row r="3439" spans="2:51" s="13" customFormat="1">
      <c r="B3439" s="164"/>
      <c r="D3439" s="159" t="s">
        <v>206</v>
      </c>
      <c r="E3439" s="165" t="s">
        <v>3</v>
      </c>
      <c r="F3439" s="166" t="s">
        <v>4381</v>
      </c>
      <c r="H3439" s="167">
        <v>36.624000000000002</v>
      </c>
      <c r="I3439" s="168"/>
      <c r="L3439" s="164"/>
      <c r="M3439" s="169"/>
      <c r="N3439" s="170"/>
      <c r="O3439" s="170"/>
      <c r="P3439" s="170"/>
      <c r="Q3439" s="170"/>
      <c r="R3439" s="170"/>
      <c r="S3439" s="170"/>
      <c r="T3439" s="171"/>
      <c r="AT3439" s="165" t="s">
        <v>206</v>
      </c>
      <c r="AU3439" s="165" t="s">
        <v>81</v>
      </c>
      <c r="AV3439" s="13" t="s">
        <v>81</v>
      </c>
      <c r="AW3439" s="13" t="s">
        <v>34</v>
      </c>
      <c r="AX3439" s="13" t="s">
        <v>72</v>
      </c>
      <c r="AY3439" s="165" t="s">
        <v>195</v>
      </c>
    </row>
    <row r="3440" spans="2:51" s="13" customFormat="1">
      <c r="B3440" s="164"/>
      <c r="D3440" s="159" t="s">
        <v>206</v>
      </c>
      <c r="E3440" s="165" t="s">
        <v>3</v>
      </c>
      <c r="F3440" s="166" t="s">
        <v>4381</v>
      </c>
      <c r="H3440" s="167">
        <v>36.624000000000002</v>
      </c>
      <c r="I3440" s="168"/>
      <c r="L3440" s="164"/>
      <c r="M3440" s="169"/>
      <c r="N3440" s="170"/>
      <c r="O3440" s="170"/>
      <c r="P3440" s="170"/>
      <c r="Q3440" s="170"/>
      <c r="R3440" s="170"/>
      <c r="S3440" s="170"/>
      <c r="T3440" s="171"/>
      <c r="AT3440" s="165" t="s">
        <v>206</v>
      </c>
      <c r="AU3440" s="165" t="s">
        <v>81</v>
      </c>
      <c r="AV3440" s="13" t="s">
        <v>81</v>
      </c>
      <c r="AW3440" s="13" t="s">
        <v>34</v>
      </c>
      <c r="AX3440" s="13" t="s">
        <v>72</v>
      </c>
      <c r="AY3440" s="165" t="s">
        <v>195</v>
      </c>
    </row>
    <row r="3441" spans="2:51" s="13" customFormat="1">
      <c r="B3441" s="164"/>
      <c r="D3441" s="159" t="s">
        <v>206</v>
      </c>
      <c r="E3441" s="165" t="s">
        <v>3</v>
      </c>
      <c r="F3441" s="166" t="s">
        <v>4382</v>
      </c>
      <c r="H3441" s="167">
        <v>36.192</v>
      </c>
      <c r="I3441" s="168"/>
      <c r="L3441" s="164"/>
      <c r="M3441" s="169"/>
      <c r="N3441" s="170"/>
      <c r="O3441" s="170"/>
      <c r="P3441" s="170"/>
      <c r="Q3441" s="170"/>
      <c r="R3441" s="170"/>
      <c r="S3441" s="170"/>
      <c r="T3441" s="171"/>
      <c r="AT3441" s="165" t="s">
        <v>206</v>
      </c>
      <c r="AU3441" s="165" t="s">
        <v>81</v>
      </c>
      <c r="AV3441" s="13" t="s">
        <v>81</v>
      </c>
      <c r="AW3441" s="13" t="s">
        <v>34</v>
      </c>
      <c r="AX3441" s="13" t="s">
        <v>72</v>
      </c>
      <c r="AY3441" s="165" t="s">
        <v>195</v>
      </c>
    </row>
    <row r="3442" spans="2:51" s="13" customFormat="1">
      <c r="B3442" s="164"/>
      <c r="D3442" s="159" t="s">
        <v>206</v>
      </c>
      <c r="E3442" s="165" t="s">
        <v>3</v>
      </c>
      <c r="F3442" s="166" t="s">
        <v>4383</v>
      </c>
      <c r="H3442" s="167">
        <v>62.328000000000003</v>
      </c>
      <c r="I3442" s="168"/>
      <c r="L3442" s="164"/>
      <c r="M3442" s="169"/>
      <c r="N3442" s="170"/>
      <c r="O3442" s="170"/>
      <c r="P3442" s="170"/>
      <c r="Q3442" s="170"/>
      <c r="R3442" s="170"/>
      <c r="S3442" s="170"/>
      <c r="T3442" s="171"/>
      <c r="AT3442" s="165" t="s">
        <v>206</v>
      </c>
      <c r="AU3442" s="165" t="s">
        <v>81</v>
      </c>
      <c r="AV3442" s="13" t="s">
        <v>81</v>
      </c>
      <c r="AW3442" s="13" t="s">
        <v>34</v>
      </c>
      <c r="AX3442" s="13" t="s">
        <v>72</v>
      </c>
      <c r="AY3442" s="165" t="s">
        <v>195</v>
      </c>
    </row>
    <row r="3443" spans="2:51" s="13" customFormat="1">
      <c r="B3443" s="164"/>
      <c r="D3443" s="159" t="s">
        <v>206</v>
      </c>
      <c r="E3443" s="165" t="s">
        <v>3</v>
      </c>
      <c r="F3443" s="166" t="s">
        <v>925</v>
      </c>
      <c r="H3443" s="167">
        <v>-2.4</v>
      </c>
      <c r="I3443" s="168"/>
      <c r="L3443" s="164"/>
      <c r="M3443" s="169"/>
      <c r="N3443" s="170"/>
      <c r="O3443" s="170"/>
      <c r="P3443" s="170"/>
      <c r="Q3443" s="170"/>
      <c r="R3443" s="170"/>
      <c r="S3443" s="170"/>
      <c r="T3443" s="171"/>
      <c r="AT3443" s="165" t="s">
        <v>206</v>
      </c>
      <c r="AU3443" s="165" t="s">
        <v>81</v>
      </c>
      <c r="AV3443" s="13" t="s">
        <v>81</v>
      </c>
      <c r="AW3443" s="13" t="s">
        <v>34</v>
      </c>
      <c r="AX3443" s="13" t="s">
        <v>72</v>
      </c>
      <c r="AY3443" s="165" t="s">
        <v>195</v>
      </c>
    </row>
    <row r="3444" spans="2:51" s="13" customFormat="1">
      <c r="B3444" s="164"/>
      <c r="D3444" s="159" t="s">
        <v>206</v>
      </c>
      <c r="E3444" s="165" t="s">
        <v>3</v>
      </c>
      <c r="F3444" s="166" t="s">
        <v>4384</v>
      </c>
      <c r="H3444" s="167">
        <v>30.96</v>
      </c>
      <c r="I3444" s="168"/>
      <c r="L3444" s="164"/>
      <c r="M3444" s="169"/>
      <c r="N3444" s="170"/>
      <c r="O3444" s="170"/>
      <c r="P3444" s="170"/>
      <c r="Q3444" s="170"/>
      <c r="R3444" s="170"/>
      <c r="S3444" s="170"/>
      <c r="T3444" s="171"/>
      <c r="AT3444" s="165" t="s">
        <v>206</v>
      </c>
      <c r="AU3444" s="165" t="s">
        <v>81</v>
      </c>
      <c r="AV3444" s="13" t="s">
        <v>81</v>
      </c>
      <c r="AW3444" s="13" t="s">
        <v>34</v>
      </c>
      <c r="AX3444" s="13" t="s">
        <v>72</v>
      </c>
      <c r="AY3444" s="165" t="s">
        <v>195</v>
      </c>
    </row>
    <row r="3445" spans="2:51" s="13" customFormat="1">
      <c r="B3445" s="164"/>
      <c r="D3445" s="159" t="s">
        <v>206</v>
      </c>
      <c r="E3445" s="165" t="s">
        <v>3</v>
      </c>
      <c r="F3445" s="166" t="s">
        <v>4385</v>
      </c>
      <c r="H3445" s="167">
        <v>32.64</v>
      </c>
      <c r="I3445" s="168"/>
      <c r="L3445" s="164"/>
      <c r="M3445" s="169"/>
      <c r="N3445" s="170"/>
      <c r="O3445" s="170"/>
      <c r="P3445" s="170"/>
      <c r="Q3445" s="170"/>
      <c r="R3445" s="170"/>
      <c r="S3445" s="170"/>
      <c r="T3445" s="171"/>
      <c r="AT3445" s="165" t="s">
        <v>206</v>
      </c>
      <c r="AU3445" s="165" t="s">
        <v>81</v>
      </c>
      <c r="AV3445" s="13" t="s">
        <v>81</v>
      </c>
      <c r="AW3445" s="13" t="s">
        <v>34</v>
      </c>
      <c r="AX3445" s="13" t="s">
        <v>72</v>
      </c>
      <c r="AY3445" s="165" t="s">
        <v>195</v>
      </c>
    </row>
    <row r="3446" spans="2:51" s="13" customFormat="1">
      <c r="B3446" s="164"/>
      <c r="D3446" s="159" t="s">
        <v>206</v>
      </c>
      <c r="E3446" s="165" t="s">
        <v>3</v>
      </c>
      <c r="F3446" s="166" t="s">
        <v>4384</v>
      </c>
      <c r="H3446" s="167">
        <v>30.96</v>
      </c>
      <c r="I3446" s="168"/>
      <c r="L3446" s="164"/>
      <c r="M3446" s="169"/>
      <c r="N3446" s="170"/>
      <c r="O3446" s="170"/>
      <c r="P3446" s="170"/>
      <c r="Q3446" s="170"/>
      <c r="R3446" s="170"/>
      <c r="S3446" s="170"/>
      <c r="T3446" s="171"/>
      <c r="AT3446" s="165" t="s">
        <v>206</v>
      </c>
      <c r="AU3446" s="165" t="s">
        <v>81</v>
      </c>
      <c r="AV3446" s="13" t="s">
        <v>81</v>
      </c>
      <c r="AW3446" s="13" t="s">
        <v>34</v>
      </c>
      <c r="AX3446" s="13" t="s">
        <v>72</v>
      </c>
      <c r="AY3446" s="165" t="s">
        <v>195</v>
      </c>
    </row>
    <row r="3447" spans="2:51" s="13" customFormat="1">
      <c r="B3447" s="164"/>
      <c r="D3447" s="159" t="s">
        <v>206</v>
      </c>
      <c r="E3447" s="165" t="s">
        <v>3</v>
      </c>
      <c r="F3447" s="166" t="s">
        <v>4386</v>
      </c>
      <c r="H3447" s="167">
        <v>32.64</v>
      </c>
      <c r="I3447" s="168"/>
      <c r="L3447" s="164"/>
      <c r="M3447" s="169"/>
      <c r="N3447" s="170"/>
      <c r="O3447" s="170"/>
      <c r="P3447" s="170"/>
      <c r="Q3447" s="170"/>
      <c r="R3447" s="170"/>
      <c r="S3447" s="170"/>
      <c r="T3447" s="171"/>
      <c r="AT3447" s="165" t="s">
        <v>206</v>
      </c>
      <c r="AU3447" s="165" t="s">
        <v>81</v>
      </c>
      <c r="AV3447" s="13" t="s">
        <v>81</v>
      </c>
      <c r="AW3447" s="13" t="s">
        <v>34</v>
      </c>
      <c r="AX3447" s="13" t="s">
        <v>72</v>
      </c>
      <c r="AY3447" s="165" t="s">
        <v>195</v>
      </c>
    </row>
    <row r="3448" spans="2:51" s="13" customFormat="1">
      <c r="B3448" s="164"/>
      <c r="D3448" s="159" t="s">
        <v>206</v>
      </c>
      <c r="E3448" s="165" t="s">
        <v>3</v>
      </c>
      <c r="F3448" s="166" t="s">
        <v>4387</v>
      </c>
      <c r="H3448" s="167">
        <v>62.77</v>
      </c>
      <c r="I3448" s="168"/>
      <c r="L3448" s="164"/>
      <c r="M3448" s="169"/>
      <c r="N3448" s="170"/>
      <c r="O3448" s="170"/>
      <c r="P3448" s="170"/>
      <c r="Q3448" s="170"/>
      <c r="R3448" s="170"/>
      <c r="S3448" s="170"/>
      <c r="T3448" s="171"/>
      <c r="AT3448" s="165" t="s">
        <v>206</v>
      </c>
      <c r="AU3448" s="165" t="s">
        <v>81</v>
      </c>
      <c r="AV3448" s="13" t="s">
        <v>81</v>
      </c>
      <c r="AW3448" s="13" t="s">
        <v>34</v>
      </c>
      <c r="AX3448" s="13" t="s">
        <v>72</v>
      </c>
      <c r="AY3448" s="165" t="s">
        <v>195</v>
      </c>
    </row>
    <row r="3449" spans="2:51" s="13" customFormat="1">
      <c r="B3449" s="164"/>
      <c r="D3449" s="159" t="s">
        <v>206</v>
      </c>
      <c r="E3449" s="165" t="s">
        <v>3</v>
      </c>
      <c r="F3449" s="166" t="s">
        <v>930</v>
      </c>
      <c r="H3449" s="167">
        <v>-2.64</v>
      </c>
      <c r="I3449" s="168"/>
      <c r="L3449" s="164"/>
      <c r="M3449" s="169"/>
      <c r="N3449" s="170"/>
      <c r="O3449" s="170"/>
      <c r="P3449" s="170"/>
      <c r="Q3449" s="170"/>
      <c r="R3449" s="170"/>
      <c r="S3449" s="170"/>
      <c r="T3449" s="171"/>
      <c r="AT3449" s="165" t="s">
        <v>206</v>
      </c>
      <c r="AU3449" s="165" t="s">
        <v>81</v>
      </c>
      <c r="AV3449" s="13" t="s">
        <v>81</v>
      </c>
      <c r="AW3449" s="13" t="s">
        <v>34</v>
      </c>
      <c r="AX3449" s="13" t="s">
        <v>72</v>
      </c>
      <c r="AY3449" s="165" t="s">
        <v>195</v>
      </c>
    </row>
    <row r="3450" spans="2:51" s="13" customFormat="1">
      <c r="B3450" s="164"/>
      <c r="D3450" s="159" t="s">
        <v>206</v>
      </c>
      <c r="E3450" s="165" t="s">
        <v>3</v>
      </c>
      <c r="F3450" s="166" t="s">
        <v>949</v>
      </c>
      <c r="H3450" s="167">
        <v>-2</v>
      </c>
      <c r="I3450" s="168"/>
      <c r="L3450" s="164"/>
      <c r="M3450" s="169"/>
      <c r="N3450" s="170"/>
      <c r="O3450" s="170"/>
      <c r="P3450" s="170"/>
      <c r="Q3450" s="170"/>
      <c r="R3450" s="170"/>
      <c r="S3450" s="170"/>
      <c r="T3450" s="171"/>
      <c r="AT3450" s="165" t="s">
        <v>206</v>
      </c>
      <c r="AU3450" s="165" t="s">
        <v>81</v>
      </c>
      <c r="AV3450" s="13" t="s">
        <v>81</v>
      </c>
      <c r="AW3450" s="13" t="s">
        <v>34</v>
      </c>
      <c r="AX3450" s="13" t="s">
        <v>72</v>
      </c>
      <c r="AY3450" s="165" t="s">
        <v>195</v>
      </c>
    </row>
    <row r="3451" spans="2:51" s="13" customFormat="1">
      <c r="B3451" s="164"/>
      <c r="D3451" s="159" t="s">
        <v>206</v>
      </c>
      <c r="E3451" s="165" t="s">
        <v>3</v>
      </c>
      <c r="F3451" s="166" t="s">
        <v>4388</v>
      </c>
      <c r="H3451" s="167">
        <v>41.17</v>
      </c>
      <c r="I3451" s="168"/>
      <c r="L3451" s="164"/>
      <c r="M3451" s="169"/>
      <c r="N3451" s="170"/>
      <c r="O3451" s="170"/>
      <c r="P3451" s="170"/>
      <c r="Q3451" s="170"/>
      <c r="R3451" s="170"/>
      <c r="S3451" s="170"/>
      <c r="T3451" s="171"/>
      <c r="AT3451" s="165" t="s">
        <v>206</v>
      </c>
      <c r="AU3451" s="165" t="s">
        <v>81</v>
      </c>
      <c r="AV3451" s="13" t="s">
        <v>81</v>
      </c>
      <c r="AW3451" s="13" t="s">
        <v>34</v>
      </c>
      <c r="AX3451" s="13" t="s">
        <v>72</v>
      </c>
      <c r="AY3451" s="165" t="s">
        <v>195</v>
      </c>
    </row>
    <row r="3452" spans="2:51" s="13" customFormat="1">
      <c r="B3452" s="164"/>
      <c r="D3452" s="159" t="s">
        <v>206</v>
      </c>
      <c r="E3452" s="165" t="s">
        <v>3</v>
      </c>
      <c r="F3452" s="166" t="s">
        <v>925</v>
      </c>
      <c r="H3452" s="167">
        <v>-2.4</v>
      </c>
      <c r="I3452" s="168"/>
      <c r="L3452" s="164"/>
      <c r="M3452" s="169"/>
      <c r="N3452" s="170"/>
      <c r="O3452" s="170"/>
      <c r="P3452" s="170"/>
      <c r="Q3452" s="170"/>
      <c r="R3452" s="170"/>
      <c r="S3452" s="170"/>
      <c r="T3452" s="171"/>
      <c r="AT3452" s="165" t="s">
        <v>206</v>
      </c>
      <c r="AU3452" s="165" t="s">
        <v>81</v>
      </c>
      <c r="AV3452" s="13" t="s">
        <v>81</v>
      </c>
      <c r="AW3452" s="13" t="s">
        <v>34</v>
      </c>
      <c r="AX3452" s="13" t="s">
        <v>72</v>
      </c>
      <c r="AY3452" s="165" t="s">
        <v>195</v>
      </c>
    </row>
    <row r="3453" spans="2:51" s="13" customFormat="1">
      <c r="B3453" s="164"/>
      <c r="D3453" s="159" t="s">
        <v>206</v>
      </c>
      <c r="E3453" s="165" t="s">
        <v>3</v>
      </c>
      <c r="F3453" s="166" t="s">
        <v>4354</v>
      </c>
      <c r="H3453" s="167">
        <v>1.08</v>
      </c>
      <c r="I3453" s="168"/>
      <c r="L3453" s="164"/>
      <c r="M3453" s="169"/>
      <c r="N3453" s="170"/>
      <c r="O3453" s="170"/>
      <c r="P3453" s="170"/>
      <c r="Q3453" s="170"/>
      <c r="R3453" s="170"/>
      <c r="S3453" s="170"/>
      <c r="T3453" s="171"/>
      <c r="AT3453" s="165" t="s">
        <v>206</v>
      </c>
      <c r="AU3453" s="165" t="s">
        <v>81</v>
      </c>
      <c r="AV3453" s="13" t="s">
        <v>81</v>
      </c>
      <c r="AW3453" s="13" t="s">
        <v>34</v>
      </c>
      <c r="AX3453" s="13" t="s">
        <v>72</v>
      </c>
      <c r="AY3453" s="165" t="s">
        <v>195</v>
      </c>
    </row>
    <row r="3454" spans="2:51" s="13" customFormat="1">
      <c r="B3454" s="164"/>
      <c r="D3454" s="159" t="s">
        <v>206</v>
      </c>
      <c r="E3454" s="165" t="s">
        <v>3</v>
      </c>
      <c r="F3454" s="166" t="s">
        <v>4354</v>
      </c>
      <c r="H3454" s="167">
        <v>1.08</v>
      </c>
      <c r="I3454" s="168"/>
      <c r="L3454" s="164"/>
      <c r="M3454" s="169"/>
      <c r="N3454" s="170"/>
      <c r="O3454" s="170"/>
      <c r="P3454" s="170"/>
      <c r="Q3454" s="170"/>
      <c r="R3454" s="170"/>
      <c r="S3454" s="170"/>
      <c r="T3454" s="171"/>
      <c r="AT3454" s="165" t="s">
        <v>206</v>
      </c>
      <c r="AU3454" s="165" t="s">
        <v>81</v>
      </c>
      <c r="AV3454" s="13" t="s">
        <v>81</v>
      </c>
      <c r="AW3454" s="13" t="s">
        <v>34</v>
      </c>
      <c r="AX3454" s="13" t="s">
        <v>72</v>
      </c>
      <c r="AY3454" s="165" t="s">
        <v>195</v>
      </c>
    </row>
    <row r="3455" spans="2:51" s="13" customFormat="1">
      <c r="B3455" s="164"/>
      <c r="D3455" s="159" t="s">
        <v>206</v>
      </c>
      <c r="E3455" s="165" t="s">
        <v>3</v>
      </c>
      <c r="F3455" s="166" t="s">
        <v>4389</v>
      </c>
      <c r="H3455" s="167">
        <v>2.0249999999999999</v>
      </c>
      <c r="I3455" s="168"/>
      <c r="L3455" s="164"/>
      <c r="M3455" s="169"/>
      <c r="N3455" s="170"/>
      <c r="O3455" s="170"/>
      <c r="P3455" s="170"/>
      <c r="Q3455" s="170"/>
      <c r="R3455" s="170"/>
      <c r="S3455" s="170"/>
      <c r="T3455" s="171"/>
      <c r="AT3455" s="165" t="s">
        <v>206</v>
      </c>
      <c r="AU3455" s="165" t="s">
        <v>81</v>
      </c>
      <c r="AV3455" s="13" t="s">
        <v>81</v>
      </c>
      <c r="AW3455" s="13" t="s">
        <v>34</v>
      </c>
      <c r="AX3455" s="13" t="s">
        <v>72</v>
      </c>
      <c r="AY3455" s="165" t="s">
        <v>195</v>
      </c>
    </row>
    <row r="3456" spans="2:51" s="13" customFormat="1">
      <c r="B3456" s="164"/>
      <c r="D3456" s="159" t="s">
        <v>206</v>
      </c>
      <c r="E3456" s="165" t="s">
        <v>3</v>
      </c>
      <c r="F3456" s="166" t="s">
        <v>4390</v>
      </c>
      <c r="H3456" s="167">
        <v>2.625</v>
      </c>
      <c r="I3456" s="168"/>
      <c r="L3456" s="164"/>
      <c r="M3456" s="169"/>
      <c r="N3456" s="170"/>
      <c r="O3456" s="170"/>
      <c r="P3456" s="170"/>
      <c r="Q3456" s="170"/>
      <c r="R3456" s="170"/>
      <c r="S3456" s="170"/>
      <c r="T3456" s="171"/>
      <c r="AT3456" s="165" t="s">
        <v>206</v>
      </c>
      <c r="AU3456" s="165" t="s">
        <v>81</v>
      </c>
      <c r="AV3456" s="13" t="s">
        <v>81</v>
      </c>
      <c r="AW3456" s="13" t="s">
        <v>34</v>
      </c>
      <c r="AX3456" s="13" t="s">
        <v>72</v>
      </c>
      <c r="AY3456" s="165" t="s">
        <v>195</v>
      </c>
    </row>
    <row r="3457" spans="1:65" s="13" customFormat="1">
      <c r="B3457" s="164"/>
      <c r="D3457" s="159" t="s">
        <v>206</v>
      </c>
      <c r="E3457" s="165" t="s">
        <v>3</v>
      </c>
      <c r="F3457" s="166" t="s">
        <v>4391</v>
      </c>
      <c r="H3457" s="167">
        <v>2.5499999999999998</v>
      </c>
      <c r="I3457" s="168"/>
      <c r="L3457" s="164"/>
      <c r="M3457" s="169"/>
      <c r="N3457" s="170"/>
      <c r="O3457" s="170"/>
      <c r="P3457" s="170"/>
      <c r="Q3457" s="170"/>
      <c r="R3457" s="170"/>
      <c r="S3457" s="170"/>
      <c r="T3457" s="171"/>
      <c r="AT3457" s="165" t="s">
        <v>206</v>
      </c>
      <c r="AU3457" s="165" t="s">
        <v>81</v>
      </c>
      <c r="AV3457" s="13" t="s">
        <v>81</v>
      </c>
      <c r="AW3457" s="13" t="s">
        <v>34</v>
      </c>
      <c r="AX3457" s="13" t="s">
        <v>72</v>
      </c>
      <c r="AY3457" s="165" t="s">
        <v>195</v>
      </c>
    </row>
    <row r="3458" spans="1:65" s="14" customFormat="1">
      <c r="B3458" s="172"/>
      <c r="D3458" s="159" t="s">
        <v>206</v>
      </c>
      <c r="E3458" s="173" t="s">
        <v>3</v>
      </c>
      <c r="F3458" s="174" t="s">
        <v>516</v>
      </c>
      <c r="H3458" s="175">
        <v>653.72500000000002</v>
      </c>
      <c r="I3458" s="176"/>
      <c r="L3458" s="172"/>
      <c r="M3458" s="177"/>
      <c r="N3458" s="178"/>
      <c r="O3458" s="178"/>
      <c r="P3458" s="178"/>
      <c r="Q3458" s="178"/>
      <c r="R3458" s="178"/>
      <c r="S3458" s="178"/>
      <c r="T3458" s="179"/>
      <c r="AT3458" s="173" t="s">
        <v>206</v>
      </c>
      <c r="AU3458" s="173" t="s">
        <v>81</v>
      </c>
      <c r="AV3458" s="14" t="s">
        <v>109</v>
      </c>
      <c r="AW3458" s="14" t="s">
        <v>34</v>
      </c>
      <c r="AX3458" s="14" t="s">
        <v>72</v>
      </c>
      <c r="AY3458" s="173" t="s">
        <v>195</v>
      </c>
    </row>
    <row r="3459" spans="1:65" s="13" customFormat="1">
      <c r="B3459" s="164"/>
      <c r="D3459" s="159" t="s">
        <v>206</v>
      </c>
      <c r="E3459" s="165" t="s">
        <v>3</v>
      </c>
      <c r="F3459" s="166" t="s">
        <v>1137</v>
      </c>
      <c r="H3459" s="167">
        <v>110</v>
      </c>
      <c r="I3459" s="168"/>
      <c r="L3459" s="164"/>
      <c r="M3459" s="169"/>
      <c r="N3459" s="170"/>
      <c r="O3459" s="170"/>
      <c r="P3459" s="170"/>
      <c r="Q3459" s="170"/>
      <c r="R3459" s="170"/>
      <c r="S3459" s="170"/>
      <c r="T3459" s="171"/>
      <c r="AT3459" s="165" t="s">
        <v>206</v>
      </c>
      <c r="AU3459" s="165" t="s">
        <v>81</v>
      </c>
      <c r="AV3459" s="13" t="s">
        <v>81</v>
      </c>
      <c r="AW3459" s="13" t="s">
        <v>34</v>
      </c>
      <c r="AX3459" s="13" t="s">
        <v>72</v>
      </c>
      <c r="AY3459" s="165" t="s">
        <v>195</v>
      </c>
    </row>
    <row r="3460" spans="1:65" s="14" customFormat="1">
      <c r="B3460" s="172"/>
      <c r="D3460" s="159" t="s">
        <v>206</v>
      </c>
      <c r="E3460" s="173" t="s">
        <v>3</v>
      </c>
      <c r="F3460" s="174" t="s">
        <v>4392</v>
      </c>
      <c r="H3460" s="175">
        <v>110</v>
      </c>
      <c r="I3460" s="176"/>
      <c r="L3460" s="172"/>
      <c r="M3460" s="177"/>
      <c r="N3460" s="178"/>
      <c r="O3460" s="178"/>
      <c r="P3460" s="178"/>
      <c r="Q3460" s="178"/>
      <c r="R3460" s="178"/>
      <c r="S3460" s="178"/>
      <c r="T3460" s="179"/>
      <c r="AT3460" s="173" t="s">
        <v>206</v>
      </c>
      <c r="AU3460" s="173" t="s">
        <v>81</v>
      </c>
      <c r="AV3460" s="14" t="s">
        <v>109</v>
      </c>
      <c r="AW3460" s="14" t="s">
        <v>34</v>
      </c>
      <c r="AX3460" s="14" t="s">
        <v>72</v>
      </c>
      <c r="AY3460" s="173" t="s">
        <v>195</v>
      </c>
    </row>
    <row r="3461" spans="1:65" s="15" customFormat="1">
      <c r="B3461" s="180"/>
      <c r="D3461" s="159" t="s">
        <v>206</v>
      </c>
      <c r="E3461" s="181" t="s">
        <v>3</v>
      </c>
      <c r="F3461" s="182" t="s">
        <v>212</v>
      </c>
      <c r="H3461" s="183">
        <v>1295.925</v>
      </c>
      <c r="I3461" s="184"/>
      <c r="L3461" s="180"/>
      <c r="M3461" s="185"/>
      <c r="N3461" s="186"/>
      <c r="O3461" s="186"/>
      <c r="P3461" s="186"/>
      <c r="Q3461" s="186"/>
      <c r="R3461" s="186"/>
      <c r="S3461" s="186"/>
      <c r="T3461" s="187"/>
      <c r="AT3461" s="181" t="s">
        <v>206</v>
      </c>
      <c r="AU3461" s="181" t="s">
        <v>81</v>
      </c>
      <c r="AV3461" s="15" t="s">
        <v>202</v>
      </c>
      <c r="AW3461" s="15" t="s">
        <v>34</v>
      </c>
      <c r="AX3461" s="15" t="s">
        <v>79</v>
      </c>
      <c r="AY3461" s="181" t="s">
        <v>195</v>
      </c>
    </row>
    <row r="3462" spans="1:65" s="2" customFormat="1" ht="14.45" customHeight="1">
      <c r="A3462" s="35"/>
      <c r="B3462" s="145"/>
      <c r="C3462" s="188" t="s">
        <v>4393</v>
      </c>
      <c r="D3462" s="188" t="s">
        <v>282</v>
      </c>
      <c r="E3462" s="189" t="s">
        <v>4394</v>
      </c>
      <c r="F3462" s="190" t="s">
        <v>4395</v>
      </c>
      <c r="G3462" s="191" t="s">
        <v>300</v>
      </c>
      <c r="H3462" s="192">
        <v>1425.518</v>
      </c>
      <c r="I3462" s="193"/>
      <c r="J3462" s="194">
        <f>ROUND(I3462*H3462,2)</f>
        <v>0</v>
      </c>
      <c r="K3462" s="190" t="s">
        <v>201</v>
      </c>
      <c r="L3462" s="195"/>
      <c r="M3462" s="196" t="s">
        <v>3</v>
      </c>
      <c r="N3462" s="197" t="s">
        <v>43</v>
      </c>
      <c r="O3462" s="56"/>
      <c r="P3462" s="155">
        <f>O3462*H3462</f>
        <v>0</v>
      </c>
      <c r="Q3462" s="155">
        <v>1.0200000000000001E-2</v>
      </c>
      <c r="R3462" s="155">
        <f>Q3462*H3462</f>
        <v>14.540283600000002</v>
      </c>
      <c r="S3462" s="155">
        <v>0</v>
      </c>
      <c r="T3462" s="156">
        <f>S3462*H3462</f>
        <v>0</v>
      </c>
      <c r="U3462" s="35"/>
      <c r="V3462" s="35"/>
      <c r="W3462" s="35"/>
      <c r="X3462" s="35"/>
      <c r="Y3462" s="35"/>
      <c r="Z3462" s="35"/>
      <c r="AA3462" s="35"/>
      <c r="AB3462" s="35"/>
      <c r="AC3462" s="35"/>
      <c r="AD3462" s="35"/>
      <c r="AE3462" s="35"/>
      <c r="AR3462" s="157" t="s">
        <v>392</v>
      </c>
      <c r="AT3462" s="157" t="s">
        <v>282</v>
      </c>
      <c r="AU3462" s="157" t="s">
        <v>81</v>
      </c>
      <c r="AY3462" s="20" t="s">
        <v>195</v>
      </c>
      <c r="BE3462" s="158">
        <f>IF(N3462="základní",J3462,0)</f>
        <v>0</v>
      </c>
      <c r="BF3462" s="158">
        <f>IF(N3462="snížená",J3462,0)</f>
        <v>0</v>
      </c>
      <c r="BG3462" s="158">
        <f>IF(N3462="zákl. přenesená",J3462,0)</f>
        <v>0</v>
      </c>
      <c r="BH3462" s="158">
        <f>IF(N3462="sníž. přenesená",J3462,0)</f>
        <v>0</v>
      </c>
      <c r="BI3462" s="158">
        <f>IF(N3462="nulová",J3462,0)</f>
        <v>0</v>
      </c>
      <c r="BJ3462" s="20" t="s">
        <v>79</v>
      </c>
      <c r="BK3462" s="158">
        <f>ROUND(I3462*H3462,2)</f>
        <v>0</v>
      </c>
      <c r="BL3462" s="20" t="s">
        <v>292</v>
      </c>
      <c r="BM3462" s="157" t="s">
        <v>4396</v>
      </c>
    </row>
    <row r="3463" spans="1:65" s="13" customFormat="1">
      <c r="B3463" s="164"/>
      <c r="D3463" s="159" t="s">
        <v>206</v>
      </c>
      <c r="F3463" s="166" t="s">
        <v>4397</v>
      </c>
      <c r="H3463" s="167">
        <v>1425.518</v>
      </c>
      <c r="I3463" s="168"/>
      <c r="L3463" s="164"/>
      <c r="M3463" s="169"/>
      <c r="N3463" s="170"/>
      <c r="O3463" s="170"/>
      <c r="P3463" s="170"/>
      <c r="Q3463" s="170"/>
      <c r="R3463" s="170"/>
      <c r="S3463" s="170"/>
      <c r="T3463" s="171"/>
      <c r="AT3463" s="165" t="s">
        <v>206</v>
      </c>
      <c r="AU3463" s="165" t="s">
        <v>81</v>
      </c>
      <c r="AV3463" s="13" t="s">
        <v>81</v>
      </c>
      <c r="AW3463" s="13" t="s">
        <v>4</v>
      </c>
      <c r="AX3463" s="13" t="s">
        <v>79</v>
      </c>
      <c r="AY3463" s="165" t="s">
        <v>195</v>
      </c>
    </row>
    <row r="3464" spans="1:65" s="2" customFormat="1" ht="37.9" customHeight="1">
      <c r="A3464" s="35"/>
      <c r="B3464" s="145"/>
      <c r="C3464" s="146" t="s">
        <v>4398</v>
      </c>
      <c r="D3464" s="146" t="s">
        <v>197</v>
      </c>
      <c r="E3464" s="147" t="s">
        <v>4399</v>
      </c>
      <c r="F3464" s="148" t="s">
        <v>4400</v>
      </c>
      <c r="G3464" s="149" t="s">
        <v>300</v>
      </c>
      <c r="H3464" s="150">
        <v>1295.952</v>
      </c>
      <c r="I3464" s="151"/>
      <c r="J3464" s="152">
        <f>ROUND(I3464*H3464,2)</f>
        <v>0</v>
      </c>
      <c r="K3464" s="148" t="s">
        <v>201</v>
      </c>
      <c r="L3464" s="36"/>
      <c r="M3464" s="153" t="s">
        <v>3</v>
      </c>
      <c r="N3464" s="154" t="s">
        <v>43</v>
      </c>
      <c r="O3464" s="56"/>
      <c r="P3464" s="155">
        <f>O3464*H3464</f>
        <v>0</v>
      </c>
      <c r="Q3464" s="155">
        <v>0</v>
      </c>
      <c r="R3464" s="155">
        <f>Q3464*H3464</f>
        <v>0</v>
      </c>
      <c r="S3464" s="155">
        <v>0</v>
      </c>
      <c r="T3464" s="156">
        <f>S3464*H3464</f>
        <v>0</v>
      </c>
      <c r="U3464" s="35"/>
      <c r="V3464" s="35"/>
      <c r="W3464" s="35"/>
      <c r="X3464" s="35"/>
      <c r="Y3464" s="35"/>
      <c r="Z3464" s="35"/>
      <c r="AA3464" s="35"/>
      <c r="AB3464" s="35"/>
      <c r="AC3464" s="35"/>
      <c r="AD3464" s="35"/>
      <c r="AE3464" s="35"/>
      <c r="AR3464" s="157" t="s">
        <v>292</v>
      </c>
      <c r="AT3464" s="157" t="s">
        <v>197</v>
      </c>
      <c r="AU3464" s="157" t="s">
        <v>81</v>
      </c>
      <c r="AY3464" s="20" t="s">
        <v>195</v>
      </c>
      <c r="BE3464" s="158">
        <f>IF(N3464="základní",J3464,0)</f>
        <v>0</v>
      </c>
      <c r="BF3464" s="158">
        <f>IF(N3464="snížená",J3464,0)</f>
        <v>0</v>
      </c>
      <c r="BG3464" s="158">
        <f>IF(N3464="zákl. přenesená",J3464,0)</f>
        <v>0</v>
      </c>
      <c r="BH3464" s="158">
        <f>IF(N3464="sníž. přenesená",J3464,0)</f>
        <v>0</v>
      </c>
      <c r="BI3464" s="158">
        <f>IF(N3464="nulová",J3464,0)</f>
        <v>0</v>
      </c>
      <c r="BJ3464" s="20" t="s">
        <v>79</v>
      </c>
      <c r="BK3464" s="158">
        <f>ROUND(I3464*H3464,2)</f>
        <v>0</v>
      </c>
      <c r="BL3464" s="20" t="s">
        <v>292</v>
      </c>
      <c r="BM3464" s="157" t="s">
        <v>4401</v>
      </c>
    </row>
    <row r="3465" spans="1:65" s="2" customFormat="1" ht="24.2" customHeight="1">
      <c r="A3465" s="35"/>
      <c r="B3465" s="145"/>
      <c r="C3465" s="146" t="s">
        <v>4402</v>
      </c>
      <c r="D3465" s="146" t="s">
        <v>197</v>
      </c>
      <c r="E3465" s="147" t="s">
        <v>4403</v>
      </c>
      <c r="F3465" s="148" t="s">
        <v>4404</v>
      </c>
      <c r="G3465" s="149" t="s">
        <v>321</v>
      </c>
      <c r="H3465" s="150">
        <v>1366.722</v>
      </c>
      <c r="I3465" s="151"/>
      <c r="J3465" s="152">
        <f>ROUND(I3465*H3465,2)</f>
        <v>0</v>
      </c>
      <c r="K3465" s="148" t="s">
        <v>201</v>
      </c>
      <c r="L3465" s="36"/>
      <c r="M3465" s="153" t="s">
        <v>3</v>
      </c>
      <c r="N3465" s="154" t="s">
        <v>43</v>
      </c>
      <c r="O3465" s="56"/>
      <c r="P3465" s="155">
        <f>O3465*H3465</f>
        <v>0</v>
      </c>
      <c r="Q3465" s="155">
        <v>5.5000000000000003E-4</v>
      </c>
      <c r="R3465" s="155">
        <f>Q3465*H3465</f>
        <v>0.75169710000000001</v>
      </c>
      <c r="S3465" s="155">
        <v>0</v>
      </c>
      <c r="T3465" s="156">
        <f>S3465*H3465</f>
        <v>0</v>
      </c>
      <c r="U3465" s="35"/>
      <c r="V3465" s="35"/>
      <c r="W3465" s="35"/>
      <c r="X3465" s="35"/>
      <c r="Y3465" s="35"/>
      <c r="Z3465" s="35"/>
      <c r="AA3465" s="35"/>
      <c r="AB3465" s="35"/>
      <c r="AC3465" s="35"/>
      <c r="AD3465" s="35"/>
      <c r="AE3465" s="35"/>
      <c r="AR3465" s="157" t="s">
        <v>292</v>
      </c>
      <c r="AT3465" s="157" t="s">
        <v>197</v>
      </c>
      <c r="AU3465" s="157" t="s">
        <v>81</v>
      </c>
      <c r="AY3465" s="20" t="s">
        <v>195</v>
      </c>
      <c r="BE3465" s="158">
        <f>IF(N3465="základní",J3465,0)</f>
        <v>0</v>
      </c>
      <c r="BF3465" s="158">
        <f>IF(N3465="snížená",J3465,0)</f>
        <v>0</v>
      </c>
      <c r="BG3465" s="158">
        <f>IF(N3465="zákl. přenesená",J3465,0)</f>
        <v>0</v>
      </c>
      <c r="BH3465" s="158">
        <f>IF(N3465="sníž. přenesená",J3465,0)</f>
        <v>0</v>
      </c>
      <c r="BI3465" s="158">
        <f>IF(N3465="nulová",J3465,0)</f>
        <v>0</v>
      </c>
      <c r="BJ3465" s="20" t="s">
        <v>79</v>
      </c>
      <c r="BK3465" s="158">
        <f>ROUND(I3465*H3465,2)</f>
        <v>0</v>
      </c>
      <c r="BL3465" s="20" t="s">
        <v>292</v>
      </c>
      <c r="BM3465" s="157" t="s">
        <v>4405</v>
      </c>
    </row>
    <row r="3466" spans="1:65" s="2" customFormat="1" ht="58.5">
      <c r="A3466" s="35"/>
      <c r="B3466" s="36"/>
      <c r="C3466" s="35"/>
      <c r="D3466" s="159" t="s">
        <v>204</v>
      </c>
      <c r="E3466" s="35"/>
      <c r="F3466" s="160" t="s">
        <v>4406</v>
      </c>
      <c r="G3466" s="35"/>
      <c r="H3466" s="35"/>
      <c r="I3466" s="161"/>
      <c r="J3466" s="35"/>
      <c r="K3466" s="35"/>
      <c r="L3466" s="36"/>
      <c r="M3466" s="162"/>
      <c r="N3466" s="163"/>
      <c r="O3466" s="56"/>
      <c r="P3466" s="56"/>
      <c r="Q3466" s="56"/>
      <c r="R3466" s="56"/>
      <c r="S3466" s="56"/>
      <c r="T3466" s="57"/>
      <c r="U3466" s="35"/>
      <c r="V3466" s="35"/>
      <c r="W3466" s="35"/>
      <c r="X3466" s="35"/>
      <c r="Y3466" s="35"/>
      <c r="Z3466" s="35"/>
      <c r="AA3466" s="35"/>
      <c r="AB3466" s="35"/>
      <c r="AC3466" s="35"/>
      <c r="AD3466" s="35"/>
      <c r="AE3466" s="35"/>
      <c r="AT3466" s="20" t="s">
        <v>204</v>
      </c>
      <c r="AU3466" s="20" t="s">
        <v>81</v>
      </c>
    </row>
    <row r="3467" spans="1:65" s="13" customFormat="1">
      <c r="B3467" s="164"/>
      <c r="D3467" s="159" t="s">
        <v>206</v>
      </c>
      <c r="E3467" s="165" t="s">
        <v>3</v>
      </c>
      <c r="F3467" s="166" t="s">
        <v>4407</v>
      </c>
      <c r="H3467" s="167">
        <v>26.832999999999998</v>
      </c>
      <c r="I3467" s="168"/>
      <c r="L3467" s="164"/>
      <c r="M3467" s="169"/>
      <c r="N3467" s="170"/>
      <c r="O3467" s="170"/>
      <c r="P3467" s="170"/>
      <c r="Q3467" s="170"/>
      <c r="R3467" s="170"/>
      <c r="S3467" s="170"/>
      <c r="T3467" s="171"/>
      <c r="AT3467" s="165" t="s">
        <v>206</v>
      </c>
      <c r="AU3467" s="165" t="s">
        <v>81</v>
      </c>
      <c r="AV3467" s="13" t="s">
        <v>81</v>
      </c>
      <c r="AW3467" s="13" t="s">
        <v>34</v>
      </c>
      <c r="AX3467" s="13" t="s">
        <v>72</v>
      </c>
      <c r="AY3467" s="165" t="s">
        <v>195</v>
      </c>
    </row>
    <row r="3468" spans="1:65" s="13" customFormat="1">
      <c r="B3468" s="164"/>
      <c r="D3468" s="159" t="s">
        <v>206</v>
      </c>
      <c r="E3468" s="165" t="s">
        <v>3</v>
      </c>
      <c r="F3468" s="166" t="s">
        <v>4408</v>
      </c>
      <c r="H3468" s="167">
        <v>18.2</v>
      </c>
      <c r="I3468" s="168"/>
      <c r="L3468" s="164"/>
      <c r="M3468" s="169"/>
      <c r="N3468" s="170"/>
      <c r="O3468" s="170"/>
      <c r="P3468" s="170"/>
      <c r="Q3468" s="170"/>
      <c r="R3468" s="170"/>
      <c r="S3468" s="170"/>
      <c r="T3468" s="171"/>
      <c r="AT3468" s="165" t="s">
        <v>206</v>
      </c>
      <c r="AU3468" s="165" t="s">
        <v>81</v>
      </c>
      <c r="AV3468" s="13" t="s">
        <v>81</v>
      </c>
      <c r="AW3468" s="13" t="s">
        <v>34</v>
      </c>
      <c r="AX3468" s="13" t="s">
        <v>72</v>
      </c>
      <c r="AY3468" s="165" t="s">
        <v>195</v>
      </c>
    </row>
    <row r="3469" spans="1:65" s="13" customFormat="1">
      <c r="B3469" s="164"/>
      <c r="D3469" s="159" t="s">
        <v>206</v>
      </c>
      <c r="E3469" s="165" t="s">
        <v>3</v>
      </c>
      <c r="F3469" s="166" t="s">
        <v>4408</v>
      </c>
      <c r="H3469" s="167">
        <v>18.2</v>
      </c>
      <c r="I3469" s="168"/>
      <c r="L3469" s="164"/>
      <c r="M3469" s="169"/>
      <c r="N3469" s="170"/>
      <c r="O3469" s="170"/>
      <c r="P3469" s="170"/>
      <c r="Q3469" s="170"/>
      <c r="R3469" s="170"/>
      <c r="S3469" s="170"/>
      <c r="T3469" s="171"/>
      <c r="AT3469" s="165" t="s">
        <v>206</v>
      </c>
      <c r="AU3469" s="165" t="s">
        <v>81</v>
      </c>
      <c r="AV3469" s="13" t="s">
        <v>81</v>
      </c>
      <c r="AW3469" s="13" t="s">
        <v>34</v>
      </c>
      <c r="AX3469" s="13" t="s">
        <v>72</v>
      </c>
      <c r="AY3469" s="165" t="s">
        <v>195</v>
      </c>
    </row>
    <row r="3470" spans="1:65" s="13" customFormat="1">
      <c r="B3470" s="164"/>
      <c r="D3470" s="159" t="s">
        <v>206</v>
      </c>
      <c r="E3470" s="165" t="s">
        <v>3</v>
      </c>
      <c r="F3470" s="166" t="s">
        <v>4408</v>
      </c>
      <c r="H3470" s="167">
        <v>18.2</v>
      </c>
      <c r="I3470" s="168"/>
      <c r="L3470" s="164"/>
      <c r="M3470" s="169"/>
      <c r="N3470" s="170"/>
      <c r="O3470" s="170"/>
      <c r="P3470" s="170"/>
      <c r="Q3470" s="170"/>
      <c r="R3470" s="170"/>
      <c r="S3470" s="170"/>
      <c r="T3470" s="171"/>
      <c r="AT3470" s="165" t="s">
        <v>206</v>
      </c>
      <c r="AU3470" s="165" t="s">
        <v>81</v>
      </c>
      <c r="AV3470" s="13" t="s">
        <v>81</v>
      </c>
      <c r="AW3470" s="13" t="s">
        <v>34</v>
      </c>
      <c r="AX3470" s="13" t="s">
        <v>72</v>
      </c>
      <c r="AY3470" s="165" t="s">
        <v>195</v>
      </c>
    </row>
    <row r="3471" spans="1:65" s="13" customFormat="1">
      <c r="B3471" s="164"/>
      <c r="D3471" s="159" t="s">
        <v>206</v>
      </c>
      <c r="E3471" s="165" t="s">
        <v>3</v>
      </c>
      <c r="F3471" s="166" t="s">
        <v>4408</v>
      </c>
      <c r="H3471" s="167">
        <v>18.2</v>
      </c>
      <c r="I3471" s="168"/>
      <c r="L3471" s="164"/>
      <c r="M3471" s="169"/>
      <c r="N3471" s="170"/>
      <c r="O3471" s="170"/>
      <c r="P3471" s="170"/>
      <c r="Q3471" s="170"/>
      <c r="R3471" s="170"/>
      <c r="S3471" s="170"/>
      <c r="T3471" s="171"/>
      <c r="AT3471" s="165" t="s">
        <v>206</v>
      </c>
      <c r="AU3471" s="165" t="s">
        <v>81</v>
      </c>
      <c r="AV3471" s="13" t="s">
        <v>81</v>
      </c>
      <c r="AW3471" s="13" t="s">
        <v>34</v>
      </c>
      <c r="AX3471" s="13" t="s">
        <v>72</v>
      </c>
      <c r="AY3471" s="165" t="s">
        <v>195</v>
      </c>
    </row>
    <row r="3472" spans="1:65" s="13" customFormat="1">
      <c r="B3472" s="164"/>
      <c r="D3472" s="159" t="s">
        <v>206</v>
      </c>
      <c r="E3472" s="165" t="s">
        <v>3</v>
      </c>
      <c r="F3472" s="166" t="s">
        <v>4408</v>
      </c>
      <c r="H3472" s="167">
        <v>18.2</v>
      </c>
      <c r="I3472" s="168"/>
      <c r="L3472" s="164"/>
      <c r="M3472" s="169"/>
      <c r="N3472" s="170"/>
      <c r="O3472" s="170"/>
      <c r="P3472" s="170"/>
      <c r="Q3472" s="170"/>
      <c r="R3472" s="170"/>
      <c r="S3472" s="170"/>
      <c r="T3472" s="171"/>
      <c r="AT3472" s="165" t="s">
        <v>206</v>
      </c>
      <c r="AU3472" s="165" t="s">
        <v>81</v>
      </c>
      <c r="AV3472" s="13" t="s">
        <v>81</v>
      </c>
      <c r="AW3472" s="13" t="s">
        <v>34</v>
      </c>
      <c r="AX3472" s="13" t="s">
        <v>72</v>
      </c>
      <c r="AY3472" s="165" t="s">
        <v>195</v>
      </c>
    </row>
    <row r="3473" spans="2:51" s="13" customFormat="1">
      <c r="B3473" s="164"/>
      <c r="D3473" s="159" t="s">
        <v>206</v>
      </c>
      <c r="E3473" s="165" t="s">
        <v>3</v>
      </c>
      <c r="F3473" s="166" t="s">
        <v>4409</v>
      </c>
      <c r="H3473" s="167">
        <v>14.558</v>
      </c>
      <c r="I3473" s="168"/>
      <c r="L3473" s="164"/>
      <c r="M3473" s="169"/>
      <c r="N3473" s="170"/>
      <c r="O3473" s="170"/>
      <c r="P3473" s="170"/>
      <c r="Q3473" s="170"/>
      <c r="R3473" s="170"/>
      <c r="S3473" s="170"/>
      <c r="T3473" s="171"/>
      <c r="AT3473" s="165" t="s">
        <v>206</v>
      </c>
      <c r="AU3473" s="165" t="s">
        <v>81</v>
      </c>
      <c r="AV3473" s="13" t="s">
        <v>81</v>
      </c>
      <c r="AW3473" s="13" t="s">
        <v>34</v>
      </c>
      <c r="AX3473" s="13" t="s">
        <v>72</v>
      </c>
      <c r="AY3473" s="165" t="s">
        <v>195</v>
      </c>
    </row>
    <row r="3474" spans="2:51" s="13" customFormat="1">
      <c r="B3474" s="164"/>
      <c r="D3474" s="159" t="s">
        <v>206</v>
      </c>
      <c r="E3474" s="165" t="s">
        <v>3</v>
      </c>
      <c r="F3474" s="166" t="s">
        <v>4410</v>
      </c>
      <c r="H3474" s="167">
        <v>13.577999999999999</v>
      </c>
      <c r="I3474" s="168"/>
      <c r="L3474" s="164"/>
      <c r="M3474" s="169"/>
      <c r="N3474" s="170"/>
      <c r="O3474" s="170"/>
      <c r="P3474" s="170"/>
      <c r="Q3474" s="170"/>
      <c r="R3474" s="170"/>
      <c r="S3474" s="170"/>
      <c r="T3474" s="171"/>
      <c r="AT3474" s="165" t="s">
        <v>206</v>
      </c>
      <c r="AU3474" s="165" t="s">
        <v>81</v>
      </c>
      <c r="AV3474" s="13" t="s">
        <v>81</v>
      </c>
      <c r="AW3474" s="13" t="s">
        <v>34</v>
      </c>
      <c r="AX3474" s="13" t="s">
        <v>72</v>
      </c>
      <c r="AY3474" s="165" t="s">
        <v>195</v>
      </c>
    </row>
    <row r="3475" spans="2:51" s="13" customFormat="1">
      <c r="B3475" s="164"/>
      <c r="D3475" s="159" t="s">
        <v>206</v>
      </c>
      <c r="E3475" s="165" t="s">
        <v>3</v>
      </c>
      <c r="F3475" s="166" t="s">
        <v>4411</v>
      </c>
      <c r="H3475" s="167">
        <v>14.1</v>
      </c>
      <c r="I3475" s="168"/>
      <c r="L3475" s="164"/>
      <c r="M3475" s="169"/>
      <c r="N3475" s="170"/>
      <c r="O3475" s="170"/>
      <c r="P3475" s="170"/>
      <c r="Q3475" s="170"/>
      <c r="R3475" s="170"/>
      <c r="S3475" s="170"/>
      <c r="T3475" s="171"/>
      <c r="AT3475" s="165" t="s">
        <v>206</v>
      </c>
      <c r="AU3475" s="165" t="s">
        <v>81</v>
      </c>
      <c r="AV3475" s="13" t="s">
        <v>81</v>
      </c>
      <c r="AW3475" s="13" t="s">
        <v>34</v>
      </c>
      <c r="AX3475" s="13" t="s">
        <v>72</v>
      </c>
      <c r="AY3475" s="165" t="s">
        <v>195</v>
      </c>
    </row>
    <row r="3476" spans="2:51" s="13" customFormat="1">
      <c r="B3476" s="164"/>
      <c r="D3476" s="159" t="s">
        <v>206</v>
      </c>
      <c r="E3476" s="165" t="s">
        <v>3</v>
      </c>
      <c r="F3476" s="166" t="s">
        <v>4412</v>
      </c>
      <c r="H3476" s="167">
        <v>13.23</v>
      </c>
      <c r="I3476" s="168"/>
      <c r="L3476" s="164"/>
      <c r="M3476" s="169"/>
      <c r="N3476" s="170"/>
      <c r="O3476" s="170"/>
      <c r="P3476" s="170"/>
      <c r="Q3476" s="170"/>
      <c r="R3476" s="170"/>
      <c r="S3476" s="170"/>
      <c r="T3476" s="171"/>
      <c r="AT3476" s="165" t="s">
        <v>206</v>
      </c>
      <c r="AU3476" s="165" t="s">
        <v>81</v>
      </c>
      <c r="AV3476" s="13" t="s">
        <v>81</v>
      </c>
      <c r="AW3476" s="13" t="s">
        <v>34</v>
      </c>
      <c r="AX3476" s="13" t="s">
        <v>72</v>
      </c>
      <c r="AY3476" s="165" t="s">
        <v>195</v>
      </c>
    </row>
    <row r="3477" spans="2:51" s="13" customFormat="1">
      <c r="B3477" s="164"/>
      <c r="D3477" s="159" t="s">
        <v>206</v>
      </c>
      <c r="E3477" s="165" t="s">
        <v>3</v>
      </c>
      <c r="F3477" s="166" t="s">
        <v>4413</v>
      </c>
      <c r="H3477" s="167">
        <v>26.079000000000001</v>
      </c>
      <c r="I3477" s="168"/>
      <c r="L3477" s="164"/>
      <c r="M3477" s="169"/>
      <c r="N3477" s="170"/>
      <c r="O3477" s="170"/>
      <c r="P3477" s="170"/>
      <c r="Q3477" s="170"/>
      <c r="R3477" s="170"/>
      <c r="S3477" s="170"/>
      <c r="T3477" s="171"/>
      <c r="AT3477" s="165" t="s">
        <v>206</v>
      </c>
      <c r="AU3477" s="165" t="s">
        <v>81</v>
      </c>
      <c r="AV3477" s="13" t="s">
        <v>81</v>
      </c>
      <c r="AW3477" s="13" t="s">
        <v>34</v>
      </c>
      <c r="AX3477" s="13" t="s">
        <v>72</v>
      </c>
      <c r="AY3477" s="165" t="s">
        <v>195</v>
      </c>
    </row>
    <row r="3478" spans="2:51" s="13" customFormat="1">
      <c r="B3478" s="164"/>
      <c r="D3478" s="159" t="s">
        <v>206</v>
      </c>
      <c r="E3478" s="165" t="s">
        <v>3</v>
      </c>
      <c r="F3478" s="166" t="s">
        <v>4414</v>
      </c>
      <c r="H3478" s="167">
        <v>59.15</v>
      </c>
      <c r="I3478" s="168"/>
      <c r="L3478" s="164"/>
      <c r="M3478" s="169"/>
      <c r="N3478" s="170"/>
      <c r="O3478" s="170"/>
      <c r="P3478" s="170"/>
      <c r="Q3478" s="170"/>
      <c r="R3478" s="170"/>
      <c r="S3478" s="170"/>
      <c r="T3478" s="171"/>
      <c r="AT3478" s="165" t="s">
        <v>206</v>
      </c>
      <c r="AU3478" s="165" t="s">
        <v>81</v>
      </c>
      <c r="AV3478" s="13" t="s">
        <v>81</v>
      </c>
      <c r="AW3478" s="13" t="s">
        <v>34</v>
      </c>
      <c r="AX3478" s="13" t="s">
        <v>72</v>
      </c>
      <c r="AY3478" s="165" t="s">
        <v>195</v>
      </c>
    </row>
    <row r="3479" spans="2:51" s="13" customFormat="1">
      <c r="B3479" s="164"/>
      <c r="D3479" s="159" t="s">
        <v>206</v>
      </c>
      <c r="E3479" s="165" t="s">
        <v>3</v>
      </c>
      <c r="F3479" s="166" t="s">
        <v>4415</v>
      </c>
      <c r="H3479" s="167">
        <v>31.17</v>
      </c>
      <c r="I3479" s="168"/>
      <c r="L3479" s="164"/>
      <c r="M3479" s="169"/>
      <c r="N3479" s="170"/>
      <c r="O3479" s="170"/>
      <c r="P3479" s="170"/>
      <c r="Q3479" s="170"/>
      <c r="R3479" s="170"/>
      <c r="S3479" s="170"/>
      <c r="T3479" s="171"/>
      <c r="AT3479" s="165" t="s">
        <v>206</v>
      </c>
      <c r="AU3479" s="165" t="s">
        <v>81</v>
      </c>
      <c r="AV3479" s="13" t="s">
        <v>81</v>
      </c>
      <c r="AW3479" s="13" t="s">
        <v>34</v>
      </c>
      <c r="AX3479" s="13" t="s">
        <v>72</v>
      </c>
      <c r="AY3479" s="165" t="s">
        <v>195</v>
      </c>
    </row>
    <row r="3480" spans="2:51" s="13" customFormat="1">
      <c r="B3480" s="164"/>
      <c r="D3480" s="159" t="s">
        <v>206</v>
      </c>
      <c r="E3480" s="165" t="s">
        <v>3</v>
      </c>
      <c r="F3480" s="166" t="s">
        <v>4416</v>
      </c>
      <c r="H3480" s="167">
        <v>7.2</v>
      </c>
      <c r="I3480" s="168"/>
      <c r="L3480" s="164"/>
      <c r="M3480" s="169"/>
      <c r="N3480" s="170"/>
      <c r="O3480" s="170"/>
      <c r="P3480" s="170"/>
      <c r="Q3480" s="170"/>
      <c r="R3480" s="170"/>
      <c r="S3480" s="170"/>
      <c r="T3480" s="171"/>
      <c r="AT3480" s="165" t="s">
        <v>206</v>
      </c>
      <c r="AU3480" s="165" t="s">
        <v>81</v>
      </c>
      <c r="AV3480" s="13" t="s">
        <v>81</v>
      </c>
      <c r="AW3480" s="13" t="s">
        <v>34</v>
      </c>
      <c r="AX3480" s="13" t="s">
        <v>72</v>
      </c>
      <c r="AY3480" s="165" t="s">
        <v>195</v>
      </c>
    </row>
    <row r="3481" spans="2:51" s="14" customFormat="1">
      <c r="B3481" s="172"/>
      <c r="D3481" s="159" t="s">
        <v>206</v>
      </c>
      <c r="E3481" s="173" t="s">
        <v>3</v>
      </c>
      <c r="F3481" s="174" t="s">
        <v>532</v>
      </c>
      <c r="H3481" s="175">
        <v>296.89800000000002</v>
      </c>
      <c r="I3481" s="176"/>
      <c r="L3481" s="172"/>
      <c r="M3481" s="177"/>
      <c r="N3481" s="178"/>
      <c r="O3481" s="178"/>
      <c r="P3481" s="178"/>
      <c r="Q3481" s="178"/>
      <c r="R3481" s="178"/>
      <c r="S3481" s="178"/>
      <c r="T3481" s="179"/>
      <c r="AT3481" s="173" t="s">
        <v>206</v>
      </c>
      <c r="AU3481" s="173" t="s">
        <v>81</v>
      </c>
      <c r="AV3481" s="14" t="s">
        <v>109</v>
      </c>
      <c r="AW3481" s="14" t="s">
        <v>34</v>
      </c>
      <c r="AX3481" s="14" t="s">
        <v>72</v>
      </c>
      <c r="AY3481" s="173" t="s">
        <v>195</v>
      </c>
    </row>
    <row r="3482" spans="2:51" s="13" customFormat="1">
      <c r="B3482" s="164"/>
      <c r="D3482" s="159" t="s">
        <v>206</v>
      </c>
      <c r="E3482" s="165" t="s">
        <v>3</v>
      </c>
      <c r="F3482" s="166" t="s">
        <v>4417</v>
      </c>
      <c r="H3482" s="167">
        <v>14.9</v>
      </c>
      <c r="I3482" s="168"/>
      <c r="L3482" s="164"/>
      <c r="M3482" s="169"/>
      <c r="N3482" s="170"/>
      <c r="O3482" s="170"/>
      <c r="P3482" s="170"/>
      <c r="Q3482" s="170"/>
      <c r="R3482" s="170"/>
      <c r="S3482" s="170"/>
      <c r="T3482" s="171"/>
      <c r="AT3482" s="165" t="s">
        <v>206</v>
      </c>
      <c r="AU3482" s="165" t="s">
        <v>81</v>
      </c>
      <c r="AV3482" s="13" t="s">
        <v>81</v>
      </c>
      <c r="AW3482" s="13" t="s">
        <v>34</v>
      </c>
      <c r="AX3482" s="13" t="s">
        <v>72</v>
      </c>
      <c r="AY3482" s="165" t="s">
        <v>195</v>
      </c>
    </row>
    <row r="3483" spans="2:51" s="13" customFormat="1">
      <c r="B3483" s="164"/>
      <c r="D3483" s="159" t="s">
        <v>206</v>
      </c>
      <c r="E3483" s="165" t="s">
        <v>3</v>
      </c>
      <c r="F3483" s="166" t="s">
        <v>4418</v>
      </c>
      <c r="H3483" s="167">
        <v>19.2</v>
      </c>
      <c r="I3483" s="168"/>
      <c r="L3483" s="164"/>
      <c r="M3483" s="169"/>
      <c r="N3483" s="170"/>
      <c r="O3483" s="170"/>
      <c r="P3483" s="170"/>
      <c r="Q3483" s="170"/>
      <c r="R3483" s="170"/>
      <c r="S3483" s="170"/>
      <c r="T3483" s="171"/>
      <c r="AT3483" s="165" t="s">
        <v>206</v>
      </c>
      <c r="AU3483" s="165" t="s">
        <v>81</v>
      </c>
      <c r="AV3483" s="13" t="s">
        <v>81</v>
      </c>
      <c r="AW3483" s="13" t="s">
        <v>34</v>
      </c>
      <c r="AX3483" s="13" t="s">
        <v>72</v>
      </c>
      <c r="AY3483" s="165" t="s">
        <v>195</v>
      </c>
    </row>
    <row r="3484" spans="2:51" s="13" customFormat="1">
      <c r="B3484" s="164"/>
      <c r="D3484" s="159" t="s">
        <v>206</v>
      </c>
      <c r="E3484" s="165" t="s">
        <v>3</v>
      </c>
      <c r="F3484" s="166" t="s">
        <v>4419</v>
      </c>
      <c r="H3484" s="167">
        <v>27.532</v>
      </c>
      <c r="I3484" s="168"/>
      <c r="L3484" s="164"/>
      <c r="M3484" s="169"/>
      <c r="N3484" s="170"/>
      <c r="O3484" s="170"/>
      <c r="P3484" s="170"/>
      <c r="Q3484" s="170"/>
      <c r="R3484" s="170"/>
      <c r="S3484" s="170"/>
      <c r="T3484" s="171"/>
      <c r="AT3484" s="165" t="s">
        <v>206</v>
      </c>
      <c r="AU3484" s="165" t="s">
        <v>81</v>
      </c>
      <c r="AV3484" s="13" t="s">
        <v>81</v>
      </c>
      <c r="AW3484" s="13" t="s">
        <v>34</v>
      </c>
      <c r="AX3484" s="13" t="s">
        <v>72</v>
      </c>
      <c r="AY3484" s="165" t="s">
        <v>195</v>
      </c>
    </row>
    <row r="3485" spans="2:51" s="13" customFormat="1">
      <c r="B3485" s="164"/>
      <c r="D3485" s="159" t="s">
        <v>206</v>
      </c>
      <c r="E3485" s="165" t="s">
        <v>3</v>
      </c>
      <c r="F3485" s="166" t="s">
        <v>4420</v>
      </c>
      <c r="H3485" s="167">
        <v>23.606000000000002</v>
      </c>
      <c r="I3485" s="168"/>
      <c r="L3485" s="164"/>
      <c r="M3485" s="169"/>
      <c r="N3485" s="170"/>
      <c r="O3485" s="170"/>
      <c r="P3485" s="170"/>
      <c r="Q3485" s="170"/>
      <c r="R3485" s="170"/>
      <c r="S3485" s="170"/>
      <c r="T3485" s="171"/>
      <c r="AT3485" s="165" t="s">
        <v>206</v>
      </c>
      <c r="AU3485" s="165" t="s">
        <v>81</v>
      </c>
      <c r="AV3485" s="13" t="s">
        <v>81</v>
      </c>
      <c r="AW3485" s="13" t="s">
        <v>34</v>
      </c>
      <c r="AX3485" s="13" t="s">
        <v>72</v>
      </c>
      <c r="AY3485" s="165" t="s">
        <v>195</v>
      </c>
    </row>
    <row r="3486" spans="2:51" s="13" customFormat="1">
      <c r="B3486" s="164"/>
      <c r="D3486" s="159" t="s">
        <v>206</v>
      </c>
      <c r="E3486" s="165" t="s">
        <v>3</v>
      </c>
      <c r="F3486" s="166" t="s">
        <v>4421</v>
      </c>
      <c r="H3486" s="167">
        <v>18.204000000000001</v>
      </c>
      <c r="I3486" s="168"/>
      <c r="L3486" s="164"/>
      <c r="M3486" s="169"/>
      <c r="N3486" s="170"/>
      <c r="O3486" s="170"/>
      <c r="P3486" s="170"/>
      <c r="Q3486" s="170"/>
      <c r="R3486" s="170"/>
      <c r="S3486" s="170"/>
      <c r="T3486" s="171"/>
      <c r="AT3486" s="165" t="s">
        <v>206</v>
      </c>
      <c r="AU3486" s="165" t="s">
        <v>81</v>
      </c>
      <c r="AV3486" s="13" t="s">
        <v>81</v>
      </c>
      <c r="AW3486" s="13" t="s">
        <v>34</v>
      </c>
      <c r="AX3486" s="13" t="s">
        <v>72</v>
      </c>
      <c r="AY3486" s="165" t="s">
        <v>195</v>
      </c>
    </row>
    <row r="3487" spans="2:51" s="13" customFormat="1">
      <c r="B3487" s="164"/>
      <c r="D3487" s="159" t="s">
        <v>206</v>
      </c>
      <c r="E3487" s="165" t="s">
        <v>3</v>
      </c>
      <c r="F3487" s="166" t="s">
        <v>4422</v>
      </c>
      <c r="H3487" s="167">
        <v>21.827000000000002</v>
      </c>
      <c r="I3487" s="168"/>
      <c r="L3487" s="164"/>
      <c r="M3487" s="169"/>
      <c r="N3487" s="170"/>
      <c r="O3487" s="170"/>
      <c r="P3487" s="170"/>
      <c r="Q3487" s="170"/>
      <c r="R3487" s="170"/>
      <c r="S3487" s="170"/>
      <c r="T3487" s="171"/>
      <c r="AT3487" s="165" t="s">
        <v>206</v>
      </c>
      <c r="AU3487" s="165" t="s">
        <v>81</v>
      </c>
      <c r="AV3487" s="13" t="s">
        <v>81</v>
      </c>
      <c r="AW3487" s="13" t="s">
        <v>34</v>
      </c>
      <c r="AX3487" s="13" t="s">
        <v>72</v>
      </c>
      <c r="AY3487" s="165" t="s">
        <v>195</v>
      </c>
    </row>
    <row r="3488" spans="2:51" s="13" customFormat="1">
      <c r="B3488" s="164"/>
      <c r="D3488" s="159" t="s">
        <v>206</v>
      </c>
      <c r="E3488" s="165" t="s">
        <v>3</v>
      </c>
      <c r="F3488" s="166" t="s">
        <v>4423</v>
      </c>
      <c r="H3488" s="167">
        <v>28.638999999999999</v>
      </c>
      <c r="I3488" s="168"/>
      <c r="L3488" s="164"/>
      <c r="M3488" s="169"/>
      <c r="N3488" s="170"/>
      <c r="O3488" s="170"/>
      <c r="P3488" s="170"/>
      <c r="Q3488" s="170"/>
      <c r="R3488" s="170"/>
      <c r="S3488" s="170"/>
      <c r="T3488" s="171"/>
      <c r="AT3488" s="165" t="s">
        <v>206</v>
      </c>
      <c r="AU3488" s="165" t="s">
        <v>81</v>
      </c>
      <c r="AV3488" s="13" t="s">
        <v>81</v>
      </c>
      <c r="AW3488" s="13" t="s">
        <v>34</v>
      </c>
      <c r="AX3488" s="13" t="s">
        <v>72</v>
      </c>
      <c r="AY3488" s="165" t="s">
        <v>195</v>
      </c>
    </row>
    <row r="3489" spans="2:51" s="13" customFormat="1">
      <c r="B3489" s="164"/>
      <c r="D3489" s="159" t="s">
        <v>206</v>
      </c>
      <c r="E3489" s="165" t="s">
        <v>3</v>
      </c>
      <c r="F3489" s="166" t="s">
        <v>4424</v>
      </c>
      <c r="H3489" s="167">
        <v>21.623999999999999</v>
      </c>
      <c r="I3489" s="168"/>
      <c r="L3489" s="164"/>
      <c r="M3489" s="169"/>
      <c r="N3489" s="170"/>
      <c r="O3489" s="170"/>
      <c r="P3489" s="170"/>
      <c r="Q3489" s="170"/>
      <c r="R3489" s="170"/>
      <c r="S3489" s="170"/>
      <c r="T3489" s="171"/>
      <c r="AT3489" s="165" t="s">
        <v>206</v>
      </c>
      <c r="AU3489" s="165" t="s">
        <v>81</v>
      </c>
      <c r="AV3489" s="13" t="s">
        <v>81</v>
      </c>
      <c r="AW3489" s="13" t="s">
        <v>34</v>
      </c>
      <c r="AX3489" s="13" t="s">
        <v>72</v>
      </c>
      <c r="AY3489" s="165" t="s">
        <v>195</v>
      </c>
    </row>
    <row r="3490" spans="2:51" s="13" customFormat="1">
      <c r="B3490" s="164"/>
      <c r="D3490" s="159" t="s">
        <v>206</v>
      </c>
      <c r="E3490" s="165" t="s">
        <v>3</v>
      </c>
      <c r="F3490" s="166" t="s">
        <v>4425</v>
      </c>
      <c r="H3490" s="167">
        <v>13.082000000000001</v>
      </c>
      <c r="I3490" s="168"/>
      <c r="L3490" s="164"/>
      <c r="M3490" s="169"/>
      <c r="N3490" s="170"/>
      <c r="O3490" s="170"/>
      <c r="P3490" s="170"/>
      <c r="Q3490" s="170"/>
      <c r="R3490" s="170"/>
      <c r="S3490" s="170"/>
      <c r="T3490" s="171"/>
      <c r="AT3490" s="165" t="s">
        <v>206</v>
      </c>
      <c r="AU3490" s="165" t="s">
        <v>81</v>
      </c>
      <c r="AV3490" s="13" t="s">
        <v>81</v>
      </c>
      <c r="AW3490" s="13" t="s">
        <v>34</v>
      </c>
      <c r="AX3490" s="13" t="s">
        <v>72</v>
      </c>
      <c r="AY3490" s="165" t="s">
        <v>195</v>
      </c>
    </row>
    <row r="3491" spans="2:51" s="13" customFormat="1">
      <c r="B3491" s="164"/>
      <c r="D3491" s="159" t="s">
        <v>206</v>
      </c>
      <c r="E3491" s="165" t="s">
        <v>3</v>
      </c>
      <c r="F3491" s="166" t="s">
        <v>4426</v>
      </c>
      <c r="H3491" s="167">
        <v>12.946</v>
      </c>
      <c r="I3491" s="168"/>
      <c r="L3491" s="164"/>
      <c r="M3491" s="169"/>
      <c r="N3491" s="170"/>
      <c r="O3491" s="170"/>
      <c r="P3491" s="170"/>
      <c r="Q3491" s="170"/>
      <c r="R3491" s="170"/>
      <c r="S3491" s="170"/>
      <c r="T3491" s="171"/>
      <c r="AT3491" s="165" t="s">
        <v>206</v>
      </c>
      <c r="AU3491" s="165" t="s">
        <v>81</v>
      </c>
      <c r="AV3491" s="13" t="s">
        <v>81</v>
      </c>
      <c r="AW3491" s="13" t="s">
        <v>34</v>
      </c>
      <c r="AX3491" s="13" t="s">
        <v>72</v>
      </c>
      <c r="AY3491" s="165" t="s">
        <v>195</v>
      </c>
    </row>
    <row r="3492" spans="2:51" s="13" customFormat="1">
      <c r="B3492" s="164"/>
      <c r="D3492" s="159" t="s">
        <v>206</v>
      </c>
      <c r="E3492" s="165" t="s">
        <v>3</v>
      </c>
      <c r="F3492" s="166" t="s">
        <v>4427</v>
      </c>
      <c r="H3492" s="167">
        <v>13.084</v>
      </c>
      <c r="I3492" s="168"/>
      <c r="L3492" s="164"/>
      <c r="M3492" s="169"/>
      <c r="N3492" s="170"/>
      <c r="O3492" s="170"/>
      <c r="P3492" s="170"/>
      <c r="Q3492" s="170"/>
      <c r="R3492" s="170"/>
      <c r="S3492" s="170"/>
      <c r="T3492" s="171"/>
      <c r="AT3492" s="165" t="s">
        <v>206</v>
      </c>
      <c r="AU3492" s="165" t="s">
        <v>81</v>
      </c>
      <c r="AV3492" s="13" t="s">
        <v>81</v>
      </c>
      <c r="AW3492" s="13" t="s">
        <v>34</v>
      </c>
      <c r="AX3492" s="13" t="s">
        <v>72</v>
      </c>
      <c r="AY3492" s="165" t="s">
        <v>195</v>
      </c>
    </row>
    <row r="3493" spans="2:51" s="13" customFormat="1">
      <c r="B3493" s="164"/>
      <c r="D3493" s="159" t="s">
        <v>206</v>
      </c>
      <c r="E3493" s="165" t="s">
        <v>3</v>
      </c>
      <c r="F3493" s="166" t="s">
        <v>4428</v>
      </c>
      <c r="H3493" s="167">
        <v>12.948</v>
      </c>
      <c r="I3493" s="168"/>
      <c r="L3493" s="164"/>
      <c r="M3493" s="169"/>
      <c r="N3493" s="170"/>
      <c r="O3493" s="170"/>
      <c r="P3493" s="170"/>
      <c r="Q3493" s="170"/>
      <c r="R3493" s="170"/>
      <c r="S3493" s="170"/>
      <c r="T3493" s="171"/>
      <c r="AT3493" s="165" t="s">
        <v>206</v>
      </c>
      <c r="AU3493" s="165" t="s">
        <v>81</v>
      </c>
      <c r="AV3493" s="13" t="s">
        <v>81</v>
      </c>
      <c r="AW3493" s="13" t="s">
        <v>34</v>
      </c>
      <c r="AX3493" s="13" t="s">
        <v>72</v>
      </c>
      <c r="AY3493" s="165" t="s">
        <v>195</v>
      </c>
    </row>
    <row r="3494" spans="2:51" s="13" customFormat="1">
      <c r="B3494" s="164"/>
      <c r="D3494" s="159" t="s">
        <v>206</v>
      </c>
      <c r="E3494" s="165" t="s">
        <v>3</v>
      </c>
      <c r="F3494" s="166" t="s">
        <v>4429</v>
      </c>
      <c r="H3494" s="167">
        <v>0.6</v>
      </c>
      <c r="I3494" s="168"/>
      <c r="L3494" s="164"/>
      <c r="M3494" s="169"/>
      <c r="N3494" s="170"/>
      <c r="O3494" s="170"/>
      <c r="P3494" s="170"/>
      <c r="Q3494" s="170"/>
      <c r="R3494" s="170"/>
      <c r="S3494" s="170"/>
      <c r="T3494" s="171"/>
      <c r="AT3494" s="165" t="s">
        <v>206</v>
      </c>
      <c r="AU3494" s="165" t="s">
        <v>81</v>
      </c>
      <c r="AV3494" s="13" t="s">
        <v>81</v>
      </c>
      <c r="AW3494" s="13" t="s">
        <v>34</v>
      </c>
      <c r="AX3494" s="13" t="s">
        <v>72</v>
      </c>
      <c r="AY3494" s="165" t="s">
        <v>195</v>
      </c>
    </row>
    <row r="3495" spans="2:51" s="13" customFormat="1">
      <c r="B3495" s="164"/>
      <c r="D3495" s="159" t="s">
        <v>206</v>
      </c>
      <c r="E3495" s="165" t="s">
        <v>3</v>
      </c>
      <c r="F3495" s="166" t="s">
        <v>4430</v>
      </c>
      <c r="H3495" s="167">
        <v>1.2</v>
      </c>
      <c r="I3495" s="168"/>
      <c r="L3495" s="164"/>
      <c r="M3495" s="169"/>
      <c r="N3495" s="170"/>
      <c r="O3495" s="170"/>
      <c r="P3495" s="170"/>
      <c r="Q3495" s="170"/>
      <c r="R3495" s="170"/>
      <c r="S3495" s="170"/>
      <c r="T3495" s="171"/>
      <c r="AT3495" s="165" t="s">
        <v>206</v>
      </c>
      <c r="AU3495" s="165" t="s">
        <v>81</v>
      </c>
      <c r="AV3495" s="13" t="s">
        <v>81</v>
      </c>
      <c r="AW3495" s="13" t="s">
        <v>34</v>
      </c>
      <c r="AX3495" s="13" t="s">
        <v>72</v>
      </c>
      <c r="AY3495" s="165" t="s">
        <v>195</v>
      </c>
    </row>
    <row r="3496" spans="2:51" s="13" customFormat="1">
      <c r="B3496" s="164"/>
      <c r="D3496" s="159" t="s">
        <v>206</v>
      </c>
      <c r="E3496" s="165" t="s">
        <v>3</v>
      </c>
      <c r="F3496" s="166" t="s">
        <v>4430</v>
      </c>
      <c r="H3496" s="167">
        <v>1.2</v>
      </c>
      <c r="I3496" s="168"/>
      <c r="L3496" s="164"/>
      <c r="M3496" s="169"/>
      <c r="N3496" s="170"/>
      <c r="O3496" s="170"/>
      <c r="P3496" s="170"/>
      <c r="Q3496" s="170"/>
      <c r="R3496" s="170"/>
      <c r="S3496" s="170"/>
      <c r="T3496" s="171"/>
      <c r="AT3496" s="165" t="s">
        <v>206</v>
      </c>
      <c r="AU3496" s="165" t="s">
        <v>81</v>
      </c>
      <c r="AV3496" s="13" t="s">
        <v>81</v>
      </c>
      <c r="AW3496" s="13" t="s">
        <v>34</v>
      </c>
      <c r="AX3496" s="13" t="s">
        <v>72</v>
      </c>
      <c r="AY3496" s="165" t="s">
        <v>195</v>
      </c>
    </row>
    <row r="3497" spans="2:51" s="13" customFormat="1">
      <c r="B3497" s="164"/>
      <c r="D3497" s="159" t="s">
        <v>206</v>
      </c>
      <c r="E3497" s="165" t="s">
        <v>3</v>
      </c>
      <c r="F3497" s="166" t="s">
        <v>4429</v>
      </c>
      <c r="H3497" s="167">
        <v>0.6</v>
      </c>
      <c r="I3497" s="168"/>
      <c r="L3497" s="164"/>
      <c r="M3497" s="169"/>
      <c r="N3497" s="170"/>
      <c r="O3497" s="170"/>
      <c r="P3497" s="170"/>
      <c r="Q3497" s="170"/>
      <c r="R3497" s="170"/>
      <c r="S3497" s="170"/>
      <c r="T3497" s="171"/>
      <c r="AT3497" s="165" t="s">
        <v>206</v>
      </c>
      <c r="AU3497" s="165" t="s">
        <v>81</v>
      </c>
      <c r="AV3497" s="13" t="s">
        <v>81</v>
      </c>
      <c r="AW3497" s="13" t="s">
        <v>34</v>
      </c>
      <c r="AX3497" s="13" t="s">
        <v>72</v>
      </c>
      <c r="AY3497" s="165" t="s">
        <v>195</v>
      </c>
    </row>
    <row r="3498" spans="2:51" s="13" customFormat="1">
      <c r="B3498" s="164"/>
      <c r="D3498" s="159" t="s">
        <v>206</v>
      </c>
      <c r="E3498" s="165" t="s">
        <v>3</v>
      </c>
      <c r="F3498" s="166" t="s">
        <v>4431</v>
      </c>
      <c r="H3498" s="167">
        <v>1.5</v>
      </c>
      <c r="I3498" s="168"/>
      <c r="L3498" s="164"/>
      <c r="M3498" s="169"/>
      <c r="N3498" s="170"/>
      <c r="O3498" s="170"/>
      <c r="P3498" s="170"/>
      <c r="Q3498" s="170"/>
      <c r="R3498" s="170"/>
      <c r="S3498" s="170"/>
      <c r="T3498" s="171"/>
      <c r="AT3498" s="165" t="s">
        <v>206</v>
      </c>
      <c r="AU3498" s="165" t="s">
        <v>81</v>
      </c>
      <c r="AV3498" s="13" t="s">
        <v>81</v>
      </c>
      <c r="AW3498" s="13" t="s">
        <v>34</v>
      </c>
      <c r="AX3498" s="13" t="s">
        <v>72</v>
      </c>
      <c r="AY3498" s="165" t="s">
        <v>195</v>
      </c>
    </row>
    <row r="3499" spans="2:51" s="13" customFormat="1">
      <c r="B3499" s="164"/>
      <c r="D3499" s="159" t="s">
        <v>206</v>
      </c>
      <c r="E3499" s="165" t="s">
        <v>3</v>
      </c>
      <c r="F3499" s="166" t="s">
        <v>4430</v>
      </c>
      <c r="H3499" s="167">
        <v>1.2</v>
      </c>
      <c r="I3499" s="168"/>
      <c r="L3499" s="164"/>
      <c r="M3499" s="169"/>
      <c r="N3499" s="170"/>
      <c r="O3499" s="170"/>
      <c r="P3499" s="170"/>
      <c r="Q3499" s="170"/>
      <c r="R3499" s="170"/>
      <c r="S3499" s="170"/>
      <c r="T3499" s="171"/>
      <c r="AT3499" s="165" t="s">
        <v>206</v>
      </c>
      <c r="AU3499" s="165" t="s">
        <v>81</v>
      </c>
      <c r="AV3499" s="13" t="s">
        <v>81</v>
      </c>
      <c r="AW3499" s="13" t="s">
        <v>34</v>
      </c>
      <c r="AX3499" s="13" t="s">
        <v>72</v>
      </c>
      <c r="AY3499" s="165" t="s">
        <v>195</v>
      </c>
    </row>
    <row r="3500" spans="2:51" s="13" customFormat="1">
      <c r="B3500" s="164"/>
      <c r="D3500" s="159" t="s">
        <v>206</v>
      </c>
      <c r="E3500" s="165" t="s">
        <v>3</v>
      </c>
      <c r="F3500" s="166" t="s">
        <v>4430</v>
      </c>
      <c r="H3500" s="167">
        <v>1.2</v>
      </c>
      <c r="I3500" s="168"/>
      <c r="L3500" s="164"/>
      <c r="M3500" s="169"/>
      <c r="N3500" s="170"/>
      <c r="O3500" s="170"/>
      <c r="P3500" s="170"/>
      <c r="Q3500" s="170"/>
      <c r="R3500" s="170"/>
      <c r="S3500" s="170"/>
      <c r="T3500" s="171"/>
      <c r="AT3500" s="165" t="s">
        <v>206</v>
      </c>
      <c r="AU3500" s="165" t="s">
        <v>81</v>
      </c>
      <c r="AV3500" s="13" t="s">
        <v>81</v>
      </c>
      <c r="AW3500" s="13" t="s">
        <v>34</v>
      </c>
      <c r="AX3500" s="13" t="s">
        <v>72</v>
      </c>
      <c r="AY3500" s="165" t="s">
        <v>195</v>
      </c>
    </row>
    <row r="3501" spans="2:51" s="13" customFormat="1">
      <c r="B3501" s="164"/>
      <c r="D3501" s="159" t="s">
        <v>206</v>
      </c>
      <c r="E3501" s="165" t="s">
        <v>3</v>
      </c>
      <c r="F3501" s="166" t="s">
        <v>4431</v>
      </c>
      <c r="H3501" s="167">
        <v>1.5</v>
      </c>
      <c r="I3501" s="168"/>
      <c r="L3501" s="164"/>
      <c r="M3501" s="169"/>
      <c r="N3501" s="170"/>
      <c r="O3501" s="170"/>
      <c r="P3501" s="170"/>
      <c r="Q3501" s="170"/>
      <c r="R3501" s="170"/>
      <c r="S3501" s="170"/>
      <c r="T3501" s="171"/>
      <c r="AT3501" s="165" t="s">
        <v>206</v>
      </c>
      <c r="AU3501" s="165" t="s">
        <v>81</v>
      </c>
      <c r="AV3501" s="13" t="s">
        <v>81</v>
      </c>
      <c r="AW3501" s="13" t="s">
        <v>34</v>
      </c>
      <c r="AX3501" s="13" t="s">
        <v>72</v>
      </c>
      <c r="AY3501" s="165" t="s">
        <v>195</v>
      </c>
    </row>
    <row r="3502" spans="2:51" s="13" customFormat="1">
      <c r="B3502" s="164"/>
      <c r="D3502" s="159" t="s">
        <v>206</v>
      </c>
      <c r="E3502" s="165" t="s">
        <v>3</v>
      </c>
      <c r="F3502" s="166" t="s">
        <v>4432</v>
      </c>
      <c r="H3502" s="167">
        <v>18.948</v>
      </c>
      <c r="I3502" s="168"/>
      <c r="L3502" s="164"/>
      <c r="M3502" s="169"/>
      <c r="N3502" s="170"/>
      <c r="O3502" s="170"/>
      <c r="P3502" s="170"/>
      <c r="Q3502" s="170"/>
      <c r="R3502" s="170"/>
      <c r="S3502" s="170"/>
      <c r="T3502" s="171"/>
      <c r="AT3502" s="165" t="s">
        <v>206</v>
      </c>
      <c r="AU3502" s="165" t="s">
        <v>81</v>
      </c>
      <c r="AV3502" s="13" t="s">
        <v>81</v>
      </c>
      <c r="AW3502" s="13" t="s">
        <v>34</v>
      </c>
      <c r="AX3502" s="13" t="s">
        <v>72</v>
      </c>
      <c r="AY3502" s="165" t="s">
        <v>195</v>
      </c>
    </row>
    <row r="3503" spans="2:51" s="13" customFormat="1">
      <c r="B3503" s="164"/>
      <c r="D3503" s="159" t="s">
        <v>206</v>
      </c>
      <c r="E3503" s="165" t="s">
        <v>3</v>
      </c>
      <c r="F3503" s="166" t="s">
        <v>4432</v>
      </c>
      <c r="H3503" s="167">
        <v>18.948</v>
      </c>
      <c r="I3503" s="168"/>
      <c r="L3503" s="164"/>
      <c r="M3503" s="169"/>
      <c r="N3503" s="170"/>
      <c r="O3503" s="170"/>
      <c r="P3503" s="170"/>
      <c r="Q3503" s="170"/>
      <c r="R3503" s="170"/>
      <c r="S3503" s="170"/>
      <c r="T3503" s="171"/>
      <c r="AT3503" s="165" t="s">
        <v>206</v>
      </c>
      <c r="AU3503" s="165" t="s">
        <v>81</v>
      </c>
      <c r="AV3503" s="13" t="s">
        <v>81</v>
      </c>
      <c r="AW3503" s="13" t="s">
        <v>34</v>
      </c>
      <c r="AX3503" s="13" t="s">
        <v>72</v>
      </c>
      <c r="AY3503" s="165" t="s">
        <v>195</v>
      </c>
    </row>
    <row r="3504" spans="2:51" s="13" customFormat="1">
      <c r="B3504" s="164"/>
      <c r="D3504" s="159" t="s">
        <v>206</v>
      </c>
      <c r="E3504" s="165" t="s">
        <v>3</v>
      </c>
      <c r="F3504" s="166" t="s">
        <v>4432</v>
      </c>
      <c r="H3504" s="167">
        <v>18.948</v>
      </c>
      <c r="I3504" s="168"/>
      <c r="L3504" s="164"/>
      <c r="M3504" s="169"/>
      <c r="N3504" s="170"/>
      <c r="O3504" s="170"/>
      <c r="P3504" s="170"/>
      <c r="Q3504" s="170"/>
      <c r="R3504" s="170"/>
      <c r="S3504" s="170"/>
      <c r="T3504" s="171"/>
      <c r="AT3504" s="165" t="s">
        <v>206</v>
      </c>
      <c r="AU3504" s="165" t="s">
        <v>81</v>
      </c>
      <c r="AV3504" s="13" t="s">
        <v>81</v>
      </c>
      <c r="AW3504" s="13" t="s">
        <v>34</v>
      </c>
      <c r="AX3504" s="13" t="s">
        <v>72</v>
      </c>
      <c r="AY3504" s="165" t="s">
        <v>195</v>
      </c>
    </row>
    <row r="3505" spans="2:51" s="13" customFormat="1">
      <c r="B3505" s="164"/>
      <c r="D3505" s="159" t="s">
        <v>206</v>
      </c>
      <c r="E3505" s="165" t="s">
        <v>3</v>
      </c>
      <c r="F3505" s="166" t="s">
        <v>4432</v>
      </c>
      <c r="H3505" s="167">
        <v>18.948</v>
      </c>
      <c r="I3505" s="168"/>
      <c r="L3505" s="164"/>
      <c r="M3505" s="169"/>
      <c r="N3505" s="170"/>
      <c r="O3505" s="170"/>
      <c r="P3505" s="170"/>
      <c r="Q3505" s="170"/>
      <c r="R3505" s="170"/>
      <c r="S3505" s="170"/>
      <c r="T3505" s="171"/>
      <c r="AT3505" s="165" t="s">
        <v>206</v>
      </c>
      <c r="AU3505" s="165" t="s">
        <v>81</v>
      </c>
      <c r="AV3505" s="13" t="s">
        <v>81</v>
      </c>
      <c r="AW3505" s="13" t="s">
        <v>34</v>
      </c>
      <c r="AX3505" s="13" t="s">
        <v>72</v>
      </c>
      <c r="AY3505" s="165" t="s">
        <v>195</v>
      </c>
    </row>
    <row r="3506" spans="2:51" s="13" customFormat="1">
      <c r="B3506" s="164"/>
      <c r="D3506" s="159" t="s">
        <v>206</v>
      </c>
      <c r="E3506" s="165" t="s">
        <v>3</v>
      </c>
      <c r="F3506" s="166" t="s">
        <v>4433</v>
      </c>
      <c r="H3506" s="167">
        <v>19.95</v>
      </c>
      <c r="I3506" s="168"/>
      <c r="L3506" s="164"/>
      <c r="M3506" s="169"/>
      <c r="N3506" s="170"/>
      <c r="O3506" s="170"/>
      <c r="P3506" s="170"/>
      <c r="Q3506" s="170"/>
      <c r="R3506" s="170"/>
      <c r="S3506" s="170"/>
      <c r="T3506" s="171"/>
      <c r="AT3506" s="165" t="s">
        <v>206</v>
      </c>
      <c r="AU3506" s="165" t="s">
        <v>81</v>
      </c>
      <c r="AV3506" s="13" t="s">
        <v>81</v>
      </c>
      <c r="AW3506" s="13" t="s">
        <v>34</v>
      </c>
      <c r="AX3506" s="13" t="s">
        <v>72</v>
      </c>
      <c r="AY3506" s="165" t="s">
        <v>195</v>
      </c>
    </row>
    <row r="3507" spans="2:51" s="14" customFormat="1">
      <c r="B3507" s="172"/>
      <c r="D3507" s="159" t="s">
        <v>206</v>
      </c>
      <c r="E3507" s="173" t="s">
        <v>3</v>
      </c>
      <c r="F3507" s="174" t="s">
        <v>514</v>
      </c>
      <c r="H3507" s="175">
        <v>332.334</v>
      </c>
      <c r="I3507" s="176"/>
      <c r="L3507" s="172"/>
      <c r="M3507" s="177"/>
      <c r="N3507" s="178"/>
      <c r="O3507" s="178"/>
      <c r="P3507" s="178"/>
      <c r="Q3507" s="178"/>
      <c r="R3507" s="178"/>
      <c r="S3507" s="178"/>
      <c r="T3507" s="179"/>
      <c r="AT3507" s="173" t="s">
        <v>206</v>
      </c>
      <c r="AU3507" s="173" t="s">
        <v>81</v>
      </c>
      <c r="AV3507" s="14" t="s">
        <v>109</v>
      </c>
      <c r="AW3507" s="14" t="s">
        <v>34</v>
      </c>
      <c r="AX3507" s="14" t="s">
        <v>72</v>
      </c>
      <c r="AY3507" s="173" t="s">
        <v>195</v>
      </c>
    </row>
    <row r="3508" spans="2:51" s="13" customFormat="1">
      <c r="B3508" s="164"/>
      <c r="D3508" s="159" t="s">
        <v>206</v>
      </c>
      <c r="E3508" s="165" t="s">
        <v>3</v>
      </c>
      <c r="F3508" s="166" t="s">
        <v>4434</v>
      </c>
      <c r="H3508" s="167">
        <v>15</v>
      </c>
      <c r="I3508" s="168"/>
      <c r="L3508" s="164"/>
      <c r="M3508" s="169"/>
      <c r="N3508" s="170"/>
      <c r="O3508" s="170"/>
      <c r="P3508" s="170"/>
      <c r="Q3508" s="170"/>
      <c r="R3508" s="170"/>
      <c r="S3508" s="170"/>
      <c r="T3508" s="171"/>
      <c r="AT3508" s="165" t="s">
        <v>206</v>
      </c>
      <c r="AU3508" s="165" t="s">
        <v>81</v>
      </c>
      <c r="AV3508" s="13" t="s">
        <v>81</v>
      </c>
      <c r="AW3508" s="13" t="s">
        <v>34</v>
      </c>
      <c r="AX3508" s="13" t="s">
        <v>72</v>
      </c>
      <c r="AY3508" s="165" t="s">
        <v>195</v>
      </c>
    </row>
    <row r="3509" spans="2:51" s="13" customFormat="1">
      <c r="B3509" s="164"/>
      <c r="D3509" s="159" t="s">
        <v>206</v>
      </c>
      <c r="E3509" s="165" t="s">
        <v>3</v>
      </c>
      <c r="F3509" s="166" t="s">
        <v>4435</v>
      </c>
      <c r="H3509" s="167">
        <v>12.2</v>
      </c>
      <c r="I3509" s="168"/>
      <c r="L3509" s="164"/>
      <c r="M3509" s="169"/>
      <c r="N3509" s="170"/>
      <c r="O3509" s="170"/>
      <c r="P3509" s="170"/>
      <c r="Q3509" s="170"/>
      <c r="R3509" s="170"/>
      <c r="S3509" s="170"/>
      <c r="T3509" s="171"/>
      <c r="AT3509" s="165" t="s">
        <v>206</v>
      </c>
      <c r="AU3509" s="165" t="s">
        <v>81</v>
      </c>
      <c r="AV3509" s="13" t="s">
        <v>81</v>
      </c>
      <c r="AW3509" s="13" t="s">
        <v>34</v>
      </c>
      <c r="AX3509" s="13" t="s">
        <v>72</v>
      </c>
      <c r="AY3509" s="165" t="s">
        <v>195</v>
      </c>
    </row>
    <row r="3510" spans="2:51" s="13" customFormat="1">
      <c r="B3510" s="164"/>
      <c r="D3510" s="159" t="s">
        <v>206</v>
      </c>
      <c r="E3510" s="165" t="s">
        <v>3</v>
      </c>
      <c r="F3510" s="166" t="s">
        <v>4436</v>
      </c>
      <c r="H3510" s="167">
        <v>12.2</v>
      </c>
      <c r="I3510" s="168"/>
      <c r="L3510" s="164"/>
      <c r="M3510" s="169"/>
      <c r="N3510" s="170"/>
      <c r="O3510" s="170"/>
      <c r="P3510" s="170"/>
      <c r="Q3510" s="170"/>
      <c r="R3510" s="170"/>
      <c r="S3510" s="170"/>
      <c r="T3510" s="171"/>
      <c r="AT3510" s="165" t="s">
        <v>206</v>
      </c>
      <c r="AU3510" s="165" t="s">
        <v>81</v>
      </c>
      <c r="AV3510" s="13" t="s">
        <v>81</v>
      </c>
      <c r="AW3510" s="13" t="s">
        <v>34</v>
      </c>
      <c r="AX3510" s="13" t="s">
        <v>72</v>
      </c>
      <c r="AY3510" s="165" t="s">
        <v>195</v>
      </c>
    </row>
    <row r="3511" spans="2:51" s="13" customFormat="1">
      <c r="B3511" s="164"/>
      <c r="D3511" s="159" t="s">
        <v>206</v>
      </c>
      <c r="E3511" s="165" t="s">
        <v>3</v>
      </c>
      <c r="F3511" s="166" t="s">
        <v>4435</v>
      </c>
      <c r="H3511" s="167">
        <v>12.2</v>
      </c>
      <c r="I3511" s="168"/>
      <c r="L3511" s="164"/>
      <c r="M3511" s="169"/>
      <c r="N3511" s="170"/>
      <c r="O3511" s="170"/>
      <c r="P3511" s="170"/>
      <c r="Q3511" s="170"/>
      <c r="R3511" s="170"/>
      <c r="S3511" s="170"/>
      <c r="T3511" s="171"/>
      <c r="AT3511" s="165" t="s">
        <v>206</v>
      </c>
      <c r="AU3511" s="165" t="s">
        <v>81</v>
      </c>
      <c r="AV3511" s="13" t="s">
        <v>81</v>
      </c>
      <c r="AW3511" s="13" t="s">
        <v>34</v>
      </c>
      <c r="AX3511" s="13" t="s">
        <v>72</v>
      </c>
      <c r="AY3511" s="165" t="s">
        <v>195</v>
      </c>
    </row>
    <row r="3512" spans="2:51" s="13" customFormat="1">
      <c r="B3512" s="164"/>
      <c r="D3512" s="159" t="s">
        <v>206</v>
      </c>
      <c r="E3512" s="165" t="s">
        <v>3</v>
      </c>
      <c r="F3512" s="166" t="s">
        <v>4437</v>
      </c>
      <c r="H3512" s="167">
        <v>23.2</v>
      </c>
      <c r="I3512" s="168"/>
      <c r="L3512" s="164"/>
      <c r="M3512" s="169"/>
      <c r="N3512" s="170"/>
      <c r="O3512" s="170"/>
      <c r="P3512" s="170"/>
      <c r="Q3512" s="170"/>
      <c r="R3512" s="170"/>
      <c r="S3512" s="170"/>
      <c r="T3512" s="171"/>
      <c r="AT3512" s="165" t="s">
        <v>206</v>
      </c>
      <c r="AU3512" s="165" t="s">
        <v>81</v>
      </c>
      <c r="AV3512" s="13" t="s">
        <v>81</v>
      </c>
      <c r="AW3512" s="13" t="s">
        <v>34</v>
      </c>
      <c r="AX3512" s="13" t="s">
        <v>72</v>
      </c>
      <c r="AY3512" s="165" t="s">
        <v>195</v>
      </c>
    </row>
    <row r="3513" spans="2:51" s="13" customFormat="1">
      <c r="B3513" s="164"/>
      <c r="D3513" s="159" t="s">
        <v>206</v>
      </c>
      <c r="E3513" s="165" t="s">
        <v>3</v>
      </c>
      <c r="F3513" s="166" t="s">
        <v>4438</v>
      </c>
      <c r="H3513" s="167">
        <v>26.3</v>
      </c>
      <c r="I3513" s="168"/>
      <c r="L3513" s="164"/>
      <c r="M3513" s="169"/>
      <c r="N3513" s="170"/>
      <c r="O3513" s="170"/>
      <c r="P3513" s="170"/>
      <c r="Q3513" s="170"/>
      <c r="R3513" s="170"/>
      <c r="S3513" s="170"/>
      <c r="T3513" s="171"/>
      <c r="AT3513" s="165" t="s">
        <v>206</v>
      </c>
      <c r="AU3513" s="165" t="s">
        <v>81</v>
      </c>
      <c r="AV3513" s="13" t="s">
        <v>81</v>
      </c>
      <c r="AW3513" s="13" t="s">
        <v>34</v>
      </c>
      <c r="AX3513" s="13" t="s">
        <v>72</v>
      </c>
      <c r="AY3513" s="165" t="s">
        <v>195</v>
      </c>
    </row>
    <row r="3514" spans="2:51" s="13" customFormat="1">
      <c r="B3514" s="164"/>
      <c r="D3514" s="159" t="s">
        <v>206</v>
      </c>
      <c r="E3514" s="165" t="s">
        <v>3</v>
      </c>
      <c r="F3514" s="166" t="s">
        <v>4439</v>
      </c>
      <c r="H3514" s="167">
        <v>13.398</v>
      </c>
      <c r="I3514" s="168"/>
      <c r="L3514" s="164"/>
      <c r="M3514" s="169"/>
      <c r="N3514" s="170"/>
      <c r="O3514" s="170"/>
      <c r="P3514" s="170"/>
      <c r="Q3514" s="170"/>
      <c r="R3514" s="170"/>
      <c r="S3514" s="170"/>
      <c r="T3514" s="171"/>
      <c r="AT3514" s="165" t="s">
        <v>206</v>
      </c>
      <c r="AU3514" s="165" t="s">
        <v>81</v>
      </c>
      <c r="AV3514" s="13" t="s">
        <v>81</v>
      </c>
      <c r="AW3514" s="13" t="s">
        <v>34</v>
      </c>
      <c r="AX3514" s="13" t="s">
        <v>72</v>
      </c>
      <c r="AY3514" s="165" t="s">
        <v>195</v>
      </c>
    </row>
    <row r="3515" spans="2:51" s="13" customFormat="1">
      <c r="B3515" s="164"/>
      <c r="D3515" s="159" t="s">
        <v>206</v>
      </c>
      <c r="E3515" s="165" t="s">
        <v>3</v>
      </c>
      <c r="F3515" s="166" t="s">
        <v>4440</v>
      </c>
      <c r="H3515" s="167">
        <v>14.19</v>
      </c>
      <c r="I3515" s="168"/>
      <c r="L3515" s="164"/>
      <c r="M3515" s="169"/>
      <c r="N3515" s="170"/>
      <c r="O3515" s="170"/>
      <c r="P3515" s="170"/>
      <c r="Q3515" s="170"/>
      <c r="R3515" s="170"/>
      <c r="S3515" s="170"/>
      <c r="T3515" s="171"/>
      <c r="AT3515" s="165" t="s">
        <v>206</v>
      </c>
      <c r="AU3515" s="165" t="s">
        <v>81</v>
      </c>
      <c r="AV3515" s="13" t="s">
        <v>81</v>
      </c>
      <c r="AW3515" s="13" t="s">
        <v>34</v>
      </c>
      <c r="AX3515" s="13" t="s">
        <v>72</v>
      </c>
      <c r="AY3515" s="165" t="s">
        <v>195</v>
      </c>
    </row>
    <row r="3516" spans="2:51" s="13" customFormat="1">
      <c r="B3516" s="164"/>
      <c r="D3516" s="159" t="s">
        <v>206</v>
      </c>
      <c r="E3516" s="165" t="s">
        <v>3</v>
      </c>
      <c r="F3516" s="166" t="s">
        <v>1824</v>
      </c>
      <c r="H3516" s="167">
        <v>18.03</v>
      </c>
      <c r="I3516" s="168"/>
      <c r="L3516" s="164"/>
      <c r="M3516" s="169"/>
      <c r="N3516" s="170"/>
      <c r="O3516" s="170"/>
      <c r="P3516" s="170"/>
      <c r="Q3516" s="170"/>
      <c r="R3516" s="170"/>
      <c r="S3516" s="170"/>
      <c r="T3516" s="171"/>
      <c r="AT3516" s="165" t="s">
        <v>206</v>
      </c>
      <c r="AU3516" s="165" t="s">
        <v>81</v>
      </c>
      <c r="AV3516" s="13" t="s">
        <v>81</v>
      </c>
      <c r="AW3516" s="13" t="s">
        <v>34</v>
      </c>
      <c r="AX3516" s="13" t="s">
        <v>72</v>
      </c>
      <c r="AY3516" s="165" t="s">
        <v>195</v>
      </c>
    </row>
    <row r="3517" spans="2:51" s="13" customFormat="1">
      <c r="B3517" s="164"/>
      <c r="D3517" s="159" t="s">
        <v>206</v>
      </c>
      <c r="E3517" s="165" t="s">
        <v>3</v>
      </c>
      <c r="F3517" s="166" t="s">
        <v>4441</v>
      </c>
      <c r="H3517" s="167">
        <v>17.03</v>
      </c>
      <c r="I3517" s="168"/>
      <c r="L3517" s="164"/>
      <c r="M3517" s="169"/>
      <c r="N3517" s="170"/>
      <c r="O3517" s="170"/>
      <c r="P3517" s="170"/>
      <c r="Q3517" s="170"/>
      <c r="R3517" s="170"/>
      <c r="S3517" s="170"/>
      <c r="T3517" s="171"/>
      <c r="AT3517" s="165" t="s">
        <v>206</v>
      </c>
      <c r="AU3517" s="165" t="s">
        <v>81</v>
      </c>
      <c r="AV3517" s="13" t="s">
        <v>81</v>
      </c>
      <c r="AW3517" s="13" t="s">
        <v>34</v>
      </c>
      <c r="AX3517" s="13" t="s">
        <v>72</v>
      </c>
      <c r="AY3517" s="165" t="s">
        <v>195</v>
      </c>
    </row>
    <row r="3518" spans="2:51" s="13" customFormat="1">
      <c r="B3518" s="164"/>
      <c r="D3518" s="159" t="s">
        <v>206</v>
      </c>
      <c r="E3518" s="165" t="s">
        <v>3</v>
      </c>
      <c r="F3518" s="166" t="s">
        <v>4442</v>
      </c>
      <c r="H3518" s="167">
        <v>13.03</v>
      </c>
      <c r="I3518" s="168"/>
      <c r="L3518" s="164"/>
      <c r="M3518" s="169"/>
      <c r="N3518" s="170"/>
      <c r="O3518" s="170"/>
      <c r="P3518" s="170"/>
      <c r="Q3518" s="170"/>
      <c r="R3518" s="170"/>
      <c r="S3518" s="170"/>
      <c r="T3518" s="171"/>
      <c r="AT3518" s="165" t="s">
        <v>206</v>
      </c>
      <c r="AU3518" s="165" t="s">
        <v>81</v>
      </c>
      <c r="AV3518" s="13" t="s">
        <v>81</v>
      </c>
      <c r="AW3518" s="13" t="s">
        <v>34</v>
      </c>
      <c r="AX3518" s="13" t="s">
        <v>72</v>
      </c>
      <c r="AY3518" s="165" t="s">
        <v>195</v>
      </c>
    </row>
    <row r="3519" spans="2:51" s="13" customFormat="1">
      <c r="B3519" s="164"/>
      <c r="D3519" s="159" t="s">
        <v>206</v>
      </c>
      <c r="E3519" s="165" t="s">
        <v>3</v>
      </c>
      <c r="F3519" s="166" t="s">
        <v>4443</v>
      </c>
      <c r="H3519" s="167">
        <v>13.11</v>
      </c>
      <c r="I3519" s="168"/>
      <c r="L3519" s="164"/>
      <c r="M3519" s="169"/>
      <c r="N3519" s="170"/>
      <c r="O3519" s="170"/>
      <c r="P3519" s="170"/>
      <c r="Q3519" s="170"/>
      <c r="R3519" s="170"/>
      <c r="S3519" s="170"/>
      <c r="T3519" s="171"/>
      <c r="AT3519" s="165" t="s">
        <v>206</v>
      </c>
      <c r="AU3519" s="165" t="s">
        <v>81</v>
      </c>
      <c r="AV3519" s="13" t="s">
        <v>81</v>
      </c>
      <c r="AW3519" s="13" t="s">
        <v>34</v>
      </c>
      <c r="AX3519" s="13" t="s">
        <v>72</v>
      </c>
      <c r="AY3519" s="165" t="s">
        <v>195</v>
      </c>
    </row>
    <row r="3520" spans="2:51" s="13" customFormat="1">
      <c r="B3520" s="164"/>
      <c r="D3520" s="159" t="s">
        <v>206</v>
      </c>
      <c r="E3520" s="165" t="s">
        <v>3</v>
      </c>
      <c r="F3520" s="166" t="s">
        <v>4444</v>
      </c>
      <c r="H3520" s="167">
        <v>13</v>
      </c>
      <c r="I3520" s="168"/>
      <c r="L3520" s="164"/>
      <c r="M3520" s="169"/>
      <c r="N3520" s="170"/>
      <c r="O3520" s="170"/>
      <c r="P3520" s="170"/>
      <c r="Q3520" s="170"/>
      <c r="R3520" s="170"/>
      <c r="S3520" s="170"/>
      <c r="T3520" s="171"/>
      <c r="AT3520" s="165" t="s">
        <v>206</v>
      </c>
      <c r="AU3520" s="165" t="s">
        <v>81</v>
      </c>
      <c r="AV3520" s="13" t="s">
        <v>81</v>
      </c>
      <c r="AW3520" s="13" t="s">
        <v>34</v>
      </c>
      <c r="AX3520" s="13" t="s">
        <v>72</v>
      </c>
      <c r="AY3520" s="165" t="s">
        <v>195</v>
      </c>
    </row>
    <row r="3521" spans="2:51" s="13" customFormat="1">
      <c r="B3521" s="164"/>
      <c r="D3521" s="159" t="s">
        <v>206</v>
      </c>
      <c r="E3521" s="165" t="s">
        <v>3</v>
      </c>
      <c r="F3521" s="166" t="s">
        <v>4445</v>
      </c>
      <c r="H3521" s="167">
        <v>13</v>
      </c>
      <c r="I3521" s="168"/>
      <c r="L3521" s="164"/>
      <c r="M3521" s="169"/>
      <c r="N3521" s="170"/>
      <c r="O3521" s="170"/>
      <c r="P3521" s="170"/>
      <c r="Q3521" s="170"/>
      <c r="R3521" s="170"/>
      <c r="S3521" s="170"/>
      <c r="T3521" s="171"/>
      <c r="AT3521" s="165" t="s">
        <v>206</v>
      </c>
      <c r="AU3521" s="165" t="s">
        <v>81</v>
      </c>
      <c r="AV3521" s="13" t="s">
        <v>81</v>
      </c>
      <c r="AW3521" s="13" t="s">
        <v>34</v>
      </c>
      <c r="AX3521" s="13" t="s">
        <v>72</v>
      </c>
      <c r="AY3521" s="165" t="s">
        <v>195</v>
      </c>
    </row>
    <row r="3522" spans="2:51" s="13" customFormat="1">
      <c r="B3522" s="164"/>
      <c r="D3522" s="159" t="s">
        <v>206</v>
      </c>
      <c r="E3522" s="165" t="s">
        <v>3</v>
      </c>
      <c r="F3522" s="166" t="s">
        <v>4446</v>
      </c>
      <c r="H3522" s="167">
        <v>13.012</v>
      </c>
      <c r="I3522" s="168"/>
      <c r="L3522" s="164"/>
      <c r="M3522" s="169"/>
      <c r="N3522" s="170"/>
      <c r="O3522" s="170"/>
      <c r="P3522" s="170"/>
      <c r="Q3522" s="170"/>
      <c r="R3522" s="170"/>
      <c r="S3522" s="170"/>
      <c r="T3522" s="171"/>
      <c r="AT3522" s="165" t="s">
        <v>206</v>
      </c>
      <c r="AU3522" s="165" t="s">
        <v>81</v>
      </c>
      <c r="AV3522" s="13" t="s">
        <v>81</v>
      </c>
      <c r="AW3522" s="13" t="s">
        <v>34</v>
      </c>
      <c r="AX3522" s="13" t="s">
        <v>72</v>
      </c>
      <c r="AY3522" s="165" t="s">
        <v>195</v>
      </c>
    </row>
    <row r="3523" spans="2:51" s="13" customFormat="1">
      <c r="B3523" s="164"/>
      <c r="D3523" s="159" t="s">
        <v>206</v>
      </c>
      <c r="E3523" s="165" t="s">
        <v>3</v>
      </c>
      <c r="F3523" s="166" t="s">
        <v>4447</v>
      </c>
      <c r="H3523" s="167">
        <v>24.52</v>
      </c>
      <c r="I3523" s="168"/>
      <c r="L3523" s="164"/>
      <c r="M3523" s="169"/>
      <c r="N3523" s="170"/>
      <c r="O3523" s="170"/>
      <c r="P3523" s="170"/>
      <c r="Q3523" s="170"/>
      <c r="R3523" s="170"/>
      <c r="S3523" s="170"/>
      <c r="T3523" s="171"/>
      <c r="AT3523" s="165" t="s">
        <v>206</v>
      </c>
      <c r="AU3523" s="165" t="s">
        <v>81</v>
      </c>
      <c r="AV3523" s="13" t="s">
        <v>81</v>
      </c>
      <c r="AW3523" s="13" t="s">
        <v>34</v>
      </c>
      <c r="AX3523" s="13" t="s">
        <v>72</v>
      </c>
      <c r="AY3523" s="165" t="s">
        <v>195</v>
      </c>
    </row>
    <row r="3524" spans="2:51" s="13" customFormat="1">
      <c r="B3524" s="164"/>
      <c r="D3524" s="159" t="s">
        <v>206</v>
      </c>
      <c r="E3524" s="165" t="s">
        <v>3</v>
      </c>
      <c r="F3524" s="166" t="s">
        <v>4448</v>
      </c>
      <c r="H3524" s="167">
        <v>19.22</v>
      </c>
      <c r="I3524" s="168"/>
      <c r="L3524" s="164"/>
      <c r="M3524" s="169"/>
      <c r="N3524" s="170"/>
      <c r="O3524" s="170"/>
      <c r="P3524" s="170"/>
      <c r="Q3524" s="170"/>
      <c r="R3524" s="170"/>
      <c r="S3524" s="170"/>
      <c r="T3524" s="171"/>
      <c r="AT3524" s="165" t="s">
        <v>206</v>
      </c>
      <c r="AU3524" s="165" t="s">
        <v>81</v>
      </c>
      <c r="AV3524" s="13" t="s">
        <v>81</v>
      </c>
      <c r="AW3524" s="13" t="s">
        <v>34</v>
      </c>
      <c r="AX3524" s="13" t="s">
        <v>72</v>
      </c>
      <c r="AY3524" s="165" t="s">
        <v>195</v>
      </c>
    </row>
    <row r="3525" spans="2:51" s="13" customFormat="1">
      <c r="B3525" s="164"/>
      <c r="D3525" s="159" t="s">
        <v>206</v>
      </c>
      <c r="E3525" s="165" t="s">
        <v>3</v>
      </c>
      <c r="F3525" s="166" t="s">
        <v>4449</v>
      </c>
      <c r="H3525" s="167">
        <v>24.52</v>
      </c>
      <c r="I3525" s="168"/>
      <c r="L3525" s="164"/>
      <c r="M3525" s="169"/>
      <c r="N3525" s="170"/>
      <c r="O3525" s="170"/>
      <c r="P3525" s="170"/>
      <c r="Q3525" s="170"/>
      <c r="R3525" s="170"/>
      <c r="S3525" s="170"/>
      <c r="T3525" s="171"/>
      <c r="AT3525" s="165" t="s">
        <v>206</v>
      </c>
      <c r="AU3525" s="165" t="s">
        <v>81</v>
      </c>
      <c r="AV3525" s="13" t="s">
        <v>81</v>
      </c>
      <c r="AW3525" s="13" t="s">
        <v>34</v>
      </c>
      <c r="AX3525" s="13" t="s">
        <v>72</v>
      </c>
      <c r="AY3525" s="165" t="s">
        <v>195</v>
      </c>
    </row>
    <row r="3526" spans="2:51" s="13" customFormat="1">
      <c r="B3526" s="164"/>
      <c r="D3526" s="159" t="s">
        <v>206</v>
      </c>
      <c r="E3526" s="165" t="s">
        <v>3</v>
      </c>
      <c r="F3526" s="166" t="s">
        <v>4450</v>
      </c>
      <c r="H3526" s="167">
        <v>26.751999999999999</v>
      </c>
      <c r="I3526" s="168"/>
      <c r="L3526" s="164"/>
      <c r="M3526" s="169"/>
      <c r="N3526" s="170"/>
      <c r="O3526" s="170"/>
      <c r="P3526" s="170"/>
      <c r="Q3526" s="170"/>
      <c r="R3526" s="170"/>
      <c r="S3526" s="170"/>
      <c r="T3526" s="171"/>
      <c r="AT3526" s="165" t="s">
        <v>206</v>
      </c>
      <c r="AU3526" s="165" t="s">
        <v>81</v>
      </c>
      <c r="AV3526" s="13" t="s">
        <v>81</v>
      </c>
      <c r="AW3526" s="13" t="s">
        <v>34</v>
      </c>
      <c r="AX3526" s="13" t="s">
        <v>72</v>
      </c>
      <c r="AY3526" s="165" t="s">
        <v>195</v>
      </c>
    </row>
    <row r="3527" spans="2:51" s="13" customFormat="1">
      <c r="B3527" s="164"/>
      <c r="D3527" s="159" t="s">
        <v>206</v>
      </c>
      <c r="E3527" s="165" t="s">
        <v>3</v>
      </c>
      <c r="F3527" s="166" t="s">
        <v>4451</v>
      </c>
      <c r="H3527" s="167">
        <v>26.86</v>
      </c>
      <c r="I3527" s="168"/>
      <c r="L3527" s="164"/>
      <c r="M3527" s="169"/>
      <c r="N3527" s="170"/>
      <c r="O3527" s="170"/>
      <c r="P3527" s="170"/>
      <c r="Q3527" s="170"/>
      <c r="R3527" s="170"/>
      <c r="S3527" s="170"/>
      <c r="T3527" s="171"/>
      <c r="AT3527" s="165" t="s">
        <v>206</v>
      </c>
      <c r="AU3527" s="165" t="s">
        <v>81</v>
      </c>
      <c r="AV3527" s="13" t="s">
        <v>81</v>
      </c>
      <c r="AW3527" s="13" t="s">
        <v>34</v>
      </c>
      <c r="AX3527" s="13" t="s">
        <v>72</v>
      </c>
      <c r="AY3527" s="165" t="s">
        <v>195</v>
      </c>
    </row>
    <row r="3528" spans="2:51" s="13" customFormat="1">
      <c r="B3528" s="164"/>
      <c r="D3528" s="159" t="s">
        <v>206</v>
      </c>
      <c r="E3528" s="165" t="s">
        <v>3</v>
      </c>
      <c r="F3528" s="166" t="s">
        <v>4451</v>
      </c>
      <c r="H3528" s="167">
        <v>26.86</v>
      </c>
      <c r="I3528" s="168"/>
      <c r="L3528" s="164"/>
      <c r="M3528" s="169"/>
      <c r="N3528" s="170"/>
      <c r="O3528" s="170"/>
      <c r="P3528" s="170"/>
      <c r="Q3528" s="170"/>
      <c r="R3528" s="170"/>
      <c r="S3528" s="170"/>
      <c r="T3528" s="171"/>
      <c r="AT3528" s="165" t="s">
        <v>206</v>
      </c>
      <c r="AU3528" s="165" t="s">
        <v>81</v>
      </c>
      <c r="AV3528" s="13" t="s">
        <v>81</v>
      </c>
      <c r="AW3528" s="13" t="s">
        <v>34</v>
      </c>
      <c r="AX3528" s="13" t="s">
        <v>72</v>
      </c>
      <c r="AY3528" s="165" t="s">
        <v>195</v>
      </c>
    </row>
    <row r="3529" spans="2:51" s="13" customFormat="1">
      <c r="B3529" s="164"/>
      <c r="D3529" s="159" t="s">
        <v>206</v>
      </c>
      <c r="E3529" s="165" t="s">
        <v>3</v>
      </c>
      <c r="F3529" s="166" t="s">
        <v>4452</v>
      </c>
      <c r="H3529" s="167">
        <v>26.68</v>
      </c>
      <c r="I3529" s="168"/>
      <c r="L3529" s="164"/>
      <c r="M3529" s="169"/>
      <c r="N3529" s="170"/>
      <c r="O3529" s="170"/>
      <c r="P3529" s="170"/>
      <c r="Q3529" s="170"/>
      <c r="R3529" s="170"/>
      <c r="S3529" s="170"/>
      <c r="T3529" s="171"/>
      <c r="AT3529" s="165" t="s">
        <v>206</v>
      </c>
      <c r="AU3529" s="165" t="s">
        <v>81</v>
      </c>
      <c r="AV3529" s="13" t="s">
        <v>81</v>
      </c>
      <c r="AW3529" s="13" t="s">
        <v>34</v>
      </c>
      <c r="AX3529" s="13" t="s">
        <v>72</v>
      </c>
      <c r="AY3529" s="165" t="s">
        <v>195</v>
      </c>
    </row>
    <row r="3530" spans="2:51" s="13" customFormat="1">
      <c r="B3530" s="164"/>
      <c r="D3530" s="159" t="s">
        <v>206</v>
      </c>
      <c r="E3530" s="165" t="s">
        <v>3</v>
      </c>
      <c r="F3530" s="166" t="s">
        <v>4453</v>
      </c>
      <c r="H3530" s="167">
        <v>35.57</v>
      </c>
      <c r="I3530" s="168"/>
      <c r="L3530" s="164"/>
      <c r="M3530" s="169"/>
      <c r="N3530" s="170"/>
      <c r="O3530" s="170"/>
      <c r="P3530" s="170"/>
      <c r="Q3530" s="170"/>
      <c r="R3530" s="170"/>
      <c r="S3530" s="170"/>
      <c r="T3530" s="171"/>
      <c r="AT3530" s="165" t="s">
        <v>206</v>
      </c>
      <c r="AU3530" s="165" t="s">
        <v>81</v>
      </c>
      <c r="AV3530" s="13" t="s">
        <v>81</v>
      </c>
      <c r="AW3530" s="13" t="s">
        <v>34</v>
      </c>
      <c r="AX3530" s="13" t="s">
        <v>72</v>
      </c>
      <c r="AY3530" s="165" t="s">
        <v>195</v>
      </c>
    </row>
    <row r="3531" spans="2:51" s="13" customFormat="1">
      <c r="B3531" s="164"/>
      <c r="D3531" s="159" t="s">
        <v>206</v>
      </c>
      <c r="E3531" s="165" t="s">
        <v>3</v>
      </c>
      <c r="F3531" s="166" t="s">
        <v>4454</v>
      </c>
      <c r="H3531" s="167">
        <v>23.5</v>
      </c>
      <c r="I3531" s="168"/>
      <c r="L3531" s="164"/>
      <c r="M3531" s="169"/>
      <c r="N3531" s="170"/>
      <c r="O3531" s="170"/>
      <c r="P3531" s="170"/>
      <c r="Q3531" s="170"/>
      <c r="R3531" s="170"/>
      <c r="S3531" s="170"/>
      <c r="T3531" s="171"/>
      <c r="AT3531" s="165" t="s">
        <v>206</v>
      </c>
      <c r="AU3531" s="165" t="s">
        <v>81</v>
      </c>
      <c r="AV3531" s="13" t="s">
        <v>81</v>
      </c>
      <c r="AW3531" s="13" t="s">
        <v>34</v>
      </c>
      <c r="AX3531" s="13" t="s">
        <v>72</v>
      </c>
      <c r="AY3531" s="165" t="s">
        <v>195</v>
      </c>
    </row>
    <row r="3532" spans="2:51" s="13" customFormat="1">
      <c r="B3532" s="164"/>
      <c r="D3532" s="159" t="s">
        <v>206</v>
      </c>
      <c r="E3532" s="165" t="s">
        <v>3</v>
      </c>
      <c r="F3532" s="166" t="s">
        <v>4455</v>
      </c>
      <c r="H3532" s="167">
        <v>29</v>
      </c>
      <c r="I3532" s="168"/>
      <c r="L3532" s="164"/>
      <c r="M3532" s="169"/>
      <c r="N3532" s="170"/>
      <c r="O3532" s="170"/>
      <c r="P3532" s="170"/>
      <c r="Q3532" s="170"/>
      <c r="R3532" s="170"/>
      <c r="S3532" s="170"/>
      <c r="T3532" s="171"/>
      <c r="AT3532" s="165" t="s">
        <v>206</v>
      </c>
      <c r="AU3532" s="165" t="s">
        <v>81</v>
      </c>
      <c r="AV3532" s="13" t="s">
        <v>81</v>
      </c>
      <c r="AW3532" s="13" t="s">
        <v>34</v>
      </c>
      <c r="AX3532" s="13" t="s">
        <v>72</v>
      </c>
      <c r="AY3532" s="165" t="s">
        <v>195</v>
      </c>
    </row>
    <row r="3533" spans="2:51" s="13" customFormat="1">
      <c r="B3533" s="164"/>
      <c r="D3533" s="159" t="s">
        <v>206</v>
      </c>
      <c r="E3533" s="165" t="s">
        <v>3</v>
      </c>
      <c r="F3533" s="166" t="s">
        <v>4454</v>
      </c>
      <c r="H3533" s="167">
        <v>23.5</v>
      </c>
      <c r="I3533" s="168"/>
      <c r="L3533" s="164"/>
      <c r="M3533" s="169"/>
      <c r="N3533" s="170"/>
      <c r="O3533" s="170"/>
      <c r="P3533" s="170"/>
      <c r="Q3533" s="170"/>
      <c r="R3533" s="170"/>
      <c r="S3533" s="170"/>
      <c r="T3533" s="171"/>
      <c r="AT3533" s="165" t="s">
        <v>206</v>
      </c>
      <c r="AU3533" s="165" t="s">
        <v>81</v>
      </c>
      <c r="AV3533" s="13" t="s">
        <v>81</v>
      </c>
      <c r="AW3533" s="13" t="s">
        <v>34</v>
      </c>
      <c r="AX3533" s="13" t="s">
        <v>72</v>
      </c>
      <c r="AY3533" s="165" t="s">
        <v>195</v>
      </c>
    </row>
    <row r="3534" spans="2:51" s="13" customFormat="1">
      <c r="B3534" s="164"/>
      <c r="D3534" s="159" t="s">
        <v>206</v>
      </c>
      <c r="E3534" s="165" t="s">
        <v>3</v>
      </c>
      <c r="F3534" s="166" t="s">
        <v>4456</v>
      </c>
      <c r="H3534" s="167">
        <v>29</v>
      </c>
      <c r="I3534" s="168"/>
      <c r="L3534" s="164"/>
      <c r="M3534" s="169"/>
      <c r="N3534" s="170"/>
      <c r="O3534" s="170"/>
      <c r="P3534" s="170"/>
      <c r="Q3534" s="170"/>
      <c r="R3534" s="170"/>
      <c r="S3534" s="170"/>
      <c r="T3534" s="171"/>
      <c r="AT3534" s="165" t="s">
        <v>206</v>
      </c>
      <c r="AU3534" s="165" t="s">
        <v>81</v>
      </c>
      <c r="AV3534" s="13" t="s">
        <v>81</v>
      </c>
      <c r="AW3534" s="13" t="s">
        <v>34</v>
      </c>
      <c r="AX3534" s="13" t="s">
        <v>72</v>
      </c>
      <c r="AY3534" s="165" t="s">
        <v>195</v>
      </c>
    </row>
    <row r="3535" spans="2:51" s="13" customFormat="1">
      <c r="B3535" s="164"/>
      <c r="D3535" s="159" t="s">
        <v>206</v>
      </c>
      <c r="E3535" s="165" t="s">
        <v>3</v>
      </c>
      <c r="F3535" s="166" t="s">
        <v>4457</v>
      </c>
      <c r="H3535" s="167">
        <v>40.554000000000002</v>
      </c>
      <c r="I3535" s="168"/>
      <c r="L3535" s="164"/>
      <c r="M3535" s="169"/>
      <c r="N3535" s="170"/>
      <c r="O3535" s="170"/>
      <c r="P3535" s="170"/>
      <c r="Q3535" s="170"/>
      <c r="R3535" s="170"/>
      <c r="S3535" s="170"/>
      <c r="T3535" s="171"/>
      <c r="AT3535" s="165" t="s">
        <v>206</v>
      </c>
      <c r="AU3535" s="165" t="s">
        <v>81</v>
      </c>
      <c r="AV3535" s="13" t="s">
        <v>81</v>
      </c>
      <c r="AW3535" s="13" t="s">
        <v>34</v>
      </c>
      <c r="AX3535" s="13" t="s">
        <v>72</v>
      </c>
      <c r="AY3535" s="165" t="s">
        <v>195</v>
      </c>
    </row>
    <row r="3536" spans="2:51" s="13" customFormat="1">
      <c r="B3536" s="164"/>
      <c r="D3536" s="159" t="s">
        <v>206</v>
      </c>
      <c r="E3536" s="165" t="s">
        <v>3</v>
      </c>
      <c r="F3536" s="166" t="s">
        <v>4458</v>
      </c>
      <c r="H3536" s="167">
        <v>36.353999999999999</v>
      </c>
      <c r="I3536" s="168"/>
      <c r="L3536" s="164"/>
      <c r="M3536" s="169"/>
      <c r="N3536" s="170"/>
      <c r="O3536" s="170"/>
      <c r="P3536" s="170"/>
      <c r="Q3536" s="170"/>
      <c r="R3536" s="170"/>
      <c r="S3536" s="170"/>
      <c r="T3536" s="171"/>
      <c r="AT3536" s="165" t="s">
        <v>206</v>
      </c>
      <c r="AU3536" s="165" t="s">
        <v>81</v>
      </c>
      <c r="AV3536" s="13" t="s">
        <v>81</v>
      </c>
      <c r="AW3536" s="13" t="s">
        <v>34</v>
      </c>
      <c r="AX3536" s="13" t="s">
        <v>72</v>
      </c>
      <c r="AY3536" s="165" t="s">
        <v>195</v>
      </c>
    </row>
    <row r="3537" spans="1:65" s="13" customFormat="1">
      <c r="B3537" s="164"/>
      <c r="D3537" s="159" t="s">
        <v>206</v>
      </c>
      <c r="E3537" s="165" t="s">
        <v>3</v>
      </c>
      <c r="F3537" s="166" t="s">
        <v>4429</v>
      </c>
      <c r="H3537" s="167">
        <v>0.6</v>
      </c>
      <c r="I3537" s="168"/>
      <c r="L3537" s="164"/>
      <c r="M3537" s="169"/>
      <c r="N3537" s="170"/>
      <c r="O3537" s="170"/>
      <c r="P3537" s="170"/>
      <c r="Q3537" s="170"/>
      <c r="R3537" s="170"/>
      <c r="S3537" s="170"/>
      <c r="T3537" s="171"/>
      <c r="AT3537" s="165" t="s">
        <v>206</v>
      </c>
      <c r="AU3537" s="165" t="s">
        <v>81</v>
      </c>
      <c r="AV3537" s="13" t="s">
        <v>81</v>
      </c>
      <c r="AW3537" s="13" t="s">
        <v>34</v>
      </c>
      <c r="AX3537" s="13" t="s">
        <v>72</v>
      </c>
      <c r="AY3537" s="165" t="s">
        <v>195</v>
      </c>
    </row>
    <row r="3538" spans="1:65" s="13" customFormat="1">
      <c r="B3538" s="164"/>
      <c r="D3538" s="159" t="s">
        <v>206</v>
      </c>
      <c r="E3538" s="165" t="s">
        <v>3</v>
      </c>
      <c r="F3538" s="166" t="s">
        <v>4429</v>
      </c>
      <c r="H3538" s="167">
        <v>0.6</v>
      </c>
      <c r="I3538" s="168"/>
      <c r="L3538" s="164"/>
      <c r="M3538" s="169"/>
      <c r="N3538" s="170"/>
      <c r="O3538" s="170"/>
      <c r="P3538" s="170"/>
      <c r="Q3538" s="170"/>
      <c r="R3538" s="170"/>
      <c r="S3538" s="170"/>
      <c r="T3538" s="171"/>
      <c r="AT3538" s="165" t="s">
        <v>206</v>
      </c>
      <c r="AU3538" s="165" t="s">
        <v>81</v>
      </c>
      <c r="AV3538" s="13" t="s">
        <v>81</v>
      </c>
      <c r="AW3538" s="13" t="s">
        <v>34</v>
      </c>
      <c r="AX3538" s="13" t="s">
        <v>72</v>
      </c>
      <c r="AY3538" s="165" t="s">
        <v>195</v>
      </c>
    </row>
    <row r="3539" spans="1:65" s="13" customFormat="1">
      <c r="B3539" s="164"/>
      <c r="D3539" s="159" t="s">
        <v>206</v>
      </c>
      <c r="E3539" s="165" t="s">
        <v>3</v>
      </c>
      <c r="F3539" s="166" t="s">
        <v>4431</v>
      </c>
      <c r="H3539" s="167">
        <v>1.5</v>
      </c>
      <c r="I3539" s="168"/>
      <c r="L3539" s="164"/>
      <c r="M3539" s="169"/>
      <c r="N3539" s="170"/>
      <c r="O3539" s="170"/>
      <c r="P3539" s="170"/>
      <c r="Q3539" s="170"/>
      <c r="R3539" s="170"/>
      <c r="S3539" s="170"/>
      <c r="T3539" s="171"/>
      <c r="AT3539" s="165" t="s">
        <v>206</v>
      </c>
      <c r="AU3539" s="165" t="s">
        <v>81</v>
      </c>
      <c r="AV3539" s="13" t="s">
        <v>81</v>
      </c>
      <c r="AW3539" s="13" t="s">
        <v>34</v>
      </c>
      <c r="AX3539" s="13" t="s">
        <v>72</v>
      </c>
      <c r="AY3539" s="165" t="s">
        <v>195</v>
      </c>
    </row>
    <row r="3540" spans="1:65" s="13" customFormat="1">
      <c r="B3540" s="164"/>
      <c r="D3540" s="159" t="s">
        <v>206</v>
      </c>
      <c r="E3540" s="165" t="s">
        <v>3</v>
      </c>
      <c r="F3540" s="166" t="s">
        <v>4431</v>
      </c>
      <c r="H3540" s="167">
        <v>1.5</v>
      </c>
      <c r="I3540" s="168"/>
      <c r="L3540" s="164"/>
      <c r="M3540" s="169"/>
      <c r="N3540" s="170"/>
      <c r="O3540" s="170"/>
      <c r="P3540" s="170"/>
      <c r="Q3540" s="170"/>
      <c r="R3540" s="170"/>
      <c r="S3540" s="170"/>
      <c r="T3540" s="171"/>
      <c r="AT3540" s="165" t="s">
        <v>206</v>
      </c>
      <c r="AU3540" s="165" t="s">
        <v>81</v>
      </c>
      <c r="AV3540" s="13" t="s">
        <v>81</v>
      </c>
      <c r="AW3540" s="13" t="s">
        <v>34</v>
      </c>
      <c r="AX3540" s="13" t="s">
        <v>72</v>
      </c>
      <c r="AY3540" s="165" t="s">
        <v>195</v>
      </c>
    </row>
    <row r="3541" spans="1:65" s="13" customFormat="1">
      <c r="B3541" s="164"/>
      <c r="D3541" s="159" t="s">
        <v>206</v>
      </c>
      <c r="E3541" s="165" t="s">
        <v>3</v>
      </c>
      <c r="F3541" s="166" t="s">
        <v>4431</v>
      </c>
      <c r="H3541" s="167">
        <v>1.5</v>
      </c>
      <c r="I3541" s="168"/>
      <c r="L3541" s="164"/>
      <c r="M3541" s="169"/>
      <c r="N3541" s="170"/>
      <c r="O3541" s="170"/>
      <c r="P3541" s="170"/>
      <c r="Q3541" s="170"/>
      <c r="R3541" s="170"/>
      <c r="S3541" s="170"/>
      <c r="T3541" s="171"/>
      <c r="AT3541" s="165" t="s">
        <v>206</v>
      </c>
      <c r="AU3541" s="165" t="s">
        <v>81</v>
      </c>
      <c r="AV3541" s="13" t="s">
        <v>81</v>
      </c>
      <c r="AW3541" s="13" t="s">
        <v>34</v>
      </c>
      <c r="AX3541" s="13" t="s">
        <v>72</v>
      </c>
      <c r="AY3541" s="165" t="s">
        <v>195</v>
      </c>
    </row>
    <row r="3542" spans="1:65" s="14" customFormat="1">
      <c r="B3542" s="172"/>
      <c r="D3542" s="159" t="s">
        <v>206</v>
      </c>
      <c r="E3542" s="173" t="s">
        <v>3</v>
      </c>
      <c r="F3542" s="174" t="s">
        <v>516</v>
      </c>
      <c r="H3542" s="175">
        <v>627.49</v>
      </c>
      <c r="I3542" s="176"/>
      <c r="L3542" s="172"/>
      <c r="M3542" s="177"/>
      <c r="N3542" s="178"/>
      <c r="O3542" s="178"/>
      <c r="P3542" s="178"/>
      <c r="Q3542" s="178"/>
      <c r="R3542" s="178"/>
      <c r="S3542" s="178"/>
      <c r="T3542" s="179"/>
      <c r="AT3542" s="173" t="s">
        <v>206</v>
      </c>
      <c r="AU3542" s="173" t="s">
        <v>81</v>
      </c>
      <c r="AV3542" s="14" t="s">
        <v>109</v>
      </c>
      <c r="AW3542" s="14" t="s">
        <v>34</v>
      </c>
      <c r="AX3542" s="14" t="s">
        <v>72</v>
      </c>
      <c r="AY3542" s="173" t="s">
        <v>195</v>
      </c>
    </row>
    <row r="3543" spans="1:65" s="13" customFormat="1">
      <c r="B3543" s="164"/>
      <c r="D3543" s="159" t="s">
        <v>206</v>
      </c>
      <c r="E3543" s="165" t="s">
        <v>3</v>
      </c>
      <c r="F3543" s="166" t="s">
        <v>1137</v>
      </c>
      <c r="H3543" s="167">
        <v>110</v>
      </c>
      <c r="I3543" s="168"/>
      <c r="L3543" s="164"/>
      <c r="M3543" s="169"/>
      <c r="N3543" s="170"/>
      <c r="O3543" s="170"/>
      <c r="P3543" s="170"/>
      <c r="Q3543" s="170"/>
      <c r="R3543" s="170"/>
      <c r="S3543" s="170"/>
      <c r="T3543" s="171"/>
      <c r="AT3543" s="165" t="s">
        <v>206</v>
      </c>
      <c r="AU3543" s="165" t="s">
        <v>81</v>
      </c>
      <c r="AV3543" s="13" t="s">
        <v>81</v>
      </c>
      <c r="AW3543" s="13" t="s">
        <v>34</v>
      </c>
      <c r="AX3543" s="13" t="s">
        <v>72</v>
      </c>
      <c r="AY3543" s="165" t="s">
        <v>195</v>
      </c>
    </row>
    <row r="3544" spans="1:65" s="14" customFormat="1">
      <c r="B3544" s="172"/>
      <c r="D3544" s="159" t="s">
        <v>206</v>
      </c>
      <c r="E3544" s="173" t="s">
        <v>3</v>
      </c>
      <c r="F3544" s="174" t="s">
        <v>4392</v>
      </c>
      <c r="H3544" s="175">
        <v>110</v>
      </c>
      <c r="I3544" s="176"/>
      <c r="L3544" s="172"/>
      <c r="M3544" s="177"/>
      <c r="N3544" s="178"/>
      <c r="O3544" s="178"/>
      <c r="P3544" s="178"/>
      <c r="Q3544" s="178"/>
      <c r="R3544" s="178"/>
      <c r="S3544" s="178"/>
      <c r="T3544" s="179"/>
      <c r="AT3544" s="173" t="s">
        <v>206</v>
      </c>
      <c r="AU3544" s="173" t="s">
        <v>81</v>
      </c>
      <c r="AV3544" s="14" t="s">
        <v>109</v>
      </c>
      <c r="AW3544" s="14" t="s">
        <v>34</v>
      </c>
      <c r="AX3544" s="14" t="s">
        <v>72</v>
      </c>
      <c r="AY3544" s="173" t="s">
        <v>195</v>
      </c>
    </row>
    <row r="3545" spans="1:65" s="15" customFormat="1">
      <c r="B3545" s="180"/>
      <c r="D3545" s="159" t="s">
        <v>206</v>
      </c>
      <c r="E3545" s="181" t="s">
        <v>3</v>
      </c>
      <c r="F3545" s="182" t="s">
        <v>212</v>
      </c>
      <c r="H3545" s="183">
        <v>1366.722</v>
      </c>
      <c r="I3545" s="184"/>
      <c r="L3545" s="180"/>
      <c r="M3545" s="185"/>
      <c r="N3545" s="186"/>
      <c r="O3545" s="186"/>
      <c r="P3545" s="186"/>
      <c r="Q3545" s="186"/>
      <c r="R3545" s="186"/>
      <c r="S3545" s="186"/>
      <c r="T3545" s="187"/>
      <c r="AT3545" s="181" t="s">
        <v>206</v>
      </c>
      <c r="AU3545" s="181" t="s">
        <v>81</v>
      </c>
      <c r="AV3545" s="15" t="s">
        <v>202</v>
      </c>
      <c r="AW3545" s="15" t="s">
        <v>34</v>
      </c>
      <c r="AX3545" s="15" t="s">
        <v>79</v>
      </c>
      <c r="AY3545" s="181" t="s">
        <v>195</v>
      </c>
    </row>
    <row r="3546" spans="1:65" s="2" customFormat="1" ht="24.2" customHeight="1">
      <c r="A3546" s="35"/>
      <c r="B3546" s="145"/>
      <c r="C3546" s="146" t="s">
        <v>4459</v>
      </c>
      <c r="D3546" s="146" t="s">
        <v>197</v>
      </c>
      <c r="E3546" s="147" t="s">
        <v>4460</v>
      </c>
      <c r="F3546" s="148" t="s">
        <v>4461</v>
      </c>
      <c r="G3546" s="149" t="s">
        <v>321</v>
      </c>
      <c r="H3546" s="150">
        <v>1208.9659999999999</v>
      </c>
      <c r="I3546" s="151"/>
      <c r="J3546" s="152">
        <f>ROUND(I3546*H3546,2)</f>
        <v>0</v>
      </c>
      <c r="K3546" s="148" t="s">
        <v>201</v>
      </c>
      <c r="L3546" s="36"/>
      <c r="M3546" s="153" t="s">
        <v>3</v>
      </c>
      <c r="N3546" s="154" t="s">
        <v>43</v>
      </c>
      <c r="O3546" s="56"/>
      <c r="P3546" s="155">
        <f>O3546*H3546</f>
        <v>0</v>
      </c>
      <c r="Q3546" s="155">
        <v>5.0000000000000001E-4</v>
      </c>
      <c r="R3546" s="155">
        <f>Q3546*H3546</f>
        <v>0.60448299999999999</v>
      </c>
      <c r="S3546" s="155">
        <v>0</v>
      </c>
      <c r="T3546" s="156">
        <f>S3546*H3546</f>
        <v>0</v>
      </c>
      <c r="U3546" s="35"/>
      <c r="V3546" s="35"/>
      <c r="W3546" s="35"/>
      <c r="X3546" s="35"/>
      <c r="Y3546" s="35"/>
      <c r="Z3546" s="35"/>
      <c r="AA3546" s="35"/>
      <c r="AB3546" s="35"/>
      <c r="AC3546" s="35"/>
      <c r="AD3546" s="35"/>
      <c r="AE3546" s="35"/>
      <c r="AR3546" s="157" t="s">
        <v>292</v>
      </c>
      <c r="AT3546" s="157" t="s">
        <v>197</v>
      </c>
      <c r="AU3546" s="157" t="s">
        <v>81</v>
      </c>
      <c r="AY3546" s="20" t="s">
        <v>195</v>
      </c>
      <c r="BE3546" s="158">
        <f>IF(N3546="základní",J3546,0)</f>
        <v>0</v>
      </c>
      <c r="BF3546" s="158">
        <f>IF(N3546="snížená",J3546,0)</f>
        <v>0</v>
      </c>
      <c r="BG3546" s="158">
        <f>IF(N3546="zákl. přenesená",J3546,0)</f>
        <v>0</v>
      </c>
      <c r="BH3546" s="158">
        <f>IF(N3546="sníž. přenesená",J3546,0)</f>
        <v>0</v>
      </c>
      <c r="BI3546" s="158">
        <f>IF(N3546="nulová",J3546,0)</f>
        <v>0</v>
      </c>
      <c r="BJ3546" s="20" t="s">
        <v>79</v>
      </c>
      <c r="BK3546" s="158">
        <f>ROUND(I3546*H3546,2)</f>
        <v>0</v>
      </c>
      <c r="BL3546" s="20" t="s">
        <v>292</v>
      </c>
      <c r="BM3546" s="157" t="s">
        <v>4462</v>
      </c>
    </row>
    <row r="3547" spans="1:65" s="2" customFormat="1" ht="58.5">
      <c r="A3547" s="35"/>
      <c r="B3547" s="36"/>
      <c r="C3547" s="35"/>
      <c r="D3547" s="159" t="s">
        <v>204</v>
      </c>
      <c r="E3547" s="35"/>
      <c r="F3547" s="160" t="s">
        <v>4406</v>
      </c>
      <c r="G3547" s="35"/>
      <c r="H3547" s="35"/>
      <c r="I3547" s="161"/>
      <c r="J3547" s="35"/>
      <c r="K3547" s="35"/>
      <c r="L3547" s="36"/>
      <c r="M3547" s="162"/>
      <c r="N3547" s="163"/>
      <c r="O3547" s="56"/>
      <c r="P3547" s="56"/>
      <c r="Q3547" s="56"/>
      <c r="R3547" s="56"/>
      <c r="S3547" s="56"/>
      <c r="T3547" s="57"/>
      <c r="U3547" s="35"/>
      <c r="V3547" s="35"/>
      <c r="W3547" s="35"/>
      <c r="X3547" s="35"/>
      <c r="Y3547" s="35"/>
      <c r="Z3547" s="35"/>
      <c r="AA3547" s="35"/>
      <c r="AB3547" s="35"/>
      <c r="AC3547" s="35"/>
      <c r="AD3547" s="35"/>
      <c r="AE3547" s="35"/>
      <c r="AT3547" s="20" t="s">
        <v>204</v>
      </c>
      <c r="AU3547" s="20" t="s">
        <v>81</v>
      </c>
    </row>
    <row r="3548" spans="1:65" s="13" customFormat="1">
      <c r="B3548" s="164"/>
      <c r="D3548" s="159" t="s">
        <v>206</v>
      </c>
      <c r="E3548" s="165" t="s">
        <v>3</v>
      </c>
      <c r="F3548" s="166" t="s">
        <v>1796</v>
      </c>
      <c r="H3548" s="167">
        <v>10.032999999999999</v>
      </c>
      <c r="I3548" s="168"/>
      <c r="L3548" s="164"/>
      <c r="M3548" s="169"/>
      <c r="N3548" s="170"/>
      <c r="O3548" s="170"/>
      <c r="P3548" s="170"/>
      <c r="Q3548" s="170"/>
      <c r="R3548" s="170"/>
      <c r="S3548" s="170"/>
      <c r="T3548" s="171"/>
      <c r="AT3548" s="165" t="s">
        <v>206</v>
      </c>
      <c r="AU3548" s="165" t="s">
        <v>81</v>
      </c>
      <c r="AV3548" s="13" t="s">
        <v>81</v>
      </c>
      <c r="AW3548" s="13" t="s">
        <v>34</v>
      </c>
      <c r="AX3548" s="13" t="s">
        <v>72</v>
      </c>
      <c r="AY3548" s="165" t="s">
        <v>195</v>
      </c>
    </row>
    <row r="3549" spans="1:65" s="13" customFormat="1">
      <c r="B3549" s="164"/>
      <c r="D3549" s="159" t="s">
        <v>206</v>
      </c>
      <c r="E3549" s="165" t="s">
        <v>3</v>
      </c>
      <c r="F3549" s="166" t="s">
        <v>4463</v>
      </c>
      <c r="H3549" s="167">
        <v>4.7</v>
      </c>
      <c r="I3549" s="168"/>
      <c r="L3549" s="164"/>
      <c r="M3549" s="169"/>
      <c r="N3549" s="170"/>
      <c r="O3549" s="170"/>
      <c r="P3549" s="170"/>
      <c r="Q3549" s="170"/>
      <c r="R3549" s="170"/>
      <c r="S3549" s="170"/>
      <c r="T3549" s="171"/>
      <c r="AT3549" s="165" t="s">
        <v>206</v>
      </c>
      <c r="AU3549" s="165" t="s">
        <v>81</v>
      </c>
      <c r="AV3549" s="13" t="s">
        <v>81</v>
      </c>
      <c r="AW3549" s="13" t="s">
        <v>34</v>
      </c>
      <c r="AX3549" s="13" t="s">
        <v>72</v>
      </c>
      <c r="AY3549" s="165" t="s">
        <v>195</v>
      </c>
    </row>
    <row r="3550" spans="1:65" s="13" customFormat="1">
      <c r="B3550" s="164"/>
      <c r="D3550" s="159" t="s">
        <v>206</v>
      </c>
      <c r="E3550" s="165" t="s">
        <v>3</v>
      </c>
      <c r="F3550" s="166" t="s">
        <v>4464</v>
      </c>
      <c r="H3550" s="167">
        <v>13.3</v>
      </c>
      <c r="I3550" s="168"/>
      <c r="L3550" s="164"/>
      <c r="M3550" s="169"/>
      <c r="N3550" s="170"/>
      <c r="O3550" s="170"/>
      <c r="P3550" s="170"/>
      <c r="Q3550" s="170"/>
      <c r="R3550" s="170"/>
      <c r="S3550" s="170"/>
      <c r="T3550" s="171"/>
      <c r="AT3550" s="165" t="s">
        <v>206</v>
      </c>
      <c r="AU3550" s="165" t="s">
        <v>81</v>
      </c>
      <c r="AV3550" s="13" t="s">
        <v>81</v>
      </c>
      <c r="AW3550" s="13" t="s">
        <v>34</v>
      </c>
      <c r="AX3550" s="13" t="s">
        <v>72</v>
      </c>
      <c r="AY3550" s="165" t="s">
        <v>195</v>
      </c>
    </row>
    <row r="3551" spans="1:65" s="13" customFormat="1">
      <c r="B3551" s="164"/>
      <c r="D3551" s="159" t="s">
        <v>206</v>
      </c>
      <c r="E3551" s="165" t="s">
        <v>3</v>
      </c>
      <c r="F3551" s="166" t="s">
        <v>4464</v>
      </c>
      <c r="H3551" s="167">
        <v>13.3</v>
      </c>
      <c r="I3551" s="168"/>
      <c r="L3551" s="164"/>
      <c r="M3551" s="169"/>
      <c r="N3551" s="170"/>
      <c r="O3551" s="170"/>
      <c r="P3551" s="170"/>
      <c r="Q3551" s="170"/>
      <c r="R3551" s="170"/>
      <c r="S3551" s="170"/>
      <c r="T3551" s="171"/>
      <c r="AT3551" s="165" t="s">
        <v>206</v>
      </c>
      <c r="AU3551" s="165" t="s">
        <v>81</v>
      </c>
      <c r="AV3551" s="13" t="s">
        <v>81</v>
      </c>
      <c r="AW3551" s="13" t="s">
        <v>34</v>
      </c>
      <c r="AX3551" s="13" t="s">
        <v>72</v>
      </c>
      <c r="AY3551" s="165" t="s">
        <v>195</v>
      </c>
    </row>
    <row r="3552" spans="1:65" s="13" customFormat="1">
      <c r="B3552" s="164"/>
      <c r="D3552" s="159" t="s">
        <v>206</v>
      </c>
      <c r="E3552" s="165" t="s">
        <v>3</v>
      </c>
      <c r="F3552" s="166" t="s">
        <v>4464</v>
      </c>
      <c r="H3552" s="167">
        <v>13.3</v>
      </c>
      <c r="I3552" s="168"/>
      <c r="L3552" s="164"/>
      <c r="M3552" s="169"/>
      <c r="N3552" s="170"/>
      <c r="O3552" s="170"/>
      <c r="P3552" s="170"/>
      <c r="Q3552" s="170"/>
      <c r="R3552" s="170"/>
      <c r="S3552" s="170"/>
      <c r="T3552" s="171"/>
      <c r="AT3552" s="165" t="s">
        <v>206</v>
      </c>
      <c r="AU3552" s="165" t="s">
        <v>81</v>
      </c>
      <c r="AV3552" s="13" t="s">
        <v>81</v>
      </c>
      <c r="AW3552" s="13" t="s">
        <v>34</v>
      </c>
      <c r="AX3552" s="13" t="s">
        <v>72</v>
      </c>
      <c r="AY3552" s="165" t="s">
        <v>195</v>
      </c>
    </row>
    <row r="3553" spans="2:51" s="13" customFormat="1">
      <c r="B3553" s="164"/>
      <c r="D3553" s="159" t="s">
        <v>206</v>
      </c>
      <c r="E3553" s="165" t="s">
        <v>3</v>
      </c>
      <c r="F3553" s="166" t="s">
        <v>4464</v>
      </c>
      <c r="H3553" s="167">
        <v>13.3</v>
      </c>
      <c r="I3553" s="168"/>
      <c r="L3553" s="164"/>
      <c r="M3553" s="169"/>
      <c r="N3553" s="170"/>
      <c r="O3553" s="170"/>
      <c r="P3553" s="170"/>
      <c r="Q3553" s="170"/>
      <c r="R3553" s="170"/>
      <c r="S3553" s="170"/>
      <c r="T3553" s="171"/>
      <c r="AT3553" s="165" t="s">
        <v>206</v>
      </c>
      <c r="AU3553" s="165" t="s">
        <v>81</v>
      </c>
      <c r="AV3553" s="13" t="s">
        <v>81</v>
      </c>
      <c r="AW3553" s="13" t="s">
        <v>34</v>
      </c>
      <c r="AX3553" s="13" t="s">
        <v>72</v>
      </c>
      <c r="AY3553" s="165" t="s">
        <v>195</v>
      </c>
    </row>
    <row r="3554" spans="2:51" s="13" customFormat="1">
      <c r="B3554" s="164"/>
      <c r="D3554" s="159" t="s">
        <v>206</v>
      </c>
      <c r="E3554" s="165" t="s">
        <v>3</v>
      </c>
      <c r="F3554" s="166" t="s">
        <v>4464</v>
      </c>
      <c r="H3554" s="167">
        <v>13.3</v>
      </c>
      <c r="I3554" s="168"/>
      <c r="L3554" s="164"/>
      <c r="M3554" s="169"/>
      <c r="N3554" s="170"/>
      <c r="O3554" s="170"/>
      <c r="P3554" s="170"/>
      <c r="Q3554" s="170"/>
      <c r="R3554" s="170"/>
      <c r="S3554" s="170"/>
      <c r="T3554" s="171"/>
      <c r="AT3554" s="165" t="s">
        <v>206</v>
      </c>
      <c r="AU3554" s="165" t="s">
        <v>81</v>
      </c>
      <c r="AV3554" s="13" t="s">
        <v>81</v>
      </c>
      <c r="AW3554" s="13" t="s">
        <v>34</v>
      </c>
      <c r="AX3554" s="13" t="s">
        <v>72</v>
      </c>
      <c r="AY3554" s="165" t="s">
        <v>195</v>
      </c>
    </row>
    <row r="3555" spans="2:51" s="13" customFormat="1">
      <c r="B3555" s="164"/>
      <c r="D3555" s="159" t="s">
        <v>206</v>
      </c>
      <c r="E3555" s="165" t="s">
        <v>3</v>
      </c>
      <c r="F3555" s="166" t="s">
        <v>4465</v>
      </c>
      <c r="H3555" s="167">
        <v>5.7919999999999998</v>
      </c>
      <c r="I3555" s="168"/>
      <c r="L3555" s="164"/>
      <c r="M3555" s="169"/>
      <c r="N3555" s="170"/>
      <c r="O3555" s="170"/>
      <c r="P3555" s="170"/>
      <c r="Q3555" s="170"/>
      <c r="R3555" s="170"/>
      <c r="S3555" s="170"/>
      <c r="T3555" s="171"/>
      <c r="AT3555" s="165" t="s">
        <v>206</v>
      </c>
      <c r="AU3555" s="165" t="s">
        <v>81</v>
      </c>
      <c r="AV3555" s="13" t="s">
        <v>81</v>
      </c>
      <c r="AW3555" s="13" t="s">
        <v>34</v>
      </c>
      <c r="AX3555" s="13" t="s">
        <v>72</v>
      </c>
      <c r="AY3555" s="165" t="s">
        <v>195</v>
      </c>
    </row>
    <row r="3556" spans="2:51" s="13" customFormat="1">
      <c r="B3556" s="164"/>
      <c r="D3556" s="159" t="s">
        <v>206</v>
      </c>
      <c r="E3556" s="165" t="s">
        <v>3</v>
      </c>
      <c r="F3556" s="166" t="s">
        <v>4466</v>
      </c>
      <c r="H3556" s="167">
        <v>5.7</v>
      </c>
      <c r="I3556" s="168"/>
      <c r="L3556" s="164"/>
      <c r="M3556" s="169"/>
      <c r="N3556" s="170"/>
      <c r="O3556" s="170"/>
      <c r="P3556" s="170"/>
      <c r="Q3556" s="170"/>
      <c r="R3556" s="170"/>
      <c r="S3556" s="170"/>
      <c r="T3556" s="171"/>
      <c r="AT3556" s="165" t="s">
        <v>206</v>
      </c>
      <c r="AU3556" s="165" t="s">
        <v>81</v>
      </c>
      <c r="AV3556" s="13" t="s">
        <v>81</v>
      </c>
      <c r="AW3556" s="13" t="s">
        <v>34</v>
      </c>
      <c r="AX3556" s="13" t="s">
        <v>72</v>
      </c>
      <c r="AY3556" s="165" t="s">
        <v>195</v>
      </c>
    </row>
    <row r="3557" spans="2:51" s="13" customFormat="1">
      <c r="B3557" s="164"/>
      <c r="D3557" s="159" t="s">
        <v>206</v>
      </c>
      <c r="E3557" s="165" t="s">
        <v>3</v>
      </c>
      <c r="F3557" s="166" t="s">
        <v>4466</v>
      </c>
      <c r="H3557" s="167">
        <v>5.7</v>
      </c>
      <c r="I3557" s="168"/>
      <c r="L3557" s="164"/>
      <c r="M3557" s="169"/>
      <c r="N3557" s="170"/>
      <c r="O3557" s="170"/>
      <c r="P3557" s="170"/>
      <c r="Q3557" s="170"/>
      <c r="R3557" s="170"/>
      <c r="S3557" s="170"/>
      <c r="T3557" s="171"/>
      <c r="AT3557" s="165" t="s">
        <v>206</v>
      </c>
      <c r="AU3557" s="165" t="s">
        <v>81</v>
      </c>
      <c r="AV3557" s="13" t="s">
        <v>81</v>
      </c>
      <c r="AW3557" s="13" t="s">
        <v>34</v>
      </c>
      <c r="AX3557" s="13" t="s">
        <v>72</v>
      </c>
      <c r="AY3557" s="165" t="s">
        <v>195</v>
      </c>
    </row>
    <row r="3558" spans="2:51" s="13" customFormat="1">
      <c r="B3558" s="164"/>
      <c r="D3558" s="159" t="s">
        <v>206</v>
      </c>
      <c r="E3558" s="165" t="s">
        <v>3</v>
      </c>
      <c r="F3558" s="166" t="s">
        <v>4466</v>
      </c>
      <c r="H3558" s="167">
        <v>5.7</v>
      </c>
      <c r="I3558" s="168"/>
      <c r="L3558" s="164"/>
      <c r="M3558" s="169"/>
      <c r="N3558" s="170"/>
      <c r="O3558" s="170"/>
      <c r="P3558" s="170"/>
      <c r="Q3558" s="170"/>
      <c r="R3558" s="170"/>
      <c r="S3558" s="170"/>
      <c r="T3558" s="171"/>
      <c r="AT3558" s="165" t="s">
        <v>206</v>
      </c>
      <c r="AU3558" s="165" t="s">
        <v>81</v>
      </c>
      <c r="AV3558" s="13" t="s">
        <v>81</v>
      </c>
      <c r="AW3558" s="13" t="s">
        <v>34</v>
      </c>
      <c r="AX3558" s="13" t="s">
        <v>72</v>
      </c>
      <c r="AY3558" s="165" t="s">
        <v>195</v>
      </c>
    </row>
    <row r="3559" spans="2:51" s="13" customFormat="1">
      <c r="B3559" s="164"/>
      <c r="D3559" s="159" t="s">
        <v>206</v>
      </c>
      <c r="E3559" s="165" t="s">
        <v>3</v>
      </c>
      <c r="F3559" s="166" t="s">
        <v>4466</v>
      </c>
      <c r="H3559" s="167">
        <v>5.7</v>
      </c>
      <c r="I3559" s="168"/>
      <c r="L3559" s="164"/>
      <c r="M3559" s="169"/>
      <c r="N3559" s="170"/>
      <c r="O3559" s="170"/>
      <c r="P3559" s="170"/>
      <c r="Q3559" s="170"/>
      <c r="R3559" s="170"/>
      <c r="S3559" s="170"/>
      <c r="T3559" s="171"/>
      <c r="AT3559" s="165" t="s">
        <v>206</v>
      </c>
      <c r="AU3559" s="165" t="s">
        <v>81</v>
      </c>
      <c r="AV3559" s="13" t="s">
        <v>81</v>
      </c>
      <c r="AW3559" s="13" t="s">
        <v>34</v>
      </c>
      <c r="AX3559" s="13" t="s">
        <v>72</v>
      </c>
      <c r="AY3559" s="165" t="s">
        <v>195</v>
      </c>
    </row>
    <row r="3560" spans="2:51" s="13" customFormat="1">
      <c r="B3560" s="164"/>
      <c r="D3560" s="159" t="s">
        <v>206</v>
      </c>
      <c r="E3560" s="165" t="s">
        <v>3</v>
      </c>
      <c r="F3560" s="166" t="s">
        <v>4466</v>
      </c>
      <c r="H3560" s="167">
        <v>5.7</v>
      </c>
      <c r="I3560" s="168"/>
      <c r="L3560" s="164"/>
      <c r="M3560" s="169"/>
      <c r="N3560" s="170"/>
      <c r="O3560" s="170"/>
      <c r="P3560" s="170"/>
      <c r="Q3560" s="170"/>
      <c r="R3560" s="170"/>
      <c r="S3560" s="170"/>
      <c r="T3560" s="171"/>
      <c r="AT3560" s="165" t="s">
        <v>206</v>
      </c>
      <c r="AU3560" s="165" t="s">
        <v>81</v>
      </c>
      <c r="AV3560" s="13" t="s">
        <v>81</v>
      </c>
      <c r="AW3560" s="13" t="s">
        <v>34</v>
      </c>
      <c r="AX3560" s="13" t="s">
        <v>72</v>
      </c>
      <c r="AY3560" s="165" t="s">
        <v>195</v>
      </c>
    </row>
    <row r="3561" spans="2:51" s="13" customFormat="1">
      <c r="B3561" s="164"/>
      <c r="D3561" s="159" t="s">
        <v>206</v>
      </c>
      <c r="E3561" s="165" t="s">
        <v>3</v>
      </c>
      <c r="F3561" s="166" t="s">
        <v>1798</v>
      </c>
      <c r="H3561" s="167">
        <v>6.5579999999999998</v>
      </c>
      <c r="I3561" s="168"/>
      <c r="L3561" s="164"/>
      <c r="M3561" s="169"/>
      <c r="N3561" s="170"/>
      <c r="O3561" s="170"/>
      <c r="P3561" s="170"/>
      <c r="Q3561" s="170"/>
      <c r="R3561" s="170"/>
      <c r="S3561" s="170"/>
      <c r="T3561" s="171"/>
      <c r="AT3561" s="165" t="s">
        <v>206</v>
      </c>
      <c r="AU3561" s="165" t="s">
        <v>81</v>
      </c>
      <c r="AV3561" s="13" t="s">
        <v>81</v>
      </c>
      <c r="AW3561" s="13" t="s">
        <v>34</v>
      </c>
      <c r="AX3561" s="13" t="s">
        <v>72</v>
      </c>
      <c r="AY3561" s="165" t="s">
        <v>195</v>
      </c>
    </row>
    <row r="3562" spans="2:51" s="13" customFormat="1">
      <c r="B3562" s="164"/>
      <c r="D3562" s="159" t="s">
        <v>206</v>
      </c>
      <c r="E3562" s="165" t="s">
        <v>3</v>
      </c>
      <c r="F3562" s="166" t="s">
        <v>4467</v>
      </c>
      <c r="H3562" s="167">
        <v>9.4</v>
      </c>
      <c r="I3562" s="168"/>
      <c r="L3562" s="164"/>
      <c r="M3562" s="169"/>
      <c r="N3562" s="170"/>
      <c r="O3562" s="170"/>
      <c r="P3562" s="170"/>
      <c r="Q3562" s="170"/>
      <c r="R3562" s="170"/>
      <c r="S3562" s="170"/>
      <c r="T3562" s="171"/>
      <c r="AT3562" s="165" t="s">
        <v>206</v>
      </c>
      <c r="AU3562" s="165" t="s">
        <v>81</v>
      </c>
      <c r="AV3562" s="13" t="s">
        <v>81</v>
      </c>
      <c r="AW3562" s="13" t="s">
        <v>34</v>
      </c>
      <c r="AX3562" s="13" t="s">
        <v>72</v>
      </c>
      <c r="AY3562" s="165" t="s">
        <v>195</v>
      </c>
    </row>
    <row r="3563" spans="2:51" s="13" customFormat="1">
      <c r="B3563" s="164"/>
      <c r="D3563" s="159" t="s">
        <v>206</v>
      </c>
      <c r="E3563" s="165" t="s">
        <v>3</v>
      </c>
      <c r="F3563" s="166" t="s">
        <v>1799</v>
      </c>
      <c r="H3563" s="167">
        <v>5.5780000000000003</v>
      </c>
      <c r="I3563" s="168"/>
      <c r="L3563" s="164"/>
      <c r="M3563" s="169"/>
      <c r="N3563" s="170"/>
      <c r="O3563" s="170"/>
      <c r="P3563" s="170"/>
      <c r="Q3563" s="170"/>
      <c r="R3563" s="170"/>
      <c r="S3563" s="170"/>
      <c r="T3563" s="171"/>
      <c r="AT3563" s="165" t="s">
        <v>206</v>
      </c>
      <c r="AU3563" s="165" t="s">
        <v>81</v>
      </c>
      <c r="AV3563" s="13" t="s">
        <v>81</v>
      </c>
      <c r="AW3563" s="13" t="s">
        <v>34</v>
      </c>
      <c r="AX3563" s="13" t="s">
        <v>72</v>
      </c>
      <c r="AY3563" s="165" t="s">
        <v>195</v>
      </c>
    </row>
    <row r="3564" spans="2:51" s="13" customFormat="1">
      <c r="B3564" s="164"/>
      <c r="D3564" s="159" t="s">
        <v>206</v>
      </c>
      <c r="E3564" s="165" t="s">
        <v>3</v>
      </c>
      <c r="F3564" s="166" t="s">
        <v>4463</v>
      </c>
      <c r="H3564" s="167">
        <v>4.7</v>
      </c>
      <c r="I3564" s="168"/>
      <c r="L3564" s="164"/>
      <c r="M3564" s="169"/>
      <c r="N3564" s="170"/>
      <c r="O3564" s="170"/>
      <c r="P3564" s="170"/>
      <c r="Q3564" s="170"/>
      <c r="R3564" s="170"/>
      <c r="S3564" s="170"/>
      <c r="T3564" s="171"/>
      <c r="AT3564" s="165" t="s">
        <v>206</v>
      </c>
      <c r="AU3564" s="165" t="s">
        <v>81</v>
      </c>
      <c r="AV3564" s="13" t="s">
        <v>81</v>
      </c>
      <c r="AW3564" s="13" t="s">
        <v>34</v>
      </c>
      <c r="AX3564" s="13" t="s">
        <v>72</v>
      </c>
      <c r="AY3564" s="165" t="s">
        <v>195</v>
      </c>
    </row>
    <row r="3565" spans="2:51" s="13" customFormat="1">
      <c r="B3565" s="164"/>
      <c r="D3565" s="159" t="s">
        <v>206</v>
      </c>
      <c r="E3565" s="165" t="s">
        <v>3</v>
      </c>
      <c r="F3565" s="166" t="s">
        <v>1800</v>
      </c>
      <c r="H3565" s="167">
        <v>6.1</v>
      </c>
      <c r="I3565" s="168"/>
      <c r="L3565" s="164"/>
      <c r="M3565" s="169"/>
      <c r="N3565" s="170"/>
      <c r="O3565" s="170"/>
      <c r="P3565" s="170"/>
      <c r="Q3565" s="170"/>
      <c r="R3565" s="170"/>
      <c r="S3565" s="170"/>
      <c r="T3565" s="171"/>
      <c r="AT3565" s="165" t="s">
        <v>206</v>
      </c>
      <c r="AU3565" s="165" t="s">
        <v>81</v>
      </c>
      <c r="AV3565" s="13" t="s">
        <v>81</v>
      </c>
      <c r="AW3565" s="13" t="s">
        <v>34</v>
      </c>
      <c r="AX3565" s="13" t="s">
        <v>72</v>
      </c>
      <c r="AY3565" s="165" t="s">
        <v>195</v>
      </c>
    </row>
    <row r="3566" spans="2:51" s="13" customFormat="1">
      <c r="B3566" s="164"/>
      <c r="D3566" s="159" t="s">
        <v>206</v>
      </c>
      <c r="E3566" s="165" t="s">
        <v>3</v>
      </c>
      <c r="F3566" s="166" t="s">
        <v>4467</v>
      </c>
      <c r="H3566" s="167">
        <v>9.4</v>
      </c>
      <c r="I3566" s="168"/>
      <c r="L3566" s="164"/>
      <c r="M3566" s="169"/>
      <c r="N3566" s="170"/>
      <c r="O3566" s="170"/>
      <c r="P3566" s="170"/>
      <c r="Q3566" s="170"/>
      <c r="R3566" s="170"/>
      <c r="S3566" s="170"/>
      <c r="T3566" s="171"/>
      <c r="AT3566" s="165" t="s">
        <v>206</v>
      </c>
      <c r="AU3566" s="165" t="s">
        <v>81</v>
      </c>
      <c r="AV3566" s="13" t="s">
        <v>81</v>
      </c>
      <c r="AW3566" s="13" t="s">
        <v>34</v>
      </c>
      <c r="AX3566" s="13" t="s">
        <v>72</v>
      </c>
      <c r="AY3566" s="165" t="s">
        <v>195</v>
      </c>
    </row>
    <row r="3567" spans="2:51" s="13" customFormat="1">
      <c r="B3567" s="164"/>
      <c r="D3567" s="159" t="s">
        <v>206</v>
      </c>
      <c r="E3567" s="165" t="s">
        <v>3</v>
      </c>
      <c r="F3567" s="166" t="s">
        <v>1801</v>
      </c>
      <c r="H3567" s="167">
        <v>5.23</v>
      </c>
      <c r="I3567" s="168"/>
      <c r="L3567" s="164"/>
      <c r="M3567" s="169"/>
      <c r="N3567" s="170"/>
      <c r="O3567" s="170"/>
      <c r="P3567" s="170"/>
      <c r="Q3567" s="170"/>
      <c r="R3567" s="170"/>
      <c r="S3567" s="170"/>
      <c r="T3567" s="171"/>
      <c r="AT3567" s="165" t="s">
        <v>206</v>
      </c>
      <c r="AU3567" s="165" t="s">
        <v>81</v>
      </c>
      <c r="AV3567" s="13" t="s">
        <v>81</v>
      </c>
      <c r="AW3567" s="13" t="s">
        <v>34</v>
      </c>
      <c r="AX3567" s="13" t="s">
        <v>72</v>
      </c>
      <c r="AY3567" s="165" t="s">
        <v>195</v>
      </c>
    </row>
    <row r="3568" spans="2:51" s="13" customFormat="1">
      <c r="B3568" s="164"/>
      <c r="D3568" s="159" t="s">
        <v>206</v>
      </c>
      <c r="E3568" s="165" t="s">
        <v>3</v>
      </c>
      <c r="F3568" s="166" t="s">
        <v>4463</v>
      </c>
      <c r="H3568" s="167">
        <v>4.7</v>
      </c>
      <c r="I3568" s="168"/>
      <c r="L3568" s="164"/>
      <c r="M3568" s="169"/>
      <c r="N3568" s="170"/>
      <c r="O3568" s="170"/>
      <c r="P3568" s="170"/>
      <c r="Q3568" s="170"/>
      <c r="R3568" s="170"/>
      <c r="S3568" s="170"/>
      <c r="T3568" s="171"/>
      <c r="AT3568" s="165" t="s">
        <v>206</v>
      </c>
      <c r="AU3568" s="165" t="s">
        <v>81</v>
      </c>
      <c r="AV3568" s="13" t="s">
        <v>81</v>
      </c>
      <c r="AW3568" s="13" t="s">
        <v>34</v>
      </c>
      <c r="AX3568" s="13" t="s">
        <v>72</v>
      </c>
      <c r="AY3568" s="165" t="s">
        <v>195</v>
      </c>
    </row>
    <row r="3569" spans="2:51" s="13" customFormat="1">
      <c r="B3569" s="164"/>
      <c r="D3569" s="159" t="s">
        <v>206</v>
      </c>
      <c r="E3569" s="165" t="s">
        <v>3</v>
      </c>
      <c r="F3569" s="166" t="s">
        <v>1802</v>
      </c>
      <c r="H3569" s="167">
        <v>9.2789999999999999</v>
      </c>
      <c r="I3569" s="168"/>
      <c r="L3569" s="164"/>
      <c r="M3569" s="169"/>
      <c r="N3569" s="170"/>
      <c r="O3569" s="170"/>
      <c r="P3569" s="170"/>
      <c r="Q3569" s="170"/>
      <c r="R3569" s="170"/>
      <c r="S3569" s="170"/>
      <c r="T3569" s="171"/>
      <c r="AT3569" s="165" t="s">
        <v>206</v>
      </c>
      <c r="AU3569" s="165" t="s">
        <v>81</v>
      </c>
      <c r="AV3569" s="13" t="s">
        <v>81</v>
      </c>
      <c r="AW3569" s="13" t="s">
        <v>34</v>
      </c>
      <c r="AX3569" s="13" t="s">
        <v>72</v>
      </c>
      <c r="AY3569" s="165" t="s">
        <v>195</v>
      </c>
    </row>
    <row r="3570" spans="2:51" s="13" customFormat="1">
      <c r="B3570" s="164"/>
      <c r="D3570" s="159" t="s">
        <v>206</v>
      </c>
      <c r="E3570" s="165" t="s">
        <v>3</v>
      </c>
      <c r="F3570" s="166" t="s">
        <v>4463</v>
      </c>
      <c r="H3570" s="167">
        <v>4.7</v>
      </c>
      <c r="I3570" s="168"/>
      <c r="L3570" s="164"/>
      <c r="M3570" s="169"/>
      <c r="N3570" s="170"/>
      <c r="O3570" s="170"/>
      <c r="P3570" s="170"/>
      <c r="Q3570" s="170"/>
      <c r="R3570" s="170"/>
      <c r="S3570" s="170"/>
      <c r="T3570" s="171"/>
      <c r="AT3570" s="165" t="s">
        <v>206</v>
      </c>
      <c r="AU3570" s="165" t="s">
        <v>81</v>
      </c>
      <c r="AV3570" s="13" t="s">
        <v>81</v>
      </c>
      <c r="AW3570" s="13" t="s">
        <v>34</v>
      </c>
      <c r="AX3570" s="13" t="s">
        <v>72</v>
      </c>
      <c r="AY3570" s="165" t="s">
        <v>195</v>
      </c>
    </row>
    <row r="3571" spans="2:51" s="13" customFormat="1">
      <c r="B3571" s="164"/>
      <c r="D3571" s="159" t="s">
        <v>206</v>
      </c>
      <c r="E3571" s="165" t="s">
        <v>3</v>
      </c>
      <c r="F3571" s="166" t="s">
        <v>1803</v>
      </c>
      <c r="H3571" s="167">
        <v>27.15</v>
      </c>
      <c r="I3571" s="168"/>
      <c r="L3571" s="164"/>
      <c r="M3571" s="169"/>
      <c r="N3571" s="170"/>
      <c r="O3571" s="170"/>
      <c r="P3571" s="170"/>
      <c r="Q3571" s="170"/>
      <c r="R3571" s="170"/>
      <c r="S3571" s="170"/>
      <c r="T3571" s="171"/>
      <c r="AT3571" s="165" t="s">
        <v>206</v>
      </c>
      <c r="AU3571" s="165" t="s">
        <v>81</v>
      </c>
      <c r="AV3571" s="13" t="s">
        <v>81</v>
      </c>
      <c r="AW3571" s="13" t="s">
        <v>34</v>
      </c>
      <c r="AX3571" s="13" t="s">
        <v>72</v>
      </c>
      <c r="AY3571" s="165" t="s">
        <v>195</v>
      </c>
    </row>
    <row r="3572" spans="2:51" s="13" customFormat="1">
      <c r="B3572" s="164"/>
      <c r="D3572" s="159" t="s">
        <v>206</v>
      </c>
      <c r="E3572" s="165" t="s">
        <v>3</v>
      </c>
      <c r="F3572" s="166" t="s">
        <v>4468</v>
      </c>
      <c r="H3572" s="167">
        <v>5.0999999999999996</v>
      </c>
      <c r="I3572" s="168"/>
      <c r="L3572" s="164"/>
      <c r="M3572" s="169"/>
      <c r="N3572" s="170"/>
      <c r="O3572" s="170"/>
      <c r="P3572" s="170"/>
      <c r="Q3572" s="170"/>
      <c r="R3572" s="170"/>
      <c r="S3572" s="170"/>
      <c r="T3572" s="171"/>
      <c r="AT3572" s="165" t="s">
        <v>206</v>
      </c>
      <c r="AU3572" s="165" t="s">
        <v>81</v>
      </c>
      <c r="AV3572" s="13" t="s">
        <v>81</v>
      </c>
      <c r="AW3572" s="13" t="s">
        <v>34</v>
      </c>
      <c r="AX3572" s="13" t="s">
        <v>72</v>
      </c>
      <c r="AY3572" s="165" t="s">
        <v>195</v>
      </c>
    </row>
    <row r="3573" spans="2:51" s="13" customFormat="1">
      <c r="B3573" s="164"/>
      <c r="D3573" s="159" t="s">
        <v>206</v>
      </c>
      <c r="E3573" s="165" t="s">
        <v>3</v>
      </c>
      <c r="F3573" s="166" t="s">
        <v>1804</v>
      </c>
      <c r="H3573" s="167">
        <v>23.17</v>
      </c>
      <c r="I3573" s="168"/>
      <c r="L3573" s="164"/>
      <c r="M3573" s="169"/>
      <c r="N3573" s="170"/>
      <c r="O3573" s="170"/>
      <c r="P3573" s="170"/>
      <c r="Q3573" s="170"/>
      <c r="R3573" s="170"/>
      <c r="S3573" s="170"/>
      <c r="T3573" s="171"/>
      <c r="AT3573" s="165" t="s">
        <v>206</v>
      </c>
      <c r="AU3573" s="165" t="s">
        <v>81</v>
      </c>
      <c r="AV3573" s="13" t="s">
        <v>81</v>
      </c>
      <c r="AW3573" s="13" t="s">
        <v>34</v>
      </c>
      <c r="AX3573" s="13" t="s">
        <v>72</v>
      </c>
      <c r="AY3573" s="165" t="s">
        <v>195</v>
      </c>
    </row>
    <row r="3574" spans="2:51" s="13" customFormat="1">
      <c r="B3574" s="164"/>
      <c r="D3574" s="159" t="s">
        <v>206</v>
      </c>
      <c r="E3574" s="165" t="s">
        <v>3</v>
      </c>
      <c r="F3574" s="166" t="s">
        <v>4468</v>
      </c>
      <c r="H3574" s="167">
        <v>5.0999999999999996</v>
      </c>
      <c r="I3574" s="168"/>
      <c r="L3574" s="164"/>
      <c r="M3574" s="169"/>
      <c r="N3574" s="170"/>
      <c r="O3574" s="170"/>
      <c r="P3574" s="170"/>
      <c r="Q3574" s="170"/>
      <c r="R3574" s="170"/>
      <c r="S3574" s="170"/>
      <c r="T3574" s="171"/>
      <c r="AT3574" s="165" t="s">
        <v>206</v>
      </c>
      <c r="AU3574" s="165" t="s">
        <v>81</v>
      </c>
      <c r="AV3574" s="13" t="s">
        <v>81</v>
      </c>
      <c r="AW3574" s="13" t="s">
        <v>34</v>
      </c>
      <c r="AX3574" s="13" t="s">
        <v>72</v>
      </c>
      <c r="AY3574" s="165" t="s">
        <v>195</v>
      </c>
    </row>
    <row r="3575" spans="2:51" s="14" customFormat="1">
      <c r="B3575" s="172"/>
      <c r="D3575" s="159" t="s">
        <v>206</v>
      </c>
      <c r="E3575" s="173" t="s">
        <v>3</v>
      </c>
      <c r="F3575" s="174" t="s">
        <v>532</v>
      </c>
      <c r="H3575" s="175">
        <v>241.69</v>
      </c>
      <c r="I3575" s="176"/>
      <c r="L3575" s="172"/>
      <c r="M3575" s="177"/>
      <c r="N3575" s="178"/>
      <c r="O3575" s="178"/>
      <c r="P3575" s="178"/>
      <c r="Q3575" s="178"/>
      <c r="R3575" s="178"/>
      <c r="S3575" s="178"/>
      <c r="T3575" s="179"/>
      <c r="AT3575" s="173" t="s">
        <v>206</v>
      </c>
      <c r="AU3575" s="173" t="s">
        <v>81</v>
      </c>
      <c r="AV3575" s="14" t="s">
        <v>109</v>
      </c>
      <c r="AW3575" s="14" t="s">
        <v>34</v>
      </c>
      <c r="AX3575" s="14" t="s">
        <v>72</v>
      </c>
      <c r="AY3575" s="173" t="s">
        <v>195</v>
      </c>
    </row>
    <row r="3576" spans="2:51" s="13" customFormat="1">
      <c r="B3576" s="164"/>
      <c r="D3576" s="159" t="s">
        <v>206</v>
      </c>
      <c r="E3576" s="165" t="s">
        <v>3</v>
      </c>
      <c r="F3576" s="166" t="s">
        <v>1805</v>
      </c>
      <c r="H3576" s="167">
        <v>6.9</v>
      </c>
      <c r="I3576" s="168"/>
      <c r="L3576" s="164"/>
      <c r="M3576" s="169"/>
      <c r="N3576" s="170"/>
      <c r="O3576" s="170"/>
      <c r="P3576" s="170"/>
      <c r="Q3576" s="170"/>
      <c r="R3576" s="170"/>
      <c r="S3576" s="170"/>
      <c r="T3576" s="171"/>
      <c r="AT3576" s="165" t="s">
        <v>206</v>
      </c>
      <c r="AU3576" s="165" t="s">
        <v>81</v>
      </c>
      <c r="AV3576" s="13" t="s">
        <v>81</v>
      </c>
      <c r="AW3576" s="13" t="s">
        <v>34</v>
      </c>
      <c r="AX3576" s="13" t="s">
        <v>72</v>
      </c>
      <c r="AY3576" s="165" t="s">
        <v>195</v>
      </c>
    </row>
    <row r="3577" spans="2:51" s="13" customFormat="1">
      <c r="B3577" s="164"/>
      <c r="D3577" s="159" t="s">
        <v>206</v>
      </c>
      <c r="E3577" s="165" t="s">
        <v>3</v>
      </c>
      <c r="F3577" s="166" t="s">
        <v>4467</v>
      </c>
      <c r="H3577" s="167">
        <v>9.4</v>
      </c>
      <c r="I3577" s="168"/>
      <c r="L3577" s="164"/>
      <c r="M3577" s="169"/>
      <c r="N3577" s="170"/>
      <c r="O3577" s="170"/>
      <c r="P3577" s="170"/>
      <c r="Q3577" s="170"/>
      <c r="R3577" s="170"/>
      <c r="S3577" s="170"/>
      <c r="T3577" s="171"/>
      <c r="AT3577" s="165" t="s">
        <v>206</v>
      </c>
      <c r="AU3577" s="165" t="s">
        <v>81</v>
      </c>
      <c r="AV3577" s="13" t="s">
        <v>81</v>
      </c>
      <c r="AW3577" s="13" t="s">
        <v>34</v>
      </c>
      <c r="AX3577" s="13" t="s">
        <v>72</v>
      </c>
      <c r="AY3577" s="165" t="s">
        <v>195</v>
      </c>
    </row>
    <row r="3578" spans="2:51" s="13" customFormat="1">
      <c r="B3578" s="164"/>
      <c r="D3578" s="159" t="s">
        <v>206</v>
      </c>
      <c r="E3578" s="165" t="s">
        <v>3</v>
      </c>
      <c r="F3578" s="166" t="s">
        <v>1806</v>
      </c>
      <c r="H3578" s="167">
        <v>5.2</v>
      </c>
      <c r="I3578" s="168"/>
      <c r="L3578" s="164"/>
      <c r="M3578" s="169"/>
      <c r="N3578" s="170"/>
      <c r="O3578" s="170"/>
      <c r="P3578" s="170"/>
      <c r="Q3578" s="170"/>
      <c r="R3578" s="170"/>
      <c r="S3578" s="170"/>
      <c r="T3578" s="171"/>
      <c r="AT3578" s="165" t="s">
        <v>206</v>
      </c>
      <c r="AU3578" s="165" t="s">
        <v>81</v>
      </c>
      <c r="AV3578" s="13" t="s">
        <v>81</v>
      </c>
      <c r="AW3578" s="13" t="s">
        <v>34</v>
      </c>
      <c r="AX3578" s="13" t="s">
        <v>72</v>
      </c>
      <c r="AY3578" s="165" t="s">
        <v>195</v>
      </c>
    </row>
    <row r="3579" spans="2:51" s="13" customFormat="1">
      <c r="B3579" s="164"/>
      <c r="D3579" s="159" t="s">
        <v>206</v>
      </c>
      <c r="E3579" s="165" t="s">
        <v>3</v>
      </c>
      <c r="F3579" s="166" t="s">
        <v>4463</v>
      </c>
      <c r="H3579" s="167">
        <v>4.7</v>
      </c>
      <c r="I3579" s="168"/>
      <c r="L3579" s="164"/>
      <c r="M3579" s="169"/>
      <c r="N3579" s="170"/>
      <c r="O3579" s="170"/>
      <c r="P3579" s="170"/>
      <c r="Q3579" s="170"/>
      <c r="R3579" s="170"/>
      <c r="S3579" s="170"/>
      <c r="T3579" s="171"/>
      <c r="AT3579" s="165" t="s">
        <v>206</v>
      </c>
      <c r="AU3579" s="165" t="s">
        <v>81</v>
      </c>
      <c r="AV3579" s="13" t="s">
        <v>81</v>
      </c>
      <c r="AW3579" s="13" t="s">
        <v>34</v>
      </c>
      <c r="AX3579" s="13" t="s">
        <v>72</v>
      </c>
      <c r="AY3579" s="165" t="s">
        <v>195</v>
      </c>
    </row>
    <row r="3580" spans="2:51" s="13" customFormat="1">
      <c r="B3580" s="164"/>
      <c r="D3580" s="159" t="s">
        <v>206</v>
      </c>
      <c r="E3580" s="165" t="s">
        <v>3</v>
      </c>
      <c r="F3580" s="166" t="s">
        <v>1807</v>
      </c>
      <c r="H3580" s="167">
        <v>7.532</v>
      </c>
      <c r="I3580" s="168"/>
      <c r="L3580" s="164"/>
      <c r="M3580" s="169"/>
      <c r="N3580" s="170"/>
      <c r="O3580" s="170"/>
      <c r="P3580" s="170"/>
      <c r="Q3580" s="170"/>
      <c r="R3580" s="170"/>
      <c r="S3580" s="170"/>
      <c r="T3580" s="171"/>
      <c r="AT3580" s="165" t="s">
        <v>206</v>
      </c>
      <c r="AU3580" s="165" t="s">
        <v>81</v>
      </c>
      <c r="AV3580" s="13" t="s">
        <v>81</v>
      </c>
      <c r="AW3580" s="13" t="s">
        <v>34</v>
      </c>
      <c r="AX3580" s="13" t="s">
        <v>72</v>
      </c>
      <c r="AY3580" s="165" t="s">
        <v>195</v>
      </c>
    </row>
    <row r="3581" spans="2:51" s="13" customFormat="1">
      <c r="B3581" s="164"/>
      <c r="D3581" s="159" t="s">
        <v>206</v>
      </c>
      <c r="E3581" s="165" t="s">
        <v>3</v>
      </c>
      <c r="F3581" s="166" t="s">
        <v>4463</v>
      </c>
      <c r="H3581" s="167">
        <v>4.7</v>
      </c>
      <c r="I3581" s="168"/>
      <c r="L3581" s="164"/>
      <c r="M3581" s="169"/>
      <c r="N3581" s="170"/>
      <c r="O3581" s="170"/>
      <c r="P3581" s="170"/>
      <c r="Q3581" s="170"/>
      <c r="R3581" s="170"/>
      <c r="S3581" s="170"/>
      <c r="T3581" s="171"/>
      <c r="AT3581" s="165" t="s">
        <v>206</v>
      </c>
      <c r="AU3581" s="165" t="s">
        <v>81</v>
      </c>
      <c r="AV3581" s="13" t="s">
        <v>81</v>
      </c>
      <c r="AW3581" s="13" t="s">
        <v>34</v>
      </c>
      <c r="AX3581" s="13" t="s">
        <v>72</v>
      </c>
      <c r="AY3581" s="165" t="s">
        <v>195</v>
      </c>
    </row>
    <row r="3582" spans="2:51" s="13" customFormat="1">
      <c r="B3582" s="164"/>
      <c r="D3582" s="159" t="s">
        <v>206</v>
      </c>
      <c r="E3582" s="165" t="s">
        <v>3</v>
      </c>
      <c r="F3582" s="166" t="s">
        <v>1808</v>
      </c>
      <c r="H3582" s="167">
        <v>13.606</v>
      </c>
      <c r="I3582" s="168"/>
      <c r="L3582" s="164"/>
      <c r="M3582" s="169"/>
      <c r="N3582" s="170"/>
      <c r="O3582" s="170"/>
      <c r="P3582" s="170"/>
      <c r="Q3582" s="170"/>
      <c r="R3582" s="170"/>
      <c r="S3582" s="170"/>
      <c r="T3582" s="171"/>
      <c r="AT3582" s="165" t="s">
        <v>206</v>
      </c>
      <c r="AU3582" s="165" t="s">
        <v>81</v>
      </c>
      <c r="AV3582" s="13" t="s">
        <v>81</v>
      </c>
      <c r="AW3582" s="13" t="s">
        <v>34</v>
      </c>
      <c r="AX3582" s="13" t="s">
        <v>72</v>
      </c>
      <c r="AY3582" s="165" t="s">
        <v>195</v>
      </c>
    </row>
    <row r="3583" spans="2:51" s="13" customFormat="1">
      <c r="B3583" s="164"/>
      <c r="D3583" s="159" t="s">
        <v>206</v>
      </c>
      <c r="E3583" s="165" t="s">
        <v>3</v>
      </c>
      <c r="F3583" s="166" t="s">
        <v>4463</v>
      </c>
      <c r="H3583" s="167">
        <v>4.7</v>
      </c>
      <c r="I3583" s="168"/>
      <c r="L3583" s="164"/>
      <c r="M3583" s="169"/>
      <c r="N3583" s="170"/>
      <c r="O3583" s="170"/>
      <c r="P3583" s="170"/>
      <c r="Q3583" s="170"/>
      <c r="R3583" s="170"/>
      <c r="S3583" s="170"/>
      <c r="T3583" s="171"/>
      <c r="AT3583" s="165" t="s">
        <v>206</v>
      </c>
      <c r="AU3583" s="165" t="s">
        <v>81</v>
      </c>
      <c r="AV3583" s="13" t="s">
        <v>81</v>
      </c>
      <c r="AW3583" s="13" t="s">
        <v>34</v>
      </c>
      <c r="AX3583" s="13" t="s">
        <v>72</v>
      </c>
      <c r="AY3583" s="165" t="s">
        <v>195</v>
      </c>
    </row>
    <row r="3584" spans="2:51" s="13" customFormat="1">
      <c r="B3584" s="164"/>
      <c r="D3584" s="159" t="s">
        <v>206</v>
      </c>
      <c r="E3584" s="165" t="s">
        <v>3</v>
      </c>
      <c r="F3584" s="166" t="s">
        <v>1809</v>
      </c>
      <c r="H3584" s="167">
        <v>8.2040000000000006</v>
      </c>
      <c r="I3584" s="168"/>
      <c r="L3584" s="164"/>
      <c r="M3584" s="169"/>
      <c r="N3584" s="170"/>
      <c r="O3584" s="170"/>
      <c r="P3584" s="170"/>
      <c r="Q3584" s="170"/>
      <c r="R3584" s="170"/>
      <c r="S3584" s="170"/>
      <c r="T3584" s="171"/>
      <c r="AT3584" s="165" t="s">
        <v>206</v>
      </c>
      <c r="AU3584" s="165" t="s">
        <v>81</v>
      </c>
      <c r="AV3584" s="13" t="s">
        <v>81</v>
      </c>
      <c r="AW3584" s="13" t="s">
        <v>34</v>
      </c>
      <c r="AX3584" s="13" t="s">
        <v>72</v>
      </c>
      <c r="AY3584" s="165" t="s">
        <v>195</v>
      </c>
    </row>
    <row r="3585" spans="2:51" s="13" customFormat="1">
      <c r="B3585" s="164"/>
      <c r="D3585" s="159" t="s">
        <v>206</v>
      </c>
      <c r="E3585" s="165" t="s">
        <v>3</v>
      </c>
      <c r="F3585" s="166" t="s">
        <v>4469</v>
      </c>
      <c r="H3585" s="167">
        <v>4.8</v>
      </c>
      <c r="I3585" s="168"/>
      <c r="L3585" s="164"/>
      <c r="M3585" s="169"/>
      <c r="N3585" s="170"/>
      <c r="O3585" s="170"/>
      <c r="P3585" s="170"/>
      <c r="Q3585" s="170"/>
      <c r="R3585" s="170"/>
      <c r="S3585" s="170"/>
      <c r="T3585" s="171"/>
      <c r="AT3585" s="165" t="s">
        <v>206</v>
      </c>
      <c r="AU3585" s="165" t="s">
        <v>81</v>
      </c>
      <c r="AV3585" s="13" t="s">
        <v>81</v>
      </c>
      <c r="AW3585" s="13" t="s">
        <v>34</v>
      </c>
      <c r="AX3585" s="13" t="s">
        <v>72</v>
      </c>
      <c r="AY3585" s="165" t="s">
        <v>195</v>
      </c>
    </row>
    <row r="3586" spans="2:51" s="13" customFormat="1">
      <c r="B3586" s="164"/>
      <c r="D3586" s="159" t="s">
        <v>206</v>
      </c>
      <c r="E3586" s="165" t="s">
        <v>3</v>
      </c>
      <c r="F3586" s="166" t="s">
        <v>1810</v>
      </c>
      <c r="H3586" s="167">
        <v>9.827</v>
      </c>
      <c r="I3586" s="168"/>
      <c r="L3586" s="164"/>
      <c r="M3586" s="169"/>
      <c r="N3586" s="170"/>
      <c r="O3586" s="170"/>
      <c r="P3586" s="170"/>
      <c r="Q3586" s="170"/>
      <c r="R3586" s="170"/>
      <c r="S3586" s="170"/>
      <c r="T3586" s="171"/>
      <c r="AT3586" s="165" t="s">
        <v>206</v>
      </c>
      <c r="AU3586" s="165" t="s">
        <v>81</v>
      </c>
      <c r="AV3586" s="13" t="s">
        <v>81</v>
      </c>
      <c r="AW3586" s="13" t="s">
        <v>34</v>
      </c>
      <c r="AX3586" s="13" t="s">
        <v>72</v>
      </c>
      <c r="AY3586" s="165" t="s">
        <v>195</v>
      </c>
    </row>
    <row r="3587" spans="2:51" s="13" customFormat="1">
      <c r="B3587" s="164"/>
      <c r="D3587" s="159" t="s">
        <v>206</v>
      </c>
      <c r="E3587" s="165" t="s">
        <v>3</v>
      </c>
      <c r="F3587" s="166" t="s">
        <v>4470</v>
      </c>
      <c r="H3587" s="167">
        <v>4.9000000000000004</v>
      </c>
      <c r="I3587" s="168"/>
      <c r="L3587" s="164"/>
      <c r="M3587" s="169"/>
      <c r="N3587" s="170"/>
      <c r="O3587" s="170"/>
      <c r="P3587" s="170"/>
      <c r="Q3587" s="170"/>
      <c r="R3587" s="170"/>
      <c r="S3587" s="170"/>
      <c r="T3587" s="171"/>
      <c r="AT3587" s="165" t="s">
        <v>206</v>
      </c>
      <c r="AU3587" s="165" t="s">
        <v>81</v>
      </c>
      <c r="AV3587" s="13" t="s">
        <v>81</v>
      </c>
      <c r="AW3587" s="13" t="s">
        <v>34</v>
      </c>
      <c r="AX3587" s="13" t="s">
        <v>72</v>
      </c>
      <c r="AY3587" s="165" t="s">
        <v>195</v>
      </c>
    </row>
    <row r="3588" spans="2:51" s="13" customFormat="1">
      <c r="B3588" s="164"/>
      <c r="D3588" s="159" t="s">
        <v>206</v>
      </c>
      <c r="E3588" s="165" t="s">
        <v>3</v>
      </c>
      <c r="F3588" s="166" t="s">
        <v>1811</v>
      </c>
      <c r="H3588" s="167">
        <v>11.839</v>
      </c>
      <c r="I3588" s="168"/>
      <c r="L3588" s="164"/>
      <c r="M3588" s="169"/>
      <c r="N3588" s="170"/>
      <c r="O3588" s="170"/>
      <c r="P3588" s="170"/>
      <c r="Q3588" s="170"/>
      <c r="R3588" s="170"/>
      <c r="S3588" s="170"/>
      <c r="T3588" s="171"/>
      <c r="AT3588" s="165" t="s">
        <v>206</v>
      </c>
      <c r="AU3588" s="165" t="s">
        <v>81</v>
      </c>
      <c r="AV3588" s="13" t="s">
        <v>81</v>
      </c>
      <c r="AW3588" s="13" t="s">
        <v>34</v>
      </c>
      <c r="AX3588" s="13" t="s">
        <v>72</v>
      </c>
      <c r="AY3588" s="165" t="s">
        <v>195</v>
      </c>
    </row>
    <row r="3589" spans="2:51" s="13" customFormat="1">
      <c r="B3589" s="164"/>
      <c r="D3589" s="159" t="s">
        <v>206</v>
      </c>
      <c r="E3589" s="165" t="s">
        <v>3</v>
      </c>
      <c r="F3589" s="166" t="s">
        <v>4470</v>
      </c>
      <c r="H3589" s="167">
        <v>4.9000000000000004</v>
      </c>
      <c r="I3589" s="168"/>
      <c r="L3589" s="164"/>
      <c r="M3589" s="169"/>
      <c r="N3589" s="170"/>
      <c r="O3589" s="170"/>
      <c r="P3589" s="170"/>
      <c r="Q3589" s="170"/>
      <c r="R3589" s="170"/>
      <c r="S3589" s="170"/>
      <c r="T3589" s="171"/>
      <c r="AT3589" s="165" t="s">
        <v>206</v>
      </c>
      <c r="AU3589" s="165" t="s">
        <v>81</v>
      </c>
      <c r="AV3589" s="13" t="s">
        <v>81</v>
      </c>
      <c r="AW3589" s="13" t="s">
        <v>34</v>
      </c>
      <c r="AX3589" s="13" t="s">
        <v>72</v>
      </c>
      <c r="AY3589" s="165" t="s">
        <v>195</v>
      </c>
    </row>
    <row r="3590" spans="2:51" s="13" customFormat="1">
      <c r="B3590" s="164"/>
      <c r="D3590" s="159" t="s">
        <v>206</v>
      </c>
      <c r="E3590" s="165" t="s">
        <v>3</v>
      </c>
      <c r="F3590" s="166" t="s">
        <v>1812</v>
      </c>
      <c r="H3590" s="167">
        <v>9.6240000000000006</v>
      </c>
      <c r="I3590" s="168"/>
      <c r="L3590" s="164"/>
      <c r="M3590" s="169"/>
      <c r="N3590" s="170"/>
      <c r="O3590" s="170"/>
      <c r="P3590" s="170"/>
      <c r="Q3590" s="170"/>
      <c r="R3590" s="170"/>
      <c r="S3590" s="170"/>
      <c r="T3590" s="171"/>
      <c r="AT3590" s="165" t="s">
        <v>206</v>
      </c>
      <c r="AU3590" s="165" t="s">
        <v>81</v>
      </c>
      <c r="AV3590" s="13" t="s">
        <v>81</v>
      </c>
      <c r="AW3590" s="13" t="s">
        <v>34</v>
      </c>
      <c r="AX3590" s="13" t="s">
        <v>72</v>
      </c>
      <c r="AY3590" s="165" t="s">
        <v>195</v>
      </c>
    </row>
    <row r="3591" spans="2:51" s="13" customFormat="1">
      <c r="B3591" s="164"/>
      <c r="D3591" s="159" t="s">
        <v>206</v>
      </c>
      <c r="E3591" s="165" t="s">
        <v>3</v>
      </c>
      <c r="F3591" s="166" t="s">
        <v>4470</v>
      </c>
      <c r="H3591" s="167">
        <v>4.9000000000000004</v>
      </c>
      <c r="I3591" s="168"/>
      <c r="L3591" s="164"/>
      <c r="M3591" s="169"/>
      <c r="N3591" s="170"/>
      <c r="O3591" s="170"/>
      <c r="P3591" s="170"/>
      <c r="Q3591" s="170"/>
      <c r="R3591" s="170"/>
      <c r="S3591" s="170"/>
      <c r="T3591" s="171"/>
      <c r="AT3591" s="165" t="s">
        <v>206</v>
      </c>
      <c r="AU3591" s="165" t="s">
        <v>81</v>
      </c>
      <c r="AV3591" s="13" t="s">
        <v>81</v>
      </c>
      <c r="AW3591" s="13" t="s">
        <v>34</v>
      </c>
      <c r="AX3591" s="13" t="s">
        <v>72</v>
      </c>
      <c r="AY3591" s="165" t="s">
        <v>195</v>
      </c>
    </row>
    <row r="3592" spans="2:51" s="13" customFormat="1">
      <c r="B3592" s="164"/>
      <c r="D3592" s="159" t="s">
        <v>206</v>
      </c>
      <c r="E3592" s="165" t="s">
        <v>3</v>
      </c>
      <c r="F3592" s="166" t="s">
        <v>1813</v>
      </c>
      <c r="H3592" s="167">
        <v>5.0819999999999999</v>
      </c>
      <c r="I3592" s="168"/>
      <c r="L3592" s="164"/>
      <c r="M3592" s="169"/>
      <c r="N3592" s="170"/>
      <c r="O3592" s="170"/>
      <c r="P3592" s="170"/>
      <c r="Q3592" s="170"/>
      <c r="R3592" s="170"/>
      <c r="S3592" s="170"/>
      <c r="T3592" s="171"/>
      <c r="AT3592" s="165" t="s">
        <v>206</v>
      </c>
      <c r="AU3592" s="165" t="s">
        <v>81</v>
      </c>
      <c r="AV3592" s="13" t="s">
        <v>81</v>
      </c>
      <c r="AW3592" s="13" t="s">
        <v>34</v>
      </c>
      <c r="AX3592" s="13" t="s">
        <v>72</v>
      </c>
      <c r="AY3592" s="165" t="s">
        <v>195</v>
      </c>
    </row>
    <row r="3593" spans="2:51" s="13" customFormat="1">
      <c r="B3593" s="164"/>
      <c r="D3593" s="159" t="s">
        <v>206</v>
      </c>
      <c r="E3593" s="165" t="s">
        <v>3</v>
      </c>
      <c r="F3593" s="166" t="s">
        <v>4467</v>
      </c>
      <c r="H3593" s="167">
        <v>9.4</v>
      </c>
      <c r="I3593" s="168"/>
      <c r="L3593" s="164"/>
      <c r="M3593" s="169"/>
      <c r="N3593" s="170"/>
      <c r="O3593" s="170"/>
      <c r="P3593" s="170"/>
      <c r="Q3593" s="170"/>
      <c r="R3593" s="170"/>
      <c r="S3593" s="170"/>
      <c r="T3593" s="171"/>
      <c r="AT3593" s="165" t="s">
        <v>206</v>
      </c>
      <c r="AU3593" s="165" t="s">
        <v>81</v>
      </c>
      <c r="AV3593" s="13" t="s">
        <v>81</v>
      </c>
      <c r="AW3593" s="13" t="s">
        <v>34</v>
      </c>
      <c r="AX3593" s="13" t="s">
        <v>72</v>
      </c>
      <c r="AY3593" s="165" t="s">
        <v>195</v>
      </c>
    </row>
    <row r="3594" spans="2:51" s="13" customFormat="1">
      <c r="B3594" s="164"/>
      <c r="D3594" s="159" t="s">
        <v>206</v>
      </c>
      <c r="E3594" s="165" t="s">
        <v>3</v>
      </c>
      <c r="F3594" s="166" t="s">
        <v>1765</v>
      </c>
      <c r="H3594" s="167">
        <v>4.9459999999999997</v>
      </c>
      <c r="I3594" s="168"/>
      <c r="L3594" s="164"/>
      <c r="M3594" s="169"/>
      <c r="N3594" s="170"/>
      <c r="O3594" s="170"/>
      <c r="P3594" s="170"/>
      <c r="Q3594" s="170"/>
      <c r="R3594" s="170"/>
      <c r="S3594" s="170"/>
      <c r="T3594" s="171"/>
      <c r="AT3594" s="165" t="s">
        <v>206</v>
      </c>
      <c r="AU3594" s="165" t="s">
        <v>81</v>
      </c>
      <c r="AV3594" s="13" t="s">
        <v>81</v>
      </c>
      <c r="AW3594" s="13" t="s">
        <v>34</v>
      </c>
      <c r="AX3594" s="13" t="s">
        <v>72</v>
      </c>
      <c r="AY3594" s="165" t="s">
        <v>195</v>
      </c>
    </row>
    <row r="3595" spans="2:51" s="13" customFormat="1">
      <c r="B3595" s="164"/>
      <c r="D3595" s="159" t="s">
        <v>206</v>
      </c>
      <c r="E3595" s="165" t="s">
        <v>3</v>
      </c>
      <c r="F3595" s="166" t="s">
        <v>4463</v>
      </c>
      <c r="H3595" s="167">
        <v>4.7</v>
      </c>
      <c r="I3595" s="168"/>
      <c r="L3595" s="164"/>
      <c r="M3595" s="169"/>
      <c r="N3595" s="170"/>
      <c r="O3595" s="170"/>
      <c r="P3595" s="170"/>
      <c r="Q3595" s="170"/>
      <c r="R3595" s="170"/>
      <c r="S3595" s="170"/>
      <c r="T3595" s="171"/>
      <c r="AT3595" s="165" t="s">
        <v>206</v>
      </c>
      <c r="AU3595" s="165" t="s">
        <v>81</v>
      </c>
      <c r="AV3595" s="13" t="s">
        <v>81</v>
      </c>
      <c r="AW3595" s="13" t="s">
        <v>34</v>
      </c>
      <c r="AX3595" s="13" t="s">
        <v>72</v>
      </c>
      <c r="AY3595" s="165" t="s">
        <v>195</v>
      </c>
    </row>
    <row r="3596" spans="2:51" s="13" customFormat="1">
      <c r="B3596" s="164"/>
      <c r="D3596" s="159" t="s">
        <v>206</v>
      </c>
      <c r="E3596" s="165" t="s">
        <v>3</v>
      </c>
      <c r="F3596" s="166" t="s">
        <v>1814</v>
      </c>
      <c r="H3596" s="167">
        <v>5.0839999999999996</v>
      </c>
      <c r="I3596" s="168"/>
      <c r="L3596" s="164"/>
      <c r="M3596" s="169"/>
      <c r="N3596" s="170"/>
      <c r="O3596" s="170"/>
      <c r="P3596" s="170"/>
      <c r="Q3596" s="170"/>
      <c r="R3596" s="170"/>
      <c r="S3596" s="170"/>
      <c r="T3596" s="171"/>
      <c r="AT3596" s="165" t="s">
        <v>206</v>
      </c>
      <c r="AU3596" s="165" t="s">
        <v>81</v>
      </c>
      <c r="AV3596" s="13" t="s">
        <v>81</v>
      </c>
      <c r="AW3596" s="13" t="s">
        <v>34</v>
      </c>
      <c r="AX3596" s="13" t="s">
        <v>72</v>
      </c>
      <c r="AY3596" s="165" t="s">
        <v>195</v>
      </c>
    </row>
    <row r="3597" spans="2:51" s="13" customFormat="1">
      <c r="B3597" s="164"/>
      <c r="D3597" s="159" t="s">
        <v>206</v>
      </c>
      <c r="E3597" s="165" t="s">
        <v>3</v>
      </c>
      <c r="F3597" s="166" t="s">
        <v>4467</v>
      </c>
      <c r="H3597" s="167">
        <v>9.4</v>
      </c>
      <c r="I3597" s="168"/>
      <c r="L3597" s="164"/>
      <c r="M3597" s="169"/>
      <c r="N3597" s="170"/>
      <c r="O3597" s="170"/>
      <c r="P3597" s="170"/>
      <c r="Q3597" s="170"/>
      <c r="R3597" s="170"/>
      <c r="S3597" s="170"/>
      <c r="T3597" s="171"/>
      <c r="AT3597" s="165" t="s">
        <v>206</v>
      </c>
      <c r="AU3597" s="165" t="s">
        <v>81</v>
      </c>
      <c r="AV3597" s="13" t="s">
        <v>81</v>
      </c>
      <c r="AW3597" s="13" t="s">
        <v>34</v>
      </c>
      <c r="AX3597" s="13" t="s">
        <v>72</v>
      </c>
      <c r="AY3597" s="165" t="s">
        <v>195</v>
      </c>
    </row>
    <row r="3598" spans="2:51" s="13" customFormat="1">
      <c r="B3598" s="164"/>
      <c r="D3598" s="159" t="s">
        <v>206</v>
      </c>
      <c r="E3598" s="165" t="s">
        <v>3</v>
      </c>
      <c r="F3598" s="166" t="s">
        <v>1815</v>
      </c>
      <c r="H3598" s="167">
        <v>4.9480000000000004</v>
      </c>
      <c r="I3598" s="168"/>
      <c r="L3598" s="164"/>
      <c r="M3598" s="169"/>
      <c r="N3598" s="170"/>
      <c r="O3598" s="170"/>
      <c r="P3598" s="170"/>
      <c r="Q3598" s="170"/>
      <c r="R3598" s="170"/>
      <c r="S3598" s="170"/>
      <c r="T3598" s="171"/>
      <c r="AT3598" s="165" t="s">
        <v>206</v>
      </c>
      <c r="AU3598" s="165" t="s">
        <v>81</v>
      </c>
      <c r="AV3598" s="13" t="s">
        <v>81</v>
      </c>
      <c r="AW3598" s="13" t="s">
        <v>34</v>
      </c>
      <c r="AX3598" s="13" t="s">
        <v>72</v>
      </c>
      <c r="AY3598" s="165" t="s">
        <v>195</v>
      </c>
    </row>
    <row r="3599" spans="2:51" s="13" customFormat="1">
      <c r="B3599" s="164"/>
      <c r="D3599" s="159" t="s">
        <v>206</v>
      </c>
      <c r="E3599" s="165" t="s">
        <v>3</v>
      </c>
      <c r="F3599" s="166" t="s">
        <v>4463</v>
      </c>
      <c r="H3599" s="167">
        <v>4.7</v>
      </c>
      <c r="I3599" s="168"/>
      <c r="L3599" s="164"/>
      <c r="M3599" s="169"/>
      <c r="N3599" s="170"/>
      <c r="O3599" s="170"/>
      <c r="P3599" s="170"/>
      <c r="Q3599" s="170"/>
      <c r="R3599" s="170"/>
      <c r="S3599" s="170"/>
      <c r="T3599" s="171"/>
      <c r="AT3599" s="165" t="s">
        <v>206</v>
      </c>
      <c r="AU3599" s="165" t="s">
        <v>81</v>
      </c>
      <c r="AV3599" s="13" t="s">
        <v>81</v>
      </c>
      <c r="AW3599" s="13" t="s">
        <v>34</v>
      </c>
      <c r="AX3599" s="13" t="s">
        <v>72</v>
      </c>
      <c r="AY3599" s="165" t="s">
        <v>195</v>
      </c>
    </row>
    <row r="3600" spans="2:51" s="13" customFormat="1">
      <c r="B3600" s="164"/>
      <c r="D3600" s="159" t="s">
        <v>206</v>
      </c>
      <c r="E3600" s="165" t="s">
        <v>3</v>
      </c>
      <c r="F3600" s="166" t="s">
        <v>4471</v>
      </c>
      <c r="H3600" s="167">
        <v>4.2</v>
      </c>
      <c r="I3600" s="168"/>
      <c r="L3600" s="164"/>
      <c r="M3600" s="169"/>
      <c r="N3600" s="170"/>
      <c r="O3600" s="170"/>
      <c r="P3600" s="170"/>
      <c r="Q3600" s="170"/>
      <c r="R3600" s="170"/>
      <c r="S3600" s="170"/>
      <c r="T3600" s="171"/>
      <c r="AT3600" s="165" t="s">
        <v>206</v>
      </c>
      <c r="AU3600" s="165" t="s">
        <v>81</v>
      </c>
      <c r="AV3600" s="13" t="s">
        <v>81</v>
      </c>
      <c r="AW3600" s="13" t="s">
        <v>34</v>
      </c>
      <c r="AX3600" s="13" t="s">
        <v>72</v>
      </c>
      <c r="AY3600" s="165" t="s">
        <v>195</v>
      </c>
    </row>
    <row r="3601" spans="2:51" s="13" customFormat="1">
      <c r="B3601" s="164"/>
      <c r="D3601" s="159" t="s">
        <v>206</v>
      </c>
      <c r="E3601" s="165" t="s">
        <v>3</v>
      </c>
      <c r="F3601" s="166" t="s">
        <v>4472</v>
      </c>
      <c r="H3601" s="167">
        <v>7.3259999999999996</v>
      </c>
      <c r="I3601" s="168"/>
      <c r="L3601" s="164"/>
      <c r="M3601" s="169"/>
      <c r="N3601" s="170"/>
      <c r="O3601" s="170"/>
      <c r="P3601" s="170"/>
      <c r="Q3601" s="170"/>
      <c r="R3601" s="170"/>
      <c r="S3601" s="170"/>
      <c r="T3601" s="171"/>
      <c r="AT3601" s="165" t="s">
        <v>206</v>
      </c>
      <c r="AU3601" s="165" t="s">
        <v>81</v>
      </c>
      <c r="AV3601" s="13" t="s">
        <v>81</v>
      </c>
      <c r="AW3601" s="13" t="s">
        <v>34</v>
      </c>
      <c r="AX3601" s="13" t="s">
        <v>72</v>
      </c>
      <c r="AY3601" s="165" t="s">
        <v>195</v>
      </c>
    </row>
    <row r="3602" spans="2:51" s="13" customFormat="1">
      <c r="B3602" s="164"/>
      <c r="D3602" s="159" t="s">
        <v>206</v>
      </c>
      <c r="E3602" s="165" t="s">
        <v>3</v>
      </c>
      <c r="F3602" s="166" t="s">
        <v>4473</v>
      </c>
      <c r="H3602" s="167">
        <v>11.324</v>
      </c>
      <c r="I3602" s="168"/>
      <c r="L3602" s="164"/>
      <c r="M3602" s="169"/>
      <c r="N3602" s="170"/>
      <c r="O3602" s="170"/>
      <c r="P3602" s="170"/>
      <c r="Q3602" s="170"/>
      <c r="R3602" s="170"/>
      <c r="S3602" s="170"/>
      <c r="T3602" s="171"/>
      <c r="AT3602" s="165" t="s">
        <v>206</v>
      </c>
      <c r="AU3602" s="165" t="s">
        <v>81</v>
      </c>
      <c r="AV3602" s="13" t="s">
        <v>81</v>
      </c>
      <c r="AW3602" s="13" t="s">
        <v>34</v>
      </c>
      <c r="AX3602" s="13" t="s">
        <v>72</v>
      </c>
      <c r="AY3602" s="165" t="s">
        <v>195</v>
      </c>
    </row>
    <row r="3603" spans="2:51" s="13" customFormat="1">
      <c r="B3603" s="164"/>
      <c r="D3603" s="159" t="s">
        <v>206</v>
      </c>
      <c r="E3603" s="165" t="s">
        <v>3</v>
      </c>
      <c r="F3603" s="166" t="s">
        <v>4474</v>
      </c>
      <c r="H3603" s="167">
        <v>4.8</v>
      </c>
      <c r="I3603" s="168"/>
      <c r="L3603" s="164"/>
      <c r="M3603" s="169"/>
      <c r="N3603" s="170"/>
      <c r="O3603" s="170"/>
      <c r="P3603" s="170"/>
      <c r="Q3603" s="170"/>
      <c r="R3603" s="170"/>
      <c r="S3603" s="170"/>
      <c r="T3603" s="171"/>
      <c r="AT3603" s="165" t="s">
        <v>206</v>
      </c>
      <c r="AU3603" s="165" t="s">
        <v>81</v>
      </c>
      <c r="AV3603" s="13" t="s">
        <v>81</v>
      </c>
      <c r="AW3603" s="13" t="s">
        <v>34</v>
      </c>
      <c r="AX3603" s="13" t="s">
        <v>72</v>
      </c>
      <c r="AY3603" s="165" t="s">
        <v>195</v>
      </c>
    </row>
    <row r="3604" spans="2:51" s="13" customFormat="1">
      <c r="B3604" s="164"/>
      <c r="D3604" s="159" t="s">
        <v>206</v>
      </c>
      <c r="E3604" s="165" t="s">
        <v>3</v>
      </c>
      <c r="F3604" s="166" t="s">
        <v>4475</v>
      </c>
      <c r="H3604" s="167">
        <v>4.5</v>
      </c>
      <c r="I3604" s="168"/>
      <c r="L3604" s="164"/>
      <c r="M3604" s="169"/>
      <c r="N3604" s="170"/>
      <c r="O3604" s="170"/>
      <c r="P3604" s="170"/>
      <c r="Q3604" s="170"/>
      <c r="R3604" s="170"/>
      <c r="S3604" s="170"/>
      <c r="T3604" s="171"/>
      <c r="AT3604" s="165" t="s">
        <v>206</v>
      </c>
      <c r="AU3604" s="165" t="s">
        <v>81</v>
      </c>
      <c r="AV3604" s="13" t="s">
        <v>81</v>
      </c>
      <c r="AW3604" s="13" t="s">
        <v>34</v>
      </c>
      <c r="AX3604" s="13" t="s">
        <v>72</v>
      </c>
      <c r="AY3604" s="165" t="s">
        <v>195</v>
      </c>
    </row>
    <row r="3605" spans="2:51" s="13" customFormat="1">
      <c r="B3605" s="164"/>
      <c r="D3605" s="159" t="s">
        <v>206</v>
      </c>
      <c r="E3605" s="165" t="s">
        <v>3</v>
      </c>
      <c r="F3605" s="166" t="s">
        <v>4476</v>
      </c>
      <c r="H3605" s="167">
        <v>6.0519999999999996</v>
      </c>
      <c r="I3605" s="168"/>
      <c r="L3605" s="164"/>
      <c r="M3605" s="169"/>
      <c r="N3605" s="170"/>
      <c r="O3605" s="170"/>
      <c r="P3605" s="170"/>
      <c r="Q3605" s="170"/>
      <c r="R3605" s="170"/>
      <c r="S3605" s="170"/>
      <c r="T3605" s="171"/>
      <c r="AT3605" s="165" t="s">
        <v>206</v>
      </c>
      <c r="AU3605" s="165" t="s">
        <v>81</v>
      </c>
      <c r="AV3605" s="13" t="s">
        <v>81</v>
      </c>
      <c r="AW3605" s="13" t="s">
        <v>34</v>
      </c>
      <c r="AX3605" s="13" t="s">
        <v>72</v>
      </c>
      <c r="AY3605" s="165" t="s">
        <v>195</v>
      </c>
    </row>
    <row r="3606" spans="2:51" s="13" customFormat="1">
      <c r="B3606" s="164"/>
      <c r="D3606" s="159" t="s">
        <v>206</v>
      </c>
      <c r="E3606" s="165" t="s">
        <v>3</v>
      </c>
      <c r="F3606" s="166" t="s">
        <v>4477</v>
      </c>
      <c r="H3606" s="167">
        <v>6</v>
      </c>
      <c r="I3606" s="168"/>
      <c r="L3606" s="164"/>
      <c r="M3606" s="169"/>
      <c r="N3606" s="170"/>
      <c r="O3606" s="170"/>
      <c r="P3606" s="170"/>
      <c r="Q3606" s="170"/>
      <c r="R3606" s="170"/>
      <c r="S3606" s="170"/>
      <c r="T3606" s="171"/>
      <c r="AT3606" s="165" t="s">
        <v>206</v>
      </c>
      <c r="AU3606" s="165" t="s">
        <v>81</v>
      </c>
      <c r="AV3606" s="13" t="s">
        <v>81</v>
      </c>
      <c r="AW3606" s="13" t="s">
        <v>34</v>
      </c>
      <c r="AX3606" s="13" t="s">
        <v>72</v>
      </c>
      <c r="AY3606" s="165" t="s">
        <v>195</v>
      </c>
    </row>
    <row r="3607" spans="2:51" s="13" customFormat="1">
      <c r="B3607" s="164"/>
      <c r="D3607" s="159" t="s">
        <v>206</v>
      </c>
      <c r="E3607" s="165" t="s">
        <v>3</v>
      </c>
      <c r="F3607" s="166" t="s">
        <v>4478</v>
      </c>
      <c r="H3607" s="167">
        <v>6</v>
      </c>
      <c r="I3607" s="168"/>
      <c r="L3607" s="164"/>
      <c r="M3607" s="169"/>
      <c r="N3607" s="170"/>
      <c r="O3607" s="170"/>
      <c r="P3607" s="170"/>
      <c r="Q3607" s="170"/>
      <c r="R3607" s="170"/>
      <c r="S3607" s="170"/>
      <c r="T3607" s="171"/>
      <c r="AT3607" s="165" t="s">
        <v>206</v>
      </c>
      <c r="AU3607" s="165" t="s">
        <v>81</v>
      </c>
      <c r="AV3607" s="13" t="s">
        <v>81</v>
      </c>
      <c r="AW3607" s="13" t="s">
        <v>34</v>
      </c>
      <c r="AX3607" s="13" t="s">
        <v>72</v>
      </c>
      <c r="AY3607" s="165" t="s">
        <v>195</v>
      </c>
    </row>
    <row r="3608" spans="2:51" s="13" customFormat="1">
      <c r="B3608" s="164"/>
      <c r="D3608" s="159" t="s">
        <v>206</v>
      </c>
      <c r="E3608" s="165" t="s">
        <v>3</v>
      </c>
      <c r="F3608" s="166" t="s">
        <v>4479</v>
      </c>
      <c r="H3608" s="167">
        <v>5.25</v>
      </c>
      <c r="I3608" s="168"/>
      <c r="L3608" s="164"/>
      <c r="M3608" s="169"/>
      <c r="N3608" s="170"/>
      <c r="O3608" s="170"/>
      <c r="P3608" s="170"/>
      <c r="Q3608" s="170"/>
      <c r="R3608" s="170"/>
      <c r="S3608" s="170"/>
      <c r="T3608" s="171"/>
      <c r="AT3608" s="165" t="s">
        <v>206</v>
      </c>
      <c r="AU3608" s="165" t="s">
        <v>81</v>
      </c>
      <c r="AV3608" s="13" t="s">
        <v>81</v>
      </c>
      <c r="AW3608" s="13" t="s">
        <v>34</v>
      </c>
      <c r="AX3608" s="13" t="s">
        <v>72</v>
      </c>
      <c r="AY3608" s="165" t="s">
        <v>195</v>
      </c>
    </row>
    <row r="3609" spans="2:51" s="13" customFormat="1">
      <c r="B3609" s="164"/>
      <c r="D3609" s="159" t="s">
        <v>206</v>
      </c>
      <c r="E3609" s="165" t="s">
        <v>3</v>
      </c>
      <c r="F3609" s="166" t="s">
        <v>4432</v>
      </c>
      <c r="H3609" s="167">
        <v>18.948</v>
      </c>
      <c r="I3609" s="168"/>
      <c r="L3609" s="164"/>
      <c r="M3609" s="169"/>
      <c r="N3609" s="170"/>
      <c r="O3609" s="170"/>
      <c r="P3609" s="170"/>
      <c r="Q3609" s="170"/>
      <c r="R3609" s="170"/>
      <c r="S3609" s="170"/>
      <c r="T3609" s="171"/>
      <c r="AT3609" s="165" t="s">
        <v>206</v>
      </c>
      <c r="AU3609" s="165" t="s">
        <v>81</v>
      </c>
      <c r="AV3609" s="13" t="s">
        <v>81</v>
      </c>
      <c r="AW3609" s="13" t="s">
        <v>34</v>
      </c>
      <c r="AX3609" s="13" t="s">
        <v>72</v>
      </c>
      <c r="AY3609" s="165" t="s">
        <v>195</v>
      </c>
    </row>
    <row r="3610" spans="2:51" s="13" customFormat="1">
      <c r="B3610" s="164"/>
      <c r="D3610" s="159" t="s">
        <v>206</v>
      </c>
      <c r="E3610" s="165" t="s">
        <v>3</v>
      </c>
      <c r="F3610" s="166" t="s">
        <v>4432</v>
      </c>
      <c r="H3610" s="167">
        <v>18.948</v>
      </c>
      <c r="I3610" s="168"/>
      <c r="L3610" s="164"/>
      <c r="M3610" s="169"/>
      <c r="N3610" s="170"/>
      <c r="O3610" s="170"/>
      <c r="P3610" s="170"/>
      <c r="Q3610" s="170"/>
      <c r="R3610" s="170"/>
      <c r="S3610" s="170"/>
      <c r="T3610" s="171"/>
      <c r="AT3610" s="165" t="s">
        <v>206</v>
      </c>
      <c r="AU3610" s="165" t="s">
        <v>81</v>
      </c>
      <c r="AV3610" s="13" t="s">
        <v>81</v>
      </c>
      <c r="AW3610" s="13" t="s">
        <v>34</v>
      </c>
      <c r="AX3610" s="13" t="s">
        <v>72</v>
      </c>
      <c r="AY3610" s="165" t="s">
        <v>195</v>
      </c>
    </row>
    <row r="3611" spans="2:51" s="13" customFormat="1">
      <c r="B3611" s="164"/>
      <c r="D3611" s="159" t="s">
        <v>206</v>
      </c>
      <c r="E3611" s="165" t="s">
        <v>3</v>
      </c>
      <c r="F3611" s="166" t="s">
        <v>4432</v>
      </c>
      <c r="H3611" s="167">
        <v>18.948</v>
      </c>
      <c r="I3611" s="168"/>
      <c r="L3611" s="164"/>
      <c r="M3611" s="169"/>
      <c r="N3611" s="170"/>
      <c r="O3611" s="170"/>
      <c r="P3611" s="170"/>
      <c r="Q3611" s="170"/>
      <c r="R3611" s="170"/>
      <c r="S3611" s="170"/>
      <c r="T3611" s="171"/>
      <c r="AT3611" s="165" t="s">
        <v>206</v>
      </c>
      <c r="AU3611" s="165" t="s">
        <v>81</v>
      </c>
      <c r="AV3611" s="13" t="s">
        <v>81</v>
      </c>
      <c r="AW3611" s="13" t="s">
        <v>34</v>
      </c>
      <c r="AX3611" s="13" t="s">
        <v>72</v>
      </c>
      <c r="AY3611" s="165" t="s">
        <v>195</v>
      </c>
    </row>
    <row r="3612" spans="2:51" s="13" customFormat="1">
      <c r="B3612" s="164"/>
      <c r="D3612" s="159" t="s">
        <v>206</v>
      </c>
      <c r="E3612" s="165" t="s">
        <v>3</v>
      </c>
      <c r="F3612" s="166" t="s">
        <v>4432</v>
      </c>
      <c r="H3612" s="167">
        <v>18.948</v>
      </c>
      <c r="I3612" s="168"/>
      <c r="L3612" s="164"/>
      <c r="M3612" s="169"/>
      <c r="N3612" s="170"/>
      <c r="O3612" s="170"/>
      <c r="P3612" s="170"/>
      <c r="Q3612" s="170"/>
      <c r="R3612" s="170"/>
      <c r="S3612" s="170"/>
      <c r="T3612" s="171"/>
      <c r="AT3612" s="165" t="s">
        <v>206</v>
      </c>
      <c r="AU3612" s="165" t="s">
        <v>81</v>
      </c>
      <c r="AV3612" s="13" t="s">
        <v>81</v>
      </c>
      <c r="AW3612" s="13" t="s">
        <v>34</v>
      </c>
      <c r="AX3612" s="13" t="s">
        <v>72</v>
      </c>
      <c r="AY3612" s="165" t="s">
        <v>195</v>
      </c>
    </row>
    <row r="3613" spans="2:51" s="13" customFormat="1">
      <c r="B3613" s="164"/>
      <c r="D3613" s="159" t="s">
        <v>206</v>
      </c>
      <c r="E3613" s="165" t="s">
        <v>3</v>
      </c>
      <c r="F3613" s="166" t="s">
        <v>4433</v>
      </c>
      <c r="H3613" s="167">
        <v>19.95</v>
      </c>
      <c r="I3613" s="168"/>
      <c r="L3613" s="164"/>
      <c r="M3613" s="169"/>
      <c r="N3613" s="170"/>
      <c r="O3613" s="170"/>
      <c r="P3613" s="170"/>
      <c r="Q3613" s="170"/>
      <c r="R3613" s="170"/>
      <c r="S3613" s="170"/>
      <c r="T3613" s="171"/>
      <c r="AT3613" s="165" t="s">
        <v>206</v>
      </c>
      <c r="AU3613" s="165" t="s">
        <v>81</v>
      </c>
      <c r="AV3613" s="13" t="s">
        <v>81</v>
      </c>
      <c r="AW3613" s="13" t="s">
        <v>34</v>
      </c>
      <c r="AX3613" s="13" t="s">
        <v>72</v>
      </c>
      <c r="AY3613" s="165" t="s">
        <v>195</v>
      </c>
    </row>
    <row r="3614" spans="2:51" s="14" customFormat="1">
      <c r="B3614" s="172"/>
      <c r="D3614" s="159" t="s">
        <v>206</v>
      </c>
      <c r="E3614" s="173" t="s">
        <v>3</v>
      </c>
      <c r="F3614" s="174" t="s">
        <v>514</v>
      </c>
      <c r="H3614" s="175">
        <v>315.18599999999998</v>
      </c>
      <c r="I3614" s="176"/>
      <c r="L3614" s="172"/>
      <c r="M3614" s="177"/>
      <c r="N3614" s="178"/>
      <c r="O3614" s="178"/>
      <c r="P3614" s="178"/>
      <c r="Q3614" s="178"/>
      <c r="R3614" s="178"/>
      <c r="S3614" s="178"/>
      <c r="T3614" s="179"/>
      <c r="AT3614" s="173" t="s">
        <v>206</v>
      </c>
      <c r="AU3614" s="173" t="s">
        <v>81</v>
      </c>
      <c r="AV3614" s="14" t="s">
        <v>109</v>
      </c>
      <c r="AW3614" s="14" t="s">
        <v>34</v>
      </c>
      <c r="AX3614" s="14" t="s">
        <v>72</v>
      </c>
      <c r="AY3614" s="173" t="s">
        <v>195</v>
      </c>
    </row>
    <row r="3615" spans="2:51" s="13" customFormat="1">
      <c r="B3615" s="164"/>
      <c r="D3615" s="159" t="s">
        <v>206</v>
      </c>
      <c r="E3615" s="165" t="s">
        <v>3</v>
      </c>
      <c r="F3615" s="166" t="s">
        <v>1817</v>
      </c>
      <c r="H3615" s="167">
        <v>7</v>
      </c>
      <c r="I3615" s="168"/>
      <c r="L3615" s="164"/>
      <c r="M3615" s="169"/>
      <c r="N3615" s="170"/>
      <c r="O3615" s="170"/>
      <c r="P3615" s="170"/>
      <c r="Q3615" s="170"/>
      <c r="R3615" s="170"/>
      <c r="S3615" s="170"/>
      <c r="T3615" s="171"/>
      <c r="AT3615" s="165" t="s">
        <v>206</v>
      </c>
      <c r="AU3615" s="165" t="s">
        <v>81</v>
      </c>
      <c r="AV3615" s="13" t="s">
        <v>81</v>
      </c>
      <c r="AW3615" s="13" t="s">
        <v>34</v>
      </c>
      <c r="AX3615" s="13" t="s">
        <v>72</v>
      </c>
      <c r="AY3615" s="165" t="s">
        <v>195</v>
      </c>
    </row>
    <row r="3616" spans="2:51" s="13" customFormat="1">
      <c r="B3616" s="164"/>
      <c r="D3616" s="159" t="s">
        <v>206</v>
      </c>
      <c r="E3616" s="165" t="s">
        <v>3</v>
      </c>
      <c r="F3616" s="166" t="s">
        <v>4480</v>
      </c>
      <c r="H3616" s="167">
        <v>14.1</v>
      </c>
      <c r="I3616" s="168"/>
      <c r="L3616" s="164"/>
      <c r="M3616" s="169"/>
      <c r="N3616" s="170"/>
      <c r="O3616" s="170"/>
      <c r="P3616" s="170"/>
      <c r="Q3616" s="170"/>
      <c r="R3616" s="170"/>
      <c r="S3616" s="170"/>
      <c r="T3616" s="171"/>
      <c r="AT3616" s="165" t="s">
        <v>206</v>
      </c>
      <c r="AU3616" s="165" t="s">
        <v>81</v>
      </c>
      <c r="AV3616" s="13" t="s">
        <v>81</v>
      </c>
      <c r="AW3616" s="13" t="s">
        <v>34</v>
      </c>
      <c r="AX3616" s="13" t="s">
        <v>72</v>
      </c>
      <c r="AY3616" s="165" t="s">
        <v>195</v>
      </c>
    </row>
    <row r="3617" spans="2:51" s="13" customFormat="1">
      <c r="B3617" s="164"/>
      <c r="D3617" s="159" t="s">
        <v>206</v>
      </c>
      <c r="E3617" s="165" t="s">
        <v>3</v>
      </c>
      <c r="F3617" s="166" t="s">
        <v>1818</v>
      </c>
      <c r="H3617" s="167">
        <v>4.2</v>
      </c>
      <c r="I3617" s="168"/>
      <c r="L3617" s="164"/>
      <c r="M3617" s="169"/>
      <c r="N3617" s="170"/>
      <c r="O3617" s="170"/>
      <c r="P3617" s="170"/>
      <c r="Q3617" s="170"/>
      <c r="R3617" s="170"/>
      <c r="S3617" s="170"/>
      <c r="T3617" s="171"/>
      <c r="AT3617" s="165" t="s">
        <v>206</v>
      </c>
      <c r="AU3617" s="165" t="s">
        <v>81</v>
      </c>
      <c r="AV3617" s="13" t="s">
        <v>81</v>
      </c>
      <c r="AW3617" s="13" t="s">
        <v>34</v>
      </c>
      <c r="AX3617" s="13" t="s">
        <v>72</v>
      </c>
      <c r="AY3617" s="165" t="s">
        <v>195</v>
      </c>
    </row>
    <row r="3618" spans="2:51" s="13" customFormat="1">
      <c r="B3618" s="164"/>
      <c r="D3618" s="159" t="s">
        <v>206</v>
      </c>
      <c r="E3618" s="165" t="s">
        <v>3</v>
      </c>
      <c r="F3618" s="166" t="s">
        <v>4463</v>
      </c>
      <c r="H3618" s="167">
        <v>4.7</v>
      </c>
      <c r="I3618" s="168"/>
      <c r="L3618" s="164"/>
      <c r="M3618" s="169"/>
      <c r="N3618" s="170"/>
      <c r="O3618" s="170"/>
      <c r="P3618" s="170"/>
      <c r="Q3618" s="170"/>
      <c r="R3618" s="170"/>
      <c r="S3618" s="170"/>
      <c r="T3618" s="171"/>
      <c r="AT3618" s="165" t="s">
        <v>206</v>
      </c>
      <c r="AU3618" s="165" t="s">
        <v>81</v>
      </c>
      <c r="AV3618" s="13" t="s">
        <v>81</v>
      </c>
      <c r="AW3618" s="13" t="s">
        <v>34</v>
      </c>
      <c r="AX3618" s="13" t="s">
        <v>72</v>
      </c>
      <c r="AY3618" s="165" t="s">
        <v>195</v>
      </c>
    </row>
    <row r="3619" spans="2:51" s="13" customFormat="1">
      <c r="B3619" s="164"/>
      <c r="D3619" s="159" t="s">
        <v>206</v>
      </c>
      <c r="E3619" s="165" t="s">
        <v>3</v>
      </c>
      <c r="F3619" s="166" t="s">
        <v>1819</v>
      </c>
      <c r="H3619" s="167">
        <v>4.2</v>
      </c>
      <c r="I3619" s="168"/>
      <c r="L3619" s="164"/>
      <c r="M3619" s="169"/>
      <c r="N3619" s="170"/>
      <c r="O3619" s="170"/>
      <c r="P3619" s="170"/>
      <c r="Q3619" s="170"/>
      <c r="R3619" s="170"/>
      <c r="S3619" s="170"/>
      <c r="T3619" s="171"/>
      <c r="AT3619" s="165" t="s">
        <v>206</v>
      </c>
      <c r="AU3619" s="165" t="s">
        <v>81</v>
      </c>
      <c r="AV3619" s="13" t="s">
        <v>81</v>
      </c>
      <c r="AW3619" s="13" t="s">
        <v>34</v>
      </c>
      <c r="AX3619" s="13" t="s">
        <v>72</v>
      </c>
      <c r="AY3619" s="165" t="s">
        <v>195</v>
      </c>
    </row>
    <row r="3620" spans="2:51" s="13" customFormat="1">
      <c r="B3620" s="164"/>
      <c r="D3620" s="159" t="s">
        <v>206</v>
      </c>
      <c r="E3620" s="165" t="s">
        <v>3</v>
      </c>
      <c r="F3620" s="166" t="s">
        <v>4463</v>
      </c>
      <c r="H3620" s="167">
        <v>4.7</v>
      </c>
      <c r="I3620" s="168"/>
      <c r="L3620" s="164"/>
      <c r="M3620" s="169"/>
      <c r="N3620" s="170"/>
      <c r="O3620" s="170"/>
      <c r="P3620" s="170"/>
      <c r="Q3620" s="170"/>
      <c r="R3620" s="170"/>
      <c r="S3620" s="170"/>
      <c r="T3620" s="171"/>
      <c r="AT3620" s="165" t="s">
        <v>206</v>
      </c>
      <c r="AU3620" s="165" t="s">
        <v>81</v>
      </c>
      <c r="AV3620" s="13" t="s">
        <v>81</v>
      </c>
      <c r="AW3620" s="13" t="s">
        <v>34</v>
      </c>
      <c r="AX3620" s="13" t="s">
        <v>72</v>
      </c>
      <c r="AY3620" s="165" t="s">
        <v>195</v>
      </c>
    </row>
    <row r="3621" spans="2:51" s="13" customFormat="1">
      <c r="B3621" s="164"/>
      <c r="D3621" s="159" t="s">
        <v>206</v>
      </c>
      <c r="E3621" s="165" t="s">
        <v>3</v>
      </c>
      <c r="F3621" s="166" t="s">
        <v>1818</v>
      </c>
      <c r="H3621" s="167">
        <v>4.2</v>
      </c>
      <c r="I3621" s="168"/>
      <c r="L3621" s="164"/>
      <c r="M3621" s="169"/>
      <c r="N3621" s="170"/>
      <c r="O3621" s="170"/>
      <c r="P3621" s="170"/>
      <c r="Q3621" s="170"/>
      <c r="R3621" s="170"/>
      <c r="S3621" s="170"/>
      <c r="T3621" s="171"/>
      <c r="AT3621" s="165" t="s">
        <v>206</v>
      </c>
      <c r="AU3621" s="165" t="s">
        <v>81</v>
      </c>
      <c r="AV3621" s="13" t="s">
        <v>81</v>
      </c>
      <c r="AW3621" s="13" t="s">
        <v>34</v>
      </c>
      <c r="AX3621" s="13" t="s">
        <v>72</v>
      </c>
      <c r="AY3621" s="165" t="s">
        <v>195</v>
      </c>
    </row>
    <row r="3622" spans="2:51" s="13" customFormat="1">
      <c r="B3622" s="164"/>
      <c r="D3622" s="159" t="s">
        <v>206</v>
      </c>
      <c r="E3622" s="165" t="s">
        <v>3</v>
      </c>
      <c r="F3622" s="166" t="s">
        <v>4463</v>
      </c>
      <c r="H3622" s="167">
        <v>4.7</v>
      </c>
      <c r="I3622" s="168"/>
      <c r="L3622" s="164"/>
      <c r="M3622" s="169"/>
      <c r="N3622" s="170"/>
      <c r="O3622" s="170"/>
      <c r="P3622" s="170"/>
      <c r="Q3622" s="170"/>
      <c r="R3622" s="170"/>
      <c r="S3622" s="170"/>
      <c r="T3622" s="171"/>
      <c r="AT3622" s="165" t="s">
        <v>206</v>
      </c>
      <c r="AU3622" s="165" t="s">
        <v>81</v>
      </c>
      <c r="AV3622" s="13" t="s">
        <v>81</v>
      </c>
      <c r="AW3622" s="13" t="s">
        <v>34</v>
      </c>
      <c r="AX3622" s="13" t="s">
        <v>72</v>
      </c>
      <c r="AY3622" s="165" t="s">
        <v>195</v>
      </c>
    </row>
    <row r="3623" spans="2:51" s="13" customFormat="1">
      <c r="B3623" s="164"/>
      <c r="D3623" s="159" t="s">
        <v>206</v>
      </c>
      <c r="E3623" s="165" t="s">
        <v>3</v>
      </c>
      <c r="F3623" s="166" t="s">
        <v>1820</v>
      </c>
      <c r="H3623" s="167">
        <v>7.2</v>
      </c>
      <c r="I3623" s="168"/>
      <c r="L3623" s="164"/>
      <c r="M3623" s="169"/>
      <c r="N3623" s="170"/>
      <c r="O3623" s="170"/>
      <c r="P3623" s="170"/>
      <c r="Q3623" s="170"/>
      <c r="R3623" s="170"/>
      <c r="S3623" s="170"/>
      <c r="T3623" s="171"/>
      <c r="AT3623" s="165" t="s">
        <v>206</v>
      </c>
      <c r="AU3623" s="165" t="s">
        <v>81</v>
      </c>
      <c r="AV3623" s="13" t="s">
        <v>81</v>
      </c>
      <c r="AW3623" s="13" t="s">
        <v>34</v>
      </c>
      <c r="AX3623" s="13" t="s">
        <v>72</v>
      </c>
      <c r="AY3623" s="165" t="s">
        <v>195</v>
      </c>
    </row>
    <row r="3624" spans="2:51" s="13" customFormat="1">
      <c r="B3624" s="164"/>
      <c r="D3624" s="159" t="s">
        <v>206</v>
      </c>
      <c r="E3624" s="165" t="s">
        <v>3</v>
      </c>
      <c r="F3624" s="166" t="s">
        <v>4467</v>
      </c>
      <c r="H3624" s="167">
        <v>9.4</v>
      </c>
      <c r="I3624" s="168"/>
      <c r="L3624" s="164"/>
      <c r="M3624" s="169"/>
      <c r="N3624" s="170"/>
      <c r="O3624" s="170"/>
      <c r="P3624" s="170"/>
      <c r="Q3624" s="170"/>
      <c r="R3624" s="170"/>
      <c r="S3624" s="170"/>
      <c r="T3624" s="171"/>
      <c r="AT3624" s="165" t="s">
        <v>206</v>
      </c>
      <c r="AU3624" s="165" t="s">
        <v>81</v>
      </c>
      <c r="AV3624" s="13" t="s">
        <v>81</v>
      </c>
      <c r="AW3624" s="13" t="s">
        <v>34</v>
      </c>
      <c r="AX3624" s="13" t="s">
        <v>72</v>
      </c>
      <c r="AY3624" s="165" t="s">
        <v>195</v>
      </c>
    </row>
    <row r="3625" spans="2:51" s="13" customFormat="1">
      <c r="B3625" s="164"/>
      <c r="D3625" s="159" t="s">
        <v>206</v>
      </c>
      <c r="E3625" s="165" t="s">
        <v>3</v>
      </c>
      <c r="F3625" s="166" t="s">
        <v>1821</v>
      </c>
      <c r="H3625" s="167">
        <v>10.3</v>
      </c>
      <c r="I3625" s="168"/>
      <c r="L3625" s="164"/>
      <c r="M3625" s="169"/>
      <c r="N3625" s="170"/>
      <c r="O3625" s="170"/>
      <c r="P3625" s="170"/>
      <c r="Q3625" s="170"/>
      <c r="R3625" s="170"/>
      <c r="S3625" s="170"/>
      <c r="T3625" s="171"/>
      <c r="AT3625" s="165" t="s">
        <v>206</v>
      </c>
      <c r="AU3625" s="165" t="s">
        <v>81</v>
      </c>
      <c r="AV3625" s="13" t="s">
        <v>81</v>
      </c>
      <c r="AW3625" s="13" t="s">
        <v>34</v>
      </c>
      <c r="AX3625" s="13" t="s">
        <v>72</v>
      </c>
      <c r="AY3625" s="165" t="s">
        <v>195</v>
      </c>
    </row>
    <row r="3626" spans="2:51" s="13" customFormat="1">
      <c r="B3626" s="164"/>
      <c r="D3626" s="159" t="s">
        <v>206</v>
      </c>
      <c r="E3626" s="165" t="s">
        <v>3</v>
      </c>
      <c r="F3626" s="166" t="s">
        <v>4470</v>
      </c>
      <c r="H3626" s="167">
        <v>4.9000000000000004</v>
      </c>
      <c r="I3626" s="168"/>
      <c r="L3626" s="164"/>
      <c r="M3626" s="169"/>
      <c r="N3626" s="170"/>
      <c r="O3626" s="170"/>
      <c r="P3626" s="170"/>
      <c r="Q3626" s="170"/>
      <c r="R3626" s="170"/>
      <c r="S3626" s="170"/>
      <c r="T3626" s="171"/>
      <c r="AT3626" s="165" t="s">
        <v>206</v>
      </c>
      <c r="AU3626" s="165" t="s">
        <v>81</v>
      </c>
      <c r="AV3626" s="13" t="s">
        <v>81</v>
      </c>
      <c r="AW3626" s="13" t="s">
        <v>34</v>
      </c>
      <c r="AX3626" s="13" t="s">
        <v>72</v>
      </c>
      <c r="AY3626" s="165" t="s">
        <v>195</v>
      </c>
    </row>
    <row r="3627" spans="2:51" s="13" customFormat="1">
      <c r="B3627" s="164"/>
      <c r="D3627" s="159" t="s">
        <v>206</v>
      </c>
      <c r="E3627" s="165" t="s">
        <v>3</v>
      </c>
      <c r="F3627" s="166" t="s">
        <v>1822</v>
      </c>
      <c r="H3627" s="167">
        <v>5.3979999999999997</v>
      </c>
      <c r="I3627" s="168"/>
      <c r="L3627" s="164"/>
      <c r="M3627" s="169"/>
      <c r="N3627" s="170"/>
      <c r="O3627" s="170"/>
      <c r="P3627" s="170"/>
      <c r="Q3627" s="170"/>
      <c r="R3627" s="170"/>
      <c r="S3627" s="170"/>
      <c r="T3627" s="171"/>
      <c r="AT3627" s="165" t="s">
        <v>206</v>
      </c>
      <c r="AU3627" s="165" t="s">
        <v>81</v>
      </c>
      <c r="AV3627" s="13" t="s">
        <v>81</v>
      </c>
      <c r="AW3627" s="13" t="s">
        <v>34</v>
      </c>
      <c r="AX3627" s="13" t="s">
        <v>72</v>
      </c>
      <c r="AY3627" s="165" t="s">
        <v>195</v>
      </c>
    </row>
    <row r="3628" spans="2:51" s="13" customFormat="1">
      <c r="B3628" s="164"/>
      <c r="D3628" s="159" t="s">
        <v>206</v>
      </c>
      <c r="E3628" s="165" t="s">
        <v>3</v>
      </c>
      <c r="F3628" s="166" t="s">
        <v>4463</v>
      </c>
      <c r="H3628" s="167">
        <v>4.7</v>
      </c>
      <c r="I3628" s="168"/>
      <c r="L3628" s="164"/>
      <c r="M3628" s="169"/>
      <c r="N3628" s="170"/>
      <c r="O3628" s="170"/>
      <c r="P3628" s="170"/>
      <c r="Q3628" s="170"/>
      <c r="R3628" s="170"/>
      <c r="S3628" s="170"/>
      <c r="T3628" s="171"/>
      <c r="AT3628" s="165" t="s">
        <v>206</v>
      </c>
      <c r="AU3628" s="165" t="s">
        <v>81</v>
      </c>
      <c r="AV3628" s="13" t="s">
        <v>81</v>
      </c>
      <c r="AW3628" s="13" t="s">
        <v>34</v>
      </c>
      <c r="AX3628" s="13" t="s">
        <v>72</v>
      </c>
      <c r="AY3628" s="165" t="s">
        <v>195</v>
      </c>
    </row>
    <row r="3629" spans="2:51" s="13" customFormat="1">
      <c r="B3629" s="164"/>
      <c r="D3629" s="159" t="s">
        <v>206</v>
      </c>
      <c r="E3629" s="165" t="s">
        <v>3</v>
      </c>
      <c r="F3629" s="166" t="s">
        <v>1823</v>
      </c>
      <c r="H3629" s="167">
        <v>6.19</v>
      </c>
      <c r="I3629" s="168"/>
      <c r="L3629" s="164"/>
      <c r="M3629" s="169"/>
      <c r="N3629" s="170"/>
      <c r="O3629" s="170"/>
      <c r="P3629" s="170"/>
      <c r="Q3629" s="170"/>
      <c r="R3629" s="170"/>
      <c r="S3629" s="170"/>
      <c r="T3629" s="171"/>
      <c r="AT3629" s="165" t="s">
        <v>206</v>
      </c>
      <c r="AU3629" s="165" t="s">
        <v>81</v>
      </c>
      <c r="AV3629" s="13" t="s">
        <v>81</v>
      </c>
      <c r="AW3629" s="13" t="s">
        <v>34</v>
      </c>
      <c r="AX3629" s="13" t="s">
        <v>72</v>
      </c>
      <c r="AY3629" s="165" t="s">
        <v>195</v>
      </c>
    </row>
    <row r="3630" spans="2:51" s="13" customFormat="1">
      <c r="B3630" s="164"/>
      <c r="D3630" s="159" t="s">
        <v>206</v>
      </c>
      <c r="E3630" s="165" t="s">
        <v>3</v>
      </c>
      <c r="F3630" s="166" t="s">
        <v>4467</v>
      </c>
      <c r="H3630" s="167">
        <v>9.4</v>
      </c>
      <c r="I3630" s="168"/>
      <c r="L3630" s="164"/>
      <c r="M3630" s="169"/>
      <c r="N3630" s="170"/>
      <c r="O3630" s="170"/>
      <c r="P3630" s="170"/>
      <c r="Q3630" s="170"/>
      <c r="R3630" s="170"/>
      <c r="S3630" s="170"/>
      <c r="T3630" s="171"/>
      <c r="AT3630" s="165" t="s">
        <v>206</v>
      </c>
      <c r="AU3630" s="165" t="s">
        <v>81</v>
      </c>
      <c r="AV3630" s="13" t="s">
        <v>81</v>
      </c>
      <c r="AW3630" s="13" t="s">
        <v>34</v>
      </c>
      <c r="AX3630" s="13" t="s">
        <v>72</v>
      </c>
      <c r="AY3630" s="165" t="s">
        <v>195</v>
      </c>
    </row>
    <row r="3631" spans="2:51" s="13" customFormat="1">
      <c r="B3631" s="164"/>
      <c r="D3631" s="159" t="s">
        <v>206</v>
      </c>
      <c r="E3631" s="165" t="s">
        <v>3</v>
      </c>
      <c r="F3631" s="166" t="s">
        <v>4481</v>
      </c>
      <c r="H3631" s="167">
        <v>8.0299999999999994</v>
      </c>
      <c r="I3631" s="168"/>
      <c r="L3631" s="164"/>
      <c r="M3631" s="169"/>
      <c r="N3631" s="170"/>
      <c r="O3631" s="170"/>
      <c r="P3631" s="170"/>
      <c r="Q3631" s="170"/>
      <c r="R3631" s="170"/>
      <c r="S3631" s="170"/>
      <c r="T3631" s="171"/>
      <c r="AT3631" s="165" t="s">
        <v>206</v>
      </c>
      <c r="AU3631" s="165" t="s">
        <v>81</v>
      </c>
      <c r="AV3631" s="13" t="s">
        <v>81</v>
      </c>
      <c r="AW3631" s="13" t="s">
        <v>34</v>
      </c>
      <c r="AX3631" s="13" t="s">
        <v>72</v>
      </c>
      <c r="AY3631" s="165" t="s">
        <v>195</v>
      </c>
    </row>
    <row r="3632" spans="2:51" s="13" customFormat="1">
      <c r="B3632" s="164"/>
      <c r="D3632" s="159" t="s">
        <v>206</v>
      </c>
      <c r="E3632" s="165" t="s">
        <v>3</v>
      </c>
      <c r="F3632" s="166" t="s">
        <v>4469</v>
      </c>
      <c r="H3632" s="167">
        <v>4.8</v>
      </c>
      <c r="I3632" s="168"/>
      <c r="L3632" s="164"/>
      <c r="M3632" s="169"/>
      <c r="N3632" s="170"/>
      <c r="O3632" s="170"/>
      <c r="P3632" s="170"/>
      <c r="Q3632" s="170"/>
      <c r="R3632" s="170"/>
      <c r="S3632" s="170"/>
      <c r="T3632" s="171"/>
      <c r="AT3632" s="165" t="s">
        <v>206</v>
      </c>
      <c r="AU3632" s="165" t="s">
        <v>81</v>
      </c>
      <c r="AV3632" s="13" t="s">
        <v>81</v>
      </c>
      <c r="AW3632" s="13" t="s">
        <v>34</v>
      </c>
      <c r="AX3632" s="13" t="s">
        <v>72</v>
      </c>
      <c r="AY3632" s="165" t="s">
        <v>195</v>
      </c>
    </row>
    <row r="3633" spans="2:51" s="13" customFormat="1">
      <c r="B3633" s="164"/>
      <c r="D3633" s="159" t="s">
        <v>206</v>
      </c>
      <c r="E3633" s="165" t="s">
        <v>3</v>
      </c>
      <c r="F3633" s="166" t="s">
        <v>1825</v>
      </c>
      <c r="H3633" s="167">
        <v>5.03</v>
      </c>
      <c r="I3633" s="168"/>
      <c r="L3633" s="164"/>
      <c r="M3633" s="169"/>
      <c r="N3633" s="170"/>
      <c r="O3633" s="170"/>
      <c r="P3633" s="170"/>
      <c r="Q3633" s="170"/>
      <c r="R3633" s="170"/>
      <c r="S3633" s="170"/>
      <c r="T3633" s="171"/>
      <c r="AT3633" s="165" t="s">
        <v>206</v>
      </c>
      <c r="AU3633" s="165" t="s">
        <v>81</v>
      </c>
      <c r="AV3633" s="13" t="s">
        <v>81</v>
      </c>
      <c r="AW3633" s="13" t="s">
        <v>34</v>
      </c>
      <c r="AX3633" s="13" t="s">
        <v>72</v>
      </c>
      <c r="AY3633" s="165" t="s">
        <v>195</v>
      </c>
    </row>
    <row r="3634" spans="2:51" s="13" customFormat="1">
      <c r="B3634" s="164"/>
      <c r="D3634" s="159" t="s">
        <v>206</v>
      </c>
      <c r="E3634" s="165" t="s">
        <v>3</v>
      </c>
      <c r="F3634" s="166" t="s">
        <v>4463</v>
      </c>
      <c r="H3634" s="167">
        <v>4.7</v>
      </c>
      <c r="I3634" s="168"/>
      <c r="L3634" s="164"/>
      <c r="M3634" s="169"/>
      <c r="N3634" s="170"/>
      <c r="O3634" s="170"/>
      <c r="P3634" s="170"/>
      <c r="Q3634" s="170"/>
      <c r="R3634" s="170"/>
      <c r="S3634" s="170"/>
      <c r="T3634" s="171"/>
      <c r="AT3634" s="165" t="s">
        <v>206</v>
      </c>
      <c r="AU3634" s="165" t="s">
        <v>81</v>
      </c>
      <c r="AV3634" s="13" t="s">
        <v>81</v>
      </c>
      <c r="AW3634" s="13" t="s">
        <v>34</v>
      </c>
      <c r="AX3634" s="13" t="s">
        <v>72</v>
      </c>
      <c r="AY3634" s="165" t="s">
        <v>195</v>
      </c>
    </row>
    <row r="3635" spans="2:51" s="13" customFormat="1">
      <c r="B3635" s="164"/>
      <c r="D3635" s="159" t="s">
        <v>206</v>
      </c>
      <c r="E3635" s="165" t="s">
        <v>3</v>
      </c>
      <c r="F3635" s="166" t="s">
        <v>1777</v>
      </c>
      <c r="H3635" s="167">
        <v>5.03</v>
      </c>
      <c r="I3635" s="168"/>
      <c r="L3635" s="164"/>
      <c r="M3635" s="169"/>
      <c r="N3635" s="170"/>
      <c r="O3635" s="170"/>
      <c r="P3635" s="170"/>
      <c r="Q3635" s="170"/>
      <c r="R3635" s="170"/>
      <c r="S3635" s="170"/>
      <c r="T3635" s="171"/>
      <c r="AT3635" s="165" t="s">
        <v>206</v>
      </c>
      <c r="AU3635" s="165" t="s">
        <v>81</v>
      </c>
      <c r="AV3635" s="13" t="s">
        <v>81</v>
      </c>
      <c r="AW3635" s="13" t="s">
        <v>34</v>
      </c>
      <c r="AX3635" s="13" t="s">
        <v>72</v>
      </c>
      <c r="AY3635" s="165" t="s">
        <v>195</v>
      </c>
    </row>
    <row r="3636" spans="2:51" s="13" customFormat="1">
      <c r="B3636" s="164"/>
      <c r="D3636" s="159" t="s">
        <v>206</v>
      </c>
      <c r="E3636" s="165" t="s">
        <v>3</v>
      </c>
      <c r="F3636" s="166" t="s">
        <v>4469</v>
      </c>
      <c r="H3636" s="167">
        <v>4.8</v>
      </c>
      <c r="I3636" s="168"/>
      <c r="L3636" s="164"/>
      <c r="M3636" s="169"/>
      <c r="N3636" s="170"/>
      <c r="O3636" s="170"/>
      <c r="P3636" s="170"/>
      <c r="Q3636" s="170"/>
      <c r="R3636" s="170"/>
      <c r="S3636" s="170"/>
      <c r="T3636" s="171"/>
      <c r="AT3636" s="165" t="s">
        <v>206</v>
      </c>
      <c r="AU3636" s="165" t="s">
        <v>81</v>
      </c>
      <c r="AV3636" s="13" t="s">
        <v>81</v>
      </c>
      <c r="AW3636" s="13" t="s">
        <v>34</v>
      </c>
      <c r="AX3636" s="13" t="s">
        <v>72</v>
      </c>
      <c r="AY3636" s="165" t="s">
        <v>195</v>
      </c>
    </row>
    <row r="3637" spans="2:51" s="13" customFormat="1">
      <c r="B3637" s="164"/>
      <c r="D3637" s="159" t="s">
        <v>206</v>
      </c>
      <c r="E3637" s="165" t="s">
        <v>3</v>
      </c>
      <c r="F3637" s="166" t="s">
        <v>4467</v>
      </c>
      <c r="H3637" s="167">
        <v>9.4</v>
      </c>
      <c r="I3637" s="168"/>
      <c r="L3637" s="164"/>
      <c r="M3637" s="169"/>
      <c r="N3637" s="170"/>
      <c r="O3637" s="170"/>
      <c r="P3637" s="170"/>
      <c r="Q3637" s="170"/>
      <c r="R3637" s="170"/>
      <c r="S3637" s="170"/>
      <c r="T3637" s="171"/>
      <c r="AT3637" s="165" t="s">
        <v>206</v>
      </c>
      <c r="AU3637" s="165" t="s">
        <v>81</v>
      </c>
      <c r="AV3637" s="13" t="s">
        <v>81</v>
      </c>
      <c r="AW3637" s="13" t="s">
        <v>34</v>
      </c>
      <c r="AX3637" s="13" t="s">
        <v>72</v>
      </c>
      <c r="AY3637" s="165" t="s">
        <v>195</v>
      </c>
    </row>
    <row r="3638" spans="2:51" s="13" customFormat="1">
      <c r="B3638" s="164"/>
      <c r="D3638" s="159" t="s">
        <v>206</v>
      </c>
      <c r="E3638" s="165" t="s">
        <v>3</v>
      </c>
      <c r="F3638" s="166" t="s">
        <v>1826</v>
      </c>
      <c r="H3638" s="167">
        <v>5.1100000000000003</v>
      </c>
      <c r="I3638" s="168"/>
      <c r="L3638" s="164"/>
      <c r="M3638" s="169"/>
      <c r="N3638" s="170"/>
      <c r="O3638" s="170"/>
      <c r="P3638" s="170"/>
      <c r="Q3638" s="170"/>
      <c r="R3638" s="170"/>
      <c r="S3638" s="170"/>
      <c r="T3638" s="171"/>
      <c r="AT3638" s="165" t="s">
        <v>206</v>
      </c>
      <c r="AU3638" s="165" t="s">
        <v>81</v>
      </c>
      <c r="AV3638" s="13" t="s">
        <v>81</v>
      </c>
      <c r="AW3638" s="13" t="s">
        <v>34</v>
      </c>
      <c r="AX3638" s="13" t="s">
        <v>72</v>
      </c>
      <c r="AY3638" s="165" t="s">
        <v>195</v>
      </c>
    </row>
    <row r="3639" spans="2:51" s="13" customFormat="1">
      <c r="B3639" s="164"/>
      <c r="D3639" s="159" t="s">
        <v>206</v>
      </c>
      <c r="E3639" s="165" t="s">
        <v>3</v>
      </c>
      <c r="F3639" s="166" t="s">
        <v>4463</v>
      </c>
      <c r="H3639" s="167">
        <v>4.7</v>
      </c>
      <c r="I3639" s="168"/>
      <c r="L3639" s="164"/>
      <c r="M3639" s="169"/>
      <c r="N3639" s="170"/>
      <c r="O3639" s="170"/>
      <c r="P3639" s="170"/>
      <c r="Q3639" s="170"/>
      <c r="R3639" s="170"/>
      <c r="S3639" s="170"/>
      <c r="T3639" s="171"/>
      <c r="AT3639" s="165" t="s">
        <v>206</v>
      </c>
      <c r="AU3639" s="165" t="s">
        <v>81</v>
      </c>
      <c r="AV3639" s="13" t="s">
        <v>81</v>
      </c>
      <c r="AW3639" s="13" t="s">
        <v>34</v>
      </c>
      <c r="AX3639" s="13" t="s">
        <v>72</v>
      </c>
      <c r="AY3639" s="165" t="s">
        <v>195</v>
      </c>
    </row>
    <row r="3640" spans="2:51" s="13" customFormat="1">
      <c r="B3640" s="164"/>
      <c r="D3640" s="159" t="s">
        <v>206</v>
      </c>
      <c r="E3640" s="165" t="s">
        <v>3</v>
      </c>
      <c r="F3640" s="166" t="s">
        <v>1781</v>
      </c>
      <c r="H3640" s="167">
        <v>5</v>
      </c>
      <c r="I3640" s="168"/>
      <c r="L3640" s="164"/>
      <c r="M3640" s="169"/>
      <c r="N3640" s="170"/>
      <c r="O3640" s="170"/>
      <c r="P3640" s="170"/>
      <c r="Q3640" s="170"/>
      <c r="R3640" s="170"/>
      <c r="S3640" s="170"/>
      <c r="T3640" s="171"/>
      <c r="AT3640" s="165" t="s">
        <v>206</v>
      </c>
      <c r="AU3640" s="165" t="s">
        <v>81</v>
      </c>
      <c r="AV3640" s="13" t="s">
        <v>81</v>
      </c>
      <c r="AW3640" s="13" t="s">
        <v>34</v>
      </c>
      <c r="AX3640" s="13" t="s">
        <v>72</v>
      </c>
      <c r="AY3640" s="165" t="s">
        <v>195</v>
      </c>
    </row>
    <row r="3641" spans="2:51" s="13" customFormat="1">
      <c r="B3641" s="164"/>
      <c r="D3641" s="159" t="s">
        <v>206</v>
      </c>
      <c r="E3641" s="165" t="s">
        <v>3</v>
      </c>
      <c r="F3641" s="166" t="s">
        <v>4463</v>
      </c>
      <c r="H3641" s="167">
        <v>4.7</v>
      </c>
      <c r="I3641" s="168"/>
      <c r="L3641" s="164"/>
      <c r="M3641" s="169"/>
      <c r="N3641" s="170"/>
      <c r="O3641" s="170"/>
      <c r="P3641" s="170"/>
      <c r="Q3641" s="170"/>
      <c r="R3641" s="170"/>
      <c r="S3641" s="170"/>
      <c r="T3641" s="171"/>
      <c r="AT3641" s="165" t="s">
        <v>206</v>
      </c>
      <c r="AU3641" s="165" t="s">
        <v>81</v>
      </c>
      <c r="AV3641" s="13" t="s">
        <v>81</v>
      </c>
      <c r="AW3641" s="13" t="s">
        <v>34</v>
      </c>
      <c r="AX3641" s="13" t="s">
        <v>72</v>
      </c>
      <c r="AY3641" s="165" t="s">
        <v>195</v>
      </c>
    </row>
    <row r="3642" spans="2:51" s="13" customFormat="1">
      <c r="B3642" s="164"/>
      <c r="D3642" s="159" t="s">
        <v>206</v>
      </c>
      <c r="E3642" s="165" t="s">
        <v>3</v>
      </c>
      <c r="F3642" s="166" t="s">
        <v>1827</v>
      </c>
      <c r="H3642" s="167">
        <v>5</v>
      </c>
      <c r="I3642" s="168"/>
      <c r="L3642" s="164"/>
      <c r="M3642" s="169"/>
      <c r="N3642" s="170"/>
      <c r="O3642" s="170"/>
      <c r="P3642" s="170"/>
      <c r="Q3642" s="170"/>
      <c r="R3642" s="170"/>
      <c r="S3642" s="170"/>
      <c r="T3642" s="171"/>
      <c r="AT3642" s="165" t="s">
        <v>206</v>
      </c>
      <c r="AU3642" s="165" t="s">
        <v>81</v>
      </c>
      <c r="AV3642" s="13" t="s">
        <v>81</v>
      </c>
      <c r="AW3642" s="13" t="s">
        <v>34</v>
      </c>
      <c r="AX3642" s="13" t="s">
        <v>72</v>
      </c>
      <c r="AY3642" s="165" t="s">
        <v>195</v>
      </c>
    </row>
    <row r="3643" spans="2:51" s="13" customFormat="1">
      <c r="B3643" s="164"/>
      <c r="D3643" s="159" t="s">
        <v>206</v>
      </c>
      <c r="E3643" s="165" t="s">
        <v>3</v>
      </c>
      <c r="F3643" s="166" t="s">
        <v>4469</v>
      </c>
      <c r="H3643" s="167">
        <v>4.8</v>
      </c>
      <c r="I3643" s="168"/>
      <c r="L3643" s="164"/>
      <c r="M3643" s="169"/>
      <c r="N3643" s="170"/>
      <c r="O3643" s="170"/>
      <c r="P3643" s="170"/>
      <c r="Q3643" s="170"/>
      <c r="R3643" s="170"/>
      <c r="S3643" s="170"/>
      <c r="T3643" s="171"/>
      <c r="AT3643" s="165" t="s">
        <v>206</v>
      </c>
      <c r="AU3643" s="165" t="s">
        <v>81</v>
      </c>
      <c r="AV3643" s="13" t="s">
        <v>81</v>
      </c>
      <c r="AW3643" s="13" t="s">
        <v>34</v>
      </c>
      <c r="AX3643" s="13" t="s">
        <v>72</v>
      </c>
      <c r="AY3643" s="165" t="s">
        <v>195</v>
      </c>
    </row>
    <row r="3644" spans="2:51" s="13" customFormat="1">
      <c r="B3644" s="164"/>
      <c r="D3644" s="159" t="s">
        <v>206</v>
      </c>
      <c r="E3644" s="165" t="s">
        <v>3</v>
      </c>
      <c r="F3644" s="166" t="s">
        <v>4467</v>
      </c>
      <c r="H3644" s="167">
        <v>9.4</v>
      </c>
      <c r="I3644" s="168"/>
      <c r="L3644" s="164"/>
      <c r="M3644" s="169"/>
      <c r="N3644" s="170"/>
      <c r="O3644" s="170"/>
      <c r="P3644" s="170"/>
      <c r="Q3644" s="170"/>
      <c r="R3644" s="170"/>
      <c r="S3644" s="170"/>
      <c r="T3644" s="171"/>
      <c r="AT3644" s="165" t="s">
        <v>206</v>
      </c>
      <c r="AU3644" s="165" t="s">
        <v>81</v>
      </c>
      <c r="AV3644" s="13" t="s">
        <v>81</v>
      </c>
      <c r="AW3644" s="13" t="s">
        <v>34</v>
      </c>
      <c r="AX3644" s="13" t="s">
        <v>72</v>
      </c>
      <c r="AY3644" s="165" t="s">
        <v>195</v>
      </c>
    </row>
    <row r="3645" spans="2:51" s="13" customFormat="1">
      <c r="B3645" s="164"/>
      <c r="D3645" s="159" t="s">
        <v>206</v>
      </c>
      <c r="E3645" s="165" t="s">
        <v>3</v>
      </c>
      <c r="F3645" s="166" t="s">
        <v>1828</v>
      </c>
      <c r="H3645" s="167">
        <v>5.0119999999999996</v>
      </c>
      <c r="I3645" s="168"/>
      <c r="L3645" s="164"/>
      <c r="M3645" s="169"/>
      <c r="N3645" s="170"/>
      <c r="O3645" s="170"/>
      <c r="P3645" s="170"/>
      <c r="Q3645" s="170"/>
      <c r="R3645" s="170"/>
      <c r="S3645" s="170"/>
      <c r="T3645" s="171"/>
      <c r="AT3645" s="165" t="s">
        <v>206</v>
      </c>
      <c r="AU3645" s="165" t="s">
        <v>81</v>
      </c>
      <c r="AV3645" s="13" t="s">
        <v>81</v>
      </c>
      <c r="AW3645" s="13" t="s">
        <v>34</v>
      </c>
      <c r="AX3645" s="13" t="s">
        <v>72</v>
      </c>
      <c r="AY3645" s="165" t="s">
        <v>195</v>
      </c>
    </row>
    <row r="3646" spans="2:51" s="13" customFormat="1">
      <c r="B3646" s="164"/>
      <c r="D3646" s="159" t="s">
        <v>206</v>
      </c>
      <c r="E3646" s="165" t="s">
        <v>3</v>
      </c>
      <c r="F3646" s="166" t="s">
        <v>4463</v>
      </c>
      <c r="H3646" s="167">
        <v>4.7</v>
      </c>
      <c r="I3646" s="168"/>
      <c r="L3646" s="164"/>
      <c r="M3646" s="169"/>
      <c r="N3646" s="170"/>
      <c r="O3646" s="170"/>
      <c r="P3646" s="170"/>
      <c r="Q3646" s="170"/>
      <c r="R3646" s="170"/>
      <c r="S3646" s="170"/>
      <c r="T3646" s="171"/>
      <c r="AT3646" s="165" t="s">
        <v>206</v>
      </c>
      <c r="AU3646" s="165" t="s">
        <v>81</v>
      </c>
      <c r="AV3646" s="13" t="s">
        <v>81</v>
      </c>
      <c r="AW3646" s="13" t="s">
        <v>34</v>
      </c>
      <c r="AX3646" s="13" t="s">
        <v>72</v>
      </c>
      <c r="AY3646" s="165" t="s">
        <v>195</v>
      </c>
    </row>
    <row r="3647" spans="2:51" s="13" customFormat="1">
      <c r="B3647" s="164"/>
      <c r="D3647" s="159" t="s">
        <v>206</v>
      </c>
      <c r="E3647" s="165" t="s">
        <v>3</v>
      </c>
      <c r="F3647" s="166" t="s">
        <v>1829</v>
      </c>
      <c r="H3647" s="167">
        <v>10.119999999999999</v>
      </c>
      <c r="I3647" s="168"/>
      <c r="L3647" s="164"/>
      <c r="M3647" s="169"/>
      <c r="N3647" s="170"/>
      <c r="O3647" s="170"/>
      <c r="P3647" s="170"/>
      <c r="Q3647" s="170"/>
      <c r="R3647" s="170"/>
      <c r="S3647" s="170"/>
      <c r="T3647" s="171"/>
      <c r="AT3647" s="165" t="s">
        <v>206</v>
      </c>
      <c r="AU3647" s="165" t="s">
        <v>81</v>
      </c>
      <c r="AV3647" s="13" t="s">
        <v>81</v>
      </c>
      <c r="AW3647" s="13" t="s">
        <v>34</v>
      </c>
      <c r="AX3647" s="13" t="s">
        <v>72</v>
      </c>
      <c r="AY3647" s="165" t="s">
        <v>195</v>
      </c>
    </row>
    <row r="3648" spans="2:51" s="13" customFormat="1">
      <c r="B3648" s="164"/>
      <c r="D3648" s="159" t="s">
        <v>206</v>
      </c>
      <c r="E3648" s="165" t="s">
        <v>3</v>
      </c>
      <c r="F3648" s="166" t="s">
        <v>4470</v>
      </c>
      <c r="H3648" s="167">
        <v>4.9000000000000004</v>
      </c>
      <c r="I3648" s="168"/>
      <c r="L3648" s="164"/>
      <c r="M3648" s="169"/>
      <c r="N3648" s="170"/>
      <c r="O3648" s="170"/>
      <c r="P3648" s="170"/>
      <c r="Q3648" s="170"/>
      <c r="R3648" s="170"/>
      <c r="S3648" s="170"/>
      <c r="T3648" s="171"/>
      <c r="AT3648" s="165" t="s">
        <v>206</v>
      </c>
      <c r="AU3648" s="165" t="s">
        <v>81</v>
      </c>
      <c r="AV3648" s="13" t="s">
        <v>81</v>
      </c>
      <c r="AW3648" s="13" t="s">
        <v>34</v>
      </c>
      <c r="AX3648" s="13" t="s">
        <v>72</v>
      </c>
      <c r="AY3648" s="165" t="s">
        <v>195</v>
      </c>
    </row>
    <row r="3649" spans="2:51" s="13" customFormat="1">
      <c r="B3649" s="164"/>
      <c r="D3649" s="159" t="s">
        <v>206</v>
      </c>
      <c r="E3649" s="165" t="s">
        <v>3</v>
      </c>
      <c r="F3649" s="166" t="s">
        <v>1784</v>
      </c>
      <c r="H3649" s="167">
        <v>9.6199999999999992</v>
      </c>
      <c r="I3649" s="168"/>
      <c r="L3649" s="164"/>
      <c r="M3649" s="169"/>
      <c r="N3649" s="170"/>
      <c r="O3649" s="170"/>
      <c r="P3649" s="170"/>
      <c r="Q3649" s="170"/>
      <c r="R3649" s="170"/>
      <c r="S3649" s="170"/>
      <c r="T3649" s="171"/>
      <c r="AT3649" s="165" t="s">
        <v>206</v>
      </c>
      <c r="AU3649" s="165" t="s">
        <v>81</v>
      </c>
      <c r="AV3649" s="13" t="s">
        <v>81</v>
      </c>
      <c r="AW3649" s="13" t="s">
        <v>34</v>
      </c>
      <c r="AX3649" s="13" t="s">
        <v>72</v>
      </c>
      <c r="AY3649" s="165" t="s">
        <v>195</v>
      </c>
    </row>
    <row r="3650" spans="2:51" s="13" customFormat="1">
      <c r="B3650" s="164"/>
      <c r="D3650" s="159" t="s">
        <v>206</v>
      </c>
      <c r="E3650" s="165" t="s">
        <v>3</v>
      </c>
      <c r="F3650" s="166" t="s">
        <v>4468</v>
      </c>
      <c r="H3650" s="167">
        <v>5.0999999999999996</v>
      </c>
      <c r="I3650" s="168"/>
      <c r="L3650" s="164"/>
      <c r="M3650" s="169"/>
      <c r="N3650" s="170"/>
      <c r="O3650" s="170"/>
      <c r="P3650" s="170"/>
      <c r="Q3650" s="170"/>
      <c r="R3650" s="170"/>
      <c r="S3650" s="170"/>
      <c r="T3650" s="171"/>
      <c r="AT3650" s="165" t="s">
        <v>206</v>
      </c>
      <c r="AU3650" s="165" t="s">
        <v>81</v>
      </c>
      <c r="AV3650" s="13" t="s">
        <v>81</v>
      </c>
      <c r="AW3650" s="13" t="s">
        <v>34</v>
      </c>
      <c r="AX3650" s="13" t="s">
        <v>72</v>
      </c>
      <c r="AY3650" s="165" t="s">
        <v>195</v>
      </c>
    </row>
    <row r="3651" spans="2:51" s="13" customFormat="1">
      <c r="B3651" s="164"/>
      <c r="D3651" s="159" t="s">
        <v>206</v>
      </c>
      <c r="E3651" s="165" t="s">
        <v>3</v>
      </c>
      <c r="F3651" s="166" t="s">
        <v>1783</v>
      </c>
      <c r="H3651" s="167">
        <v>10.119999999999999</v>
      </c>
      <c r="I3651" s="168"/>
      <c r="L3651" s="164"/>
      <c r="M3651" s="169"/>
      <c r="N3651" s="170"/>
      <c r="O3651" s="170"/>
      <c r="P3651" s="170"/>
      <c r="Q3651" s="170"/>
      <c r="R3651" s="170"/>
      <c r="S3651" s="170"/>
      <c r="T3651" s="171"/>
      <c r="AT3651" s="165" t="s">
        <v>206</v>
      </c>
      <c r="AU3651" s="165" t="s">
        <v>81</v>
      </c>
      <c r="AV3651" s="13" t="s">
        <v>81</v>
      </c>
      <c r="AW3651" s="13" t="s">
        <v>34</v>
      </c>
      <c r="AX3651" s="13" t="s">
        <v>72</v>
      </c>
      <c r="AY3651" s="165" t="s">
        <v>195</v>
      </c>
    </row>
    <row r="3652" spans="2:51" s="13" customFormat="1">
      <c r="B3652" s="164"/>
      <c r="D3652" s="159" t="s">
        <v>206</v>
      </c>
      <c r="E3652" s="165" t="s">
        <v>3</v>
      </c>
      <c r="F3652" s="166" t="s">
        <v>4470</v>
      </c>
      <c r="H3652" s="167">
        <v>4.9000000000000004</v>
      </c>
      <c r="I3652" s="168"/>
      <c r="L3652" s="164"/>
      <c r="M3652" s="169"/>
      <c r="N3652" s="170"/>
      <c r="O3652" s="170"/>
      <c r="P3652" s="170"/>
      <c r="Q3652" s="170"/>
      <c r="R3652" s="170"/>
      <c r="S3652" s="170"/>
      <c r="T3652" s="171"/>
      <c r="AT3652" s="165" t="s">
        <v>206</v>
      </c>
      <c r="AU3652" s="165" t="s">
        <v>81</v>
      </c>
      <c r="AV3652" s="13" t="s">
        <v>81</v>
      </c>
      <c r="AW3652" s="13" t="s">
        <v>34</v>
      </c>
      <c r="AX3652" s="13" t="s">
        <v>72</v>
      </c>
      <c r="AY3652" s="165" t="s">
        <v>195</v>
      </c>
    </row>
    <row r="3653" spans="2:51" s="13" customFormat="1">
      <c r="B3653" s="164"/>
      <c r="D3653" s="159" t="s">
        <v>206</v>
      </c>
      <c r="E3653" s="165" t="s">
        <v>3</v>
      </c>
      <c r="F3653" s="166" t="s">
        <v>4482</v>
      </c>
      <c r="H3653" s="167">
        <v>27.552</v>
      </c>
      <c r="I3653" s="168"/>
      <c r="L3653" s="164"/>
      <c r="M3653" s="169"/>
      <c r="N3653" s="170"/>
      <c r="O3653" s="170"/>
      <c r="P3653" s="170"/>
      <c r="Q3653" s="170"/>
      <c r="R3653" s="170"/>
      <c r="S3653" s="170"/>
      <c r="T3653" s="171"/>
      <c r="AT3653" s="165" t="s">
        <v>206</v>
      </c>
      <c r="AU3653" s="165" t="s">
        <v>81</v>
      </c>
      <c r="AV3653" s="13" t="s">
        <v>81</v>
      </c>
      <c r="AW3653" s="13" t="s">
        <v>34</v>
      </c>
      <c r="AX3653" s="13" t="s">
        <v>72</v>
      </c>
      <c r="AY3653" s="165" t="s">
        <v>195</v>
      </c>
    </row>
    <row r="3654" spans="2:51" s="13" customFormat="1">
      <c r="B3654" s="164"/>
      <c r="D3654" s="159" t="s">
        <v>206</v>
      </c>
      <c r="E3654" s="165" t="s">
        <v>3</v>
      </c>
      <c r="F3654" s="166" t="s">
        <v>4483</v>
      </c>
      <c r="H3654" s="167">
        <v>27.66</v>
      </c>
      <c r="I3654" s="168"/>
      <c r="L3654" s="164"/>
      <c r="M3654" s="169"/>
      <c r="N3654" s="170"/>
      <c r="O3654" s="170"/>
      <c r="P3654" s="170"/>
      <c r="Q3654" s="170"/>
      <c r="R3654" s="170"/>
      <c r="S3654" s="170"/>
      <c r="T3654" s="171"/>
      <c r="AT3654" s="165" t="s">
        <v>206</v>
      </c>
      <c r="AU3654" s="165" t="s">
        <v>81</v>
      </c>
      <c r="AV3654" s="13" t="s">
        <v>81</v>
      </c>
      <c r="AW3654" s="13" t="s">
        <v>34</v>
      </c>
      <c r="AX3654" s="13" t="s">
        <v>72</v>
      </c>
      <c r="AY3654" s="165" t="s">
        <v>195</v>
      </c>
    </row>
    <row r="3655" spans="2:51" s="13" customFormat="1">
      <c r="B3655" s="164"/>
      <c r="D3655" s="159" t="s">
        <v>206</v>
      </c>
      <c r="E3655" s="165" t="s">
        <v>3</v>
      </c>
      <c r="F3655" s="166" t="s">
        <v>4483</v>
      </c>
      <c r="H3655" s="167">
        <v>27.66</v>
      </c>
      <c r="I3655" s="168"/>
      <c r="L3655" s="164"/>
      <c r="M3655" s="169"/>
      <c r="N3655" s="170"/>
      <c r="O3655" s="170"/>
      <c r="P3655" s="170"/>
      <c r="Q3655" s="170"/>
      <c r="R3655" s="170"/>
      <c r="S3655" s="170"/>
      <c r="T3655" s="171"/>
      <c r="AT3655" s="165" t="s">
        <v>206</v>
      </c>
      <c r="AU3655" s="165" t="s">
        <v>81</v>
      </c>
      <c r="AV3655" s="13" t="s">
        <v>81</v>
      </c>
      <c r="AW3655" s="13" t="s">
        <v>34</v>
      </c>
      <c r="AX3655" s="13" t="s">
        <v>72</v>
      </c>
      <c r="AY3655" s="165" t="s">
        <v>195</v>
      </c>
    </row>
    <row r="3656" spans="2:51" s="13" customFormat="1">
      <c r="B3656" s="164"/>
      <c r="D3656" s="159" t="s">
        <v>206</v>
      </c>
      <c r="E3656" s="165" t="s">
        <v>3</v>
      </c>
      <c r="F3656" s="166" t="s">
        <v>4484</v>
      </c>
      <c r="H3656" s="167">
        <v>27.48</v>
      </c>
      <c r="I3656" s="168"/>
      <c r="L3656" s="164"/>
      <c r="M3656" s="169"/>
      <c r="N3656" s="170"/>
      <c r="O3656" s="170"/>
      <c r="P3656" s="170"/>
      <c r="Q3656" s="170"/>
      <c r="R3656" s="170"/>
      <c r="S3656" s="170"/>
      <c r="T3656" s="171"/>
      <c r="AT3656" s="165" t="s">
        <v>206</v>
      </c>
      <c r="AU3656" s="165" t="s">
        <v>81</v>
      </c>
      <c r="AV3656" s="13" t="s">
        <v>81</v>
      </c>
      <c r="AW3656" s="13" t="s">
        <v>34</v>
      </c>
      <c r="AX3656" s="13" t="s">
        <v>72</v>
      </c>
      <c r="AY3656" s="165" t="s">
        <v>195</v>
      </c>
    </row>
    <row r="3657" spans="2:51" s="13" customFormat="1">
      <c r="B3657" s="164"/>
      <c r="D3657" s="159" t="s">
        <v>206</v>
      </c>
      <c r="E3657" s="165" t="s">
        <v>3</v>
      </c>
      <c r="F3657" s="166" t="s">
        <v>1833</v>
      </c>
      <c r="H3657" s="167">
        <v>25.97</v>
      </c>
      <c r="I3657" s="168"/>
      <c r="L3657" s="164"/>
      <c r="M3657" s="169"/>
      <c r="N3657" s="170"/>
      <c r="O3657" s="170"/>
      <c r="P3657" s="170"/>
      <c r="Q3657" s="170"/>
      <c r="R3657" s="170"/>
      <c r="S3657" s="170"/>
      <c r="T3657" s="171"/>
      <c r="AT3657" s="165" t="s">
        <v>206</v>
      </c>
      <c r="AU3657" s="165" t="s">
        <v>81</v>
      </c>
      <c r="AV3657" s="13" t="s">
        <v>81</v>
      </c>
      <c r="AW3657" s="13" t="s">
        <v>34</v>
      </c>
      <c r="AX3657" s="13" t="s">
        <v>72</v>
      </c>
      <c r="AY3657" s="165" t="s">
        <v>195</v>
      </c>
    </row>
    <row r="3658" spans="2:51" s="13" customFormat="1">
      <c r="B3658" s="164"/>
      <c r="D3658" s="159" t="s">
        <v>206</v>
      </c>
      <c r="E3658" s="165" t="s">
        <v>3</v>
      </c>
      <c r="F3658" s="166" t="s">
        <v>4485</v>
      </c>
      <c r="H3658" s="167">
        <v>5.2</v>
      </c>
      <c r="I3658" s="168"/>
      <c r="L3658" s="164"/>
      <c r="M3658" s="169"/>
      <c r="N3658" s="170"/>
      <c r="O3658" s="170"/>
      <c r="P3658" s="170"/>
      <c r="Q3658" s="170"/>
      <c r="R3658" s="170"/>
      <c r="S3658" s="170"/>
      <c r="T3658" s="171"/>
      <c r="AT3658" s="165" t="s">
        <v>206</v>
      </c>
      <c r="AU3658" s="165" t="s">
        <v>81</v>
      </c>
      <c r="AV3658" s="13" t="s">
        <v>81</v>
      </c>
      <c r="AW3658" s="13" t="s">
        <v>34</v>
      </c>
      <c r="AX3658" s="13" t="s">
        <v>72</v>
      </c>
      <c r="AY3658" s="165" t="s">
        <v>195</v>
      </c>
    </row>
    <row r="3659" spans="2:51" s="13" customFormat="1">
      <c r="B3659" s="164"/>
      <c r="D3659" s="159" t="s">
        <v>206</v>
      </c>
      <c r="E3659" s="165" t="s">
        <v>3</v>
      </c>
      <c r="F3659" s="166" t="s">
        <v>4486</v>
      </c>
      <c r="H3659" s="167">
        <v>19.100000000000001</v>
      </c>
      <c r="I3659" s="168"/>
      <c r="L3659" s="164"/>
      <c r="M3659" s="169"/>
      <c r="N3659" s="170"/>
      <c r="O3659" s="170"/>
      <c r="P3659" s="170"/>
      <c r="Q3659" s="170"/>
      <c r="R3659" s="170"/>
      <c r="S3659" s="170"/>
      <c r="T3659" s="171"/>
      <c r="AT3659" s="165" t="s">
        <v>206</v>
      </c>
      <c r="AU3659" s="165" t="s">
        <v>81</v>
      </c>
      <c r="AV3659" s="13" t="s">
        <v>81</v>
      </c>
      <c r="AW3659" s="13" t="s">
        <v>34</v>
      </c>
      <c r="AX3659" s="13" t="s">
        <v>72</v>
      </c>
      <c r="AY3659" s="165" t="s">
        <v>195</v>
      </c>
    </row>
    <row r="3660" spans="2:51" s="13" customFormat="1">
      <c r="B3660" s="164"/>
      <c r="D3660" s="159" t="s">
        <v>206</v>
      </c>
      <c r="E3660" s="165" t="s">
        <v>3</v>
      </c>
      <c r="F3660" s="166" t="s">
        <v>4487</v>
      </c>
      <c r="H3660" s="167">
        <v>19.8</v>
      </c>
      <c r="I3660" s="168"/>
      <c r="L3660" s="164"/>
      <c r="M3660" s="169"/>
      <c r="N3660" s="170"/>
      <c r="O3660" s="170"/>
      <c r="P3660" s="170"/>
      <c r="Q3660" s="170"/>
      <c r="R3660" s="170"/>
      <c r="S3660" s="170"/>
      <c r="T3660" s="171"/>
      <c r="AT3660" s="165" t="s">
        <v>206</v>
      </c>
      <c r="AU3660" s="165" t="s">
        <v>81</v>
      </c>
      <c r="AV3660" s="13" t="s">
        <v>81</v>
      </c>
      <c r="AW3660" s="13" t="s">
        <v>34</v>
      </c>
      <c r="AX3660" s="13" t="s">
        <v>72</v>
      </c>
      <c r="AY3660" s="165" t="s">
        <v>195</v>
      </c>
    </row>
    <row r="3661" spans="2:51" s="13" customFormat="1">
      <c r="B3661" s="164"/>
      <c r="D3661" s="159" t="s">
        <v>206</v>
      </c>
      <c r="E3661" s="165" t="s">
        <v>3</v>
      </c>
      <c r="F3661" s="166" t="s">
        <v>4486</v>
      </c>
      <c r="H3661" s="167">
        <v>19.100000000000001</v>
      </c>
      <c r="I3661" s="168"/>
      <c r="L3661" s="164"/>
      <c r="M3661" s="169"/>
      <c r="N3661" s="170"/>
      <c r="O3661" s="170"/>
      <c r="P3661" s="170"/>
      <c r="Q3661" s="170"/>
      <c r="R3661" s="170"/>
      <c r="S3661" s="170"/>
      <c r="T3661" s="171"/>
      <c r="AT3661" s="165" t="s">
        <v>206</v>
      </c>
      <c r="AU3661" s="165" t="s">
        <v>81</v>
      </c>
      <c r="AV3661" s="13" t="s">
        <v>81</v>
      </c>
      <c r="AW3661" s="13" t="s">
        <v>34</v>
      </c>
      <c r="AX3661" s="13" t="s">
        <v>72</v>
      </c>
      <c r="AY3661" s="165" t="s">
        <v>195</v>
      </c>
    </row>
    <row r="3662" spans="2:51" s="13" customFormat="1">
      <c r="B3662" s="164"/>
      <c r="D3662" s="159" t="s">
        <v>206</v>
      </c>
      <c r="E3662" s="165" t="s">
        <v>3</v>
      </c>
      <c r="F3662" s="166" t="s">
        <v>4488</v>
      </c>
      <c r="H3662" s="167">
        <v>19.8</v>
      </c>
      <c r="I3662" s="168"/>
      <c r="L3662" s="164"/>
      <c r="M3662" s="169"/>
      <c r="N3662" s="170"/>
      <c r="O3662" s="170"/>
      <c r="P3662" s="170"/>
      <c r="Q3662" s="170"/>
      <c r="R3662" s="170"/>
      <c r="S3662" s="170"/>
      <c r="T3662" s="171"/>
      <c r="AT3662" s="165" t="s">
        <v>206</v>
      </c>
      <c r="AU3662" s="165" t="s">
        <v>81</v>
      </c>
      <c r="AV3662" s="13" t="s">
        <v>81</v>
      </c>
      <c r="AW3662" s="13" t="s">
        <v>34</v>
      </c>
      <c r="AX3662" s="13" t="s">
        <v>72</v>
      </c>
      <c r="AY3662" s="165" t="s">
        <v>195</v>
      </c>
    </row>
    <row r="3663" spans="2:51" s="13" customFormat="1">
      <c r="B3663" s="164"/>
      <c r="D3663" s="159" t="s">
        <v>206</v>
      </c>
      <c r="E3663" s="165" t="s">
        <v>3</v>
      </c>
      <c r="F3663" s="166" t="s">
        <v>1837</v>
      </c>
      <c r="H3663" s="167">
        <v>26.154</v>
      </c>
      <c r="I3663" s="168"/>
      <c r="L3663" s="164"/>
      <c r="M3663" s="169"/>
      <c r="N3663" s="170"/>
      <c r="O3663" s="170"/>
      <c r="P3663" s="170"/>
      <c r="Q3663" s="170"/>
      <c r="R3663" s="170"/>
      <c r="S3663" s="170"/>
      <c r="T3663" s="171"/>
      <c r="AT3663" s="165" t="s">
        <v>206</v>
      </c>
      <c r="AU3663" s="165" t="s">
        <v>81</v>
      </c>
      <c r="AV3663" s="13" t="s">
        <v>81</v>
      </c>
      <c r="AW3663" s="13" t="s">
        <v>34</v>
      </c>
      <c r="AX3663" s="13" t="s">
        <v>72</v>
      </c>
      <c r="AY3663" s="165" t="s">
        <v>195</v>
      </c>
    </row>
    <row r="3664" spans="2:51" s="13" customFormat="1">
      <c r="B3664" s="164"/>
      <c r="D3664" s="159" t="s">
        <v>206</v>
      </c>
      <c r="E3664" s="165" t="s">
        <v>3</v>
      </c>
      <c r="F3664" s="166" t="s">
        <v>4489</v>
      </c>
      <c r="H3664" s="167">
        <v>5.6</v>
      </c>
      <c r="I3664" s="168"/>
      <c r="L3664" s="164"/>
      <c r="M3664" s="169"/>
      <c r="N3664" s="170"/>
      <c r="O3664" s="170"/>
      <c r="P3664" s="170"/>
      <c r="Q3664" s="170"/>
      <c r="R3664" s="170"/>
      <c r="S3664" s="170"/>
      <c r="T3664" s="171"/>
      <c r="AT3664" s="165" t="s">
        <v>206</v>
      </c>
      <c r="AU3664" s="165" t="s">
        <v>81</v>
      </c>
      <c r="AV3664" s="13" t="s">
        <v>81</v>
      </c>
      <c r="AW3664" s="13" t="s">
        <v>34</v>
      </c>
      <c r="AX3664" s="13" t="s">
        <v>72</v>
      </c>
      <c r="AY3664" s="165" t="s">
        <v>195</v>
      </c>
    </row>
    <row r="3665" spans="1:65" s="13" customFormat="1">
      <c r="B3665" s="164"/>
      <c r="D3665" s="159" t="s">
        <v>206</v>
      </c>
      <c r="E3665" s="165" t="s">
        <v>3</v>
      </c>
      <c r="F3665" s="166" t="s">
        <v>4490</v>
      </c>
      <c r="H3665" s="167">
        <v>5</v>
      </c>
      <c r="I3665" s="168"/>
      <c r="L3665" s="164"/>
      <c r="M3665" s="169"/>
      <c r="N3665" s="170"/>
      <c r="O3665" s="170"/>
      <c r="P3665" s="170"/>
      <c r="Q3665" s="170"/>
      <c r="R3665" s="170"/>
      <c r="S3665" s="170"/>
      <c r="T3665" s="171"/>
      <c r="AT3665" s="165" t="s">
        <v>206</v>
      </c>
      <c r="AU3665" s="165" t="s">
        <v>81</v>
      </c>
      <c r="AV3665" s="13" t="s">
        <v>81</v>
      </c>
      <c r="AW3665" s="13" t="s">
        <v>34</v>
      </c>
      <c r="AX3665" s="13" t="s">
        <v>72</v>
      </c>
      <c r="AY3665" s="165" t="s">
        <v>195</v>
      </c>
    </row>
    <row r="3666" spans="1:65" s="13" customFormat="1">
      <c r="B3666" s="164"/>
      <c r="D3666" s="159" t="s">
        <v>206</v>
      </c>
      <c r="E3666" s="165" t="s">
        <v>3</v>
      </c>
      <c r="F3666" s="166" t="s">
        <v>1838</v>
      </c>
      <c r="H3666" s="167">
        <v>17.154</v>
      </c>
      <c r="I3666" s="168"/>
      <c r="L3666" s="164"/>
      <c r="M3666" s="169"/>
      <c r="N3666" s="170"/>
      <c r="O3666" s="170"/>
      <c r="P3666" s="170"/>
      <c r="Q3666" s="170"/>
      <c r="R3666" s="170"/>
      <c r="S3666" s="170"/>
      <c r="T3666" s="171"/>
      <c r="AT3666" s="165" t="s">
        <v>206</v>
      </c>
      <c r="AU3666" s="165" t="s">
        <v>81</v>
      </c>
      <c r="AV3666" s="13" t="s">
        <v>81</v>
      </c>
      <c r="AW3666" s="13" t="s">
        <v>34</v>
      </c>
      <c r="AX3666" s="13" t="s">
        <v>72</v>
      </c>
      <c r="AY3666" s="165" t="s">
        <v>195</v>
      </c>
    </row>
    <row r="3667" spans="1:65" s="13" customFormat="1">
      <c r="B3667" s="164"/>
      <c r="D3667" s="159" t="s">
        <v>206</v>
      </c>
      <c r="E3667" s="165" t="s">
        <v>3</v>
      </c>
      <c r="F3667" s="166" t="s">
        <v>4485</v>
      </c>
      <c r="H3667" s="167">
        <v>5.2</v>
      </c>
      <c r="I3667" s="168"/>
      <c r="L3667" s="164"/>
      <c r="M3667" s="169"/>
      <c r="N3667" s="170"/>
      <c r="O3667" s="170"/>
      <c r="P3667" s="170"/>
      <c r="Q3667" s="170"/>
      <c r="R3667" s="170"/>
      <c r="S3667" s="170"/>
      <c r="T3667" s="171"/>
      <c r="AT3667" s="165" t="s">
        <v>206</v>
      </c>
      <c r="AU3667" s="165" t="s">
        <v>81</v>
      </c>
      <c r="AV3667" s="13" t="s">
        <v>81</v>
      </c>
      <c r="AW3667" s="13" t="s">
        <v>34</v>
      </c>
      <c r="AX3667" s="13" t="s">
        <v>72</v>
      </c>
      <c r="AY3667" s="165" t="s">
        <v>195</v>
      </c>
    </row>
    <row r="3668" spans="1:65" s="13" customFormat="1">
      <c r="B3668" s="164"/>
      <c r="D3668" s="159" t="s">
        <v>206</v>
      </c>
      <c r="E3668" s="165" t="s">
        <v>3</v>
      </c>
      <c r="F3668" s="166" t="s">
        <v>4474</v>
      </c>
      <c r="H3668" s="167">
        <v>4.8</v>
      </c>
      <c r="I3668" s="168"/>
      <c r="L3668" s="164"/>
      <c r="M3668" s="169"/>
      <c r="N3668" s="170"/>
      <c r="O3668" s="170"/>
      <c r="P3668" s="170"/>
      <c r="Q3668" s="170"/>
      <c r="R3668" s="170"/>
      <c r="S3668" s="170"/>
      <c r="T3668" s="171"/>
      <c r="AT3668" s="165" t="s">
        <v>206</v>
      </c>
      <c r="AU3668" s="165" t="s">
        <v>81</v>
      </c>
      <c r="AV3668" s="13" t="s">
        <v>81</v>
      </c>
      <c r="AW3668" s="13" t="s">
        <v>34</v>
      </c>
      <c r="AX3668" s="13" t="s">
        <v>72</v>
      </c>
      <c r="AY3668" s="165" t="s">
        <v>195</v>
      </c>
    </row>
    <row r="3669" spans="1:65" s="13" customFormat="1">
      <c r="B3669" s="164"/>
      <c r="D3669" s="159" t="s">
        <v>206</v>
      </c>
      <c r="E3669" s="165" t="s">
        <v>3</v>
      </c>
      <c r="F3669" s="166" t="s">
        <v>4474</v>
      </c>
      <c r="H3669" s="167">
        <v>4.8</v>
      </c>
      <c r="I3669" s="168"/>
      <c r="L3669" s="164"/>
      <c r="M3669" s="169"/>
      <c r="N3669" s="170"/>
      <c r="O3669" s="170"/>
      <c r="P3669" s="170"/>
      <c r="Q3669" s="170"/>
      <c r="R3669" s="170"/>
      <c r="S3669" s="170"/>
      <c r="T3669" s="171"/>
      <c r="AT3669" s="165" t="s">
        <v>206</v>
      </c>
      <c r="AU3669" s="165" t="s">
        <v>81</v>
      </c>
      <c r="AV3669" s="13" t="s">
        <v>81</v>
      </c>
      <c r="AW3669" s="13" t="s">
        <v>34</v>
      </c>
      <c r="AX3669" s="13" t="s">
        <v>72</v>
      </c>
      <c r="AY3669" s="165" t="s">
        <v>195</v>
      </c>
    </row>
    <row r="3670" spans="1:65" s="13" customFormat="1">
      <c r="B3670" s="164"/>
      <c r="D3670" s="159" t="s">
        <v>206</v>
      </c>
      <c r="E3670" s="165" t="s">
        <v>3</v>
      </c>
      <c r="F3670" s="166" t="s">
        <v>4491</v>
      </c>
      <c r="H3670" s="167">
        <v>4.3499999999999996</v>
      </c>
      <c r="I3670" s="168"/>
      <c r="L3670" s="164"/>
      <c r="M3670" s="169"/>
      <c r="N3670" s="170"/>
      <c r="O3670" s="170"/>
      <c r="P3670" s="170"/>
      <c r="Q3670" s="170"/>
      <c r="R3670" s="170"/>
      <c r="S3670" s="170"/>
      <c r="T3670" s="171"/>
      <c r="AT3670" s="165" t="s">
        <v>206</v>
      </c>
      <c r="AU3670" s="165" t="s">
        <v>81</v>
      </c>
      <c r="AV3670" s="13" t="s">
        <v>81</v>
      </c>
      <c r="AW3670" s="13" t="s">
        <v>34</v>
      </c>
      <c r="AX3670" s="13" t="s">
        <v>72</v>
      </c>
      <c r="AY3670" s="165" t="s">
        <v>195</v>
      </c>
    </row>
    <row r="3671" spans="1:65" s="13" customFormat="1">
      <c r="B3671" s="164"/>
      <c r="D3671" s="159" t="s">
        <v>206</v>
      </c>
      <c r="E3671" s="165" t="s">
        <v>3</v>
      </c>
      <c r="F3671" s="166" t="s">
        <v>4492</v>
      </c>
      <c r="H3671" s="167">
        <v>4.75</v>
      </c>
      <c r="I3671" s="168"/>
      <c r="L3671" s="164"/>
      <c r="M3671" s="169"/>
      <c r="N3671" s="170"/>
      <c r="O3671" s="170"/>
      <c r="P3671" s="170"/>
      <c r="Q3671" s="170"/>
      <c r="R3671" s="170"/>
      <c r="S3671" s="170"/>
      <c r="T3671" s="171"/>
      <c r="AT3671" s="165" t="s">
        <v>206</v>
      </c>
      <c r="AU3671" s="165" t="s">
        <v>81</v>
      </c>
      <c r="AV3671" s="13" t="s">
        <v>81</v>
      </c>
      <c r="AW3671" s="13" t="s">
        <v>34</v>
      </c>
      <c r="AX3671" s="13" t="s">
        <v>72</v>
      </c>
      <c r="AY3671" s="165" t="s">
        <v>195</v>
      </c>
    </row>
    <row r="3672" spans="1:65" s="13" customFormat="1">
      <c r="B3672" s="164"/>
      <c r="D3672" s="159" t="s">
        <v>206</v>
      </c>
      <c r="E3672" s="165" t="s">
        <v>3</v>
      </c>
      <c r="F3672" s="166" t="s">
        <v>4493</v>
      </c>
      <c r="H3672" s="167">
        <v>4.7</v>
      </c>
      <c r="I3672" s="168"/>
      <c r="L3672" s="164"/>
      <c r="M3672" s="169"/>
      <c r="N3672" s="170"/>
      <c r="O3672" s="170"/>
      <c r="P3672" s="170"/>
      <c r="Q3672" s="170"/>
      <c r="R3672" s="170"/>
      <c r="S3672" s="170"/>
      <c r="T3672" s="171"/>
      <c r="AT3672" s="165" t="s">
        <v>206</v>
      </c>
      <c r="AU3672" s="165" t="s">
        <v>81</v>
      </c>
      <c r="AV3672" s="13" t="s">
        <v>81</v>
      </c>
      <c r="AW3672" s="13" t="s">
        <v>34</v>
      </c>
      <c r="AX3672" s="13" t="s">
        <v>72</v>
      </c>
      <c r="AY3672" s="165" t="s">
        <v>195</v>
      </c>
    </row>
    <row r="3673" spans="1:65" s="14" customFormat="1">
      <c r="B3673" s="172"/>
      <c r="D3673" s="159" t="s">
        <v>206</v>
      </c>
      <c r="E3673" s="173" t="s">
        <v>3</v>
      </c>
      <c r="F3673" s="174" t="s">
        <v>516</v>
      </c>
      <c r="H3673" s="175">
        <v>542.09</v>
      </c>
      <c r="I3673" s="176"/>
      <c r="L3673" s="172"/>
      <c r="M3673" s="177"/>
      <c r="N3673" s="178"/>
      <c r="O3673" s="178"/>
      <c r="P3673" s="178"/>
      <c r="Q3673" s="178"/>
      <c r="R3673" s="178"/>
      <c r="S3673" s="178"/>
      <c r="T3673" s="179"/>
      <c r="AT3673" s="173" t="s">
        <v>206</v>
      </c>
      <c r="AU3673" s="173" t="s">
        <v>81</v>
      </c>
      <c r="AV3673" s="14" t="s">
        <v>109</v>
      </c>
      <c r="AW3673" s="14" t="s">
        <v>34</v>
      </c>
      <c r="AX3673" s="14" t="s">
        <v>72</v>
      </c>
      <c r="AY3673" s="173" t="s">
        <v>195</v>
      </c>
    </row>
    <row r="3674" spans="1:65" s="13" customFormat="1">
      <c r="B3674" s="164"/>
      <c r="D3674" s="159" t="s">
        <v>206</v>
      </c>
      <c r="E3674" s="165" t="s">
        <v>3</v>
      </c>
      <c r="F3674" s="166" t="s">
        <v>1137</v>
      </c>
      <c r="H3674" s="167">
        <v>110</v>
      </c>
      <c r="I3674" s="168"/>
      <c r="L3674" s="164"/>
      <c r="M3674" s="169"/>
      <c r="N3674" s="170"/>
      <c r="O3674" s="170"/>
      <c r="P3674" s="170"/>
      <c r="Q3674" s="170"/>
      <c r="R3674" s="170"/>
      <c r="S3674" s="170"/>
      <c r="T3674" s="171"/>
      <c r="AT3674" s="165" t="s">
        <v>206</v>
      </c>
      <c r="AU3674" s="165" t="s">
        <v>81</v>
      </c>
      <c r="AV3674" s="13" t="s">
        <v>81</v>
      </c>
      <c r="AW3674" s="13" t="s">
        <v>34</v>
      </c>
      <c r="AX3674" s="13" t="s">
        <v>72</v>
      </c>
      <c r="AY3674" s="165" t="s">
        <v>195</v>
      </c>
    </row>
    <row r="3675" spans="1:65" s="14" customFormat="1">
      <c r="B3675" s="172"/>
      <c r="D3675" s="159" t="s">
        <v>206</v>
      </c>
      <c r="E3675" s="173" t="s">
        <v>3</v>
      </c>
      <c r="F3675" s="174" t="s">
        <v>4392</v>
      </c>
      <c r="H3675" s="175">
        <v>110</v>
      </c>
      <c r="I3675" s="176"/>
      <c r="L3675" s="172"/>
      <c r="M3675" s="177"/>
      <c r="N3675" s="178"/>
      <c r="O3675" s="178"/>
      <c r="P3675" s="178"/>
      <c r="Q3675" s="178"/>
      <c r="R3675" s="178"/>
      <c r="S3675" s="178"/>
      <c r="T3675" s="179"/>
      <c r="AT3675" s="173" t="s">
        <v>206</v>
      </c>
      <c r="AU3675" s="173" t="s">
        <v>81</v>
      </c>
      <c r="AV3675" s="14" t="s">
        <v>109</v>
      </c>
      <c r="AW3675" s="14" t="s">
        <v>34</v>
      </c>
      <c r="AX3675" s="14" t="s">
        <v>72</v>
      </c>
      <c r="AY3675" s="173" t="s">
        <v>195</v>
      </c>
    </row>
    <row r="3676" spans="1:65" s="15" customFormat="1">
      <c r="B3676" s="180"/>
      <c r="D3676" s="159" t="s">
        <v>206</v>
      </c>
      <c r="E3676" s="181" t="s">
        <v>3</v>
      </c>
      <c r="F3676" s="182" t="s">
        <v>212</v>
      </c>
      <c r="H3676" s="183">
        <v>1208.9659999999999</v>
      </c>
      <c r="I3676" s="184"/>
      <c r="L3676" s="180"/>
      <c r="M3676" s="185"/>
      <c r="N3676" s="186"/>
      <c r="O3676" s="186"/>
      <c r="P3676" s="186"/>
      <c r="Q3676" s="186"/>
      <c r="R3676" s="186"/>
      <c r="S3676" s="186"/>
      <c r="T3676" s="187"/>
      <c r="AT3676" s="181" t="s">
        <v>206</v>
      </c>
      <c r="AU3676" s="181" t="s">
        <v>81</v>
      </c>
      <c r="AV3676" s="15" t="s">
        <v>202</v>
      </c>
      <c r="AW3676" s="15" t="s">
        <v>34</v>
      </c>
      <c r="AX3676" s="15" t="s">
        <v>79</v>
      </c>
      <c r="AY3676" s="181" t="s">
        <v>195</v>
      </c>
    </row>
    <row r="3677" spans="1:65" s="2" customFormat="1" ht="49.15" customHeight="1">
      <c r="A3677" s="35"/>
      <c r="B3677" s="145"/>
      <c r="C3677" s="146" t="s">
        <v>4494</v>
      </c>
      <c r="D3677" s="146" t="s">
        <v>197</v>
      </c>
      <c r="E3677" s="147" t="s">
        <v>4495</v>
      </c>
      <c r="F3677" s="148" t="s">
        <v>4496</v>
      </c>
      <c r="G3677" s="149" t="s">
        <v>262</v>
      </c>
      <c r="H3677" s="150">
        <v>24.579000000000001</v>
      </c>
      <c r="I3677" s="151"/>
      <c r="J3677" s="152">
        <f>ROUND(I3677*H3677,2)</f>
        <v>0</v>
      </c>
      <c r="K3677" s="148" t="s">
        <v>201</v>
      </c>
      <c r="L3677" s="36"/>
      <c r="M3677" s="153" t="s">
        <v>3</v>
      </c>
      <c r="N3677" s="154" t="s">
        <v>43</v>
      </c>
      <c r="O3677" s="56"/>
      <c r="P3677" s="155">
        <f>O3677*H3677</f>
        <v>0</v>
      </c>
      <c r="Q3677" s="155">
        <v>0</v>
      </c>
      <c r="R3677" s="155">
        <f>Q3677*H3677</f>
        <v>0</v>
      </c>
      <c r="S3677" s="155">
        <v>0</v>
      </c>
      <c r="T3677" s="156">
        <f>S3677*H3677</f>
        <v>0</v>
      </c>
      <c r="U3677" s="35"/>
      <c r="V3677" s="35"/>
      <c r="W3677" s="35"/>
      <c r="X3677" s="35"/>
      <c r="Y3677" s="35"/>
      <c r="Z3677" s="35"/>
      <c r="AA3677" s="35"/>
      <c r="AB3677" s="35"/>
      <c r="AC3677" s="35"/>
      <c r="AD3677" s="35"/>
      <c r="AE3677" s="35"/>
      <c r="AR3677" s="157" t="s">
        <v>292</v>
      </c>
      <c r="AT3677" s="157" t="s">
        <v>197</v>
      </c>
      <c r="AU3677" s="157" t="s">
        <v>81</v>
      </c>
      <c r="AY3677" s="20" t="s">
        <v>195</v>
      </c>
      <c r="BE3677" s="158">
        <f>IF(N3677="základní",J3677,0)</f>
        <v>0</v>
      </c>
      <c r="BF3677" s="158">
        <f>IF(N3677="snížená",J3677,0)</f>
        <v>0</v>
      </c>
      <c r="BG3677" s="158">
        <f>IF(N3677="zákl. přenesená",J3677,0)</f>
        <v>0</v>
      </c>
      <c r="BH3677" s="158">
        <f>IF(N3677="sníž. přenesená",J3677,0)</f>
        <v>0</v>
      </c>
      <c r="BI3677" s="158">
        <f>IF(N3677="nulová",J3677,0)</f>
        <v>0</v>
      </c>
      <c r="BJ3677" s="20" t="s">
        <v>79</v>
      </c>
      <c r="BK3677" s="158">
        <f>ROUND(I3677*H3677,2)</f>
        <v>0</v>
      </c>
      <c r="BL3677" s="20" t="s">
        <v>292</v>
      </c>
      <c r="BM3677" s="157" t="s">
        <v>4497</v>
      </c>
    </row>
    <row r="3678" spans="1:65" s="2" customFormat="1" ht="126.75">
      <c r="A3678" s="35"/>
      <c r="B3678" s="36"/>
      <c r="C3678" s="35"/>
      <c r="D3678" s="159" t="s">
        <v>204</v>
      </c>
      <c r="E3678" s="35"/>
      <c r="F3678" s="160" t="s">
        <v>2470</v>
      </c>
      <c r="G3678" s="35"/>
      <c r="H3678" s="35"/>
      <c r="I3678" s="161"/>
      <c r="J3678" s="35"/>
      <c r="K3678" s="35"/>
      <c r="L3678" s="36"/>
      <c r="M3678" s="162"/>
      <c r="N3678" s="163"/>
      <c r="O3678" s="56"/>
      <c r="P3678" s="56"/>
      <c r="Q3678" s="56"/>
      <c r="R3678" s="56"/>
      <c r="S3678" s="56"/>
      <c r="T3678" s="57"/>
      <c r="U3678" s="35"/>
      <c r="V3678" s="35"/>
      <c r="W3678" s="35"/>
      <c r="X3678" s="35"/>
      <c r="Y3678" s="35"/>
      <c r="Z3678" s="35"/>
      <c r="AA3678" s="35"/>
      <c r="AB3678" s="35"/>
      <c r="AC3678" s="35"/>
      <c r="AD3678" s="35"/>
      <c r="AE3678" s="35"/>
      <c r="AT3678" s="20" t="s">
        <v>204</v>
      </c>
      <c r="AU3678" s="20" t="s">
        <v>81</v>
      </c>
    </row>
    <row r="3679" spans="1:65" s="12" customFormat="1" ht="22.9" customHeight="1">
      <c r="B3679" s="132"/>
      <c r="D3679" s="133" t="s">
        <v>71</v>
      </c>
      <c r="E3679" s="143" t="s">
        <v>4498</v>
      </c>
      <c r="F3679" s="143" t="s">
        <v>4499</v>
      </c>
      <c r="I3679" s="135"/>
      <c r="J3679" s="144">
        <f>BK3679</f>
        <v>0</v>
      </c>
      <c r="L3679" s="132"/>
      <c r="M3679" s="137"/>
      <c r="N3679" s="138"/>
      <c r="O3679" s="138"/>
      <c r="P3679" s="139">
        <f>SUM(P3680:P3738)</f>
        <v>0</v>
      </c>
      <c r="Q3679" s="138"/>
      <c r="R3679" s="139">
        <f>SUM(R3680:R3738)</f>
        <v>0.61117926</v>
      </c>
      <c r="S3679" s="138"/>
      <c r="T3679" s="140">
        <f>SUM(T3680:T3738)</f>
        <v>0</v>
      </c>
      <c r="AR3679" s="133" t="s">
        <v>81</v>
      </c>
      <c r="AT3679" s="141" t="s">
        <v>71</v>
      </c>
      <c r="AU3679" s="141" t="s">
        <v>79</v>
      </c>
      <c r="AY3679" s="133" t="s">
        <v>195</v>
      </c>
      <c r="BK3679" s="142">
        <f>SUM(BK3680:BK3738)</f>
        <v>0</v>
      </c>
    </row>
    <row r="3680" spans="1:65" s="2" customFormat="1" ht="37.9" customHeight="1">
      <c r="A3680" s="35"/>
      <c r="B3680" s="145"/>
      <c r="C3680" s="146" t="s">
        <v>4500</v>
      </c>
      <c r="D3680" s="146" t="s">
        <v>197</v>
      </c>
      <c r="E3680" s="147" t="s">
        <v>4501</v>
      </c>
      <c r="F3680" s="148" t="s">
        <v>4502</v>
      </c>
      <c r="G3680" s="149" t="s">
        <v>300</v>
      </c>
      <c r="H3680" s="150">
        <v>2632.7130000000002</v>
      </c>
      <c r="I3680" s="151"/>
      <c r="J3680" s="152">
        <f>ROUND(I3680*H3680,2)</f>
        <v>0</v>
      </c>
      <c r="K3680" s="148" t="s">
        <v>201</v>
      </c>
      <c r="L3680" s="36"/>
      <c r="M3680" s="153" t="s">
        <v>3</v>
      </c>
      <c r="N3680" s="154" t="s">
        <v>43</v>
      </c>
      <c r="O3680" s="56"/>
      <c r="P3680" s="155">
        <f>O3680*H3680</f>
        <v>0</v>
      </c>
      <c r="Q3680" s="155">
        <v>8.0000000000000007E-5</v>
      </c>
      <c r="R3680" s="155">
        <f>Q3680*H3680</f>
        <v>0.21061704000000003</v>
      </c>
      <c r="S3680" s="155">
        <v>0</v>
      </c>
      <c r="T3680" s="156">
        <f>S3680*H3680</f>
        <v>0</v>
      </c>
      <c r="U3680" s="35"/>
      <c r="V3680" s="35"/>
      <c r="W3680" s="35"/>
      <c r="X3680" s="35"/>
      <c r="Y3680" s="35"/>
      <c r="Z3680" s="35"/>
      <c r="AA3680" s="35"/>
      <c r="AB3680" s="35"/>
      <c r="AC3680" s="35"/>
      <c r="AD3680" s="35"/>
      <c r="AE3680" s="35"/>
      <c r="AR3680" s="157" t="s">
        <v>292</v>
      </c>
      <c r="AT3680" s="157" t="s">
        <v>197</v>
      </c>
      <c r="AU3680" s="157" t="s">
        <v>81</v>
      </c>
      <c r="AY3680" s="20" t="s">
        <v>195</v>
      </c>
      <c r="BE3680" s="158">
        <f>IF(N3680="základní",J3680,0)</f>
        <v>0</v>
      </c>
      <c r="BF3680" s="158">
        <f>IF(N3680="snížená",J3680,0)</f>
        <v>0</v>
      </c>
      <c r="BG3680" s="158">
        <f>IF(N3680="zákl. přenesená",J3680,0)</f>
        <v>0</v>
      </c>
      <c r="BH3680" s="158">
        <f>IF(N3680="sníž. přenesená",J3680,0)</f>
        <v>0</v>
      </c>
      <c r="BI3680" s="158">
        <f>IF(N3680="nulová",J3680,0)</f>
        <v>0</v>
      </c>
      <c r="BJ3680" s="20" t="s">
        <v>79</v>
      </c>
      <c r="BK3680" s="158">
        <f>ROUND(I3680*H3680,2)</f>
        <v>0</v>
      </c>
      <c r="BL3680" s="20" t="s">
        <v>292</v>
      </c>
      <c r="BM3680" s="157" t="s">
        <v>4503</v>
      </c>
    </row>
    <row r="3681" spans="2:51" s="13" customFormat="1">
      <c r="B3681" s="164"/>
      <c r="D3681" s="159" t="s">
        <v>206</v>
      </c>
      <c r="E3681" s="165" t="s">
        <v>3</v>
      </c>
      <c r="F3681" s="166" t="s">
        <v>4504</v>
      </c>
      <c r="H3681" s="167">
        <v>5.5940000000000003</v>
      </c>
      <c r="I3681" s="168"/>
      <c r="L3681" s="164"/>
      <c r="M3681" s="169"/>
      <c r="N3681" s="170"/>
      <c r="O3681" s="170"/>
      <c r="P3681" s="170"/>
      <c r="Q3681" s="170"/>
      <c r="R3681" s="170"/>
      <c r="S3681" s="170"/>
      <c r="T3681" s="171"/>
      <c r="AT3681" s="165" t="s">
        <v>206</v>
      </c>
      <c r="AU3681" s="165" t="s">
        <v>81</v>
      </c>
      <c r="AV3681" s="13" t="s">
        <v>81</v>
      </c>
      <c r="AW3681" s="13" t="s">
        <v>34</v>
      </c>
      <c r="AX3681" s="13" t="s">
        <v>72</v>
      </c>
      <c r="AY3681" s="165" t="s">
        <v>195</v>
      </c>
    </row>
    <row r="3682" spans="2:51" s="13" customFormat="1">
      <c r="B3682" s="164"/>
      <c r="D3682" s="159" t="s">
        <v>206</v>
      </c>
      <c r="E3682" s="165" t="s">
        <v>3</v>
      </c>
      <c r="F3682" s="166" t="s">
        <v>4505</v>
      </c>
      <c r="H3682" s="167">
        <v>201.78700000000001</v>
      </c>
      <c r="I3682" s="168"/>
      <c r="L3682" s="164"/>
      <c r="M3682" s="169"/>
      <c r="N3682" s="170"/>
      <c r="O3682" s="170"/>
      <c r="P3682" s="170"/>
      <c r="Q3682" s="170"/>
      <c r="R3682" s="170"/>
      <c r="S3682" s="170"/>
      <c r="T3682" s="171"/>
      <c r="AT3682" s="165" t="s">
        <v>206</v>
      </c>
      <c r="AU3682" s="165" t="s">
        <v>81</v>
      </c>
      <c r="AV3682" s="13" t="s">
        <v>81</v>
      </c>
      <c r="AW3682" s="13" t="s">
        <v>34</v>
      </c>
      <c r="AX3682" s="13" t="s">
        <v>72</v>
      </c>
      <c r="AY3682" s="165" t="s">
        <v>195</v>
      </c>
    </row>
    <row r="3683" spans="2:51" s="13" customFormat="1">
      <c r="B3683" s="164"/>
      <c r="D3683" s="159" t="s">
        <v>206</v>
      </c>
      <c r="E3683" s="165" t="s">
        <v>3</v>
      </c>
      <c r="F3683" s="166" t="s">
        <v>4506</v>
      </c>
      <c r="H3683" s="167">
        <v>1256.787</v>
      </c>
      <c r="I3683" s="168"/>
      <c r="L3683" s="164"/>
      <c r="M3683" s="169"/>
      <c r="N3683" s="170"/>
      <c r="O3683" s="170"/>
      <c r="P3683" s="170"/>
      <c r="Q3683" s="170"/>
      <c r="R3683" s="170"/>
      <c r="S3683" s="170"/>
      <c r="T3683" s="171"/>
      <c r="AT3683" s="165" t="s">
        <v>206</v>
      </c>
      <c r="AU3683" s="165" t="s">
        <v>81</v>
      </c>
      <c r="AV3683" s="13" t="s">
        <v>81</v>
      </c>
      <c r="AW3683" s="13" t="s">
        <v>34</v>
      </c>
      <c r="AX3683" s="13" t="s">
        <v>72</v>
      </c>
      <c r="AY3683" s="165" t="s">
        <v>195</v>
      </c>
    </row>
    <row r="3684" spans="2:51" s="13" customFormat="1">
      <c r="B3684" s="164"/>
      <c r="D3684" s="159" t="s">
        <v>206</v>
      </c>
      <c r="E3684" s="165" t="s">
        <v>3</v>
      </c>
      <c r="F3684" s="166" t="s">
        <v>4507</v>
      </c>
      <c r="H3684" s="167">
        <v>321.3</v>
      </c>
      <c r="I3684" s="168"/>
      <c r="L3684" s="164"/>
      <c r="M3684" s="169"/>
      <c r="N3684" s="170"/>
      <c r="O3684" s="170"/>
      <c r="P3684" s="170"/>
      <c r="Q3684" s="170"/>
      <c r="R3684" s="170"/>
      <c r="S3684" s="170"/>
      <c r="T3684" s="171"/>
      <c r="AT3684" s="165" t="s">
        <v>206</v>
      </c>
      <c r="AU3684" s="165" t="s">
        <v>81</v>
      </c>
      <c r="AV3684" s="13" t="s">
        <v>81</v>
      </c>
      <c r="AW3684" s="13" t="s">
        <v>34</v>
      </c>
      <c r="AX3684" s="13" t="s">
        <v>72</v>
      </c>
      <c r="AY3684" s="165" t="s">
        <v>195</v>
      </c>
    </row>
    <row r="3685" spans="2:51" s="13" customFormat="1">
      <c r="B3685" s="164"/>
      <c r="D3685" s="159" t="s">
        <v>206</v>
      </c>
      <c r="E3685" s="165" t="s">
        <v>3</v>
      </c>
      <c r="F3685" s="166" t="s">
        <v>4508</v>
      </c>
      <c r="H3685" s="167">
        <v>12.834</v>
      </c>
      <c r="I3685" s="168"/>
      <c r="L3685" s="164"/>
      <c r="M3685" s="169"/>
      <c r="N3685" s="170"/>
      <c r="O3685" s="170"/>
      <c r="P3685" s="170"/>
      <c r="Q3685" s="170"/>
      <c r="R3685" s="170"/>
      <c r="S3685" s="170"/>
      <c r="T3685" s="171"/>
      <c r="AT3685" s="165" t="s">
        <v>206</v>
      </c>
      <c r="AU3685" s="165" t="s">
        <v>81</v>
      </c>
      <c r="AV3685" s="13" t="s">
        <v>81</v>
      </c>
      <c r="AW3685" s="13" t="s">
        <v>34</v>
      </c>
      <c r="AX3685" s="13" t="s">
        <v>72</v>
      </c>
      <c r="AY3685" s="165" t="s">
        <v>195</v>
      </c>
    </row>
    <row r="3686" spans="2:51" s="13" customFormat="1">
      <c r="B3686" s="164"/>
      <c r="D3686" s="159" t="s">
        <v>206</v>
      </c>
      <c r="E3686" s="165" t="s">
        <v>3</v>
      </c>
      <c r="F3686" s="166" t="s">
        <v>4509</v>
      </c>
      <c r="H3686" s="167">
        <v>28.56</v>
      </c>
      <c r="I3686" s="168"/>
      <c r="L3686" s="164"/>
      <c r="M3686" s="169"/>
      <c r="N3686" s="170"/>
      <c r="O3686" s="170"/>
      <c r="P3686" s="170"/>
      <c r="Q3686" s="170"/>
      <c r="R3686" s="170"/>
      <c r="S3686" s="170"/>
      <c r="T3686" s="171"/>
      <c r="AT3686" s="165" t="s">
        <v>206</v>
      </c>
      <c r="AU3686" s="165" t="s">
        <v>81</v>
      </c>
      <c r="AV3686" s="13" t="s">
        <v>81</v>
      </c>
      <c r="AW3686" s="13" t="s">
        <v>34</v>
      </c>
      <c r="AX3686" s="13" t="s">
        <v>72</v>
      </c>
      <c r="AY3686" s="165" t="s">
        <v>195</v>
      </c>
    </row>
    <row r="3687" spans="2:51" s="13" customFormat="1">
      <c r="B3687" s="164"/>
      <c r="D3687" s="159" t="s">
        <v>206</v>
      </c>
      <c r="E3687" s="165" t="s">
        <v>3</v>
      </c>
      <c r="F3687" s="166" t="s">
        <v>4510</v>
      </c>
      <c r="H3687" s="167">
        <v>72.191999999999993</v>
      </c>
      <c r="I3687" s="168"/>
      <c r="L3687" s="164"/>
      <c r="M3687" s="169"/>
      <c r="N3687" s="170"/>
      <c r="O3687" s="170"/>
      <c r="P3687" s="170"/>
      <c r="Q3687" s="170"/>
      <c r="R3687" s="170"/>
      <c r="S3687" s="170"/>
      <c r="T3687" s="171"/>
      <c r="AT3687" s="165" t="s">
        <v>206</v>
      </c>
      <c r="AU3687" s="165" t="s">
        <v>81</v>
      </c>
      <c r="AV3687" s="13" t="s">
        <v>81</v>
      </c>
      <c r="AW3687" s="13" t="s">
        <v>34</v>
      </c>
      <c r="AX3687" s="13" t="s">
        <v>72</v>
      </c>
      <c r="AY3687" s="165" t="s">
        <v>195</v>
      </c>
    </row>
    <row r="3688" spans="2:51" s="13" customFormat="1">
      <c r="B3688" s="164"/>
      <c r="D3688" s="159" t="s">
        <v>206</v>
      </c>
      <c r="E3688" s="165" t="s">
        <v>3</v>
      </c>
      <c r="F3688" s="166" t="s">
        <v>4511</v>
      </c>
      <c r="H3688" s="167">
        <v>34.04</v>
      </c>
      <c r="I3688" s="168"/>
      <c r="L3688" s="164"/>
      <c r="M3688" s="169"/>
      <c r="N3688" s="170"/>
      <c r="O3688" s="170"/>
      <c r="P3688" s="170"/>
      <c r="Q3688" s="170"/>
      <c r="R3688" s="170"/>
      <c r="S3688" s="170"/>
      <c r="T3688" s="171"/>
      <c r="AT3688" s="165" t="s">
        <v>206</v>
      </c>
      <c r="AU3688" s="165" t="s">
        <v>81</v>
      </c>
      <c r="AV3688" s="13" t="s">
        <v>81</v>
      </c>
      <c r="AW3688" s="13" t="s">
        <v>34</v>
      </c>
      <c r="AX3688" s="13" t="s">
        <v>72</v>
      </c>
      <c r="AY3688" s="165" t="s">
        <v>195</v>
      </c>
    </row>
    <row r="3689" spans="2:51" s="13" customFormat="1">
      <c r="B3689" s="164"/>
      <c r="D3689" s="159" t="s">
        <v>206</v>
      </c>
      <c r="E3689" s="165" t="s">
        <v>3</v>
      </c>
      <c r="F3689" s="166" t="s">
        <v>4512</v>
      </c>
      <c r="H3689" s="167">
        <v>47.573</v>
      </c>
      <c r="I3689" s="168"/>
      <c r="L3689" s="164"/>
      <c r="M3689" s="169"/>
      <c r="N3689" s="170"/>
      <c r="O3689" s="170"/>
      <c r="P3689" s="170"/>
      <c r="Q3689" s="170"/>
      <c r="R3689" s="170"/>
      <c r="S3689" s="170"/>
      <c r="T3689" s="171"/>
      <c r="AT3689" s="165" t="s">
        <v>206</v>
      </c>
      <c r="AU3689" s="165" t="s">
        <v>81</v>
      </c>
      <c r="AV3689" s="13" t="s">
        <v>81</v>
      </c>
      <c r="AW3689" s="13" t="s">
        <v>34</v>
      </c>
      <c r="AX3689" s="13" t="s">
        <v>72</v>
      </c>
      <c r="AY3689" s="165" t="s">
        <v>195</v>
      </c>
    </row>
    <row r="3690" spans="2:51" s="13" customFormat="1">
      <c r="B3690" s="164"/>
      <c r="D3690" s="159" t="s">
        <v>206</v>
      </c>
      <c r="E3690" s="165" t="s">
        <v>3</v>
      </c>
      <c r="F3690" s="166" t="s">
        <v>4513</v>
      </c>
      <c r="H3690" s="167">
        <v>18.355</v>
      </c>
      <c r="I3690" s="168"/>
      <c r="L3690" s="164"/>
      <c r="M3690" s="169"/>
      <c r="N3690" s="170"/>
      <c r="O3690" s="170"/>
      <c r="P3690" s="170"/>
      <c r="Q3690" s="170"/>
      <c r="R3690" s="170"/>
      <c r="S3690" s="170"/>
      <c r="T3690" s="171"/>
      <c r="AT3690" s="165" t="s">
        <v>206</v>
      </c>
      <c r="AU3690" s="165" t="s">
        <v>81</v>
      </c>
      <c r="AV3690" s="13" t="s">
        <v>81</v>
      </c>
      <c r="AW3690" s="13" t="s">
        <v>34</v>
      </c>
      <c r="AX3690" s="13" t="s">
        <v>72</v>
      </c>
      <c r="AY3690" s="165" t="s">
        <v>195</v>
      </c>
    </row>
    <row r="3691" spans="2:51" s="13" customFormat="1">
      <c r="B3691" s="164"/>
      <c r="D3691" s="159" t="s">
        <v>206</v>
      </c>
      <c r="E3691" s="165" t="s">
        <v>3</v>
      </c>
      <c r="F3691" s="166" t="s">
        <v>4514</v>
      </c>
      <c r="H3691" s="167">
        <v>3.6</v>
      </c>
      <c r="I3691" s="168"/>
      <c r="L3691" s="164"/>
      <c r="M3691" s="169"/>
      <c r="N3691" s="170"/>
      <c r="O3691" s="170"/>
      <c r="P3691" s="170"/>
      <c r="Q3691" s="170"/>
      <c r="R3691" s="170"/>
      <c r="S3691" s="170"/>
      <c r="T3691" s="171"/>
      <c r="AT3691" s="165" t="s">
        <v>206</v>
      </c>
      <c r="AU3691" s="165" t="s">
        <v>81</v>
      </c>
      <c r="AV3691" s="13" t="s">
        <v>81</v>
      </c>
      <c r="AW3691" s="13" t="s">
        <v>34</v>
      </c>
      <c r="AX3691" s="13" t="s">
        <v>72</v>
      </c>
      <c r="AY3691" s="165" t="s">
        <v>195</v>
      </c>
    </row>
    <row r="3692" spans="2:51" s="13" customFormat="1">
      <c r="B3692" s="164"/>
      <c r="D3692" s="159" t="s">
        <v>206</v>
      </c>
      <c r="E3692" s="165" t="s">
        <v>3</v>
      </c>
      <c r="F3692" s="166" t="s">
        <v>4515</v>
      </c>
      <c r="H3692" s="167">
        <v>1.5189999999999999</v>
      </c>
      <c r="I3692" s="168"/>
      <c r="L3692" s="164"/>
      <c r="M3692" s="169"/>
      <c r="N3692" s="170"/>
      <c r="O3692" s="170"/>
      <c r="P3692" s="170"/>
      <c r="Q3692" s="170"/>
      <c r="R3692" s="170"/>
      <c r="S3692" s="170"/>
      <c r="T3692" s="171"/>
      <c r="AT3692" s="165" t="s">
        <v>206</v>
      </c>
      <c r="AU3692" s="165" t="s">
        <v>81</v>
      </c>
      <c r="AV3692" s="13" t="s">
        <v>81</v>
      </c>
      <c r="AW3692" s="13" t="s">
        <v>34</v>
      </c>
      <c r="AX3692" s="13" t="s">
        <v>72</v>
      </c>
      <c r="AY3692" s="165" t="s">
        <v>195</v>
      </c>
    </row>
    <row r="3693" spans="2:51" s="13" customFormat="1">
      <c r="B3693" s="164"/>
      <c r="D3693" s="159" t="s">
        <v>206</v>
      </c>
      <c r="E3693" s="165" t="s">
        <v>3</v>
      </c>
      <c r="F3693" s="166" t="s">
        <v>4516</v>
      </c>
      <c r="H3693" s="167">
        <v>8.6880000000000006</v>
      </c>
      <c r="I3693" s="168"/>
      <c r="L3693" s="164"/>
      <c r="M3693" s="169"/>
      <c r="N3693" s="170"/>
      <c r="O3693" s="170"/>
      <c r="P3693" s="170"/>
      <c r="Q3693" s="170"/>
      <c r="R3693" s="170"/>
      <c r="S3693" s="170"/>
      <c r="T3693" s="171"/>
      <c r="AT3693" s="165" t="s">
        <v>206</v>
      </c>
      <c r="AU3693" s="165" t="s">
        <v>81</v>
      </c>
      <c r="AV3693" s="13" t="s">
        <v>81</v>
      </c>
      <c r="AW3693" s="13" t="s">
        <v>34</v>
      </c>
      <c r="AX3693" s="13" t="s">
        <v>72</v>
      </c>
      <c r="AY3693" s="165" t="s">
        <v>195</v>
      </c>
    </row>
    <row r="3694" spans="2:51" s="13" customFormat="1">
      <c r="B3694" s="164"/>
      <c r="D3694" s="159" t="s">
        <v>206</v>
      </c>
      <c r="E3694" s="165" t="s">
        <v>3</v>
      </c>
      <c r="F3694" s="166" t="s">
        <v>4517</v>
      </c>
      <c r="H3694" s="167">
        <v>40.037999999999997</v>
      </c>
      <c r="I3694" s="168"/>
      <c r="L3694" s="164"/>
      <c r="M3694" s="169"/>
      <c r="N3694" s="170"/>
      <c r="O3694" s="170"/>
      <c r="P3694" s="170"/>
      <c r="Q3694" s="170"/>
      <c r="R3694" s="170"/>
      <c r="S3694" s="170"/>
      <c r="T3694" s="171"/>
      <c r="AT3694" s="165" t="s">
        <v>206</v>
      </c>
      <c r="AU3694" s="165" t="s">
        <v>81</v>
      </c>
      <c r="AV3694" s="13" t="s">
        <v>81</v>
      </c>
      <c r="AW3694" s="13" t="s">
        <v>34</v>
      </c>
      <c r="AX3694" s="13" t="s">
        <v>72</v>
      </c>
      <c r="AY3694" s="165" t="s">
        <v>195</v>
      </c>
    </row>
    <row r="3695" spans="2:51" s="13" customFormat="1">
      <c r="B3695" s="164"/>
      <c r="D3695" s="159" t="s">
        <v>206</v>
      </c>
      <c r="E3695" s="165" t="s">
        <v>3</v>
      </c>
      <c r="F3695" s="166" t="s">
        <v>4518</v>
      </c>
      <c r="H3695" s="167">
        <v>12.14</v>
      </c>
      <c r="I3695" s="168"/>
      <c r="L3695" s="164"/>
      <c r="M3695" s="169"/>
      <c r="N3695" s="170"/>
      <c r="O3695" s="170"/>
      <c r="P3695" s="170"/>
      <c r="Q3695" s="170"/>
      <c r="R3695" s="170"/>
      <c r="S3695" s="170"/>
      <c r="T3695" s="171"/>
      <c r="AT3695" s="165" t="s">
        <v>206</v>
      </c>
      <c r="AU3695" s="165" t="s">
        <v>81</v>
      </c>
      <c r="AV3695" s="13" t="s">
        <v>81</v>
      </c>
      <c r="AW3695" s="13" t="s">
        <v>34</v>
      </c>
      <c r="AX3695" s="13" t="s">
        <v>72</v>
      </c>
      <c r="AY3695" s="165" t="s">
        <v>195</v>
      </c>
    </row>
    <row r="3696" spans="2:51" s="13" customFormat="1">
      <c r="B3696" s="164"/>
      <c r="D3696" s="159" t="s">
        <v>206</v>
      </c>
      <c r="E3696" s="165" t="s">
        <v>3</v>
      </c>
      <c r="F3696" s="166" t="s">
        <v>4519</v>
      </c>
      <c r="H3696" s="167">
        <v>117.306</v>
      </c>
      <c r="I3696" s="168"/>
      <c r="L3696" s="164"/>
      <c r="M3696" s="169"/>
      <c r="N3696" s="170"/>
      <c r="O3696" s="170"/>
      <c r="P3696" s="170"/>
      <c r="Q3696" s="170"/>
      <c r="R3696" s="170"/>
      <c r="S3696" s="170"/>
      <c r="T3696" s="171"/>
      <c r="AT3696" s="165" t="s">
        <v>206</v>
      </c>
      <c r="AU3696" s="165" t="s">
        <v>81</v>
      </c>
      <c r="AV3696" s="13" t="s">
        <v>81</v>
      </c>
      <c r="AW3696" s="13" t="s">
        <v>34</v>
      </c>
      <c r="AX3696" s="13" t="s">
        <v>72</v>
      </c>
      <c r="AY3696" s="165" t="s">
        <v>195</v>
      </c>
    </row>
    <row r="3697" spans="1:65" s="13" customFormat="1">
      <c r="B3697" s="164"/>
      <c r="D3697" s="159" t="s">
        <v>206</v>
      </c>
      <c r="E3697" s="165" t="s">
        <v>3</v>
      </c>
      <c r="F3697" s="166" t="s">
        <v>4520</v>
      </c>
      <c r="H3697" s="167">
        <v>17.02</v>
      </c>
      <c r="I3697" s="168"/>
      <c r="L3697" s="164"/>
      <c r="M3697" s="169"/>
      <c r="N3697" s="170"/>
      <c r="O3697" s="170"/>
      <c r="P3697" s="170"/>
      <c r="Q3697" s="170"/>
      <c r="R3697" s="170"/>
      <c r="S3697" s="170"/>
      <c r="T3697" s="171"/>
      <c r="AT3697" s="165" t="s">
        <v>206</v>
      </c>
      <c r="AU3697" s="165" t="s">
        <v>81</v>
      </c>
      <c r="AV3697" s="13" t="s">
        <v>81</v>
      </c>
      <c r="AW3697" s="13" t="s">
        <v>34</v>
      </c>
      <c r="AX3697" s="13" t="s">
        <v>72</v>
      </c>
      <c r="AY3697" s="165" t="s">
        <v>195</v>
      </c>
    </row>
    <row r="3698" spans="1:65" s="13" customFormat="1">
      <c r="B3698" s="164"/>
      <c r="D3698" s="159" t="s">
        <v>206</v>
      </c>
      <c r="E3698" s="165" t="s">
        <v>3</v>
      </c>
      <c r="F3698" s="166" t="s">
        <v>4521</v>
      </c>
      <c r="H3698" s="167">
        <v>18.245000000000001</v>
      </c>
      <c r="I3698" s="168"/>
      <c r="L3698" s="164"/>
      <c r="M3698" s="169"/>
      <c r="N3698" s="170"/>
      <c r="O3698" s="170"/>
      <c r="P3698" s="170"/>
      <c r="Q3698" s="170"/>
      <c r="R3698" s="170"/>
      <c r="S3698" s="170"/>
      <c r="T3698" s="171"/>
      <c r="AT3698" s="165" t="s">
        <v>206</v>
      </c>
      <c r="AU3698" s="165" t="s">
        <v>81</v>
      </c>
      <c r="AV3698" s="13" t="s">
        <v>81</v>
      </c>
      <c r="AW3698" s="13" t="s">
        <v>34</v>
      </c>
      <c r="AX3698" s="13" t="s">
        <v>72</v>
      </c>
      <c r="AY3698" s="165" t="s">
        <v>195</v>
      </c>
    </row>
    <row r="3699" spans="1:65" s="13" customFormat="1">
      <c r="B3699" s="164"/>
      <c r="D3699" s="159" t="s">
        <v>206</v>
      </c>
      <c r="E3699" s="165" t="s">
        <v>3</v>
      </c>
      <c r="F3699" s="166" t="s">
        <v>4522</v>
      </c>
      <c r="H3699" s="167">
        <v>5.4690000000000003</v>
      </c>
      <c r="I3699" s="168"/>
      <c r="L3699" s="164"/>
      <c r="M3699" s="169"/>
      <c r="N3699" s="170"/>
      <c r="O3699" s="170"/>
      <c r="P3699" s="170"/>
      <c r="Q3699" s="170"/>
      <c r="R3699" s="170"/>
      <c r="S3699" s="170"/>
      <c r="T3699" s="171"/>
      <c r="AT3699" s="165" t="s">
        <v>206</v>
      </c>
      <c r="AU3699" s="165" t="s">
        <v>81</v>
      </c>
      <c r="AV3699" s="13" t="s">
        <v>81</v>
      </c>
      <c r="AW3699" s="13" t="s">
        <v>34</v>
      </c>
      <c r="AX3699" s="13" t="s">
        <v>72</v>
      </c>
      <c r="AY3699" s="165" t="s">
        <v>195</v>
      </c>
    </row>
    <row r="3700" spans="1:65" s="13" customFormat="1">
      <c r="B3700" s="164"/>
      <c r="D3700" s="159" t="s">
        <v>206</v>
      </c>
      <c r="E3700" s="165" t="s">
        <v>3</v>
      </c>
      <c r="F3700" s="166" t="s">
        <v>4523</v>
      </c>
      <c r="H3700" s="167">
        <v>24.114999999999998</v>
      </c>
      <c r="I3700" s="168"/>
      <c r="L3700" s="164"/>
      <c r="M3700" s="169"/>
      <c r="N3700" s="170"/>
      <c r="O3700" s="170"/>
      <c r="P3700" s="170"/>
      <c r="Q3700" s="170"/>
      <c r="R3700" s="170"/>
      <c r="S3700" s="170"/>
      <c r="T3700" s="171"/>
      <c r="AT3700" s="165" t="s">
        <v>206</v>
      </c>
      <c r="AU3700" s="165" t="s">
        <v>81</v>
      </c>
      <c r="AV3700" s="13" t="s">
        <v>81</v>
      </c>
      <c r="AW3700" s="13" t="s">
        <v>34</v>
      </c>
      <c r="AX3700" s="13" t="s">
        <v>72</v>
      </c>
      <c r="AY3700" s="165" t="s">
        <v>195</v>
      </c>
    </row>
    <row r="3701" spans="1:65" s="13" customFormat="1">
      <c r="B3701" s="164"/>
      <c r="D3701" s="159" t="s">
        <v>206</v>
      </c>
      <c r="E3701" s="165" t="s">
        <v>3</v>
      </c>
      <c r="F3701" s="166" t="s">
        <v>4524</v>
      </c>
      <c r="H3701" s="167">
        <v>1.7949999999999999</v>
      </c>
      <c r="I3701" s="168"/>
      <c r="L3701" s="164"/>
      <c r="M3701" s="169"/>
      <c r="N3701" s="170"/>
      <c r="O3701" s="170"/>
      <c r="P3701" s="170"/>
      <c r="Q3701" s="170"/>
      <c r="R3701" s="170"/>
      <c r="S3701" s="170"/>
      <c r="T3701" s="171"/>
      <c r="AT3701" s="165" t="s">
        <v>206</v>
      </c>
      <c r="AU3701" s="165" t="s">
        <v>81</v>
      </c>
      <c r="AV3701" s="13" t="s">
        <v>81</v>
      </c>
      <c r="AW3701" s="13" t="s">
        <v>34</v>
      </c>
      <c r="AX3701" s="13" t="s">
        <v>72</v>
      </c>
      <c r="AY3701" s="165" t="s">
        <v>195</v>
      </c>
    </row>
    <row r="3702" spans="1:65" s="13" customFormat="1">
      <c r="B3702" s="164"/>
      <c r="D3702" s="159" t="s">
        <v>206</v>
      </c>
      <c r="E3702" s="165" t="s">
        <v>3</v>
      </c>
      <c r="F3702" s="166" t="s">
        <v>4525</v>
      </c>
      <c r="H3702" s="167">
        <v>86.94</v>
      </c>
      <c r="I3702" s="168"/>
      <c r="L3702" s="164"/>
      <c r="M3702" s="169"/>
      <c r="N3702" s="170"/>
      <c r="O3702" s="170"/>
      <c r="P3702" s="170"/>
      <c r="Q3702" s="170"/>
      <c r="R3702" s="170"/>
      <c r="S3702" s="170"/>
      <c r="T3702" s="171"/>
      <c r="AT3702" s="165" t="s">
        <v>206</v>
      </c>
      <c r="AU3702" s="165" t="s">
        <v>81</v>
      </c>
      <c r="AV3702" s="13" t="s">
        <v>81</v>
      </c>
      <c r="AW3702" s="13" t="s">
        <v>34</v>
      </c>
      <c r="AX3702" s="13" t="s">
        <v>72</v>
      </c>
      <c r="AY3702" s="165" t="s">
        <v>195</v>
      </c>
    </row>
    <row r="3703" spans="1:65" s="13" customFormat="1">
      <c r="B3703" s="164"/>
      <c r="D3703" s="159" t="s">
        <v>206</v>
      </c>
      <c r="E3703" s="165" t="s">
        <v>3</v>
      </c>
      <c r="F3703" s="166" t="s">
        <v>1885</v>
      </c>
      <c r="H3703" s="167">
        <v>200</v>
      </c>
      <c r="I3703" s="168"/>
      <c r="L3703" s="164"/>
      <c r="M3703" s="169"/>
      <c r="N3703" s="170"/>
      <c r="O3703" s="170"/>
      <c r="P3703" s="170"/>
      <c r="Q3703" s="170"/>
      <c r="R3703" s="170"/>
      <c r="S3703" s="170"/>
      <c r="T3703" s="171"/>
      <c r="AT3703" s="165" t="s">
        <v>206</v>
      </c>
      <c r="AU3703" s="165" t="s">
        <v>81</v>
      </c>
      <c r="AV3703" s="13" t="s">
        <v>81</v>
      </c>
      <c r="AW3703" s="13" t="s">
        <v>34</v>
      </c>
      <c r="AX3703" s="13" t="s">
        <v>72</v>
      </c>
      <c r="AY3703" s="165" t="s">
        <v>195</v>
      </c>
    </row>
    <row r="3704" spans="1:65" s="13" customFormat="1">
      <c r="B3704" s="164"/>
      <c r="D3704" s="159" t="s">
        <v>206</v>
      </c>
      <c r="E3704" s="165" t="s">
        <v>3</v>
      </c>
      <c r="F3704" s="166" t="s">
        <v>4526</v>
      </c>
      <c r="H3704" s="167">
        <v>30.047999999999998</v>
      </c>
      <c r="I3704" s="168"/>
      <c r="L3704" s="164"/>
      <c r="M3704" s="169"/>
      <c r="N3704" s="170"/>
      <c r="O3704" s="170"/>
      <c r="P3704" s="170"/>
      <c r="Q3704" s="170"/>
      <c r="R3704" s="170"/>
      <c r="S3704" s="170"/>
      <c r="T3704" s="171"/>
      <c r="AT3704" s="165" t="s">
        <v>206</v>
      </c>
      <c r="AU3704" s="165" t="s">
        <v>81</v>
      </c>
      <c r="AV3704" s="13" t="s">
        <v>81</v>
      </c>
      <c r="AW3704" s="13" t="s">
        <v>34</v>
      </c>
      <c r="AX3704" s="13" t="s">
        <v>72</v>
      </c>
      <c r="AY3704" s="165" t="s">
        <v>195</v>
      </c>
    </row>
    <row r="3705" spans="1:65" s="13" customFormat="1">
      <c r="B3705" s="164"/>
      <c r="D3705" s="159" t="s">
        <v>206</v>
      </c>
      <c r="E3705" s="165" t="s">
        <v>3</v>
      </c>
      <c r="F3705" s="166" t="s">
        <v>4526</v>
      </c>
      <c r="H3705" s="167">
        <v>30.047999999999998</v>
      </c>
      <c r="I3705" s="168"/>
      <c r="L3705" s="164"/>
      <c r="M3705" s="169"/>
      <c r="N3705" s="170"/>
      <c r="O3705" s="170"/>
      <c r="P3705" s="170"/>
      <c r="Q3705" s="170"/>
      <c r="R3705" s="170"/>
      <c r="S3705" s="170"/>
      <c r="T3705" s="171"/>
      <c r="AT3705" s="165" t="s">
        <v>206</v>
      </c>
      <c r="AU3705" s="165" t="s">
        <v>81</v>
      </c>
      <c r="AV3705" s="13" t="s">
        <v>81</v>
      </c>
      <c r="AW3705" s="13" t="s">
        <v>34</v>
      </c>
      <c r="AX3705" s="13" t="s">
        <v>72</v>
      </c>
      <c r="AY3705" s="165" t="s">
        <v>195</v>
      </c>
    </row>
    <row r="3706" spans="1:65" s="13" customFormat="1">
      <c r="B3706" s="164"/>
      <c r="D3706" s="159" t="s">
        <v>206</v>
      </c>
      <c r="E3706" s="165" t="s">
        <v>3</v>
      </c>
      <c r="F3706" s="166" t="s">
        <v>4527</v>
      </c>
      <c r="H3706" s="167">
        <v>36.72</v>
      </c>
      <c r="I3706" s="168"/>
      <c r="L3706" s="164"/>
      <c r="M3706" s="169"/>
      <c r="N3706" s="170"/>
      <c r="O3706" s="170"/>
      <c r="P3706" s="170"/>
      <c r="Q3706" s="170"/>
      <c r="R3706" s="170"/>
      <c r="S3706" s="170"/>
      <c r="T3706" s="171"/>
      <c r="AT3706" s="165" t="s">
        <v>206</v>
      </c>
      <c r="AU3706" s="165" t="s">
        <v>81</v>
      </c>
      <c r="AV3706" s="13" t="s">
        <v>81</v>
      </c>
      <c r="AW3706" s="13" t="s">
        <v>34</v>
      </c>
      <c r="AX3706" s="13" t="s">
        <v>72</v>
      </c>
      <c r="AY3706" s="165" t="s">
        <v>195</v>
      </c>
    </row>
    <row r="3707" spans="1:65" s="15" customFormat="1">
      <c r="B3707" s="180"/>
      <c r="D3707" s="159" t="s">
        <v>206</v>
      </c>
      <c r="E3707" s="181" t="s">
        <v>3</v>
      </c>
      <c r="F3707" s="182" t="s">
        <v>4528</v>
      </c>
      <c r="H3707" s="183">
        <v>2632.7130000000002</v>
      </c>
      <c r="I3707" s="184"/>
      <c r="L3707" s="180"/>
      <c r="M3707" s="185"/>
      <c r="N3707" s="186"/>
      <c r="O3707" s="186"/>
      <c r="P3707" s="186"/>
      <c r="Q3707" s="186"/>
      <c r="R3707" s="186"/>
      <c r="S3707" s="186"/>
      <c r="T3707" s="187"/>
      <c r="AT3707" s="181" t="s">
        <v>206</v>
      </c>
      <c r="AU3707" s="181" t="s">
        <v>81</v>
      </c>
      <c r="AV3707" s="15" t="s">
        <v>202</v>
      </c>
      <c r="AW3707" s="15" t="s">
        <v>34</v>
      </c>
      <c r="AX3707" s="15" t="s">
        <v>79</v>
      </c>
      <c r="AY3707" s="181" t="s">
        <v>195</v>
      </c>
    </row>
    <row r="3708" spans="1:65" s="2" customFormat="1" ht="24.2" customHeight="1">
      <c r="A3708" s="35"/>
      <c r="B3708" s="145"/>
      <c r="C3708" s="146" t="s">
        <v>4529</v>
      </c>
      <c r="D3708" s="146" t="s">
        <v>197</v>
      </c>
      <c r="E3708" s="147" t="s">
        <v>4530</v>
      </c>
      <c r="F3708" s="148" t="s">
        <v>4531</v>
      </c>
      <c r="G3708" s="149" t="s">
        <v>300</v>
      </c>
      <c r="H3708" s="150">
        <v>133.26</v>
      </c>
      <c r="I3708" s="151"/>
      <c r="J3708" s="152">
        <f>ROUND(I3708*H3708,2)</f>
        <v>0</v>
      </c>
      <c r="K3708" s="148" t="s">
        <v>201</v>
      </c>
      <c r="L3708" s="36"/>
      <c r="M3708" s="153" t="s">
        <v>3</v>
      </c>
      <c r="N3708" s="154" t="s">
        <v>43</v>
      </c>
      <c r="O3708" s="56"/>
      <c r="P3708" s="155">
        <f>O3708*H3708</f>
        <v>0</v>
      </c>
      <c r="Q3708" s="155">
        <v>0</v>
      </c>
      <c r="R3708" s="155">
        <f>Q3708*H3708</f>
        <v>0</v>
      </c>
      <c r="S3708" s="155">
        <v>0</v>
      </c>
      <c r="T3708" s="156">
        <f>S3708*H3708</f>
        <v>0</v>
      </c>
      <c r="U3708" s="35"/>
      <c r="V3708" s="35"/>
      <c r="W3708" s="35"/>
      <c r="X3708" s="35"/>
      <c r="Y3708" s="35"/>
      <c r="Z3708" s="35"/>
      <c r="AA3708" s="35"/>
      <c r="AB3708" s="35"/>
      <c r="AC3708" s="35"/>
      <c r="AD3708" s="35"/>
      <c r="AE3708" s="35"/>
      <c r="AR3708" s="157" t="s">
        <v>292</v>
      </c>
      <c r="AT3708" s="157" t="s">
        <v>197</v>
      </c>
      <c r="AU3708" s="157" t="s">
        <v>81</v>
      </c>
      <c r="AY3708" s="20" t="s">
        <v>195</v>
      </c>
      <c r="BE3708" s="158">
        <f>IF(N3708="základní",J3708,0)</f>
        <v>0</v>
      </c>
      <c r="BF3708" s="158">
        <f>IF(N3708="snížená",J3708,0)</f>
        <v>0</v>
      </c>
      <c r="BG3708" s="158">
        <f>IF(N3708="zákl. přenesená",J3708,0)</f>
        <v>0</v>
      </c>
      <c r="BH3708" s="158">
        <f>IF(N3708="sníž. přenesená",J3708,0)</f>
        <v>0</v>
      </c>
      <c r="BI3708" s="158">
        <f>IF(N3708="nulová",J3708,0)</f>
        <v>0</v>
      </c>
      <c r="BJ3708" s="20" t="s">
        <v>79</v>
      </c>
      <c r="BK3708" s="158">
        <f>ROUND(I3708*H3708,2)</f>
        <v>0</v>
      </c>
      <c r="BL3708" s="20" t="s">
        <v>292</v>
      </c>
      <c r="BM3708" s="157" t="s">
        <v>4532</v>
      </c>
    </row>
    <row r="3709" spans="1:65" s="13" customFormat="1">
      <c r="B3709" s="164"/>
      <c r="D3709" s="159" t="s">
        <v>206</v>
      </c>
      <c r="E3709" s="165" t="s">
        <v>3</v>
      </c>
      <c r="F3709" s="166" t="s">
        <v>4533</v>
      </c>
      <c r="H3709" s="167">
        <v>39.15</v>
      </c>
      <c r="I3709" s="168"/>
      <c r="L3709" s="164"/>
      <c r="M3709" s="169"/>
      <c r="N3709" s="170"/>
      <c r="O3709" s="170"/>
      <c r="P3709" s="170"/>
      <c r="Q3709" s="170"/>
      <c r="R3709" s="170"/>
      <c r="S3709" s="170"/>
      <c r="T3709" s="171"/>
      <c r="AT3709" s="165" t="s">
        <v>206</v>
      </c>
      <c r="AU3709" s="165" t="s">
        <v>81</v>
      </c>
      <c r="AV3709" s="13" t="s">
        <v>81</v>
      </c>
      <c r="AW3709" s="13" t="s">
        <v>34</v>
      </c>
      <c r="AX3709" s="13" t="s">
        <v>72</v>
      </c>
      <c r="AY3709" s="165" t="s">
        <v>195</v>
      </c>
    </row>
    <row r="3710" spans="1:65" s="13" customFormat="1">
      <c r="B3710" s="164"/>
      <c r="D3710" s="159" t="s">
        <v>206</v>
      </c>
      <c r="E3710" s="165" t="s">
        <v>3</v>
      </c>
      <c r="F3710" s="166" t="s">
        <v>4534</v>
      </c>
      <c r="H3710" s="167">
        <v>39.200000000000003</v>
      </c>
      <c r="I3710" s="168"/>
      <c r="L3710" s="164"/>
      <c r="M3710" s="169"/>
      <c r="N3710" s="170"/>
      <c r="O3710" s="170"/>
      <c r="P3710" s="170"/>
      <c r="Q3710" s="170"/>
      <c r="R3710" s="170"/>
      <c r="S3710" s="170"/>
      <c r="T3710" s="171"/>
      <c r="AT3710" s="165" t="s">
        <v>206</v>
      </c>
      <c r="AU3710" s="165" t="s">
        <v>81</v>
      </c>
      <c r="AV3710" s="13" t="s">
        <v>81</v>
      </c>
      <c r="AW3710" s="13" t="s">
        <v>34</v>
      </c>
      <c r="AX3710" s="13" t="s">
        <v>72</v>
      </c>
      <c r="AY3710" s="165" t="s">
        <v>195</v>
      </c>
    </row>
    <row r="3711" spans="1:65" s="13" customFormat="1">
      <c r="B3711" s="164"/>
      <c r="D3711" s="159" t="s">
        <v>206</v>
      </c>
      <c r="E3711" s="165" t="s">
        <v>3</v>
      </c>
      <c r="F3711" s="166" t="s">
        <v>4535</v>
      </c>
      <c r="H3711" s="167">
        <v>23.2</v>
      </c>
      <c r="I3711" s="168"/>
      <c r="L3711" s="164"/>
      <c r="M3711" s="169"/>
      <c r="N3711" s="170"/>
      <c r="O3711" s="170"/>
      <c r="P3711" s="170"/>
      <c r="Q3711" s="170"/>
      <c r="R3711" s="170"/>
      <c r="S3711" s="170"/>
      <c r="T3711" s="171"/>
      <c r="AT3711" s="165" t="s">
        <v>206</v>
      </c>
      <c r="AU3711" s="165" t="s">
        <v>81</v>
      </c>
      <c r="AV3711" s="13" t="s">
        <v>81</v>
      </c>
      <c r="AW3711" s="13" t="s">
        <v>34</v>
      </c>
      <c r="AX3711" s="13" t="s">
        <v>72</v>
      </c>
      <c r="AY3711" s="165" t="s">
        <v>195</v>
      </c>
    </row>
    <row r="3712" spans="1:65" s="13" customFormat="1">
      <c r="B3712" s="164"/>
      <c r="D3712" s="159" t="s">
        <v>206</v>
      </c>
      <c r="E3712" s="165" t="s">
        <v>3</v>
      </c>
      <c r="F3712" s="166" t="s">
        <v>4536</v>
      </c>
      <c r="H3712" s="167">
        <v>21.7</v>
      </c>
      <c r="I3712" s="168"/>
      <c r="L3712" s="164"/>
      <c r="M3712" s="169"/>
      <c r="N3712" s="170"/>
      <c r="O3712" s="170"/>
      <c r="P3712" s="170"/>
      <c r="Q3712" s="170"/>
      <c r="R3712" s="170"/>
      <c r="S3712" s="170"/>
      <c r="T3712" s="171"/>
      <c r="AT3712" s="165" t="s">
        <v>206</v>
      </c>
      <c r="AU3712" s="165" t="s">
        <v>81</v>
      </c>
      <c r="AV3712" s="13" t="s">
        <v>81</v>
      </c>
      <c r="AW3712" s="13" t="s">
        <v>34</v>
      </c>
      <c r="AX3712" s="13" t="s">
        <v>72</v>
      </c>
      <c r="AY3712" s="165" t="s">
        <v>195</v>
      </c>
    </row>
    <row r="3713" spans="1:65" s="13" customFormat="1">
      <c r="B3713" s="164"/>
      <c r="D3713" s="159" t="s">
        <v>206</v>
      </c>
      <c r="E3713" s="165" t="s">
        <v>3</v>
      </c>
      <c r="F3713" s="166" t="s">
        <v>4537</v>
      </c>
      <c r="H3713" s="167">
        <v>3.2</v>
      </c>
      <c r="I3713" s="168"/>
      <c r="L3713" s="164"/>
      <c r="M3713" s="169"/>
      <c r="N3713" s="170"/>
      <c r="O3713" s="170"/>
      <c r="P3713" s="170"/>
      <c r="Q3713" s="170"/>
      <c r="R3713" s="170"/>
      <c r="S3713" s="170"/>
      <c r="T3713" s="171"/>
      <c r="AT3713" s="165" t="s">
        <v>206</v>
      </c>
      <c r="AU3713" s="165" t="s">
        <v>81</v>
      </c>
      <c r="AV3713" s="13" t="s">
        <v>81</v>
      </c>
      <c r="AW3713" s="13" t="s">
        <v>34</v>
      </c>
      <c r="AX3713" s="13" t="s">
        <v>72</v>
      </c>
      <c r="AY3713" s="165" t="s">
        <v>195</v>
      </c>
    </row>
    <row r="3714" spans="1:65" s="13" customFormat="1">
      <c r="B3714" s="164"/>
      <c r="D3714" s="159" t="s">
        <v>206</v>
      </c>
      <c r="E3714" s="165" t="s">
        <v>3</v>
      </c>
      <c r="F3714" s="166" t="s">
        <v>4538</v>
      </c>
      <c r="H3714" s="167">
        <v>1.7</v>
      </c>
      <c r="I3714" s="168"/>
      <c r="L3714" s="164"/>
      <c r="M3714" s="169"/>
      <c r="N3714" s="170"/>
      <c r="O3714" s="170"/>
      <c r="P3714" s="170"/>
      <c r="Q3714" s="170"/>
      <c r="R3714" s="170"/>
      <c r="S3714" s="170"/>
      <c r="T3714" s="171"/>
      <c r="AT3714" s="165" t="s">
        <v>206</v>
      </c>
      <c r="AU3714" s="165" t="s">
        <v>81</v>
      </c>
      <c r="AV3714" s="13" t="s">
        <v>81</v>
      </c>
      <c r="AW3714" s="13" t="s">
        <v>34</v>
      </c>
      <c r="AX3714" s="13" t="s">
        <v>72</v>
      </c>
      <c r="AY3714" s="165" t="s">
        <v>195</v>
      </c>
    </row>
    <row r="3715" spans="1:65" s="13" customFormat="1">
      <c r="B3715" s="164"/>
      <c r="D3715" s="159" t="s">
        <v>206</v>
      </c>
      <c r="E3715" s="165" t="s">
        <v>3</v>
      </c>
      <c r="F3715" s="166" t="s">
        <v>4539</v>
      </c>
      <c r="H3715" s="167">
        <v>2.4500000000000002</v>
      </c>
      <c r="I3715" s="168"/>
      <c r="L3715" s="164"/>
      <c r="M3715" s="169"/>
      <c r="N3715" s="170"/>
      <c r="O3715" s="170"/>
      <c r="P3715" s="170"/>
      <c r="Q3715" s="170"/>
      <c r="R3715" s="170"/>
      <c r="S3715" s="170"/>
      <c r="T3715" s="171"/>
      <c r="AT3715" s="165" t="s">
        <v>206</v>
      </c>
      <c r="AU3715" s="165" t="s">
        <v>81</v>
      </c>
      <c r="AV3715" s="13" t="s">
        <v>81</v>
      </c>
      <c r="AW3715" s="13" t="s">
        <v>34</v>
      </c>
      <c r="AX3715" s="13" t="s">
        <v>72</v>
      </c>
      <c r="AY3715" s="165" t="s">
        <v>195</v>
      </c>
    </row>
    <row r="3716" spans="1:65" s="13" customFormat="1">
      <c r="B3716" s="164"/>
      <c r="D3716" s="159" t="s">
        <v>206</v>
      </c>
      <c r="E3716" s="165" t="s">
        <v>3</v>
      </c>
      <c r="F3716" s="166" t="s">
        <v>4540</v>
      </c>
      <c r="H3716" s="167">
        <v>2.66</v>
      </c>
      <c r="I3716" s="168"/>
      <c r="L3716" s="164"/>
      <c r="M3716" s="169"/>
      <c r="N3716" s="170"/>
      <c r="O3716" s="170"/>
      <c r="P3716" s="170"/>
      <c r="Q3716" s="170"/>
      <c r="R3716" s="170"/>
      <c r="S3716" s="170"/>
      <c r="T3716" s="171"/>
      <c r="AT3716" s="165" t="s">
        <v>206</v>
      </c>
      <c r="AU3716" s="165" t="s">
        <v>81</v>
      </c>
      <c r="AV3716" s="13" t="s">
        <v>81</v>
      </c>
      <c r="AW3716" s="13" t="s">
        <v>34</v>
      </c>
      <c r="AX3716" s="13" t="s">
        <v>72</v>
      </c>
      <c r="AY3716" s="165" t="s">
        <v>195</v>
      </c>
    </row>
    <row r="3717" spans="1:65" s="15" customFormat="1">
      <c r="B3717" s="180"/>
      <c r="D3717" s="159" t="s">
        <v>206</v>
      </c>
      <c r="E3717" s="181" t="s">
        <v>3</v>
      </c>
      <c r="F3717" s="182" t="s">
        <v>4541</v>
      </c>
      <c r="H3717" s="183">
        <v>133.26</v>
      </c>
      <c r="I3717" s="184"/>
      <c r="L3717" s="180"/>
      <c r="M3717" s="185"/>
      <c r="N3717" s="186"/>
      <c r="O3717" s="186"/>
      <c r="P3717" s="186"/>
      <c r="Q3717" s="186"/>
      <c r="R3717" s="186"/>
      <c r="S3717" s="186"/>
      <c r="T3717" s="187"/>
      <c r="AT3717" s="181" t="s">
        <v>206</v>
      </c>
      <c r="AU3717" s="181" t="s">
        <v>81</v>
      </c>
      <c r="AV3717" s="15" t="s">
        <v>202</v>
      </c>
      <c r="AW3717" s="15" t="s">
        <v>34</v>
      </c>
      <c r="AX3717" s="15" t="s">
        <v>79</v>
      </c>
      <c r="AY3717" s="181" t="s">
        <v>195</v>
      </c>
    </row>
    <row r="3718" spans="1:65" s="2" customFormat="1" ht="24.2" customHeight="1">
      <c r="A3718" s="35"/>
      <c r="B3718" s="145"/>
      <c r="C3718" s="146" t="s">
        <v>4542</v>
      </c>
      <c r="D3718" s="146" t="s">
        <v>197</v>
      </c>
      <c r="E3718" s="147" t="s">
        <v>4543</v>
      </c>
      <c r="F3718" s="148" t="s">
        <v>4544</v>
      </c>
      <c r="G3718" s="149" t="s">
        <v>300</v>
      </c>
      <c r="H3718" s="150">
        <v>2632.7130000000002</v>
      </c>
      <c r="I3718" s="151"/>
      <c r="J3718" s="152">
        <f>ROUND(I3718*H3718,2)</f>
        <v>0</v>
      </c>
      <c r="K3718" s="148" t="s">
        <v>201</v>
      </c>
      <c r="L3718" s="36"/>
      <c r="M3718" s="153" t="s">
        <v>3</v>
      </c>
      <c r="N3718" s="154" t="s">
        <v>43</v>
      </c>
      <c r="O3718" s="56"/>
      <c r="P3718" s="155">
        <f>O3718*H3718</f>
        <v>0</v>
      </c>
      <c r="Q3718" s="155">
        <v>1.3999999999999999E-4</v>
      </c>
      <c r="R3718" s="155">
        <f>Q3718*H3718</f>
        <v>0.36857982</v>
      </c>
      <c r="S3718" s="155">
        <v>0</v>
      </c>
      <c r="T3718" s="156">
        <f>S3718*H3718</f>
        <v>0</v>
      </c>
      <c r="U3718" s="35"/>
      <c r="V3718" s="35"/>
      <c r="W3718" s="35"/>
      <c r="X3718" s="35"/>
      <c r="Y3718" s="35"/>
      <c r="Z3718" s="35"/>
      <c r="AA3718" s="35"/>
      <c r="AB3718" s="35"/>
      <c r="AC3718" s="35"/>
      <c r="AD3718" s="35"/>
      <c r="AE3718" s="35"/>
      <c r="AR3718" s="157" t="s">
        <v>292</v>
      </c>
      <c r="AT3718" s="157" t="s">
        <v>197</v>
      </c>
      <c r="AU3718" s="157" t="s">
        <v>81</v>
      </c>
      <c r="AY3718" s="20" t="s">
        <v>195</v>
      </c>
      <c r="BE3718" s="158">
        <f>IF(N3718="základní",J3718,0)</f>
        <v>0</v>
      </c>
      <c r="BF3718" s="158">
        <f>IF(N3718="snížená",J3718,0)</f>
        <v>0</v>
      </c>
      <c r="BG3718" s="158">
        <f>IF(N3718="zákl. přenesená",J3718,0)</f>
        <v>0</v>
      </c>
      <c r="BH3718" s="158">
        <f>IF(N3718="sníž. přenesená",J3718,0)</f>
        <v>0</v>
      </c>
      <c r="BI3718" s="158">
        <f>IF(N3718="nulová",J3718,0)</f>
        <v>0</v>
      </c>
      <c r="BJ3718" s="20" t="s">
        <v>79</v>
      </c>
      <c r="BK3718" s="158">
        <f>ROUND(I3718*H3718,2)</f>
        <v>0</v>
      </c>
      <c r="BL3718" s="20" t="s">
        <v>292</v>
      </c>
      <c r="BM3718" s="157" t="s">
        <v>4545</v>
      </c>
    </row>
    <row r="3719" spans="1:65" s="2" customFormat="1" ht="24.2" customHeight="1">
      <c r="A3719" s="35"/>
      <c r="B3719" s="145"/>
      <c r="C3719" s="146" t="s">
        <v>4546</v>
      </c>
      <c r="D3719" s="146" t="s">
        <v>197</v>
      </c>
      <c r="E3719" s="147" t="s">
        <v>4547</v>
      </c>
      <c r="F3719" s="148" t="s">
        <v>4548</v>
      </c>
      <c r="G3719" s="149" t="s">
        <v>300</v>
      </c>
      <c r="H3719" s="150">
        <v>133.26</v>
      </c>
      <c r="I3719" s="151"/>
      <c r="J3719" s="152">
        <f>ROUND(I3719*H3719,2)</f>
        <v>0</v>
      </c>
      <c r="K3719" s="148" t="s">
        <v>201</v>
      </c>
      <c r="L3719" s="36"/>
      <c r="M3719" s="153" t="s">
        <v>3</v>
      </c>
      <c r="N3719" s="154" t="s">
        <v>43</v>
      </c>
      <c r="O3719" s="56"/>
      <c r="P3719" s="155">
        <f>O3719*H3719</f>
        <v>0</v>
      </c>
      <c r="Q3719" s="155">
        <v>1.2E-4</v>
      </c>
      <c r="R3719" s="155">
        <f>Q3719*H3719</f>
        <v>1.5991200000000001E-2</v>
      </c>
      <c r="S3719" s="155">
        <v>0</v>
      </c>
      <c r="T3719" s="156">
        <f>S3719*H3719</f>
        <v>0</v>
      </c>
      <c r="U3719" s="35"/>
      <c r="V3719" s="35"/>
      <c r="W3719" s="35"/>
      <c r="X3719" s="35"/>
      <c r="Y3719" s="35"/>
      <c r="Z3719" s="35"/>
      <c r="AA3719" s="35"/>
      <c r="AB3719" s="35"/>
      <c r="AC3719" s="35"/>
      <c r="AD3719" s="35"/>
      <c r="AE3719" s="35"/>
      <c r="AR3719" s="157" t="s">
        <v>292</v>
      </c>
      <c r="AT3719" s="157" t="s">
        <v>197</v>
      </c>
      <c r="AU3719" s="157" t="s">
        <v>81</v>
      </c>
      <c r="AY3719" s="20" t="s">
        <v>195</v>
      </c>
      <c r="BE3719" s="158">
        <f>IF(N3719="základní",J3719,0)</f>
        <v>0</v>
      </c>
      <c r="BF3719" s="158">
        <f>IF(N3719="snížená",J3719,0)</f>
        <v>0</v>
      </c>
      <c r="BG3719" s="158">
        <f>IF(N3719="zákl. přenesená",J3719,0)</f>
        <v>0</v>
      </c>
      <c r="BH3719" s="158">
        <f>IF(N3719="sníž. přenesená",J3719,0)</f>
        <v>0</v>
      </c>
      <c r="BI3719" s="158">
        <f>IF(N3719="nulová",J3719,0)</f>
        <v>0</v>
      </c>
      <c r="BJ3719" s="20" t="s">
        <v>79</v>
      </c>
      <c r="BK3719" s="158">
        <f>ROUND(I3719*H3719,2)</f>
        <v>0</v>
      </c>
      <c r="BL3719" s="20" t="s">
        <v>292</v>
      </c>
      <c r="BM3719" s="157" t="s">
        <v>4549</v>
      </c>
    </row>
    <row r="3720" spans="1:65" s="13" customFormat="1">
      <c r="B3720" s="164"/>
      <c r="D3720" s="159" t="s">
        <v>206</v>
      </c>
      <c r="E3720" s="165" t="s">
        <v>3</v>
      </c>
      <c r="F3720" s="166" t="s">
        <v>4533</v>
      </c>
      <c r="H3720" s="167">
        <v>39.15</v>
      </c>
      <c r="I3720" s="168"/>
      <c r="L3720" s="164"/>
      <c r="M3720" s="169"/>
      <c r="N3720" s="170"/>
      <c r="O3720" s="170"/>
      <c r="P3720" s="170"/>
      <c r="Q3720" s="170"/>
      <c r="R3720" s="170"/>
      <c r="S3720" s="170"/>
      <c r="T3720" s="171"/>
      <c r="AT3720" s="165" t="s">
        <v>206</v>
      </c>
      <c r="AU3720" s="165" t="s">
        <v>81</v>
      </c>
      <c r="AV3720" s="13" t="s">
        <v>81</v>
      </c>
      <c r="AW3720" s="13" t="s">
        <v>34</v>
      </c>
      <c r="AX3720" s="13" t="s">
        <v>72</v>
      </c>
      <c r="AY3720" s="165" t="s">
        <v>195</v>
      </c>
    </row>
    <row r="3721" spans="1:65" s="13" customFormat="1">
      <c r="B3721" s="164"/>
      <c r="D3721" s="159" t="s">
        <v>206</v>
      </c>
      <c r="E3721" s="165" t="s">
        <v>3</v>
      </c>
      <c r="F3721" s="166" t="s">
        <v>4534</v>
      </c>
      <c r="H3721" s="167">
        <v>39.200000000000003</v>
      </c>
      <c r="I3721" s="168"/>
      <c r="L3721" s="164"/>
      <c r="M3721" s="169"/>
      <c r="N3721" s="170"/>
      <c r="O3721" s="170"/>
      <c r="P3721" s="170"/>
      <c r="Q3721" s="170"/>
      <c r="R3721" s="170"/>
      <c r="S3721" s="170"/>
      <c r="T3721" s="171"/>
      <c r="AT3721" s="165" t="s">
        <v>206</v>
      </c>
      <c r="AU3721" s="165" t="s">
        <v>81</v>
      </c>
      <c r="AV3721" s="13" t="s">
        <v>81</v>
      </c>
      <c r="AW3721" s="13" t="s">
        <v>34</v>
      </c>
      <c r="AX3721" s="13" t="s">
        <v>72</v>
      </c>
      <c r="AY3721" s="165" t="s">
        <v>195</v>
      </c>
    </row>
    <row r="3722" spans="1:65" s="13" customFormat="1">
      <c r="B3722" s="164"/>
      <c r="D3722" s="159" t="s">
        <v>206</v>
      </c>
      <c r="E3722" s="165" t="s">
        <v>3</v>
      </c>
      <c r="F3722" s="166" t="s">
        <v>4535</v>
      </c>
      <c r="H3722" s="167">
        <v>23.2</v>
      </c>
      <c r="I3722" s="168"/>
      <c r="L3722" s="164"/>
      <c r="M3722" s="169"/>
      <c r="N3722" s="170"/>
      <c r="O3722" s="170"/>
      <c r="P3722" s="170"/>
      <c r="Q3722" s="170"/>
      <c r="R3722" s="170"/>
      <c r="S3722" s="170"/>
      <c r="T3722" s="171"/>
      <c r="AT3722" s="165" t="s">
        <v>206</v>
      </c>
      <c r="AU3722" s="165" t="s">
        <v>81</v>
      </c>
      <c r="AV3722" s="13" t="s">
        <v>81</v>
      </c>
      <c r="AW3722" s="13" t="s">
        <v>34</v>
      </c>
      <c r="AX3722" s="13" t="s">
        <v>72</v>
      </c>
      <c r="AY3722" s="165" t="s">
        <v>195</v>
      </c>
    </row>
    <row r="3723" spans="1:65" s="13" customFormat="1">
      <c r="B3723" s="164"/>
      <c r="D3723" s="159" t="s">
        <v>206</v>
      </c>
      <c r="E3723" s="165" t="s">
        <v>3</v>
      </c>
      <c r="F3723" s="166" t="s">
        <v>4536</v>
      </c>
      <c r="H3723" s="167">
        <v>21.7</v>
      </c>
      <c r="I3723" s="168"/>
      <c r="L3723" s="164"/>
      <c r="M3723" s="169"/>
      <c r="N3723" s="170"/>
      <c r="O3723" s="170"/>
      <c r="P3723" s="170"/>
      <c r="Q3723" s="170"/>
      <c r="R3723" s="170"/>
      <c r="S3723" s="170"/>
      <c r="T3723" s="171"/>
      <c r="AT3723" s="165" t="s">
        <v>206</v>
      </c>
      <c r="AU3723" s="165" t="s">
        <v>81</v>
      </c>
      <c r="AV3723" s="13" t="s">
        <v>81</v>
      </c>
      <c r="AW3723" s="13" t="s">
        <v>34</v>
      </c>
      <c r="AX3723" s="13" t="s">
        <v>72</v>
      </c>
      <c r="AY3723" s="165" t="s">
        <v>195</v>
      </c>
    </row>
    <row r="3724" spans="1:65" s="13" customFormat="1">
      <c r="B3724" s="164"/>
      <c r="D3724" s="159" t="s">
        <v>206</v>
      </c>
      <c r="E3724" s="165" t="s">
        <v>3</v>
      </c>
      <c r="F3724" s="166" t="s">
        <v>4537</v>
      </c>
      <c r="H3724" s="167">
        <v>3.2</v>
      </c>
      <c r="I3724" s="168"/>
      <c r="L3724" s="164"/>
      <c r="M3724" s="169"/>
      <c r="N3724" s="170"/>
      <c r="O3724" s="170"/>
      <c r="P3724" s="170"/>
      <c r="Q3724" s="170"/>
      <c r="R3724" s="170"/>
      <c r="S3724" s="170"/>
      <c r="T3724" s="171"/>
      <c r="AT3724" s="165" t="s">
        <v>206</v>
      </c>
      <c r="AU3724" s="165" t="s">
        <v>81</v>
      </c>
      <c r="AV3724" s="13" t="s">
        <v>81</v>
      </c>
      <c r="AW3724" s="13" t="s">
        <v>34</v>
      </c>
      <c r="AX3724" s="13" t="s">
        <v>72</v>
      </c>
      <c r="AY3724" s="165" t="s">
        <v>195</v>
      </c>
    </row>
    <row r="3725" spans="1:65" s="13" customFormat="1">
      <c r="B3725" s="164"/>
      <c r="D3725" s="159" t="s">
        <v>206</v>
      </c>
      <c r="E3725" s="165" t="s">
        <v>3</v>
      </c>
      <c r="F3725" s="166" t="s">
        <v>4538</v>
      </c>
      <c r="H3725" s="167">
        <v>1.7</v>
      </c>
      <c r="I3725" s="168"/>
      <c r="L3725" s="164"/>
      <c r="M3725" s="169"/>
      <c r="N3725" s="170"/>
      <c r="O3725" s="170"/>
      <c r="P3725" s="170"/>
      <c r="Q3725" s="170"/>
      <c r="R3725" s="170"/>
      <c r="S3725" s="170"/>
      <c r="T3725" s="171"/>
      <c r="AT3725" s="165" t="s">
        <v>206</v>
      </c>
      <c r="AU3725" s="165" t="s">
        <v>81</v>
      </c>
      <c r="AV3725" s="13" t="s">
        <v>81</v>
      </c>
      <c r="AW3725" s="13" t="s">
        <v>34</v>
      </c>
      <c r="AX3725" s="13" t="s">
        <v>72</v>
      </c>
      <c r="AY3725" s="165" t="s">
        <v>195</v>
      </c>
    </row>
    <row r="3726" spans="1:65" s="13" customFormat="1">
      <c r="B3726" s="164"/>
      <c r="D3726" s="159" t="s">
        <v>206</v>
      </c>
      <c r="E3726" s="165" t="s">
        <v>3</v>
      </c>
      <c r="F3726" s="166" t="s">
        <v>4539</v>
      </c>
      <c r="H3726" s="167">
        <v>2.4500000000000002</v>
      </c>
      <c r="I3726" s="168"/>
      <c r="L3726" s="164"/>
      <c r="M3726" s="169"/>
      <c r="N3726" s="170"/>
      <c r="O3726" s="170"/>
      <c r="P3726" s="170"/>
      <c r="Q3726" s="170"/>
      <c r="R3726" s="170"/>
      <c r="S3726" s="170"/>
      <c r="T3726" s="171"/>
      <c r="AT3726" s="165" t="s">
        <v>206</v>
      </c>
      <c r="AU3726" s="165" t="s">
        <v>81</v>
      </c>
      <c r="AV3726" s="13" t="s">
        <v>81</v>
      </c>
      <c r="AW3726" s="13" t="s">
        <v>34</v>
      </c>
      <c r="AX3726" s="13" t="s">
        <v>72</v>
      </c>
      <c r="AY3726" s="165" t="s">
        <v>195</v>
      </c>
    </row>
    <row r="3727" spans="1:65" s="13" customFormat="1">
      <c r="B3727" s="164"/>
      <c r="D3727" s="159" t="s">
        <v>206</v>
      </c>
      <c r="E3727" s="165" t="s">
        <v>3</v>
      </c>
      <c r="F3727" s="166" t="s">
        <v>4540</v>
      </c>
      <c r="H3727" s="167">
        <v>2.66</v>
      </c>
      <c r="I3727" s="168"/>
      <c r="L3727" s="164"/>
      <c r="M3727" s="169"/>
      <c r="N3727" s="170"/>
      <c r="O3727" s="170"/>
      <c r="P3727" s="170"/>
      <c r="Q3727" s="170"/>
      <c r="R3727" s="170"/>
      <c r="S3727" s="170"/>
      <c r="T3727" s="171"/>
      <c r="AT3727" s="165" t="s">
        <v>206</v>
      </c>
      <c r="AU3727" s="165" t="s">
        <v>81</v>
      </c>
      <c r="AV3727" s="13" t="s">
        <v>81</v>
      </c>
      <c r="AW3727" s="13" t="s">
        <v>34</v>
      </c>
      <c r="AX3727" s="13" t="s">
        <v>72</v>
      </c>
      <c r="AY3727" s="165" t="s">
        <v>195</v>
      </c>
    </row>
    <row r="3728" spans="1:65" s="15" customFormat="1">
      <c r="B3728" s="180"/>
      <c r="D3728" s="159" t="s">
        <v>206</v>
      </c>
      <c r="E3728" s="181" t="s">
        <v>3</v>
      </c>
      <c r="F3728" s="182" t="s">
        <v>4541</v>
      </c>
      <c r="H3728" s="183">
        <v>133.26</v>
      </c>
      <c r="I3728" s="184"/>
      <c r="L3728" s="180"/>
      <c r="M3728" s="185"/>
      <c r="N3728" s="186"/>
      <c r="O3728" s="186"/>
      <c r="P3728" s="186"/>
      <c r="Q3728" s="186"/>
      <c r="R3728" s="186"/>
      <c r="S3728" s="186"/>
      <c r="T3728" s="187"/>
      <c r="AT3728" s="181" t="s">
        <v>206</v>
      </c>
      <c r="AU3728" s="181" t="s">
        <v>81</v>
      </c>
      <c r="AV3728" s="15" t="s">
        <v>202</v>
      </c>
      <c r="AW3728" s="15" t="s">
        <v>34</v>
      </c>
      <c r="AX3728" s="15" t="s">
        <v>79</v>
      </c>
      <c r="AY3728" s="181" t="s">
        <v>195</v>
      </c>
    </row>
    <row r="3729" spans="1:65" s="2" customFormat="1" ht="24.2" customHeight="1">
      <c r="A3729" s="35"/>
      <c r="B3729" s="145"/>
      <c r="C3729" s="146" t="s">
        <v>4550</v>
      </c>
      <c r="D3729" s="146" t="s">
        <v>197</v>
      </c>
      <c r="E3729" s="147" t="s">
        <v>4551</v>
      </c>
      <c r="F3729" s="148" t="s">
        <v>4552</v>
      </c>
      <c r="G3729" s="149" t="s">
        <v>300</v>
      </c>
      <c r="H3729" s="150">
        <v>133.26</v>
      </c>
      <c r="I3729" s="151"/>
      <c r="J3729" s="152">
        <f>ROUND(I3729*H3729,2)</f>
        <v>0</v>
      </c>
      <c r="K3729" s="148" t="s">
        <v>201</v>
      </c>
      <c r="L3729" s="36"/>
      <c r="M3729" s="153" t="s">
        <v>3</v>
      </c>
      <c r="N3729" s="154" t="s">
        <v>43</v>
      </c>
      <c r="O3729" s="56"/>
      <c r="P3729" s="155">
        <f>O3729*H3729</f>
        <v>0</v>
      </c>
      <c r="Q3729" s="155">
        <v>1.2E-4</v>
      </c>
      <c r="R3729" s="155">
        <f>Q3729*H3729</f>
        <v>1.5991200000000001E-2</v>
      </c>
      <c r="S3729" s="155">
        <v>0</v>
      </c>
      <c r="T3729" s="156">
        <f>S3729*H3729</f>
        <v>0</v>
      </c>
      <c r="U3729" s="35"/>
      <c r="V3729" s="35"/>
      <c r="W3729" s="35"/>
      <c r="X3729" s="35"/>
      <c r="Y3729" s="35"/>
      <c r="Z3729" s="35"/>
      <c r="AA3729" s="35"/>
      <c r="AB3729" s="35"/>
      <c r="AC3729" s="35"/>
      <c r="AD3729" s="35"/>
      <c r="AE3729" s="35"/>
      <c r="AR3729" s="157" t="s">
        <v>292</v>
      </c>
      <c r="AT3729" s="157" t="s">
        <v>197</v>
      </c>
      <c r="AU3729" s="157" t="s">
        <v>81</v>
      </c>
      <c r="AY3729" s="20" t="s">
        <v>195</v>
      </c>
      <c r="BE3729" s="158">
        <f>IF(N3729="základní",J3729,0)</f>
        <v>0</v>
      </c>
      <c r="BF3729" s="158">
        <f>IF(N3729="snížená",J3729,0)</f>
        <v>0</v>
      </c>
      <c r="BG3729" s="158">
        <f>IF(N3729="zákl. přenesená",J3729,0)</f>
        <v>0</v>
      </c>
      <c r="BH3729" s="158">
        <f>IF(N3729="sníž. přenesená",J3729,0)</f>
        <v>0</v>
      </c>
      <c r="BI3729" s="158">
        <f>IF(N3729="nulová",J3729,0)</f>
        <v>0</v>
      </c>
      <c r="BJ3729" s="20" t="s">
        <v>79</v>
      </c>
      <c r="BK3729" s="158">
        <f>ROUND(I3729*H3729,2)</f>
        <v>0</v>
      </c>
      <c r="BL3729" s="20" t="s">
        <v>292</v>
      </c>
      <c r="BM3729" s="157" t="s">
        <v>4553</v>
      </c>
    </row>
    <row r="3730" spans="1:65" s="13" customFormat="1">
      <c r="B3730" s="164"/>
      <c r="D3730" s="159" t="s">
        <v>206</v>
      </c>
      <c r="E3730" s="165" t="s">
        <v>3</v>
      </c>
      <c r="F3730" s="166" t="s">
        <v>4533</v>
      </c>
      <c r="H3730" s="167">
        <v>39.15</v>
      </c>
      <c r="I3730" s="168"/>
      <c r="L3730" s="164"/>
      <c r="M3730" s="169"/>
      <c r="N3730" s="170"/>
      <c r="O3730" s="170"/>
      <c r="P3730" s="170"/>
      <c r="Q3730" s="170"/>
      <c r="R3730" s="170"/>
      <c r="S3730" s="170"/>
      <c r="T3730" s="171"/>
      <c r="AT3730" s="165" t="s">
        <v>206</v>
      </c>
      <c r="AU3730" s="165" t="s">
        <v>81</v>
      </c>
      <c r="AV3730" s="13" t="s">
        <v>81</v>
      </c>
      <c r="AW3730" s="13" t="s">
        <v>34</v>
      </c>
      <c r="AX3730" s="13" t="s">
        <v>72</v>
      </c>
      <c r="AY3730" s="165" t="s">
        <v>195</v>
      </c>
    </row>
    <row r="3731" spans="1:65" s="13" customFormat="1">
      <c r="B3731" s="164"/>
      <c r="D3731" s="159" t="s">
        <v>206</v>
      </c>
      <c r="E3731" s="165" t="s">
        <v>3</v>
      </c>
      <c r="F3731" s="166" t="s">
        <v>4534</v>
      </c>
      <c r="H3731" s="167">
        <v>39.200000000000003</v>
      </c>
      <c r="I3731" s="168"/>
      <c r="L3731" s="164"/>
      <c r="M3731" s="169"/>
      <c r="N3731" s="170"/>
      <c r="O3731" s="170"/>
      <c r="P3731" s="170"/>
      <c r="Q3731" s="170"/>
      <c r="R3731" s="170"/>
      <c r="S3731" s="170"/>
      <c r="T3731" s="171"/>
      <c r="AT3731" s="165" t="s">
        <v>206</v>
      </c>
      <c r="AU3731" s="165" t="s">
        <v>81</v>
      </c>
      <c r="AV3731" s="13" t="s">
        <v>81</v>
      </c>
      <c r="AW3731" s="13" t="s">
        <v>34</v>
      </c>
      <c r="AX3731" s="13" t="s">
        <v>72</v>
      </c>
      <c r="AY3731" s="165" t="s">
        <v>195</v>
      </c>
    </row>
    <row r="3732" spans="1:65" s="13" customFormat="1">
      <c r="B3732" s="164"/>
      <c r="D3732" s="159" t="s">
        <v>206</v>
      </c>
      <c r="E3732" s="165" t="s">
        <v>3</v>
      </c>
      <c r="F3732" s="166" t="s">
        <v>4535</v>
      </c>
      <c r="H3732" s="167">
        <v>23.2</v>
      </c>
      <c r="I3732" s="168"/>
      <c r="L3732" s="164"/>
      <c r="M3732" s="169"/>
      <c r="N3732" s="170"/>
      <c r="O3732" s="170"/>
      <c r="P3732" s="170"/>
      <c r="Q3732" s="170"/>
      <c r="R3732" s="170"/>
      <c r="S3732" s="170"/>
      <c r="T3732" s="171"/>
      <c r="AT3732" s="165" t="s">
        <v>206</v>
      </c>
      <c r="AU3732" s="165" t="s">
        <v>81</v>
      </c>
      <c r="AV3732" s="13" t="s">
        <v>81</v>
      </c>
      <c r="AW3732" s="13" t="s">
        <v>34</v>
      </c>
      <c r="AX3732" s="13" t="s">
        <v>72</v>
      </c>
      <c r="AY3732" s="165" t="s">
        <v>195</v>
      </c>
    </row>
    <row r="3733" spans="1:65" s="13" customFormat="1">
      <c r="B3733" s="164"/>
      <c r="D3733" s="159" t="s">
        <v>206</v>
      </c>
      <c r="E3733" s="165" t="s">
        <v>3</v>
      </c>
      <c r="F3733" s="166" t="s">
        <v>4536</v>
      </c>
      <c r="H3733" s="167">
        <v>21.7</v>
      </c>
      <c r="I3733" s="168"/>
      <c r="L3733" s="164"/>
      <c r="M3733" s="169"/>
      <c r="N3733" s="170"/>
      <c r="O3733" s="170"/>
      <c r="P3733" s="170"/>
      <c r="Q3733" s="170"/>
      <c r="R3733" s="170"/>
      <c r="S3733" s="170"/>
      <c r="T3733" s="171"/>
      <c r="AT3733" s="165" t="s">
        <v>206</v>
      </c>
      <c r="AU3733" s="165" t="s">
        <v>81</v>
      </c>
      <c r="AV3733" s="13" t="s">
        <v>81</v>
      </c>
      <c r="AW3733" s="13" t="s">
        <v>34</v>
      </c>
      <c r="AX3733" s="13" t="s">
        <v>72</v>
      </c>
      <c r="AY3733" s="165" t="s">
        <v>195</v>
      </c>
    </row>
    <row r="3734" spans="1:65" s="13" customFormat="1">
      <c r="B3734" s="164"/>
      <c r="D3734" s="159" t="s">
        <v>206</v>
      </c>
      <c r="E3734" s="165" t="s">
        <v>3</v>
      </c>
      <c r="F3734" s="166" t="s">
        <v>4537</v>
      </c>
      <c r="H3734" s="167">
        <v>3.2</v>
      </c>
      <c r="I3734" s="168"/>
      <c r="L3734" s="164"/>
      <c r="M3734" s="169"/>
      <c r="N3734" s="170"/>
      <c r="O3734" s="170"/>
      <c r="P3734" s="170"/>
      <c r="Q3734" s="170"/>
      <c r="R3734" s="170"/>
      <c r="S3734" s="170"/>
      <c r="T3734" s="171"/>
      <c r="AT3734" s="165" t="s">
        <v>206</v>
      </c>
      <c r="AU3734" s="165" t="s">
        <v>81</v>
      </c>
      <c r="AV3734" s="13" t="s">
        <v>81</v>
      </c>
      <c r="AW3734" s="13" t="s">
        <v>34</v>
      </c>
      <c r="AX3734" s="13" t="s">
        <v>72</v>
      </c>
      <c r="AY3734" s="165" t="s">
        <v>195</v>
      </c>
    </row>
    <row r="3735" spans="1:65" s="13" customFormat="1">
      <c r="B3735" s="164"/>
      <c r="D3735" s="159" t="s">
        <v>206</v>
      </c>
      <c r="E3735" s="165" t="s">
        <v>3</v>
      </c>
      <c r="F3735" s="166" t="s">
        <v>4538</v>
      </c>
      <c r="H3735" s="167">
        <v>1.7</v>
      </c>
      <c r="I3735" s="168"/>
      <c r="L3735" s="164"/>
      <c r="M3735" s="169"/>
      <c r="N3735" s="170"/>
      <c r="O3735" s="170"/>
      <c r="P3735" s="170"/>
      <c r="Q3735" s="170"/>
      <c r="R3735" s="170"/>
      <c r="S3735" s="170"/>
      <c r="T3735" s="171"/>
      <c r="AT3735" s="165" t="s">
        <v>206</v>
      </c>
      <c r="AU3735" s="165" t="s">
        <v>81</v>
      </c>
      <c r="AV3735" s="13" t="s">
        <v>81</v>
      </c>
      <c r="AW3735" s="13" t="s">
        <v>34</v>
      </c>
      <c r="AX3735" s="13" t="s">
        <v>72</v>
      </c>
      <c r="AY3735" s="165" t="s">
        <v>195</v>
      </c>
    </row>
    <row r="3736" spans="1:65" s="13" customFormat="1">
      <c r="B3736" s="164"/>
      <c r="D3736" s="159" t="s">
        <v>206</v>
      </c>
      <c r="E3736" s="165" t="s">
        <v>3</v>
      </c>
      <c r="F3736" s="166" t="s">
        <v>4539</v>
      </c>
      <c r="H3736" s="167">
        <v>2.4500000000000002</v>
      </c>
      <c r="I3736" s="168"/>
      <c r="L3736" s="164"/>
      <c r="M3736" s="169"/>
      <c r="N3736" s="170"/>
      <c r="O3736" s="170"/>
      <c r="P3736" s="170"/>
      <c r="Q3736" s="170"/>
      <c r="R3736" s="170"/>
      <c r="S3736" s="170"/>
      <c r="T3736" s="171"/>
      <c r="AT3736" s="165" t="s">
        <v>206</v>
      </c>
      <c r="AU3736" s="165" t="s">
        <v>81</v>
      </c>
      <c r="AV3736" s="13" t="s">
        <v>81</v>
      </c>
      <c r="AW3736" s="13" t="s">
        <v>34</v>
      </c>
      <c r="AX3736" s="13" t="s">
        <v>72</v>
      </c>
      <c r="AY3736" s="165" t="s">
        <v>195</v>
      </c>
    </row>
    <row r="3737" spans="1:65" s="13" customFormat="1">
      <c r="B3737" s="164"/>
      <c r="D3737" s="159" t="s">
        <v>206</v>
      </c>
      <c r="E3737" s="165" t="s">
        <v>3</v>
      </c>
      <c r="F3737" s="166" t="s">
        <v>4540</v>
      </c>
      <c r="H3737" s="167">
        <v>2.66</v>
      </c>
      <c r="I3737" s="168"/>
      <c r="L3737" s="164"/>
      <c r="M3737" s="169"/>
      <c r="N3737" s="170"/>
      <c r="O3737" s="170"/>
      <c r="P3737" s="170"/>
      <c r="Q3737" s="170"/>
      <c r="R3737" s="170"/>
      <c r="S3737" s="170"/>
      <c r="T3737" s="171"/>
      <c r="AT3737" s="165" t="s">
        <v>206</v>
      </c>
      <c r="AU3737" s="165" t="s">
        <v>81</v>
      </c>
      <c r="AV3737" s="13" t="s">
        <v>81</v>
      </c>
      <c r="AW3737" s="13" t="s">
        <v>34</v>
      </c>
      <c r="AX3737" s="13" t="s">
        <v>72</v>
      </c>
      <c r="AY3737" s="165" t="s">
        <v>195</v>
      </c>
    </row>
    <row r="3738" spans="1:65" s="15" customFormat="1">
      <c r="B3738" s="180"/>
      <c r="D3738" s="159" t="s">
        <v>206</v>
      </c>
      <c r="E3738" s="181" t="s">
        <v>3</v>
      </c>
      <c r="F3738" s="182" t="s">
        <v>4541</v>
      </c>
      <c r="H3738" s="183">
        <v>133.26</v>
      </c>
      <c r="I3738" s="184"/>
      <c r="L3738" s="180"/>
      <c r="M3738" s="185"/>
      <c r="N3738" s="186"/>
      <c r="O3738" s="186"/>
      <c r="P3738" s="186"/>
      <c r="Q3738" s="186"/>
      <c r="R3738" s="186"/>
      <c r="S3738" s="186"/>
      <c r="T3738" s="187"/>
      <c r="AT3738" s="181" t="s">
        <v>206</v>
      </c>
      <c r="AU3738" s="181" t="s">
        <v>81</v>
      </c>
      <c r="AV3738" s="15" t="s">
        <v>202</v>
      </c>
      <c r="AW3738" s="15" t="s">
        <v>34</v>
      </c>
      <c r="AX3738" s="15" t="s">
        <v>79</v>
      </c>
      <c r="AY3738" s="181" t="s">
        <v>195</v>
      </c>
    </row>
    <row r="3739" spans="1:65" s="12" customFormat="1" ht="22.9" customHeight="1">
      <c r="B3739" s="132"/>
      <c r="D3739" s="133" t="s">
        <v>71</v>
      </c>
      <c r="E3739" s="143" t="s">
        <v>4554</v>
      </c>
      <c r="F3739" s="143" t="s">
        <v>4555</v>
      </c>
      <c r="I3739" s="135"/>
      <c r="J3739" s="144">
        <f>BK3739</f>
        <v>0</v>
      </c>
      <c r="L3739" s="132"/>
      <c r="M3739" s="137"/>
      <c r="N3739" s="138"/>
      <c r="O3739" s="138"/>
      <c r="P3739" s="139">
        <f>SUM(P3740:P3895)</f>
        <v>0</v>
      </c>
      <c r="Q3739" s="138"/>
      <c r="R3739" s="139">
        <f>SUM(R3740:R3895)</f>
        <v>17.141408439999999</v>
      </c>
      <c r="S3739" s="138"/>
      <c r="T3739" s="140">
        <f>SUM(T3740:T3895)</f>
        <v>0</v>
      </c>
      <c r="AR3739" s="133" t="s">
        <v>81</v>
      </c>
      <c r="AT3739" s="141" t="s">
        <v>71</v>
      </c>
      <c r="AU3739" s="141" t="s">
        <v>79</v>
      </c>
      <c r="AY3739" s="133" t="s">
        <v>195</v>
      </c>
      <c r="BK3739" s="142">
        <f>SUM(BK3740:BK3895)</f>
        <v>0</v>
      </c>
    </row>
    <row r="3740" spans="1:65" s="2" customFormat="1" ht="37.9" customHeight="1">
      <c r="A3740" s="35"/>
      <c r="B3740" s="145"/>
      <c r="C3740" s="146" t="s">
        <v>4556</v>
      </c>
      <c r="D3740" s="146" t="s">
        <v>197</v>
      </c>
      <c r="E3740" s="147" t="s">
        <v>4557</v>
      </c>
      <c r="F3740" s="148" t="s">
        <v>4558</v>
      </c>
      <c r="G3740" s="149" t="s">
        <v>300</v>
      </c>
      <c r="H3740" s="150">
        <v>3010.8029999999999</v>
      </c>
      <c r="I3740" s="151"/>
      <c r="J3740" s="152">
        <f>ROUND(I3740*H3740,2)</f>
        <v>0</v>
      </c>
      <c r="K3740" s="148" t="s">
        <v>201</v>
      </c>
      <c r="L3740" s="36"/>
      <c r="M3740" s="153" t="s">
        <v>3</v>
      </c>
      <c r="N3740" s="154" t="s">
        <v>43</v>
      </c>
      <c r="O3740" s="56"/>
      <c r="P3740" s="155">
        <f>O3740*H3740</f>
        <v>0</v>
      </c>
      <c r="Q3740" s="155">
        <v>3.1800000000000001E-3</v>
      </c>
      <c r="R3740" s="155">
        <f>Q3740*H3740</f>
        <v>9.5743535400000006</v>
      </c>
      <c r="S3740" s="155">
        <v>0</v>
      </c>
      <c r="T3740" s="156">
        <f>S3740*H3740</f>
        <v>0</v>
      </c>
      <c r="U3740" s="35"/>
      <c r="V3740" s="35"/>
      <c r="W3740" s="35"/>
      <c r="X3740" s="35"/>
      <c r="Y3740" s="35"/>
      <c r="Z3740" s="35"/>
      <c r="AA3740" s="35"/>
      <c r="AB3740" s="35"/>
      <c r="AC3740" s="35"/>
      <c r="AD3740" s="35"/>
      <c r="AE3740" s="35"/>
      <c r="AR3740" s="157" t="s">
        <v>292</v>
      </c>
      <c r="AT3740" s="157" t="s">
        <v>197</v>
      </c>
      <c r="AU3740" s="157" t="s">
        <v>81</v>
      </c>
      <c r="AY3740" s="20" t="s">
        <v>195</v>
      </c>
      <c r="BE3740" s="158">
        <f>IF(N3740="základní",J3740,0)</f>
        <v>0</v>
      </c>
      <c r="BF3740" s="158">
        <f>IF(N3740="snížená",J3740,0)</f>
        <v>0</v>
      </c>
      <c r="BG3740" s="158">
        <f>IF(N3740="zákl. přenesená",J3740,0)</f>
        <v>0</v>
      </c>
      <c r="BH3740" s="158">
        <f>IF(N3740="sníž. přenesená",J3740,0)</f>
        <v>0</v>
      </c>
      <c r="BI3740" s="158">
        <f>IF(N3740="nulová",J3740,0)</f>
        <v>0</v>
      </c>
      <c r="BJ3740" s="20" t="s">
        <v>79</v>
      </c>
      <c r="BK3740" s="158">
        <f>ROUND(I3740*H3740,2)</f>
        <v>0</v>
      </c>
      <c r="BL3740" s="20" t="s">
        <v>292</v>
      </c>
      <c r="BM3740" s="157" t="s">
        <v>4559</v>
      </c>
    </row>
    <row r="3741" spans="1:65" s="13" customFormat="1">
      <c r="B3741" s="164"/>
      <c r="D3741" s="159" t="s">
        <v>206</v>
      </c>
      <c r="E3741" s="165" t="s">
        <v>3</v>
      </c>
      <c r="F3741" s="166" t="s">
        <v>4560</v>
      </c>
      <c r="H3741" s="167">
        <v>50.539000000000001</v>
      </c>
      <c r="I3741" s="168"/>
      <c r="L3741" s="164"/>
      <c r="M3741" s="169"/>
      <c r="N3741" s="170"/>
      <c r="O3741" s="170"/>
      <c r="P3741" s="170"/>
      <c r="Q3741" s="170"/>
      <c r="R3741" s="170"/>
      <c r="S3741" s="170"/>
      <c r="T3741" s="171"/>
      <c r="AT3741" s="165" t="s">
        <v>206</v>
      </c>
      <c r="AU3741" s="165" t="s">
        <v>81</v>
      </c>
      <c r="AV3741" s="13" t="s">
        <v>81</v>
      </c>
      <c r="AW3741" s="13" t="s">
        <v>34</v>
      </c>
      <c r="AX3741" s="13" t="s">
        <v>72</v>
      </c>
      <c r="AY3741" s="165" t="s">
        <v>195</v>
      </c>
    </row>
    <row r="3742" spans="1:65" s="13" customFormat="1">
      <c r="B3742" s="164"/>
      <c r="D3742" s="159" t="s">
        <v>206</v>
      </c>
      <c r="E3742" s="165" t="s">
        <v>3</v>
      </c>
      <c r="F3742" s="166" t="s">
        <v>4561</v>
      </c>
      <c r="H3742" s="167">
        <v>16.754000000000001</v>
      </c>
      <c r="I3742" s="168"/>
      <c r="L3742" s="164"/>
      <c r="M3742" s="169"/>
      <c r="N3742" s="170"/>
      <c r="O3742" s="170"/>
      <c r="P3742" s="170"/>
      <c r="Q3742" s="170"/>
      <c r="R3742" s="170"/>
      <c r="S3742" s="170"/>
      <c r="T3742" s="171"/>
      <c r="AT3742" s="165" t="s">
        <v>206</v>
      </c>
      <c r="AU3742" s="165" t="s">
        <v>81</v>
      </c>
      <c r="AV3742" s="13" t="s">
        <v>81</v>
      </c>
      <c r="AW3742" s="13" t="s">
        <v>34</v>
      </c>
      <c r="AX3742" s="13" t="s">
        <v>72</v>
      </c>
      <c r="AY3742" s="165" t="s">
        <v>195</v>
      </c>
    </row>
    <row r="3743" spans="1:65" s="13" customFormat="1">
      <c r="B3743" s="164"/>
      <c r="D3743" s="159" t="s">
        <v>206</v>
      </c>
      <c r="E3743" s="165" t="s">
        <v>3</v>
      </c>
      <c r="F3743" s="166" t="s">
        <v>4562</v>
      </c>
      <c r="H3743" s="167">
        <v>29.998000000000001</v>
      </c>
      <c r="I3743" s="168"/>
      <c r="L3743" s="164"/>
      <c r="M3743" s="169"/>
      <c r="N3743" s="170"/>
      <c r="O3743" s="170"/>
      <c r="P3743" s="170"/>
      <c r="Q3743" s="170"/>
      <c r="R3743" s="170"/>
      <c r="S3743" s="170"/>
      <c r="T3743" s="171"/>
      <c r="AT3743" s="165" t="s">
        <v>206</v>
      </c>
      <c r="AU3743" s="165" t="s">
        <v>81</v>
      </c>
      <c r="AV3743" s="13" t="s">
        <v>81</v>
      </c>
      <c r="AW3743" s="13" t="s">
        <v>34</v>
      </c>
      <c r="AX3743" s="13" t="s">
        <v>72</v>
      </c>
      <c r="AY3743" s="165" t="s">
        <v>195</v>
      </c>
    </row>
    <row r="3744" spans="1:65" s="13" customFormat="1">
      <c r="B3744" s="164"/>
      <c r="D3744" s="159" t="s">
        <v>206</v>
      </c>
      <c r="E3744" s="165" t="s">
        <v>3</v>
      </c>
      <c r="F3744" s="166" t="s">
        <v>4563</v>
      </c>
      <c r="H3744" s="167">
        <v>49.448</v>
      </c>
      <c r="I3744" s="168"/>
      <c r="L3744" s="164"/>
      <c r="M3744" s="169"/>
      <c r="N3744" s="170"/>
      <c r="O3744" s="170"/>
      <c r="P3744" s="170"/>
      <c r="Q3744" s="170"/>
      <c r="R3744" s="170"/>
      <c r="S3744" s="170"/>
      <c r="T3744" s="171"/>
      <c r="AT3744" s="165" t="s">
        <v>206</v>
      </c>
      <c r="AU3744" s="165" t="s">
        <v>81</v>
      </c>
      <c r="AV3744" s="13" t="s">
        <v>81</v>
      </c>
      <c r="AW3744" s="13" t="s">
        <v>34</v>
      </c>
      <c r="AX3744" s="13" t="s">
        <v>72</v>
      </c>
      <c r="AY3744" s="165" t="s">
        <v>195</v>
      </c>
    </row>
    <row r="3745" spans="2:51" s="13" customFormat="1">
      <c r="B3745" s="164"/>
      <c r="D3745" s="159" t="s">
        <v>206</v>
      </c>
      <c r="E3745" s="165" t="s">
        <v>3</v>
      </c>
      <c r="F3745" s="166" t="s">
        <v>4564</v>
      </c>
      <c r="H3745" s="167">
        <v>28.96</v>
      </c>
      <c r="I3745" s="168"/>
      <c r="L3745" s="164"/>
      <c r="M3745" s="169"/>
      <c r="N3745" s="170"/>
      <c r="O3745" s="170"/>
      <c r="P3745" s="170"/>
      <c r="Q3745" s="170"/>
      <c r="R3745" s="170"/>
      <c r="S3745" s="170"/>
      <c r="T3745" s="171"/>
      <c r="AT3745" s="165" t="s">
        <v>206</v>
      </c>
      <c r="AU3745" s="165" t="s">
        <v>81</v>
      </c>
      <c r="AV3745" s="13" t="s">
        <v>81</v>
      </c>
      <c r="AW3745" s="13" t="s">
        <v>34</v>
      </c>
      <c r="AX3745" s="13" t="s">
        <v>72</v>
      </c>
      <c r="AY3745" s="165" t="s">
        <v>195</v>
      </c>
    </row>
    <row r="3746" spans="2:51" s="14" customFormat="1">
      <c r="B3746" s="172"/>
      <c r="D3746" s="159" t="s">
        <v>206</v>
      </c>
      <c r="E3746" s="173" t="s">
        <v>3</v>
      </c>
      <c r="F3746" s="174" t="s">
        <v>218</v>
      </c>
      <c r="H3746" s="175">
        <v>175.69900000000001</v>
      </c>
      <c r="I3746" s="176"/>
      <c r="L3746" s="172"/>
      <c r="M3746" s="177"/>
      <c r="N3746" s="178"/>
      <c r="O3746" s="178"/>
      <c r="P3746" s="178"/>
      <c r="Q3746" s="178"/>
      <c r="R3746" s="178"/>
      <c r="S3746" s="178"/>
      <c r="T3746" s="179"/>
      <c r="AT3746" s="173" t="s">
        <v>206</v>
      </c>
      <c r="AU3746" s="173" t="s">
        <v>81</v>
      </c>
      <c r="AV3746" s="14" t="s">
        <v>109</v>
      </c>
      <c r="AW3746" s="14" t="s">
        <v>34</v>
      </c>
      <c r="AX3746" s="14" t="s">
        <v>72</v>
      </c>
      <c r="AY3746" s="173" t="s">
        <v>195</v>
      </c>
    </row>
    <row r="3747" spans="2:51" s="13" customFormat="1">
      <c r="B3747" s="164"/>
      <c r="D3747" s="159" t="s">
        <v>206</v>
      </c>
      <c r="E3747" s="165" t="s">
        <v>3</v>
      </c>
      <c r="F3747" s="166" t="s">
        <v>4565</v>
      </c>
      <c r="H3747" s="167">
        <v>50.2</v>
      </c>
      <c r="I3747" s="168"/>
      <c r="L3747" s="164"/>
      <c r="M3747" s="169"/>
      <c r="N3747" s="170"/>
      <c r="O3747" s="170"/>
      <c r="P3747" s="170"/>
      <c r="Q3747" s="170"/>
      <c r="R3747" s="170"/>
      <c r="S3747" s="170"/>
      <c r="T3747" s="171"/>
      <c r="AT3747" s="165" t="s">
        <v>206</v>
      </c>
      <c r="AU3747" s="165" t="s">
        <v>81</v>
      </c>
      <c r="AV3747" s="13" t="s">
        <v>81</v>
      </c>
      <c r="AW3747" s="13" t="s">
        <v>34</v>
      </c>
      <c r="AX3747" s="13" t="s">
        <v>72</v>
      </c>
      <c r="AY3747" s="165" t="s">
        <v>195</v>
      </c>
    </row>
    <row r="3748" spans="2:51" s="13" customFormat="1">
      <c r="B3748" s="164"/>
      <c r="D3748" s="159" t="s">
        <v>206</v>
      </c>
      <c r="E3748" s="165" t="s">
        <v>3</v>
      </c>
      <c r="F3748" s="166" t="s">
        <v>4566</v>
      </c>
      <c r="H3748" s="167">
        <v>74.400000000000006</v>
      </c>
      <c r="I3748" s="168"/>
      <c r="L3748" s="164"/>
      <c r="M3748" s="169"/>
      <c r="N3748" s="170"/>
      <c r="O3748" s="170"/>
      <c r="P3748" s="170"/>
      <c r="Q3748" s="170"/>
      <c r="R3748" s="170"/>
      <c r="S3748" s="170"/>
      <c r="T3748" s="171"/>
      <c r="AT3748" s="165" t="s">
        <v>206</v>
      </c>
      <c r="AU3748" s="165" t="s">
        <v>81</v>
      </c>
      <c r="AV3748" s="13" t="s">
        <v>81</v>
      </c>
      <c r="AW3748" s="13" t="s">
        <v>34</v>
      </c>
      <c r="AX3748" s="13" t="s">
        <v>72</v>
      </c>
      <c r="AY3748" s="165" t="s">
        <v>195</v>
      </c>
    </row>
    <row r="3749" spans="2:51" s="13" customFormat="1">
      <c r="B3749" s="164"/>
      <c r="D3749" s="159" t="s">
        <v>206</v>
      </c>
      <c r="E3749" s="165" t="s">
        <v>3</v>
      </c>
      <c r="F3749" s="166" t="s">
        <v>4567</v>
      </c>
      <c r="H3749" s="167">
        <v>43.603999999999999</v>
      </c>
      <c r="I3749" s="168"/>
      <c r="L3749" s="164"/>
      <c r="M3749" s="169"/>
      <c r="N3749" s="170"/>
      <c r="O3749" s="170"/>
      <c r="P3749" s="170"/>
      <c r="Q3749" s="170"/>
      <c r="R3749" s="170"/>
      <c r="S3749" s="170"/>
      <c r="T3749" s="171"/>
      <c r="AT3749" s="165" t="s">
        <v>206</v>
      </c>
      <c r="AU3749" s="165" t="s">
        <v>81</v>
      </c>
      <c r="AV3749" s="13" t="s">
        <v>81</v>
      </c>
      <c r="AW3749" s="13" t="s">
        <v>34</v>
      </c>
      <c r="AX3749" s="13" t="s">
        <v>72</v>
      </c>
      <c r="AY3749" s="165" t="s">
        <v>195</v>
      </c>
    </row>
    <row r="3750" spans="2:51" s="13" customFormat="1">
      <c r="B3750" s="164"/>
      <c r="D3750" s="159" t="s">
        <v>206</v>
      </c>
      <c r="E3750" s="165" t="s">
        <v>3</v>
      </c>
      <c r="F3750" s="166" t="s">
        <v>4568</v>
      </c>
      <c r="H3750" s="167">
        <v>43.54</v>
      </c>
      <c r="I3750" s="168"/>
      <c r="L3750" s="164"/>
      <c r="M3750" s="169"/>
      <c r="N3750" s="170"/>
      <c r="O3750" s="170"/>
      <c r="P3750" s="170"/>
      <c r="Q3750" s="170"/>
      <c r="R3750" s="170"/>
      <c r="S3750" s="170"/>
      <c r="T3750" s="171"/>
      <c r="AT3750" s="165" t="s">
        <v>206</v>
      </c>
      <c r="AU3750" s="165" t="s">
        <v>81</v>
      </c>
      <c r="AV3750" s="13" t="s">
        <v>81</v>
      </c>
      <c r="AW3750" s="13" t="s">
        <v>34</v>
      </c>
      <c r="AX3750" s="13" t="s">
        <v>72</v>
      </c>
      <c r="AY3750" s="165" t="s">
        <v>195</v>
      </c>
    </row>
    <row r="3751" spans="2:51" s="13" customFormat="1">
      <c r="B3751" s="164"/>
      <c r="D3751" s="159" t="s">
        <v>206</v>
      </c>
      <c r="E3751" s="165" t="s">
        <v>3</v>
      </c>
      <c r="F3751" s="166" t="s">
        <v>4569</v>
      </c>
      <c r="H3751" s="167">
        <v>43.787999999999997</v>
      </c>
      <c r="I3751" s="168"/>
      <c r="L3751" s="164"/>
      <c r="M3751" s="169"/>
      <c r="N3751" s="170"/>
      <c r="O3751" s="170"/>
      <c r="P3751" s="170"/>
      <c r="Q3751" s="170"/>
      <c r="R3751" s="170"/>
      <c r="S3751" s="170"/>
      <c r="T3751" s="171"/>
      <c r="AT3751" s="165" t="s">
        <v>206</v>
      </c>
      <c r="AU3751" s="165" t="s">
        <v>81</v>
      </c>
      <c r="AV3751" s="13" t="s">
        <v>81</v>
      </c>
      <c r="AW3751" s="13" t="s">
        <v>34</v>
      </c>
      <c r="AX3751" s="13" t="s">
        <v>72</v>
      </c>
      <c r="AY3751" s="165" t="s">
        <v>195</v>
      </c>
    </row>
    <row r="3752" spans="2:51" s="13" customFormat="1">
      <c r="B3752" s="164"/>
      <c r="D3752" s="159" t="s">
        <v>206</v>
      </c>
      <c r="E3752" s="165" t="s">
        <v>3</v>
      </c>
      <c r="F3752" s="166" t="s">
        <v>4569</v>
      </c>
      <c r="H3752" s="167">
        <v>43.787999999999997</v>
      </c>
      <c r="I3752" s="168"/>
      <c r="L3752" s="164"/>
      <c r="M3752" s="169"/>
      <c r="N3752" s="170"/>
      <c r="O3752" s="170"/>
      <c r="P3752" s="170"/>
      <c r="Q3752" s="170"/>
      <c r="R3752" s="170"/>
      <c r="S3752" s="170"/>
      <c r="T3752" s="171"/>
      <c r="AT3752" s="165" t="s">
        <v>206</v>
      </c>
      <c r="AU3752" s="165" t="s">
        <v>81</v>
      </c>
      <c r="AV3752" s="13" t="s">
        <v>81</v>
      </c>
      <c r="AW3752" s="13" t="s">
        <v>34</v>
      </c>
      <c r="AX3752" s="13" t="s">
        <v>72</v>
      </c>
      <c r="AY3752" s="165" t="s">
        <v>195</v>
      </c>
    </row>
    <row r="3753" spans="2:51" s="13" customFormat="1">
      <c r="B3753" s="164"/>
      <c r="D3753" s="159" t="s">
        <v>206</v>
      </c>
      <c r="E3753" s="165" t="s">
        <v>3</v>
      </c>
      <c r="F3753" s="166" t="s">
        <v>4569</v>
      </c>
      <c r="H3753" s="167">
        <v>43.787999999999997</v>
      </c>
      <c r="I3753" s="168"/>
      <c r="L3753" s="164"/>
      <c r="M3753" s="169"/>
      <c r="N3753" s="170"/>
      <c r="O3753" s="170"/>
      <c r="P3753" s="170"/>
      <c r="Q3753" s="170"/>
      <c r="R3753" s="170"/>
      <c r="S3753" s="170"/>
      <c r="T3753" s="171"/>
      <c r="AT3753" s="165" t="s">
        <v>206</v>
      </c>
      <c r="AU3753" s="165" t="s">
        <v>81</v>
      </c>
      <c r="AV3753" s="13" t="s">
        <v>81</v>
      </c>
      <c r="AW3753" s="13" t="s">
        <v>34</v>
      </c>
      <c r="AX3753" s="13" t="s">
        <v>72</v>
      </c>
      <c r="AY3753" s="165" t="s">
        <v>195</v>
      </c>
    </row>
    <row r="3754" spans="2:51" s="13" customFormat="1">
      <c r="B3754" s="164"/>
      <c r="D3754" s="159" t="s">
        <v>206</v>
      </c>
      <c r="E3754" s="165" t="s">
        <v>3</v>
      </c>
      <c r="F3754" s="166" t="s">
        <v>4570</v>
      </c>
      <c r="H3754" s="167">
        <v>43.776000000000003</v>
      </c>
      <c r="I3754" s="168"/>
      <c r="L3754" s="164"/>
      <c r="M3754" s="169"/>
      <c r="N3754" s="170"/>
      <c r="O3754" s="170"/>
      <c r="P3754" s="170"/>
      <c r="Q3754" s="170"/>
      <c r="R3754" s="170"/>
      <c r="S3754" s="170"/>
      <c r="T3754" s="171"/>
      <c r="AT3754" s="165" t="s">
        <v>206</v>
      </c>
      <c r="AU3754" s="165" t="s">
        <v>81</v>
      </c>
      <c r="AV3754" s="13" t="s">
        <v>81</v>
      </c>
      <c r="AW3754" s="13" t="s">
        <v>34</v>
      </c>
      <c r="AX3754" s="13" t="s">
        <v>72</v>
      </c>
      <c r="AY3754" s="165" t="s">
        <v>195</v>
      </c>
    </row>
    <row r="3755" spans="2:51" s="13" customFormat="1">
      <c r="B3755" s="164"/>
      <c r="D3755" s="159" t="s">
        <v>206</v>
      </c>
      <c r="E3755" s="165" t="s">
        <v>3</v>
      </c>
      <c r="F3755" s="166" t="s">
        <v>4571</v>
      </c>
      <c r="H3755" s="167">
        <v>27.972000000000001</v>
      </c>
      <c r="I3755" s="168"/>
      <c r="L3755" s="164"/>
      <c r="M3755" s="169"/>
      <c r="N3755" s="170"/>
      <c r="O3755" s="170"/>
      <c r="P3755" s="170"/>
      <c r="Q3755" s="170"/>
      <c r="R3755" s="170"/>
      <c r="S3755" s="170"/>
      <c r="T3755" s="171"/>
      <c r="AT3755" s="165" t="s">
        <v>206</v>
      </c>
      <c r="AU3755" s="165" t="s">
        <v>81</v>
      </c>
      <c r="AV3755" s="13" t="s">
        <v>81</v>
      </c>
      <c r="AW3755" s="13" t="s">
        <v>34</v>
      </c>
      <c r="AX3755" s="13" t="s">
        <v>72</v>
      </c>
      <c r="AY3755" s="165" t="s">
        <v>195</v>
      </c>
    </row>
    <row r="3756" spans="2:51" s="13" customFormat="1" ht="22.5">
      <c r="B3756" s="164"/>
      <c r="D3756" s="159" t="s">
        <v>206</v>
      </c>
      <c r="E3756" s="165" t="s">
        <v>3</v>
      </c>
      <c r="F3756" s="166" t="s">
        <v>4572</v>
      </c>
      <c r="H3756" s="167">
        <v>52.156999999999996</v>
      </c>
      <c r="I3756" s="168"/>
      <c r="L3756" s="164"/>
      <c r="M3756" s="169"/>
      <c r="N3756" s="170"/>
      <c r="O3756" s="170"/>
      <c r="P3756" s="170"/>
      <c r="Q3756" s="170"/>
      <c r="R3756" s="170"/>
      <c r="S3756" s="170"/>
      <c r="T3756" s="171"/>
      <c r="AT3756" s="165" t="s">
        <v>206</v>
      </c>
      <c r="AU3756" s="165" t="s">
        <v>81</v>
      </c>
      <c r="AV3756" s="13" t="s">
        <v>81</v>
      </c>
      <c r="AW3756" s="13" t="s">
        <v>34</v>
      </c>
      <c r="AX3756" s="13" t="s">
        <v>72</v>
      </c>
      <c r="AY3756" s="165" t="s">
        <v>195</v>
      </c>
    </row>
    <row r="3757" spans="2:51" s="13" customFormat="1">
      <c r="B3757" s="164"/>
      <c r="D3757" s="159" t="s">
        <v>206</v>
      </c>
      <c r="E3757" s="165" t="s">
        <v>3</v>
      </c>
      <c r="F3757" s="166" t="s">
        <v>4573</v>
      </c>
      <c r="H3757" s="167">
        <v>92.4</v>
      </c>
      <c r="I3757" s="168"/>
      <c r="L3757" s="164"/>
      <c r="M3757" s="169"/>
      <c r="N3757" s="170"/>
      <c r="O3757" s="170"/>
      <c r="P3757" s="170"/>
      <c r="Q3757" s="170"/>
      <c r="R3757" s="170"/>
      <c r="S3757" s="170"/>
      <c r="T3757" s="171"/>
      <c r="AT3757" s="165" t="s">
        <v>206</v>
      </c>
      <c r="AU3757" s="165" t="s">
        <v>81</v>
      </c>
      <c r="AV3757" s="13" t="s">
        <v>81</v>
      </c>
      <c r="AW3757" s="13" t="s">
        <v>34</v>
      </c>
      <c r="AX3757" s="13" t="s">
        <v>72</v>
      </c>
      <c r="AY3757" s="165" t="s">
        <v>195</v>
      </c>
    </row>
    <row r="3758" spans="2:51" s="13" customFormat="1">
      <c r="B3758" s="164"/>
      <c r="D3758" s="159" t="s">
        <v>206</v>
      </c>
      <c r="E3758" s="165" t="s">
        <v>3</v>
      </c>
      <c r="F3758" s="166" t="s">
        <v>4574</v>
      </c>
      <c r="H3758" s="167">
        <v>29.181999999999999</v>
      </c>
      <c r="I3758" s="168"/>
      <c r="L3758" s="164"/>
      <c r="M3758" s="169"/>
      <c r="N3758" s="170"/>
      <c r="O3758" s="170"/>
      <c r="P3758" s="170"/>
      <c r="Q3758" s="170"/>
      <c r="R3758" s="170"/>
      <c r="S3758" s="170"/>
      <c r="T3758" s="171"/>
      <c r="AT3758" s="165" t="s">
        <v>206</v>
      </c>
      <c r="AU3758" s="165" t="s">
        <v>81</v>
      </c>
      <c r="AV3758" s="13" t="s">
        <v>81</v>
      </c>
      <c r="AW3758" s="13" t="s">
        <v>34</v>
      </c>
      <c r="AX3758" s="13" t="s">
        <v>72</v>
      </c>
      <c r="AY3758" s="165" t="s">
        <v>195</v>
      </c>
    </row>
    <row r="3759" spans="2:51" s="13" customFormat="1">
      <c r="B3759" s="164"/>
      <c r="D3759" s="159" t="s">
        <v>206</v>
      </c>
      <c r="E3759" s="165" t="s">
        <v>3</v>
      </c>
      <c r="F3759" s="166" t="s">
        <v>4575</v>
      </c>
      <c r="H3759" s="167">
        <v>51.04</v>
      </c>
      <c r="I3759" s="168"/>
      <c r="L3759" s="164"/>
      <c r="M3759" s="169"/>
      <c r="N3759" s="170"/>
      <c r="O3759" s="170"/>
      <c r="P3759" s="170"/>
      <c r="Q3759" s="170"/>
      <c r="R3759" s="170"/>
      <c r="S3759" s="170"/>
      <c r="T3759" s="171"/>
      <c r="AT3759" s="165" t="s">
        <v>206</v>
      </c>
      <c r="AU3759" s="165" t="s">
        <v>81</v>
      </c>
      <c r="AV3759" s="13" t="s">
        <v>81</v>
      </c>
      <c r="AW3759" s="13" t="s">
        <v>34</v>
      </c>
      <c r="AX3759" s="13" t="s">
        <v>72</v>
      </c>
      <c r="AY3759" s="165" t="s">
        <v>195</v>
      </c>
    </row>
    <row r="3760" spans="2:51" s="13" customFormat="1">
      <c r="B3760" s="164"/>
      <c r="D3760" s="159" t="s">
        <v>206</v>
      </c>
      <c r="E3760" s="165" t="s">
        <v>3</v>
      </c>
      <c r="F3760" s="166" t="s">
        <v>4576</v>
      </c>
      <c r="H3760" s="167">
        <v>68.06</v>
      </c>
      <c r="I3760" s="168"/>
      <c r="L3760" s="164"/>
      <c r="M3760" s="169"/>
      <c r="N3760" s="170"/>
      <c r="O3760" s="170"/>
      <c r="P3760" s="170"/>
      <c r="Q3760" s="170"/>
      <c r="R3760" s="170"/>
      <c r="S3760" s="170"/>
      <c r="T3760" s="171"/>
      <c r="AT3760" s="165" t="s">
        <v>206</v>
      </c>
      <c r="AU3760" s="165" t="s">
        <v>81</v>
      </c>
      <c r="AV3760" s="13" t="s">
        <v>81</v>
      </c>
      <c r="AW3760" s="13" t="s">
        <v>34</v>
      </c>
      <c r="AX3760" s="13" t="s">
        <v>72</v>
      </c>
      <c r="AY3760" s="165" t="s">
        <v>195</v>
      </c>
    </row>
    <row r="3761" spans="2:51" s="14" customFormat="1">
      <c r="B3761" s="172"/>
      <c r="D3761" s="159" t="s">
        <v>206</v>
      </c>
      <c r="E3761" s="173" t="s">
        <v>3</v>
      </c>
      <c r="F3761" s="174" t="s">
        <v>532</v>
      </c>
      <c r="H3761" s="175">
        <v>707.69500000000005</v>
      </c>
      <c r="I3761" s="176"/>
      <c r="L3761" s="172"/>
      <c r="M3761" s="177"/>
      <c r="N3761" s="178"/>
      <c r="O3761" s="178"/>
      <c r="P3761" s="178"/>
      <c r="Q3761" s="178"/>
      <c r="R3761" s="178"/>
      <c r="S3761" s="178"/>
      <c r="T3761" s="179"/>
      <c r="AT3761" s="173" t="s">
        <v>206</v>
      </c>
      <c r="AU3761" s="173" t="s">
        <v>81</v>
      </c>
      <c r="AV3761" s="14" t="s">
        <v>109</v>
      </c>
      <c r="AW3761" s="14" t="s">
        <v>34</v>
      </c>
      <c r="AX3761" s="14" t="s">
        <v>72</v>
      </c>
      <c r="AY3761" s="173" t="s">
        <v>195</v>
      </c>
    </row>
    <row r="3762" spans="2:51" s="13" customFormat="1">
      <c r="B3762" s="164"/>
      <c r="D3762" s="159" t="s">
        <v>206</v>
      </c>
      <c r="E3762" s="165" t="s">
        <v>3</v>
      </c>
      <c r="F3762" s="166" t="s">
        <v>4577</v>
      </c>
      <c r="H3762" s="167">
        <v>50.2</v>
      </c>
      <c r="I3762" s="168"/>
      <c r="L3762" s="164"/>
      <c r="M3762" s="169"/>
      <c r="N3762" s="170"/>
      <c r="O3762" s="170"/>
      <c r="P3762" s="170"/>
      <c r="Q3762" s="170"/>
      <c r="R3762" s="170"/>
      <c r="S3762" s="170"/>
      <c r="T3762" s="171"/>
      <c r="AT3762" s="165" t="s">
        <v>206</v>
      </c>
      <c r="AU3762" s="165" t="s">
        <v>81</v>
      </c>
      <c r="AV3762" s="13" t="s">
        <v>81</v>
      </c>
      <c r="AW3762" s="13" t="s">
        <v>34</v>
      </c>
      <c r="AX3762" s="13" t="s">
        <v>72</v>
      </c>
      <c r="AY3762" s="165" t="s">
        <v>195</v>
      </c>
    </row>
    <row r="3763" spans="2:51" s="13" customFormat="1">
      <c r="B3763" s="164"/>
      <c r="D3763" s="159" t="s">
        <v>206</v>
      </c>
      <c r="E3763" s="165" t="s">
        <v>3</v>
      </c>
      <c r="F3763" s="166" t="s">
        <v>4578</v>
      </c>
      <c r="H3763" s="167">
        <v>76.048000000000002</v>
      </c>
      <c r="I3763" s="168"/>
      <c r="L3763" s="164"/>
      <c r="M3763" s="169"/>
      <c r="N3763" s="170"/>
      <c r="O3763" s="170"/>
      <c r="P3763" s="170"/>
      <c r="Q3763" s="170"/>
      <c r="R3763" s="170"/>
      <c r="S3763" s="170"/>
      <c r="T3763" s="171"/>
      <c r="AT3763" s="165" t="s">
        <v>206</v>
      </c>
      <c r="AU3763" s="165" t="s">
        <v>81</v>
      </c>
      <c r="AV3763" s="13" t="s">
        <v>81</v>
      </c>
      <c r="AW3763" s="13" t="s">
        <v>34</v>
      </c>
      <c r="AX3763" s="13" t="s">
        <v>72</v>
      </c>
      <c r="AY3763" s="165" t="s">
        <v>195</v>
      </c>
    </row>
    <row r="3764" spans="2:51" s="13" customFormat="1">
      <c r="B3764" s="164"/>
      <c r="D3764" s="159" t="s">
        <v>206</v>
      </c>
      <c r="E3764" s="165" t="s">
        <v>3</v>
      </c>
      <c r="F3764" s="166" t="s">
        <v>4579</v>
      </c>
      <c r="H3764" s="167">
        <v>88.8</v>
      </c>
      <c r="I3764" s="168"/>
      <c r="L3764" s="164"/>
      <c r="M3764" s="169"/>
      <c r="N3764" s="170"/>
      <c r="O3764" s="170"/>
      <c r="P3764" s="170"/>
      <c r="Q3764" s="170"/>
      <c r="R3764" s="170"/>
      <c r="S3764" s="170"/>
      <c r="T3764" s="171"/>
      <c r="AT3764" s="165" t="s">
        <v>206</v>
      </c>
      <c r="AU3764" s="165" t="s">
        <v>81</v>
      </c>
      <c r="AV3764" s="13" t="s">
        <v>81</v>
      </c>
      <c r="AW3764" s="13" t="s">
        <v>34</v>
      </c>
      <c r="AX3764" s="13" t="s">
        <v>72</v>
      </c>
      <c r="AY3764" s="165" t="s">
        <v>195</v>
      </c>
    </row>
    <row r="3765" spans="2:51" s="13" customFormat="1">
      <c r="B3765" s="164"/>
      <c r="D3765" s="159" t="s">
        <v>206</v>
      </c>
      <c r="E3765" s="165" t="s">
        <v>3</v>
      </c>
      <c r="F3765" s="166" t="s">
        <v>4580</v>
      </c>
      <c r="H3765" s="167">
        <v>39.808</v>
      </c>
      <c r="I3765" s="168"/>
      <c r="L3765" s="164"/>
      <c r="M3765" s="169"/>
      <c r="N3765" s="170"/>
      <c r="O3765" s="170"/>
      <c r="P3765" s="170"/>
      <c r="Q3765" s="170"/>
      <c r="R3765" s="170"/>
      <c r="S3765" s="170"/>
      <c r="T3765" s="171"/>
      <c r="AT3765" s="165" t="s">
        <v>206</v>
      </c>
      <c r="AU3765" s="165" t="s">
        <v>81</v>
      </c>
      <c r="AV3765" s="13" t="s">
        <v>81</v>
      </c>
      <c r="AW3765" s="13" t="s">
        <v>34</v>
      </c>
      <c r="AX3765" s="13" t="s">
        <v>72</v>
      </c>
      <c r="AY3765" s="165" t="s">
        <v>195</v>
      </c>
    </row>
    <row r="3766" spans="2:51" s="13" customFormat="1">
      <c r="B3766" s="164"/>
      <c r="D3766" s="159" t="s">
        <v>206</v>
      </c>
      <c r="E3766" s="165" t="s">
        <v>3</v>
      </c>
      <c r="F3766" s="166" t="s">
        <v>4581</v>
      </c>
      <c r="H3766" s="167">
        <v>41.408000000000001</v>
      </c>
      <c r="I3766" s="168"/>
      <c r="L3766" s="164"/>
      <c r="M3766" s="169"/>
      <c r="N3766" s="170"/>
      <c r="O3766" s="170"/>
      <c r="P3766" s="170"/>
      <c r="Q3766" s="170"/>
      <c r="R3766" s="170"/>
      <c r="S3766" s="170"/>
      <c r="T3766" s="171"/>
      <c r="AT3766" s="165" t="s">
        <v>206</v>
      </c>
      <c r="AU3766" s="165" t="s">
        <v>81</v>
      </c>
      <c r="AV3766" s="13" t="s">
        <v>81</v>
      </c>
      <c r="AW3766" s="13" t="s">
        <v>34</v>
      </c>
      <c r="AX3766" s="13" t="s">
        <v>72</v>
      </c>
      <c r="AY3766" s="165" t="s">
        <v>195</v>
      </c>
    </row>
    <row r="3767" spans="2:51" s="13" customFormat="1">
      <c r="B3767" s="164"/>
      <c r="D3767" s="159" t="s">
        <v>206</v>
      </c>
      <c r="E3767" s="165" t="s">
        <v>3</v>
      </c>
      <c r="F3767" s="166" t="s">
        <v>4582</v>
      </c>
      <c r="H3767" s="167">
        <v>44.607999999999997</v>
      </c>
      <c r="I3767" s="168"/>
      <c r="L3767" s="164"/>
      <c r="M3767" s="169"/>
      <c r="N3767" s="170"/>
      <c r="O3767" s="170"/>
      <c r="P3767" s="170"/>
      <c r="Q3767" s="170"/>
      <c r="R3767" s="170"/>
      <c r="S3767" s="170"/>
      <c r="T3767" s="171"/>
      <c r="AT3767" s="165" t="s">
        <v>206</v>
      </c>
      <c r="AU3767" s="165" t="s">
        <v>81</v>
      </c>
      <c r="AV3767" s="13" t="s">
        <v>81</v>
      </c>
      <c r="AW3767" s="13" t="s">
        <v>34</v>
      </c>
      <c r="AX3767" s="13" t="s">
        <v>72</v>
      </c>
      <c r="AY3767" s="165" t="s">
        <v>195</v>
      </c>
    </row>
    <row r="3768" spans="2:51" s="13" customFormat="1">
      <c r="B3768" s="164"/>
      <c r="D3768" s="159" t="s">
        <v>206</v>
      </c>
      <c r="E3768" s="165" t="s">
        <v>3</v>
      </c>
      <c r="F3768" s="166" t="s">
        <v>4583</v>
      </c>
      <c r="H3768" s="167">
        <v>62.426000000000002</v>
      </c>
      <c r="I3768" s="168"/>
      <c r="L3768" s="164"/>
      <c r="M3768" s="169"/>
      <c r="N3768" s="170"/>
      <c r="O3768" s="170"/>
      <c r="P3768" s="170"/>
      <c r="Q3768" s="170"/>
      <c r="R3768" s="170"/>
      <c r="S3768" s="170"/>
      <c r="T3768" s="171"/>
      <c r="AT3768" s="165" t="s">
        <v>206</v>
      </c>
      <c r="AU3768" s="165" t="s">
        <v>81</v>
      </c>
      <c r="AV3768" s="13" t="s">
        <v>81</v>
      </c>
      <c r="AW3768" s="13" t="s">
        <v>34</v>
      </c>
      <c r="AX3768" s="13" t="s">
        <v>72</v>
      </c>
      <c r="AY3768" s="165" t="s">
        <v>195</v>
      </c>
    </row>
    <row r="3769" spans="2:51" s="13" customFormat="1">
      <c r="B3769" s="164"/>
      <c r="D3769" s="159" t="s">
        <v>206</v>
      </c>
      <c r="E3769" s="165" t="s">
        <v>3</v>
      </c>
      <c r="F3769" s="166" t="s">
        <v>4584</v>
      </c>
      <c r="H3769" s="167">
        <v>246.58</v>
      </c>
      <c r="I3769" s="168"/>
      <c r="L3769" s="164"/>
      <c r="M3769" s="169"/>
      <c r="N3769" s="170"/>
      <c r="O3769" s="170"/>
      <c r="P3769" s="170"/>
      <c r="Q3769" s="170"/>
      <c r="R3769" s="170"/>
      <c r="S3769" s="170"/>
      <c r="T3769" s="171"/>
      <c r="AT3769" s="165" t="s">
        <v>206</v>
      </c>
      <c r="AU3769" s="165" t="s">
        <v>81</v>
      </c>
      <c r="AV3769" s="13" t="s">
        <v>81</v>
      </c>
      <c r="AW3769" s="13" t="s">
        <v>34</v>
      </c>
      <c r="AX3769" s="13" t="s">
        <v>72</v>
      </c>
      <c r="AY3769" s="165" t="s">
        <v>195</v>
      </c>
    </row>
    <row r="3770" spans="2:51" s="13" customFormat="1">
      <c r="B3770" s="164"/>
      <c r="D3770" s="159" t="s">
        <v>206</v>
      </c>
      <c r="E3770" s="165" t="s">
        <v>3</v>
      </c>
      <c r="F3770" s="166" t="s">
        <v>4585</v>
      </c>
      <c r="H3770" s="167">
        <v>38.692</v>
      </c>
      <c r="I3770" s="168"/>
      <c r="L3770" s="164"/>
      <c r="M3770" s="169"/>
      <c r="N3770" s="170"/>
      <c r="O3770" s="170"/>
      <c r="P3770" s="170"/>
      <c r="Q3770" s="170"/>
      <c r="R3770" s="170"/>
      <c r="S3770" s="170"/>
      <c r="T3770" s="171"/>
      <c r="AT3770" s="165" t="s">
        <v>206</v>
      </c>
      <c r="AU3770" s="165" t="s">
        <v>81</v>
      </c>
      <c r="AV3770" s="13" t="s">
        <v>81</v>
      </c>
      <c r="AW3770" s="13" t="s">
        <v>34</v>
      </c>
      <c r="AX3770" s="13" t="s">
        <v>72</v>
      </c>
      <c r="AY3770" s="165" t="s">
        <v>195</v>
      </c>
    </row>
    <row r="3771" spans="2:51" s="13" customFormat="1">
      <c r="B3771" s="164"/>
      <c r="D3771" s="159" t="s">
        <v>206</v>
      </c>
      <c r="E3771" s="165" t="s">
        <v>3</v>
      </c>
      <c r="F3771" s="166" t="s">
        <v>4586</v>
      </c>
      <c r="H3771" s="167">
        <v>10.4</v>
      </c>
      <c r="I3771" s="168"/>
      <c r="L3771" s="164"/>
      <c r="M3771" s="169"/>
      <c r="N3771" s="170"/>
      <c r="O3771" s="170"/>
      <c r="P3771" s="170"/>
      <c r="Q3771" s="170"/>
      <c r="R3771" s="170"/>
      <c r="S3771" s="170"/>
      <c r="T3771" s="171"/>
      <c r="AT3771" s="165" t="s">
        <v>206</v>
      </c>
      <c r="AU3771" s="165" t="s">
        <v>81</v>
      </c>
      <c r="AV3771" s="13" t="s">
        <v>81</v>
      </c>
      <c r="AW3771" s="13" t="s">
        <v>34</v>
      </c>
      <c r="AX3771" s="13" t="s">
        <v>72</v>
      </c>
      <c r="AY3771" s="165" t="s">
        <v>195</v>
      </c>
    </row>
    <row r="3772" spans="2:51" s="13" customFormat="1">
      <c r="B3772" s="164"/>
      <c r="D3772" s="159" t="s">
        <v>206</v>
      </c>
      <c r="E3772" s="165" t="s">
        <v>3</v>
      </c>
      <c r="F3772" s="166" t="s">
        <v>4586</v>
      </c>
      <c r="H3772" s="167">
        <v>10.4</v>
      </c>
      <c r="I3772" s="168"/>
      <c r="L3772" s="164"/>
      <c r="M3772" s="169"/>
      <c r="N3772" s="170"/>
      <c r="O3772" s="170"/>
      <c r="P3772" s="170"/>
      <c r="Q3772" s="170"/>
      <c r="R3772" s="170"/>
      <c r="S3772" s="170"/>
      <c r="T3772" s="171"/>
      <c r="AT3772" s="165" t="s">
        <v>206</v>
      </c>
      <c r="AU3772" s="165" t="s">
        <v>81</v>
      </c>
      <c r="AV3772" s="13" t="s">
        <v>81</v>
      </c>
      <c r="AW3772" s="13" t="s">
        <v>34</v>
      </c>
      <c r="AX3772" s="13" t="s">
        <v>72</v>
      </c>
      <c r="AY3772" s="165" t="s">
        <v>195</v>
      </c>
    </row>
    <row r="3773" spans="2:51" s="13" customFormat="1">
      <c r="B3773" s="164"/>
      <c r="D3773" s="159" t="s">
        <v>206</v>
      </c>
      <c r="E3773" s="165" t="s">
        <v>3</v>
      </c>
      <c r="F3773" s="166" t="s">
        <v>4587</v>
      </c>
      <c r="H3773" s="167">
        <v>27.096</v>
      </c>
      <c r="I3773" s="168"/>
      <c r="L3773" s="164"/>
      <c r="M3773" s="169"/>
      <c r="N3773" s="170"/>
      <c r="O3773" s="170"/>
      <c r="P3773" s="170"/>
      <c r="Q3773" s="170"/>
      <c r="R3773" s="170"/>
      <c r="S3773" s="170"/>
      <c r="T3773" s="171"/>
      <c r="AT3773" s="165" t="s">
        <v>206</v>
      </c>
      <c r="AU3773" s="165" t="s">
        <v>81</v>
      </c>
      <c r="AV3773" s="13" t="s">
        <v>81</v>
      </c>
      <c r="AW3773" s="13" t="s">
        <v>34</v>
      </c>
      <c r="AX3773" s="13" t="s">
        <v>72</v>
      </c>
      <c r="AY3773" s="165" t="s">
        <v>195</v>
      </c>
    </row>
    <row r="3774" spans="2:51" s="13" customFormat="1">
      <c r="B3774" s="164"/>
      <c r="D3774" s="159" t="s">
        <v>206</v>
      </c>
      <c r="E3774" s="165" t="s">
        <v>3</v>
      </c>
      <c r="F3774" s="166" t="s">
        <v>4587</v>
      </c>
      <c r="H3774" s="167">
        <v>27.096</v>
      </c>
      <c r="I3774" s="168"/>
      <c r="L3774" s="164"/>
      <c r="M3774" s="169"/>
      <c r="N3774" s="170"/>
      <c r="O3774" s="170"/>
      <c r="P3774" s="170"/>
      <c r="Q3774" s="170"/>
      <c r="R3774" s="170"/>
      <c r="S3774" s="170"/>
      <c r="T3774" s="171"/>
      <c r="AT3774" s="165" t="s">
        <v>206</v>
      </c>
      <c r="AU3774" s="165" t="s">
        <v>81</v>
      </c>
      <c r="AV3774" s="13" t="s">
        <v>81</v>
      </c>
      <c r="AW3774" s="13" t="s">
        <v>34</v>
      </c>
      <c r="AX3774" s="13" t="s">
        <v>72</v>
      </c>
      <c r="AY3774" s="165" t="s">
        <v>195</v>
      </c>
    </row>
    <row r="3775" spans="2:51" s="13" customFormat="1">
      <c r="B3775" s="164"/>
      <c r="D3775" s="159" t="s">
        <v>206</v>
      </c>
      <c r="E3775" s="165" t="s">
        <v>3</v>
      </c>
      <c r="F3775" s="166" t="s">
        <v>4587</v>
      </c>
      <c r="H3775" s="167">
        <v>27.096</v>
      </c>
      <c r="I3775" s="168"/>
      <c r="L3775" s="164"/>
      <c r="M3775" s="169"/>
      <c r="N3775" s="170"/>
      <c r="O3775" s="170"/>
      <c r="P3775" s="170"/>
      <c r="Q3775" s="170"/>
      <c r="R3775" s="170"/>
      <c r="S3775" s="170"/>
      <c r="T3775" s="171"/>
      <c r="AT3775" s="165" t="s">
        <v>206</v>
      </c>
      <c r="AU3775" s="165" t="s">
        <v>81</v>
      </c>
      <c r="AV3775" s="13" t="s">
        <v>81</v>
      </c>
      <c r="AW3775" s="13" t="s">
        <v>34</v>
      </c>
      <c r="AX3775" s="13" t="s">
        <v>72</v>
      </c>
      <c r="AY3775" s="165" t="s">
        <v>195</v>
      </c>
    </row>
    <row r="3776" spans="2:51" s="13" customFormat="1">
      <c r="B3776" s="164"/>
      <c r="D3776" s="159" t="s">
        <v>206</v>
      </c>
      <c r="E3776" s="165" t="s">
        <v>3</v>
      </c>
      <c r="F3776" s="166" t="s">
        <v>4587</v>
      </c>
      <c r="H3776" s="167">
        <v>27.096</v>
      </c>
      <c r="I3776" s="168"/>
      <c r="L3776" s="164"/>
      <c r="M3776" s="169"/>
      <c r="N3776" s="170"/>
      <c r="O3776" s="170"/>
      <c r="P3776" s="170"/>
      <c r="Q3776" s="170"/>
      <c r="R3776" s="170"/>
      <c r="S3776" s="170"/>
      <c r="T3776" s="171"/>
      <c r="AT3776" s="165" t="s">
        <v>206</v>
      </c>
      <c r="AU3776" s="165" t="s">
        <v>81</v>
      </c>
      <c r="AV3776" s="13" t="s">
        <v>81</v>
      </c>
      <c r="AW3776" s="13" t="s">
        <v>34</v>
      </c>
      <c r="AX3776" s="13" t="s">
        <v>72</v>
      </c>
      <c r="AY3776" s="165" t="s">
        <v>195</v>
      </c>
    </row>
    <row r="3777" spans="2:51" s="13" customFormat="1">
      <c r="B3777" s="164"/>
      <c r="D3777" s="159" t="s">
        <v>206</v>
      </c>
      <c r="E3777" s="165" t="s">
        <v>3</v>
      </c>
      <c r="F3777" s="166" t="s">
        <v>4588</v>
      </c>
      <c r="H3777" s="167">
        <v>30.795999999999999</v>
      </c>
      <c r="I3777" s="168"/>
      <c r="L3777" s="164"/>
      <c r="M3777" s="169"/>
      <c r="N3777" s="170"/>
      <c r="O3777" s="170"/>
      <c r="P3777" s="170"/>
      <c r="Q3777" s="170"/>
      <c r="R3777" s="170"/>
      <c r="S3777" s="170"/>
      <c r="T3777" s="171"/>
      <c r="AT3777" s="165" t="s">
        <v>206</v>
      </c>
      <c r="AU3777" s="165" t="s">
        <v>81</v>
      </c>
      <c r="AV3777" s="13" t="s">
        <v>81</v>
      </c>
      <c r="AW3777" s="13" t="s">
        <v>34</v>
      </c>
      <c r="AX3777" s="13" t="s">
        <v>72</v>
      </c>
      <c r="AY3777" s="165" t="s">
        <v>195</v>
      </c>
    </row>
    <row r="3778" spans="2:51" s="13" customFormat="1">
      <c r="B3778" s="164"/>
      <c r="D3778" s="159" t="s">
        <v>206</v>
      </c>
      <c r="E3778" s="165" t="s">
        <v>3</v>
      </c>
      <c r="F3778" s="166" t="s">
        <v>4589</v>
      </c>
      <c r="H3778" s="167">
        <v>47.14</v>
      </c>
      <c r="I3778" s="168"/>
      <c r="L3778" s="164"/>
      <c r="M3778" s="169"/>
      <c r="N3778" s="170"/>
      <c r="O3778" s="170"/>
      <c r="P3778" s="170"/>
      <c r="Q3778" s="170"/>
      <c r="R3778" s="170"/>
      <c r="S3778" s="170"/>
      <c r="T3778" s="171"/>
      <c r="AT3778" s="165" t="s">
        <v>206</v>
      </c>
      <c r="AU3778" s="165" t="s">
        <v>81</v>
      </c>
      <c r="AV3778" s="13" t="s">
        <v>81</v>
      </c>
      <c r="AW3778" s="13" t="s">
        <v>34</v>
      </c>
      <c r="AX3778" s="13" t="s">
        <v>72</v>
      </c>
      <c r="AY3778" s="165" t="s">
        <v>195</v>
      </c>
    </row>
    <row r="3779" spans="2:51" s="13" customFormat="1">
      <c r="B3779" s="164"/>
      <c r="D3779" s="159" t="s">
        <v>206</v>
      </c>
      <c r="E3779" s="165" t="s">
        <v>3</v>
      </c>
      <c r="F3779" s="166" t="s">
        <v>4590</v>
      </c>
      <c r="H3779" s="167">
        <v>26.655999999999999</v>
      </c>
      <c r="I3779" s="168"/>
      <c r="L3779" s="164"/>
      <c r="M3779" s="169"/>
      <c r="N3779" s="170"/>
      <c r="O3779" s="170"/>
      <c r="P3779" s="170"/>
      <c r="Q3779" s="170"/>
      <c r="R3779" s="170"/>
      <c r="S3779" s="170"/>
      <c r="T3779" s="171"/>
      <c r="AT3779" s="165" t="s">
        <v>206</v>
      </c>
      <c r="AU3779" s="165" t="s">
        <v>81</v>
      </c>
      <c r="AV3779" s="13" t="s">
        <v>81</v>
      </c>
      <c r="AW3779" s="13" t="s">
        <v>34</v>
      </c>
      <c r="AX3779" s="13" t="s">
        <v>72</v>
      </c>
      <c r="AY3779" s="165" t="s">
        <v>195</v>
      </c>
    </row>
    <row r="3780" spans="2:51" s="13" customFormat="1">
      <c r="B3780" s="164"/>
      <c r="D3780" s="159" t="s">
        <v>206</v>
      </c>
      <c r="E3780" s="165" t="s">
        <v>3</v>
      </c>
      <c r="F3780" s="166" t="s">
        <v>4591</v>
      </c>
      <c r="H3780" s="167">
        <v>22.911999999999999</v>
      </c>
      <c r="I3780" s="168"/>
      <c r="L3780" s="164"/>
      <c r="M3780" s="169"/>
      <c r="N3780" s="170"/>
      <c r="O3780" s="170"/>
      <c r="P3780" s="170"/>
      <c r="Q3780" s="170"/>
      <c r="R3780" s="170"/>
      <c r="S3780" s="170"/>
      <c r="T3780" s="171"/>
      <c r="AT3780" s="165" t="s">
        <v>206</v>
      </c>
      <c r="AU3780" s="165" t="s">
        <v>81</v>
      </c>
      <c r="AV3780" s="13" t="s">
        <v>81</v>
      </c>
      <c r="AW3780" s="13" t="s">
        <v>34</v>
      </c>
      <c r="AX3780" s="13" t="s">
        <v>72</v>
      </c>
      <c r="AY3780" s="165" t="s">
        <v>195</v>
      </c>
    </row>
    <row r="3781" spans="2:51" s="13" customFormat="1">
      <c r="B3781" s="164"/>
      <c r="D3781" s="159" t="s">
        <v>206</v>
      </c>
      <c r="E3781" s="165" t="s">
        <v>3</v>
      </c>
      <c r="F3781" s="166" t="s">
        <v>4592</v>
      </c>
      <c r="H3781" s="167">
        <v>32.204000000000001</v>
      </c>
      <c r="I3781" s="168"/>
      <c r="L3781" s="164"/>
      <c r="M3781" s="169"/>
      <c r="N3781" s="170"/>
      <c r="O3781" s="170"/>
      <c r="P3781" s="170"/>
      <c r="Q3781" s="170"/>
      <c r="R3781" s="170"/>
      <c r="S3781" s="170"/>
      <c r="T3781" s="171"/>
      <c r="AT3781" s="165" t="s">
        <v>206</v>
      </c>
      <c r="AU3781" s="165" t="s">
        <v>81</v>
      </c>
      <c r="AV3781" s="13" t="s">
        <v>81</v>
      </c>
      <c r="AW3781" s="13" t="s">
        <v>34</v>
      </c>
      <c r="AX3781" s="13" t="s">
        <v>72</v>
      </c>
      <c r="AY3781" s="165" t="s">
        <v>195</v>
      </c>
    </row>
    <row r="3782" spans="2:51" s="13" customFormat="1">
      <c r="B3782" s="164"/>
      <c r="D3782" s="159" t="s">
        <v>206</v>
      </c>
      <c r="E3782" s="165" t="s">
        <v>3</v>
      </c>
      <c r="F3782" s="166" t="s">
        <v>4593</v>
      </c>
      <c r="H3782" s="167">
        <v>20.521999999999998</v>
      </c>
      <c r="I3782" s="168"/>
      <c r="L3782" s="164"/>
      <c r="M3782" s="169"/>
      <c r="N3782" s="170"/>
      <c r="O3782" s="170"/>
      <c r="P3782" s="170"/>
      <c r="Q3782" s="170"/>
      <c r="R3782" s="170"/>
      <c r="S3782" s="170"/>
      <c r="T3782" s="171"/>
      <c r="AT3782" s="165" t="s">
        <v>206</v>
      </c>
      <c r="AU3782" s="165" t="s">
        <v>81</v>
      </c>
      <c r="AV3782" s="13" t="s">
        <v>81</v>
      </c>
      <c r="AW3782" s="13" t="s">
        <v>34</v>
      </c>
      <c r="AX3782" s="13" t="s">
        <v>72</v>
      </c>
      <c r="AY3782" s="165" t="s">
        <v>195</v>
      </c>
    </row>
    <row r="3783" spans="2:51" s="13" customFormat="1">
      <c r="B3783" s="164"/>
      <c r="D3783" s="159" t="s">
        <v>206</v>
      </c>
      <c r="E3783" s="165" t="s">
        <v>3</v>
      </c>
      <c r="F3783" s="166" t="s">
        <v>4594</v>
      </c>
      <c r="H3783" s="167">
        <v>28.295999999999999</v>
      </c>
      <c r="I3783" s="168"/>
      <c r="L3783" s="164"/>
      <c r="M3783" s="169"/>
      <c r="N3783" s="170"/>
      <c r="O3783" s="170"/>
      <c r="P3783" s="170"/>
      <c r="Q3783" s="170"/>
      <c r="R3783" s="170"/>
      <c r="S3783" s="170"/>
      <c r="T3783" s="171"/>
      <c r="AT3783" s="165" t="s">
        <v>206</v>
      </c>
      <c r="AU3783" s="165" t="s">
        <v>81</v>
      </c>
      <c r="AV3783" s="13" t="s">
        <v>81</v>
      </c>
      <c r="AW3783" s="13" t="s">
        <v>34</v>
      </c>
      <c r="AX3783" s="13" t="s">
        <v>72</v>
      </c>
      <c r="AY3783" s="165" t="s">
        <v>195</v>
      </c>
    </row>
    <row r="3784" spans="2:51" s="13" customFormat="1">
      <c r="B3784" s="164"/>
      <c r="D3784" s="159" t="s">
        <v>206</v>
      </c>
      <c r="E3784" s="165" t="s">
        <v>3</v>
      </c>
      <c r="F3784" s="166" t="s">
        <v>4595</v>
      </c>
      <c r="H3784" s="167">
        <v>29.212</v>
      </c>
      <c r="I3784" s="168"/>
      <c r="L3784" s="164"/>
      <c r="M3784" s="169"/>
      <c r="N3784" s="170"/>
      <c r="O3784" s="170"/>
      <c r="P3784" s="170"/>
      <c r="Q3784" s="170"/>
      <c r="R3784" s="170"/>
      <c r="S3784" s="170"/>
      <c r="T3784" s="171"/>
      <c r="AT3784" s="165" t="s">
        <v>206</v>
      </c>
      <c r="AU3784" s="165" t="s">
        <v>81</v>
      </c>
      <c r="AV3784" s="13" t="s">
        <v>81</v>
      </c>
      <c r="AW3784" s="13" t="s">
        <v>34</v>
      </c>
      <c r="AX3784" s="13" t="s">
        <v>72</v>
      </c>
      <c r="AY3784" s="165" t="s">
        <v>195</v>
      </c>
    </row>
    <row r="3785" spans="2:51" s="13" customFormat="1">
      <c r="B3785" s="164"/>
      <c r="D3785" s="159" t="s">
        <v>206</v>
      </c>
      <c r="E3785" s="165" t="s">
        <v>3</v>
      </c>
      <c r="F3785" s="166" t="s">
        <v>4596</v>
      </c>
      <c r="H3785" s="167">
        <v>20.3</v>
      </c>
      <c r="I3785" s="168"/>
      <c r="L3785" s="164"/>
      <c r="M3785" s="169"/>
      <c r="N3785" s="170"/>
      <c r="O3785" s="170"/>
      <c r="P3785" s="170"/>
      <c r="Q3785" s="170"/>
      <c r="R3785" s="170"/>
      <c r="S3785" s="170"/>
      <c r="T3785" s="171"/>
      <c r="AT3785" s="165" t="s">
        <v>206</v>
      </c>
      <c r="AU3785" s="165" t="s">
        <v>81</v>
      </c>
      <c r="AV3785" s="13" t="s">
        <v>81</v>
      </c>
      <c r="AW3785" s="13" t="s">
        <v>34</v>
      </c>
      <c r="AX3785" s="13" t="s">
        <v>72</v>
      </c>
      <c r="AY3785" s="165" t="s">
        <v>195</v>
      </c>
    </row>
    <row r="3786" spans="2:51" s="14" customFormat="1">
      <c r="B3786" s="172"/>
      <c r="D3786" s="159" t="s">
        <v>206</v>
      </c>
      <c r="E3786" s="173" t="s">
        <v>3</v>
      </c>
      <c r="F3786" s="174" t="s">
        <v>514</v>
      </c>
      <c r="H3786" s="175">
        <v>1075.7919999999999</v>
      </c>
      <c r="I3786" s="176"/>
      <c r="L3786" s="172"/>
      <c r="M3786" s="177"/>
      <c r="N3786" s="178"/>
      <c r="O3786" s="178"/>
      <c r="P3786" s="178"/>
      <c r="Q3786" s="178"/>
      <c r="R3786" s="178"/>
      <c r="S3786" s="178"/>
      <c r="T3786" s="179"/>
      <c r="AT3786" s="173" t="s">
        <v>206</v>
      </c>
      <c r="AU3786" s="173" t="s">
        <v>81</v>
      </c>
      <c r="AV3786" s="14" t="s">
        <v>109</v>
      </c>
      <c r="AW3786" s="14" t="s">
        <v>34</v>
      </c>
      <c r="AX3786" s="14" t="s">
        <v>72</v>
      </c>
      <c r="AY3786" s="173" t="s">
        <v>195</v>
      </c>
    </row>
    <row r="3787" spans="2:51" s="13" customFormat="1">
      <c r="B3787" s="164"/>
      <c r="D3787" s="159" t="s">
        <v>206</v>
      </c>
      <c r="E3787" s="165" t="s">
        <v>3</v>
      </c>
      <c r="F3787" s="166" t="s">
        <v>4597</v>
      </c>
      <c r="H3787" s="167">
        <v>58.4</v>
      </c>
      <c r="I3787" s="168"/>
      <c r="L3787" s="164"/>
      <c r="M3787" s="169"/>
      <c r="N3787" s="170"/>
      <c r="O3787" s="170"/>
      <c r="P3787" s="170"/>
      <c r="Q3787" s="170"/>
      <c r="R3787" s="170"/>
      <c r="S3787" s="170"/>
      <c r="T3787" s="171"/>
      <c r="AT3787" s="165" t="s">
        <v>206</v>
      </c>
      <c r="AU3787" s="165" t="s">
        <v>81</v>
      </c>
      <c r="AV3787" s="13" t="s">
        <v>81</v>
      </c>
      <c r="AW3787" s="13" t="s">
        <v>34</v>
      </c>
      <c r="AX3787" s="13" t="s">
        <v>72</v>
      </c>
      <c r="AY3787" s="165" t="s">
        <v>195</v>
      </c>
    </row>
    <row r="3788" spans="2:51" s="13" customFormat="1">
      <c r="B3788" s="164"/>
      <c r="D3788" s="159" t="s">
        <v>206</v>
      </c>
      <c r="E3788" s="165" t="s">
        <v>3</v>
      </c>
      <c r="F3788" s="166" t="s">
        <v>4598</v>
      </c>
      <c r="H3788" s="167">
        <v>90.4</v>
      </c>
      <c r="I3788" s="168"/>
      <c r="L3788" s="164"/>
      <c r="M3788" s="169"/>
      <c r="N3788" s="170"/>
      <c r="O3788" s="170"/>
      <c r="P3788" s="170"/>
      <c r="Q3788" s="170"/>
      <c r="R3788" s="170"/>
      <c r="S3788" s="170"/>
      <c r="T3788" s="171"/>
      <c r="AT3788" s="165" t="s">
        <v>206</v>
      </c>
      <c r="AU3788" s="165" t="s">
        <v>81</v>
      </c>
      <c r="AV3788" s="13" t="s">
        <v>81</v>
      </c>
      <c r="AW3788" s="13" t="s">
        <v>34</v>
      </c>
      <c r="AX3788" s="13" t="s">
        <v>72</v>
      </c>
      <c r="AY3788" s="165" t="s">
        <v>195</v>
      </c>
    </row>
    <row r="3789" spans="2:51" s="13" customFormat="1">
      <c r="B3789" s="164"/>
      <c r="D3789" s="159" t="s">
        <v>206</v>
      </c>
      <c r="E3789" s="165" t="s">
        <v>3</v>
      </c>
      <c r="F3789" s="166" t="s">
        <v>4599</v>
      </c>
      <c r="H3789" s="167">
        <v>38.68</v>
      </c>
      <c r="I3789" s="168"/>
      <c r="L3789" s="164"/>
      <c r="M3789" s="169"/>
      <c r="N3789" s="170"/>
      <c r="O3789" s="170"/>
      <c r="P3789" s="170"/>
      <c r="Q3789" s="170"/>
      <c r="R3789" s="170"/>
      <c r="S3789" s="170"/>
      <c r="T3789" s="171"/>
      <c r="AT3789" s="165" t="s">
        <v>206</v>
      </c>
      <c r="AU3789" s="165" t="s">
        <v>81</v>
      </c>
      <c r="AV3789" s="13" t="s">
        <v>81</v>
      </c>
      <c r="AW3789" s="13" t="s">
        <v>34</v>
      </c>
      <c r="AX3789" s="13" t="s">
        <v>72</v>
      </c>
      <c r="AY3789" s="165" t="s">
        <v>195</v>
      </c>
    </row>
    <row r="3790" spans="2:51" s="13" customFormat="1">
      <c r="B3790" s="164"/>
      <c r="D3790" s="159" t="s">
        <v>206</v>
      </c>
      <c r="E3790" s="165" t="s">
        <v>3</v>
      </c>
      <c r="F3790" s="166" t="s">
        <v>4600</v>
      </c>
      <c r="H3790" s="167">
        <v>28.908000000000001</v>
      </c>
      <c r="I3790" s="168"/>
      <c r="L3790" s="164"/>
      <c r="M3790" s="169"/>
      <c r="N3790" s="170"/>
      <c r="O3790" s="170"/>
      <c r="P3790" s="170"/>
      <c r="Q3790" s="170"/>
      <c r="R3790" s="170"/>
      <c r="S3790" s="170"/>
      <c r="T3790" s="171"/>
      <c r="AT3790" s="165" t="s">
        <v>206</v>
      </c>
      <c r="AU3790" s="165" t="s">
        <v>81</v>
      </c>
      <c r="AV3790" s="13" t="s">
        <v>81</v>
      </c>
      <c r="AW3790" s="13" t="s">
        <v>34</v>
      </c>
      <c r="AX3790" s="13" t="s">
        <v>72</v>
      </c>
      <c r="AY3790" s="165" t="s">
        <v>195</v>
      </c>
    </row>
    <row r="3791" spans="2:51" s="13" customFormat="1">
      <c r="B3791" s="164"/>
      <c r="D3791" s="159" t="s">
        <v>206</v>
      </c>
      <c r="E3791" s="165" t="s">
        <v>3</v>
      </c>
      <c r="F3791" s="166" t="s">
        <v>4601</v>
      </c>
      <c r="H3791" s="167">
        <v>184.76</v>
      </c>
      <c r="I3791" s="168"/>
      <c r="L3791" s="164"/>
      <c r="M3791" s="169"/>
      <c r="N3791" s="170"/>
      <c r="O3791" s="170"/>
      <c r="P3791" s="170"/>
      <c r="Q3791" s="170"/>
      <c r="R3791" s="170"/>
      <c r="S3791" s="170"/>
      <c r="T3791" s="171"/>
      <c r="AT3791" s="165" t="s">
        <v>206</v>
      </c>
      <c r="AU3791" s="165" t="s">
        <v>81</v>
      </c>
      <c r="AV3791" s="13" t="s">
        <v>81</v>
      </c>
      <c r="AW3791" s="13" t="s">
        <v>34</v>
      </c>
      <c r="AX3791" s="13" t="s">
        <v>72</v>
      </c>
      <c r="AY3791" s="165" t="s">
        <v>195</v>
      </c>
    </row>
    <row r="3792" spans="2:51" s="13" customFormat="1">
      <c r="B3792" s="164"/>
      <c r="D3792" s="159" t="s">
        <v>206</v>
      </c>
      <c r="E3792" s="165" t="s">
        <v>3</v>
      </c>
      <c r="F3792" s="166" t="s">
        <v>4602</v>
      </c>
      <c r="H3792" s="167">
        <v>30.667999999999999</v>
      </c>
      <c r="I3792" s="168"/>
      <c r="L3792" s="164"/>
      <c r="M3792" s="169"/>
      <c r="N3792" s="170"/>
      <c r="O3792" s="170"/>
      <c r="P3792" s="170"/>
      <c r="Q3792" s="170"/>
      <c r="R3792" s="170"/>
      <c r="S3792" s="170"/>
      <c r="T3792" s="171"/>
      <c r="AT3792" s="165" t="s">
        <v>206</v>
      </c>
      <c r="AU3792" s="165" t="s">
        <v>81</v>
      </c>
      <c r="AV3792" s="13" t="s">
        <v>81</v>
      </c>
      <c r="AW3792" s="13" t="s">
        <v>34</v>
      </c>
      <c r="AX3792" s="13" t="s">
        <v>72</v>
      </c>
      <c r="AY3792" s="165" t="s">
        <v>195</v>
      </c>
    </row>
    <row r="3793" spans="2:51" s="13" customFormat="1">
      <c r="B3793" s="164"/>
      <c r="D3793" s="159" t="s">
        <v>206</v>
      </c>
      <c r="E3793" s="165" t="s">
        <v>3</v>
      </c>
      <c r="F3793" s="166" t="s">
        <v>4603</v>
      </c>
      <c r="H3793" s="167">
        <v>38.128</v>
      </c>
      <c r="I3793" s="168"/>
      <c r="L3793" s="164"/>
      <c r="M3793" s="169"/>
      <c r="N3793" s="170"/>
      <c r="O3793" s="170"/>
      <c r="P3793" s="170"/>
      <c r="Q3793" s="170"/>
      <c r="R3793" s="170"/>
      <c r="S3793" s="170"/>
      <c r="T3793" s="171"/>
      <c r="AT3793" s="165" t="s">
        <v>206</v>
      </c>
      <c r="AU3793" s="165" t="s">
        <v>81</v>
      </c>
      <c r="AV3793" s="13" t="s">
        <v>81</v>
      </c>
      <c r="AW3793" s="13" t="s">
        <v>34</v>
      </c>
      <c r="AX3793" s="13" t="s">
        <v>72</v>
      </c>
      <c r="AY3793" s="165" t="s">
        <v>195</v>
      </c>
    </row>
    <row r="3794" spans="2:51" s="13" customFormat="1">
      <c r="B3794" s="164"/>
      <c r="D3794" s="159" t="s">
        <v>206</v>
      </c>
      <c r="E3794" s="165" t="s">
        <v>3</v>
      </c>
      <c r="F3794" s="166" t="s">
        <v>4604</v>
      </c>
      <c r="H3794" s="167">
        <v>109.06399999999999</v>
      </c>
      <c r="I3794" s="168"/>
      <c r="L3794" s="164"/>
      <c r="M3794" s="169"/>
      <c r="N3794" s="170"/>
      <c r="O3794" s="170"/>
      <c r="P3794" s="170"/>
      <c r="Q3794" s="170"/>
      <c r="R3794" s="170"/>
      <c r="S3794" s="170"/>
      <c r="T3794" s="171"/>
      <c r="AT3794" s="165" t="s">
        <v>206</v>
      </c>
      <c r="AU3794" s="165" t="s">
        <v>81</v>
      </c>
      <c r="AV3794" s="13" t="s">
        <v>81</v>
      </c>
      <c r="AW3794" s="13" t="s">
        <v>34</v>
      </c>
      <c r="AX3794" s="13" t="s">
        <v>72</v>
      </c>
      <c r="AY3794" s="165" t="s">
        <v>195</v>
      </c>
    </row>
    <row r="3795" spans="2:51" s="13" customFormat="1">
      <c r="B3795" s="164"/>
      <c r="D3795" s="159" t="s">
        <v>206</v>
      </c>
      <c r="E3795" s="165" t="s">
        <v>3</v>
      </c>
      <c r="F3795" s="166" t="s">
        <v>4605</v>
      </c>
      <c r="H3795" s="167">
        <v>16.268000000000001</v>
      </c>
      <c r="I3795" s="168"/>
      <c r="L3795" s="164"/>
      <c r="M3795" s="169"/>
      <c r="N3795" s="170"/>
      <c r="O3795" s="170"/>
      <c r="P3795" s="170"/>
      <c r="Q3795" s="170"/>
      <c r="R3795" s="170"/>
      <c r="S3795" s="170"/>
      <c r="T3795" s="171"/>
      <c r="AT3795" s="165" t="s">
        <v>206</v>
      </c>
      <c r="AU3795" s="165" t="s">
        <v>81</v>
      </c>
      <c r="AV3795" s="13" t="s">
        <v>81</v>
      </c>
      <c r="AW3795" s="13" t="s">
        <v>34</v>
      </c>
      <c r="AX3795" s="13" t="s">
        <v>72</v>
      </c>
      <c r="AY3795" s="165" t="s">
        <v>195</v>
      </c>
    </row>
    <row r="3796" spans="2:51" s="13" customFormat="1">
      <c r="B3796" s="164"/>
      <c r="D3796" s="159" t="s">
        <v>206</v>
      </c>
      <c r="E3796" s="165" t="s">
        <v>3</v>
      </c>
      <c r="F3796" s="166" t="s">
        <v>4606</v>
      </c>
      <c r="H3796" s="167">
        <v>23.614000000000001</v>
      </c>
      <c r="I3796" s="168"/>
      <c r="L3796" s="164"/>
      <c r="M3796" s="169"/>
      <c r="N3796" s="170"/>
      <c r="O3796" s="170"/>
      <c r="P3796" s="170"/>
      <c r="Q3796" s="170"/>
      <c r="R3796" s="170"/>
      <c r="S3796" s="170"/>
      <c r="T3796" s="171"/>
      <c r="AT3796" s="165" t="s">
        <v>206</v>
      </c>
      <c r="AU3796" s="165" t="s">
        <v>81</v>
      </c>
      <c r="AV3796" s="13" t="s">
        <v>81</v>
      </c>
      <c r="AW3796" s="13" t="s">
        <v>34</v>
      </c>
      <c r="AX3796" s="13" t="s">
        <v>72</v>
      </c>
      <c r="AY3796" s="165" t="s">
        <v>195</v>
      </c>
    </row>
    <row r="3797" spans="2:51" s="13" customFormat="1">
      <c r="B3797" s="164"/>
      <c r="D3797" s="159" t="s">
        <v>206</v>
      </c>
      <c r="E3797" s="165" t="s">
        <v>3</v>
      </c>
      <c r="F3797" s="166" t="s">
        <v>4607</v>
      </c>
      <c r="H3797" s="167">
        <v>67.144999999999996</v>
      </c>
      <c r="I3797" s="168"/>
      <c r="L3797" s="164"/>
      <c r="M3797" s="169"/>
      <c r="N3797" s="170"/>
      <c r="O3797" s="170"/>
      <c r="P3797" s="170"/>
      <c r="Q3797" s="170"/>
      <c r="R3797" s="170"/>
      <c r="S3797" s="170"/>
      <c r="T3797" s="171"/>
      <c r="AT3797" s="165" t="s">
        <v>206</v>
      </c>
      <c r="AU3797" s="165" t="s">
        <v>81</v>
      </c>
      <c r="AV3797" s="13" t="s">
        <v>81</v>
      </c>
      <c r="AW3797" s="13" t="s">
        <v>34</v>
      </c>
      <c r="AX3797" s="13" t="s">
        <v>72</v>
      </c>
      <c r="AY3797" s="165" t="s">
        <v>195</v>
      </c>
    </row>
    <row r="3798" spans="2:51" s="13" customFormat="1">
      <c r="B3798" s="164"/>
      <c r="D3798" s="159" t="s">
        <v>206</v>
      </c>
      <c r="E3798" s="165" t="s">
        <v>3</v>
      </c>
      <c r="F3798" s="166" t="s">
        <v>4608</v>
      </c>
      <c r="H3798" s="167">
        <v>27.256</v>
      </c>
      <c r="I3798" s="168"/>
      <c r="L3798" s="164"/>
      <c r="M3798" s="169"/>
      <c r="N3798" s="170"/>
      <c r="O3798" s="170"/>
      <c r="P3798" s="170"/>
      <c r="Q3798" s="170"/>
      <c r="R3798" s="170"/>
      <c r="S3798" s="170"/>
      <c r="T3798" s="171"/>
      <c r="AT3798" s="165" t="s">
        <v>206</v>
      </c>
      <c r="AU3798" s="165" t="s">
        <v>81</v>
      </c>
      <c r="AV3798" s="13" t="s">
        <v>81</v>
      </c>
      <c r="AW3798" s="13" t="s">
        <v>34</v>
      </c>
      <c r="AX3798" s="13" t="s">
        <v>72</v>
      </c>
      <c r="AY3798" s="165" t="s">
        <v>195</v>
      </c>
    </row>
    <row r="3799" spans="2:51" s="13" customFormat="1">
      <c r="B3799" s="164"/>
      <c r="D3799" s="159" t="s">
        <v>206</v>
      </c>
      <c r="E3799" s="165" t="s">
        <v>3</v>
      </c>
      <c r="F3799" s="166" t="s">
        <v>4609</v>
      </c>
      <c r="H3799" s="167">
        <v>20.474</v>
      </c>
      <c r="I3799" s="168"/>
      <c r="L3799" s="164"/>
      <c r="M3799" s="169"/>
      <c r="N3799" s="170"/>
      <c r="O3799" s="170"/>
      <c r="P3799" s="170"/>
      <c r="Q3799" s="170"/>
      <c r="R3799" s="170"/>
      <c r="S3799" s="170"/>
      <c r="T3799" s="171"/>
      <c r="AT3799" s="165" t="s">
        <v>206</v>
      </c>
      <c r="AU3799" s="165" t="s">
        <v>81</v>
      </c>
      <c r="AV3799" s="13" t="s">
        <v>81</v>
      </c>
      <c r="AW3799" s="13" t="s">
        <v>34</v>
      </c>
      <c r="AX3799" s="13" t="s">
        <v>72</v>
      </c>
      <c r="AY3799" s="165" t="s">
        <v>195</v>
      </c>
    </row>
    <row r="3800" spans="2:51" s="13" customFormat="1">
      <c r="B3800" s="164"/>
      <c r="D3800" s="159" t="s">
        <v>206</v>
      </c>
      <c r="E3800" s="165" t="s">
        <v>3</v>
      </c>
      <c r="F3800" s="166" t="s">
        <v>4610</v>
      </c>
      <c r="H3800" s="167">
        <v>92.6</v>
      </c>
      <c r="I3800" s="168"/>
      <c r="L3800" s="164"/>
      <c r="M3800" s="169"/>
      <c r="N3800" s="170"/>
      <c r="O3800" s="170"/>
      <c r="P3800" s="170"/>
      <c r="Q3800" s="170"/>
      <c r="R3800" s="170"/>
      <c r="S3800" s="170"/>
      <c r="T3800" s="171"/>
      <c r="AT3800" s="165" t="s">
        <v>206</v>
      </c>
      <c r="AU3800" s="165" t="s">
        <v>81</v>
      </c>
      <c r="AV3800" s="13" t="s">
        <v>81</v>
      </c>
      <c r="AW3800" s="13" t="s">
        <v>34</v>
      </c>
      <c r="AX3800" s="13" t="s">
        <v>72</v>
      </c>
      <c r="AY3800" s="165" t="s">
        <v>195</v>
      </c>
    </row>
    <row r="3801" spans="2:51" s="13" customFormat="1">
      <c r="B3801" s="164"/>
      <c r="D3801" s="159" t="s">
        <v>206</v>
      </c>
      <c r="E3801" s="165" t="s">
        <v>3</v>
      </c>
      <c r="F3801" s="166" t="s">
        <v>4611</v>
      </c>
      <c r="H3801" s="167">
        <v>33.18</v>
      </c>
      <c r="I3801" s="168"/>
      <c r="L3801" s="164"/>
      <c r="M3801" s="169"/>
      <c r="N3801" s="170"/>
      <c r="O3801" s="170"/>
      <c r="P3801" s="170"/>
      <c r="Q3801" s="170"/>
      <c r="R3801" s="170"/>
      <c r="S3801" s="170"/>
      <c r="T3801" s="171"/>
      <c r="AT3801" s="165" t="s">
        <v>206</v>
      </c>
      <c r="AU3801" s="165" t="s">
        <v>81</v>
      </c>
      <c r="AV3801" s="13" t="s">
        <v>81</v>
      </c>
      <c r="AW3801" s="13" t="s">
        <v>34</v>
      </c>
      <c r="AX3801" s="13" t="s">
        <v>72</v>
      </c>
      <c r="AY3801" s="165" t="s">
        <v>195</v>
      </c>
    </row>
    <row r="3802" spans="2:51" s="13" customFormat="1">
      <c r="B3802" s="164"/>
      <c r="D3802" s="159" t="s">
        <v>206</v>
      </c>
      <c r="E3802" s="165" t="s">
        <v>3</v>
      </c>
      <c r="F3802" s="166" t="s">
        <v>4612</v>
      </c>
      <c r="H3802" s="167">
        <v>35.74</v>
      </c>
      <c r="I3802" s="168"/>
      <c r="L3802" s="164"/>
      <c r="M3802" s="169"/>
      <c r="N3802" s="170"/>
      <c r="O3802" s="170"/>
      <c r="P3802" s="170"/>
      <c r="Q3802" s="170"/>
      <c r="R3802" s="170"/>
      <c r="S3802" s="170"/>
      <c r="T3802" s="171"/>
      <c r="AT3802" s="165" t="s">
        <v>206</v>
      </c>
      <c r="AU3802" s="165" t="s">
        <v>81</v>
      </c>
      <c r="AV3802" s="13" t="s">
        <v>81</v>
      </c>
      <c r="AW3802" s="13" t="s">
        <v>34</v>
      </c>
      <c r="AX3802" s="13" t="s">
        <v>72</v>
      </c>
      <c r="AY3802" s="165" t="s">
        <v>195</v>
      </c>
    </row>
    <row r="3803" spans="2:51" s="13" customFormat="1">
      <c r="B3803" s="164"/>
      <c r="D3803" s="159" t="s">
        <v>206</v>
      </c>
      <c r="E3803" s="165" t="s">
        <v>3</v>
      </c>
      <c r="F3803" s="166" t="s">
        <v>4613</v>
      </c>
      <c r="H3803" s="167">
        <v>13.208</v>
      </c>
      <c r="I3803" s="168"/>
      <c r="L3803" s="164"/>
      <c r="M3803" s="169"/>
      <c r="N3803" s="170"/>
      <c r="O3803" s="170"/>
      <c r="P3803" s="170"/>
      <c r="Q3803" s="170"/>
      <c r="R3803" s="170"/>
      <c r="S3803" s="170"/>
      <c r="T3803" s="171"/>
      <c r="AT3803" s="165" t="s">
        <v>206</v>
      </c>
      <c r="AU3803" s="165" t="s">
        <v>81</v>
      </c>
      <c r="AV3803" s="13" t="s">
        <v>81</v>
      </c>
      <c r="AW3803" s="13" t="s">
        <v>34</v>
      </c>
      <c r="AX3803" s="13" t="s">
        <v>72</v>
      </c>
      <c r="AY3803" s="165" t="s">
        <v>195</v>
      </c>
    </row>
    <row r="3804" spans="2:51" s="13" customFormat="1">
      <c r="B3804" s="164"/>
      <c r="D3804" s="159" t="s">
        <v>206</v>
      </c>
      <c r="E3804" s="165" t="s">
        <v>3</v>
      </c>
      <c r="F3804" s="166" t="s">
        <v>4614</v>
      </c>
      <c r="H3804" s="167">
        <v>29.341999999999999</v>
      </c>
      <c r="I3804" s="168"/>
      <c r="L3804" s="164"/>
      <c r="M3804" s="169"/>
      <c r="N3804" s="170"/>
      <c r="O3804" s="170"/>
      <c r="P3804" s="170"/>
      <c r="Q3804" s="170"/>
      <c r="R3804" s="170"/>
      <c r="S3804" s="170"/>
      <c r="T3804" s="171"/>
      <c r="AT3804" s="165" t="s">
        <v>206</v>
      </c>
      <c r="AU3804" s="165" t="s">
        <v>81</v>
      </c>
      <c r="AV3804" s="13" t="s">
        <v>81</v>
      </c>
      <c r="AW3804" s="13" t="s">
        <v>34</v>
      </c>
      <c r="AX3804" s="13" t="s">
        <v>72</v>
      </c>
      <c r="AY3804" s="165" t="s">
        <v>195</v>
      </c>
    </row>
    <row r="3805" spans="2:51" s="14" customFormat="1">
      <c r="B3805" s="172"/>
      <c r="D3805" s="159" t="s">
        <v>206</v>
      </c>
      <c r="E3805" s="173" t="s">
        <v>3</v>
      </c>
      <c r="F3805" s="174" t="s">
        <v>516</v>
      </c>
      <c r="H3805" s="175">
        <v>937.83500000000004</v>
      </c>
      <c r="I3805" s="176"/>
      <c r="L3805" s="172"/>
      <c r="M3805" s="177"/>
      <c r="N3805" s="178"/>
      <c r="O3805" s="178"/>
      <c r="P3805" s="178"/>
      <c r="Q3805" s="178"/>
      <c r="R3805" s="178"/>
      <c r="S3805" s="178"/>
      <c r="T3805" s="179"/>
      <c r="AT3805" s="173" t="s">
        <v>206</v>
      </c>
      <c r="AU3805" s="173" t="s">
        <v>81</v>
      </c>
      <c r="AV3805" s="14" t="s">
        <v>109</v>
      </c>
      <c r="AW3805" s="14" t="s">
        <v>34</v>
      </c>
      <c r="AX3805" s="14" t="s">
        <v>72</v>
      </c>
      <c r="AY3805" s="173" t="s">
        <v>195</v>
      </c>
    </row>
    <row r="3806" spans="2:51" s="13" customFormat="1">
      <c r="B3806" s="164"/>
      <c r="D3806" s="159" t="s">
        <v>206</v>
      </c>
      <c r="E3806" s="165" t="s">
        <v>3</v>
      </c>
      <c r="F3806" s="166" t="s">
        <v>4615</v>
      </c>
      <c r="H3806" s="167">
        <v>23.4</v>
      </c>
      <c r="I3806" s="168"/>
      <c r="L3806" s="164"/>
      <c r="M3806" s="169"/>
      <c r="N3806" s="170"/>
      <c r="O3806" s="170"/>
      <c r="P3806" s="170"/>
      <c r="Q3806" s="170"/>
      <c r="R3806" s="170"/>
      <c r="S3806" s="170"/>
      <c r="T3806" s="171"/>
      <c r="AT3806" s="165" t="s">
        <v>206</v>
      </c>
      <c r="AU3806" s="165" t="s">
        <v>81</v>
      </c>
      <c r="AV3806" s="13" t="s">
        <v>81</v>
      </c>
      <c r="AW3806" s="13" t="s">
        <v>34</v>
      </c>
      <c r="AX3806" s="13" t="s">
        <v>72</v>
      </c>
      <c r="AY3806" s="165" t="s">
        <v>195</v>
      </c>
    </row>
    <row r="3807" spans="2:51" s="13" customFormat="1">
      <c r="B3807" s="164"/>
      <c r="D3807" s="159" t="s">
        <v>206</v>
      </c>
      <c r="E3807" s="165" t="s">
        <v>3</v>
      </c>
      <c r="F3807" s="166" t="s">
        <v>4616</v>
      </c>
      <c r="H3807" s="167">
        <v>20.052</v>
      </c>
      <c r="I3807" s="168"/>
      <c r="L3807" s="164"/>
      <c r="M3807" s="169"/>
      <c r="N3807" s="170"/>
      <c r="O3807" s="170"/>
      <c r="P3807" s="170"/>
      <c r="Q3807" s="170"/>
      <c r="R3807" s="170"/>
      <c r="S3807" s="170"/>
      <c r="T3807" s="171"/>
      <c r="AT3807" s="165" t="s">
        <v>206</v>
      </c>
      <c r="AU3807" s="165" t="s">
        <v>81</v>
      </c>
      <c r="AV3807" s="13" t="s">
        <v>81</v>
      </c>
      <c r="AW3807" s="13" t="s">
        <v>34</v>
      </c>
      <c r="AX3807" s="13" t="s">
        <v>72</v>
      </c>
      <c r="AY3807" s="165" t="s">
        <v>195</v>
      </c>
    </row>
    <row r="3808" spans="2:51" s="14" customFormat="1">
      <c r="B3808" s="172"/>
      <c r="D3808" s="159" t="s">
        <v>206</v>
      </c>
      <c r="E3808" s="173" t="s">
        <v>3</v>
      </c>
      <c r="F3808" s="174" t="s">
        <v>1290</v>
      </c>
      <c r="H3808" s="175">
        <v>43.451999999999998</v>
      </c>
      <c r="I3808" s="176"/>
      <c r="L3808" s="172"/>
      <c r="M3808" s="177"/>
      <c r="N3808" s="178"/>
      <c r="O3808" s="178"/>
      <c r="P3808" s="178"/>
      <c r="Q3808" s="178"/>
      <c r="R3808" s="178"/>
      <c r="S3808" s="178"/>
      <c r="T3808" s="179"/>
      <c r="AT3808" s="173" t="s">
        <v>206</v>
      </c>
      <c r="AU3808" s="173" t="s">
        <v>81</v>
      </c>
      <c r="AV3808" s="14" t="s">
        <v>109</v>
      </c>
      <c r="AW3808" s="14" t="s">
        <v>34</v>
      </c>
      <c r="AX3808" s="14" t="s">
        <v>72</v>
      </c>
      <c r="AY3808" s="173" t="s">
        <v>195</v>
      </c>
    </row>
    <row r="3809" spans="1:65" s="13" customFormat="1">
      <c r="B3809" s="164"/>
      <c r="D3809" s="159" t="s">
        <v>206</v>
      </c>
      <c r="E3809" s="165" t="s">
        <v>3</v>
      </c>
      <c r="F3809" s="166" t="s">
        <v>4617</v>
      </c>
      <c r="H3809" s="167">
        <v>24.228000000000002</v>
      </c>
      <c r="I3809" s="168"/>
      <c r="L3809" s="164"/>
      <c r="M3809" s="169"/>
      <c r="N3809" s="170"/>
      <c r="O3809" s="170"/>
      <c r="P3809" s="170"/>
      <c r="Q3809" s="170"/>
      <c r="R3809" s="170"/>
      <c r="S3809" s="170"/>
      <c r="T3809" s="171"/>
      <c r="AT3809" s="165" t="s">
        <v>206</v>
      </c>
      <c r="AU3809" s="165" t="s">
        <v>81</v>
      </c>
      <c r="AV3809" s="13" t="s">
        <v>81</v>
      </c>
      <c r="AW3809" s="13" t="s">
        <v>34</v>
      </c>
      <c r="AX3809" s="13" t="s">
        <v>72</v>
      </c>
      <c r="AY3809" s="165" t="s">
        <v>195</v>
      </c>
    </row>
    <row r="3810" spans="1:65" s="13" customFormat="1">
      <c r="B3810" s="164"/>
      <c r="D3810" s="159" t="s">
        <v>206</v>
      </c>
      <c r="E3810" s="165" t="s">
        <v>3</v>
      </c>
      <c r="F3810" s="166" t="s">
        <v>4618</v>
      </c>
      <c r="H3810" s="167">
        <v>46.101999999999997</v>
      </c>
      <c r="I3810" s="168"/>
      <c r="L3810" s="164"/>
      <c r="M3810" s="169"/>
      <c r="N3810" s="170"/>
      <c r="O3810" s="170"/>
      <c r="P3810" s="170"/>
      <c r="Q3810" s="170"/>
      <c r="R3810" s="170"/>
      <c r="S3810" s="170"/>
      <c r="T3810" s="171"/>
      <c r="AT3810" s="165" t="s">
        <v>206</v>
      </c>
      <c r="AU3810" s="165" t="s">
        <v>81</v>
      </c>
      <c r="AV3810" s="13" t="s">
        <v>81</v>
      </c>
      <c r="AW3810" s="13" t="s">
        <v>34</v>
      </c>
      <c r="AX3810" s="13" t="s">
        <v>72</v>
      </c>
      <c r="AY3810" s="165" t="s">
        <v>195</v>
      </c>
    </row>
    <row r="3811" spans="1:65" s="14" customFormat="1">
      <c r="B3811" s="172"/>
      <c r="D3811" s="159" t="s">
        <v>206</v>
      </c>
      <c r="E3811" s="173" t="s">
        <v>3</v>
      </c>
      <c r="F3811" s="174" t="s">
        <v>961</v>
      </c>
      <c r="H3811" s="175">
        <v>70.33</v>
      </c>
      <c r="I3811" s="176"/>
      <c r="L3811" s="172"/>
      <c r="M3811" s="177"/>
      <c r="N3811" s="178"/>
      <c r="O3811" s="178"/>
      <c r="P3811" s="178"/>
      <c r="Q3811" s="178"/>
      <c r="R3811" s="178"/>
      <c r="S3811" s="178"/>
      <c r="T3811" s="179"/>
      <c r="AT3811" s="173" t="s">
        <v>206</v>
      </c>
      <c r="AU3811" s="173" t="s">
        <v>81</v>
      </c>
      <c r="AV3811" s="14" t="s">
        <v>109</v>
      </c>
      <c r="AW3811" s="14" t="s">
        <v>34</v>
      </c>
      <c r="AX3811" s="14" t="s">
        <v>72</v>
      </c>
      <c r="AY3811" s="173" t="s">
        <v>195</v>
      </c>
    </row>
    <row r="3812" spans="1:65" s="15" customFormat="1">
      <c r="B3812" s="180"/>
      <c r="D3812" s="159" t="s">
        <v>206</v>
      </c>
      <c r="E3812" s="181" t="s">
        <v>3</v>
      </c>
      <c r="F3812" s="182" t="s">
        <v>212</v>
      </c>
      <c r="H3812" s="183">
        <v>3010.8029999999999</v>
      </c>
      <c r="I3812" s="184"/>
      <c r="L3812" s="180"/>
      <c r="M3812" s="185"/>
      <c r="N3812" s="186"/>
      <c r="O3812" s="186"/>
      <c r="P3812" s="186"/>
      <c r="Q3812" s="186"/>
      <c r="R3812" s="186"/>
      <c r="S3812" s="186"/>
      <c r="T3812" s="187"/>
      <c r="AT3812" s="181" t="s">
        <v>206</v>
      </c>
      <c r="AU3812" s="181" t="s">
        <v>81</v>
      </c>
      <c r="AV3812" s="15" t="s">
        <v>202</v>
      </c>
      <c r="AW3812" s="15" t="s">
        <v>34</v>
      </c>
      <c r="AX3812" s="15" t="s">
        <v>79</v>
      </c>
      <c r="AY3812" s="181" t="s">
        <v>195</v>
      </c>
    </row>
    <row r="3813" spans="1:65" s="2" customFormat="1" ht="24.2" customHeight="1">
      <c r="A3813" s="35"/>
      <c r="B3813" s="145"/>
      <c r="C3813" s="146" t="s">
        <v>4619</v>
      </c>
      <c r="D3813" s="146" t="s">
        <v>197</v>
      </c>
      <c r="E3813" s="147" t="s">
        <v>4620</v>
      </c>
      <c r="F3813" s="148" t="s">
        <v>4621</v>
      </c>
      <c r="G3813" s="149" t="s">
        <v>300</v>
      </c>
      <c r="H3813" s="150">
        <v>11614.565000000001</v>
      </c>
      <c r="I3813" s="151"/>
      <c r="J3813" s="152">
        <f>ROUND(I3813*H3813,2)</f>
        <v>0</v>
      </c>
      <c r="K3813" s="148" t="s">
        <v>201</v>
      </c>
      <c r="L3813" s="36"/>
      <c r="M3813" s="153" t="s">
        <v>3</v>
      </c>
      <c r="N3813" s="154" t="s">
        <v>43</v>
      </c>
      <c r="O3813" s="56"/>
      <c r="P3813" s="155">
        <f>O3813*H3813</f>
        <v>0</v>
      </c>
      <c r="Q3813" s="155">
        <v>2.2000000000000001E-4</v>
      </c>
      <c r="R3813" s="155">
        <f>Q3813*H3813</f>
        <v>2.5552043000000002</v>
      </c>
      <c r="S3813" s="155">
        <v>0</v>
      </c>
      <c r="T3813" s="156">
        <f>S3813*H3813</f>
        <v>0</v>
      </c>
      <c r="U3813" s="35"/>
      <c r="V3813" s="35"/>
      <c r="W3813" s="35"/>
      <c r="X3813" s="35"/>
      <c r="Y3813" s="35"/>
      <c r="Z3813" s="35"/>
      <c r="AA3813" s="35"/>
      <c r="AB3813" s="35"/>
      <c r="AC3813" s="35"/>
      <c r="AD3813" s="35"/>
      <c r="AE3813" s="35"/>
      <c r="AR3813" s="157" t="s">
        <v>292</v>
      </c>
      <c r="AT3813" s="157" t="s">
        <v>197</v>
      </c>
      <c r="AU3813" s="157" t="s">
        <v>81</v>
      </c>
      <c r="AY3813" s="20" t="s">
        <v>195</v>
      </c>
      <c r="BE3813" s="158">
        <f>IF(N3813="základní",J3813,0)</f>
        <v>0</v>
      </c>
      <c r="BF3813" s="158">
        <f>IF(N3813="snížená",J3813,0)</f>
        <v>0</v>
      </c>
      <c r="BG3813" s="158">
        <f>IF(N3813="zákl. přenesená",J3813,0)</f>
        <v>0</v>
      </c>
      <c r="BH3813" s="158">
        <f>IF(N3813="sníž. přenesená",J3813,0)</f>
        <v>0</v>
      </c>
      <c r="BI3813" s="158">
        <f>IF(N3813="nulová",J3813,0)</f>
        <v>0</v>
      </c>
      <c r="BJ3813" s="20" t="s">
        <v>79</v>
      </c>
      <c r="BK3813" s="158">
        <f>ROUND(I3813*H3813,2)</f>
        <v>0</v>
      </c>
      <c r="BL3813" s="20" t="s">
        <v>292</v>
      </c>
      <c r="BM3813" s="157" t="s">
        <v>4622</v>
      </c>
    </row>
    <row r="3814" spans="1:65" s="13" customFormat="1">
      <c r="B3814" s="164"/>
      <c r="D3814" s="159" t="s">
        <v>206</v>
      </c>
      <c r="E3814" s="165" t="s">
        <v>3</v>
      </c>
      <c r="F3814" s="166" t="s">
        <v>4623</v>
      </c>
      <c r="H3814" s="167">
        <v>11614.565000000001</v>
      </c>
      <c r="I3814" s="168"/>
      <c r="L3814" s="164"/>
      <c r="M3814" s="169"/>
      <c r="N3814" s="170"/>
      <c r="O3814" s="170"/>
      <c r="P3814" s="170"/>
      <c r="Q3814" s="170"/>
      <c r="R3814" s="170"/>
      <c r="S3814" s="170"/>
      <c r="T3814" s="171"/>
      <c r="AT3814" s="165" t="s">
        <v>206</v>
      </c>
      <c r="AU3814" s="165" t="s">
        <v>81</v>
      </c>
      <c r="AV3814" s="13" t="s">
        <v>81</v>
      </c>
      <c r="AW3814" s="13" t="s">
        <v>34</v>
      </c>
      <c r="AX3814" s="13" t="s">
        <v>79</v>
      </c>
      <c r="AY3814" s="165" t="s">
        <v>195</v>
      </c>
    </row>
    <row r="3815" spans="1:65" s="2" customFormat="1" ht="24.2" customHeight="1">
      <c r="A3815" s="35"/>
      <c r="B3815" s="145"/>
      <c r="C3815" s="146" t="s">
        <v>4624</v>
      </c>
      <c r="D3815" s="146" t="s">
        <v>197</v>
      </c>
      <c r="E3815" s="147" t="s">
        <v>4625</v>
      </c>
      <c r="F3815" s="148" t="s">
        <v>4626</v>
      </c>
      <c r="G3815" s="149" t="s">
        <v>300</v>
      </c>
      <c r="H3815" s="150">
        <v>11614.565000000001</v>
      </c>
      <c r="I3815" s="151"/>
      <c r="J3815" s="152">
        <f>ROUND(I3815*H3815,2)</f>
        <v>0</v>
      </c>
      <c r="K3815" s="148" t="s">
        <v>201</v>
      </c>
      <c r="L3815" s="36"/>
      <c r="M3815" s="153" t="s">
        <v>3</v>
      </c>
      <c r="N3815" s="154" t="s">
        <v>43</v>
      </c>
      <c r="O3815" s="56"/>
      <c r="P3815" s="155">
        <f>O3815*H3815</f>
        <v>0</v>
      </c>
      <c r="Q3815" s="155">
        <v>2.0000000000000001E-4</v>
      </c>
      <c r="R3815" s="155">
        <f>Q3815*H3815</f>
        <v>2.3229130000000002</v>
      </c>
      <c r="S3815" s="155">
        <v>0</v>
      </c>
      <c r="T3815" s="156">
        <f>S3815*H3815</f>
        <v>0</v>
      </c>
      <c r="U3815" s="35"/>
      <c r="V3815" s="35"/>
      <c r="W3815" s="35"/>
      <c r="X3815" s="35"/>
      <c r="Y3815" s="35"/>
      <c r="Z3815" s="35"/>
      <c r="AA3815" s="35"/>
      <c r="AB3815" s="35"/>
      <c r="AC3815" s="35"/>
      <c r="AD3815" s="35"/>
      <c r="AE3815" s="35"/>
      <c r="AR3815" s="157" t="s">
        <v>292</v>
      </c>
      <c r="AT3815" s="157" t="s">
        <v>197</v>
      </c>
      <c r="AU3815" s="157" t="s">
        <v>81</v>
      </c>
      <c r="AY3815" s="20" t="s">
        <v>195</v>
      </c>
      <c r="BE3815" s="158">
        <f>IF(N3815="základní",J3815,0)</f>
        <v>0</v>
      </c>
      <c r="BF3815" s="158">
        <f>IF(N3815="snížená",J3815,0)</f>
        <v>0</v>
      </c>
      <c r="BG3815" s="158">
        <f>IF(N3815="zákl. přenesená",J3815,0)</f>
        <v>0</v>
      </c>
      <c r="BH3815" s="158">
        <f>IF(N3815="sníž. přenesená",J3815,0)</f>
        <v>0</v>
      </c>
      <c r="BI3815" s="158">
        <f>IF(N3815="nulová",J3815,0)</f>
        <v>0</v>
      </c>
      <c r="BJ3815" s="20" t="s">
        <v>79</v>
      </c>
      <c r="BK3815" s="158">
        <f>ROUND(I3815*H3815,2)</f>
        <v>0</v>
      </c>
      <c r="BL3815" s="20" t="s">
        <v>292</v>
      </c>
      <c r="BM3815" s="157" t="s">
        <v>4627</v>
      </c>
    </row>
    <row r="3816" spans="1:65" s="2" customFormat="1" ht="37.9" customHeight="1">
      <c r="A3816" s="35"/>
      <c r="B3816" s="145"/>
      <c r="C3816" s="146" t="s">
        <v>4628</v>
      </c>
      <c r="D3816" s="146" t="s">
        <v>197</v>
      </c>
      <c r="E3816" s="147" t="s">
        <v>4629</v>
      </c>
      <c r="F3816" s="148" t="s">
        <v>4630</v>
      </c>
      <c r="G3816" s="149" t="s">
        <v>300</v>
      </c>
      <c r="H3816" s="150">
        <v>414.65</v>
      </c>
      <c r="I3816" s="151"/>
      <c r="J3816" s="152">
        <f>ROUND(I3816*H3816,2)</f>
        <v>0</v>
      </c>
      <c r="K3816" s="148" t="s">
        <v>201</v>
      </c>
      <c r="L3816" s="36"/>
      <c r="M3816" s="153" t="s">
        <v>3</v>
      </c>
      <c r="N3816" s="154" t="s">
        <v>43</v>
      </c>
      <c r="O3816" s="56"/>
      <c r="P3816" s="155">
        <f>O3816*H3816</f>
        <v>0</v>
      </c>
      <c r="Q3816" s="155">
        <v>2.5999999999999998E-4</v>
      </c>
      <c r="R3816" s="155">
        <f>Q3816*H3816</f>
        <v>0.10780899999999999</v>
      </c>
      <c r="S3816" s="155">
        <v>0</v>
      </c>
      <c r="T3816" s="156">
        <f>S3816*H3816</f>
        <v>0</v>
      </c>
      <c r="U3816" s="35"/>
      <c r="V3816" s="35"/>
      <c r="W3816" s="35"/>
      <c r="X3816" s="35"/>
      <c r="Y3816" s="35"/>
      <c r="Z3816" s="35"/>
      <c r="AA3816" s="35"/>
      <c r="AB3816" s="35"/>
      <c r="AC3816" s="35"/>
      <c r="AD3816" s="35"/>
      <c r="AE3816" s="35"/>
      <c r="AR3816" s="157" t="s">
        <v>292</v>
      </c>
      <c r="AT3816" s="157" t="s">
        <v>197</v>
      </c>
      <c r="AU3816" s="157" t="s">
        <v>81</v>
      </c>
      <c r="AY3816" s="20" t="s">
        <v>195</v>
      </c>
      <c r="BE3816" s="158">
        <f>IF(N3816="základní",J3816,0)</f>
        <v>0</v>
      </c>
      <c r="BF3816" s="158">
        <f>IF(N3816="snížená",J3816,0)</f>
        <v>0</v>
      </c>
      <c r="BG3816" s="158">
        <f>IF(N3816="zákl. přenesená",J3816,0)</f>
        <v>0</v>
      </c>
      <c r="BH3816" s="158">
        <f>IF(N3816="sníž. přenesená",J3816,0)</f>
        <v>0</v>
      </c>
      <c r="BI3816" s="158">
        <f>IF(N3816="nulová",J3816,0)</f>
        <v>0</v>
      </c>
      <c r="BJ3816" s="20" t="s">
        <v>79</v>
      </c>
      <c r="BK3816" s="158">
        <f>ROUND(I3816*H3816,2)</f>
        <v>0</v>
      </c>
      <c r="BL3816" s="20" t="s">
        <v>292</v>
      </c>
      <c r="BM3816" s="157" t="s">
        <v>4631</v>
      </c>
    </row>
    <row r="3817" spans="1:65" s="13" customFormat="1">
      <c r="B3817" s="164"/>
      <c r="D3817" s="159" t="s">
        <v>206</v>
      </c>
      <c r="E3817" s="165" t="s">
        <v>3</v>
      </c>
      <c r="F3817" s="166" t="s">
        <v>4632</v>
      </c>
      <c r="H3817" s="167">
        <v>126.77</v>
      </c>
      <c r="I3817" s="168"/>
      <c r="L3817" s="164"/>
      <c r="M3817" s="169"/>
      <c r="N3817" s="170"/>
      <c r="O3817" s="170"/>
      <c r="P3817" s="170"/>
      <c r="Q3817" s="170"/>
      <c r="R3817" s="170"/>
      <c r="S3817" s="170"/>
      <c r="T3817" s="171"/>
      <c r="AT3817" s="165" t="s">
        <v>206</v>
      </c>
      <c r="AU3817" s="165" t="s">
        <v>81</v>
      </c>
      <c r="AV3817" s="13" t="s">
        <v>81</v>
      </c>
      <c r="AW3817" s="13" t="s">
        <v>34</v>
      </c>
      <c r="AX3817" s="13" t="s">
        <v>72</v>
      </c>
      <c r="AY3817" s="165" t="s">
        <v>195</v>
      </c>
    </row>
    <row r="3818" spans="1:65" s="13" customFormat="1">
      <c r="B3818" s="164"/>
      <c r="D3818" s="159" t="s">
        <v>206</v>
      </c>
      <c r="E3818" s="165" t="s">
        <v>3</v>
      </c>
      <c r="F3818" s="166" t="s">
        <v>4633</v>
      </c>
      <c r="H3818" s="167">
        <v>287.88</v>
      </c>
      <c r="I3818" s="168"/>
      <c r="L3818" s="164"/>
      <c r="M3818" s="169"/>
      <c r="N3818" s="170"/>
      <c r="O3818" s="170"/>
      <c r="P3818" s="170"/>
      <c r="Q3818" s="170"/>
      <c r="R3818" s="170"/>
      <c r="S3818" s="170"/>
      <c r="T3818" s="171"/>
      <c r="AT3818" s="165" t="s">
        <v>206</v>
      </c>
      <c r="AU3818" s="165" t="s">
        <v>81</v>
      </c>
      <c r="AV3818" s="13" t="s">
        <v>81</v>
      </c>
      <c r="AW3818" s="13" t="s">
        <v>34</v>
      </c>
      <c r="AX3818" s="13" t="s">
        <v>72</v>
      </c>
      <c r="AY3818" s="165" t="s">
        <v>195</v>
      </c>
    </row>
    <row r="3819" spans="1:65" s="15" customFormat="1">
      <c r="B3819" s="180"/>
      <c r="D3819" s="159" t="s">
        <v>206</v>
      </c>
      <c r="E3819" s="181" t="s">
        <v>3</v>
      </c>
      <c r="F3819" s="182" t="s">
        <v>212</v>
      </c>
      <c r="H3819" s="183">
        <v>414.65</v>
      </c>
      <c r="I3819" s="184"/>
      <c r="L3819" s="180"/>
      <c r="M3819" s="185"/>
      <c r="N3819" s="186"/>
      <c r="O3819" s="186"/>
      <c r="P3819" s="186"/>
      <c r="Q3819" s="186"/>
      <c r="R3819" s="186"/>
      <c r="S3819" s="186"/>
      <c r="T3819" s="187"/>
      <c r="AT3819" s="181" t="s">
        <v>206</v>
      </c>
      <c r="AU3819" s="181" t="s">
        <v>81</v>
      </c>
      <c r="AV3819" s="15" t="s">
        <v>202</v>
      </c>
      <c r="AW3819" s="15" t="s">
        <v>34</v>
      </c>
      <c r="AX3819" s="15" t="s">
        <v>79</v>
      </c>
      <c r="AY3819" s="181" t="s">
        <v>195</v>
      </c>
    </row>
    <row r="3820" spans="1:65" s="2" customFormat="1" ht="37.9" customHeight="1">
      <c r="A3820" s="35"/>
      <c r="B3820" s="145"/>
      <c r="C3820" s="146" t="s">
        <v>4634</v>
      </c>
      <c r="D3820" s="146" t="s">
        <v>197</v>
      </c>
      <c r="E3820" s="147" t="s">
        <v>4635</v>
      </c>
      <c r="F3820" s="148" t="s">
        <v>4636</v>
      </c>
      <c r="G3820" s="149" t="s">
        <v>300</v>
      </c>
      <c r="H3820" s="150">
        <v>8603.7620000000006</v>
      </c>
      <c r="I3820" s="151"/>
      <c r="J3820" s="152">
        <f>ROUND(I3820*H3820,2)</f>
        <v>0</v>
      </c>
      <c r="K3820" s="148" t="s">
        <v>201</v>
      </c>
      <c r="L3820" s="36"/>
      <c r="M3820" s="153" t="s">
        <v>3</v>
      </c>
      <c r="N3820" s="154" t="s">
        <v>43</v>
      </c>
      <c r="O3820" s="56"/>
      <c r="P3820" s="155">
        <f>O3820*H3820</f>
        <v>0</v>
      </c>
      <c r="Q3820" s="155">
        <v>2.9E-4</v>
      </c>
      <c r="R3820" s="155">
        <f>Q3820*H3820</f>
        <v>2.4950909800000001</v>
      </c>
      <c r="S3820" s="155">
        <v>0</v>
      </c>
      <c r="T3820" s="156">
        <f>S3820*H3820</f>
        <v>0</v>
      </c>
      <c r="U3820" s="35"/>
      <c r="V3820" s="35"/>
      <c r="W3820" s="35"/>
      <c r="X3820" s="35"/>
      <c r="Y3820" s="35"/>
      <c r="Z3820" s="35"/>
      <c r="AA3820" s="35"/>
      <c r="AB3820" s="35"/>
      <c r="AC3820" s="35"/>
      <c r="AD3820" s="35"/>
      <c r="AE3820" s="35"/>
      <c r="AR3820" s="157" t="s">
        <v>292</v>
      </c>
      <c r="AT3820" s="157" t="s">
        <v>197</v>
      </c>
      <c r="AU3820" s="157" t="s">
        <v>81</v>
      </c>
      <c r="AY3820" s="20" t="s">
        <v>195</v>
      </c>
      <c r="BE3820" s="158">
        <f>IF(N3820="základní",J3820,0)</f>
        <v>0</v>
      </c>
      <c r="BF3820" s="158">
        <f>IF(N3820="snížená",J3820,0)</f>
        <v>0</v>
      </c>
      <c r="BG3820" s="158">
        <f>IF(N3820="zákl. přenesená",J3820,0)</f>
        <v>0</v>
      </c>
      <c r="BH3820" s="158">
        <f>IF(N3820="sníž. přenesená",J3820,0)</f>
        <v>0</v>
      </c>
      <c r="BI3820" s="158">
        <f>IF(N3820="nulová",J3820,0)</f>
        <v>0</v>
      </c>
      <c r="BJ3820" s="20" t="s">
        <v>79</v>
      </c>
      <c r="BK3820" s="158">
        <f>ROUND(I3820*H3820,2)</f>
        <v>0</v>
      </c>
      <c r="BL3820" s="20" t="s">
        <v>292</v>
      </c>
      <c r="BM3820" s="157" t="s">
        <v>4637</v>
      </c>
    </row>
    <row r="3821" spans="1:65" s="13" customFormat="1">
      <c r="B3821" s="164"/>
      <c r="D3821" s="159" t="s">
        <v>206</v>
      </c>
      <c r="E3821" s="165" t="s">
        <v>3</v>
      </c>
      <c r="F3821" s="166" t="s">
        <v>4638</v>
      </c>
      <c r="H3821" s="167">
        <v>8603.7620000000006</v>
      </c>
      <c r="I3821" s="168"/>
      <c r="L3821" s="164"/>
      <c r="M3821" s="169"/>
      <c r="N3821" s="170"/>
      <c r="O3821" s="170"/>
      <c r="P3821" s="170"/>
      <c r="Q3821" s="170"/>
      <c r="R3821" s="170"/>
      <c r="S3821" s="170"/>
      <c r="T3821" s="171"/>
      <c r="AT3821" s="165" t="s">
        <v>206</v>
      </c>
      <c r="AU3821" s="165" t="s">
        <v>81</v>
      </c>
      <c r="AV3821" s="13" t="s">
        <v>81</v>
      </c>
      <c r="AW3821" s="13" t="s">
        <v>34</v>
      </c>
      <c r="AX3821" s="13" t="s">
        <v>79</v>
      </c>
      <c r="AY3821" s="165" t="s">
        <v>195</v>
      </c>
    </row>
    <row r="3822" spans="1:65" s="2" customFormat="1" ht="37.9" customHeight="1">
      <c r="A3822" s="35"/>
      <c r="B3822" s="145"/>
      <c r="C3822" s="146" t="s">
        <v>4639</v>
      </c>
      <c r="D3822" s="146" t="s">
        <v>197</v>
      </c>
      <c r="E3822" s="147" t="s">
        <v>4640</v>
      </c>
      <c r="F3822" s="148" t="s">
        <v>4641</v>
      </c>
      <c r="G3822" s="149" t="s">
        <v>300</v>
      </c>
      <c r="H3822" s="150">
        <v>8603.7620000000006</v>
      </c>
      <c r="I3822" s="151"/>
      <c r="J3822" s="152">
        <f>ROUND(I3822*H3822,2)</f>
        <v>0</v>
      </c>
      <c r="K3822" s="148" t="s">
        <v>201</v>
      </c>
      <c r="L3822" s="36"/>
      <c r="M3822" s="153" t="s">
        <v>3</v>
      </c>
      <c r="N3822" s="154" t="s">
        <v>43</v>
      </c>
      <c r="O3822" s="56"/>
      <c r="P3822" s="155">
        <f>O3822*H3822</f>
        <v>0</v>
      </c>
      <c r="Q3822" s="155">
        <v>1.0000000000000001E-5</v>
      </c>
      <c r="R3822" s="155">
        <f>Q3822*H3822</f>
        <v>8.6037620000000009E-2</v>
      </c>
      <c r="S3822" s="155">
        <v>0</v>
      </c>
      <c r="T3822" s="156">
        <f>S3822*H3822</f>
        <v>0</v>
      </c>
      <c r="U3822" s="35"/>
      <c r="V3822" s="35"/>
      <c r="W3822" s="35"/>
      <c r="X3822" s="35"/>
      <c r="Y3822" s="35"/>
      <c r="Z3822" s="35"/>
      <c r="AA3822" s="35"/>
      <c r="AB3822" s="35"/>
      <c r="AC3822" s="35"/>
      <c r="AD3822" s="35"/>
      <c r="AE3822" s="35"/>
      <c r="AR3822" s="157" t="s">
        <v>292</v>
      </c>
      <c r="AT3822" s="157" t="s">
        <v>197</v>
      </c>
      <c r="AU3822" s="157" t="s">
        <v>81</v>
      </c>
      <c r="AY3822" s="20" t="s">
        <v>195</v>
      </c>
      <c r="BE3822" s="158">
        <f>IF(N3822="základní",J3822,0)</f>
        <v>0</v>
      </c>
      <c r="BF3822" s="158">
        <f>IF(N3822="snížená",J3822,0)</f>
        <v>0</v>
      </c>
      <c r="BG3822" s="158">
        <f>IF(N3822="zákl. přenesená",J3822,0)</f>
        <v>0</v>
      </c>
      <c r="BH3822" s="158">
        <f>IF(N3822="sníž. přenesená",J3822,0)</f>
        <v>0</v>
      </c>
      <c r="BI3822" s="158">
        <f>IF(N3822="nulová",J3822,0)</f>
        <v>0</v>
      </c>
      <c r="BJ3822" s="20" t="s">
        <v>79</v>
      </c>
      <c r="BK3822" s="158">
        <f>ROUND(I3822*H3822,2)</f>
        <v>0</v>
      </c>
      <c r="BL3822" s="20" t="s">
        <v>292</v>
      </c>
      <c r="BM3822" s="157" t="s">
        <v>4642</v>
      </c>
    </row>
    <row r="3823" spans="1:65" s="2" customFormat="1" ht="14.45" customHeight="1">
      <c r="A3823" s="35"/>
      <c r="B3823" s="145"/>
      <c r="C3823" s="146" t="s">
        <v>4643</v>
      </c>
      <c r="D3823" s="146" t="s">
        <v>197</v>
      </c>
      <c r="E3823" s="147" t="s">
        <v>4644</v>
      </c>
      <c r="F3823" s="148" t="s">
        <v>4645</v>
      </c>
      <c r="G3823" s="149" t="s">
        <v>300</v>
      </c>
      <c r="H3823" s="150">
        <v>3010.8029999999999</v>
      </c>
      <c r="I3823" s="151"/>
      <c r="J3823" s="152">
        <f>ROUND(I3823*H3823,2)</f>
        <v>0</v>
      </c>
      <c r="K3823" s="148" t="s">
        <v>3</v>
      </c>
      <c r="L3823" s="36"/>
      <c r="M3823" s="153" t="s">
        <v>3</v>
      </c>
      <c r="N3823" s="154" t="s">
        <v>43</v>
      </c>
      <c r="O3823" s="56"/>
      <c r="P3823" s="155">
        <f>O3823*H3823</f>
        <v>0</v>
      </c>
      <c r="Q3823" s="155">
        <v>0</v>
      </c>
      <c r="R3823" s="155">
        <f>Q3823*H3823</f>
        <v>0</v>
      </c>
      <c r="S3823" s="155">
        <v>0</v>
      </c>
      <c r="T3823" s="156">
        <f>S3823*H3823</f>
        <v>0</v>
      </c>
      <c r="U3823" s="35"/>
      <c r="V3823" s="35"/>
      <c r="W3823" s="35"/>
      <c r="X3823" s="35"/>
      <c r="Y3823" s="35"/>
      <c r="Z3823" s="35"/>
      <c r="AA3823" s="35"/>
      <c r="AB3823" s="35"/>
      <c r="AC3823" s="35"/>
      <c r="AD3823" s="35"/>
      <c r="AE3823" s="35"/>
      <c r="AR3823" s="157" t="s">
        <v>292</v>
      </c>
      <c r="AT3823" s="157" t="s">
        <v>197</v>
      </c>
      <c r="AU3823" s="157" t="s">
        <v>81</v>
      </c>
      <c r="AY3823" s="20" t="s">
        <v>195</v>
      </c>
      <c r="BE3823" s="158">
        <f>IF(N3823="základní",J3823,0)</f>
        <v>0</v>
      </c>
      <c r="BF3823" s="158">
        <f>IF(N3823="snížená",J3823,0)</f>
        <v>0</v>
      </c>
      <c r="BG3823" s="158">
        <f>IF(N3823="zákl. přenesená",J3823,0)</f>
        <v>0</v>
      </c>
      <c r="BH3823" s="158">
        <f>IF(N3823="sníž. přenesená",J3823,0)</f>
        <v>0</v>
      </c>
      <c r="BI3823" s="158">
        <f>IF(N3823="nulová",J3823,0)</f>
        <v>0</v>
      </c>
      <c r="BJ3823" s="20" t="s">
        <v>79</v>
      </c>
      <c r="BK3823" s="158">
        <f>ROUND(I3823*H3823,2)</f>
        <v>0</v>
      </c>
      <c r="BL3823" s="20" t="s">
        <v>292</v>
      </c>
      <c r="BM3823" s="157" t="s">
        <v>4646</v>
      </c>
    </row>
    <row r="3824" spans="1:65" s="13" customFormat="1">
      <c r="B3824" s="164"/>
      <c r="D3824" s="159" t="s">
        <v>206</v>
      </c>
      <c r="E3824" s="165" t="s">
        <v>3</v>
      </c>
      <c r="F3824" s="166" t="s">
        <v>4560</v>
      </c>
      <c r="H3824" s="167">
        <v>50.539000000000001</v>
      </c>
      <c r="I3824" s="168"/>
      <c r="L3824" s="164"/>
      <c r="M3824" s="169"/>
      <c r="N3824" s="170"/>
      <c r="O3824" s="170"/>
      <c r="P3824" s="170"/>
      <c r="Q3824" s="170"/>
      <c r="R3824" s="170"/>
      <c r="S3824" s="170"/>
      <c r="T3824" s="171"/>
      <c r="AT3824" s="165" t="s">
        <v>206</v>
      </c>
      <c r="AU3824" s="165" t="s">
        <v>81</v>
      </c>
      <c r="AV3824" s="13" t="s">
        <v>81</v>
      </c>
      <c r="AW3824" s="13" t="s">
        <v>34</v>
      </c>
      <c r="AX3824" s="13" t="s">
        <v>72</v>
      </c>
      <c r="AY3824" s="165" t="s">
        <v>195</v>
      </c>
    </row>
    <row r="3825" spans="2:51" s="13" customFormat="1">
      <c r="B3825" s="164"/>
      <c r="D3825" s="159" t="s">
        <v>206</v>
      </c>
      <c r="E3825" s="165" t="s">
        <v>3</v>
      </c>
      <c r="F3825" s="166" t="s">
        <v>4561</v>
      </c>
      <c r="H3825" s="167">
        <v>16.754000000000001</v>
      </c>
      <c r="I3825" s="168"/>
      <c r="L3825" s="164"/>
      <c r="M3825" s="169"/>
      <c r="N3825" s="170"/>
      <c r="O3825" s="170"/>
      <c r="P3825" s="170"/>
      <c r="Q3825" s="170"/>
      <c r="R3825" s="170"/>
      <c r="S3825" s="170"/>
      <c r="T3825" s="171"/>
      <c r="AT3825" s="165" t="s">
        <v>206</v>
      </c>
      <c r="AU3825" s="165" t="s">
        <v>81</v>
      </c>
      <c r="AV3825" s="13" t="s">
        <v>81</v>
      </c>
      <c r="AW3825" s="13" t="s">
        <v>34</v>
      </c>
      <c r="AX3825" s="13" t="s">
        <v>72</v>
      </c>
      <c r="AY3825" s="165" t="s">
        <v>195</v>
      </c>
    </row>
    <row r="3826" spans="2:51" s="13" customFormat="1">
      <c r="B3826" s="164"/>
      <c r="D3826" s="159" t="s">
        <v>206</v>
      </c>
      <c r="E3826" s="165" t="s">
        <v>3</v>
      </c>
      <c r="F3826" s="166" t="s">
        <v>4562</v>
      </c>
      <c r="H3826" s="167">
        <v>29.998000000000001</v>
      </c>
      <c r="I3826" s="168"/>
      <c r="L3826" s="164"/>
      <c r="M3826" s="169"/>
      <c r="N3826" s="170"/>
      <c r="O3826" s="170"/>
      <c r="P3826" s="170"/>
      <c r="Q3826" s="170"/>
      <c r="R3826" s="170"/>
      <c r="S3826" s="170"/>
      <c r="T3826" s="171"/>
      <c r="AT3826" s="165" t="s">
        <v>206</v>
      </c>
      <c r="AU3826" s="165" t="s">
        <v>81</v>
      </c>
      <c r="AV3826" s="13" t="s">
        <v>81</v>
      </c>
      <c r="AW3826" s="13" t="s">
        <v>34</v>
      </c>
      <c r="AX3826" s="13" t="s">
        <v>72</v>
      </c>
      <c r="AY3826" s="165" t="s">
        <v>195</v>
      </c>
    </row>
    <row r="3827" spans="2:51" s="13" customFormat="1">
      <c r="B3827" s="164"/>
      <c r="D3827" s="159" t="s">
        <v>206</v>
      </c>
      <c r="E3827" s="165" t="s">
        <v>3</v>
      </c>
      <c r="F3827" s="166" t="s">
        <v>4563</v>
      </c>
      <c r="H3827" s="167">
        <v>49.448</v>
      </c>
      <c r="I3827" s="168"/>
      <c r="L3827" s="164"/>
      <c r="M3827" s="169"/>
      <c r="N3827" s="170"/>
      <c r="O3827" s="170"/>
      <c r="P3827" s="170"/>
      <c r="Q3827" s="170"/>
      <c r="R3827" s="170"/>
      <c r="S3827" s="170"/>
      <c r="T3827" s="171"/>
      <c r="AT3827" s="165" t="s">
        <v>206</v>
      </c>
      <c r="AU3827" s="165" t="s">
        <v>81</v>
      </c>
      <c r="AV3827" s="13" t="s">
        <v>81</v>
      </c>
      <c r="AW3827" s="13" t="s">
        <v>34</v>
      </c>
      <c r="AX3827" s="13" t="s">
        <v>72</v>
      </c>
      <c r="AY3827" s="165" t="s">
        <v>195</v>
      </c>
    </row>
    <row r="3828" spans="2:51" s="13" customFormat="1">
      <c r="B3828" s="164"/>
      <c r="D3828" s="159" t="s">
        <v>206</v>
      </c>
      <c r="E3828" s="165" t="s">
        <v>3</v>
      </c>
      <c r="F3828" s="166" t="s">
        <v>4564</v>
      </c>
      <c r="H3828" s="167">
        <v>28.96</v>
      </c>
      <c r="I3828" s="168"/>
      <c r="L3828" s="164"/>
      <c r="M3828" s="169"/>
      <c r="N3828" s="170"/>
      <c r="O3828" s="170"/>
      <c r="P3828" s="170"/>
      <c r="Q3828" s="170"/>
      <c r="R3828" s="170"/>
      <c r="S3828" s="170"/>
      <c r="T3828" s="171"/>
      <c r="AT3828" s="165" t="s">
        <v>206</v>
      </c>
      <c r="AU3828" s="165" t="s">
        <v>81</v>
      </c>
      <c r="AV3828" s="13" t="s">
        <v>81</v>
      </c>
      <c r="AW3828" s="13" t="s">
        <v>34</v>
      </c>
      <c r="AX3828" s="13" t="s">
        <v>72</v>
      </c>
      <c r="AY3828" s="165" t="s">
        <v>195</v>
      </c>
    </row>
    <row r="3829" spans="2:51" s="14" customFormat="1">
      <c r="B3829" s="172"/>
      <c r="D3829" s="159" t="s">
        <v>206</v>
      </c>
      <c r="E3829" s="173" t="s">
        <v>3</v>
      </c>
      <c r="F3829" s="174" t="s">
        <v>218</v>
      </c>
      <c r="H3829" s="175">
        <v>175.69900000000001</v>
      </c>
      <c r="I3829" s="176"/>
      <c r="L3829" s="172"/>
      <c r="M3829" s="177"/>
      <c r="N3829" s="178"/>
      <c r="O3829" s="178"/>
      <c r="P3829" s="178"/>
      <c r="Q3829" s="178"/>
      <c r="R3829" s="178"/>
      <c r="S3829" s="178"/>
      <c r="T3829" s="179"/>
      <c r="AT3829" s="173" t="s">
        <v>206</v>
      </c>
      <c r="AU3829" s="173" t="s">
        <v>81</v>
      </c>
      <c r="AV3829" s="14" t="s">
        <v>109</v>
      </c>
      <c r="AW3829" s="14" t="s">
        <v>34</v>
      </c>
      <c r="AX3829" s="14" t="s">
        <v>72</v>
      </c>
      <c r="AY3829" s="173" t="s">
        <v>195</v>
      </c>
    </row>
    <row r="3830" spans="2:51" s="13" customFormat="1">
      <c r="B3830" s="164"/>
      <c r="D3830" s="159" t="s">
        <v>206</v>
      </c>
      <c r="E3830" s="165" t="s">
        <v>3</v>
      </c>
      <c r="F3830" s="166" t="s">
        <v>4565</v>
      </c>
      <c r="H3830" s="167">
        <v>50.2</v>
      </c>
      <c r="I3830" s="168"/>
      <c r="L3830" s="164"/>
      <c r="M3830" s="169"/>
      <c r="N3830" s="170"/>
      <c r="O3830" s="170"/>
      <c r="P3830" s="170"/>
      <c r="Q3830" s="170"/>
      <c r="R3830" s="170"/>
      <c r="S3830" s="170"/>
      <c r="T3830" s="171"/>
      <c r="AT3830" s="165" t="s">
        <v>206</v>
      </c>
      <c r="AU3830" s="165" t="s">
        <v>81</v>
      </c>
      <c r="AV3830" s="13" t="s">
        <v>81</v>
      </c>
      <c r="AW3830" s="13" t="s">
        <v>34</v>
      </c>
      <c r="AX3830" s="13" t="s">
        <v>72</v>
      </c>
      <c r="AY3830" s="165" t="s">
        <v>195</v>
      </c>
    </row>
    <row r="3831" spans="2:51" s="13" customFormat="1">
      <c r="B3831" s="164"/>
      <c r="D3831" s="159" t="s">
        <v>206</v>
      </c>
      <c r="E3831" s="165" t="s">
        <v>3</v>
      </c>
      <c r="F3831" s="166" t="s">
        <v>4566</v>
      </c>
      <c r="H3831" s="167">
        <v>74.400000000000006</v>
      </c>
      <c r="I3831" s="168"/>
      <c r="L3831" s="164"/>
      <c r="M3831" s="169"/>
      <c r="N3831" s="170"/>
      <c r="O3831" s="170"/>
      <c r="P3831" s="170"/>
      <c r="Q3831" s="170"/>
      <c r="R3831" s="170"/>
      <c r="S3831" s="170"/>
      <c r="T3831" s="171"/>
      <c r="AT3831" s="165" t="s">
        <v>206</v>
      </c>
      <c r="AU3831" s="165" t="s">
        <v>81</v>
      </c>
      <c r="AV3831" s="13" t="s">
        <v>81</v>
      </c>
      <c r="AW3831" s="13" t="s">
        <v>34</v>
      </c>
      <c r="AX3831" s="13" t="s">
        <v>72</v>
      </c>
      <c r="AY3831" s="165" t="s">
        <v>195</v>
      </c>
    </row>
    <row r="3832" spans="2:51" s="13" customFormat="1">
      <c r="B3832" s="164"/>
      <c r="D3832" s="159" t="s">
        <v>206</v>
      </c>
      <c r="E3832" s="165" t="s">
        <v>3</v>
      </c>
      <c r="F3832" s="166" t="s">
        <v>4567</v>
      </c>
      <c r="H3832" s="167">
        <v>43.603999999999999</v>
      </c>
      <c r="I3832" s="168"/>
      <c r="L3832" s="164"/>
      <c r="M3832" s="169"/>
      <c r="N3832" s="170"/>
      <c r="O3832" s="170"/>
      <c r="P3832" s="170"/>
      <c r="Q3832" s="170"/>
      <c r="R3832" s="170"/>
      <c r="S3832" s="170"/>
      <c r="T3832" s="171"/>
      <c r="AT3832" s="165" t="s">
        <v>206</v>
      </c>
      <c r="AU3832" s="165" t="s">
        <v>81</v>
      </c>
      <c r="AV3832" s="13" t="s">
        <v>81</v>
      </c>
      <c r="AW3832" s="13" t="s">
        <v>34</v>
      </c>
      <c r="AX3832" s="13" t="s">
        <v>72</v>
      </c>
      <c r="AY3832" s="165" t="s">
        <v>195</v>
      </c>
    </row>
    <row r="3833" spans="2:51" s="13" customFormat="1">
      <c r="B3833" s="164"/>
      <c r="D3833" s="159" t="s">
        <v>206</v>
      </c>
      <c r="E3833" s="165" t="s">
        <v>3</v>
      </c>
      <c r="F3833" s="166" t="s">
        <v>4568</v>
      </c>
      <c r="H3833" s="167">
        <v>43.54</v>
      </c>
      <c r="I3833" s="168"/>
      <c r="L3833" s="164"/>
      <c r="M3833" s="169"/>
      <c r="N3833" s="170"/>
      <c r="O3833" s="170"/>
      <c r="P3833" s="170"/>
      <c r="Q3833" s="170"/>
      <c r="R3833" s="170"/>
      <c r="S3833" s="170"/>
      <c r="T3833" s="171"/>
      <c r="AT3833" s="165" t="s">
        <v>206</v>
      </c>
      <c r="AU3833" s="165" t="s">
        <v>81</v>
      </c>
      <c r="AV3833" s="13" t="s">
        <v>81</v>
      </c>
      <c r="AW3833" s="13" t="s">
        <v>34</v>
      </c>
      <c r="AX3833" s="13" t="s">
        <v>72</v>
      </c>
      <c r="AY3833" s="165" t="s">
        <v>195</v>
      </c>
    </row>
    <row r="3834" spans="2:51" s="13" customFormat="1">
      <c r="B3834" s="164"/>
      <c r="D3834" s="159" t="s">
        <v>206</v>
      </c>
      <c r="E3834" s="165" t="s">
        <v>3</v>
      </c>
      <c r="F3834" s="166" t="s">
        <v>4569</v>
      </c>
      <c r="H3834" s="167">
        <v>43.787999999999997</v>
      </c>
      <c r="I3834" s="168"/>
      <c r="L3834" s="164"/>
      <c r="M3834" s="169"/>
      <c r="N3834" s="170"/>
      <c r="O3834" s="170"/>
      <c r="P3834" s="170"/>
      <c r="Q3834" s="170"/>
      <c r="R3834" s="170"/>
      <c r="S3834" s="170"/>
      <c r="T3834" s="171"/>
      <c r="AT3834" s="165" t="s">
        <v>206</v>
      </c>
      <c r="AU3834" s="165" t="s">
        <v>81</v>
      </c>
      <c r="AV3834" s="13" t="s">
        <v>81</v>
      </c>
      <c r="AW3834" s="13" t="s">
        <v>34</v>
      </c>
      <c r="AX3834" s="13" t="s">
        <v>72</v>
      </c>
      <c r="AY3834" s="165" t="s">
        <v>195</v>
      </c>
    </row>
    <row r="3835" spans="2:51" s="13" customFormat="1">
      <c r="B3835" s="164"/>
      <c r="D3835" s="159" t="s">
        <v>206</v>
      </c>
      <c r="E3835" s="165" t="s">
        <v>3</v>
      </c>
      <c r="F3835" s="166" t="s">
        <v>4569</v>
      </c>
      <c r="H3835" s="167">
        <v>43.787999999999997</v>
      </c>
      <c r="I3835" s="168"/>
      <c r="L3835" s="164"/>
      <c r="M3835" s="169"/>
      <c r="N3835" s="170"/>
      <c r="O3835" s="170"/>
      <c r="P3835" s="170"/>
      <c r="Q3835" s="170"/>
      <c r="R3835" s="170"/>
      <c r="S3835" s="170"/>
      <c r="T3835" s="171"/>
      <c r="AT3835" s="165" t="s">
        <v>206</v>
      </c>
      <c r="AU3835" s="165" t="s">
        <v>81</v>
      </c>
      <c r="AV3835" s="13" t="s">
        <v>81</v>
      </c>
      <c r="AW3835" s="13" t="s">
        <v>34</v>
      </c>
      <c r="AX3835" s="13" t="s">
        <v>72</v>
      </c>
      <c r="AY3835" s="165" t="s">
        <v>195</v>
      </c>
    </row>
    <row r="3836" spans="2:51" s="13" customFormat="1">
      <c r="B3836" s="164"/>
      <c r="D3836" s="159" t="s">
        <v>206</v>
      </c>
      <c r="E3836" s="165" t="s">
        <v>3</v>
      </c>
      <c r="F3836" s="166" t="s">
        <v>4569</v>
      </c>
      <c r="H3836" s="167">
        <v>43.787999999999997</v>
      </c>
      <c r="I3836" s="168"/>
      <c r="L3836" s="164"/>
      <c r="M3836" s="169"/>
      <c r="N3836" s="170"/>
      <c r="O3836" s="170"/>
      <c r="P3836" s="170"/>
      <c r="Q3836" s="170"/>
      <c r="R3836" s="170"/>
      <c r="S3836" s="170"/>
      <c r="T3836" s="171"/>
      <c r="AT3836" s="165" t="s">
        <v>206</v>
      </c>
      <c r="AU3836" s="165" t="s">
        <v>81</v>
      </c>
      <c r="AV3836" s="13" t="s">
        <v>81</v>
      </c>
      <c r="AW3836" s="13" t="s">
        <v>34</v>
      </c>
      <c r="AX3836" s="13" t="s">
        <v>72</v>
      </c>
      <c r="AY3836" s="165" t="s">
        <v>195</v>
      </c>
    </row>
    <row r="3837" spans="2:51" s="13" customFormat="1">
      <c r="B3837" s="164"/>
      <c r="D3837" s="159" t="s">
        <v>206</v>
      </c>
      <c r="E3837" s="165" t="s">
        <v>3</v>
      </c>
      <c r="F3837" s="166" t="s">
        <v>4570</v>
      </c>
      <c r="H3837" s="167">
        <v>43.776000000000003</v>
      </c>
      <c r="I3837" s="168"/>
      <c r="L3837" s="164"/>
      <c r="M3837" s="169"/>
      <c r="N3837" s="170"/>
      <c r="O3837" s="170"/>
      <c r="P3837" s="170"/>
      <c r="Q3837" s="170"/>
      <c r="R3837" s="170"/>
      <c r="S3837" s="170"/>
      <c r="T3837" s="171"/>
      <c r="AT3837" s="165" t="s">
        <v>206</v>
      </c>
      <c r="AU3837" s="165" t="s">
        <v>81</v>
      </c>
      <c r="AV3837" s="13" t="s">
        <v>81</v>
      </c>
      <c r="AW3837" s="13" t="s">
        <v>34</v>
      </c>
      <c r="AX3837" s="13" t="s">
        <v>72</v>
      </c>
      <c r="AY3837" s="165" t="s">
        <v>195</v>
      </c>
    </row>
    <row r="3838" spans="2:51" s="13" customFormat="1">
      <c r="B3838" s="164"/>
      <c r="D3838" s="159" t="s">
        <v>206</v>
      </c>
      <c r="E3838" s="165" t="s">
        <v>3</v>
      </c>
      <c r="F3838" s="166" t="s">
        <v>4571</v>
      </c>
      <c r="H3838" s="167">
        <v>27.972000000000001</v>
      </c>
      <c r="I3838" s="168"/>
      <c r="L3838" s="164"/>
      <c r="M3838" s="169"/>
      <c r="N3838" s="170"/>
      <c r="O3838" s="170"/>
      <c r="P3838" s="170"/>
      <c r="Q3838" s="170"/>
      <c r="R3838" s="170"/>
      <c r="S3838" s="170"/>
      <c r="T3838" s="171"/>
      <c r="AT3838" s="165" t="s">
        <v>206</v>
      </c>
      <c r="AU3838" s="165" t="s">
        <v>81</v>
      </c>
      <c r="AV3838" s="13" t="s">
        <v>81</v>
      </c>
      <c r="AW3838" s="13" t="s">
        <v>34</v>
      </c>
      <c r="AX3838" s="13" t="s">
        <v>72</v>
      </c>
      <c r="AY3838" s="165" t="s">
        <v>195</v>
      </c>
    </row>
    <row r="3839" spans="2:51" s="13" customFormat="1" ht="22.5">
      <c r="B3839" s="164"/>
      <c r="D3839" s="159" t="s">
        <v>206</v>
      </c>
      <c r="E3839" s="165" t="s">
        <v>3</v>
      </c>
      <c r="F3839" s="166" t="s">
        <v>4572</v>
      </c>
      <c r="H3839" s="167">
        <v>52.156999999999996</v>
      </c>
      <c r="I3839" s="168"/>
      <c r="L3839" s="164"/>
      <c r="M3839" s="169"/>
      <c r="N3839" s="170"/>
      <c r="O3839" s="170"/>
      <c r="P3839" s="170"/>
      <c r="Q3839" s="170"/>
      <c r="R3839" s="170"/>
      <c r="S3839" s="170"/>
      <c r="T3839" s="171"/>
      <c r="AT3839" s="165" t="s">
        <v>206</v>
      </c>
      <c r="AU3839" s="165" t="s">
        <v>81</v>
      </c>
      <c r="AV3839" s="13" t="s">
        <v>81</v>
      </c>
      <c r="AW3839" s="13" t="s">
        <v>34</v>
      </c>
      <c r="AX3839" s="13" t="s">
        <v>72</v>
      </c>
      <c r="AY3839" s="165" t="s">
        <v>195</v>
      </c>
    </row>
    <row r="3840" spans="2:51" s="13" customFormat="1">
      <c r="B3840" s="164"/>
      <c r="D3840" s="159" t="s">
        <v>206</v>
      </c>
      <c r="E3840" s="165" t="s">
        <v>3</v>
      </c>
      <c r="F3840" s="166" t="s">
        <v>4573</v>
      </c>
      <c r="H3840" s="167">
        <v>92.4</v>
      </c>
      <c r="I3840" s="168"/>
      <c r="L3840" s="164"/>
      <c r="M3840" s="169"/>
      <c r="N3840" s="170"/>
      <c r="O3840" s="170"/>
      <c r="P3840" s="170"/>
      <c r="Q3840" s="170"/>
      <c r="R3840" s="170"/>
      <c r="S3840" s="170"/>
      <c r="T3840" s="171"/>
      <c r="AT3840" s="165" t="s">
        <v>206</v>
      </c>
      <c r="AU3840" s="165" t="s">
        <v>81</v>
      </c>
      <c r="AV3840" s="13" t="s">
        <v>81</v>
      </c>
      <c r="AW3840" s="13" t="s">
        <v>34</v>
      </c>
      <c r="AX3840" s="13" t="s">
        <v>72</v>
      </c>
      <c r="AY3840" s="165" t="s">
        <v>195</v>
      </c>
    </row>
    <row r="3841" spans="2:51" s="13" customFormat="1">
      <c r="B3841" s="164"/>
      <c r="D3841" s="159" t="s">
        <v>206</v>
      </c>
      <c r="E3841" s="165" t="s">
        <v>3</v>
      </c>
      <c r="F3841" s="166" t="s">
        <v>4574</v>
      </c>
      <c r="H3841" s="167">
        <v>29.181999999999999</v>
      </c>
      <c r="I3841" s="168"/>
      <c r="L3841" s="164"/>
      <c r="M3841" s="169"/>
      <c r="N3841" s="170"/>
      <c r="O3841" s="170"/>
      <c r="P3841" s="170"/>
      <c r="Q3841" s="170"/>
      <c r="R3841" s="170"/>
      <c r="S3841" s="170"/>
      <c r="T3841" s="171"/>
      <c r="AT3841" s="165" t="s">
        <v>206</v>
      </c>
      <c r="AU3841" s="165" t="s">
        <v>81</v>
      </c>
      <c r="AV3841" s="13" t="s">
        <v>81</v>
      </c>
      <c r="AW3841" s="13" t="s">
        <v>34</v>
      </c>
      <c r="AX3841" s="13" t="s">
        <v>72</v>
      </c>
      <c r="AY3841" s="165" t="s">
        <v>195</v>
      </c>
    </row>
    <row r="3842" spans="2:51" s="13" customFormat="1">
      <c r="B3842" s="164"/>
      <c r="D3842" s="159" t="s">
        <v>206</v>
      </c>
      <c r="E3842" s="165" t="s">
        <v>3</v>
      </c>
      <c r="F3842" s="166" t="s">
        <v>4575</v>
      </c>
      <c r="H3842" s="167">
        <v>51.04</v>
      </c>
      <c r="I3842" s="168"/>
      <c r="L3842" s="164"/>
      <c r="M3842" s="169"/>
      <c r="N3842" s="170"/>
      <c r="O3842" s="170"/>
      <c r="P3842" s="170"/>
      <c r="Q3842" s="170"/>
      <c r="R3842" s="170"/>
      <c r="S3842" s="170"/>
      <c r="T3842" s="171"/>
      <c r="AT3842" s="165" t="s">
        <v>206</v>
      </c>
      <c r="AU3842" s="165" t="s">
        <v>81</v>
      </c>
      <c r="AV3842" s="13" t="s">
        <v>81</v>
      </c>
      <c r="AW3842" s="13" t="s">
        <v>34</v>
      </c>
      <c r="AX3842" s="13" t="s">
        <v>72</v>
      </c>
      <c r="AY3842" s="165" t="s">
        <v>195</v>
      </c>
    </row>
    <row r="3843" spans="2:51" s="13" customFormat="1">
      <c r="B3843" s="164"/>
      <c r="D3843" s="159" t="s">
        <v>206</v>
      </c>
      <c r="E3843" s="165" t="s">
        <v>3</v>
      </c>
      <c r="F3843" s="166" t="s">
        <v>4576</v>
      </c>
      <c r="H3843" s="167">
        <v>68.06</v>
      </c>
      <c r="I3843" s="168"/>
      <c r="L3843" s="164"/>
      <c r="M3843" s="169"/>
      <c r="N3843" s="170"/>
      <c r="O3843" s="170"/>
      <c r="P3843" s="170"/>
      <c r="Q3843" s="170"/>
      <c r="R3843" s="170"/>
      <c r="S3843" s="170"/>
      <c r="T3843" s="171"/>
      <c r="AT3843" s="165" t="s">
        <v>206</v>
      </c>
      <c r="AU3843" s="165" t="s">
        <v>81</v>
      </c>
      <c r="AV3843" s="13" t="s">
        <v>81</v>
      </c>
      <c r="AW3843" s="13" t="s">
        <v>34</v>
      </c>
      <c r="AX3843" s="13" t="s">
        <v>72</v>
      </c>
      <c r="AY3843" s="165" t="s">
        <v>195</v>
      </c>
    </row>
    <row r="3844" spans="2:51" s="14" customFormat="1">
      <c r="B3844" s="172"/>
      <c r="D3844" s="159" t="s">
        <v>206</v>
      </c>
      <c r="E3844" s="173" t="s">
        <v>3</v>
      </c>
      <c r="F3844" s="174" t="s">
        <v>532</v>
      </c>
      <c r="H3844" s="175">
        <v>707.69500000000005</v>
      </c>
      <c r="I3844" s="176"/>
      <c r="L3844" s="172"/>
      <c r="M3844" s="177"/>
      <c r="N3844" s="178"/>
      <c r="O3844" s="178"/>
      <c r="P3844" s="178"/>
      <c r="Q3844" s="178"/>
      <c r="R3844" s="178"/>
      <c r="S3844" s="178"/>
      <c r="T3844" s="179"/>
      <c r="AT3844" s="173" t="s">
        <v>206</v>
      </c>
      <c r="AU3844" s="173" t="s">
        <v>81</v>
      </c>
      <c r="AV3844" s="14" t="s">
        <v>109</v>
      </c>
      <c r="AW3844" s="14" t="s">
        <v>34</v>
      </c>
      <c r="AX3844" s="14" t="s">
        <v>72</v>
      </c>
      <c r="AY3844" s="173" t="s">
        <v>195</v>
      </c>
    </row>
    <row r="3845" spans="2:51" s="13" customFormat="1">
      <c r="B3845" s="164"/>
      <c r="D3845" s="159" t="s">
        <v>206</v>
      </c>
      <c r="E3845" s="165" t="s">
        <v>3</v>
      </c>
      <c r="F3845" s="166" t="s">
        <v>4577</v>
      </c>
      <c r="H3845" s="167">
        <v>50.2</v>
      </c>
      <c r="I3845" s="168"/>
      <c r="L3845" s="164"/>
      <c r="M3845" s="169"/>
      <c r="N3845" s="170"/>
      <c r="O3845" s="170"/>
      <c r="P3845" s="170"/>
      <c r="Q3845" s="170"/>
      <c r="R3845" s="170"/>
      <c r="S3845" s="170"/>
      <c r="T3845" s="171"/>
      <c r="AT3845" s="165" t="s">
        <v>206</v>
      </c>
      <c r="AU3845" s="165" t="s">
        <v>81</v>
      </c>
      <c r="AV3845" s="13" t="s">
        <v>81</v>
      </c>
      <c r="AW3845" s="13" t="s">
        <v>34</v>
      </c>
      <c r="AX3845" s="13" t="s">
        <v>72</v>
      </c>
      <c r="AY3845" s="165" t="s">
        <v>195</v>
      </c>
    </row>
    <row r="3846" spans="2:51" s="13" customFormat="1">
      <c r="B3846" s="164"/>
      <c r="D3846" s="159" t="s">
        <v>206</v>
      </c>
      <c r="E3846" s="165" t="s">
        <v>3</v>
      </c>
      <c r="F3846" s="166" t="s">
        <v>4578</v>
      </c>
      <c r="H3846" s="167">
        <v>76.048000000000002</v>
      </c>
      <c r="I3846" s="168"/>
      <c r="L3846" s="164"/>
      <c r="M3846" s="169"/>
      <c r="N3846" s="170"/>
      <c r="O3846" s="170"/>
      <c r="P3846" s="170"/>
      <c r="Q3846" s="170"/>
      <c r="R3846" s="170"/>
      <c r="S3846" s="170"/>
      <c r="T3846" s="171"/>
      <c r="AT3846" s="165" t="s">
        <v>206</v>
      </c>
      <c r="AU3846" s="165" t="s">
        <v>81</v>
      </c>
      <c r="AV3846" s="13" t="s">
        <v>81</v>
      </c>
      <c r="AW3846" s="13" t="s">
        <v>34</v>
      </c>
      <c r="AX3846" s="13" t="s">
        <v>72</v>
      </c>
      <c r="AY3846" s="165" t="s">
        <v>195</v>
      </c>
    </row>
    <row r="3847" spans="2:51" s="13" customFormat="1">
      <c r="B3847" s="164"/>
      <c r="D3847" s="159" t="s">
        <v>206</v>
      </c>
      <c r="E3847" s="165" t="s">
        <v>3</v>
      </c>
      <c r="F3847" s="166" t="s">
        <v>4579</v>
      </c>
      <c r="H3847" s="167">
        <v>88.8</v>
      </c>
      <c r="I3847" s="168"/>
      <c r="L3847" s="164"/>
      <c r="M3847" s="169"/>
      <c r="N3847" s="170"/>
      <c r="O3847" s="170"/>
      <c r="P3847" s="170"/>
      <c r="Q3847" s="170"/>
      <c r="R3847" s="170"/>
      <c r="S3847" s="170"/>
      <c r="T3847" s="171"/>
      <c r="AT3847" s="165" t="s">
        <v>206</v>
      </c>
      <c r="AU3847" s="165" t="s">
        <v>81</v>
      </c>
      <c r="AV3847" s="13" t="s">
        <v>81</v>
      </c>
      <c r="AW3847" s="13" t="s">
        <v>34</v>
      </c>
      <c r="AX3847" s="13" t="s">
        <v>72</v>
      </c>
      <c r="AY3847" s="165" t="s">
        <v>195</v>
      </c>
    </row>
    <row r="3848" spans="2:51" s="13" customFormat="1">
      <c r="B3848" s="164"/>
      <c r="D3848" s="159" t="s">
        <v>206</v>
      </c>
      <c r="E3848" s="165" t="s">
        <v>3</v>
      </c>
      <c r="F3848" s="166" t="s">
        <v>4580</v>
      </c>
      <c r="H3848" s="167">
        <v>39.808</v>
      </c>
      <c r="I3848" s="168"/>
      <c r="L3848" s="164"/>
      <c r="M3848" s="169"/>
      <c r="N3848" s="170"/>
      <c r="O3848" s="170"/>
      <c r="P3848" s="170"/>
      <c r="Q3848" s="170"/>
      <c r="R3848" s="170"/>
      <c r="S3848" s="170"/>
      <c r="T3848" s="171"/>
      <c r="AT3848" s="165" t="s">
        <v>206</v>
      </c>
      <c r="AU3848" s="165" t="s">
        <v>81</v>
      </c>
      <c r="AV3848" s="13" t="s">
        <v>81</v>
      </c>
      <c r="AW3848" s="13" t="s">
        <v>34</v>
      </c>
      <c r="AX3848" s="13" t="s">
        <v>72</v>
      </c>
      <c r="AY3848" s="165" t="s">
        <v>195</v>
      </c>
    </row>
    <row r="3849" spans="2:51" s="13" customFormat="1">
      <c r="B3849" s="164"/>
      <c r="D3849" s="159" t="s">
        <v>206</v>
      </c>
      <c r="E3849" s="165" t="s">
        <v>3</v>
      </c>
      <c r="F3849" s="166" t="s">
        <v>4581</v>
      </c>
      <c r="H3849" s="167">
        <v>41.408000000000001</v>
      </c>
      <c r="I3849" s="168"/>
      <c r="L3849" s="164"/>
      <c r="M3849" s="169"/>
      <c r="N3849" s="170"/>
      <c r="O3849" s="170"/>
      <c r="P3849" s="170"/>
      <c r="Q3849" s="170"/>
      <c r="R3849" s="170"/>
      <c r="S3849" s="170"/>
      <c r="T3849" s="171"/>
      <c r="AT3849" s="165" t="s">
        <v>206</v>
      </c>
      <c r="AU3849" s="165" t="s">
        <v>81</v>
      </c>
      <c r="AV3849" s="13" t="s">
        <v>81</v>
      </c>
      <c r="AW3849" s="13" t="s">
        <v>34</v>
      </c>
      <c r="AX3849" s="13" t="s">
        <v>72</v>
      </c>
      <c r="AY3849" s="165" t="s">
        <v>195</v>
      </c>
    </row>
    <row r="3850" spans="2:51" s="13" customFormat="1">
      <c r="B3850" s="164"/>
      <c r="D3850" s="159" t="s">
        <v>206</v>
      </c>
      <c r="E3850" s="165" t="s">
        <v>3</v>
      </c>
      <c r="F3850" s="166" t="s">
        <v>4582</v>
      </c>
      <c r="H3850" s="167">
        <v>44.607999999999997</v>
      </c>
      <c r="I3850" s="168"/>
      <c r="L3850" s="164"/>
      <c r="M3850" s="169"/>
      <c r="N3850" s="170"/>
      <c r="O3850" s="170"/>
      <c r="P3850" s="170"/>
      <c r="Q3850" s="170"/>
      <c r="R3850" s="170"/>
      <c r="S3850" s="170"/>
      <c r="T3850" s="171"/>
      <c r="AT3850" s="165" t="s">
        <v>206</v>
      </c>
      <c r="AU3850" s="165" t="s">
        <v>81</v>
      </c>
      <c r="AV3850" s="13" t="s">
        <v>81</v>
      </c>
      <c r="AW3850" s="13" t="s">
        <v>34</v>
      </c>
      <c r="AX3850" s="13" t="s">
        <v>72</v>
      </c>
      <c r="AY3850" s="165" t="s">
        <v>195</v>
      </c>
    </row>
    <row r="3851" spans="2:51" s="13" customFormat="1">
      <c r="B3851" s="164"/>
      <c r="D3851" s="159" t="s">
        <v>206</v>
      </c>
      <c r="E3851" s="165" t="s">
        <v>3</v>
      </c>
      <c r="F3851" s="166" t="s">
        <v>4583</v>
      </c>
      <c r="H3851" s="167">
        <v>62.426000000000002</v>
      </c>
      <c r="I3851" s="168"/>
      <c r="L3851" s="164"/>
      <c r="M3851" s="169"/>
      <c r="N3851" s="170"/>
      <c r="O3851" s="170"/>
      <c r="P3851" s="170"/>
      <c r="Q3851" s="170"/>
      <c r="R3851" s="170"/>
      <c r="S3851" s="170"/>
      <c r="T3851" s="171"/>
      <c r="AT3851" s="165" t="s">
        <v>206</v>
      </c>
      <c r="AU3851" s="165" t="s">
        <v>81</v>
      </c>
      <c r="AV3851" s="13" t="s">
        <v>81</v>
      </c>
      <c r="AW3851" s="13" t="s">
        <v>34</v>
      </c>
      <c r="AX3851" s="13" t="s">
        <v>72</v>
      </c>
      <c r="AY3851" s="165" t="s">
        <v>195</v>
      </c>
    </row>
    <row r="3852" spans="2:51" s="13" customFormat="1">
      <c r="B3852" s="164"/>
      <c r="D3852" s="159" t="s">
        <v>206</v>
      </c>
      <c r="E3852" s="165" t="s">
        <v>3</v>
      </c>
      <c r="F3852" s="166" t="s">
        <v>4584</v>
      </c>
      <c r="H3852" s="167">
        <v>246.58</v>
      </c>
      <c r="I3852" s="168"/>
      <c r="L3852" s="164"/>
      <c r="M3852" s="169"/>
      <c r="N3852" s="170"/>
      <c r="O3852" s="170"/>
      <c r="P3852" s="170"/>
      <c r="Q3852" s="170"/>
      <c r="R3852" s="170"/>
      <c r="S3852" s="170"/>
      <c r="T3852" s="171"/>
      <c r="AT3852" s="165" t="s">
        <v>206</v>
      </c>
      <c r="AU3852" s="165" t="s">
        <v>81</v>
      </c>
      <c r="AV3852" s="13" t="s">
        <v>81</v>
      </c>
      <c r="AW3852" s="13" t="s">
        <v>34</v>
      </c>
      <c r="AX3852" s="13" t="s">
        <v>72</v>
      </c>
      <c r="AY3852" s="165" t="s">
        <v>195</v>
      </c>
    </row>
    <row r="3853" spans="2:51" s="13" customFormat="1">
      <c r="B3853" s="164"/>
      <c r="D3853" s="159" t="s">
        <v>206</v>
      </c>
      <c r="E3853" s="165" t="s">
        <v>3</v>
      </c>
      <c r="F3853" s="166" t="s">
        <v>4585</v>
      </c>
      <c r="H3853" s="167">
        <v>38.692</v>
      </c>
      <c r="I3853" s="168"/>
      <c r="L3853" s="164"/>
      <c r="M3853" s="169"/>
      <c r="N3853" s="170"/>
      <c r="O3853" s="170"/>
      <c r="P3853" s="170"/>
      <c r="Q3853" s="170"/>
      <c r="R3853" s="170"/>
      <c r="S3853" s="170"/>
      <c r="T3853" s="171"/>
      <c r="AT3853" s="165" t="s">
        <v>206</v>
      </c>
      <c r="AU3853" s="165" t="s">
        <v>81</v>
      </c>
      <c r="AV3853" s="13" t="s">
        <v>81</v>
      </c>
      <c r="AW3853" s="13" t="s">
        <v>34</v>
      </c>
      <c r="AX3853" s="13" t="s">
        <v>72</v>
      </c>
      <c r="AY3853" s="165" t="s">
        <v>195</v>
      </c>
    </row>
    <row r="3854" spans="2:51" s="13" customFormat="1">
      <c r="B3854" s="164"/>
      <c r="D3854" s="159" t="s">
        <v>206</v>
      </c>
      <c r="E3854" s="165" t="s">
        <v>3</v>
      </c>
      <c r="F3854" s="166" t="s">
        <v>4586</v>
      </c>
      <c r="H3854" s="167">
        <v>10.4</v>
      </c>
      <c r="I3854" s="168"/>
      <c r="L3854" s="164"/>
      <c r="M3854" s="169"/>
      <c r="N3854" s="170"/>
      <c r="O3854" s="170"/>
      <c r="P3854" s="170"/>
      <c r="Q3854" s="170"/>
      <c r="R3854" s="170"/>
      <c r="S3854" s="170"/>
      <c r="T3854" s="171"/>
      <c r="AT3854" s="165" t="s">
        <v>206</v>
      </c>
      <c r="AU3854" s="165" t="s">
        <v>81</v>
      </c>
      <c r="AV3854" s="13" t="s">
        <v>81</v>
      </c>
      <c r="AW3854" s="13" t="s">
        <v>34</v>
      </c>
      <c r="AX3854" s="13" t="s">
        <v>72</v>
      </c>
      <c r="AY3854" s="165" t="s">
        <v>195</v>
      </c>
    </row>
    <row r="3855" spans="2:51" s="13" customFormat="1">
      <c r="B3855" s="164"/>
      <c r="D3855" s="159" t="s">
        <v>206</v>
      </c>
      <c r="E3855" s="165" t="s">
        <v>3</v>
      </c>
      <c r="F3855" s="166" t="s">
        <v>4586</v>
      </c>
      <c r="H3855" s="167">
        <v>10.4</v>
      </c>
      <c r="I3855" s="168"/>
      <c r="L3855" s="164"/>
      <c r="M3855" s="169"/>
      <c r="N3855" s="170"/>
      <c r="O3855" s="170"/>
      <c r="P3855" s="170"/>
      <c r="Q3855" s="170"/>
      <c r="R3855" s="170"/>
      <c r="S3855" s="170"/>
      <c r="T3855" s="171"/>
      <c r="AT3855" s="165" t="s">
        <v>206</v>
      </c>
      <c r="AU3855" s="165" t="s">
        <v>81</v>
      </c>
      <c r="AV3855" s="13" t="s">
        <v>81</v>
      </c>
      <c r="AW3855" s="13" t="s">
        <v>34</v>
      </c>
      <c r="AX3855" s="13" t="s">
        <v>72</v>
      </c>
      <c r="AY3855" s="165" t="s">
        <v>195</v>
      </c>
    </row>
    <row r="3856" spans="2:51" s="13" customFormat="1">
      <c r="B3856" s="164"/>
      <c r="D3856" s="159" t="s">
        <v>206</v>
      </c>
      <c r="E3856" s="165" t="s">
        <v>3</v>
      </c>
      <c r="F3856" s="166" t="s">
        <v>4587</v>
      </c>
      <c r="H3856" s="167">
        <v>27.096</v>
      </c>
      <c r="I3856" s="168"/>
      <c r="L3856" s="164"/>
      <c r="M3856" s="169"/>
      <c r="N3856" s="170"/>
      <c r="O3856" s="170"/>
      <c r="P3856" s="170"/>
      <c r="Q3856" s="170"/>
      <c r="R3856" s="170"/>
      <c r="S3856" s="170"/>
      <c r="T3856" s="171"/>
      <c r="AT3856" s="165" t="s">
        <v>206</v>
      </c>
      <c r="AU3856" s="165" t="s">
        <v>81</v>
      </c>
      <c r="AV3856" s="13" t="s">
        <v>81</v>
      </c>
      <c r="AW3856" s="13" t="s">
        <v>34</v>
      </c>
      <c r="AX3856" s="13" t="s">
        <v>72</v>
      </c>
      <c r="AY3856" s="165" t="s">
        <v>195</v>
      </c>
    </row>
    <row r="3857" spans="2:51" s="13" customFormat="1">
      <c r="B3857" s="164"/>
      <c r="D3857" s="159" t="s">
        <v>206</v>
      </c>
      <c r="E3857" s="165" t="s">
        <v>3</v>
      </c>
      <c r="F3857" s="166" t="s">
        <v>4587</v>
      </c>
      <c r="H3857" s="167">
        <v>27.096</v>
      </c>
      <c r="I3857" s="168"/>
      <c r="L3857" s="164"/>
      <c r="M3857" s="169"/>
      <c r="N3857" s="170"/>
      <c r="O3857" s="170"/>
      <c r="P3857" s="170"/>
      <c r="Q3857" s="170"/>
      <c r="R3857" s="170"/>
      <c r="S3857" s="170"/>
      <c r="T3857" s="171"/>
      <c r="AT3857" s="165" t="s">
        <v>206</v>
      </c>
      <c r="AU3857" s="165" t="s">
        <v>81</v>
      </c>
      <c r="AV3857" s="13" t="s">
        <v>81</v>
      </c>
      <c r="AW3857" s="13" t="s">
        <v>34</v>
      </c>
      <c r="AX3857" s="13" t="s">
        <v>72</v>
      </c>
      <c r="AY3857" s="165" t="s">
        <v>195</v>
      </c>
    </row>
    <row r="3858" spans="2:51" s="13" customFormat="1">
      <c r="B3858" s="164"/>
      <c r="D3858" s="159" t="s">
        <v>206</v>
      </c>
      <c r="E3858" s="165" t="s">
        <v>3</v>
      </c>
      <c r="F3858" s="166" t="s">
        <v>4587</v>
      </c>
      <c r="H3858" s="167">
        <v>27.096</v>
      </c>
      <c r="I3858" s="168"/>
      <c r="L3858" s="164"/>
      <c r="M3858" s="169"/>
      <c r="N3858" s="170"/>
      <c r="O3858" s="170"/>
      <c r="P3858" s="170"/>
      <c r="Q3858" s="170"/>
      <c r="R3858" s="170"/>
      <c r="S3858" s="170"/>
      <c r="T3858" s="171"/>
      <c r="AT3858" s="165" t="s">
        <v>206</v>
      </c>
      <c r="AU3858" s="165" t="s">
        <v>81</v>
      </c>
      <c r="AV3858" s="13" t="s">
        <v>81</v>
      </c>
      <c r="AW3858" s="13" t="s">
        <v>34</v>
      </c>
      <c r="AX3858" s="13" t="s">
        <v>72</v>
      </c>
      <c r="AY3858" s="165" t="s">
        <v>195</v>
      </c>
    </row>
    <row r="3859" spans="2:51" s="13" customFormat="1">
      <c r="B3859" s="164"/>
      <c r="D3859" s="159" t="s">
        <v>206</v>
      </c>
      <c r="E3859" s="165" t="s">
        <v>3</v>
      </c>
      <c r="F3859" s="166" t="s">
        <v>4587</v>
      </c>
      <c r="H3859" s="167">
        <v>27.096</v>
      </c>
      <c r="I3859" s="168"/>
      <c r="L3859" s="164"/>
      <c r="M3859" s="169"/>
      <c r="N3859" s="170"/>
      <c r="O3859" s="170"/>
      <c r="P3859" s="170"/>
      <c r="Q3859" s="170"/>
      <c r="R3859" s="170"/>
      <c r="S3859" s="170"/>
      <c r="T3859" s="171"/>
      <c r="AT3859" s="165" t="s">
        <v>206</v>
      </c>
      <c r="AU3859" s="165" t="s">
        <v>81</v>
      </c>
      <c r="AV3859" s="13" t="s">
        <v>81</v>
      </c>
      <c r="AW3859" s="13" t="s">
        <v>34</v>
      </c>
      <c r="AX3859" s="13" t="s">
        <v>72</v>
      </c>
      <c r="AY3859" s="165" t="s">
        <v>195</v>
      </c>
    </row>
    <row r="3860" spans="2:51" s="13" customFormat="1">
      <c r="B3860" s="164"/>
      <c r="D3860" s="159" t="s">
        <v>206</v>
      </c>
      <c r="E3860" s="165" t="s">
        <v>3</v>
      </c>
      <c r="F3860" s="166" t="s">
        <v>4588</v>
      </c>
      <c r="H3860" s="167">
        <v>30.795999999999999</v>
      </c>
      <c r="I3860" s="168"/>
      <c r="L3860" s="164"/>
      <c r="M3860" s="169"/>
      <c r="N3860" s="170"/>
      <c r="O3860" s="170"/>
      <c r="P3860" s="170"/>
      <c r="Q3860" s="170"/>
      <c r="R3860" s="170"/>
      <c r="S3860" s="170"/>
      <c r="T3860" s="171"/>
      <c r="AT3860" s="165" t="s">
        <v>206</v>
      </c>
      <c r="AU3860" s="165" t="s">
        <v>81</v>
      </c>
      <c r="AV3860" s="13" t="s">
        <v>81</v>
      </c>
      <c r="AW3860" s="13" t="s">
        <v>34</v>
      </c>
      <c r="AX3860" s="13" t="s">
        <v>72</v>
      </c>
      <c r="AY3860" s="165" t="s">
        <v>195</v>
      </c>
    </row>
    <row r="3861" spans="2:51" s="13" customFormat="1">
      <c r="B3861" s="164"/>
      <c r="D3861" s="159" t="s">
        <v>206</v>
      </c>
      <c r="E3861" s="165" t="s">
        <v>3</v>
      </c>
      <c r="F3861" s="166" t="s">
        <v>4589</v>
      </c>
      <c r="H3861" s="167">
        <v>47.14</v>
      </c>
      <c r="I3861" s="168"/>
      <c r="L3861" s="164"/>
      <c r="M3861" s="169"/>
      <c r="N3861" s="170"/>
      <c r="O3861" s="170"/>
      <c r="P3861" s="170"/>
      <c r="Q3861" s="170"/>
      <c r="R3861" s="170"/>
      <c r="S3861" s="170"/>
      <c r="T3861" s="171"/>
      <c r="AT3861" s="165" t="s">
        <v>206</v>
      </c>
      <c r="AU3861" s="165" t="s">
        <v>81</v>
      </c>
      <c r="AV3861" s="13" t="s">
        <v>81</v>
      </c>
      <c r="AW3861" s="13" t="s">
        <v>34</v>
      </c>
      <c r="AX3861" s="13" t="s">
        <v>72</v>
      </c>
      <c r="AY3861" s="165" t="s">
        <v>195</v>
      </c>
    </row>
    <row r="3862" spans="2:51" s="13" customFormat="1">
      <c r="B3862" s="164"/>
      <c r="D3862" s="159" t="s">
        <v>206</v>
      </c>
      <c r="E3862" s="165" t="s">
        <v>3</v>
      </c>
      <c r="F3862" s="166" t="s">
        <v>4590</v>
      </c>
      <c r="H3862" s="167">
        <v>26.655999999999999</v>
      </c>
      <c r="I3862" s="168"/>
      <c r="L3862" s="164"/>
      <c r="M3862" s="169"/>
      <c r="N3862" s="170"/>
      <c r="O3862" s="170"/>
      <c r="P3862" s="170"/>
      <c r="Q3862" s="170"/>
      <c r="R3862" s="170"/>
      <c r="S3862" s="170"/>
      <c r="T3862" s="171"/>
      <c r="AT3862" s="165" t="s">
        <v>206</v>
      </c>
      <c r="AU3862" s="165" t="s">
        <v>81</v>
      </c>
      <c r="AV3862" s="13" t="s">
        <v>81</v>
      </c>
      <c r="AW3862" s="13" t="s">
        <v>34</v>
      </c>
      <c r="AX3862" s="13" t="s">
        <v>72</v>
      </c>
      <c r="AY3862" s="165" t="s">
        <v>195</v>
      </c>
    </row>
    <row r="3863" spans="2:51" s="13" customFormat="1">
      <c r="B3863" s="164"/>
      <c r="D3863" s="159" t="s">
        <v>206</v>
      </c>
      <c r="E3863" s="165" t="s">
        <v>3</v>
      </c>
      <c r="F3863" s="166" t="s">
        <v>4591</v>
      </c>
      <c r="H3863" s="167">
        <v>22.911999999999999</v>
      </c>
      <c r="I3863" s="168"/>
      <c r="L3863" s="164"/>
      <c r="M3863" s="169"/>
      <c r="N3863" s="170"/>
      <c r="O3863" s="170"/>
      <c r="P3863" s="170"/>
      <c r="Q3863" s="170"/>
      <c r="R3863" s="170"/>
      <c r="S3863" s="170"/>
      <c r="T3863" s="171"/>
      <c r="AT3863" s="165" t="s">
        <v>206</v>
      </c>
      <c r="AU3863" s="165" t="s">
        <v>81</v>
      </c>
      <c r="AV3863" s="13" t="s">
        <v>81</v>
      </c>
      <c r="AW3863" s="13" t="s">
        <v>34</v>
      </c>
      <c r="AX3863" s="13" t="s">
        <v>72</v>
      </c>
      <c r="AY3863" s="165" t="s">
        <v>195</v>
      </c>
    </row>
    <row r="3864" spans="2:51" s="13" customFormat="1">
      <c r="B3864" s="164"/>
      <c r="D3864" s="159" t="s">
        <v>206</v>
      </c>
      <c r="E3864" s="165" t="s">
        <v>3</v>
      </c>
      <c r="F3864" s="166" t="s">
        <v>4592</v>
      </c>
      <c r="H3864" s="167">
        <v>32.204000000000001</v>
      </c>
      <c r="I3864" s="168"/>
      <c r="L3864" s="164"/>
      <c r="M3864" s="169"/>
      <c r="N3864" s="170"/>
      <c r="O3864" s="170"/>
      <c r="P3864" s="170"/>
      <c r="Q3864" s="170"/>
      <c r="R3864" s="170"/>
      <c r="S3864" s="170"/>
      <c r="T3864" s="171"/>
      <c r="AT3864" s="165" t="s">
        <v>206</v>
      </c>
      <c r="AU3864" s="165" t="s">
        <v>81</v>
      </c>
      <c r="AV3864" s="13" t="s">
        <v>81</v>
      </c>
      <c r="AW3864" s="13" t="s">
        <v>34</v>
      </c>
      <c r="AX3864" s="13" t="s">
        <v>72</v>
      </c>
      <c r="AY3864" s="165" t="s">
        <v>195</v>
      </c>
    </row>
    <row r="3865" spans="2:51" s="13" customFormat="1">
      <c r="B3865" s="164"/>
      <c r="D3865" s="159" t="s">
        <v>206</v>
      </c>
      <c r="E3865" s="165" t="s">
        <v>3</v>
      </c>
      <c r="F3865" s="166" t="s">
        <v>4593</v>
      </c>
      <c r="H3865" s="167">
        <v>20.521999999999998</v>
      </c>
      <c r="I3865" s="168"/>
      <c r="L3865" s="164"/>
      <c r="M3865" s="169"/>
      <c r="N3865" s="170"/>
      <c r="O3865" s="170"/>
      <c r="P3865" s="170"/>
      <c r="Q3865" s="170"/>
      <c r="R3865" s="170"/>
      <c r="S3865" s="170"/>
      <c r="T3865" s="171"/>
      <c r="AT3865" s="165" t="s">
        <v>206</v>
      </c>
      <c r="AU3865" s="165" t="s">
        <v>81</v>
      </c>
      <c r="AV3865" s="13" t="s">
        <v>81</v>
      </c>
      <c r="AW3865" s="13" t="s">
        <v>34</v>
      </c>
      <c r="AX3865" s="13" t="s">
        <v>72</v>
      </c>
      <c r="AY3865" s="165" t="s">
        <v>195</v>
      </c>
    </row>
    <row r="3866" spans="2:51" s="13" customFormat="1">
      <c r="B3866" s="164"/>
      <c r="D3866" s="159" t="s">
        <v>206</v>
      </c>
      <c r="E3866" s="165" t="s">
        <v>3</v>
      </c>
      <c r="F3866" s="166" t="s">
        <v>4594</v>
      </c>
      <c r="H3866" s="167">
        <v>28.295999999999999</v>
      </c>
      <c r="I3866" s="168"/>
      <c r="L3866" s="164"/>
      <c r="M3866" s="169"/>
      <c r="N3866" s="170"/>
      <c r="O3866" s="170"/>
      <c r="P3866" s="170"/>
      <c r="Q3866" s="170"/>
      <c r="R3866" s="170"/>
      <c r="S3866" s="170"/>
      <c r="T3866" s="171"/>
      <c r="AT3866" s="165" t="s">
        <v>206</v>
      </c>
      <c r="AU3866" s="165" t="s">
        <v>81</v>
      </c>
      <c r="AV3866" s="13" t="s">
        <v>81</v>
      </c>
      <c r="AW3866" s="13" t="s">
        <v>34</v>
      </c>
      <c r="AX3866" s="13" t="s">
        <v>72</v>
      </c>
      <c r="AY3866" s="165" t="s">
        <v>195</v>
      </c>
    </row>
    <row r="3867" spans="2:51" s="13" customFormat="1">
      <c r="B3867" s="164"/>
      <c r="D3867" s="159" t="s">
        <v>206</v>
      </c>
      <c r="E3867" s="165" t="s">
        <v>3</v>
      </c>
      <c r="F3867" s="166" t="s">
        <v>4595</v>
      </c>
      <c r="H3867" s="167">
        <v>29.212</v>
      </c>
      <c r="I3867" s="168"/>
      <c r="L3867" s="164"/>
      <c r="M3867" s="169"/>
      <c r="N3867" s="170"/>
      <c r="O3867" s="170"/>
      <c r="P3867" s="170"/>
      <c r="Q3867" s="170"/>
      <c r="R3867" s="170"/>
      <c r="S3867" s="170"/>
      <c r="T3867" s="171"/>
      <c r="AT3867" s="165" t="s">
        <v>206</v>
      </c>
      <c r="AU3867" s="165" t="s">
        <v>81</v>
      </c>
      <c r="AV3867" s="13" t="s">
        <v>81</v>
      </c>
      <c r="AW3867" s="13" t="s">
        <v>34</v>
      </c>
      <c r="AX3867" s="13" t="s">
        <v>72</v>
      </c>
      <c r="AY3867" s="165" t="s">
        <v>195</v>
      </c>
    </row>
    <row r="3868" spans="2:51" s="13" customFormat="1">
      <c r="B3868" s="164"/>
      <c r="D3868" s="159" t="s">
        <v>206</v>
      </c>
      <c r="E3868" s="165" t="s">
        <v>3</v>
      </c>
      <c r="F3868" s="166" t="s">
        <v>4596</v>
      </c>
      <c r="H3868" s="167">
        <v>20.3</v>
      </c>
      <c r="I3868" s="168"/>
      <c r="L3868" s="164"/>
      <c r="M3868" s="169"/>
      <c r="N3868" s="170"/>
      <c r="O3868" s="170"/>
      <c r="P3868" s="170"/>
      <c r="Q3868" s="170"/>
      <c r="R3868" s="170"/>
      <c r="S3868" s="170"/>
      <c r="T3868" s="171"/>
      <c r="AT3868" s="165" t="s">
        <v>206</v>
      </c>
      <c r="AU3868" s="165" t="s">
        <v>81</v>
      </c>
      <c r="AV3868" s="13" t="s">
        <v>81</v>
      </c>
      <c r="AW3868" s="13" t="s">
        <v>34</v>
      </c>
      <c r="AX3868" s="13" t="s">
        <v>72</v>
      </c>
      <c r="AY3868" s="165" t="s">
        <v>195</v>
      </c>
    </row>
    <row r="3869" spans="2:51" s="14" customFormat="1">
      <c r="B3869" s="172"/>
      <c r="D3869" s="159" t="s">
        <v>206</v>
      </c>
      <c r="E3869" s="173" t="s">
        <v>3</v>
      </c>
      <c r="F3869" s="174" t="s">
        <v>514</v>
      </c>
      <c r="H3869" s="175">
        <v>1075.7919999999999</v>
      </c>
      <c r="I3869" s="176"/>
      <c r="L3869" s="172"/>
      <c r="M3869" s="177"/>
      <c r="N3869" s="178"/>
      <c r="O3869" s="178"/>
      <c r="P3869" s="178"/>
      <c r="Q3869" s="178"/>
      <c r="R3869" s="178"/>
      <c r="S3869" s="178"/>
      <c r="T3869" s="179"/>
      <c r="AT3869" s="173" t="s">
        <v>206</v>
      </c>
      <c r="AU3869" s="173" t="s">
        <v>81</v>
      </c>
      <c r="AV3869" s="14" t="s">
        <v>109</v>
      </c>
      <c r="AW3869" s="14" t="s">
        <v>34</v>
      </c>
      <c r="AX3869" s="14" t="s">
        <v>72</v>
      </c>
      <c r="AY3869" s="173" t="s">
        <v>195</v>
      </c>
    </row>
    <row r="3870" spans="2:51" s="13" customFormat="1">
      <c r="B3870" s="164"/>
      <c r="D3870" s="159" t="s">
        <v>206</v>
      </c>
      <c r="E3870" s="165" t="s">
        <v>3</v>
      </c>
      <c r="F3870" s="166" t="s">
        <v>4597</v>
      </c>
      <c r="H3870" s="167">
        <v>58.4</v>
      </c>
      <c r="I3870" s="168"/>
      <c r="L3870" s="164"/>
      <c r="M3870" s="169"/>
      <c r="N3870" s="170"/>
      <c r="O3870" s="170"/>
      <c r="P3870" s="170"/>
      <c r="Q3870" s="170"/>
      <c r="R3870" s="170"/>
      <c r="S3870" s="170"/>
      <c r="T3870" s="171"/>
      <c r="AT3870" s="165" t="s">
        <v>206</v>
      </c>
      <c r="AU3870" s="165" t="s">
        <v>81</v>
      </c>
      <c r="AV3870" s="13" t="s">
        <v>81</v>
      </c>
      <c r="AW3870" s="13" t="s">
        <v>34</v>
      </c>
      <c r="AX3870" s="13" t="s">
        <v>72</v>
      </c>
      <c r="AY3870" s="165" t="s">
        <v>195</v>
      </c>
    </row>
    <row r="3871" spans="2:51" s="13" customFormat="1">
      <c r="B3871" s="164"/>
      <c r="D3871" s="159" t="s">
        <v>206</v>
      </c>
      <c r="E3871" s="165" t="s">
        <v>3</v>
      </c>
      <c r="F3871" s="166" t="s">
        <v>4598</v>
      </c>
      <c r="H3871" s="167">
        <v>90.4</v>
      </c>
      <c r="I3871" s="168"/>
      <c r="L3871" s="164"/>
      <c r="M3871" s="169"/>
      <c r="N3871" s="170"/>
      <c r="O3871" s="170"/>
      <c r="P3871" s="170"/>
      <c r="Q3871" s="170"/>
      <c r="R3871" s="170"/>
      <c r="S3871" s="170"/>
      <c r="T3871" s="171"/>
      <c r="AT3871" s="165" t="s">
        <v>206</v>
      </c>
      <c r="AU3871" s="165" t="s">
        <v>81</v>
      </c>
      <c r="AV3871" s="13" t="s">
        <v>81</v>
      </c>
      <c r="AW3871" s="13" t="s">
        <v>34</v>
      </c>
      <c r="AX3871" s="13" t="s">
        <v>72</v>
      </c>
      <c r="AY3871" s="165" t="s">
        <v>195</v>
      </c>
    </row>
    <row r="3872" spans="2:51" s="13" customFormat="1">
      <c r="B3872" s="164"/>
      <c r="D3872" s="159" t="s">
        <v>206</v>
      </c>
      <c r="E3872" s="165" t="s">
        <v>3</v>
      </c>
      <c r="F3872" s="166" t="s">
        <v>4599</v>
      </c>
      <c r="H3872" s="167">
        <v>38.68</v>
      </c>
      <c r="I3872" s="168"/>
      <c r="L3872" s="164"/>
      <c r="M3872" s="169"/>
      <c r="N3872" s="170"/>
      <c r="O3872" s="170"/>
      <c r="P3872" s="170"/>
      <c r="Q3872" s="170"/>
      <c r="R3872" s="170"/>
      <c r="S3872" s="170"/>
      <c r="T3872" s="171"/>
      <c r="AT3872" s="165" t="s">
        <v>206</v>
      </c>
      <c r="AU3872" s="165" t="s">
        <v>81</v>
      </c>
      <c r="AV3872" s="13" t="s">
        <v>81</v>
      </c>
      <c r="AW3872" s="13" t="s">
        <v>34</v>
      </c>
      <c r="AX3872" s="13" t="s">
        <v>72</v>
      </c>
      <c r="AY3872" s="165" t="s">
        <v>195</v>
      </c>
    </row>
    <row r="3873" spans="2:51" s="13" customFormat="1">
      <c r="B3873" s="164"/>
      <c r="D3873" s="159" t="s">
        <v>206</v>
      </c>
      <c r="E3873" s="165" t="s">
        <v>3</v>
      </c>
      <c r="F3873" s="166" t="s">
        <v>4600</v>
      </c>
      <c r="H3873" s="167">
        <v>28.908000000000001</v>
      </c>
      <c r="I3873" s="168"/>
      <c r="L3873" s="164"/>
      <c r="M3873" s="169"/>
      <c r="N3873" s="170"/>
      <c r="O3873" s="170"/>
      <c r="P3873" s="170"/>
      <c r="Q3873" s="170"/>
      <c r="R3873" s="170"/>
      <c r="S3873" s="170"/>
      <c r="T3873" s="171"/>
      <c r="AT3873" s="165" t="s">
        <v>206</v>
      </c>
      <c r="AU3873" s="165" t="s">
        <v>81</v>
      </c>
      <c r="AV3873" s="13" t="s">
        <v>81</v>
      </c>
      <c r="AW3873" s="13" t="s">
        <v>34</v>
      </c>
      <c r="AX3873" s="13" t="s">
        <v>72</v>
      </c>
      <c r="AY3873" s="165" t="s">
        <v>195</v>
      </c>
    </row>
    <row r="3874" spans="2:51" s="13" customFormat="1">
      <c r="B3874" s="164"/>
      <c r="D3874" s="159" t="s">
        <v>206</v>
      </c>
      <c r="E3874" s="165" t="s">
        <v>3</v>
      </c>
      <c r="F3874" s="166" t="s">
        <v>4601</v>
      </c>
      <c r="H3874" s="167">
        <v>184.76</v>
      </c>
      <c r="I3874" s="168"/>
      <c r="L3874" s="164"/>
      <c r="M3874" s="169"/>
      <c r="N3874" s="170"/>
      <c r="O3874" s="170"/>
      <c r="P3874" s="170"/>
      <c r="Q3874" s="170"/>
      <c r="R3874" s="170"/>
      <c r="S3874" s="170"/>
      <c r="T3874" s="171"/>
      <c r="AT3874" s="165" t="s">
        <v>206</v>
      </c>
      <c r="AU3874" s="165" t="s">
        <v>81</v>
      </c>
      <c r="AV3874" s="13" t="s">
        <v>81</v>
      </c>
      <c r="AW3874" s="13" t="s">
        <v>34</v>
      </c>
      <c r="AX3874" s="13" t="s">
        <v>72</v>
      </c>
      <c r="AY3874" s="165" t="s">
        <v>195</v>
      </c>
    </row>
    <row r="3875" spans="2:51" s="13" customFormat="1">
      <c r="B3875" s="164"/>
      <c r="D3875" s="159" t="s">
        <v>206</v>
      </c>
      <c r="E3875" s="165" t="s">
        <v>3</v>
      </c>
      <c r="F3875" s="166" t="s">
        <v>4602</v>
      </c>
      <c r="H3875" s="167">
        <v>30.667999999999999</v>
      </c>
      <c r="I3875" s="168"/>
      <c r="L3875" s="164"/>
      <c r="M3875" s="169"/>
      <c r="N3875" s="170"/>
      <c r="O3875" s="170"/>
      <c r="P3875" s="170"/>
      <c r="Q3875" s="170"/>
      <c r="R3875" s="170"/>
      <c r="S3875" s="170"/>
      <c r="T3875" s="171"/>
      <c r="AT3875" s="165" t="s">
        <v>206</v>
      </c>
      <c r="AU3875" s="165" t="s">
        <v>81</v>
      </c>
      <c r="AV3875" s="13" t="s">
        <v>81</v>
      </c>
      <c r="AW3875" s="13" t="s">
        <v>34</v>
      </c>
      <c r="AX3875" s="13" t="s">
        <v>72</v>
      </c>
      <c r="AY3875" s="165" t="s">
        <v>195</v>
      </c>
    </row>
    <row r="3876" spans="2:51" s="13" customFormat="1">
      <c r="B3876" s="164"/>
      <c r="D3876" s="159" t="s">
        <v>206</v>
      </c>
      <c r="E3876" s="165" t="s">
        <v>3</v>
      </c>
      <c r="F3876" s="166" t="s">
        <v>4603</v>
      </c>
      <c r="H3876" s="167">
        <v>38.128</v>
      </c>
      <c r="I3876" s="168"/>
      <c r="L3876" s="164"/>
      <c r="M3876" s="169"/>
      <c r="N3876" s="170"/>
      <c r="O3876" s="170"/>
      <c r="P3876" s="170"/>
      <c r="Q3876" s="170"/>
      <c r="R3876" s="170"/>
      <c r="S3876" s="170"/>
      <c r="T3876" s="171"/>
      <c r="AT3876" s="165" t="s">
        <v>206</v>
      </c>
      <c r="AU3876" s="165" t="s">
        <v>81</v>
      </c>
      <c r="AV3876" s="13" t="s">
        <v>81</v>
      </c>
      <c r="AW3876" s="13" t="s">
        <v>34</v>
      </c>
      <c r="AX3876" s="13" t="s">
        <v>72</v>
      </c>
      <c r="AY3876" s="165" t="s">
        <v>195</v>
      </c>
    </row>
    <row r="3877" spans="2:51" s="13" customFormat="1">
      <c r="B3877" s="164"/>
      <c r="D3877" s="159" t="s">
        <v>206</v>
      </c>
      <c r="E3877" s="165" t="s">
        <v>3</v>
      </c>
      <c r="F3877" s="166" t="s">
        <v>4604</v>
      </c>
      <c r="H3877" s="167">
        <v>109.06399999999999</v>
      </c>
      <c r="I3877" s="168"/>
      <c r="L3877" s="164"/>
      <c r="M3877" s="169"/>
      <c r="N3877" s="170"/>
      <c r="O3877" s="170"/>
      <c r="P3877" s="170"/>
      <c r="Q3877" s="170"/>
      <c r="R3877" s="170"/>
      <c r="S3877" s="170"/>
      <c r="T3877" s="171"/>
      <c r="AT3877" s="165" t="s">
        <v>206</v>
      </c>
      <c r="AU3877" s="165" t="s">
        <v>81</v>
      </c>
      <c r="AV3877" s="13" t="s">
        <v>81</v>
      </c>
      <c r="AW3877" s="13" t="s">
        <v>34</v>
      </c>
      <c r="AX3877" s="13" t="s">
        <v>72</v>
      </c>
      <c r="AY3877" s="165" t="s">
        <v>195</v>
      </c>
    </row>
    <row r="3878" spans="2:51" s="13" customFormat="1">
      <c r="B3878" s="164"/>
      <c r="D3878" s="159" t="s">
        <v>206</v>
      </c>
      <c r="E3878" s="165" t="s">
        <v>3</v>
      </c>
      <c r="F3878" s="166" t="s">
        <v>4605</v>
      </c>
      <c r="H3878" s="167">
        <v>16.268000000000001</v>
      </c>
      <c r="I3878" s="168"/>
      <c r="L3878" s="164"/>
      <c r="M3878" s="169"/>
      <c r="N3878" s="170"/>
      <c r="O3878" s="170"/>
      <c r="P3878" s="170"/>
      <c r="Q3878" s="170"/>
      <c r="R3878" s="170"/>
      <c r="S3878" s="170"/>
      <c r="T3878" s="171"/>
      <c r="AT3878" s="165" t="s">
        <v>206</v>
      </c>
      <c r="AU3878" s="165" t="s">
        <v>81</v>
      </c>
      <c r="AV3878" s="13" t="s">
        <v>81</v>
      </c>
      <c r="AW3878" s="13" t="s">
        <v>34</v>
      </c>
      <c r="AX3878" s="13" t="s">
        <v>72</v>
      </c>
      <c r="AY3878" s="165" t="s">
        <v>195</v>
      </c>
    </row>
    <row r="3879" spans="2:51" s="13" customFormat="1">
      <c r="B3879" s="164"/>
      <c r="D3879" s="159" t="s">
        <v>206</v>
      </c>
      <c r="E3879" s="165" t="s">
        <v>3</v>
      </c>
      <c r="F3879" s="166" t="s">
        <v>4606</v>
      </c>
      <c r="H3879" s="167">
        <v>23.614000000000001</v>
      </c>
      <c r="I3879" s="168"/>
      <c r="L3879" s="164"/>
      <c r="M3879" s="169"/>
      <c r="N3879" s="170"/>
      <c r="O3879" s="170"/>
      <c r="P3879" s="170"/>
      <c r="Q3879" s="170"/>
      <c r="R3879" s="170"/>
      <c r="S3879" s="170"/>
      <c r="T3879" s="171"/>
      <c r="AT3879" s="165" t="s">
        <v>206</v>
      </c>
      <c r="AU3879" s="165" t="s">
        <v>81</v>
      </c>
      <c r="AV3879" s="13" t="s">
        <v>81</v>
      </c>
      <c r="AW3879" s="13" t="s">
        <v>34</v>
      </c>
      <c r="AX3879" s="13" t="s">
        <v>72</v>
      </c>
      <c r="AY3879" s="165" t="s">
        <v>195</v>
      </c>
    </row>
    <row r="3880" spans="2:51" s="13" customFormat="1">
      <c r="B3880" s="164"/>
      <c r="D3880" s="159" t="s">
        <v>206</v>
      </c>
      <c r="E3880" s="165" t="s">
        <v>3</v>
      </c>
      <c r="F3880" s="166" t="s">
        <v>4607</v>
      </c>
      <c r="H3880" s="167">
        <v>67.144999999999996</v>
      </c>
      <c r="I3880" s="168"/>
      <c r="L3880" s="164"/>
      <c r="M3880" s="169"/>
      <c r="N3880" s="170"/>
      <c r="O3880" s="170"/>
      <c r="P3880" s="170"/>
      <c r="Q3880" s="170"/>
      <c r="R3880" s="170"/>
      <c r="S3880" s="170"/>
      <c r="T3880" s="171"/>
      <c r="AT3880" s="165" t="s">
        <v>206</v>
      </c>
      <c r="AU3880" s="165" t="s">
        <v>81</v>
      </c>
      <c r="AV3880" s="13" t="s">
        <v>81</v>
      </c>
      <c r="AW3880" s="13" t="s">
        <v>34</v>
      </c>
      <c r="AX3880" s="13" t="s">
        <v>72</v>
      </c>
      <c r="AY3880" s="165" t="s">
        <v>195</v>
      </c>
    </row>
    <row r="3881" spans="2:51" s="13" customFormat="1">
      <c r="B3881" s="164"/>
      <c r="D3881" s="159" t="s">
        <v>206</v>
      </c>
      <c r="E3881" s="165" t="s">
        <v>3</v>
      </c>
      <c r="F3881" s="166" t="s">
        <v>4608</v>
      </c>
      <c r="H3881" s="167">
        <v>27.256</v>
      </c>
      <c r="I3881" s="168"/>
      <c r="L3881" s="164"/>
      <c r="M3881" s="169"/>
      <c r="N3881" s="170"/>
      <c r="O3881" s="170"/>
      <c r="P3881" s="170"/>
      <c r="Q3881" s="170"/>
      <c r="R3881" s="170"/>
      <c r="S3881" s="170"/>
      <c r="T3881" s="171"/>
      <c r="AT3881" s="165" t="s">
        <v>206</v>
      </c>
      <c r="AU3881" s="165" t="s">
        <v>81</v>
      </c>
      <c r="AV3881" s="13" t="s">
        <v>81</v>
      </c>
      <c r="AW3881" s="13" t="s">
        <v>34</v>
      </c>
      <c r="AX3881" s="13" t="s">
        <v>72</v>
      </c>
      <c r="AY3881" s="165" t="s">
        <v>195</v>
      </c>
    </row>
    <row r="3882" spans="2:51" s="13" customFormat="1">
      <c r="B3882" s="164"/>
      <c r="D3882" s="159" t="s">
        <v>206</v>
      </c>
      <c r="E3882" s="165" t="s">
        <v>3</v>
      </c>
      <c r="F3882" s="166" t="s">
        <v>4609</v>
      </c>
      <c r="H3882" s="167">
        <v>20.474</v>
      </c>
      <c r="I3882" s="168"/>
      <c r="L3882" s="164"/>
      <c r="M3882" s="169"/>
      <c r="N3882" s="170"/>
      <c r="O3882" s="170"/>
      <c r="P3882" s="170"/>
      <c r="Q3882" s="170"/>
      <c r="R3882" s="170"/>
      <c r="S3882" s="170"/>
      <c r="T3882" s="171"/>
      <c r="AT3882" s="165" t="s">
        <v>206</v>
      </c>
      <c r="AU3882" s="165" t="s">
        <v>81</v>
      </c>
      <c r="AV3882" s="13" t="s">
        <v>81</v>
      </c>
      <c r="AW3882" s="13" t="s">
        <v>34</v>
      </c>
      <c r="AX3882" s="13" t="s">
        <v>72</v>
      </c>
      <c r="AY3882" s="165" t="s">
        <v>195</v>
      </c>
    </row>
    <row r="3883" spans="2:51" s="13" customFormat="1">
      <c r="B3883" s="164"/>
      <c r="D3883" s="159" t="s">
        <v>206</v>
      </c>
      <c r="E3883" s="165" t="s">
        <v>3</v>
      </c>
      <c r="F3883" s="166" t="s">
        <v>4610</v>
      </c>
      <c r="H3883" s="167">
        <v>92.6</v>
      </c>
      <c r="I3883" s="168"/>
      <c r="L3883" s="164"/>
      <c r="M3883" s="169"/>
      <c r="N3883" s="170"/>
      <c r="O3883" s="170"/>
      <c r="P3883" s="170"/>
      <c r="Q3883" s="170"/>
      <c r="R3883" s="170"/>
      <c r="S3883" s="170"/>
      <c r="T3883" s="171"/>
      <c r="AT3883" s="165" t="s">
        <v>206</v>
      </c>
      <c r="AU3883" s="165" t="s">
        <v>81</v>
      </c>
      <c r="AV3883" s="13" t="s">
        <v>81</v>
      </c>
      <c r="AW3883" s="13" t="s">
        <v>34</v>
      </c>
      <c r="AX3883" s="13" t="s">
        <v>72</v>
      </c>
      <c r="AY3883" s="165" t="s">
        <v>195</v>
      </c>
    </row>
    <row r="3884" spans="2:51" s="13" customFormat="1">
      <c r="B3884" s="164"/>
      <c r="D3884" s="159" t="s">
        <v>206</v>
      </c>
      <c r="E3884" s="165" t="s">
        <v>3</v>
      </c>
      <c r="F3884" s="166" t="s">
        <v>4611</v>
      </c>
      <c r="H3884" s="167">
        <v>33.18</v>
      </c>
      <c r="I3884" s="168"/>
      <c r="L3884" s="164"/>
      <c r="M3884" s="169"/>
      <c r="N3884" s="170"/>
      <c r="O3884" s="170"/>
      <c r="P3884" s="170"/>
      <c r="Q3884" s="170"/>
      <c r="R3884" s="170"/>
      <c r="S3884" s="170"/>
      <c r="T3884" s="171"/>
      <c r="AT3884" s="165" t="s">
        <v>206</v>
      </c>
      <c r="AU3884" s="165" t="s">
        <v>81</v>
      </c>
      <c r="AV3884" s="13" t="s">
        <v>81</v>
      </c>
      <c r="AW3884" s="13" t="s">
        <v>34</v>
      </c>
      <c r="AX3884" s="13" t="s">
        <v>72</v>
      </c>
      <c r="AY3884" s="165" t="s">
        <v>195</v>
      </c>
    </row>
    <row r="3885" spans="2:51" s="13" customFormat="1">
      <c r="B3885" s="164"/>
      <c r="D3885" s="159" t="s">
        <v>206</v>
      </c>
      <c r="E3885" s="165" t="s">
        <v>3</v>
      </c>
      <c r="F3885" s="166" t="s">
        <v>4612</v>
      </c>
      <c r="H3885" s="167">
        <v>35.74</v>
      </c>
      <c r="I3885" s="168"/>
      <c r="L3885" s="164"/>
      <c r="M3885" s="169"/>
      <c r="N3885" s="170"/>
      <c r="O3885" s="170"/>
      <c r="P3885" s="170"/>
      <c r="Q3885" s="170"/>
      <c r="R3885" s="170"/>
      <c r="S3885" s="170"/>
      <c r="T3885" s="171"/>
      <c r="AT3885" s="165" t="s">
        <v>206</v>
      </c>
      <c r="AU3885" s="165" t="s">
        <v>81</v>
      </c>
      <c r="AV3885" s="13" t="s">
        <v>81</v>
      </c>
      <c r="AW3885" s="13" t="s">
        <v>34</v>
      </c>
      <c r="AX3885" s="13" t="s">
        <v>72</v>
      </c>
      <c r="AY3885" s="165" t="s">
        <v>195</v>
      </c>
    </row>
    <row r="3886" spans="2:51" s="13" customFormat="1">
      <c r="B3886" s="164"/>
      <c r="D3886" s="159" t="s">
        <v>206</v>
      </c>
      <c r="E3886" s="165" t="s">
        <v>3</v>
      </c>
      <c r="F3886" s="166" t="s">
        <v>4613</v>
      </c>
      <c r="H3886" s="167">
        <v>13.208</v>
      </c>
      <c r="I3886" s="168"/>
      <c r="L3886" s="164"/>
      <c r="M3886" s="169"/>
      <c r="N3886" s="170"/>
      <c r="O3886" s="170"/>
      <c r="P3886" s="170"/>
      <c r="Q3886" s="170"/>
      <c r="R3886" s="170"/>
      <c r="S3886" s="170"/>
      <c r="T3886" s="171"/>
      <c r="AT3886" s="165" t="s">
        <v>206</v>
      </c>
      <c r="AU3886" s="165" t="s">
        <v>81</v>
      </c>
      <c r="AV3886" s="13" t="s">
        <v>81</v>
      </c>
      <c r="AW3886" s="13" t="s">
        <v>34</v>
      </c>
      <c r="AX3886" s="13" t="s">
        <v>72</v>
      </c>
      <c r="AY3886" s="165" t="s">
        <v>195</v>
      </c>
    </row>
    <row r="3887" spans="2:51" s="13" customFormat="1">
      <c r="B3887" s="164"/>
      <c r="D3887" s="159" t="s">
        <v>206</v>
      </c>
      <c r="E3887" s="165" t="s">
        <v>3</v>
      </c>
      <c r="F3887" s="166" t="s">
        <v>4614</v>
      </c>
      <c r="H3887" s="167">
        <v>29.341999999999999</v>
      </c>
      <c r="I3887" s="168"/>
      <c r="L3887" s="164"/>
      <c r="M3887" s="169"/>
      <c r="N3887" s="170"/>
      <c r="O3887" s="170"/>
      <c r="P3887" s="170"/>
      <c r="Q3887" s="170"/>
      <c r="R3887" s="170"/>
      <c r="S3887" s="170"/>
      <c r="T3887" s="171"/>
      <c r="AT3887" s="165" t="s">
        <v>206</v>
      </c>
      <c r="AU3887" s="165" t="s">
        <v>81</v>
      </c>
      <c r="AV3887" s="13" t="s">
        <v>81</v>
      </c>
      <c r="AW3887" s="13" t="s">
        <v>34</v>
      </c>
      <c r="AX3887" s="13" t="s">
        <v>72</v>
      </c>
      <c r="AY3887" s="165" t="s">
        <v>195</v>
      </c>
    </row>
    <row r="3888" spans="2:51" s="14" customFormat="1">
      <c r="B3888" s="172"/>
      <c r="D3888" s="159" t="s">
        <v>206</v>
      </c>
      <c r="E3888" s="173" t="s">
        <v>3</v>
      </c>
      <c r="F3888" s="174" t="s">
        <v>516</v>
      </c>
      <c r="H3888" s="175">
        <v>937.83500000000004</v>
      </c>
      <c r="I3888" s="176"/>
      <c r="L3888" s="172"/>
      <c r="M3888" s="177"/>
      <c r="N3888" s="178"/>
      <c r="O3888" s="178"/>
      <c r="P3888" s="178"/>
      <c r="Q3888" s="178"/>
      <c r="R3888" s="178"/>
      <c r="S3888" s="178"/>
      <c r="T3888" s="179"/>
      <c r="AT3888" s="173" t="s">
        <v>206</v>
      </c>
      <c r="AU3888" s="173" t="s">
        <v>81</v>
      </c>
      <c r="AV3888" s="14" t="s">
        <v>109</v>
      </c>
      <c r="AW3888" s="14" t="s">
        <v>34</v>
      </c>
      <c r="AX3888" s="14" t="s">
        <v>72</v>
      </c>
      <c r="AY3888" s="173" t="s">
        <v>195</v>
      </c>
    </row>
    <row r="3889" spans="1:65" s="13" customFormat="1">
      <c r="B3889" s="164"/>
      <c r="D3889" s="159" t="s">
        <v>206</v>
      </c>
      <c r="E3889" s="165" t="s">
        <v>3</v>
      </c>
      <c r="F3889" s="166" t="s">
        <v>4615</v>
      </c>
      <c r="H3889" s="167">
        <v>23.4</v>
      </c>
      <c r="I3889" s="168"/>
      <c r="L3889" s="164"/>
      <c r="M3889" s="169"/>
      <c r="N3889" s="170"/>
      <c r="O3889" s="170"/>
      <c r="P3889" s="170"/>
      <c r="Q3889" s="170"/>
      <c r="R3889" s="170"/>
      <c r="S3889" s="170"/>
      <c r="T3889" s="171"/>
      <c r="AT3889" s="165" t="s">
        <v>206</v>
      </c>
      <c r="AU3889" s="165" t="s">
        <v>81</v>
      </c>
      <c r="AV3889" s="13" t="s">
        <v>81</v>
      </c>
      <c r="AW3889" s="13" t="s">
        <v>34</v>
      </c>
      <c r="AX3889" s="13" t="s">
        <v>72</v>
      </c>
      <c r="AY3889" s="165" t="s">
        <v>195</v>
      </c>
    </row>
    <row r="3890" spans="1:65" s="13" customFormat="1">
      <c r="B3890" s="164"/>
      <c r="D3890" s="159" t="s">
        <v>206</v>
      </c>
      <c r="E3890" s="165" t="s">
        <v>3</v>
      </c>
      <c r="F3890" s="166" t="s">
        <v>4616</v>
      </c>
      <c r="H3890" s="167">
        <v>20.052</v>
      </c>
      <c r="I3890" s="168"/>
      <c r="L3890" s="164"/>
      <c r="M3890" s="169"/>
      <c r="N3890" s="170"/>
      <c r="O3890" s="170"/>
      <c r="P3890" s="170"/>
      <c r="Q3890" s="170"/>
      <c r="R3890" s="170"/>
      <c r="S3890" s="170"/>
      <c r="T3890" s="171"/>
      <c r="AT3890" s="165" t="s">
        <v>206</v>
      </c>
      <c r="AU3890" s="165" t="s">
        <v>81</v>
      </c>
      <c r="AV3890" s="13" t="s">
        <v>81</v>
      </c>
      <c r="AW3890" s="13" t="s">
        <v>34</v>
      </c>
      <c r="AX3890" s="13" t="s">
        <v>72</v>
      </c>
      <c r="AY3890" s="165" t="s">
        <v>195</v>
      </c>
    </row>
    <row r="3891" spans="1:65" s="14" customFormat="1">
      <c r="B3891" s="172"/>
      <c r="D3891" s="159" t="s">
        <v>206</v>
      </c>
      <c r="E3891" s="173" t="s">
        <v>3</v>
      </c>
      <c r="F3891" s="174" t="s">
        <v>1290</v>
      </c>
      <c r="H3891" s="175">
        <v>43.451999999999998</v>
      </c>
      <c r="I3891" s="176"/>
      <c r="L3891" s="172"/>
      <c r="M3891" s="177"/>
      <c r="N3891" s="178"/>
      <c r="O3891" s="178"/>
      <c r="P3891" s="178"/>
      <c r="Q3891" s="178"/>
      <c r="R3891" s="178"/>
      <c r="S3891" s="178"/>
      <c r="T3891" s="179"/>
      <c r="AT3891" s="173" t="s">
        <v>206</v>
      </c>
      <c r="AU3891" s="173" t="s">
        <v>81</v>
      </c>
      <c r="AV3891" s="14" t="s">
        <v>109</v>
      </c>
      <c r="AW3891" s="14" t="s">
        <v>34</v>
      </c>
      <c r="AX3891" s="14" t="s">
        <v>72</v>
      </c>
      <c r="AY3891" s="173" t="s">
        <v>195</v>
      </c>
    </row>
    <row r="3892" spans="1:65" s="13" customFormat="1">
      <c r="B3892" s="164"/>
      <c r="D3892" s="159" t="s">
        <v>206</v>
      </c>
      <c r="E3892" s="165" t="s">
        <v>3</v>
      </c>
      <c r="F3892" s="166" t="s">
        <v>4617</v>
      </c>
      <c r="H3892" s="167">
        <v>24.228000000000002</v>
      </c>
      <c r="I3892" s="168"/>
      <c r="L3892" s="164"/>
      <c r="M3892" s="169"/>
      <c r="N3892" s="170"/>
      <c r="O3892" s="170"/>
      <c r="P3892" s="170"/>
      <c r="Q3892" s="170"/>
      <c r="R3892" s="170"/>
      <c r="S3892" s="170"/>
      <c r="T3892" s="171"/>
      <c r="AT3892" s="165" t="s">
        <v>206</v>
      </c>
      <c r="AU3892" s="165" t="s">
        <v>81</v>
      </c>
      <c r="AV3892" s="13" t="s">
        <v>81</v>
      </c>
      <c r="AW3892" s="13" t="s">
        <v>34</v>
      </c>
      <c r="AX3892" s="13" t="s">
        <v>72</v>
      </c>
      <c r="AY3892" s="165" t="s">
        <v>195</v>
      </c>
    </row>
    <row r="3893" spans="1:65" s="13" customFormat="1">
      <c r="B3893" s="164"/>
      <c r="D3893" s="159" t="s">
        <v>206</v>
      </c>
      <c r="E3893" s="165" t="s">
        <v>3</v>
      </c>
      <c r="F3893" s="166" t="s">
        <v>4618</v>
      </c>
      <c r="H3893" s="167">
        <v>46.101999999999997</v>
      </c>
      <c r="I3893" s="168"/>
      <c r="L3893" s="164"/>
      <c r="M3893" s="169"/>
      <c r="N3893" s="170"/>
      <c r="O3893" s="170"/>
      <c r="P3893" s="170"/>
      <c r="Q3893" s="170"/>
      <c r="R3893" s="170"/>
      <c r="S3893" s="170"/>
      <c r="T3893" s="171"/>
      <c r="AT3893" s="165" t="s">
        <v>206</v>
      </c>
      <c r="AU3893" s="165" t="s">
        <v>81</v>
      </c>
      <c r="AV3893" s="13" t="s">
        <v>81</v>
      </c>
      <c r="AW3893" s="13" t="s">
        <v>34</v>
      </c>
      <c r="AX3893" s="13" t="s">
        <v>72</v>
      </c>
      <c r="AY3893" s="165" t="s">
        <v>195</v>
      </c>
    </row>
    <row r="3894" spans="1:65" s="14" customFormat="1">
      <c r="B3894" s="172"/>
      <c r="D3894" s="159" t="s">
        <v>206</v>
      </c>
      <c r="E3894" s="173" t="s">
        <v>3</v>
      </c>
      <c r="F3894" s="174" t="s">
        <v>961</v>
      </c>
      <c r="H3894" s="175">
        <v>70.33</v>
      </c>
      <c r="I3894" s="176"/>
      <c r="L3894" s="172"/>
      <c r="M3894" s="177"/>
      <c r="N3894" s="178"/>
      <c r="O3894" s="178"/>
      <c r="P3894" s="178"/>
      <c r="Q3894" s="178"/>
      <c r="R3894" s="178"/>
      <c r="S3894" s="178"/>
      <c r="T3894" s="179"/>
      <c r="AT3894" s="173" t="s">
        <v>206</v>
      </c>
      <c r="AU3894" s="173" t="s">
        <v>81</v>
      </c>
      <c r="AV3894" s="14" t="s">
        <v>109</v>
      </c>
      <c r="AW3894" s="14" t="s">
        <v>34</v>
      </c>
      <c r="AX3894" s="14" t="s">
        <v>72</v>
      </c>
      <c r="AY3894" s="173" t="s">
        <v>195</v>
      </c>
    </row>
    <row r="3895" spans="1:65" s="15" customFormat="1">
      <c r="B3895" s="180"/>
      <c r="D3895" s="159" t="s">
        <v>206</v>
      </c>
      <c r="E3895" s="181" t="s">
        <v>3</v>
      </c>
      <c r="F3895" s="182" t="s">
        <v>212</v>
      </c>
      <c r="H3895" s="183">
        <v>3010.8029999999999</v>
      </c>
      <c r="I3895" s="184"/>
      <c r="L3895" s="180"/>
      <c r="M3895" s="185"/>
      <c r="N3895" s="186"/>
      <c r="O3895" s="186"/>
      <c r="P3895" s="186"/>
      <c r="Q3895" s="186"/>
      <c r="R3895" s="186"/>
      <c r="S3895" s="186"/>
      <c r="T3895" s="187"/>
      <c r="AT3895" s="181" t="s">
        <v>206</v>
      </c>
      <c r="AU3895" s="181" t="s">
        <v>81</v>
      </c>
      <c r="AV3895" s="15" t="s">
        <v>202</v>
      </c>
      <c r="AW3895" s="15" t="s">
        <v>34</v>
      </c>
      <c r="AX3895" s="15" t="s">
        <v>79</v>
      </c>
      <c r="AY3895" s="181" t="s">
        <v>195</v>
      </c>
    </row>
    <row r="3896" spans="1:65" s="12" customFormat="1" ht="22.9" customHeight="1">
      <c r="B3896" s="132"/>
      <c r="D3896" s="133" t="s">
        <v>71</v>
      </c>
      <c r="E3896" s="143" t="s">
        <v>4647</v>
      </c>
      <c r="F3896" s="143" t="s">
        <v>4648</v>
      </c>
      <c r="I3896" s="135"/>
      <c r="J3896" s="144">
        <f>BK3896</f>
        <v>0</v>
      </c>
      <c r="L3896" s="132"/>
      <c r="M3896" s="137"/>
      <c r="N3896" s="138"/>
      <c r="O3896" s="138"/>
      <c r="P3896" s="139">
        <f>SUM(P3897:P3907)</f>
        <v>0</v>
      </c>
      <c r="Q3896" s="138"/>
      <c r="R3896" s="139">
        <f>SUM(R3897:R3907)</f>
        <v>0.20763599999999999</v>
      </c>
      <c r="S3896" s="138"/>
      <c r="T3896" s="140">
        <f>SUM(T3897:T3907)</f>
        <v>0</v>
      </c>
      <c r="AR3896" s="133" t="s">
        <v>81</v>
      </c>
      <c r="AT3896" s="141" t="s">
        <v>71</v>
      </c>
      <c r="AU3896" s="141" t="s">
        <v>79</v>
      </c>
      <c r="AY3896" s="133" t="s">
        <v>195</v>
      </c>
      <c r="BK3896" s="142">
        <f>SUM(BK3897:BK3907)</f>
        <v>0</v>
      </c>
    </row>
    <row r="3897" spans="1:65" s="2" customFormat="1" ht="24.2" customHeight="1">
      <c r="A3897" s="35"/>
      <c r="B3897" s="145"/>
      <c r="C3897" s="146" t="s">
        <v>4649</v>
      </c>
      <c r="D3897" s="146" t="s">
        <v>197</v>
      </c>
      <c r="E3897" s="147" t="s">
        <v>4650</v>
      </c>
      <c r="F3897" s="148" t="s">
        <v>4651</v>
      </c>
      <c r="G3897" s="149" t="s">
        <v>300</v>
      </c>
      <c r="H3897" s="150">
        <v>145.19999999999999</v>
      </c>
      <c r="I3897" s="151"/>
      <c r="J3897" s="152">
        <f>ROUND(I3897*H3897,2)</f>
        <v>0</v>
      </c>
      <c r="K3897" s="148" t="s">
        <v>201</v>
      </c>
      <c r="L3897" s="36"/>
      <c r="M3897" s="153" t="s">
        <v>3</v>
      </c>
      <c r="N3897" s="154" t="s">
        <v>43</v>
      </c>
      <c r="O3897" s="56"/>
      <c r="P3897" s="155">
        <f>O3897*H3897</f>
        <v>0</v>
      </c>
      <c r="Q3897" s="155">
        <v>0</v>
      </c>
      <c r="R3897" s="155">
        <f>Q3897*H3897</f>
        <v>0</v>
      </c>
      <c r="S3897" s="155">
        <v>0</v>
      </c>
      <c r="T3897" s="156">
        <f>S3897*H3897</f>
        <v>0</v>
      </c>
      <c r="U3897" s="35"/>
      <c r="V3897" s="35"/>
      <c r="W3897" s="35"/>
      <c r="X3897" s="35"/>
      <c r="Y3897" s="35"/>
      <c r="Z3897" s="35"/>
      <c r="AA3897" s="35"/>
      <c r="AB3897" s="35"/>
      <c r="AC3897" s="35"/>
      <c r="AD3897" s="35"/>
      <c r="AE3897" s="35"/>
      <c r="AR3897" s="157" t="s">
        <v>292</v>
      </c>
      <c r="AT3897" s="157" t="s">
        <v>197</v>
      </c>
      <c r="AU3897" s="157" t="s">
        <v>81</v>
      </c>
      <c r="AY3897" s="20" t="s">
        <v>195</v>
      </c>
      <c r="BE3897" s="158">
        <f>IF(N3897="základní",J3897,0)</f>
        <v>0</v>
      </c>
      <c r="BF3897" s="158">
        <f>IF(N3897="snížená",J3897,0)</f>
        <v>0</v>
      </c>
      <c r="BG3897" s="158">
        <f>IF(N3897="zákl. přenesená",J3897,0)</f>
        <v>0</v>
      </c>
      <c r="BH3897" s="158">
        <f>IF(N3897="sníž. přenesená",J3897,0)</f>
        <v>0</v>
      </c>
      <c r="BI3897" s="158">
        <f>IF(N3897="nulová",J3897,0)</f>
        <v>0</v>
      </c>
      <c r="BJ3897" s="20" t="s">
        <v>79</v>
      </c>
      <c r="BK3897" s="158">
        <f>ROUND(I3897*H3897,2)</f>
        <v>0</v>
      </c>
      <c r="BL3897" s="20" t="s">
        <v>292</v>
      </c>
      <c r="BM3897" s="157" t="s">
        <v>4652</v>
      </c>
    </row>
    <row r="3898" spans="1:65" s="2" customFormat="1" ht="29.25">
      <c r="A3898" s="35"/>
      <c r="B3898" s="36"/>
      <c r="C3898" s="35"/>
      <c r="D3898" s="159" t="s">
        <v>204</v>
      </c>
      <c r="E3898" s="35"/>
      <c r="F3898" s="160" t="s">
        <v>4653</v>
      </c>
      <c r="G3898" s="35"/>
      <c r="H3898" s="35"/>
      <c r="I3898" s="161"/>
      <c r="J3898" s="35"/>
      <c r="K3898" s="35"/>
      <c r="L3898" s="36"/>
      <c r="M3898" s="162"/>
      <c r="N3898" s="163"/>
      <c r="O3898" s="56"/>
      <c r="P3898" s="56"/>
      <c r="Q3898" s="56"/>
      <c r="R3898" s="56"/>
      <c r="S3898" s="56"/>
      <c r="T3898" s="57"/>
      <c r="U3898" s="35"/>
      <c r="V3898" s="35"/>
      <c r="W3898" s="35"/>
      <c r="X3898" s="35"/>
      <c r="Y3898" s="35"/>
      <c r="Z3898" s="35"/>
      <c r="AA3898" s="35"/>
      <c r="AB3898" s="35"/>
      <c r="AC3898" s="35"/>
      <c r="AD3898" s="35"/>
      <c r="AE3898" s="35"/>
      <c r="AT3898" s="20" t="s">
        <v>204</v>
      </c>
      <c r="AU3898" s="20" t="s">
        <v>81</v>
      </c>
    </row>
    <row r="3899" spans="1:65" s="13" customFormat="1">
      <c r="B3899" s="164"/>
      <c r="D3899" s="159" t="s">
        <v>206</v>
      </c>
      <c r="E3899" s="165" t="s">
        <v>3</v>
      </c>
      <c r="F3899" s="166" t="s">
        <v>4654</v>
      </c>
      <c r="H3899" s="167">
        <v>86.4</v>
      </c>
      <c r="I3899" s="168"/>
      <c r="L3899" s="164"/>
      <c r="M3899" s="169"/>
      <c r="N3899" s="170"/>
      <c r="O3899" s="170"/>
      <c r="P3899" s="170"/>
      <c r="Q3899" s="170"/>
      <c r="R3899" s="170"/>
      <c r="S3899" s="170"/>
      <c r="T3899" s="171"/>
      <c r="AT3899" s="165" t="s">
        <v>206</v>
      </c>
      <c r="AU3899" s="165" t="s">
        <v>81</v>
      </c>
      <c r="AV3899" s="13" t="s">
        <v>81</v>
      </c>
      <c r="AW3899" s="13" t="s">
        <v>34</v>
      </c>
      <c r="AX3899" s="13" t="s">
        <v>72</v>
      </c>
      <c r="AY3899" s="165" t="s">
        <v>195</v>
      </c>
    </row>
    <row r="3900" spans="1:65" s="13" customFormat="1">
      <c r="B3900" s="164"/>
      <c r="D3900" s="159" t="s">
        <v>206</v>
      </c>
      <c r="E3900" s="165" t="s">
        <v>3</v>
      </c>
      <c r="F3900" s="166" t="s">
        <v>4655</v>
      </c>
      <c r="H3900" s="167">
        <v>12</v>
      </c>
      <c r="I3900" s="168"/>
      <c r="L3900" s="164"/>
      <c r="M3900" s="169"/>
      <c r="N3900" s="170"/>
      <c r="O3900" s="170"/>
      <c r="P3900" s="170"/>
      <c r="Q3900" s="170"/>
      <c r="R3900" s="170"/>
      <c r="S3900" s="170"/>
      <c r="T3900" s="171"/>
      <c r="AT3900" s="165" t="s">
        <v>206</v>
      </c>
      <c r="AU3900" s="165" t="s">
        <v>81</v>
      </c>
      <c r="AV3900" s="13" t="s">
        <v>81</v>
      </c>
      <c r="AW3900" s="13" t="s">
        <v>34</v>
      </c>
      <c r="AX3900" s="13" t="s">
        <v>72</v>
      </c>
      <c r="AY3900" s="165" t="s">
        <v>195</v>
      </c>
    </row>
    <row r="3901" spans="1:65" s="13" customFormat="1">
      <c r="B3901" s="164"/>
      <c r="D3901" s="159" t="s">
        <v>206</v>
      </c>
      <c r="E3901" s="165" t="s">
        <v>3</v>
      </c>
      <c r="F3901" s="166" t="s">
        <v>4656</v>
      </c>
      <c r="H3901" s="167">
        <v>45.6</v>
      </c>
      <c r="I3901" s="168"/>
      <c r="L3901" s="164"/>
      <c r="M3901" s="169"/>
      <c r="N3901" s="170"/>
      <c r="O3901" s="170"/>
      <c r="P3901" s="170"/>
      <c r="Q3901" s="170"/>
      <c r="R3901" s="170"/>
      <c r="S3901" s="170"/>
      <c r="T3901" s="171"/>
      <c r="AT3901" s="165" t="s">
        <v>206</v>
      </c>
      <c r="AU3901" s="165" t="s">
        <v>81</v>
      </c>
      <c r="AV3901" s="13" t="s">
        <v>81</v>
      </c>
      <c r="AW3901" s="13" t="s">
        <v>34</v>
      </c>
      <c r="AX3901" s="13" t="s">
        <v>72</v>
      </c>
      <c r="AY3901" s="165" t="s">
        <v>195</v>
      </c>
    </row>
    <row r="3902" spans="1:65" s="13" customFormat="1">
      <c r="B3902" s="164"/>
      <c r="D3902" s="159" t="s">
        <v>206</v>
      </c>
      <c r="E3902" s="165" t="s">
        <v>3</v>
      </c>
      <c r="F3902" s="166" t="s">
        <v>1374</v>
      </c>
      <c r="H3902" s="167">
        <v>1.2</v>
      </c>
      <c r="I3902" s="168"/>
      <c r="L3902" s="164"/>
      <c r="M3902" s="169"/>
      <c r="N3902" s="170"/>
      <c r="O3902" s="170"/>
      <c r="P3902" s="170"/>
      <c r="Q3902" s="170"/>
      <c r="R3902" s="170"/>
      <c r="S3902" s="170"/>
      <c r="T3902" s="171"/>
      <c r="AT3902" s="165" t="s">
        <v>206</v>
      </c>
      <c r="AU3902" s="165" t="s">
        <v>81</v>
      </c>
      <c r="AV3902" s="13" t="s">
        <v>81</v>
      </c>
      <c r="AW3902" s="13" t="s">
        <v>34</v>
      </c>
      <c r="AX3902" s="13" t="s">
        <v>72</v>
      </c>
      <c r="AY3902" s="165" t="s">
        <v>195</v>
      </c>
    </row>
    <row r="3903" spans="1:65" s="15" customFormat="1">
      <c r="B3903" s="180"/>
      <c r="D3903" s="159" t="s">
        <v>206</v>
      </c>
      <c r="E3903" s="181" t="s">
        <v>3</v>
      </c>
      <c r="F3903" s="182" t="s">
        <v>212</v>
      </c>
      <c r="H3903" s="183">
        <v>145.19999999999999</v>
      </c>
      <c r="I3903" s="184"/>
      <c r="L3903" s="180"/>
      <c r="M3903" s="185"/>
      <c r="N3903" s="186"/>
      <c r="O3903" s="186"/>
      <c r="P3903" s="186"/>
      <c r="Q3903" s="186"/>
      <c r="R3903" s="186"/>
      <c r="S3903" s="186"/>
      <c r="T3903" s="187"/>
      <c r="AT3903" s="181" t="s">
        <v>206</v>
      </c>
      <c r="AU3903" s="181" t="s">
        <v>81</v>
      </c>
      <c r="AV3903" s="15" t="s">
        <v>202</v>
      </c>
      <c r="AW3903" s="15" t="s">
        <v>34</v>
      </c>
      <c r="AX3903" s="15" t="s">
        <v>79</v>
      </c>
      <c r="AY3903" s="181" t="s">
        <v>195</v>
      </c>
    </row>
    <row r="3904" spans="1:65" s="2" customFormat="1" ht="14.45" customHeight="1">
      <c r="A3904" s="35"/>
      <c r="B3904" s="145"/>
      <c r="C3904" s="188" t="s">
        <v>4657</v>
      </c>
      <c r="D3904" s="188" t="s">
        <v>282</v>
      </c>
      <c r="E3904" s="189" t="s">
        <v>4658</v>
      </c>
      <c r="F3904" s="190" t="s">
        <v>4659</v>
      </c>
      <c r="G3904" s="191" t="s">
        <v>300</v>
      </c>
      <c r="H3904" s="192">
        <v>159.72</v>
      </c>
      <c r="I3904" s="193"/>
      <c r="J3904" s="194">
        <f>ROUND(I3904*H3904,2)</f>
        <v>0</v>
      </c>
      <c r="K3904" s="190" t="s">
        <v>201</v>
      </c>
      <c r="L3904" s="195"/>
      <c r="M3904" s="196" t="s">
        <v>3</v>
      </c>
      <c r="N3904" s="197" t="s">
        <v>43</v>
      </c>
      <c r="O3904" s="56"/>
      <c r="P3904" s="155">
        <f>O3904*H3904</f>
        <v>0</v>
      </c>
      <c r="Q3904" s="155">
        <v>1.2999999999999999E-3</v>
      </c>
      <c r="R3904" s="155">
        <f>Q3904*H3904</f>
        <v>0.20763599999999999</v>
      </c>
      <c r="S3904" s="155">
        <v>0</v>
      </c>
      <c r="T3904" s="156">
        <f>S3904*H3904</f>
        <v>0</v>
      </c>
      <c r="U3904" s="35"/>
      <c r="V3904" s="35"/>
      <c r="W3904" s="35"/>
      <c r="X3904" s="35"/>
      <c r="Y3904" s="35"/>
      <c r="Z3904" s="35"/>
      <c r="AA3904" s="35"/>
      <c r="AB3904" s="35"/>
      <c r="AC3904" s="35"/>
      <c r="AD3904" s="35"/>
      <c r="AE3904" s="35"/>
      <c r="AR3904" s="157" t="s">
        <v>392</v>
      </c>
      <c r="AT3904" s="157" t="s">
        <v>282</v>
      </c>
      <c r="AU3904" s="157" t="s">
        <v>81</v>
      </c>
      <c r="AY3904" s="20" t="s">
        <v>195</v>
      </c>
      <c r="BE3904" s="158">
        <f>IF(N3904="základní",J3904,0)</f>
        <v>0</v>
      </c>
      <c r="BF3904" s="158">
        <f>IF(N3904="snížená",J3904,0)</f>
        <v>0</v>
      </c>
      <c r="BG3904" s="158">
        <f>IF(N3904="zákl. přenesená",J3904,0)</f>
        <v>0</v>
      </c>
      <c r="BH3904" s="158">
        <f>IF(N3904="sníž. přenesená",J3904,0)</f>
        <v>0</v>
      </c>
      <c r="BI3904" s="158">
        <f>IF(N3904="nulová",J3904,0)</f>
        <v>0</v>
      </c>
      <c r="BJ3904" s="20" t="s">
        <v>79</v>
      </c>
      <c r="BK3904" s="158">
        <f>ROUND(I3904*H3904,2)</f>
        <v>0</v>
      </c>
      <c r="BL3904" s="20" t="s">
        <v>292</v>
      </c>
      <c r="BM3904" s="157" t="s">
        <v>4660</v>
      </c>
    </row>
    <row r="3905" spans="1:65" s="13" customFormat="1">
      <c r="B3905" s="164"/>
      <c r="D3905" s="159" t="s">
        <v>206</v>
      </c>
      <c r="E3905" s="165" t="s">
        <v>3</v>
      </c>
      <c r="F3905" s="166" t="s">
        <v>4661</v>
      </c>
      <c r="H3905" s="167">
        <v>159.72</v>
      </c>
      <c r="I3905" s="168"/>
      <c r="L3905" s="164"/>
      <c r="M3905" s="169"/>
      <c r="N3905" s="170"/>
      <c r="O3905" s="170"/>
      <c r="P3905" s="170"/>
      <c r="Q3905" s="170"/>
      <c r="R3905" s="170"/>
      <c r="S3905" s="170"/>
      <c r="T3905" s="171"/>
      <c r="AT3905" s="165" t="s">
        <v>206</v>
      </c>
      <c r="AU3905" s="165" t="s">
        <v>81</v>
      </c>
      <c r="AV3905" s="13" t="s">
        <v>81</v>
      </c>
      <c r="AW3905" s="13" t="s">
        <v>34</v>
      </c>
      <c r="AX3905" s="13" t="s">
        <v>79</v>
      </c>
      <c r="AY3905" s="165" t="s">
        <v>195</v>
      </c>
    </row>
    <row r="3906" spans="1:65" s="2" customFormat="1" ht="49.15" customHeight="1">
      <c r="A3906" s="35"/>
      <c r="B3906" s="145"/>
      <c r="C3906" s="146" t="s">
        <v>4662</v>
      </c>
      <c r="D3906" s="146" t="s">
        <v>197</v>
      </c>
      <c r="E3906" s="147" t="s">
        <v>4663</v>
      </c>
      <c r="F3906" s="148" t="s">
        <v>4664</v>
      </c>
      <c r="G3906" s="149" t="s">
        <v>262</v>
      </c>
      <c r="H3906" s="150">
        <v>0.20799999999999999</v>
      </c>
      <c r="I3906" s="151"/>
      <c r="J3906" s="152">
        <f>ROUND(I3906*H3906,2)</f>
        <v>0</v>
      </c>
      <c r="K3906" s="148" t="s">
        <v>201</v>
      </c>
      <c r="L3906" s="36"/>
      <c r="M3906" s="153" t="s">
        <v>3</v>
      </c>
      <c r="N3906" s="154" t="s">
        <v>43</v>
      </c>
      <c r="O3906" s="56"/>
      <c r="P3906" s="155">
        <f>O3906*H3906</f>
        <v>0</v>
      </c>
      <c r="Q3906" s="155">
        <v>0</v>
      </c>
      <c r="R3906" s="155">
        <f>Q3906*H3906</f>
        <v>0</v>
      </c>
      <c r="S3906" s="155">
        <v>0</v>
      </c>
      <c r="T3906" s="156">
        <f>S3906*H3906</f>
        <v>0</v>
      </c>
      <c r="U3906" s="35"/>
      <c r="V3906" s="35"/>
      <c r="W3906" s="35"/>
      <c r="X3906" s="35"/>
      <c r="Y3906" s="35"/>
      <c r="Z3906" s="35"/>
      <c r="AA3906" s="35"/>
      <c r="AB3906" s="35"/>
      <c r="AC3906" s="35"/>
      <c r="AD3906" s="35"/>
      <c r="AE3906" s="35"/>
      <c r="AR3906" s="157" t="s">
        <v>292</v>
      </c>
      <c r="AT3906" s="157" t="s">
        <v>197</v>
      </c>
      <c r="AU3906" s="157" t="s">
        <v>81</v>
      </c>
      <c r="AY3906" s="20" t="s">
        <v>195</v>
      </c>
      <c r="BE3906" s="158">
        <f>IF(N3906="základní",J3906,0)</f>
        <v>0</v>
      </c>
      <c r="BF3906" s="158">
        <f>IF(N3906="snížená",J3906,0)</f>
        <v>0</v>
      </c>
      <c r="BG3906" s="158">
        <f>IF(N3906="zákl. přenesená",J3906,0)</f>
        <v>0</v>
      </c>
      <c r="BH3906" s="158">
        <f>IF(N3906="sníž. přenesená",J3906,0)</f>
        <v>0</v>
      </c>
      <c r="BI3906" s="158">
        <f>IF(N3906="nulová",J3906,0)</f>
        <v>0</v>
      </c>
      <c r="BJ3906" s="20" t="s">
        <v>79</v>
      </c>
      <c r="BK3906" s="158">
        <f>ROUND(I3906*H3906,2)</f>
        <v>0</v>
      </c>
      <c r="BL3906" s="20" t="s">
        <v>292</v>
      </c>
      <c r="BM3906" s="157" t="s">
        <v>4665</v>
      </c>
    </row>
    <row r="3907" spans="1:65" s="2" customFormat="1" ht="126.75">
      <c r="A3907" s="35"/>
      <c r="B3907" s="36"/>
      <c r="C3907" s="35"/>
      <c r="D3907" s="159" t="s">
        <v>204</v>
      </c>
      <c r="E3907" s="35"/>
      <c r="F3907" s="160" t="s">
        <v>3848</v>
      </c>
      <c r="G3907" s="35"/>
      <c r="H3907" s="35"/>
      <c r="I3907" s="161"/>
      <c r="J3907" s="35"/>
      <c r="K3907" s="35"/>
      <c r="L3907" s="36"/>
      <c r="M3907" s="162"/>
      <c r="N3907" s="163"/>
      <c r="O3907" s="56"/>
      <c r="P3907" s="56"/>
      <c r="Q3907" s="56"/>
      <c r="R3907" s="56"/>
      <c r="S3907" s="56"/>
      <c r="T3907" s="57"/>
      <c r="U3907" s="35"/>
      <c r="V3907" s="35"/>
      <c r="W3907" s="35"/>
      <c r="X3907" s="35"/>
      <c r="Y3907" s="35"/>
      <c r="Z3907" s="35"/>
      <c r="AA3907" s="35"/>
      <c r="AB3907" s="35"/>
      <c r="AC3907" s="35"/>
      <c r="AD3907" s="35"/>
      <c r="AE3907" s="35"/>
      <c r="AT3907" s="20" t="s">
        <v>204</v>
      </c>
      <c r="AU3907" s="20" t="s">
        <v>81</v>
      </c>
    </row>
    <row r="3908" spans="1:65" s="12" customFormat="1" ht="22.9" customHeight="1">
      <c r="B3908" s="132"/>
      <c r="D3908" s="133" t="s">
        <v>71</v>
      </c>
      <c r="E3908" s="143" t="s">
        <v>4666</v>
      </c>
      <c r="F3908" s="143" t="s">
        <v>4667</v>
      </c>
      <c r="I3908" s="135"/>
      <c r="J3908" s="144">
        <f>BK3908</f>
        <v>0</v>
      </c>
      <c r="L3908" s="132"/>
      <c r="M3908" s="137"/>
      <c r="N3908" s="138"/>
      <c r="O3908" s="138"/>
      <c r="P3908" s="139">
        <f>SUM(P3909:P3918)</f>
        <v>0</v>
      </c>
      <c r="Q3908" s="138"/>
      <c r="R3908" s="139">
        <f>SUM(R3909:R3918)</f>
        <v>2.7656E-3</v>
      </c>
      <c r="S3908" s="138"/>
      <c r="T3908" s="140">
        <f>SUM(T3909:T3918)</f>
        <v>0</v>
      </c>
      <c r="AR3908" s="133" t="s">
        <v>81</v>
      </c>
      <c r="AT3908" s="141" t="s">
        <v>71</v>
      </c>
      <c r="AU3908" s="141" t="s">
        <v>79</v>
      </c>
      <c r="AY3908" s="133" t="s">
        <v>195</v>
      </c>
      <c r="BK3908" s="142">
        <f>SUM(BK3909:BK3918)</f>
        <v>0</v>
      </c>
    </row>
    <row r="3909" spans="1:65" s="2" customFormat="1" ht="24.2" customHeight="1">
      <c r="A3909" s="35"/>
      <c r="B3909" s="145"/>
      <c r="C3909" s="146" t="s">
        <v>4668</v>
      </c>
      <c r="D3909" s="146" t="s">
        <v>197</v>
      </c>
      <c r="E3909" s="147" t="s">
        <v>4669</v>
      </c>
      <c r="F3909" s="148" t="s">
        <v>4670</v>
      </c>
      <c r="G3909" s="149" t="s">
        <v>300</v>
      </c>
      <c r="H3909" s="150">
        <v>26.85</v>
      </c>
      <c r="I3909" s="151"/>
      <c r="J3909" s="152">
        <f>ROUND(I3909*H3909,2)</f>
        <v>0</v>
      </c>
      <c r="K3909" s="148" t="s">
        <v>201</v>
      </c>
      <c r="L3909" s="36"/>
      <c r="M3909" s="153" t="s">
        <v>3</v>
      </c>
      <c r="N3909" s="154" t="s">
        <v>43</v>
      </c>
      <c r="O3909" s="56"/>
      <c r="P3909" s="155">
        <f>O3909*H3909</f>
        <v>0</v>
      </c>
      <c r="Q3909" s="155">
        <v>0</v>
      </c>
      <c r="R3909" s="155">
        <f>Q3909*H3909</f>
        <v>0</v>
      </c>
      <c r="S3909" s="155">
        <v>0</v>
      </c>
      <c r="T3909" s="156">
        <f>S3909*H3909</f>
        <v>0</v>
      </c>
      <c r="U3909" s="35"/>
      <c r="V3909" s="35"/>
      <c r="W3909" s="35"/>
      <c r="X3909" s="35"/>
      <c r="Y3909" s="35"/>
      <c r="Z3909" s="35"/>
      <c r="AA3909" s="35"/>
      <c r="AB3909" s="35"/>
      <c r="AC3909" s="35"/>
      <c r="AD3909" s="35"/>
      <c r="AE3909" s="35"/>
      <c r="AR3909" s="157" t="s">
        <v>292</v>
      </c>
      <c r="AT3909" s="157" t="s">
        <v>197</v>
      </c>
      <c r="AU3909" s="157" t="s">
        <v>81</v>
      </c>
      <c r="AY3909" s="20" t="s">
        <v>195</v>
      </c>
      <c r="BE3909" s="158">
        <f>IF(N3909="základní",J3909,0)</f>
        <v>0</v>
      </c>
      <c r="BF3909" s="158">
        <f>IF(N3909="snížená",J3909,0)</f>
        <v>0</v>
      </c>
      <c r="BG3909" s="158">
        <f>IF(N3909="zákl. přenesená",J3909,0)</f>
        <v>0</v>
      </c>
      <c r="BH3909" s="158">
        <f>IF(N3909="sníž. přenesená",J3909,0)</f>
        <v>0</v>
      </c>
      <c r="BI3909" s="158">
        <f>IF(N3909="nulová",J3909,0)</f>
        <v>0</v>
      </c>
      <c r="BJ3909" s="20" t="s">
        <v>79</v>
      </c>
      <c r="BK3909" s="158">
        <f>ROUND(I3909*H3909,2)</f>
        <v>0</v>
      </c>
      <c r="BL3909" s="20" t="s">
        <v>292</v>
      </c>
      <c r="BM3909" s="157" t="s">
        <v>4671</v>
      </c>
    </row>
    <row r="3910" spans="1:65" s="13" customFormat="1">
      <c r="B3910" s="164"/>
      <c r="D3910" s="159" t="s">
        <v>206</v>
      </c>
      <c r="E3910" s="165" t="s">
        <v>3</v>
      </c>
      <c r="F3910" s="166" t="s">
        <v>4655</v>
      </c>
      <c r="H3910" s="167">
        <v>12</v>
      </c>
      <c r="I3910" s="168"/>
      <c r="L3910" s="164"/>
      <c r="M3910" s="169"/>
      <c r="N3910" s="170"/>
      <c r="O3910" s="170"/>
      <c r="P3910" s="170"/>
      <c r="Q3910" s="170"/>
      <c r="R3910" s="170"/>
      <c r="S3910" s="170"/>
      <c r="T3910" s="171"/>
      <c r="AT3910" s="165" t="s">
        <v>206</v>
      </c>
      <c r="AU3910" s="165" t="s">
        <v>81</v>
      </c>
      <c r="AV3910" s="13" t="s">
        <v>81</v>
      </c>
      <c r="AW3910" s="13" t="s">
        <v>34</v>
      </c>
      <c r="AX3910" s="13" t="s">
        <v>72</v>
      </c>
      <c r="AY3910" s="165" t="s">
        <v>195</v>
      </c>
    </row>
    <row r="3911" spans="1:65" s="13" customFormat="1">
      <c r="B3911" s="164"/>
      <c r="D3911" s="159" t="s">
        <v>206</v>
      </c>
      <c r="E3911" s="165" t="s">
        <v>3</v>
      </c>
      <c r="F3911" s="166" t="s">
        <v>4672</v>
      </c>
      <c r="H3911" s="167">
        <v>7.2</v>
      </c>
      <c r="I3911" s="168"/>
      <c r="L3911" s="164"/>
      <c r="M3911" s="169"/>
      <c r="N3911" s="170"/>
      <c r="O3911" s="170"/>
      <c r="P3911" s="170"/>
      <c r="Q3911" s="170"/>
      <c r="R3911" s="170"/>
      <c r="S3911" s="170"/>
      <c r="T3911" s="171"/>
      <c r="AT3911" s="165" t="s">
        <v>206</v>
      </c>
      <c r="AU3911" s="165" t="s">
        <v>81</v>
      </c>
      <c r="AV3911" s="13" t="s">
        <v>81</v>
      </c>
      <c r="AW3911" s="13" t="s">
        <v>34</v>
      </c>
      <c r="AX3911" s="13" t="s">
        <v>72</v>
      </c>
      <c r="AY3911" s="165" t="s">
        <v>195</v>
      </c>
    </row>
    <row r="3912" spans="1:65" s="13" customFormat="1">
      <c r="B3912" s="164"/>
      <c r="D3912" s="159" t="s">
        <v>206</v>
      </c>
      <c r="E3912" s="165" t="s">
        <v>3</v>
      </c>
      <c r="F3912" s="166" t="s">
        <v>1373</v>
      </c>
      <c r="H3912" s="167">
        <v>5.25</v>
      </c>
      <c r="I3912" s="168"/>
      <c r="L3912" s="164"/>
      <c r="M3912" s="169"/>
      <c r="N3912" s="170"/>
      <c r="O3912" s="170"/>
      <c r="P3912" s="170"/>
      <c r="Q3912" s="170"/>
      <c r="R3912" s="170"/>
      <c r="S3912" s="170"/>
      <c r="T3912" s="171"/>
      <c r="AT3912" s="165" t="s">
        <v>206</v>
      </c>
      <c r="AU3912" s="165" t="s">
        <v>81</v>
      </c>
      <c r="AV3912" s="13" t="s">
        <v>81</v>
      </c>
      <c r="AW3912" s="13" t="s">
        <v>34</v>
      </c>
      <c r="AX3912" s="13" t="s">
        <v>72</v>
      </c>
      <c r="AY3912" s="165" t="s">
        <v>195</v>
      </c>
    </row>
    <row r="3913" spans="1:65" s="13" customFormat="1">
      <c r="B3913" s="164"/>
      <c r="D3913" s="159" t="s">
        <v>206</v>
      </c>
      <c r="E3913" s="165" t="s">
        <v>3</v>
      </c>
      <c r="F3913" s="166" t="s">
        <v>1378</v>
      </c>
      <c r="H3913" s="167">
        <v>2.4</v>
      </c>
      <c r="I3913" s="168"/>
      <c r="L3913" s="164"/>
      <c r="M3913" s="169"/>
      <c r="N3913" s="170"/>
      <c r="O3913" s="170"/>
      <c r="P3913" s="170"/>
      <c r="Q3913" s="170"/>
      <c r="R3913" s="170"/>
      <c r="S3913" s="170"/>
      <c r="T3913" s="171"/>
      <c r="AT3913" s="165" t="s">
        <v>206</v>
      </c>
      <c r="AU3913" s="165" t="s">
        <v>81</v>
      </c>
      <c r="AV3913" s="13" t="s">
        <v>81</v>
      </c>
      <c r="AW3913" s="13" t="s">
        <v>34</v>
      </c>
      <c r="AX3913" s="13" t="s">
        <v>72</v>
      </c>
      <c r="AY3913" s="165" t="s">
        <v>195</v>
      </c>
    </row>
    <row r="3914" spans="1:65" s="15" customFormat="1">
      <c r="B3914" s="180"/>
      <c r="D3914" s="159" t="s">
        <v>206</v>
      </c>
      <c r="E3914" s="181" t="s">
        <v>3</v>
      </c>
      <c r="F3914" s="182" t="s">
        <v>212</v>
      </c>
      <c r="H3914" s="183">
        <v>26.85</v>
      </c>
      <c r="I3914" s="184"/>
      <c r="L3914" s="180"/>
      <c r="M3914" s="185"/>
      <c r="N3914" s="186"/>
      <c r="O3914" s="186"/>
      <c r="P3914" s="186"/>
      <c r="Q3914" s="186"/>
      <c r="R3914" s="186"/>
      <c r="S3914" s="186"/>
      <c r="T3914" s="187"/>
      <c r="AT3914" s="181" t="s">
        <v>206</v>
      </c>
      <c r="AU3914" s="181" t="s">
        <v>81</v>
      </c>
      <c r="AV3914" s="15" t="s">
        <v>202</v>
      </c>
      <c r="AW3914" s="15" t="s">
        <v>34</v>
      </c>
      <c r="AX3914" s="15" t="s">
        <v>79</v>
      </c>
      <c r="AY3914" s="181" t="s">
        <v>195</v>
      </c>
    </row>
    <row r="3915" spans="1:65" s="2" customFormat="1" ht="14.45" customHeight="1">
      <c r="A3915" s="35"/>
      <c r="B3915" s="145"/>
      <c r="C3915" s="188" t="s">
        <v>4673</v>
      </c>
      <c r="D3915" s="188" t="s">
        <v>282</v>
      </c>
      <c r="E3915" s="189" t="s">
        <v>4674</v>
      </c>
      <c r="F3915" s="190" t="s">
        <v>4675</v>
      </c>
      <c r="G3915" s="191" t="s">
        <v>300</v>
      </c>
      <c r="H3915" s="192">
        <v>27.655999999999999</v>
      </c>
      <c r="I3915" s="193"/>
      <c r="J3915" s="194">
        <f>ROUND(I3915*H3915,2)</f>
        <v>0</v>
      </c>
      <c r="K3915" s="190" t="s">
        <v>3</v>
      </c>
      <c r="L3915" s="195"/>
      <c r="M3915" s="196" t="s">
        <v>3</v>
      </c>
      <c r="N3915" s="197" t="s">
        <v>43</v>
      </c>
      <c r="O3915" s="56"/>
      <c r="P3915" s="155">
        <f>O3915*H3915</f>
        <v>0</v>
      </c>
      <c r="Q3915" s="155">
        <v>1E-4</v>
      </c>
      <c r="R3915" s="155">
        <f>Q3915*H3915</f>
        <v>2.7656E-3</v>
      </c>
      <c r="S3915" s="155">
        <v>0</v>
      </c>
      <c r="T3915" s="156">
        <f>S3915*H3915</f>
        <v>0</v>
      </c>
      <c r="U3915" s="35"/>
      <c r="V3915" s="35"/>
      <c r="W3915" s="35"/>
      <c r="X3915" s="35"/>
      <c r="Y3915" s="35"/>
      <c r="Z3915" s="35"/>
      <c r="AA3915" s="35"/>
      <c r="AB3915" s="35"/>
      <c r="AC3915" s="35"/>
      <c r="AD3915" s="35"/>
      <c r="AE3915" s="35"/>
      <c r="AR3915" s="157" t="s">
        <v>392</v>
      </c>
      <c r="AT3915" s="157" t="s">
        <v>282</v>
      </c>
      <c r="AU3915" s="157" t="s">
        <v>81</v>
      </c>
      <c r="AY3915" s="20" t="s">
        <v>195</v>
      </c>
      <c r="BE3915" s="158">
        <f>IF(N3915="základní",J3915,0)</f>
        <v>0</v>
      </c>
      <c r="BF3915" s="158">
        <f>IF(N3915="snížená",J3915,0)</f>
        <v>0</v>
      </c>
      <c r="BG3915" s="158">
        <f>IF(N3915="zákl. přenesená",J3915,0)</f>
        <v>0</v>
      </c>
      <c r="BH3915" s="158">
        <f>IF(N3915="sníž. přenesená",J3915,0)</f>
        <v>0</v>
      </c>
      <c r="BI3915" s="158">
        <f>IF(N3915="nulová",J3915,0)</f>
        <v>0</v>
      </c>
      <c r="BJ3915" s="20" t="s">
        <v>79</v>
      </c>
      <c r="BK3915" s="158">
        <f>ROUND(I3915*H3915,2)</f>
        <v>0</v>
      </c>
      <c r="BL3915" s="20" t="s">
        <v>292</v>
      </c>
      <c r="BM3915" s="157" t="s">
        <v>4676</v>
      </c>
    </row>
    <row r="3916" spans="1:65" s="13" customFormat="1">
      <c r="B3916" s="164"/>
      <c r="D3916" s="159" t="s">
        <v>206</v>
      </c>
      <c r="F3916" s="166" t="s">
        <v>4677</v>
      </c>
      <c r="H3916" s="167">
        <v>27.655999999999999</v>
      </c>
      <c r="I3916" s="168"/>
      <c r="L3916" s="164"/>
      <c r="M3916" s="169"/>
      <c r="N3916" s="170"/>
      <c r="O3916" s="170"/>
      <c r="P3916" s="170"/>
      <c r="Q3916" s="170"/>
      <c r="R3916" s="170"/>
      <c r="S3916" s="170"/>
      <c r="T3916" s="171"/>
      <c r="AT3916" s="165" t="s">
        <v>206</v>
      </c>
      <c r="AU3916" s="165" t="s">
        <v>81</v>
      </c>
      <c r="AV3916" s="13" t="s">
        <v>81</v>
      </c>
      <c r="AW3916" s="13" t="s">
        <v>4</v>
      </c>
      <c r="AX3916" s="13" t="s">
        <v>79</v>
      </c>
      <c r="AY3916" s="165" t="s">
        <v>195</v>
      </c>
    </row>
    <row r="3917" spans="1:65" s="2" customFormat="1" ht="37.9" customHeight="1">
      <c r="A3917" s="35"/>
      <c r="B3917" s="145"/>
      <c r="C3917" s="146" t="s">
        <v>4678</v>
      </c>
      <c r="D3917" s="146" t="s">
        <v>197</v>
      </c>
      <c r="E3917" s="147" t="s">
        <v>4679</v>
      </c>
      <c r="F3917" s="148" t="s">
        <v>4680</v>
      </c>
      <c r="G3917" s="149" t="s">
        <v>262</v>
      </c>
      <c r="H3917" s="150">
        <v>3.0000000000000001E-3</v>
      </c>
      <c r="I3917" s="151"/>
      <c r="J3917" s="152">
        <f>ROUND(I3917*H3917,2)</f>
        <v>0</v>
      </c>
      <c r="K3917" s="148" t="s">
        <v>201</v>
      </c>
      <c r="L3917" s="36"/>
      <c r="M3917" s="153" t="s">
        <v>3</v>
      </c>
      <c r="N3917" s="154" t="s">
        <v>43</v>
      </c>
      <c r="O3917" s="56"/>
      <c r="P3917" s="155">
        <f>O3917*H3917</f>
        <v>0</v>
      </c>
      <c r="Q3917" s="155">
        <v>0</v>
      </c>
      <c r="R3917" s="155">
        <f>Q3917*H3917</f>
        <v>0</v>
      </c>
      <c r="S3917" s="155">
        <v>0</v>
      </c>
      <c r="T3917" s="156">
        <f>S3917*H3917</f>
        <v>0</v>
      </c>
      <c r="U3917" s="35"/>
      <c r="V3917" s="35"/>
      <c r="W3917" s="35"/>
      <c r="X3917" s="35"/>
      <c r="Y3917" s="35"/>
      <c r="Z3917" s="35"/>
      <c r="AA3917" s="35"/>
      <c r="AB3917" s="35"/>
      <c r="AC3917" s="35"/>
      <c r="AD3917" s="35"/>
      <c r="AE3917" s="35"/>
      <c r="AR3917" s="157" t="s">
        <v>292</v>
      </c>
      <c r="AT3917" s="157" t="s">
        <v>197</v>
      </c>
      <c r="AU3917" s="157" t="s">
        <v>81</v>
      </c>
      <c r="AY3917" s="20" t="s">
        <v>195</v>
      </c>
      <c r="BE3917" s="158">
        <f>IF(N3917="základní",J3917,0)</f>
        <v>0</v>
      </c>
      <c r="BF3917" s="158">
        <f>IF(N3917="snížená",J3917,0)</f>
        <v>0</v>
      </c>
      <c r="BG3917" s="158">
        <f>IF(N3917="zákl. přenesená",J3917,0)</f>
        <v>0</v>
      </c>
      <c r="BH3917" s="158">
        <f>IF(N3917="sníž. přenesená",J3917,0)</f>
        <v>0</v>
      </c>
      <c r="BI3917" s="158">
        <f>IF(N3917="nulová",J3917,0)</f>
        <v>0</v>
      </c>
      <c r="BJ3917" s="20" t="s">
        <v>79</v>
      </c>
      <c r="BK3917" s="158">
        <f>ROUND(I3917*H3917,2)</f>
        <v>0</v>
      </c>
      <c r="BL3917" s="20" t="s">
        <v>292</v>
      </c>
      <c r="BM3917" s="157" t="s">
        <v>4681</v>
      </c>
    </row>
    <row r="3918" spans="1:65" s="2" customFormat="1" ht="126.75">
      <c r="A3918" s="35"/>
      <c r="B3918" s="36"/>
      <c r="C3918" s="35"/>
      <c r="D3918" s="159" t="s">
        <v>204</v>
      </c>
      <c r="E3918" s="35"/>
      <c r="F3918" s="160" t="s">
        <v>4180</v>
      </c>
      <c r="G3918" s="35"/>
      <c r="H3918" s="35"/>
      <c r="I3918" s="161"/>
      <c r="J3918" s="35"/>
      <c r="K3918" s="35"/>
      <c r="L3918" s="36"/>
      <c r="M3918" s="162"/>
      <c r="N3918" s="163"/>
      <c r="O3918" s="56"/>
      <c r="P3918" s="56"/>
      <c r="Q3918" s="56"/>
      <c r="R3918" s="56"/>
      <c r="S3918" s="56"/>
      <c r="T3918" s="57"/>
      <c r="U3918" s="35"/>
      <c r="V3918" s="35"/>
      <c r="W3918" s="35"/>
      <c r="X3918" s="35"/>
      <c r="Y3918" s="35"/>
      <c r="Z3918" s="35"/>
      <c r="AA3918" s="35"/>
      <c r="AB3918" s="35"/>
      <c r="AC3918" s="35"/>
      <c r="AD3918" s="35"/>
      <c r="AE3918" s="35"/>
      <c r="AT3918" s="20" t="s">
        <v>204</v>
      </c>
      <c r="AU3918" s="20" t="s">
        <v>81</v>
      </c>
    </row>
    <row r="3919" spans="1:65" s="12" customFormat="1" ht="25.9" customHeight="1">
      <c r="B3919" s="132"/>
      <c r="D3919" s="133" t="s">
        <v>71</v>
      </c>
      <c r="E3919" s="134" t="s">
        <v>4682</v>
      </c>
      <c r="F3919" s="134" t="s">
        <v>4683</v>
      </c>
      <c r="I3919" s="135"/>
      <c r="J3919" s="136">
        <f>BK3919</f>
        <v>0</v>
      </c>
      <c r="L3919" s="132"/>
      <c r="M3919" s="137"/>
      <c r="N3919" s="138"/>
      <c r="O3919" s="138"/>
      <c r="P3919" s="139">
        <f>SUM(P3920:P3941)</f>
        <v>0</v>
      </c>
      <c r="Q3919" s="138"/>
      <c r="R3919" s="139">
        <f>SUM(R3920:R3941)</f>
        <v>0</v>
      </c>
      <c r="S3919" s="138"/>
      <c r="T3919" s="140">
        <f>SUM(T3920:T3941)</f>
        <v>0</v>
      </c>
      <c r="AR3919" s="133" t="s">
        <v>81</v>
      </c>
      <c r="AT3919" s="141" t="s">
        <v>71</v>
      </c>
      <c r="AU3919" s="141" t="s">
        <v>72</v>
      </c>
      <c r="AY3919" s="133" t="s">
        <v>195</v>
      </c>
      <c r="BK3919" s="142">
        <f>SUM(BK3920:BK3941)</f>
        <v>0</v>
      </c>
    </row>
    <row r="3920" spans="1:65" s="2" customFormat="1" ht="24.2" customHeight="1">
      <c r="A3920" s="35"/>
      <c r="B3920" s="145"/>
      <c r="C3920" s="146" t="s">
        <v>4684</v>
      </c>
      <c r="D3920" s="146" t="s">
        <v>197</v>
      </c>
      <c r="E3920" s="147" t="s">
        <v>4685</v>
      </c>
      <c r="F3920" s="148" t="s">
        <v>4686</v>
      </c>
      <c r="G3920" s="149" t="s">
        <v>321</v>
      </c>
      <c r="H3920" s="150">
        <v>266</v>
      </c>
      <c r="I3920" s="151"/>
      <c r="J3920" s="152">
        <f>ROUND(I3920*H3920,2)</f>
        <v>0</v>
      </c>
      <c r="K3920" s="148" t="s">
        <v>3</v>
      </c>
      <c r="L3920" s="36"/>
      <c r="M3920" s="153" t="s">
        <v>3</v>
      </c>
      <c r="N3920" s="154" t="s">
        <v>43</v>
      </c>
      <c r="O3920" s="56"/>
      <c r="P3920" s="155">
        <f>O3920*H3920</f>
        <v>0</v>
      </c>
      <c r="Q3920" s="155">
        <v>0</v>
      </c>
      <c r="R3920" s="155">
        <f>Q3920*H3920</f>
        <v>0</v>
      </c>
      <c r="S3920" s="155">
        <v>0</v>
      </c>
      <c r="T3920" s="156">
        <f>S3920*H3920</f>
        <v>0</v>
      </c>
      <c r="U3920" s="35"/>
      <c r="V3920" s="35"/>
      <c r="W3920" s="35"/>
      <c r="X3920" s="35"/>
      <c r="Y3920" s="35"/>
      <c r="Z3920" s="35"/>
      <c r="AA3920" s="35"/>
      <c r="AB3920" s="35"/>
      <c r="AC3920" s="35"/>
      <c r="AD3920" s="35"/>
      <c r="AE3920" s="35"/>
      <c r="AR3920" s="157" t="s">
        <v>292</v>
      </c>
      <c r="AT3920" s="157" t="s">
        <v>197</v>
      </c>
      <c r="AU3920" s="157" t="s">
        <v>79</v>
      </c>
      <c r="AY3920" s="20" t="s">
        <v>195</v>
      </c>
      <c r="BE3920" s="158">
        <f>IF(N3920="základní",J3920,0)</f>
        <v>0</v>
      </c>
      <c r="BF3920" s="158">
        <f>IF(N3920="snížená",J3920,0)</f>
        <v>0</v>
      </c>
      <c r="BG3920" s="158">
        <f>IF(N3920="zákl. přenesená",J3920,0)</f>
        <v>0</v>
      </c>
      <c r="BH3920" s="158">
        <f>IF(N3920="sníž. přenesená",J3920,0)</f>
        <v>0</v>
      </c>
      <c r="BI3920" s="158">
        <f>IF(N3920="nulová",J3920,0)</f>
        <v>0</v>
      </c>
      <c r="BJ3920" s="20" t="s">
        <v>79</v>
      </c>
      <c r="BK3920" s="158">
        <f>ROUND(I3920*H3920,2)</f>
        <v>0</v>
      </c>
      <c r="BL3920" s="20" t="s">
        <v>292</v>
      </c>
      <c r="BM3920" s="157" t="s">
        <v>4687</v>
      </c>
    </row>
    <row r="3921" spans="1:65" s="13" customFormat="1">
      <c r="B3921" s="164"/>
      <c r="D3921" s="159" t="s">
        <v>206</v>
      </c>
      <c r="E3921" s="165" t="s">
        <v>3</v>
      </c>
      <c r="F3921" s="166" t="s">
        <v>4688</v>
      </c>
      <c r="H3921" s="167">
        <v>266</v>
      </c>
      <c r="I3921" s="168"/>
      <c r="L3921" s="164"/>
      <c r="M3921" s="169"/>
      <c r="N3921" s="170"/>
      <c r="O3921" s="170"/>
      <c r="P3921" s="170"/>
      <c r="Q3921" s="170"/>
      <c r="R3921" s="170"/>
      <c r="S3921" s="170"/>
      <c r="T3921" s="171"/>
      <c r="AT3921" s="165" t="s">
        <v>206</v>
      </c>
      <c r="AU3921" s="165" t="s">
        <v>79</v>
      </c>
      <c r="AV3921" s="13" t="s">
        <v>81</v>
      </c>
      <c r="AW3921" s="13" t="s">
        <v>34</v>
      </c>
      <c r="AX3921" s="13" t="s">
        <v>79</v>
      </c>
      <c r="AY3921" s="165" t="s">
        <v>195</v>
      </c>
    </row>
    <row r="3922" spans="1:65" s="2" customFormat="1" ht="24.2" customHeight="1">
      <c r="A3922" s="35"/>
      <c r="B3922" s="145"/>
      <c r="C3922" s="146" t="s">
        <v>4689</v>
      </c>
      <c r="D3922" s="146" t="s">
        <v>197</v>
      </c>
      <c r="E3922" s="147" t="s">
        <v>4690</v>
      </c>
      <c r="F3922" s="148" t="s">
        <v>4691</v>
      </c>
      <c r="G3922" s="149" t="s">
        <v>321</v>
      </c>
      <c r="H3922" s="150">
        <v>266</v>
      </c>
      <c r="I3922" s="151"/>
      <c r="J3922" s="152">
        <f>ROUND(I3922*H3922,2)</f>
        <v>0</v>
      </c>
      <c r="K3922" s="148" t="s">
        <v>3</v>
      </c>
      <c r="L3922" s="36"/>
      <c r="M3922" s="153" t="s">
        <v>3</v>
      </c>
      <c r="N3922" s="154" t="s">
        <v>43</v>
      </c>
      <c r="O3922" s="56"/>
      <c r="P3922" s="155">
        <f>O3922*H3922</f>
        <v>0</v>
      </c>
      <c r="Q3922" s="155">
        <v>0</v>
      </c>
      <c r="R3922" s="155">
        <f>Q3922*H3922</f>
        <v>0</v>
      </c>
      <c r="S3922" s="155">
        <v>0</v>
      </c>
      <c r="T3922" s="156">
        <f>S3922*H3922</f>
        <v>0</v>
      </c>
      <c r="U3922" s="35"/>
      <c r="V3922" s="35"/>
      <c r="W3922" s="35"/>
      <c r="X3922" s="35"/>
      <c r="Y3922" s="35"/>
      <c r="Z3922" s="35"/>
      <c r="AA3922" s="35"/>
      <c r="AB3922" s="35"/>
      <c r="AC3922" s="35"/>
      <c r="AD3922" s="35"/>
      <c r="AE3922" s="35"/>
      <c r="AR3922" s="157" t="s">
        <v>292</v>
      </c>
      <c r="AT3922" s="157" t="s">
        <v>197</v>
      </c>
      <c r="AU3922" s="157" t="s">
        <v>79</v>
      </c>
      <c r="AY3922" s="20" t="s">
        <v>195</v>
      </c>
      <c r="BE3922" s="158">
        <f>IF(N3922="základní",J3922,0)</f>
        <v>0</v>
      </c>
      <c r="BF3922" s="158">
        <f>IF(N3922="snížená",J3922,0)</f>
        <v>0</v>
      </c>
      <c r="BG3922" s="158">
        <f>IF(N3922="zákl. přenesená",J3922,0)</f>
        <v>0</v>
      </c>
      <c r="BH3922" s="158">
        <f>IF(N3922="sníž. přenesená",J3922,0)</f>
        <v>0</v>
      </c>
      <c r="BI3922" s="158">
        <f>IF(N3922="nulová",J3922,0)</f>
        <v>0</v>
      </c>
      <c r="BJ3922" s="20" t="s">
        <v>79</v>
      </c>
      <c r="BK3922" s="158">
        <f>ROUND(I3922*H3922,2)</f>
        <v>0</v>
      </c>
      <c r="BL3922" s="20" t="s">
        <v>292</v>
      </c>
      <c r="BM3922" s="157" t="s">
        <v>4692</v>
      </c>
    </row>
    <row r="3923" spans="1:65" s="13" customFormat="1">
      <c r="B3923" s="164"/>
      <c r="D3923" s="159" t="s">
        <v>206</v>
      </c>
      <c r="E3923" s="165" t="s">
        <v>3</v>
      </c>
      <c r="F3923" s="166" t="s">
        <v>4688</v>
      </c>
      <c r="H3923" s="167">
        <v>266</v>
      </c>
      <c r="I3923" s="168"/>
      <c r="L3923" s="164"/>
      <c r="M3923" s="169"/>
      <c r="N3923" s="170"/>
      <c r="O3923" s="170"/>
      <c r="P3923" s="170"/>
      <c r="Q3923" s="170"/>
      <c r="R3923" s="170"/>
      <c r="S3923" s="170"/>
      <c r="T3923" s="171"/>
      <c r="AT3923" s="165" t="s">
        <v>206</v>
      </c>
      <c r="AU3923" s="165" t="s">
        <v>79</v>
      </c>
      <c r="AV3923" s="13" t="s">
        <v>81</v>
      </c>
      <c r="AW3923" s="13" t="s">
        <v>34</v>
      </c>
      <c r="AX3923" s="13" t="s">
        <v>79</v>
      </c>
      <c r="AY3923" s="165" t="s">
        <v>195</v>
      </c>
    </row>
    <row r="3924" spans="1:65" s="2" customFormat="1" ht="24.2" customHeight="1">
      <c r="A3924" s="35"/>
      <c r="B3924" s="145"/>
      <c r="C3924" s="146" t="s">
        <v>4693</v>
      </c>
      <c r="D3924" s="146" t="s">
        <v>197</v>
      </c>
      <c r="E3924" s="147" t="s">
        <v>4694</v>
      </c>
      <c r="F3924" s="148" t="s">
        <v>4695</v>
      </c>
      <c r="G3924" s="149" t="s">
        <v>467</v>
      </c>
      <c r="H3924" s="150">
        <v>73</v>
      </c>
      <c r="I3924" s="151"/>
      <c r="J3924" s="152">
        <f>ROUND(I3924*H3924,2)</f>
        <v>0</v>
      </c>
      <c r="K3924" s="148" t="s">
        <v>3</v>
      </c>
      <c r="L3924" s="36"/>
      <c r="M3924" s="153" t="s">
        <v>3</v>
      </c>
      <c r="N3924" s="154" t="s">
        <v>43</v>
      </c>
      <c r="O3924" s="56"/>
      <c r="P3924" s="155">
        <f>O3924*H3924</f>
        <v>0</v>
      </c>
      <c r="Q3924" s="155">
        <v>0</v>
      </c>
      <c r="R3924" s="155">
        <f>Q3924*H3924</f>
        <v>0</v>
      </c>
      <c r="S3924" s="155">
        <v>0</v>
      </c>
      <c r="T3924" s="156">
        <f>S3924*H3924</f>
        <v>0</v>
      </c>
      <c r="U3924" s="35"/>
      <c r="V3924" s="35"/>
      <c r="W3924" s="35"/>
      <c r="X3924" s="35"/>
      <c r="Y3924" s="35"/>
      <c r="Z3924" s="35"/>
      <c r="AA3924" s="35"/>
      <c r="AB3924" s="35"/>
      <c r="AC3924" s="35"/>
      <c r="AD3924" s="35"/>
      <c r="AE3924" s="35"/>
      <c r="AR3924" s="157" t="s">
        <v>292</v>
      </c>
      <c r="AT3924" s="157" t="s">
        <v>197</v>
      </c>
      <c r="AU3924" s="157" t="s">
        <v>79</v>
      </c>
      <c r="AY3924" s="20" t="s">
        <v>195</v>
      </c>
      <c r="BE3924" s="158">
        <f>IF(N3924="základní",J3924,0)</f>
        <v>0</v>
      </c>
      <c r="BF3924" s="158">
        <f>IF(N3924="snížená",J3924,0)</f>
        <v>0</v>
      </c>
      <c r="BG3924" s="158">
        <f>IF(N3924="zákl. přenesená",J3924,0)</f>
        <v>0</v>
      </c>
      <c r="BH3924" s="158">
        <f>IF(N3924="sníž. přenesená",J3924,0)</f>
        <v>0</v>
      </c>
      <c r="BI3924" s="158">
        <f>IF(N3924="nulová",J3924,0)</f>
        <v>0</v>
      </c>
      <c r="BJ3924" s="20" t="s">
        <v>79</v>
      </c>
      <c r="BK3924" s="158">
        <f>ROUND(I3924*H3924,2)</f>
        <v>0</v>
      </c>
      <c r="BL3924" s="20" t="s">
        <v>292</v>
      </c>
      <c r="BM3924" s="157" t="s">
        <v>4696</v>
      </c>
    </row>
    <row r="3925" spans="1:65" s="13" customFormat="1">
      <c r="B3925" s="164"/>
      <c r="D3925" s="159" t="s">
        <v>206</v>
      </c>
      <c r="E3925" s="165" t="s">
        <v>3</v>
      </c>
      <c r="F3925" s="166" t="s">
        <v>4697</v>
      </c>
      <c r="H3925" s="167">
        <v>73</v>
      </c>
      <c r="I3925" s="168"/>
      <c r="L3925" s="164"/>
      <c r="M3925" s="169"/>
      <c r="N3925" s="170"/>
      <c r="O3925" s="170"/>
      <c r="P3925" s="170"/>
      <c r="Q3925" s="170"/>
      <c r="R3925" s="170"/>
      <c r="S3925" s="170"/>
      <c r="T3925" s="171"/>
      <c r="AT3925" s="165" t="s">
        <v>206</v>
      </c>
      <c r="AU3925" s="165" t="s">
        <v>79</v>
      </c>
      <c r="AV3925" s="13" t="s">
        <v>81</v>
      </c>
      <c r="AW3925" s="13" t="s">
        <v>34</v>
      </c>
      <c r="AX3925" s="13" t="s">
        <v>79</v>
      </c>
      <c r="AY3925" s="165" t="s">
        <v>195</v>
      </c>
    </row>
    <row r="3926" spans="1:65" s="2" customFormat="1" ht="24.2" customHeight="1">
      <c r="A3926" s="35"/>
      <c r="B3926" s="145"/>
      <c r="C3926" s="146" t="s">
        <v>4698</v>
      </c>
      <c r="D3926" s="146" t="s">
        <v>197</v>
      </c>
      <c r="E3926" s="147" t="s">
        <v>4699</v>
      </c>
      <c r="F3926" s="148" t="s">
        <v>4700</v>
      </c>
      <c r="G3926" s="149" t="s">
        <v>467</v>
      </c>
      <c r="H3926" s="150">
        <v>38</v>
      </c>
      <c r="I3926" s="151"/>
      <c r="J3926" s="152">
        <f>ROUND(I3926*H3926,2)</f>
        <v>0</v>
      </c>
      <c r="K3926" s="148" t="s">
        <v>3</v>
      </c>
      <c r="L3926" s="36"/>
      <c r="M3926" s="153" t="s">
        <v>3</v>
      </c>
      <c r="N3926" s="154" t="s">
        <v>43</v>
      </c>
      <c r="O3926" s="56"/>
      <c r="P3926" s="155">
        <f>O3926*H3926</f>
        <v>0</v>
      </c>
      <c r="Q3926" s="155">
        <v>0</v>
      </c>
      <c r="R3926" s="155">
        <f>Q3926*H3926</f>
        <v>0</v>
      </c>
      <c r="S3926" s="155">
        <v>0</v>
      </c>
      <c r="T3926" s="156">
        <f>S3926*H3926</f>
        <v>0</v>
      </c>
      <c r="U3926" s="35"/>
      <c r="V3926" s="35"/>
      <c r="W3926" s="35"/>
      <c r="X3926" s="35"/>
      <c r="Y3926" s="35"/>
      <c r="Z3926" s="35"/>
      <c r="AA3926" s="35"/>
      <c r="AB3926" s="35"/>
      <c r="AC3926" s="35"/>
      <c r="AD3926" s="35"/>
      <c r="AE3926" s="35"/>
      <c r="AR3926" s="157" t="s">
        <v>292</v>
      </c>
      <c r="AT3926" s="157" t="s">
        <v>197</v>
      </c>
      <c r="AU3926" s="157" t="s">
        <v>79</v>
      </c>
      <c r="AY3926" s="20" t="s">
        <v>195</v>
      </c>
      <c r="BE3926" s="158">
        <f>IF(N3926="základní",J3926,0)</f>
        <v>0</v>
      </c>
      <c r="BF3926" s="158">
        <f>IF(N3926="snížená",J3926,0)</f>
        <v>0</v>
      </c>
      <c r="BG3926" s="158">
        <f>IF(N3926="zákl. přenesená",J3926,0)</f>
        <v>0</v>
      </c>
      <c r="BH3926" s="158">
        <f>IF(N3926="sníž. přenesená",J3926,0)</f>
        <v>0</v>
      </c>
      <c r="BI3926" s="158">
        <f>IF(N3926="nulová",J3926,0)</f>
        <v>0</v>
      </c>
      <c r="BJ3926" s="20" t="s">
        <v>79</v>
      </c>
      <c r="BK3926" s="158">
        <f>ROUND(I3926*H3926,2)</f>
        <v>0</v>
      </c>
      <c r="BL3926" s="20" t="s">
        <v>292</v>
      </c>
      <c r="BM3926" s="157" t="s">
        <v>4701</v>
      </c>
    </row>
    <row r="3927" spans="1:65" s="13" customFormat="1">
      <c r="B3927" s="164"/>
      <c r="D3927" s="159" t="s">
        <v>206</v>
      </c>
      <c r="E3927" s="165" t="s">
        <v>3</v>
      </c>
      <c r="F3927" s="166" t="s">
        <v>4702</v>
      </c>
      <c r="H3927" s="167">
        <v>38</v>
      </c>
      <c r="I3927" s="168"/>
      <c r="L3927" s="164"/>
      <c r="M3927" s="169"/>
      <c r="N3927" s="170"/>
      <c r="O3927" s="170"/>
      <c r="P3927" s="170"/>
      <c r="Q3927" s="170"/>
      <c r="R3927" s="170"/>
      <c r="S3927" s="170"/>
      <c r="T3927" s="171"/>
      <c r="AT3927" s="165" t="s">
        <v>206</v>
      </c>
      <c r="AU3927" s="165" t="s">
        <v>79</v>
      </c>
      <c r="AV3927" s="13" t="s">
        <v>81</v>
      </c>
      <c r="AW3927" s="13" t="s">
        <v>34</v>
      </c>
      <c r="AX3927" s="13" t="s">
        <v>79</v>
      </c>
      <c r="AY3927" s="165" t="s">
        <v>195</v>
      </c>
    </row>
    <row r="3928" spans="1:65" s="2" customFormat="1" ht="24.2" customHeight="1">
      <c r="A3928" s="35"/>
      <c r="B3928" s="145"/>
      <c r="C3928" s="146" t="s">
        <v>2405</v>
      </c>
      <c r="D3928" s="146" t="s">
        <v>197</v>
      </c>
      <c r="E3928" s="147" t="s">
        <v>4703</v>
      </c>
      <c r="F3928" s="148" t="s">
        <v>4704</v>
      </c>
      <c r="G3928" s="149" t="s">
        <v>467</v>
      </c>
      <c r="H3928" s="150">
        <v>18</v>
      </c>
      <c r="I3928" s="151"/>
      <c r="J3928" s="152">
        <f>ROUND(I3928*H3928,2)</f>
        <v>0</v>
      </c>
      <c r="K3928" s="148" t="s">
        <v>3</v>
      </c>
      <c r="L3928" s="36"/>
      <c r="M3928" s="153" t="s">
        <v>3</v>
      </c>
      <c r="N3928" s="154" t="s">
        <v>43</v>
      </c>
      <c r="O3928" s="56"/>
      <c r="P3928" s="155">
        <f>O3928*H3928</f>
        <v>0</v>
      </c>
      <c r="Q3928" s="155">
        <v>0</v>
      </c>
      <c r="R3928" s="155">
        <f>Q3928*H3928</f>
        <v>0</v>
      </c>
      <c r="S3928" s="155">
        <v>0</v>
      </c>
      <c r="T3928" s="156">
        <f>S3928*H3928</f>
        <v>0</v>
      </c>
      <c r="U3928" s="35"/>
      <c r="V3928" s="35"/>
      <c r="W3928" s="35"/>
      <c r="X3928" s="35"/>
      <c r="Y3928" s="35"/>
      <c r="Z3928" s="35"/>
      <c r="AA3928" s="35"/>
      <c r="AB3928" s="35"/>
      <c r="AC3928" s="35"/>
      <c r="AD3928" s="35"/>
      <c r="AE3928" s="35"/>
      <c r="AR3928" s="157" t="s">
        <v>292</v>
      </c>
      <c r="AT3928" s="157" t="s">
        <v>197</v>
      </c>
      <c r="AU3928" s="157" t="s">
        <v>79</v>
      </c>
      <c r="AY3928" s="20" t="s">
        <v>195</v>
      </c>
      <c r="BE3928" s="158">
        <f>IF(N3928="základní",J3928,0)</f>
        <v>0</v>
      </c>
      <c r="BF3928" s="158">
        <f>IF(N3928="snížená",J3928,0)</f>
        <v>0</v>
      </c>
      <c r="BG3928" s="158">
        <f>IF(N3928="zákl. přenesená",J3928,0)</f>
        <v>0</v>
      </c>
      <c r="BH3928" s="158">
        <f>IF(N3928="sníž. přenesená",J3928,0)</f>
        <v>0</v>
      </c>
      <c r="BI3928" s="158">
        <f>IF(N3928="nulová",J3928,0)</f>
        <v>0</v>
      </c>
      <c r="BJ3928" s="20" t="s">
        <v>79</v>
      </c>
      <c r="BK3928" s="158">
        <f>ROUND(I3928*H3928,2)</f>
        <v>0</v>
      </c>
      <c r="BL3928" s="20" t="s">
        <v>292</v>
      </c>
      <c r="BM3928" s="157" t="s">
        <v>4705</v>
      </c>
    </row>
    <row r="3929" spans="1:65" s="13" customFormat="1">
      <c r="B3929" s="164"/>
      <c r="D3929" s="159" t="s">
        <v>206</v>
      </c>
      <c r="E3929" s="165" t="s">
        <v>3</v>
      </c>
      <c r="F3929" s="166" t="s">
        <v>4706</v>
      </c>
      <c r="H3929" s="167">
        <v>18</v>
      </c>
      <c r="I3929" s="168"/>
      <c r="L3929" s="164"/>
      <c r="M3929" s="169"/>
      <c r="N3929" s="170"/>
      <c r="O3929" s="170"/>
      <c r="P3929" s="170"/>
      <c r="Q3929" s="170"/>
      <c r="R3929" s="170"/>
      <c r="S3929" s="170"/>
      <c r="T3929" s="171"/>
      <c r="AT3929" s="165" t="s">
        <v>206</v>
      </c>
      <c r="AU3929" s="165" t="s">
        <v>79</v>
      </c>
      <c r="AV3929" s="13" t="s">
        <v>81</v>
      </c>
      <c r="AW3929" s="13" t="s">
        <v>34</v>
      </c>
      <c r="AX3929" s="13" t="s">
        <v>79</v>
      </c>
      <c r="AY3929" s="165" t="s">
        <v>195</v>
      </c>
    </row>
    <row r="3930" spans="1:65" s="2" customFormat="1" ht="24.2" customHeight="1">
      <c r="A3930" s="35"/>
      <c r="B3930" s="145"/>
      <c r="C3930" s="146" t="s">
        <v>2471</v>
      </c>
      <c r="D3930" s="146" t="s">
        <v>197</v>
      </c>
      <c r="E3930" s="147" t="s">
        <v>4707</v>
      </c>
      <c r="F3930" s="148" t="s">
        <v>4708</v>
      </c>
      <c r="G3930" s="149" t="s">
        <v>467</v>
      </c>
      <c r="H3930" s="150">
        <v>58</v>
      </c>
      <c r="I3930" s="151"/>
      <c r="J3930" s="152">
        <f>ROUND(I3930*H3930,2)</f>
        <v>0</v>
      </c>
      <c r="K3930" s="148" t="s">
        <v>3</v>
      </c>
      <c r="L3930" s="36"/>
      <c r="M3930" s="153" t="s">
        <v>3</v>
      </c>
      <c r="N3930" s="154" t="s">
        <v>43</v>
      </c>
      <c r="O3930" s="56"/>
      <c r="P3930" s="155">
        <f>O3930*H3930</f>
        <v>0</v>
      </c>
      <c r="Q3930" s="155">
        <v>0</v>
      </c>
      <c r="R3930" s="155">
        <f>Q3930*H3930</f>
        <v>0</v>
      </c>
      <c r="S3930" s="155">
        <v>0</v>
      </c>
      <c r="T3930" s="156">
        <f>S3930*H3930</f>
        <v>0</v>
      </c>
      <c r="U3930" s="35"/>
      <c r="V3930" s="35"/>
      <c r="W3930" s="35"/>
      <c r="X3930" s="35"/>
      <c r="Y3930" s="35"/>
      <c r="Z3930" s="35"/>
      <c r="AA3930" s="35"/>
      <c r="AB3930" s="35"/>
      <c r="AC3930" s="35"/>
      <c r="AD3930" s="35"/>
      <c r="AE3930" s="35"/>
      <c r="AR3930" s="157" t="s">
        <v>292</v>
      </c>
      <c r="AT3930" s="157" t="s">
        <v>197</v>
      </c>
      <c r="AU3930" s="157" t="s">
        <v>79</v>
      </c>
      <c r="AY3930" s="20" t="s">
        <v>195</v>
      </c>
      <c r="BE3930" s="158">
        <f>IF(N3930="základní",J3930,0)</f>
        <v>0</v>
      </c>
      <c r="BF3930" s="158">
        <f>IF(N3930="snížená",J3930,0)</f>
        <v>0</v>
      </c>
      <c r="BG3930" s="158">
        <f>IF(N3930="zákl. přenesená",J3930,0)</f>
        <v>0</v>
      </c>
      <c r="BH3930" s="158">
        <f>IF(N3930="sníž. přenesená",J3930,0)</f>
        <v>0</v>
      </c>
      <c r="BI3930" s="158">
        <f>IF(N3930="nulová",J3930,0)</f>
        <v>0</v>
      </c>
      <c r="BJ3930" s="20" t="s">
        <v>79</v>
      </c>
      <c r="BK3930" s="158">
        <f>ROUND(I3930*H3930,2)</f>
        <v>0</v>
      </c>
      <c r="BL3930" s="20" t="s">
        <v>292</v>
      </c>
      <c r="BM3930" s="157" t="s">
        <v>4709</v>
      </c>
    </row>
    <row r="3931" spans="1:65" s="13" customFormat="1">
      <c r="B3931" s="164"/>
      <c r="D3931" s="159" t="s">
        <v>206</v>
      </c>
      <c r="E3931" s="165" t="s">
        <v>3</v>
      </c>
      <c r="F3931" s="166" t="s">
        <v>4710</v>
      </c>
      <c r="H3931" s="167">
        <v>58</v>
      </c>
      <c r="I3931" s="168"/>
      <c r="L3931" s="164"/>
      <c r="M3931" s="169"/>
      <c r="N3931" s="170"/>
      <c r="O3931" s="170"/>
      <c r="P3931" s="170"/>
      <c r="Q3931" s="170"/>
      <c r="R3931" s="170"/>
      <c r="S3931" s="170"/>
      <c r="T3931" s="171"/>
      <c r="AT3931" s="165" t="s">
        <v>206</v>
      </c>
      <c r="AU3931" s="165" t="s">
        <v>79</v>
      </c>
      <c r="AV3931" s="13" t="s">
        <v>81</v>
      </c>
      <c r="AW3931" s="13" t="s">
        <v>34</v>
      </c>
      <c r="AX3931" s="13" t="s">
        <v>79</v>
      </c>
      <c r="AY3931" s="165" t="s">
        <v>195</v>
      </c>
    </row>
    <row r="3932" spans="1:65" s="2" customFormat="1" ht="24.2" customHeight="1">
      <c r="A3932" s="35"/>
      <c r="B3932" s="145"/>
      <c r="C3932" s="146" t="s">
        <v>2638</v>
      </c>
      <c r="D3932" s="146" t="s">
        <v>197</v>
      </c>
      <c r="E3932" s="147" t="s">
        <v>4711</v>
      </c>
      <c r="F3932" s="148" t="s">
        <v>4712</v>
      </c>
      <c r="G3932" s="149" t="s">
        <v>467</v>
      </c>
      <c r="H3932" s="150">
        <v>28</v>
      </c>
      <c r="I3932" s="151"/>
      <c r="J3932" s="152">
        <f>ROUND(I3932*H3932,2)</f>
        <v>0</v>
      </c>
      <c r="K3932" s="148" t="s">
        <v>3</v>
      </c>
      <c r="L3932" s="36"/>
      <c r="M3932" s="153" t="s">
        <v>3</v>
      </c>
      <c r="N3932" s="154" t="s">
        <v>43</v>
      </c>
      <c r="O3932" s="56"/>
      <c r="P3932" s="155">
        <f>O3932*H3932</f>
        <v>0</v>
      </c>
      <c r="Q3932" s="155">
        <v>0</v>
      </c>
      <c r="R3932" s="155">
        <f>Q3932*H3932</f>
        <v>0</v>
      </c>
      <c r="S3932" s="155">
        <v>0</v>
      </c>
      <c r="T3932" s="156">
        <f>S3932*H3932</f>
        <v>0</v>
      </c>
      <c r="U3932" s="35"/>
      <c r="V3932" s="35"/>
      <c r="W3932" s="35"/>
      <c r="X3932" s="35"/>
      <c r="Y3932" s="35"/>
      <c r="Z3932" s="35"/>
      <c r="AA3932" s="35"/>
      <c r="AB3932" s="35"/>
      <c r="AC3932" s="35"/>
      <c r="AD3932" s="35"/>
      <c r="AE3932" s="35"/>
      <c r="AR3932" s="157" t="s">
        <v>292</v>
      </c>
      <c r="AT3932" s="157" t="s">
        <v>197</v>
      </c>
      <c r="AU3932" s="157" t="s">
        <v>79</v>
      </c>
      <c r="AY3932" s="20" t="s">
        <v>195</v>
      </c>
      <c r="BE3932" s="158">
        <f>IF(N3932="základní",J3932,0)</f>
        <v>0</v>
      </c>
      <c r="BF3932" s="158">
        <f>IF(N3932="snížená",J3932,0)</f>
        <v>0</v>
      </c>
      <c r="BG3932" s="158">
        <f>IF(N3932="zákl. přenesená",J3932,0)</f>
        <v>0</v>
      </c>
      <c r="BH3932" s="158">
        <f>IF(N3932="sníž. přenesená",J3932,0)</f>
        <v>0</v>
      </c>
      <c r="BI3932" s="158">
        <f>IF(N3932="nulová",J3932,0)</f>
        <v>0</v>
      </c>
      <c r="BJ3932" s="20" t="s">
        <v>79</v>
      </c>
      <c r="BK3932" s="158">
        <f>ROUND(I3932*H3932,2)</f>
        <v>0</v>
      </c>
      <c r="BL3932" s="20" t="s">
        <v>292</v>
      </c>
      <c r="BM3932" s="157" t="s">
        <v>4713</v>
      </c>
    </row>
    <row r="3933" spans="1:65" s="13" customFormat="1">
      <c r="B3933" s="164"/>
      <c r="D3933" s="159" t="s">
        <v>206</v>
      </c>
      <c r="E3933" s="165" t="s">
        <v>3</v>
      </c>
      <c r="F3933" s="166" t="s">
        <v>4714</v>
      </c>
      <c r="H3933" s="167">
        <v>28</v>
      </c>
      <c r="I3933" s="168"/>
      <c r="L3933" s="164"/>
      <c r="M3933" s="169"/>
      <c r="N3933" s="170"/>
      <c r="O3933" s="170"/>
      <c r="P3933" s="170"/>
      <c r="Q3933" s="170"/>
      <c r="R3933" s="170"/>
      <c r="S3933" s="170"/>
      <c r="T3933" s="171"/>
      <c r="AT3933" s="165" t="s">
        <v>206</v>
      </c>
      <c r="AU3933" s="165" t="s">
        <v>79</v>
      </c>
      <c r="AV3933" s="13" t="s">
        <v>81</v>
      </c>
      <c r="AW3933" s="13" t="s">
        <v>34</v>
      </c>
      <c r="AX3933" s="13" t="s">
        <v>79</v>
      </c>
      <c r="AY3933" s="165" t="s">
        <v>195</v>
      </c>
    </row>
    <row r="3934" spans="1:65" s="2" customFormat="1" ht="24.2" customHeight="1">
      <c r="A3934" s="35"/>
      <c r="B3934" s="145"/>
      <c r="C3934" s="146" t="s">
        <v>4715</v>
      </c>
      <c r="D3934" s="146" t="s">
        <v>197</v>
      </c>
      <c r="E3934" s="147" t="s">
        <v>4716</v>
      </c>
      <c r="F3934" s="148" t="s">
        <v>4717</v>
      </c>
      <c r="G3934" s="149" t="s">
        <v>467</v>
      </c>
      <c r="H3934" s="150">
        <v>30</v>
      </c>
      <c r="I3934" s="151"/>
      <c r="J3934" s="152">
        <f>ROUND(I3934*H3934,2)</f>
        <v>0</v>
      </c>
      <c r="K3934" s="148" t="s">
        <v>3</v>
      </c>
      <c r="L3934" s="36"/>
      <c r="M3934" s="153" t="s">
        <v>3</v>
      </c>
      <c r="N3934" s="154" t="s">
        <v>43</v>
      </c>
      <c r="O3934" s="56"/>
      <c r="P3934" s="155">
        <f>O3934*H3934</f>
        <v>0</v>
      </c>
      <c r="Q3934" s="155">
        <v>0</v>
      </c>
      <c r="R3934" s="155">
        <f>Q3934*H3934</f>
        <v>0</v>
      </c>
      <c r="S3934" s="155">
        <v>0</v>
      </c>
      <c r="T3934" s="156">
        <f>S3934*H3934</f>
        <v>0</v>
      </c>
      <c r="U3934" s="35"/>
      <c r="V3934" s="35"/>
      <c r="W3934" s="35"/>
      <c r="X3934" s="35"/>
      <c r="Y3934" s="35"/>
      <c r="Z3934" s="35"/>
      <c r="AA3934" s="35"/>
      <c r="AB3934" s="35"/>
      <c r="AC3934" s="35"/>
      <c r="AD3934" s="35"/>
      <c r="AE3934" s="35"/>
      <c r="AR3934" s="157" t="s">
        <v>292</v>
      </c>
      <c r="AT3934" s="157" t="s">
        <v>197</v>
      </c>
      <c r="AU3934" s="157" t="s">
        <v>79</v>
      </c>
      <c r="AY3934" s="20" t="s">
        <v>195</v>
      </c>
      <c r="BE3934" s="158">
        <f>IF(N3934="základní",J3934,0)</f>
        <v>0</v>
      </c>
      <c r="BF3934" s="158">
        <f>IF(N3934="snížená",J3934,0)</f>
        <v>0</v>
      </c>
      <c r="BG3934" s="158">
        <f>IF(N3934="zákl. přenesená",J3934,0)</f>
        <v>0</v>
      </c>
      <c r="BH3934" s="158">
        <f>IF(N3934="sníž. přenesená",J3934,0)</f>
        <v>0</v>
      </c>
      <c r="BI3934" s="158">
        <f>IF(N3934="nulová",J3934,0)</f>
        <v>0</v>
      </c>
      <c r="BJ3934" s="20" t="s">
        <v>79</v>
      </c>
      <c r="BK3934" s="158">
        <f>ROUND(I3934*H3934,2)</f>
        <v>0</v>
      </c>
      <c r="BL3934" s="20" t="s">
        <v>292</v>
      </c>
      <c r="BM3934" s="157" t="s">
        <v>4718</v>
      </c>
    </row>
    <row r="3935" spans="1:65" s="13" customFormat="1">
      <c r="B3935" s="164"/>
      <c r="D3935" s="159" t="s">
        <v>206</v>
      </c>
      <c r="E3935" s="165" t="s">
        <v>3</v>
      </c>
      <c r="F3935" s="166" t="s">
        <v>4719</v>
      </c>
      <c r="H3935" s="167">
        <v>30</v>
      </c>
      <c r="I3935" s="168"/>
      <c r="L3935" s="164"/>
      <c r="M3935" s="169"/>
      <c r="N3935" s="170"/>
      <c r="O3935" s="170"/>
      <c r="P3935" s="170"/>
      <c r="Q3935" s="170"/>
      <c r="R3935" s="170"/>
      <c r="S3935" s="170"/>
      <c r="T3935" s="171"/>
      <c r="AT3935" s="165" t="s">
        <v>206</v>
      </c>
      <c r="AU3935" s="165" t="s">
        <v>79</v>
      </c>
      <c r="AV3935" s="13" t="s">
        <v>81</v>
      </c>
      <c r="AW3935" s="13" t="s">
        <v>34</v>
      </c>
      <c r="AX3935" s="13" t="s">
        <v>79</v>
      </c>
      <c r="AY3935" s="165" t="s">
        <v>195</v>
      </c>
    </row>
    <row r="3936" spans="1:65" s="2" customFormat="1" ht="24.2" customHeight="1">
      <c r="A3936" s="35"/>
      <c r="B3936" s="145"/>
      <c r="C3936" s="146" t="s">
        <v>4720</v>
      </c>
      <c r="D3936" s="146" t="s">
        <v>197</v>
      </c>
      <c r="E3936" s="147" t="s">
        <v>4721</v>
      </c>
      <c r="F3936" s="148" t="s">
        <v>4722</v>
      </c>
      <c r="G3936" s="149" t="s">
        <v>467</v>
      </c>
      <c r="H3936" s="150">
        <v>50</v>
      </c>
      <c r="I3936" s="151"/>
      <c r="J3936" s="152">
        <f>ROUND(I3936*H3936,2)</f>
        <v>0</v>
      </c>
      <c r="K3936" s="148" t="s">
        <v>3</v>
      </c>
      <c r="L3936" s="36"/>
      <c r="M3936" s="153" t="s">
        <v>3</v>
      </c>
      <c r="N3936" s="154" t="s">
        <v>43</v>
      </c>
      <c r="O3936" s="56"/>
      <c r="P3936" s="155">
        <f>O3936*H3936</f>
        <v>0</v>
      </c>
      <c r="Q3936" s="155">
        <v>0</v>
      </c>
      <c r="R3936" s="155">
        <f>Q3936*H3936</f>
        <v>0</v>
      </c>
      <c r="S3936" s="155">
        <v>0</v>
      </c>
      <c r="T3936" s="156">
        <f>S3936*H3936</f>
        <v>0</v>
      </c>
      <c r="U3936" s="35"/>
      <c r="V3936" s="35"/>
      <c r="W3936" s="35"/>
      <c r="X3936" s="35"/>
      <c r="Y3936" s="35"/>
      <c r="Z3936" s="35"/>
      <c r="AA3936" s="35"/>
      <c r="AB3936" s="35"/>
      <c r="AC3936" s="35"/>
      <c r="AD3936" s="35"/>
      <c r="AE3936" s="35"/>
      <c r="AR3936" s="157" t="s">
        <v>292</v>
      </c>
      <c r="AT3936" s="157" t="s">
        <v>197</v>
      </c>
      <c r="AU3936" s="157" t="s">
        <v>79</v>
      </c>
      <c r="AY3936" s="20" t="s">
        <v>195</v>
      </c>
      <c r="BE3936" s="158">
        <f>IF(N3936="základní",J3936,0)</f>
        <v>0</v>
      </c>
      <c r="BF3936" s="158">
        <f>IF(N3936="snížená",J3936,0)</f>
        <v>0</v>
      </c>
      <c r="BG3936" s="158">
        <f>IF(N3936="zákl. přenesená",J3936,0)</f>
        <v>0</v>
      </c>
      <c r="BH3936" s="158">
        <f>IF(N3936="sníž. přenesená",J3936,0)</f>
        <v>0</v>
      </c>
      <c r="BI3936" s="158">
        <f>IF(N3936="nulová",J3936,0)</f>
        <v>0</v>
      </c>
      <c r="BJ3936" s="20" t="s">
        <v>79</v>
      </c>
      <c r="BK3936" s="158">
        <f>ROUND(I3936*H3936,2)</f>
        <v>0</v>
      </c>
      <c r="BL3936" s="20" t="s">
        <v>292</v>
      </c>
      <c r="BM3936" s="157" t="s">
        <v>4723</v>
      </c>
    </row>
    <row r="3937" spans="1:65" s="13" customFormat="1">
      <c r="B3937" s="164"/>
      <c r="D3937" s="159" t="s">
        <v>206</v>
      </c>
      <c r="E3937" s="165" t="s">
        <v>3</v>
      </c>
      <c r="F3937" s="166" t="s">
        <v>4724</v>
      </c>
      <c r="H3937" s="167">
        <v>50</v>
      </c>
      <c r="I3937" s="168"/>
      <c r="L3937" s="164"/>
      <c r="M3937" s="169"/>
      <c r="N3937" s="170"/>
      <c r="O3937" s="170"/>
      <c r="P3937" s="170"/>
      <c r="Q3937" s="170"/>
      <c r="R3937" s="170"/>
      <c r="S3937" s="170"/>
      <c r="T3937" s="171"/>
      <c r="AT3937" s="165" t="s">
        <v>206</v>
      </c>
      <c r="AU3937" s="165" t="s">
        <v>79</v>
      </c>
      <c r="AV3937" s="13" t="s">
        <v>81</v>
      </c>
      <c r="AW3937" s="13" t="s">
        <v>34</v>
      </c>
      <c r="AX3937" s="13" t="s">
        <v>79</v>
      </c>
      <c r="AY3937" s="165" t="s">
        <v>195</v>
      </c>
    </row>
    <row r="3938" spans="1:65" s="2" customFormat="1" ht="24.2" customHeight="1">
      <c r="A3938" s="35"/>
      <c r="B3938" s="145"/>
      <c r="C3938" s="146" t="s">
        <v>4725</v>
      </c>
      <c r="D3938" s="146" t="s">
        <v>197</v>
      </c>
      <c r="E3938" s="147" t="s">
        <v>4726</v>
      </c>
      <c r="F3938" s="148" t="s">
        <v>4727</v>
      </c>
      <c r="G3938" s="149" t="s">
        <v>321</v>
      </c>
      <c r="H3938" s="150">
        <v>5</v>
      </c>
      <c r="I3938" s="151"/>
      <c r="J3938" s="152">
        <f>ROUND(I3938*H3938,2)</f>
        <v>0</v>
      </c>
      <c r="K3938" s="148" t="s">
        <v>3</v>
      </c>
      <c r="L3938" s="36"/>
      <c r="M3938" s="153" t="s">
        <v>3</v>
      </c>
      <c r="N3938" s="154" t="s">
        <v>43</v>
      </c>
      <c r="O3938" s="56"/>
      <c r="P3938" s="155">
        <f>O3938*H3938</f>
        <v>0</v>
      </c>
      <c r="Q3938" s="155">
        <v>0</v>
      </c>
      <c r="R3938" s="155">
        <f>Q3938*H3938</f>
        <v>0</v>
      </c>
      <c r="S3938" s="155">
        <v>0</v>
      </c>
      <c r="T3938" s="156">
        <f>S3938*H3938</f>
        <v>0</v>
      </c>
      <c r="U3938" s="35"/>
      <c r="V3938" s="35"/>
      <c r="W3938" s="35"/>
      <c r="X3938" s="35"/>
      <c r="Y3938" s="35"/>
      <c r="Z3938" s="35"/>
      <c r="AA3938" s="35"/>
      <c r="AB3938" s="35"/>
      <c r="AC3938" s="35"/>
      <c r="AD3938" s="35"/>
      <c r="AE3938" s="35"/>
      <c r="AR3938" s="157" t="s">
        <v>292</v>
      </c>
      <c r="AT3938" s="157" t="s">
        <v>197</v>
      </c>
      <c r="AU3938" s="157" t="s">
        <v>79</v>
      </c>
      <c r="AY3938" s="20" t="s">
        <v>195</v>
      </c>
      <c r="BE3938" s="158">
        <f>IF(N3938="základní",J3938,0)</f>
        <v>0</v>
      </c>
      <c r="BF3938" s="158">
        <f>IF(N3938="snížená",J3938,0)</f>
        <v>0</v>
      </c>
      <c r="BG3938" s="158">
        <f>IF(N3938="zákl. přenesená",J3938,0)</f>
        <v>0</v>
      </c>
      <c r="BH3938" s="158">
        <f>IF(N3938="sníž. přenesená",J3938,0)</f>
        <v>0</v>
      </c>
      <c r="BI3938" s="158">
        <f>IF(N3938="nulová",J3938,0)</f>
        <v>0</v>
      </c>
      <c r="BJ3938" s="20" t="s">
        <v>79</v>
      </c>
      <c r="BK3938" s="158">
        <f>ROUND(I3938*H3938,2)</f>
        <v>0</v>
      </c>
      <c r="BL3938" s="20" t="s">
        <v>292</v>
      </c>
      <c r="BM3938" s="157" t="s">
        <v>4728</v>
      </c>
    </row>
    <row r="3939" spans="1:65" s="13" customFormat="1">
      <c r="B3939" s="164"/>
      <c r="D3939" s="159" t="s">
        <v>206</v>
      </c>
      <c r="E3939" s="165" t="s">
        <v>3</v>
      </c>
      <c r="F3939" s="166" t="s">
        <v>4729</v>
      </c>
      <c r="H3939" s="167">
        <v>5</v>
      </c>
      <c r="I3939" s="168"/>
      <c r="L3939" s="164"/>
      <c r="M3939" s="169"/>
      <c r="N3939" s="170"/>
      <c r="O3939" s="170"/>
      <c r="P3939" s="170"/>
      <c r="Q3939" s="170"/>
      <c r="R3939" s="170"/>
      <c r="S3939" s="170"/>
      <c r="T3939" s="171"/>
      <c r="AT3939" s="165" t="s">
        <v>206</v>
      </c>
      <c r="AU3939" s="165" t="s">
        <v>79</v>
      </c>
      <c r="AV3939" s="13" t="s">
        <v>81</v>
      </c>
      <c r="AW3939" s="13" t="s">
        <v>34</v>
      </c>
      <c r="AX3939" s="13" t="s">
        <v>79</v>
      </c>
      <c r="AY3939" s="165" t="s">
        <v>195</v>
      </c>
    </row>
    <row r="3940" spans="1:65" s="2" customFormat="1" ht="24.2" customHeight="1">
      <c r="A3940" s="35"/>
      <c r="B3940" s="145"/>
      <c r="C3940" s="146" t="s">
        <v>4730</v>
      </c>
      <c r="D3940" s="146" t="s">
        <v>197</v>
      </c>
      <c r="E3940" s="147" t="s">
        <v>4731</v>
      </c>
      <c r="F3940" s="148" t="s">
        <v>4732</v>
      </c>
      <c r="G3940" s="149" t="s">
        <v>467</v>
      </c>
      <c r="H3940" s="150">
        <v>166</v>
      </c>
      <c r="I3940" s="151"/>
      <c r="J3940" s="152">
        <f>ROUND(I3940*H3940,2)</f>
        <v>0</v>
      </c>
      <c r="K3940" s="148" t="s">
        <v>3</v>
      </c>
      <c r="L3940" s="36"/>
      <c r="M3940" s="153" t="s">
        <v>3</v>
      </c>
      <c r="N3940" s="154" t="s">
        <v>43</v>
      </c>
      <c r="O3940" s="56"/>
      <c r="P3940" s="155">
        <f>O3940*H3940</f>
        <v>0</v>
      </c>
      <c r="Q3940" s="155">
        <v>0</v>
      </c>
      <c r="R3940" s="155">
        <f>Q3940*H3940</f>
        <v>0</v>
      </c>
      <c r="S3940" s="155">
        <v>0</v>
      </c>
      <c r="T3940" s="156">
        <f>S3940*H3940</f>
        <v>0</v>
      </c>
      <c r="U3940" s="35"/>
      <c r="V3940" s="35"/>
      <c r="W3940" s="35"/>
      <c r="X3940" s="35"/>
      <c r="Y3940" s="35"/>
      <c r="Z3940" s="35"/>
      <c r="AA3940" s="35"/>
      <c r="AB3940" s="35"/>
      <c r="AC3940" s="35"/>
      <c r="AD3940" s="35"/>
      <c r="AE3940" s="35"/>
      <c r="AR3940" s="157" t="s">
        <v>292</v>
      </c>
      <c r="AT3940" s="157" t="s">
        <v>197</v>
      </c>
      <c r="AU3940" s="157" t="s">
        <v>79</v>
      </c>
      <c r="AY3940" s="20" t="s">
        <v>195</v>
      </c>
      <c r="BE3940" s="158">
        <f>IF(N3940="základní",J3940,0)</f>
        <v>0</v>
      </c>
      <c r="BF3940" s="158">
        <f>IF(N3940="snížená",J3940,0)</f>
        <v>0</v>
      </c>
      <c r="BG3940" s="158">
        <f>IF(N3940="zákl. přenesená",J3940,0)</f>
        <v>0</v>
      </c>
      <c r="BH3940" s="158">
        <f>IF(N3940="sníž. přenesená",J3940,0)</f>
        <v>0</v>
      </c>
      <c r="BI3940" s="158">
        <f>IF(N3940="nulová",J3940,0)</f>
        <v>0</v>
      </c>
      <c r="BJ3940" s="20" t="s">
        <v>79</v>
      </c>
      <c r="BK3940" s="158">
        <f>ROUND(I3940*H3940,2)</f>
        <v>0</v>
      </c>
      <c r="BL3940" s="20" t="s">
        <v>292</v>
      </c>
      <c r="BM3940" s="157" t="s">
        <v>4733</v>
      </c>
    </row>
    <row r="3941" spans="1:65" s="13" customFormat="1">
      <c r="B3941" s="164"/>
      <c r="D3941" s="159" t="s">
        <v>206</v>
      </c>
      <c r="E3941" s="165" t="s">
        <v>3</v>
      </c>
      <c r="F3941" s="166" t="s">
        <v>4734</v>
      </c>
      <c r="H3941" s="167">
        <v>166</v>
      </c>
      <c r="I3941" s="168"/>
      <c r="L3941" s="164"/>
      <c r="M3941" s="169"/>
      <c r="N3941" s="170"/>
      <c r="O3941" s="170"/>
      <c r="P3941" s="170"/>
      <c r="Q3941" s="170"/>
      <c r="R3941" s="170"/>
      <c r="S3941" s="170"/>
      <c r="T3941" s="171"/>
      <c r="AT3941" s="165" t="s">
        <v>206</v>
      </c>
      <c r="AU3941" s="165" t="s">
        <v>79</v>
      </c>
      <c r="AV3941" s="13" t="s">
        <v>81</v>
      </c>
      <c r="AW3941" s="13" t="s">
        <v>34</v>
      </c>
      <c r="AX3941" s="13" t="s">
        <v>79</v>
      </c>
      <c r="AY3941" s="165" t="s">
        <v>195</v>
      </c>
    </row>
    <row r="3942" spans="1:65" s="12" customFormat="1" ht="25.9" customHeight="1">
      <c r="B3942" s="132"/>
      <c r="D3942" s="133" t="s">
        <v>71</v>
      </c>
      <c r="E3942" s="134" t="s">
        <v>282</v>
      </c>
      <c r="F3942" s="134" t="s">
        <v>4735</v>
      </c>
      <c r="I3942" s="135"/>
      <c r="J3942" s="136">
        <f>BK3942</f>
        <v>0</v>
      </c>
      <c r="L3942" s="132"/>
      <c r="M3942" s="137"/>
      <c r="N3942" s="138"/>
      <c r="O3942" s="138"/>
      <c r="P3942" s="139">
        <f>P3943</f>
        <v>0</v>
      </c>
      <c r="Q3942" s="138"/>
      <c r="R3942" s="139">
        <f>R3943</f>
        <v>0</v>
      </c>
      <c r="S3942" s="138"/>
      <c r="T3942" s="140">
        <f>T3943</f>
        <v>0</v>
      </c>
      <c r="AR3942" s="133" t="s">
        <v>109</v>
      </c>
      <c r="AT3942" s="141" t="s">
        <v>71</v>
      </c>
      <c r="AU3942" s="141" t="s">
        <v>72</v>
      </c>
      <c r="AY3942" s="133" t="s">
        <v>195</v>
      </c>
      <c r="BK3942" s="142">
        <f>BK3943</f>
        <v>0</v>
      </c>
    </row>
    <row r="3943" spans="1:65" s="12" customFormat="1" ht="22.9" customHeight="1">
      <c r="B3943" s="132"/>
      <c r="D3943" s="133" t="s">
        <v>71</v>
      </c>
      <c r="E3943" s="143" t="s">
        <v>4736</v>
      </c>
      <c r="F3943" s="143" t="s">
        <v>4737</v>
      </c>
      <c r="I3943" s="135"/>
      <c r="J3943" s="144">
        <f>BK3943</f>
        <v>0</v>
      </c>
      <c r="L3943" s="132"/>
      <c r="M3943" s="137"/>
      <c r="N3943" s="138"/>
      <c r="O3943" s="138"/>
      <c r="P3943" s="139">
        <f>P3944</f>
        <v>0</v>
      </c>
      <c r="Q3943" s="138"/>
      <c r="R3943" s="139">
        <f>R3944</f>
        <v>0</v>
      </c>
      <c r="S3943" s="138"/>
      <c r="T3943" s="140">
        <f>T3944</f>
        <v>0</v>
      </c>
      <c r="AR3943" s="133" t="s">
        <v>109</v>
      </c>
      <c r="AT3943" s="141" t="s">
        <v>71</v>
      </c>
      <c r="AU3943" s="141" t="s">
        <v>79</v>
      </c>
      <c r="AY3943" s="133" t="s">
        <v>195</v>
      </c>
      <c r="BK3943" s="142">
        <f>BK3944</f>
        <v>0</v>
      </c>
    </row>
    <row r="3944" spans="1:65" s="2" customFormat="1" ht="49.15" customHeight="1">
      <c r="A3944" s="35"/>
      <c r="B3944" s="145"/>
      <c r="C3944" s="146" t="s">
        <v>4738</v>
      </c>
      <c r="D3944" s="146" t="s">
        <v>197</v>
      </c>
      <c r="E3944" s="147" t="s">
        <v>4739</v>
      </c>
      <c r="F3944" s="148" t="s">
        <v>4740</v>
      </c>
      <c r="G3944" s="149" t="s">
        <v>467</v>
      </c>
      <c r="H3944" s="150">
        <v>1</v>
      </c>
      <c r="I3944" s="151"/>
      <c r="J3944" s="152">
        <f>ROUND(I3944*H3944,2)</f>
        <v>0</v>
      </c>
      <c r="K3944" s="148" t="s">
        <v>3</v>
      </c>
      <c r="L3944" s="36"/>
      <c r="M3944" s="153" t="s">
        <v>3</v>
      </c>
      <c r="N3944" s="154" t="s">
        <v>43</v>
      </c>
      <c r="O3944" s="56"/>
      <c r="P3944" s="155">
        <f>O3944*H3944</f>
        <v>0</v>
      </c>
      <c r="Q3944" s="155">
        <v>0</v>
      </c>
      <c r="R3944" s="155">
        <f>Q3944*H3944</f>
        <v>0</v>
      </c>
      <c r="S3944" s="155">
        <v>0</v>
      </c>
      <c r="T3944" s="156">
        <f>S3944*H3944</f>
        <v>0</v>
      </c>
      <c r="U3944" s="35"/>
      <c r="V3944" s="35"/>
      <c r="W3944" s="35"/>
      <c r="X3944" s="35"/>
      <c r="Y3944" s="35"/>
      <c r="Z3944" s="35"/>
      <c r="AA3944" s="35"/>
      <c r="AB3944" s="35"/>
      <c r="AC3944" s="35"/>
      <c r="AD3944" s="35"/>
      <c r="AE3944" s="35"/>
      <c r="AR3944" s="157" t="s">
        <v>744</v>
      </c>
      <c r="AT3944" s="157" t="s">
        <v>197</v>
      </c>
      <c r="AU3944" s="157" t="s">
        <v>81</v>
      </c>
      <c r="AY3944" s="20" t="s">
        <v>195</v>
      </c>
      <c r="BE3944" s="158">
        <f>IF(N3944="základní",J3944,0)</f>
        <v>0</v>
      </c>
      <c r="BF3944" s="158">
        <f>IF(N3944="snížená",J3944,0)</f>
        <v>0</v>
      </c>
      <c r="BG3944" s="158">
        <f>IF(N3944="zákl. přenesená",J3944,0)</f>
        <v>0</v>
      </c>
      <c r="BH3944" s="158">
        <f>IF(N3944="sníž. přenesená",J3944,0)</f>
        <v>0</v>
      </c>
      <c r="BI3944" s="158">
        <f>IF(N3944="nulová",J3944,0)</f>
        <v>0</v>
      </c>
      <c r="BJ3944" s="20" t="s">
        <v>79</v>
      </c>
      <c r="BK3944" s="158">
        <f>ROUND(I3944*H3944,2)</f>
        <v>0</v>
      </c>
      <c r="BL3944" s="20" t="s">
        <v>744</v>
      </c>
      <c r="BM3944" s="157" t="s">
        <v>4741</v>
      </c>
    </row>
    <row r="3945" spans="1:65" s="12" customFormat="1" ht="25.9" customHeight="1">
      <c r="B3945" s="132"/>
      <c r="D3945" s="133" t="s">
        <v>71</v>
      </c>
      <c r="E3945" s="134" t="s">
        <v>4742</v>
      </c>
      <c r="F3945" s="134" t="s">
        <v>4743</v>
      </c>
      <c r="I3945" s="135"/>
      <c r="J3945" s="136">
        <f>BK3945</f>
        <v>0</v>
      </c>
      <c r="L3945" s="132"/>
      <c r="M3945" s="137"/>
      <c r="N3945" s="138"/>
      <c r="O3945" s="138"/>
      <c r="P3945" s="139">
        <f>SUM(P3946:P3958)</f>
        <v>0</v>
      </c>
      <c r="Q3945" s="138"/>
      <c r="R3945" s="139">
        <f>SUM(R3946:R3958)</f>
        <v>0</v>
      </c>
      <c r="S3945" s="138"/>
      <c r="T3945" s="140">
        <f>SUM(T3946:T3958)</f>
        <v>0</v>
      </c>
      <c r="AR3945" s="133" t="s">
        <v>202</v>
      </c>
      <c r="AT3945" s="141" t="s">
        <v>71</v>
      </c>
      <c r="AU3945" s="141" t="s">
        <v>72</v>
      </c>
      <c r="AY3945" s="133" t="s">
        <v>195</v>
      </c>
      <c r="BK3945" s="142">
        <f>SUM(BK3946:BK3958)</f>
        <v>0</v>
      </c>
    </row>
    <row r="3946" spans="1:65" s="2" customFormat="1" ht="24.2" customHeight="1">
      <c r="A3946" s="35"/>
      <c r="B3946" s="145"/>
      <c r="C3946" s="146" t="s">
        <v>4744</v>
      </c>
      <c r="D3946" s="146" t="s">
        <v>197</v>
      </c>
      <c r="E3946" s="147" t="s">
        <v>4745</v>
      </c>
      <c r="F3946" s="148" t="s">
        <v>4746</v>
      </c>
      <c r="G3946" s="149" t="s">
        <v>4747</v>
      </c>
      <c r="H3946" s="150">
        <v>320</v>
      </c>
      <c r="I3946" s="151"/>
      <c r="J3946" s="152">
        <f>ROUND(I3946*H3946,2)</f>
        <v>0</v>
      </c>
      <c r="K3946" s="148" t="s">
        <v>201</v>
      </c>
      <c r="L3946" s="36"/>
      <c r="M3946" s="153" t="s">
        <v>3</v>
      </c>
      <c r="N3946" s="154" t="s">
        <v>43</v>
      </c>
      <c r="O3946" s="56"/>
      <c r="P3946" s="155">
        <f>O3946*H3946</f>
        <v>0</v>
      </c>
      <c r="Q3946" s="155">
        <v>0</v>
      </c>
      <c r="R3946" s="155">
        <f>Q3946*H3946</f>
        <v>0</v>
      </c>
      <c r="S3946" s="155">
        <v>0</v>
      </c>
      <c r="T3946" s="156">
        <f>S3946*H3946</f>
        <v>0</v>
      </c>
      <c r="U3946" s="35"/>
      <c r="V3946" s="35"/>
      <c r="W3946" s="35"/>
      <c r="X3946" s="35"/>
      <c r="Y3946" s="35"/>
      <c r="Z3946" s="35"/>
      <c r="AA3946" s="35"/>
      <c r="AB3946" s="35"/>
      <c r="AC3946" s="35"/>
      <c r="AD3946" s="35"/>
      <c r="AE3946" s="35"/>
      <c r="AR3946" s="157" t="s">
        <v>3473</v>
      </c>
      <c r="AT3946" s="157" t="s">
        <v>197</v>
      </c>
      <c r="AU3946" s="157" t="s">
        <v>79</v>
      </c>
      <c r="AY3946" s="20" t="s">
        <v>195</v>
      </c>
      <c r="BE3946" s="158">
        <f>IF(N3946="základní",J3946,0)</f>
        <v>0</v>
      </c>
      <c r="BF3946" s="158">
        <f>IF(N3946="snížená",J3946,0)</f>
        <v>0</v>
      </c>
      <c r="BG3946" s="158">
        <f>IF(N3946="zákl. přenesená",J3946,0)</f>
        <v>0</v>
      </c>
      <c r="BH3946" s="158">
        <f>IF(N3946="sníž. přenesená",J3946,0)</f>
        <v>0</v>
      </c>
      <c r="BI3946" s="158">
        <f>IF(N3946="nulová",J3946,0)</f>
        <v>0</v>
      </c>
      <c r="BJ3946" s="20" t="s">
        <v>79</v>
      </c>
      <c r="BK3946" s="158">
        <f>ROUND(I3946*H3946,2)</f>
        <v>0</v>
      </c>
      <c r="BL3946" s="20" t="s">
        <v>3473</v>
      </c>
      <c r="BM3946" s="157" t="s">
        <v>4748</v>
      </c>
    </row>
    <row r="3947" spans="1:65" s="13" customFormat="1" ht="22.5">
      <c r="B3947" s="164"/>
      <c r="D3947" s="159" t="s">
        <v>206</v>
      </c>
      <c r="E3947" s="165" t="s">
        <v>3</v>
      </c>
      <c r="F3947" s="166" t="s">
        <v>4749</v>
      </c>
      <c r="H3947" s="167">
        <v>320</v>
      </c>
      <c r="I3947" s="168"/>
      <c r="L3947" s="164"/>
      <c r="M3947" s="169"/>
      <c r="N3947" s="170"/>
      <c r="O3947" s="170"/>
      <c r="P3947" s="170"/>
      <c r="Q3947" s="170"/>
      <c r="R3947" s="170"/>
      <c r="S3947" s="170"/>
      <c r="T3947" s="171"/>
      <c r="AT3947" s="165" t="s">
        <v>206</v>
      </c>
      <c r="AU3947" s="165" t="s">
        <v>79</v>
      </c>
      <c r="AV3947" s="13" t="s">
        <v>81</v>
      </c>
      <c r="AW3947" s="13" t="s">
        <v>34</v>
      </c>
      <c r="AX3947" s="13" t="s">
        <v>79</v>
      </c>
      <c r="AY3947" s="165" t="s">
        <v>195</v>
      </c>
    </row>
    <row r="3948" spans="1:65" s="2" customFormat="1" ht="24.2" customHeight="1">
      <c r="A3948" s="35"/>
      <c r="B3948" s="145"/>
      <c r="C3948" s="146" t="s">
        <v>4750</v>
      </c>
      <c r="D3948" s="146" t="s">
        <v>197</v>
      </c>
      <c r="E3948" s="147" t="s">
        <v>4751</v>
      </c>
      <c r="F3948" s="148" t="s">
        <v>4752</v>
      </c>
      <c r="G3948" s="149" t="s">
        <v>4747</v>
      </c>
      <c r="H3948" s="150">
        <v>1630</v>
      </c>
      <c r="I3948" s="151"/>
      <c r="J3948" s="152">
        <f>ROUND(I3948*H3948,2)</f>
        <v>0</v>
      </c>
      <c r="K3948" s="148" t="s">
        <v>201</v>
      </c>
      <c r="L3948" s="36"/>
      <c r="M3948" s="153" t="s">
        <v>3</v>
      </c>
      <c r="N3948" s="154" t="s">
        <v>43</v>
      </c>
      <c r="O3948" s="56"/>
      <c r="P3948" s="155">
        <f>O3948*H3948</f>
        <v>0</v>
      </c>
      <c r="Q3948" s="155">
        <v>0</v>
      </c>
      <c r="R3948" s="155">
        <f>Q3948*H3948</f>
        <v>0</v>
      </c>
      <c r="S3948" s="155">
        <v>0</v>
      </c>
      <c r="T3948" s="156">
        <f>S3948*H3948</f>
        <v>0</v>
      </c>
      <c r="U3948" s="35"/>
      <c r="V3948" s="35"/>
      <c r="W3948" s="35"/>
      <c r="X3948" s="35"/>
      <c r="Y3948" s="35"/>
      <c r="Z3948" s="35"/>
      <c r="AA3948" s="35"/>
      <c r="AB3948" s="35"/>
      <c r="AC3948" s="35"/>
      <c r="AD3948" s="35"/>
      <c r="AE3948" s="35"/>
      <c r="AR3948" s="157" t="s">
        <v>3473</v>
      </c>
      <c r="AT3948" s="157" t="s">
        <v>197</v>
      </c>
      <c r="AU3948" s="157" t="s">
        <v>79</v>
      </c>
      <c r="AY3948" s="20" t="s">
        <v>195</v>
      </c>
      <c r="BE3948" s="158">
        <f>IF(N3948="základní",J3948,0)</f>
        <v>0</v>
      </c>
      <c r="BF3948" s="158">
        <f>IF(N3948="snížená",J3948,0)</f>
        <v>0</v>
      </c>
      <c r="BG3948" s="158">
        <f>IF(N3948="zákl. přenesená",J3948,0)</f>
        <v>0</v>
      </c>
      <c r="BH3948" s="158">
        <f>IF(N3948="sníž. přenesená",J3948,0)</f>
        <v>0</v>
      </c>
      <c r="BI3948" s="158">
        <f>IF(N3948="nulová",J3948,0)</f>
        <v>0</v>
      </c>
      <c r="BJ3948" s="20" t="s">
        <v>79</v>
      </c>
      <c r="BK3948" s="158">
        <f>ROUND(I3948*H3948,2)</f>
        <v>0</v>
      </c>
      <c r="BL3948" s="20" t="s">
        <v>3473</v>
      </c>
      <c r="BM3948" s="157" t="s">
        <v>4753</v>
      </c>
    </row>
    <row r="3949" spans="1:65" s="13" customFormat="1" ht="22.5">
      <c r="B3949" s="164"/>
      <c r="D3949" s="159" t="s">
        <v>206</v>
      </c>
      <c r="E3949" s="165" t="s">
        <v>3</v>
      </c>
      <c r="F3949" s="166" t="s">
        <v>4754</v>
      </c>
      <c r="H3949" s="167">
        <v>320</v>
      </c>
      <c r="I3949" s="168"/>
      <c r="L3949" s="164"/>
      <c r="M3949" s="169"/>
      <c r="N3949" s="170"/>
      <c r="O3949" s="170"/>
      <c r="P3949" s="170"/>
      <c r="Q3949" s="170"/>
      <c r="R3949" s="170"/>
      <c r="S3949" s="170"/>
      <c r="T3949" s="171"/>
      <c r="AT3949" s="165" t="s">
        <v>206</v>
      </c>
      <c r="AU3949" s="165" t="s">
        <v>79</v>
      </c>
      <c r="AV3949" s="13" t="s">
        <v>81</v>
      </c>
      <c r="AW3949" s="13" t="s">
        <v>34</v>
      </c>
      <c r="AX3949" s="13" t="s">
        <v>72</v>
      </c>
      <c r="AY3949" s="165" t="s">
        <v>195</v>
      </c>
    </row>
    <row r="3950" spans="1:65" s="13" customFormat="1">
      <c r="B3950" s="164"/>
      <c r="D3950" s="159" t="s">
        <v>206</v>
      </c>
      <c r="E3950" s="165" t="s">
        <v>3</v>
      </c>
      <c r="F3950" s="166" t="s">
        <v>4755</v>
      </c>
      <c r="H3950" s="167">
        <v>1280</v>
      </c>
      <c r="I3950" s="168"/>
      <c r="L3950" s="164"/>
      <c r="M3950" s="169"/>
      <c r="N3950" s="170"/>
      <c r="O3950" s="170"/>
      <c r="P3950" s="170"/>
      <c r="Q3950" s="170"/>
      <c r="R3950" s="170"/>
      <c r="S3950" s="170"/>
      <c r="T3950" s="171"/>
      <c r="AT3950" s="165" t="s">
        <v>206</v>
      </c>
      <c r="AU3950" s="165" t="s">
        <v>79</v>
      </c>
      <c r="AV3950" s="13" t="s">
        <v>81</v>
      </c>
      <c r="AW3950" s="13" t="s">
        <v>34</v>
      </c>
      <c r="AX3950" s="13" t="s">
        <v>72</v>
      </c>
      <c r="AY3950" s="165" t="s">
        <v>195</v>
      </c>
    </row>
    <row r="3951" spans="1:65" s="13" customFormat="1" ht="22.5">
      <c r="B3951" s="164"/>
      <c r="D3951" s="159" t="s">
        <v>206</v>
      </c>
      <c r="E3951" s="165" t="s">
        <v>3</v>
      </c>
      <c r="F3951" s="166" t="s">
        <v>4756</v>
      </c>
      <c r="H3951" s="167">
        <v>30</v>
      </c>
      <c r="I3951" s="168"/>
      <c r="L3951" s="164"/>
      <c r="M3951" s="169"/>
      <c r="N3951" s="170"/>
      <c r="O3951" s="170"/>
      <c r="P3951" s="170"/>
      <c r="Q3951" s="170"/>
      <c r="R3951" s="170"/>
      <c r="S3951" s="170"/>
      <c r="T3951" s="171"/>
      <c r="AT3951" s="165" t="s">
        <v>206</v>
      </c>
      <c r="AU3951" s="165" t="s">
        <v>79</v>
      </c>
      <c r="AV3951" s="13" t="s">
        <v>81</v>
      </c>
      <c r="AW3951" s="13" t="s">
        <v>34</v>
      </c>
      <c r="AX3951" s="13" t="s">
        <v>72</v>
      </c>
      <c r="AY3951" s="165" t="s">
        <v>195</v>
      </c>
    </row>
    <row r="3952" spans="1:65" s="15" customFormat="1">
      <c r="B3952" s="180"/>
      <c r="D3952" s="159" t="s">
        <v>206</v>
      </c>
      <c r="E3952" s="181" t="s">
        <v>3</v>
      </c>
      <c r="F3952" s="182" t="s">
        <v>212</v>
      </c>
      <c r="H3952" s="183">
        <v>1630</v>
      </c>
      <c r="I3952" s="184"/>
      <c r="L3952" s="180"/>
      <c r="M3952" s="185"/>
      <c r="N3952" s="186"/>
      <c r="O3952" s="186"/>
      <c r="P3952" s="186"/>
      <c r="Q3952" s="186"/>
      <c r="R3952" s="186"/>
      <c r="S3952" s="186"/>
      <c r="T3952" s="187"/>
      <c r="AT3952" s="181" t="s">
        <v>206</v>
      </c>
      <c r="AU3952" s="181" t="s">
        <v>79</v>
      </c>
      <c r="AV3952" s="15" t="s">
        <v>202</v>
      </c>
      <c r="AW3952" s="15" t="s">
        <v>34</v>
      </c>
      <c r="AX3952" s="15" t="s">
        <v>79</v>
      </c>
      <c r="AY3952" s="181" t="s">
        <v>195</v>
      </c>
    </row>
    <row r="3953" spans="1:65" s="2" customFormat="1" ht="24.2" customHeight="1">
      <c r="A3953" s="35"/>
      <c r="B3953" s="145"/>
      <c r="C3953" s="146" t="s">
        <v>4757</v>
      </c>
      <c r="D3953" s="146" t="s">
        <v>197</v>
      </c>
      <c r="E3953" s="147" t="s">
        <v>4758</v>
      </c>
      <c r="F3953" s="148" t="s">
        <v>4759</v>
      </c>
      <c r="G3953" s="149" t="s">
        <v>4747</v>
      </c>
      <c r="H3953" s="150">
        <v>2070</v>
      </c>
      <c r="I3953" s="151"/>
      <c r="J3953" s="152">
        <f>ROUND(I3953*H3953,2)</f>
        <v>0</v>
      </c>
      <c r="K3953" s="148" t="s">
        <v>201</v>
      </c>
      <c r="L3953" s="36"/>
      <c r="M3953" s="153" t="s">
        <v>3</v>
      </c>
      <c r="N3953" s="154" t="s">
        <v>43</v>
      </c>
      <c r="O3953" s="56"/>
      <c r="P3953" s="155">
        <f>O3953*H3953</f>
        <v>0</v>
      </c>
      <c r="Q3953" s="155">
        <v>0</v>
      </c>
      <c r="R3953" s="155">
        <f>Q3953*H3953</f>
        <v>0</v>
      </c>
      <c r="S3953" s="155">
        <v>0</v>
      </c>
      <c r="T3953" s="156">
        <f>S3953*H3953</f>
        <v>0</v>
      </c>
      <c r="U3953" s="35"/>
      <c r="V3953" s="35"/>
      <c r="W3953" s="35"/>
      <c r="X3953" s="35"/>
      <c r="Y3953" s="35"/>
      <c r="Z3953" s="35"/>
      <c r="AA3953" s="35"/>
      <c r="AB3953" s="35"/>
      <c r="AC3953" s="35"/>
      <c r="AD3953" s="35"/>
      <c r="AE3953" s="35"/>
      <c r="AR3953" s="157" t="s">
        <v>3473</v>
      </c>
      <c r="AT3953" s="157" t="s">
        <v>197</v>
      </c>
      <c r="AU3953" s="157" t="s">
        <v>79</v>
      </c>
      <c r="AY3953" s="20" t="s">
        <v>195</v>
      </c>
      <c r="BE3953" s="158">
        <f>IF(N3953="základní",J3953,0)</f>
        <v>0</v>
      </c>
      <c r="BF3953" s="158">
        <f>IF(N3953="snížená",J3953,0)</f>
        <v>0</v>
      </c>
      <c r="BG3953" s="158">
        <f>IF(N3953="zákl. přenesená",J3953,0)</f>
        <v>0</v>
      </c>
      <c r="BH3953" s="158">
        <f>IF(N3953="sníž. přenesená",J3953,0)</f>
        <v>0</v>
      </c>
      <c r="BI3953" s="158">
        <f>IF(N3953="nulová",J3953,0)</f>
        <v>0</v>
      </c>
      <c r="BJ3953" s="20" t="s">
        <v>79</v>
      </c>
      <c r="BK3953" s="158">
        <f>ROUND(I3953*H3953,2)</f>
        <v>0</v>
      </c>
      <c r="BL3953" s="20" t="s">
        <v>3473</v>
      </c>
      <c r="BM3953" s="157" t="s">
        <v>4760</v>
      </c>
    </row>
    <row r="3954" spans="1:65" s="13" customFormat="1">
      <c r="B3954" s="164"/>
      <c r="D3954" s="159" t="s">
        <v>206</v>
      </c>
      <c r="E3954" s="165" t="s">
        <v>3</v>
      </c>
      <c r="F3954" s="166" t="s">
        <v>4761</v>
      </c>
      <c r="H3954" s="167">
        <v>640</v>
      </c>
      <c r="I3954" s="168"/>
      <c r="L3954" s="164"/>
      <c r="M3954" s="169"/>
      <c r="N3954" s="170"/>
      <c r="O3954" s="170"/>
      <c r="P3954" s="170"/>
      <c r="Q3954" s="170"/>
      <c r="R3954" s="170"/>
      <c r="S3954" s="170"/>
      <c r="T3954" s="171"/>
      <c r="AT3954" s="165" t="s">
        <v>206</v>
      </c>
      <c r="AU3954" s="165" t="s">
        <v>79</v>
      </c>
      <c r="AV3954" s="13" t="s">
        <v>81</v>
      </c>
      <c r="AW3954" s="13" t="s">
        <v>34</v>
      </c>
      <c r="AX3954" s="13" t="s">
        <v>72</v>
      </c>
      <c r="AY3954" s="165" t="s">
        <v>195</v>
      </c>
    </row>
    <row r="3955" spans="1:65" s="13" customFormat="1">
      <c r="B3955" s="164"/>
      <c r="D3955" s="159" t="s">
        <v>206</v>
      </c>
      <c r="E3955" s="165" t="s">
        <v>3</v>
      </c>
      <c r="F3955" s="166" t="s">
        <v>4762</v>
      </c>
      <c r="H3955" s="167">
        <v>1280</v>
      </c>
      <c r="I3955" s="168"/>
      <c r="L3955" s="164"/>
      <c r="M3955" s="169"/>
      <c r="N3955" s="170"/>
      <c r="O3955" s="170"/>
      <c r="P3955" s="170"/>
      <c r="Q3955" s="170"/>
      <c r="R3955" s="170"/>
      <c r="S3955" s="170"/>
      <c r="T3955" s="171"/>
      <c r="AT3955" s="165" t="s">
        <v>206</v>
      </c>
      <c r="AU3955" s="165" t="s">
        <v>79</v>
      </c>
      <c r="AV3955" s="13" t="s">
        <v>81</v>
      </c>
      <c r="AW3955" s="13" t="s">
        <v>34</v>
      </c>
      <c r="AX3955" s="13" t="s">
        <v>72</v>
      </c>
      <c r="AY3955" s="165" t="s">
        <v>195</v>
      </c>
    </row>
    <row r="3956" spans="1:65" s="13" customFormat="1" ht="22.5">
      <c r="B3956" s="164"/>
      <c r="D3956" s="159" t="s">
        <v>206</v>
      </c>
      <c r="E3956" s="165" t="s">
        <v>3</v>
      </c>
      <c r="F3956" s="166" t="s">
        <v>4763</v>
      </c>
      <c r="H3956" s="167">
        <v>120</v>
      </c>
      <c r="I3956" s="168"/>
      <c r="L3956" s="164"/>
      <c r="M3956" s="169"/>
      <c r="N3956" s="170"/>
      <c r="O3956" s="170"/>
      <c r="P3956" s="170"/>
      <c r="Q3956" s="170"/>
      <c r="R3956" s="170"/>
      <c r="S3956" s="170"/>
      <c r="T3956" s="171"/>
      <c r="AT3956" s="165" t="s">
        <v>206</v>
      </c>
      <c r="AU3956" s="165" t="s">
        <v>79</v>
      </c>
      <c r="AV3956" s="13" t="s">
        <v>81</v>
      </c>
      <c r="AW3956" s="13" t="s">
        <v>34</v>
      </c>
      <c r="AX3956" s="13" t="s">
        <v>72</v>
      </c>
      <c r="AY3956" s="165" t="s">
        <v>195</v>
      </c>
    </row>
    <row r="3957" spans="1:65" s="13" customFormat="1" ht="22.5">
      <c r="B3957" s="164"/>
      <c r="D3957" s="159" t="s">
        <v>206</v>
      </c>
      <c r="E3957" s="165" t="s">
        <v>3</v>
      </c>
      <c r="F3957" s="166" t="s">
        <v>4756</v>
      </c>
      <c r="H3957" s="167">
        <v>30</v>
      </c>
      <c r="I3957" s="168"/>
      <c r="L3957" s="164"/>
      <c r="M3957" s="169"/>
      <c r="N3957" s="170"/>
      <c r="O3957" s="170"/>
      <c r="P3957" s="170"/>
      <c r="Q3957" s="170"/>
      <c r="R3957" s="170"/>
      <c r="S3957" s="170"/>
      <c r="T3957" s="171"/>
      <c r="AT3957" s="165" t="s">
        <v>206</v>
      </c>
      <c r="AU3957" s="165" t="s">
        <v>79</v>
      </c>
      <c r="AV3957" s="13" t="s">
        <v>81</v>
      </c>
      <c r="AW3957" s="13" t="s">
        <v>34</v>
      </c>
      <c r="AX3957" s="13" t="s">
        <v>72</v>
      </c>
      <c r="AY3957" s="165" t="s">
        <v>195</v>
      </c>
    </row>
    <row r="3958" spans="1:65" s="15" customFormat="1">
      <c r="B3958" s="180"/>
      <c r="D3958" s="159" t="s">
        <v>206</v>
      </c>
      <c r="E3958" s="181" t="s">
        <v>3</v>
      </c>
      <c r="F3958" s="182" t="s">
        <v>212</v>
      </c>
      <c r="H3958" s="183">
        <v>2070</v>
      </c>
      <c r="I3958" s="184"/>
      <c r="L3958" s="180"/>
      <c r="M3958" s="185"/>
      <c r="N3958" s="186"/>
      <c r="O3958" s="186"/>
      <c r="P3958" s="186"/>
      <c r="Q3958" s="186"/>
      <c r="R3958" s="186"/>
      <c r="S3958" s="186"/>
      <c r="T3958" s="187"/>
      <c r="AT3958" s="181" t="s">
        <v>206</v>
      </c>
      <c r="AU3958" s="181" t="s">
        <v>79</v>
      </c>
      <c r="AV3958" s="15" t="s">
        <v>202</v>
      </c>
      <c r="AW3958" s="15" t="s">
        <v>34</v>
      </c>
      <c r="AX3958" s="15" t="s">
        <v>79</v>
      </c>
      <c r="AY3958" s="181" t="s">
        <v>195</v>
      </c>
    </row>
    <row r="3959" spans="1:65" s="12" customFormat="1" ht="25.9" customHeight="1">
      <c r="B3959" s="132"/>
      <c r="D3959" s="133" t="s">
        <v>71</v>
      </c>
      <c r="E3959" s="134" t="s">
        <v>4764</v>
      </c>
      <c r="F3959" s="134" t="s">
        <v>4765</v>
      </c>
      <c r="I3959" s="135"/>
      <c r="J3959" s="136">
        <f>BK3959</f>
        <v>0</v>
      </c>
      <c r="L3959" s="132"/>
      <c r="M3959" s="137"/>
      <c r="N3959" s="138"/>
      <c r="O3959" s="138"/>
      <c r="P3959" s="139">
        <f>SUM(P3960:P3995)</f>
        <v>0</v>
      </c>
      <c r="Q3959" s="138"/>
      <c r="R3959" s="139">
        <f>SUM(R3960:R3995)</f>
        <v>0</v>
      </c>
      <c r="S3959" s="138"/>
      <c r="T3959" s="140">
        <f>SUM(T3960:T3995)</f>
        <v>0</v>
      </c>
      <c r="AR3959" s="133" t="s">
        <v>202</v>
      </c>
      <c r="AT3959" s="141" t="s">
        <v>71</v>
      </c>
      <c r="AU3959" s="141" t="s">
        <v>72</v>
      </c>
      <c r="AY3959" s="133" t="s">
        <v>195</v>
      </c>
      <c r="BK3959" s="142">
        <f>SUM(BK3960:BK3995)</f>
        <v>0</v>
      </c>
    </row>
    <row r="3960" spans="1:65" s="2" customFormat="1" ht="24.2" customHeight="1">
      <c r="A3960" s="35"/>
      <c r="B3960" s="145"/>
      <c r="C3960" s="146" t="s">
        <v>4766</v>
      </c>
      <c r="D3960" s="146" t="s">
        <v>197</v>
      </c>
      <c r="E3960" s="147" t="s">
        <v>4767</v>
      </c>
      <c r="F3960" s="148" t="s">
        <v>4768</v>
      </c>
      <c r="G3960" s="149" t="s">
        <v>467</v>
      </c>
      <c r="H3960" s="150">
        <v>41</v>
      </c>
      <c r="I3960" s="151"/>
      <c r="J3960" s="152">
        <f>ROUND(I3960*H3960,2)</f>
        <v>0</v>
      </c>
      <c r="K3960" s="148" t="s">
        <v>3</v>
      </c>
      <c r="L3960" s="36"/>
      <c r="M3960" s="153" t="s">
        <v>3</v>
      </c>
      <c r="N3960" s="154" t="s">
        <v>43</v>
      </c>
      <c r="O3960" s="56"/>
      <c r="P3960" s="155">
        <f>O3960*H3960</f>
        <v>0</v>
      </c>
      <c r="Q3960" s="155">
        <v>0</v>
      </c>
      <c r="R3960" s="155">
        <f>Q3960*H3960</f>
        <v>0</v>
      </c>
      <c r="S3960" s="155">
        <v>0</v>
      </c>
      <c r="T3960" s="156">
        <f>S3960*H3960</f>
        <v>0</v>
      </c>
      <c r="U3960" s="35"/>
      <c r="V3960" s="35"/>
      <c r="W3960" s="35"/>
      <c r="X3960" s="35"/>
      <c r="Y3960" s="35"/>
      <c r="Z3960" s="35"/>
      <c r="AA3960" s="35"/>
      <c r="AB3960" s="35"/>
      <c r="AC3960" s="35"/>
      <c r="AD3960" s="35"/>
      <c r="AE3960" s="35"/>
      <c r="AR3960" s="157" t="s">
        <v>292</v>
      </c>
      <c r="AT3960" s="157" t="s">
        <v>197</v>
      </c>
      <c r="AU3960" s="157" t="s">
        <v>79</v>
      </c>
      <c r="AY3960" s="20" t="s">
        <v>195</v>
      </c>
      <c r="BE3960" s="158">
        <f>IF(N3960="základní",J3960,0)</f>
        <v>0</v>
      </c>
      <c r="BF3960" s="158">
        <f>IF(N3960="snížená",J3960,0)</f>
        <v>0</v>
      </c>
      <c r="BG3960" s="158">
        <f>IF(N3960="zákl. přenesená",J3960,0)</f>
        <v>0</v>
      </c>
      <c r="BH3960" s="158">
        <f>IF(N3960="sníž. přenesená",J3960,0)</f>
        <v>0</v>
      </c>
      <c r="BI3960" s="158">
        <f>IF(N3960="nulová",J3960,0)</f>
        <v>0</v>
      </c>
      <c r="BJ3960" s="20" t="s">
        <v>79</v>
      </c>
      <c r="BK3960" s="158">
        <f>ROUND(I3960*H3960,2)</f>
        <v>0</v>
      </c>
      <c r="BL3960" s="20" t="s">
        <v>292</v>
      </c>
      <c r="BM3960" s="157" t="s">
        <v>4769</v>
      </c>
    </row>
    <row r="3961" spans="1:65" s="13" customFormat="1">
      <c r="B3961" s="164"/>
      <c r="D3961" s="159" t="s">
        <v>206</v>
      </c>
      <c r="E3961" s="165" t="s">
        <v>3</v>
      </c>
      <c r="F3961" s="166" t="s">
        <v>4770</v>
      </c>
      <c r="H3961" s="167">
        <v>41</v>
      </c>
      <c r="I3961" s="168"/>
      <c r="L3961" s="164"/>
      <c r="M3961" s="169"/>
      <c r="N3961" s="170"/>
      <c r="O3961" s="170"/>
      <c r="P3961" s="170"/>
      <c r="Q3961" s="170"/>
      <c r="R3961" s="170"/>
      <c r="S3961" s="170"/>
      <c r="T3961" s="171"/>
      <c r="AT3961" s="165" t="s">
        <v>206</v>
      </c>
      <c r="AU3961" s="165" t="s">
        <v>79</v>
      </c>
      <c r="AV3961" s="13" t="s">
        <v>81</v>
      </c>
      <c r="AW3961" s="13" t="s">
        <v>34</v>
      </c>
      <c r="AX3961" s="13" t="s">
        <v>79</v>
      </c>
      <c r="AY3961" s="165" t="s">
        <v>195</v>
      </c>
    </row>
    <row r="3962" spans="1:65" s="2" customFormat="1" ht="24.2" customHeight="1">
      <c r="A3962" s="35"/>
      <c r="B3962" s="145"/>
      <c r="C3962" s="146" t="s">
        <v>4771</v>
      </c>
      <c r="D3962" s="146" t="s">
        <v>197</v>
      </c>
      <c r="E3962" s="147" t="s">
        <v>4772</v>
      </c>
      <c r="F3962" s="148" t="s">
        <v>4773</v>
      </c>
      <c r="G3962" s="149" t="s">
        <v>467</v>
      </c>
      <c r="H3962" s="150">
        <v>6</v>
      </c>
      <c r="I3962" s="151"/>
      <c r="J3962" s="152">
        <f>ROUND(I3962*H3962,2)</f>
        <v>0</v>
      </c>
      <c r="K3962" s="148" t="s">
        <v>3</v>
      </c>
      <c r="L3962" s="36"/>
      <c r="M3962" s="153" t="s">
        <v>3</v>
      </c>
      <c r="N3962" s="154" t="s">
        <v>43</v>
      </c>
      <c r="O3962" s="56"/>
      <c r="P3962" s="155">
        <f>O3962*H3962</f>
        <v>0</v>
      </c>
      <c r="Q3962" s="155">
        <v>0</v>
      </c>
      <c r="R3962" s="155">
        <f>Q3962*H3962</f>
        <v>0</v>
      </c>
      <c r="S3962" s="155">
        <v>0</v>
      </c>
      <c r="T3962" s="156">
        <f>S3962*H3962</f>
        <v>0</v>
      </c>
      <c r="U3962" s="35"/>
      <c r="V3962" s="35"/>
      <c r="W3962" s="35"/>
      <c r="X3962" s="35"/>
      <c r="Y3962" s="35"/>
      <c r="Z3962" s="35"/>
      <c r="AA3962" s="35"/>
      <c r="AB3962" s="35"/>
      <c r="AC3962" s="35"/>
      <c r="AD3962" s="35"/>
      <c r="AE3962" s="35"/>
      <c r="AR3962" s="157" t="s">
        <v>292</v>
      </c>
      <c r="AT3962" s="157" t="s">
        <v>197</v>
      </c>
      <c r="AU3962" s="157" t="s">
        <v>79</v>
      </c>
      <c r="AY3962" s="20" t="s">
        <v>195</v>
      </c>
      <c r="BE3962" s="158">
        <f>IF(N3962="základní",J3962,0)</f>
        <v>0</v>
      </c>
      <c r="BF3962" s="158">
        <f>IF(N3962="snížená",J3962,0)</f>
        <v>0</v>
      </c>
      <c r="BG3962" s="158">
        <f>IF(N3962="zákl. přenesená",J3962,0)</f>
        <v>0</v>
      </c>
      <c r="BH3962" s="158">
        <f>IF(N3962="sníž. přenesená",J3962,0)</f>
        <v>0</v>
      </c>
      <c r="BI3962" s="158">
        <f>IF(N3962="nulová",J3962,0)</f>
        <v>0</v>
      </c>
      <c r="BJ3962" s="20" t="s">
        <v>79</v>
      </c>
      <c r="BK3962" s="158">
        <f>ROUND(I3962*H3962,2)</f>
        <v>0</v>
      </c>
      <c r="BL3962" s="20" t="s">
        <v>292</v>
      </c>
      <c r="BM3962" s="157" t="s">
        <v>4774</v>
      </c>
    </row>
    <row r="3963" spans="1:65" s="13" customFormat="1">
      <c r="B3963" s="164"/>
      <c r="D3963" s="159" t="s">
        <v>206</v>
      </c>
      <c r="E3963" s="165" t="s">
        <v>3</v>
      </c>
      <c r="F3963" s="166" t="s">
        <v>4775</v>
      </c>
      <c r="H3963" s="167">
        <v>6</v>
      </c>
      <c r="I3963" s="168"/>
      <c r="L3963" s="164"/>
      <c r="M3963" s="169"/>
      <c r="N3963" s="170"/>
      <c r="O3963" s="170"/>
      <c r="P3963" s="170"/>
      <c r="Q3963" s="170"/>
      <c r="R3963" s="170"/>
      <c r="S3963" s="170"/>
      <c r="T3963" s="171"/>
      <c r="AT3963" s="165" t="s">
        <v>206</v>
      </c>
      <c r="AU3963" s="165" t="s">
        <v>79</v>
      </c>
      <c r="AV3963" s="13" t="s">
        <v>81</v>
      </c>
      <c r="AW3963" s="13" t="s">
        <v>34</v>
      </c>
      <c r="AX3963" s="13" t="s">
        <v>79</v>
      </c>
      <c r="AY3963" s="165" t="s">
        <v>195</v>
      </c>
    </row>
    <row r="3964" spans="1:65" s="2" customFormat="1" ht="24.2" customHeight="1">
      <c r="A3964" s="35"/>
      <c r="B3964" s="145"/>
      <c r="C3964" s="146" t="s">
        <v>4776</v>
      </c>
      <c r="D3964" s="146" t="s">
        <v>197</v>
      </c>
      <c r="E3964" s="147" t="s">
        <v>4777</v>
      </c>
      <c r="F3964" s="148" t="s">
        <v>4778</v>
      </c>
      <c r="G3964" s="149" t="s">
        <v>467</v>
      </c>
      <c r="H3964" s="150">
        <v>15</v>
      </c>
      <c r="I3964" s="151"/>
      <c r="J3964" s="152">
        <f>ROUND(I3964*H3964,2)</f>
        <v>0</v>
      </c>
      <c r="K3964" s="148" t="s">
        <v>3</v>
      </c>
      <c r="L3964" s="36"/>
      <c r="M3964" s="153" t="s">
        <v>3</v>
      </c>
      <c r="N3964" s="154" t="s">
        <v>43</v>
      </c>
      <c r="O3964" s="56"/>
      <c r="P3964" s="155">
        <f>O3964*H3964</f>
        <v>0</v>
      </c>
      <c r="Q3964" s="155">
        <v>0</v>
      </c>
      <c r="R3964" s="155">
        <f>Q3964*H3964</f>
        <v>0</v>
      </c>
      <c r="S3964" s="155">
        <v>0</v>
      </c>
      <c r="T3964" s="156">
        <f>S3964*H3964</f>
        <v>0</v>
      </c>
      <c r="U3964" s="35"/>
      <c r="V3964" s="35"/>
      <c r="W3964" s="35"/>
      <c r="X3964" s="35"/>
      <c r="Y3964" s="35"/>
      <c r="Z3964" s="35"/>
      <c r="AA3964" s="35"/>
      <c r="AB3964" s="35"/>
      <c r="AC3964" s="35"/>
      <c r="AD3964" s="35"/>
      <c r="AE3964" s="35"/>
      <c r="AR3964" s="157" t="s">
        <v>292</v>
      </c>
      <c r="AT3964" s="157" t="s">
        <v>197</v>
      </c>
      <c r="AU3964" s="157" t="s">
        <v>79</v>
      </c>
      <c r="AY3964" s="20" t="s">
        <v>195</v>
      </c>
      <c r="BE3964" s="158">
        <f>IF(N3964="základní",J3964,0)</f>
        <v>0</v>
      </c>
      <c r="BF3964" s="158">
        <f>IF(N3964="snížená",J3964,0)</f>
        <v>0</v>
      </c>
      <c r="BG3964" s="158">
        <f>IF(N3964="zákl. přenesená",J3964,0)</f>
        <v>0</v>
      </c>
      <c r="BH3964" s="158">
        <f>IF(N3964="sníž. přenesená",J3964,0)</f>
        <v>0</v>
      </c>
      <c r="BI3964" s="158">
        <f>IF(N3964="nulová",J3964,0)</f>
        <v>0</v>
      </c>
      <c r="BJ3964" s="20" t="s">
        <v>79</v>
      </c>
      <c r="BK3964" s="158">
        <f>ROUND(I3964*H3964,2)</f>
        <v>0</v>
      </c>
      <c r="BL3964" s="20" t="s">
        <v>292</v>
      </c>
      <c r="BM3964" s="157" t="s">
        <v>4779</v>
      </c>
    </row>
    <row r="3965" spans="1:65" s="13" customFormat="1">
      <c r="B3965" s="164"/>
      <c r="D3965" s="159" t="s">
        <v>206</v>
      </c>
      <c r="E3965" s="165" t="s">
        <v>3</v>
      </c>
      <c r="F3965" s="166" t="s">
        <v>4780</v>
      </c>
      <c r="H3965" s="167">
        <v>15</v>
      </c>
      <c r="I3965" s="168"/>
      <c r="L3965" s="164"/>
      <c r="M3965" s="169"/>
      <c r="N3965" s="170"/>
      <c r="O3965" s="170"/>
      <c r="P3965" s="170"/>
      <c r="Q3965" s="170"/>
      <c r="R3965" s="170"/>
      <c r="S3965" s="170"/>
      <c r="T3965" s="171"/>
      <c r="AT3965" s="165" t="s">
        <v>206</v>
      </c>
      <c r="AU3965" s="165" t="s">
        <v>79</v>
      </c>
      <c r="AV3965" s="13" t="s">
        <v>81</v>
      </c>
      <c r="AW3965" s="13" t="s">
        <v>34</v>
      </c>
      <c r="AX3965" s="13" t="s">
        <v>79</v>
      </c>
      <c r="AY3965" s="165" t="s">
        <v>195</v>
      </c>
    </row>
    <row r="3966" spans="1:65" s="2" customFormat="1" ht="24.2" customHeight="1">
      <c r="A3966" s="35"/>
      <c r="B3966" s="145"/>
      <c r="C3966" s="146" t="s">
        <v>4781</v>
      </c>
      <c r="D3966" s="146" t="s">
        <v>197</v>
      </c>
      <c r="E3966" s="147" t="s">
        <v>4782</v>
      </c>
      <c r="F3966" s="148" t="s">
        <v>4783</v>
      </c>
      <c r="G3966" s="149" t="s">
        <v>467</v>
      </c>
      <c r="H3966" s="150">
        <v>18</v>
      </c>
      <c r="I3966" s="151"/>
      <c r="J3966" s="152">
        <f>ROUND(I3966*H3966,2)</f>
        <v>0</v>
      </c>
      <c r="K3966" s="148" t="s">
        <v>3</v>
      </c>
      <c r="L3966" s="36"/>
      <c r="M3966" s="153" t="s">
        <v>3</v>
      </c>
      <c r="N3966" s="154" t="s">
        <v>43</v>
      </c>
      <c r="O3966" s="56"/>
      <c r="P3966" s="155">
        <f>O3966*H3966</f>
        <v>0</v>
      </c>
      <c r="Q3966" s="155">
        <v>0</v>
      </c>
      <c r="R3966" s="155">
        <f>Q3966*H3966</f>
        <v>0</v>
      </c>
      <c r="S3966" s="155">
        <v>0</v>
      </c>
      <c r="T3966" s="156">
        <f>S3966*H3966</f>
        <v>0</v>
      </c>
      <c r="U3966" s="35"/>
      <c r="V3966" s="35"/>
      <c r="W3966" s="35"/>
      <c r="X3966" s="35"/>
      <c r="Y3966" s="35"/>
      <c r="Z3966" s="35"/>
      <c r="AA3966" s="35"/>
      <c r="AB3966" s="35"/>
      <c r="AC3966" s="35"/>
      <c r="AD3966" s="35"/>
      <c r="AE3966" s="35"/>
      <c r="AR3966" s="157" t="s">
        <v>292</v>
      </c>
      <c r="AT3966" s="157" t="s">
        <v>197</v>
      </c>
      <c r="AU3966" s="157" t="s">
        <v>79</v>
      </c>
      <c r="AY3966" s="20" t="s">
        <v>195</v>
      </c>
      <c r="BE3966" s="158">
        <f>IF(N3966="základní",J3966,0)</f>
        <v>0</v>
      </c>
      <c r="BF3966" s="158">
        <f>IF(N3966="snížená",J3966,0)</f>
        <v>0</v>
      </c>
      <c r="BG3966" s="158">
        <f>IF(N3966="zákl. přenesená",J3966,0)</f>
        <v>0</v>
      </c>
      <c r="BH3966" s="158">
        <f>IF(N3966="sníž. přenesená",J3966,0)</f>
        <v>0</v>
      </c>
      <c r="BI3966" s="158">
        <f>IF(N3966="nulová",J3966,0)</f>
        <v>0</v>
      </c>
      <c r="BJ3966" s="20" t="s">
        <v>79</v>
      </c>
      <c r="BK3966" s="158">
        <f>ROUND(I3966*H3966,2)</f>
        <v>0</v>
      </c>
      <c r="BL3966" s="20" t="s">
        <v>292</v>
      </c>
      <c r="BM3966" s="157" t="s">
        <v>4784</v>
      </c>
    </row>
    <row r="3967" spans="1:65" s="13" customFormat="1">
      <c r="B3967" s="164"/>
      <c r="D3967" s="159" t="s">
        <v>206</v>
      </c>
      <c r="E3967" s="165" t="s">
        <v>3</v>
      </c>
      <c r="F3967" s="166" t="s">
        <v>4785</v>
      </c>
      <c r="H3967" s="167">
        <v>18</v>
      </c>
      <c r="I3967" s="168"/>
      <c r="L3967" s="164"/>
      <c r="M3967" s="169"/>
      <c r="N3967" s="170"/>
      <c r="O3967" s="170"/>
      <c r="P3967" s="170"/>
      <c r="Q3967" s="170"/>
      <c r="R3967" s="170"/>
      <c r="S3967" s="170"/>
      <c r="T3967" s="171"/>
      <c r="AT3967" s="165" t="s">
        <v>206</v>
      </c>
      <c r="AU3967" s="165" t="s">
        <v>79</v>
      </c>
      <c r="AV3967" s="13" t="s">
        <v>81</v>
      </c>
      <c r="AW3967" s="13" t="s">
        <v>34</v>
      </c>
      <c r="AX3967" s="13" t="s">
        <v>79</v>
      </c>
      <c r="AY3967" s="165" t="s">
        <v>195</v>
      </c>
    </row>
    <row r="3968" spans="1:65" s="2" customFormat="1" ht="24.2" customHeight="1">
      <c r="A3968" s="35"/>
      <c r="B3968" s="145"/>
      <c r="C3968" s="146" t="s">
        <v>4786</v>
      </c>
      <c r="D3968" s="146" t="s">
        <v>197</v>
      </c>
      <c r="E3968" s="147" t="s">
        <v>4787</v>
      </c>
      <c r="F3968" s="148" t="s">
        <v>4788</v>
      </c>
      <c r="G3968" s="149" t="s">
        <v>467</v>
      </c>
      <c r="H3968" s="150">
        <v>18</v>
      </c>
      <c r="I3968" s="151"/>
      <c r="J3968" s="152">
        <f>ROUND(I3968*H3968,2)</f>
        <v>0</v>
      </c>
      <c r="K3968" s="148" t="s">
        <v>3</v>
      </c>
      <c r="L3968" s="36"/>
      <c r="M3968" s="153" t="s">
        <v>3</v>
      </c>
      <c r="N3968" s="154" t="s">
        <v>43</v>
      </c>
      <c r="O3968" s="56"/>
      <c r="P3968" s="155">
        <f>O3968*H3968</f>
        <v>0</v>
      </c>
      <c r="Q3968" s="155">
        <v>0</v>
      </c>
      <c r="R3968" s="155">
        <f>Q3968*H3968</f>
        <v>0</v>
      </c>
      <c r="S3968" s="155">
        <v>0</v>
      </c>
      <c r="T3968" s="156">
        <f>S3968*H3968</f>
        <v>0</v>
      </c>
      <c r="U3968" s="35"/>
      <c r="V3968" s="35"/>
      <c r="W3968" s="35"/>
      <c r="X3968" s="35"/>
      <c r="Y3968" s="35"/>
      <c r="Z3968" s="35"/>
      <c r="AA3968" s="35"/>
      <c r="AB3968" s="35"/>
      <c r="AC3968" s="35"/>
      <c r="AD3968" s="35"/>
      <c r="AE3968" s="35"/>
      <c r="AR3968" s="157" t="s">
        <v>292</v>
      </c>
      <c r="AT3968" s="157" t="s">
        <v>197</v>
      </c>
      <c r="AU3968" s="157" t="s">
        <v>79</v>
      </c>
      <c r="AY3968" s="20" t="s">
        <v>195</v>
      </c>
      <c r="BE3968" s="158">
        <f>IF(N3968="základní",J3968,0)</f>
        <v>0</v>
      </c>
      <c r="BF3968" s="158">
        <f>IF(N3968="snížená",J3968,0)</f>
        <v>0</v>
      </c>
      <c r="BG3968" s="158">
        <f>IF(N3968="zákl. přenesená",J3968,0)</f>
        <v>0</v>
      </c>
      <c r="BH3968" s="158">
        <f>IF(N3968="sníž. přenesená",J3968,0)</f>
        <v>0</v>
      </c>
      <c r="BI3968" s="158">
        <f>IF(N3968="nulová",J3968,0)</f>
        <v>0</v>
      </c>
      <c r="BJ3968" s="20" t="s">
        <v>79</v>
      </c>
      <c r="BK3968" s="158">
        <f>ROUND(I3968*H3968,2)</f>
        <v>0</v>
      </c>
      <c r="BL3968" s="20" t="s">
        <v>292</v>
      </c>
      <c r="BM3968" s="157" t="s">
        <v>4789</v>
      </c>
    </row>
    <row r="3969" spans="1:65" s="13" customFormat="1">
      <c r="B3969" s="164"/>
      <c r="D3969" s="159" t="s">
        <v>206</v>
      </c>
      <c r="E3969" s="165" t="s">
        <v>3</v>
      </c>
      <c r="F3969" s="166" t="s">
        <v>4785</v>
      </c>
      <c r="H3969" s="167">
        <v>18</v>
      </c>
      <c r="I3969" s="168"/>
      <c r="L3969" s="164"/>
      <c r="M3969" s="169"/>
      <c r="N3969" s="170"/>
      <c r="O3969" s="170"/>
      <c r="P3969" s="170"/>
      <c r="Q3969" s="170"/>
      <c r="R3969" s="170"/>
      <c r="S3969" s="170"/>
      <c r="T3969" s="171"/>
      <c r="AT3969" s="165" t="s">
        <v>206</v>
      </c>
      <c r="AU3969" s="165" t="s">
        <v>79</v>
      </c>
      <c r="AV3969" s="13" t="s">
        <v>81</v>
      </c>
      <c r="AW3969" s="13" t="s">
        <v>34</v>
      </c>
      <c r="AX3969" s="13" t="s">
        <v>79</v>
      </c>
      <c r="AY3969" s="165" t="s">
        <v>195</v>
      </c>
    </row>
    <row r="3970" spans="1:65" s="2" customFormat="1" ht="24.2" customHeight="1">
      <c r="A3970" s="35"/>
      <c r="B3970" s="145"/>
      <c r="C3970" s="146" t="s">
        <v>2805</v>
      </c>
      <c r="D3970" s="146" t="s">
        <v>197</v>
      </c>
      <c r="E3970" s="147" t="s">
        <v>4790</v>
      </c>
      <c r="F3970" s="148" t="s">
        <v>4791</v>
      </c>
      <c r="G3970" s="149" t="s">
        <v>467</v>
      </c>
      <c r="H3970" s="150">
        <v>6</v>
      </c>
      <c r="I3970" s="151"/>
      <c r="J3970" s="152">
        <f>ROUND(I3970*H3970,2)</f>
        <v>0</v>
      </c>
      <c r="K3970" s="148" t="s">
        <v>3</v>
      </c>
      <c r="L3970" s="36"/>
      <c r="M3970" s="153" t="s">
        <v>3</v>
      </c>
      <c r="N3970" s="154" t="s">
        <v>43</v>
      </c>
      <c r="O3970" s="56"/>
      <c r="P3970" s="155">
        <f>O3970*H3970</f>
        <v>0</v>
      </c>
      <c r="Q3970" s="155">
        <v>0</v>
      </c>
      <c r="R3970" s="155">
        <f>Q3970*H3970</f>
        <v>0</v>
      </c>
      <c r="S3970" s="155">
        <v>0</v>
      </c>
      <c r="T3970" s="156">
        <f>S3970*H3970</f>
        <v>0</v>
      </c>
      <c r="U3970" s="35"/>
      <c r="V3970" s="35"/>
      <c r="W3970" s="35"/>
      <c r="X3970" s="35"/>
      <c r="Y3970" s="35"/>
      <c r="Z3970" s="35"/>
      <c r="AA3970" s="35"/>
      <c r="AB3970" s="35"/>
      <c r="AC3970" s="35"/>
      <c r="AD3970" s="35"/>
      <c r="AE3970" s="35"/>
      <c r="AR3970" s="157" t="s">
        <v>292</v>
      </c>
      <c r="AT3970" s="157" t="s">
        <v>197</v>
      </c>
      <c r="AU3970" s="157" t="s">
        <v>79</v>
      </c>
      <c r="AY3970" s="20" t="s">
        <v>195</v>
      </c>
      <c r="BE3970" s="158">
        <f>IF(N3970="základní",J3970,0)</f>
        <v>0</v>
      </c>
      <c r="BF3970" s="158">
        <f>IF(N3970="snížená",J3970,0)</f>
        <v>0</v>
      </c>
      <c r="BG3970" s="158">
        <f>IF(N3970="zákl. přenesená",J3970,0)</f>
        <v>0</v>
      </c>
      <c r="BH3970" s="158">
        <f>IF(N3970="sníž. přenesená",J3970,0)</f>
        <v>0</v>
      </c>
      <c r="BI3970" s="158">
        <f>IF(N3970="nulová",J3970,0)</f>
        <v>0</v>
      </c>
      <c r="BJ3970" s="20" t="s">
        <v>79</v>
      </c>
      <c r="BK3970" s="158">
        <f>ROUND(I3970*H3970,2)</f>
        <v>0</v>
      </c>
      <c r="BL3970" s="20" t="s">
        <v>292</v>
      </c>
      <c r="BM3970" s="157" t="s">
        <v>4792</v>
      </c>
    </row>
    <row r="3971" spans="1:65" s="13" customFormat="1">
      <c r="B3971" s="164"/>
      <c r="D3971" s="159" t="s">
        <v>206</v>
      </c>
      <c r="E3971" s="165" t="s">
        <v>3</v>
      </c>
      <c r="F3971" s="166" t="s">
        <v>4775</v>
      </c>
      <c r="H3971" s="167">
        <v>6</v>
      </c>
      <c r="I3971" s="168"/>
      <c r="L3971" s="164"/>
      <c r="M3971" s="169"/>
      <c r="N3971" s="170"/>
      <c r="O3971" s="170"/>
      <c r="P3971" s="170"/>
      <c r="Q3971" s="170"/>
      <c r="R3971" s="170"/>
      <c r="S3971" s="170"/>
      <c r="T3971" s="171"/>
      <c r="AT3971" s="165" t="s">
        <v>206</v>
      </c>
      <c r="AU3971" s="165" t="s">
        <v>79</v>
      </c>
      <c r="AV3971" s="13" t="s">
        <v>81</v>
      </c>
      <c r="AW3971" s="13" t="s">
        <v>34</v>
      </c>
      <c r="AX3971" s="13" t="s">
        <v>79</v>
      </c>
      <c r="AY3971" s="165" t="s">
        <v>195</v>
      </c>
    </row>
    <row r="3972" spans="1:65" s="2" customFormat="1" ht="24.2" customHeight="1">
      <c r="A3972" s="35"/>
      <c r="B3972" s="145"/>
      <c r="C3972" s="146" t="s">
        <v>4793</v>
      </c>
      <c r="D3972" s="146" t="s">
        <v>197</v>
      </c>
      <c r="E3972" s="147" t="s">
        <v>4794</v>
      </c>
      <c r="F3972" s="148" t="s">
        <v>4795</v>
      </c>
      <c r="G3972" s="149" t="s">
        <v>467</v>
      </c>
      <c r="H3972" s="150">
        <v>6</v>
      </c>
      <c r="I3972" s="151"/>
      <c r="J3972" s="152">
        <f>ROUND(I3972*H3972,2)</f>
        <v>0</v>
      </c>
      <c r="K3972" s="148" t="s">
        <v>3</v>
      </c>
      <c r="L3972" s="36"/>
      <c r="M3972" s="153" t="s">
        <v>3</v>
      </c>
      <c r="N3972" s="154" t="s">
        <v>43</v>
      </c>
      <c r="O3972" s="56"/>
      <c r="P3972" s="155">
        <f>O3972*H3972</f>
        <v>0</v>
      </c>
      <c r="Q3972" s="155">
        <v>0</v>
      </c>
      <c r="R3972" s="155">
        <f>Q3972*H3972</f>
        <v>0</v>
      </c>
      <c r="S3972" s="155">
        <v>0</v>
      </c>
      <c r="T3972" s="156">
        <f>S3972*H3972</f>
        <v>0</v>
      </c>
      <c r="U3972" s="35"/>
      <c r="V3972" s="35"/>
      <c r="W3972" s="35"/>
      <c r="X3972" s="35"/>
      <c r="Y3972" s="35"/>
      <c r="Z3972" s="35"/>
      <c r="AA3972" s="35"/>
      <c r="AB3972" s="35"/>
      <c r="AC3972" s="35"/>
      <c r="AD3972" s="35"/>
      <c r="AE3972" s="35"/>
      <c r="AR3972" s="157" t="s">
        <v>292</v>
      </c>
      <c r="AT3972" s="157" t="s">
        <v>197</v>
      </c>
      <c r="AU3972" s="157" t="s">
        <v>79</v>
      </c>
      <c r="AY3972" s="20" t="s">
        <v>195</v>
      </c>
      <c r="BE3972" s="158">
        <f>IF(N3972="základní",J3972,0)</f>
        <v>0</v>
      </c>
      <c r="BF3972" s="158">
        <f>IF(N3972="snížená",J3972,0)</f>
        <v>0</v>
      </c>
      <c r="BG3972" s="158">
        <f>IF(N3972="zákl. přenesená",J3972,0)</f>
        <v>0</v>
      </c>
      <c r="BH3972" s="158">
        <f>IF(N3972="sníž. přenesená",J3972,0)</f>
        <v>0</v>
      </c>
      <c r="BI3972" s="158">
        <f>IF(N3972="nulová",J3972,0)</f>
        <v>0</v>
      </c>
      <c r="BJ3972" s="20" t="s">
        <v>79</v>
      </c>
      <c r="BK3972" s="158">
        <f>ROUND(I3972*H3972,2)</f>
        <v>0</v>
      </c>
      <c r="BL3972" s="20" t="s">
        <v>292</v>
      </c>
      <c r="BM3972" s="157" t="s">
        <v>4796</v>
      </c>
    </row>
    <row r="3973" spans="1:65" s="13" customFormat="1">
      <c r="B3973" s="164"/>
      <c r="D3973" s="159" t="s">
        <v>206</v>
      </c>
      <c r="E3973" s="165" t="s">
        <v>3</v>
      </c>
      <c r="F3973" s="166" t="s">
        <v>4775</v>
      </c>
      <c r="H3973" s="167">
        <v>6</v>
      </c>
      <c r="I3973" s="168"/>
      <c r="L3973" s="164"/>
      <c r="M3973" s="169"/>
      <c r="N3973" s="170"/>
      <c r="O3973" s="170"/>
      <c r="P3973" s="170"/>
      <c r="Q3973" s="170"/>
      <c r="R3973" s="170"/>
      <c r="S3973" s="170"/>
      <c r="T3973" s="171"/>
      <c r="AT3973" s="165" t="s">
        <v>206</v>
      </c>
      <c r="AU3973" s="165" t="s">
        <v>79</v>
      </c>
      <c r="AV3973" s="13" t="s">
        <v>81</v>
      </c>
      <c r="AW3973" s="13" t="s">
        <v>34</v>
      </c>
      <c r="AX3973" s="13" t="s">
        <v>79</v>
      </c>
      <c r="AY3973" s="165" t="s">
        <v>195</v>
      </c>
    </row>
    <row r="3974" spans="1:65" s="2" customFormat="1" ht="24.2" customHeight="1">
      <c r="A3974" s="35"/>
      <c r="B3974" s="145"/>
      <c r="C3974" s="146" t="s">
        <v>4797</v>
      </c>
      <c r="D3974" s="146" t="s">
        <v>197</v>
      </c>
      <c r="E3974" s="147" t="s">
        <v>4798</v>
      </c>
      <c r="F3974" s="148" t="s">
        <v>4799</v>
      </c>
      <c r="G3974" s="149" t="s">
        <v>467</v>
      </c>
      <c r="H3974" s="150">
        <v>5</v>
      </c>
      <c r="I3974" s="151"/>
      <c r="J3974" s="152">
        <f>ROUND(I3974*H3974,2)</f>
        <v>0</v>
      </c>
      <c r="K3974" s="148" t="s">
        <v>3</v>
      </c>
      <c r="L3974" s="36"/>
      <c r="M3974" s="153" t="s">
        <v>3</v>
      </c>
      <c r="N3974" s="154" t="s">
        <v>43</v>
      </c>
      <c r="O3974" s="56"/>
      <c r="P3974" s="155">
        <f>O3974*H3974</f>
        <v>0</v>
      </c>
      <c r="Q3974" s="155">
        <v>0</v>
      </c>
      <c r="R3974" s="155">
        <f>Q3974*H3974</f>
        <v>0</v>
      </c>
      <c r="S3974" s="155">
        <v>0</v>
      </c>
      <c r="T3974" s="156">
        <f>S3974*H3974</f>
        <v>0</v>
      </c>
      <c r="U3974" s="35"/>
      <c r="V3974" s="35"/>
      <c r="W3974" s="35"/>
      <c r="X3974" s="35"/>
      <c r="Y3974" s="35"/>
      <c r="Z3974" s="35"/>
      <c r="AA3974" s="35"/>
      <c r="AB3974" s="35"/>
      <c r="AC3974" s="35"/>
      <c r="AD3974" s="35"/>
      <c r="AE3974" s="35"/>
      <c r="AR3974" s="157" t="s">
        <v>292</v>
      </c>
      <c r="AT3974" s="157" t="s">
        <v>197</v>
      </c>
      <c r="AU3974" s="157" t="s">
        <v>79</v>
      </c>
      <c r="AY3974" s="20" t="s">
        <v>195</v>
      </c>
      <c r="BE3974" s="158">
        <f>IF(N3974="základní",J3974,0)</f>
        <v>0</v>
      </c>
      <c r="BF3974" s="158">
        <f>IF(N3974="snížená",J3974,0)</f>
        <v>0</v>
      </c>
      <c r="BG3974" s="158">
        <f>IF(N3974="zákl. přenesená",J3974,0)</f>
        <v>0</v>
      </c>
      <c r="BH3974" s="158">
        <f>IF(N3974="sníž. přenesená",J3974,0)</f>
        <v>0</v>
      </c>
      <c r="BI3974" s="158">
        <f>IF(N3974="nulová",J3974,0)</f>
        <v>0</v>
      </c>
      <c r="BJ3974" s="20" t="s">
        <v>79</v>
      </c>
      <c r="BK3974" s="158">
        <f>ROUND(I3974*H3974,2)</f>
        <v>0</v>
      </c>
      <c r="BL3974" s="20" t="s">
        <v>292</v>
      </c>
      <c r="BM3974" s="157" t="s">
        <v>4800</v>
      </c>
    </row>
    <row r="3975" spans="1:65" s="13" customFormat="1">
      <c r="B3975" s="164"/>
      <c r="D3975" s="159" t="s">
        <v>206</v>
      </c>
      <c r="E3975" s="165" t="s">
        <v>3</v>
      </c>
      <c r="F3975" s="166" t="s">
        <v>4801</v>
      </c>
      <c r="H3975" s="167">
        <v>5</v>
      </c>
      <c r="I3975" s="168"/>
      <c r="L3975" s="164"/>
      <c r="M3975" s="169"/>
      <c r="N3975" s="170"/>
      <c r="O3975" s="170"/>
      <c r="P3975" s="170"/>
      <c r="Q3975" s="170"/>
      <c r="R3975" s="170"/>
      <c r="S3975" s="170"/>
      <c r="T3975" s="171"/>
      <c r="AT3975" s="165" t="s">
        <v>206</v>
      </c>
      <c r="AU3975" s="165" t="s">
        <v>79</v>
      </c>
      <c r="AV3975" s="13" t="s">
        <v>81</v>
      </c>
      <c r="AW3975" s="13" t="s">
        <v>34</v>
      </c>
      <c r="AX3975" s="13" t="s">
        <v>79</v>
      </c>
      <c r="AY3975" s="165" t="s">
        <v>195</v>
      </c>
    </row>
    <row r="3976" spans="1:65" s="2" customFormat="1" ht="24.2" customHeight="1">
      <c r="A3976" s="35"/>
      <c r="B3976" s="145"/>
      <c r="C3976" s="146" t="s">
        <v>4802</v>
      </c>
      <c r="D3976" s="146" t="s">
        <v>197</v>
      </c>
      <c r="E3976" s="147" t="s">
        <v>4803</v>
      </c>
      <c r="F3976" s="148" t="s">
        <v>4804</v>
      </c>
      <c r="G3976" s="149" t="s">
        <v>467</v>
      </c>
      <c r="H3976" s="150">
        <v>4</v>
      </c>
      <c r="I3976" s="151"/>
      <c r="J3976" s="152">
        <f>ROUND(I3976*H3976,2)</f>
        <v>0</v>
      </c>
      <c r="K3976" s="148" t="s">
        <v>3</v>
      </c>
      <c r="L3976" s="36"/>
      <c r="M3976" s="153" t="s">
        <v>3</v>
      </c>
      <c r="N3976" s="154" t="s">
        <v>43</v>
      </c>
      <c r="O3976" s="56"/>
      <c r="P3976" s="155">
        <f>O3976*H3976</f>
        <v>0</v>
      </c>
      <c r="Q3976" s="155">
        <v>0</v>
      </c>
      <c r="R3976" s="155">
        <f>Q3976*H3976</f>
        <v>0</v>
      </c>
      <c r="S3976" s="155">
        <v>0</v>
      </c>
      <c r="T3976" s="156">
        <f>S3976*H3976</f>
        <v>0</v>
      </c>
      <c r="U3976" s="35"/>
      <c r="V3976" s="35"/>
      <c r="W3976" s="35"/>
      <c r="X3976" s="35"/>
      <c r="Y3976" s="35"/>
      <c r="Z3976" s="35"/>
      <c r="AA3976" s="35"/>
      <c r="AB3976" s="35"/>
      <c r="AC3976" s="35"/>
      <c r="AD3976" s="35"/>
      <c r="AE3976" s="35"/>
      <c r="AR3976" s="157" t="s">
        <v>292</v>
      </c>
      <c r="AT3976" s="157" t="s">
        <v>197</v>
      </c>
      <c r="AU3976" s="157" t="s">
        <v>79</v>
      </c>
      <c r="AY3976" s="20" t="s">
        <v>195</v>
      </c>
      <c r="BE3976" s="158">
        <f>IF(N3976="základní",J3976,0)</f>
        <v>0</v>
      </c>
      <c r="BF3976" s="158">
        <f>IF(N3976="snížená",J3976,0)</f>
        <v>0</v>
      </c>
      <c r="BG3976" s="158">
        <f>IF(N3976="zákl. přenesená",J3976,0)</f>
        <v>0</v>
      </c>
      <c r="BH3976" s="158">
        <f>IF(N3976="sníž. přenesená",J3976,0)</f>
        <v>0</v>
      </c>
      <c r="BI3976" s="158">
        <f>IF(N3976="nulová",J3976,0)</f>
        <v>0</v>
      </c>
      <c r="BJ3976" s="20" t="s">
        <v>79</v>
      </c>
      <c r="BK3976" s="158">
        <f>ROUND(I3976*H3976,2)</f>
        <v>0</v>
      </c>
      <c r="BL3976" s="20" t="s">
        <v>292</v>
      </c>
      <c r="BM3976" s="157" t="s">
        <v>4805</v>
      </c>
    </row>
    <row r="3977" spans="1:65" s="13" customFormat="1">
      <c r="B3977" s="164"/>
      <c r="D3977" s="159" t="s">
        <v>206</v>
      </c>
      <c r="E3977" s="165" t="s">
        <v>3</v>
      </c>
      <c r="F3977" s="166" t="s">
        <v>4806</v>
      </c>
      <c r="H3977" s="167">
        <v>4</v>
      </c>
      <c r="I3977" s="168"/>
      <c r="L3977" s="164"/>
      <c r="M3977" s="169"/>
      <c r="N3977" s="170"/>
      <c r="O3977" s="170"/>
      <c r="P3977" s="170"/>
      <c r="Q3977" s="170"/>
      <c r="R3977" s="170"/>
      <c r="S3977" s="170"/>
      <c r="T3977" s="171"/>
      <c r="AT3977" s="165" t="s">
        <v>206</v>
      </c>
      <c r="AU3977" s="165" t="s">
        <v>79</v>
      </c>
      <c r="AV3977" s="13" t="s">
        <v>81</v>
      </c>
      <c r="AW3977" s="13" t="s">
        <v>34</v>
      </c>
      <c r="AX3977" s="13" t="s">
        <v>79</v>
      </c>
      <c r="AY3977" s="165" t="s">
        <v>195</v>
      </c>
    </row>
    <row r="3978" spans="1:65" s="2" customFormat="1" ht="14.45" customHeight="1">
      <c r="A3978" s="35"/>
      <c r="B3978" s="145"/>
      <c r="C3978" s="146" t="s">
        <v>4807</v>
      </c>
      <c r="D3978" s="146" t="s">
        <v>197</v>
      </c>
      <c r="E3978" s="147" t="s">
        <v>4808</v>
      </c>
      <c r="F3978" s="148" t="s">
        <v>4809</v>
      </c>
      <c r="G3978" s="149" t="s">
        <v>467</v>
      </c>
      <c r="H3978" s="150">
        <v>4</v>
      </c>
      <c r="I3978" s="151"/>
      <c r="J3978" s="152">
        <f>ROUND(I3978*H3978,2)</f>
        <v>0</v>
      </c>
      <c r="K3978" s="148" t="s">
        <v>3</v>
      </c>
      <c r="L3978" s="36"/>
      <c r="M3978" s="153" t="s">
        <v>3</v>
      </c>
      <c r="N3978" s="154" t="s">
        <v>43</v>
      </c>
      <c r="O3978" s="56"/>
      <c r="P3978" s="155">
        <f>O3978*H3978</f>
        <v>0</v>
      </c>
      <c r="Q3978" s="155">
        <v>0</v>
      </c>
      <c r="R3978" s="155">
        <f>Q3978*H3978</f>
        <v>0</v>
      </c>
      <c r="S3978" s="155">
        <v>0</v>
      </c>
      <c r="T3978" s="156">
        <f>S3978*H3978</f>
        <v>0</v>
      </c>
      <c r="U3978" s="35"/>
      <c r="V3978" s="35"/>
      <c r="W3978" s="35"/>
      <c r="X3978" s="35"/>
      <c r="Y3978" s="35"/>
      <c r="Z3978" s="35"/>
      <c r="AA3978" s="35"/>
      <c r="AB3978" s="35"/>
      <c r="AC3978" s="35"/>
      <c r="AD3978" s="35"/>
      <c r="AE3978" s="35"/>
      <c r="AR3978" s="157" t="s">
        <v>292</v>
      </c>
      <c r="AT3978" s="157" t="s">
        <v>197</v>
      </c>
      <c r="AU3978" s="157" t="s">
        <v>79</v>
      </c>
      <c r="AY3978" s="20" t="s">
        <v>195</v>
      </c>
      <c r="BE3978" s="158">
        <f>IF(N3978="základní",J3978,0)</f>
        <v>0</v>
      </c>
      <c r="BF3978" s="158">
        <f>IF(N3978="snížená",J3978,0)</f>
        <v>0</v>
      </c>
      <c r="BG3978" s="158">
        <f>IF(N3978="zákl. přenesená",J3978,0)</f>
        <v>0</v>
      </c>
      <c r="BH3978" s="158">
        <f>IF(N3978="sníž. přenesená",J3978,0)</f>
        <v>0</v>
      </c>
      <c r="BI3978" s="158">
        <f>IF(N3978="nulová",J3978,0)</f>
        <v>0</v>
      </c>
      <c r="BJ3978" s="20" t="s">
        <v>79</v>
      </c>
      <c r="BK3978" s="158">
        <f>ROUND(I3978*H3978,2)</f>
        <v>0</v>
      </c>
      <c r="BL3978" s="20" t="s">
        <v>292</v>
      </c>
      <c r="BM3978" s="157" t="s">
        <v>4810</v>
      </c>
    </row>
    <row r="3979" spans="1:65" s="13" customFormat="1">
      <c r="B3979" s="164"/>
      <c r="D3979" s="159" t="s">
        <v>206</v>
      </c>
      <c r="E3979" s="165" t="s">
        <v>3</v>
      </c>
      <c r="F3979" s="166" t="s">
        <v>4806</v>
      </c>
      <c r="H3979" s="167">
        <v>4</v>
      </c>
      <c r="I3979" s="168"/>
      <c r="L3979" s="164"/>
      <c r="M3979" s="169"/>
      <c r="N3979" s="170"/>
      <c r="O3979" s="170"/>
      <c r="P3979" s="170"/>
      <c r="Q3979" s="170"/>
      <c r="R3979" s="170"/>
      <c r="S3979" s="170"/>
      <c r="T3979" s="171"/>
      <c r="AT3979" s="165" t="s">
        <v>206</v>
      </c>
      <c r="AU3979" s="165" t="s">
        <v>79</v>
      </c>
      <c r="AV3979" s="13" t="s">
        <v>81</v>
      </c>
      <c r="AW3979" s="13" t="s">
        <v>34</v>
      </c>
      <c r="AX3979" s="13" t="s">
        <v>79</v>
      </c>
      <c r="AY3979" s="165" t="s">
        <v>195</v>
      </c>
    </row>
    <row r="3980" spans="1:65" s="2" customFormat="1" ht="24.2" customHeight="1">
      <c r="A3980" s="35"/>
      <c r="B3980" s="145"/>
      <c r="C3980" s="146" t="s">
        <v>4811</v>
      </c>
      <c r="D3980" s="146" t="s">
        <v>197</v>
      </c>
      <c r="E3980" s="147" t="s">
        <v>4812</v>
      </c>
      <c r="F3980" s="148" t="s">
        <v>4813</v>
      </c>
      <c r="G3980" s="149" t="s">
        <v>467</v>
      </c>
      <c r="H3980" s="150">
        <v>4</v>
      </c>
      <c r="I3980" s="151"/>
      <c r="J3980" s="152">
        <f>ROUND(I3980*H3980,2)</f>
        <v>0</v>
      </c>
      <c r="K3980" s="148" t="s">
        <v>3</v>
      </c>
      <c r="L3980" s="36"/>
      <c r="M3980" s="153" t="s">
        <v>3</v>
      </c>
      <c r="N3980" s="154" t="s">
        <v>43</v>
      </c>
      <c r="O3980" s="56"/>
      <c r="P3980" s="155">
        <f>O3980*H3980</f>
        <v>0</v>
      </c>
      <c r="Q3980" s="155">
        <v>0</v>
      </c>
      <c r="R3980" s="155">
        <f>Q3980*H3980</f>
        <v>0</v>
      </c>
      <c r="S3980" s="155">
        <v>0</v>
      </c>
      <c r="T3980" s="156">
        <f>S3980*H3980</f>
        <v>0</v>
      </c>
      <c r="U3980" s="35"/>
      <c r="V3980" s="35"/>
      <c r="W3980" s="35"/>
      <c r="X3980" s="35"/>
      <c r="Y3980" s="35"/>
      <c r="Z3980" s="35"/>
      <c r="AA3980" s="35"/>
      <c r="AB3980" s="35"/>
      <c r="AC3980" s="35"/>
      <c r="AD3980" s="35"/>
      <c r="AE3980" s="35"/>
      <c r="AR3980" s="157" t="s">
        <v>292</v>
      </c>
      <c r="AT3980" s="157" t="s">
        <v>197</v>
      </c>
      <c r="AU3980" s="157" t="s">
        <v>79</v>
      </c>
      <c r="AY3980" s="20" t="s">
        <v>195</v>
      </c>
      <c r="BE3980" s="158">
        <f>IF(N3980="základní",J3980,0)</f>
        <v>0</v>
      </c>
      <c r="BF3980" s="158">
        <f>IF(N3980="snížená",J3980,0)</f>
        <v>0</v>
      </c>
      <c r="BG3980" s="158">
        <f>IF(N3980="zákl. přenesená",J3980,0)</f>
        <v>0</v>
      </c>
      <c r="BH3980" s="158">
        <f>IF(N3980="sníž. přenesená",J3980,0)</f>
        <v>0</v>
      </c>
      <c r="BI3980" s="158">
        <f>IF(N3980="nulová",J3980,0)</f>
        <v>0</v>
      </c>
      <c r="BJ3980" s="20" t="s">
        <v>79</v>
      </c>
      <c r="BK3980" s="158">
        <f>ROUND(I3980*H3980,2)</f>
        <v>0</v>
      </c>
      <c r="BL3980" s="20" t="s">
        <v>292</v>
      </c>
      <c r="BM3980" s="157" t="s">
        <v>4814</v>
      </c>
    </row>
    <row r="3981" spans="1:65" s="13" customFormat="1">
      <c r="B3981" s="164"/>
      <c r="D3981" s="159" t="s">
        <v>206</v>
      </c>
      <c r="E3981" s="165" t="s">
        <v>3</v>
      </c>
      <c r="F3981" s="166" t="s">
        <v>4806</v>
      </c>
      <c r="H3981" s="167">
        <v>4</v>
      </c>
      <c r="I3981" s="168"/>
      <c r="L3981" s="164"/>
      <c r="M3981" s="169"/>
      <c r="N3981" s="170"/>
      <c r="O3981" s="170"/>
      <c r="P3981" s="170"/>
      <c r="Q3981" s="170"/>
      <c r="R3981" s="170"/>
      <c r="S3981" s="170"/>
      <c r="T3981" s="171"/>
      <c r="AT3981" s="165" t="s">
        <v>206</v>
      </c>
      <c r="AU3981" s="165" t="s">
        <v>79</v>
      </c>
      <c r="AV3981" s="13" t="s">
        <v>81</v>
      </c>
      <c r="AW3981" s="13" t="s">
        <v>34</v>
      </c>
      <c r="AX3981" s="13" t="s">
        <v>79</v>
      </c>
      <c r="AY3981" s="165" t="s">
        <v>195</v>
      </c>
    </row>
    <row r="3982" spans="1:65" s="2" customFormat="1" ht="24.2" customHeight="1">
      <c r="A3982" s="35"/>
      <c r="B3982" s="145"/>
      <c r="C3982" s="146" t="s">
        <v>4815</v>
      </c>
      <c r="D3982" s="146" t="s">
        <v>197</v>
      </c>
      <c r="E3982" s="147" t="s">
        <v>4816</v>
      </c>
      <c r="F3982" s="148" t="s">
        <v>4817</v>
      </c>
      <c r="G3982" s="149" t="s">
        <v>467</v>
      </c>
      <c r="H3982" s="150">
        <v>1</v>
      </c>
      <c r="I3982" s="151"/>
      <c r="J3982" s="152">
        <f>ROUND(I3982*H3982,2)</f>
        <v>0</v>
      </c>
      <c r="K3982" s="148" t="s">
        <v>3</v>
      </c>
      <c r="L3982" s="36"/>
      <c r="M3982" s="153" t="s">
        <v>3</v>
      </c>
      <c r="N3982" s="154" t="s">
        <v>43</v>
      </c>
      <c r="O3982" s="56"/>
      <c r="P3982" s="155">
        <f>O3982*H3982</f>
        <v>0</v>
      </c>
      <c r="Q3982" s="155">
        <v>0</v>
      </c>
      <c r="R3982" s="155">
        <f>Q3982*H3982</f>
        <v>0</v>
      </c>
      <c r="S3982" s="155">
        <v>0</v>
      </c>
      <c r="T3982" s="156">
        <f>S3982*H3982</f>
        <v>0</v>
      </c>
      <c r="U3982" s="35"/>
      <c r="V3982" s="35"/>
      <c r="W3982" s="35"/>
      <c r="X3982" s="35"/>
      <c r="Y3982" s="35"/>
      <c r="Z3982" s="35"/>
      <c r="AA3982" s="35"/>
      <c r="AB3982" s="35"/>
      <c r="AC3982" s="35"/>
      <c r="AD3982" s="35"/>
      <c r="AE3982" s="35"/>
      <c r="AR3982" s="157" t="s">
        <v>292</v>
      </c>
      <c r="AT3982" s="157" t="s">
        <v>197</v>
      </c>
      <c r="AU3982" s="157" t="s">
        <v>79</v>
      </c>
      <c r="AY3982" s="20" t="s">
        <v>195</v>
      </c>
      <c r="BE3982" s="158">
        <f>IF(N3982="základní",J3982,0)</f>
        <v>0</v>
      </c>
      <c r="BF3982" s="158">
        <f>IF(N3982="snížená",J3982,0)</f>
        <v>0</v>
      </c>
      <c r="BG3982" s="158">
        <f>IF(N3982="zákl. přenesená",J3982,0)</f>
        <v>0</v>
      </c>
      <c r="BH3982" s="158">
        <f>IF(N3982="sníž. přenesená",J3982,0)</f>
        <v>0</v>
      </c>
      <c r="BI3982" s="158">
        <f>IF(N3982="nulová",J3982,0)</f>
        <v>0</v>
      </c>
      <c r="BJ3982" s="20" t="s">
        <v>79</v>
      </c>
      <c r="BK3982" s="158">
        <f>ROUND(I3982*H3982,2)</f>
        <v>0</v>
      </c>
      <c r="BL3982" s="20" t="s">
        <v>292</v>
      </c>
      <c r="BM3982" s="157" t="s">
        <v>4818</v>
      </c>
    </row>
    <row r="3983" spans="1:65" s="13" customFormat="1">
      <c r="B3983" s="164"/>
      <c r="D3983" s="159" t="s">
        <v>206</v>
      </c>
      <c r="E3983" s="165" t="s">
        <v>3</v>
      </c>
      <c r="F3983" s="166" t="s">
        <v>4819</v>
      </c>
      <c r="H3983" s="167">
        <v>1</v>
      </c>
      <c r="I3983" s="168"/>
      <c r="L3983" s="164"/>
      <c r="M3983" s="169"/>
      <c r="N3983" s="170"/>
      <c r="O3983" s="170"/>
      <c r="P3983" s="170"/>
      <c r="Q3983" s="170"/>
      <c r="R3983" s="170"/>
      <c r="S3983" s="170"/>
      <c r="T3983" s="171"/>
      <c r="AT3983" s="165" t="s">
        <v>206</v>
      </c>
      <c r="AU3983" s="165" t="s">
        <v>79</v>
      </c>
      <c r="AV3983" s="13" t="s">
        <v>81</v>
      </c>
      <c r="AW3983" s="13" t="s">
        <v>34</v>
      </c>
      <c r="AX3983" s="13" t="s">
        <v>79</v>
      </c>
      <c r="AY3983" s="165" t="s">
        <v>195</v>
      </c>
    </row>
    <row r="3984" spans="1:65" s="2" customFormat="1" ht="24.2" customHeight="1">
      <c r="A3984" s="35"/>
      <c r="B3984" s="145"/>
      <c r="C3984" s="146" t="s">
        <v>4820</v>
      </c>
      <c r="D3984" s="146" t="s">
        <v>197</v>
      </c>
      <c r="E3984" s="147" t="s">
        <v>4821</v>
      </c>
      <c r="F3984" s="148" t="s">
        <v>4822</v>
      </c>
      <c r="G3984" s="149" t="s">
        <v>467</v>
      </c>
      <c r="H3984" s="150">
        <v>1</v>
      </c>
      <c r="I3984" s="151"/>
      <c r="J3984" s="152">
        <f>ROUND(I3984*H3984,2)</f>
        <v>0</v>
      </c>
      <c r="K3984" s="148" t="s">
        <v>3</v>
      </c>
      <c r="L3984" s="36"/>
      <c r="M3984" s="153" t="s">
        <v>3</v>
      </c>
      <c r="N3984" s="154" t="s">
        <v>43</v>
      </c>
      <c r="O3984" s="56"/>
      <c r="P3984" s="155">
        <f>O3984*H3984</f>
        <v>0</v>
      </c>
      <c r="Q3984" s="155">
        <v>0</v>
      </c>
      <c r="R3984" s="155">
        <f>Q3984*H3984</f>
        <v>0</v>
      </c>
      <c r="S3984" s="155">
        <v>0</v>
      </c>
      <c r="T3984" s="156">
        <f>S3984*H3984</f>
        <v>0</v>
      </c>
      <c r="U3984" s="35"/>
      <c r="V3984" s="35"/>
      <c r="W3984" s="35"/>
      <c r="X3984" s="35"/>
      <c r="Y3984" s="35"/>
      <c r="Z3984" s="35"/>
      <c r="AA3984" s="35"/>
      <c r="AB3984" s="35"/>
      <c r="AC3984" s="35"/>
      <c r="AD3984" s="35"/>
      <c r="AE3984" s="35"/>
      <c r="AR3984" s="157" t="s">
        <v>292</v>
      </c>
      <c r="AT3984" s="157" t="s">
        <v>197</v>
      </c>
      <c r="AU3984" s="157" t="s">
        <v>79</v>
      </c>
      <c r="AY3984" s="20" t="s">
        <v>195</v>
      </c>
      <c r="BE3984" s="158">
        <f>IF(N3984="základní",J3984,0)</f>
        <v>0</v>
      </c>
      <c r="BF3984" s="158">
        <f>IF(N3984="snížená",J3984,0)</f>
        <v>0</v>
      </c>
      <c r="BG3984" s="158">
        <f>IF(N3984="zákl. přenesená",J3984,0)</f>
        <v>0</v>
      </c>
      <c r="BH3984" s="158">
        <f>IF(N3984="sníž. přenesená",J3984,0)</f>
        <v>0</v>
      </c>
      <c r="BI3984" s="158">
        <f>IF(N3984="nulová",J3984,0)</f>
        <v>0</v>
      </c>
      <c r="BJ3984" s="20" t="s">
        <v>79</v>
      </c>
      <c r="BK3984" s="158">
        <f>ROUND(I3984*H3984,2)</f>
        <v>0</v>
      </c>
      <c r="BL3984" s="20" t="s">
        <v>292</v>
      </c>
      <c r="BM3984" s="157" t="s">
        <v>4823</v>
      </c>
    </row>
    <row r="3985" spans="1:65" s="13" customFormat="1">
      <c r="B3985" s="164"/>
      <c r="D3985" s="159" t="s">
        <v>206</v>
      </c>
      <c r="E3985" s="165" t="s">
        <v>3</v>
      </c>
      <c r="F3985" s="166" t="s">
        <v>4819</v>
      </c>
      <c r="H3985" s="167">
        <v>1</v>
      </c>
      <c r="I3985" s="168"/>
      <c r="L3985" s="164"/>
      <c r="M3985" s="169"/>
      <c r="N3985" s="170"/>
      <c r="O3985" s="170"/>
      <c r="P3985" s="170"/>
      <c r="Q3985" s="170"/>
      <c r="R3985" s="170"/>
      <c r="S3985" s="170"/>
      <c r="T3985" s="171"/>
      <c r="AT3985" s="165" t="s">
        <v>206</v>
      </c>
      <c r="AU3985" s="165" t="s">
        <v>79</v>
      </c>
      <c r="AV3985" s="13" t="s">
        <v>81</v>
      </c>
      <c r="AW3985" s="13" t="s">
        <v>34</v>
      </c>
      <c r="AX3985" s="13" t="s">
        <v>79</v>
      </c>
      <c r="AY3985" s="165" t="s">
        <v>195</v>
      </c>
    </row>
    <row r="3986" spans="1:65" s="2" customFormat="1" ht="24.2" customHeight="1">
      <c r="A3986" s="35"/>
      <c r="B3986" s="145"/>
      <c r="C3986" s="146" t="s">
        <v>4824</v>
      </c>
      <c r="D3986" s="146" t="s">
        <v>197</v>
      </c>
      <c r="E3986" s="147" t="s">
        <v>4825</v>
      </c>
      <c r="F3986" s="148" t="s">
        <v>4826</v>
      </c>
      <c r="G3986" s="149" t="s">
        <v>467</v>
      </c>
      <c r="H3986" s="150">
        <v>220</v>
      </c>
      <c r="I3986" s="151"/>
      <c r="J3986" s="152">
        <f>ROUND(I3986*H3986,2)</f>
        <v>0</v>
      </c>
      <c r="K3986" s="148" t="s">
        <v>3</v>
      </c>
      <c r="L3986" s="36"/>
      <c r="M3986" s="153" t="s">
        <v>3</v>
      </c>
      <c r="N3986" s="154" t="s">
        <v>43</v>
      </c>
      <c r="O3986" s="56"/>
      <c r="P3986" s="155">
        <f>O3986*H3986</f>
        <v>0</v>
      </c>
      <c r="Q3986" s="155">
        <v>0</v>
      </c>
      <c r="R3986" s="155">
        <f>Q3986*H3986</f>
        <v>0</v>
      </c>
      <c r="S3986" s="155">
        <v>0</v>
      </c>
      <c r="T3986" s="156">
        <f>S3986*H3986</f>
        <v>0</v>
      </c>
      <c r="U3986" s="35"/>
      <c r="V3986" s="35"/>
      <c r="W3986" s="35"/>
      <c r="X3986" s="35"/>
      <c r="Y3986" s="35"/>
      <c r="Z3986" s="35"/>
      <c r="AA3986" s="35"/>
      <c r="AB3986" s="35"/>
      <c r="AC3986" s="35"/>
      <c r="AD3986" s="35"/>
      <c r="AE3986" s="35"/>
      <c r="AR3986" s="157" t="s">
        <v>292</v>
      </c>
      <c r="AT3986" s="157" t="s">
        <v>197</v>
      </c>
      <c r="AU3986" s="157" t="s">
        <v>79</v>
      </c>
      <c r="AY3986" s="20" t="s">
        <v>195</v>
      </c>
      <c r="BE3986" s="158">
        <f>IF(N3986="základní",J3986,0)</f>
        <v>0</v>
      </c>
      <c r="BF3986" s="158">
        <f>IF(N3986="snížená",J3986,0)</f>
        <v>0</v>
      </c>
      <c r="BG3986" s="158">
        <f>IF(N3986="zákl. přenesená",J3986,0)</f>
        <v>0</v>
      </c>
      <c r="BH3986" s="158">
        <f>IF(N3986="sníž. přenesená",J3986,0)</f>
        <v>0</v>
      </c>
      <c r="BI3986" s="158">
        <f>IF(N3986="nulová",J3986,0)</f>
        <v>0</v>
      </c>
      <c r="BJ3986" s="20" t="s">
        <v>79</v>
      </c>
      <c r="BK3986" s="158">
        <f>ROUND(I3986*H3986,2)</f>
        <v>0</v>
      </c>
      <c r="BL3986" s="20" t="s">
        <v>292</v>
      </c>
      <c r="BM3986" s="157" t="s">
        <v>4827</v>
      </c>
    </row>
    <row r="3987" spans="1:65" s="13" customFormat="1">
      <c r="B3987" s="164"/>
      <c r="D3987" s="159" t="s">
        <v>206</v>
      </c>
      <c r="E3987" s="165" t="s">
        <v>3</v>
      </c>
      <c r="F3987" s="166" t="s">
        <v>4828</v>
      </c>
      <c r="H3987" s="167">
        <v>220</v>
      </c>
      <c r="I3987" s="168"/>
      <c r="L3987" s="164"/>
      <c r="M3987" s="169"/>
      <c r="N3987" s="170"/>
      <c r="O3987" s="170"/>
      <c r="P3987" s="170"/>
      <c r="Q3987" s="170"/>
      <c r="R3987" s="170"/>
      <c r="S3987" s="170"/>
      <c r="T3987" s="171"/>
      <c r="AT3987" s="165" t="s">
        <v>206</v>
      </c>
      <c r="AU3987" s="165" t="s">
        <v>79</v>
      </c>
      <c r="AV3987" s="13" t="s">
        <v>81</v>
      </c>
      <c r="AW3987" s="13" t="s">
        <v>34</v>
      </c>
      <c r="AX3987" s="13" t="s">
        <v>79</v>
      </c>
      <c r="AY3987" s="165" t="s">
        <v>195</v>
      </c>
    </row>
    <row r="3988" spans="1:65" s="2" customFormat="1" ht="24.2" customHeight="1">
      <c r="A3988" s="35"/>
      <c r="B3988" s="145"/>
      <c r="C3988" s="146" t="s">
        <v>4829</v>
      </c>
      <c r="D3988" s="146" t="s">
        <v>197</v>
      </c>
      <c r="E3988" s="147" t="s">
        <v>4830</v>
      </c>
      <c r="F3988" s="148" t="s">
        <v>4831</v>
      </c>
      <c r="G3988" s="149" t="s">
        <v>467</v>
      </c>
      <c r="H3988" s="150">
        <v>89</v>
      </c>
      <c r="I3988" s="151"/>
      <c r="J3988" s="152">
        <f>ROUND(I3988*H3988,2)</f>
        <v>0</v>
      </c>
      <c r="K3988" s="148" t="s">
        <v>3</v>
      </c>
      <c r="L3988" s="36"/>
      <c r="M3988" s="153" t="s">
        <v>3</v>
      </c>
      <c r="N3988" s="154" t="s">
        <v>43</v>
      </c>
      <c r="O3988" s="56"/>
      <c r="P3988" s="155">
        <f>O3988*H3988</f>
        <v>0</v>
      </c>
      <c r="Q3988" s="155">
        <v>0</v>
      </c>
      <c r="R3988" s="155">
        <f>Q3988*H3988</f>
        <v>0</v>
      </c>
      <c r="S3988" s="155">
        <v>0</v>
      </c>
      <c r="T3988" s="156">
        <f>S3988*H3988</f>
        <v>0</v>
      </c>
      <c r="U3988" s="35"/>
      <c r="V3988" s="35"/>
      <c r="W3988" s="35"/>
      <c r="X3988" s="35"/>
      <c r="Y3988" s="35"/>
      <c r="Z3988" s="35"/>
      <c r="AA3988" s="35"/>
      <c r="AB3988" s="35"/>
      <c r="AC3988" s="35"/>
      <c r="AD3988" s="35"/>
      <c r="AE3988" s="35"/>
      <c r="AR3988" s="157" t="s">
        <v>292</v>
      </c>
      <c r="AT3988" s="157" t="s">
        <v>197</v>
      </c>
      <c r="AU3988" s="157" t="s">
        <v>79</v>
      </c>
      <c r="AY3988" s="20" t="s">
        <v>195</v>
      </c>
      <c r="BE3988" s="158">
        <f>IF(N3988="základní",J3988,0)</f>
        <v>0</v>
      </c>
      <c r="BF3988" s="158">
        <f>IF(N3988="snížená",J3988,0)</f>
        <v>0</v>
      </c>
      <c r="BG3988" s="158">
        <f>IF(N3988="zákl. přenesená",J3988,0)</f>
        <v>0</v>
      </c>
      <c r="BH3988" s="158">
        <f>IF(N3988="sníž. přenesená",J3988,0)</f>
        <v>0</v>
      </c>
      <c r="BI3988" s="158">
        <f>IF(N3988="nulová",J3988,0)</f>
        <v>0</v>
      </c>
      <c r="BJ3988" s="20" t="s">
        <v>79</v>
      </c>
      <c r="BK3988" s="158">
        <f>ROUND(I3988*H3988,2)</f>
        <v>0</v>
      </c>
      <c r="BL3988" s="20" t="s">
        <v>292</v>
      </c>
      <c r="BM3988" s="157" t="s">
        <v>4832</v>
      </c>
    </row>
    <row r="3989" spans="1:65" s="13" customFormat="1">
      <c r="B3989" s="164"/>
      <c r="D3989" s="159" t="s">
        <v>206</v>
      </c>
      <c r="E3989" s="165" t="s">
        <v>3</v>
      </c>
      <c r="F3989" s="166" t="s">
        <v>4833</v>
      </c>
      <c r="H3989" s="167">
        <v>18</v>
      </c>
      <c r="I3989" s="168"/>
      <c r="L3989" s="164"/>
      <c r="M3989" s="169"/>
      <c r="N3989" s="170"/>
      <c r="O3989" s="170"/>
      <c r="P3989" s="170"/>
      <c r="Q3989" s="170"/>
      <c r="R3989" s="170"/>
      <c r="S3989" s="170"/>
      <c r="T3989" s="171"/>
      <c r="AT3989" s="165" t="s">
        <v>206</v>
      </c>
      <c r="AU3989" s="165" t="s">
        <v>79</v>
      </c>
      <c r="AV3989" s="13" t="s">
        <v>81</v>
      </c>
      <c r="AW3989" s="13" t="s">
        <v>34</v>
      </c>
      <c r="AX3989" s="13" t="s">
        <v>72</v>
      </c>
      <c r="AY3989" s="165" t="s">
        <v>195</v>
      </c>
    </row>
    <row r="3990" spans="1:65" s="13" customFormat="1">
      <c r="B3990" s="164"/>
      <c r="D3990" s="159" t="s">
        <v>206</v>
      </c>
      <c r="E3990" s="165" t="s">
        <v>3</v>
      </c>
      <c r="F3990" s="166" t="s">
        <v>4834</v>
      </c>
      <c r="H3990" s="167">
        <v>71</v>
      </c>
      <c r="I3990" s="168"/>
      <c r="L3990" s="164"/>
      <c r="M3990" s="169"/>
      <c r="N3990" s="170"/>
      <c r="O3990" s="170"/>
      <c r="P3990" s="170"/>
      <c r="Q3990" s="170"/>
      <c r="R3990" s="170"/>
      <c r="S3990" s="170"/>
      <c r="T3990" s="171"/>
      <c r="AT3990" s="165" t="s">
        <v>206</v>
      </c>
      <c r="AU3990" s="165" t="s">
        <v>79</v>
      </c>
      <c r="AV3990" s="13" t="s">
        <v>81</v>
      </c>
      <c r="AW3990" s="13" t="s">
        <v>34</v>
      </c>
      <c r="AX3990" s="13" t="s">
        <v>72</v>
      </c>
      <c r="AY3990" s="165" t="s">
        <v>195</v>
      </c>
    </row>
    <row r="3991" spans="1:65" s="15" customFormat="1">
      <c r="B3991" s="180"/>
      <c r="D3991" s="159" t="s">
        <v>206</v>
      </c>
      <c r="E3991" s="181" t="s">
        <v>3</v>
      </c>
      <c r="F3991" s="182" t="s">
        <v>212</v>
      </c>
      <c r="H3991" s="183">
        <v>89</v>
      </c>
      <c r="I3991" s="184"/>
      <c r="L3991" s="180"/>
      <c r="M3991" s="185"/>
      <c r="N3991" s="186"/>
      <c r="O3991" s="186"/>
      <c r="P3991" s="186"/>
      <c r="Q3991" s="186"/>
      <c r="R3991" s="186"/>
      <c r="S3991" s="186"/>
      <c r="T3991" s="187"/>
      <c r="AT3991" s="181" t="s">
        <v>206</v>
      </c>
      <c r="AU3991" s="181" t="s">
        <v>79</v>
      </c>
      <c r="AV3991" s="15" t="s">
        <v>202</v>
      </c>
      <c r="AW3991" s="15" t="s">
        <v>34</v>
      </c>
      <c r="AX3991" s="15" t="s">
        <v>79</v>
      </c>
      <c r="AY3991" s="181" t="s">
        <v>195</v>
      </c>
    </row>
    <row r="3992" spans="1:65" s="2" customFormat="1" ht="24.2" customHeight="1">
      <c r="A3992" s="35"/>
      <c r="B3992" s="145"/>
      <c r="C3992" s="146" t="s">
        <v>4835</v>
      </c>
      <c r="D3992" s="146" t="s">
        <v>197</v>
      </c>
      <c r="E3992" s="147" t="s">
        <v>4836</v>
      </c>
      <c r="F3992" s="148" t="s">
        <v>4837</v>
      </c>
      <c r="G3992" s="149" t="s">
        <v>467</v>
      </c>
      <c r="H3992" s="150">
        <v>8</v>
      </c>
      <c r="I3992" s="151"/>
      <c r="J3992" s="152">
        <f>ROUND(I3992*H3992,2)</f>
        <v>0</v>
      </c>
      <c r="K3992" s="148" t="s">
        <v>3</v>
      </c>
      <c r="L3992" s="36"/>
      <c r="M3992" s="153" t="s">
        <v>3</v>
      </c>
      <c r="N3992" s="154" t="s">
        <v>43</v>
      </c>
      <c r="O3992" s="56"/>
      <c r="P3992" s="155">
        <f>O3992*H3992</f>
        <v>0</v>
      </c>
      <c r="Q3992" s="155">
        <v>0</v>
      </c>
      <c r="R3992" s="155">
        <f>Q3992*H3992</f>
        <v>0</v>
      </c>
      <c r="S3992" s="155">
        <v>0</v>
      </c>
      <c r="T3992" s="156">
        <f>S3992*H3992</f>
        <v>0</v>
      </c>
      <c r="U3992" s="35"/>
      <c r="V3992" s="35"/>
      <c r="W3992" s="35"/>
      <c r="X3992" s="35"/>
      <c r="Y3992" s="35"/>
      <c r="Z3992" s="35"/>
      <c r="AA3992" s="35"/>
      <c r="AB3992" s="35"/>
      <c r="AC3992" s="35"/>
      <c r="AD3992" s="35"/>
      <c r="AE3992" s="35"/>
      <c r="AR3992" s="157" t="s">
        <v>292</v>
      </c>
      <c r="AT3992" s="157" t="s">
        <v>197</v>
      </c>
      <c r="AU3992" s="157" t="s">
        <v>79</v>
      </c>
      <c r="AY3992" s="20" t="s">
        <v>195</v>
      </c>
      <c r="BE3992" s="158">
        <f>IF(N3992="základní",J3992,0)</f>
        <v>0</v>
      </c>
      <c r="BF3992" s="158">
        <f>IF(N3992="snížená",J3992,0)</f>
        <v>0</v>
      </c>
      <c r="BG3992" s="158">
        <f>IF(N3992="zákl. přenesená",J3992,0)</f>
        <v>0</v>
      </c>
      <c r="BH3992" s="158">
        <f>IF(N3992="sníž. přenesená",J3992,0)</f>
        <v>0</v>
      </c>
      <c r="BI3992" s="158">
        <f>IF(N3992="nulová",J3992,0)</f>
        <v>0</v>
      </c>
      <c r="BJ3992" s="20" t="s">
        <v>79</v>
      </c>
      <c r="BK3992" s="158">
        <f>ROUND(I3992*H3992,2)</f>
        <v>0</v>
      </c>
      <c r="BL3992" s="20" t="s">
        <v>292</v>
      </c>
      <c r="BM3992" s="157" t="s">
        <v>4838</v>
      </c>
    </row>
    <row r="3993" spans="1:65" s="13" customFormat="1">
      <c r="B3993" s="164"/>
      <c r="D3993" s="159" t="s">
        <v>206</v>
      </c>
      <c r="E3993" s="165" t="s">
        <v>3</v>
      </c>
      <c r="F3993" s="166" t="s">
        <v>3665</v>
      </c>
      <c r="H3993" s="167">
        <v>3</v>
      </c>
      <c r="I3993" s="168"/>
      <c r="L3993" s="164"/>
      <c r="M3993" s="169"/>
      <c r="N3993" s="170"/>
      <c r="O3993" s="170"/>
      <c r="P3993" s="170"/>
      <c r="Q3993" s="170"/>
      <c r="R3993" s="170"/>
      <c r="S3993" s="170"/>
      <c r="T3993" s="171"/>
      <c r="AT3993" s="165" t="s">
        <v>206</v>
      </c>
      <c r="AU3993" s="165" t="s">
        <v>79</v>
      </c>
      <c r="AV3993" s="13" t="s">
        <v>81</v>
      </c>
      <c r="AW3993" s="13" t="s">
        <v>34</v>
      </c>
      <c r="AX3993" s="13" t="s">
        <v>72</v>
      </c>
      <c r="AY3993" s="165" t="s">
        <v>195</v>
      </c>
    </row>
    <row r="3994" spans="1:65" s="13" customFormat="1">
      <c r="B3994" s="164"/>
      <c r="D3994" s="159" t="s">
        <v>206</v>
      </c>
      <c r="E3994" s="165" t="s">
        <v>3</v>
      </c>
      <c r="F3994" s="166" t="s">
        <v>3703</v>
      </c>
      <c r="H3994" s="167">
        <v>5</v>
      </c>
      <c r="I3994" s="168"/>
      <c r="L3994" s="164"/>
      <c r="M3994" s="169"/>
      <c r="N3994" s="170"/>
      <c r="O3994" s="170"/>
      <c r="P3994" s="170"/>
      <c r="Q3994" s="170"/>
      <c r="R3994" s="170"/>
      <c r="S3994" s="170"/>
      <c r="T3994" s="171"/>
      <c r="AT3994" s="165" t="s">
        <v>206</v>
      </c>
      <c r="AU3994" s="165" t="s">
        <v>79</v>
      </c>
      <c r="AV3994" s="13" t="s">
        <v>81</v>
      </c>
      <c r="AW3994" s="13" t="s">
        <v>34</v>
      </c>
      <c r="AX3994" s="13" t="s">
        <v>72</v>
      </c>
      <c r="AY3994" s="165" t="s">
        <v>195</v>
      </c>
    </row>
    <row r="3995" spans="1:65" s="15" customFormat="1">
      <c r="B3995" s="180"/>
      <c r="D3995" s="159" t="s">
        <v>206</v>
      </c>
      <c r="E3995" s="181" t="s">
        <v>3</v>
      </c>
      <c r="F3995" s="182" t="s">
        <v>212</v>
      </c>
      <c r="H3995" s="183">
        <v>8</v>
      </c>
      <c r="I3995" s="184"/>
      <c r="L3995" s="180"/>
      <c r="M3995" s="200"/>
      <c r="N3995" s="201"/>
      <c r="O3995" s="201"/>
      <c r="P3995" s="201"/>
      <c r="Q3995" s="201"/>
      <c r="R3995" s="201"/>
      <c r="S3995" s="201"/>
      <c r="T3995" s="202"/>
      <c r="AT3995" s="181" t="s">
        <v>206</v>
      </c>
      <c r="AU3995" s="181" t="s">
        <v>79</v>
      </c>
      <c r="AV3995" s="15" t="s">
        <v>202</v>
      </c>
      <c r="AW3995" s="15" t="s">
        <v>34</v>
      </c>
      <c r="AX3995" s="15" t="s">
        <v>79</v>
      </c>
      <c r="AY3995" s="181" t="s">
        <v>195</v>
      </c>
    </row>
    <row r="3996" spans="1:65" s="2" customFormat="1" ht="6.95" customHeight="1">
      <c r="A3996" s="35"/>
      <c r="B3996" s="45"/>
      <c r="C3996" s="46"/>
      <c r="D3996" s="46"/>
      <c r="E3996" s="46"/>
      <c r="F3996" s="46"/>
      <c r="G3996" s="46"/>
      <c r="H3996" s="46"/>
      <c r="I3996" s="46"/>
      <c r="J3996" s="46"/>
      <c r="K3996" s="46"/>
      <c r="L3996" s="36"/>
      <c r="M3996" s="35"/>
      <c r="O3996" s="35"/>
      <c r="P3996" s="35"/>
      <c r="Q3996" s="35"/>
      <c r="R3996" s="35"/>
      <c r="S3996" s="35"/>
      <c r="T3996" s="35"/>
      <c r="U3996" s="35"/>
      <c r="V3996" s="35"/>
      <c r="W3996" s="35"/>
      <c r="X3996" s="35"/>
      <c r="Y3996" s="35"/>
      <c r="Z3996" s="35"/>
      <c r="AA3996" s="35"/>
      <c r="AB3996" s="35"/>
      <c r="AC3996" s="35"/>
      <c r="AD3996" s="35"/>
      <c r="AE3996" s="35"/>
    </row>
  </sheetData>
  <autoFilter ref="C119:K3995" xr:uid="{00000000-0009-0000-0000-000001000000}"/>
  <mergeCells count="12">
    <mergeCell ref="E112:H112"/>
    <mergeCell ref="L2:V2"/>
    <mergeCell ref="E50:H50"/>
    <mergeCell ref="E52:H52"/>
    <mergeCell ref="E54:H54"/>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0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89</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4839</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20</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ROUND(J87,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ROUND((SUM(BE87:BE101)),  2)</f>
        <v>0</v>
      </c>
      <c r="G35" s="35"/>
      <c r="H35" s="35"/>
      <c r="I35" s="104">
        <v>0.21</v>
      </c>
      <c r="J35" s="103">
        <f>ROUND(((SUM(BE87:BE101))*I35),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ROUND((SUM(BF87:BF101)),  2)</f>
        <v>0</v>
      </c>
      <c r="G36" s="35"/>
      <c r="H36" s="35"/>
      <c r="I36" s="104">
        <v>0.15</v>
      </c>
      <c r="J36" s="103">
        <f>ROUND(((SUM(BF87:BF101))*I36),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ROUND((SUM(BG87:BG101)),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ROUND((SUM(BH87:BH101)),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ROUND((SUM(BI87:BI101)),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02 - výtahy</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J87</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176</v>
      </c>
      <c r="E64" s="116"/>
      <c r="F64" s="116"/>
      <c r="G64" s="116"/>
      <c r="H64" s="116"/>
      <c r="I64" s="116"/>
      <c r="J64" s="117">
        <f>J88</f>
        <v>0</v>
      </c>
      <c r="L64" s="114"/>
    </row>
    <row r="65" spans="1:31" s="10" customFormat="1" ht="19.899999999999999" customHeight="1">
      <c r="B65" s="118"/>
      <c r="D65" s="119" t="s">
        <v>177</v>
      </c>
      <c r="E65" s="120"/>
      <c r="F65" s="120"/>
      <c r="G65" s="120"/>
      <c r="H65" s="120"/>
      <c r="I65" s="120"/>
      <c r="J65" s="121">
        <f>J89</f>
        <v>0</v>
      </c>
      <c r="L65" s="118"/>
    </row>
    <row r="66" spans="1:31" s="2" customFormat="1" ht="21.75" customHeight="1">
      <c r="A66" s="35"/>
      <c r="B66" s="36"/>
      <c r="C66" s="35"/>
      <c r="D66" s="35"/>
      <c r="E66" s="35"/>
      <c r="F66" s="35"/>
      <c r="G66" s="35"/>
      <c r="H66" s="35"/>
      <c r="I66" s="35"/>
      <c r="J66" s="35"/>
      <c r="K66" s="35"/>
      <c r="L66" s="97"/>
      <c r="S66" s="35"/>
      <c r="T66" s="35"/>
      <c r="U66" s="35"/>
      <c r="V66" s="35"/>
      <c r="W66" s="35"/>
      <c r="X66" s="35"/>
      <c r="Y66" s="35"/>
      <c r="Z66" s="35"/>
      <c r="AA66" s="35"/>
      <c r="AB66" s="35"/>
      <c r="AC66" s="35"/>
      <c r="AD66" s="35"/>
      <c r="AE66" s="35"/>
    </row>
    <row r="67" spans="1:31" s="2" customFormat="1" ht="6.95" customHeight="1">
      <c r="A67" s="35"/>
      <c r="B67" s="45"/>
      <c r="C67" s="46"/>
      <c r="D67" s="46"/>
      <c r="E67" s="46"/>
      <c r="F67" s="46"/>
      <c r="G67" s="46"/>
      <c r="H67" s="46"/>
      <c r="I67" s="46"/>
      <c r="J67" s="46"/>
      <c r="K67" s="46"/>
      <c r="L67" s="97"/>
      <c r="S67" s="35"/>
      <c r="T67" s="35"/>
      <c r="U67" s="35"/>
      <c r="V67" s="35"/>
      <c r="W67" s="35"/>
      <c r="X67" s="35"/>
      <c r="Y67" s="35"/>
      <c r="Z67" s="35"/>
      <c r="AA67" s="35"/>
      <c r="AB67" s="35"/>
      <c r="AC67" s="35"/>
      <c r="AD67" s="35"/>
      <c r="AE67" s="35"/>
    </row>
    <row r="71" spans="1:31" s="2" customFormat="1" ht="6.95" customHeight="1">
      <c r="A71" s="35"/>
      <c r="B71" s="47"/>
      <c r="C71" s="48"/>
      <c r="D71" s="48"/>
      <c r="E71" s="48"/>
      <c r="F71" s="48"/>
      <c r="G71" s="48"/>
      <c r="H71" s="48"/>
      <c r="I71" s="48"/>
      <c r="J71" s="48"/>
      <c r="K71" s="48"/>
      <c r="L71" s="97"/>
      <c r="S71" s="35"/>
      <c r="T71" s="35"/>
      <c r="U71" s="35"/>
      <c r="V71" s="35"/>
      <c r="W71" s="35"/>
      <c r="X71" s="35"/>
      <c r="Y71" s="35"/>
      <c r="Z71" s="35"/>
      <c r="AA71" s="35"/>
      <c r="AB71" s="35"/>
      <c r="AC71" s="35"/>
      <c r="AD71" s="35"/>
      <c r="AE71" s="35"/>
    </row>
    <row r="72" spans="1:31" s="2" customFormat="1" ht="24.95" customHeight="1">
      <c r="A72" s="35"/>
      <c r="B72" s="36"/>
      <c r="C72" s="24" t="s">
        <v>180</v>
      </c>
      <c r="D72" s="35"/>
      <c r="E72" s="35"/>
      <c r="F72" s="35"/>
      <c r="G72" s="35"/>
      <c r="H72" s="35"/>
      <c r="I72" s="35"/>
      <c r="J72" s="35"/>
      <c r="K72" s="35"/>
      <c r="L72" s="97"/>
      <c r="S72" s="35"/>
      <c r="T72" s="35"/>
      <c r="U72" s="35"/>
      <c r="V72" s="35"/>
      <c r="W72" s="35"/>
      <c r="X72" s="35"/>
      <c r="Y72" s="35"/>
      <c r="Z72" s="35"/>
      <c r="AA72" s="35"/>
      <c r="AB72" s="35"/>
      <c r="AC72" s="35"/>
      <c r="AD72" s="35"/>
      <c r="AE72" s="35"/>
    </row>
    <row r="73" spans="1:31" s="2" customFormat="1" ht="6.95" customHeight="1">
      <c r="A73" s="35"/>
      <c r="B73" s="36"/>
      <c r="C73" s="35"/>
      <c r="D73" s="35"/>
      <c r="E73" s="35"/>
      <c r="F73" s="35"/>
      <c r="G73" s="35"/>
      <c r="H73" s="35"/>
      <c r="I73" s="35"/>
      <c r="J73" s="35"/>
      <c r="K73" s="35"/>
      <c r="L73" s="97"/>
      <c r="S73" s="35"/>
      <c r="T73" s="35"/>
      <c r="U73" s="35"/>
      <c r="V73" s="35"/>
      <c r="W73" s="35"/>
      <c r="X73" s="35"/>
      <c r="Y73" s="35"/>
      <c r="Z73" s="35"/>
      <c r="AA73" s="35"/>
      <c r="AB73" s="35"/>
      <c r="AC73" s="35"/>
      <c r="AD73" s="35"/>
      <c r="AE73" s="35"/>
    </row>
    <row r="74" spans="1:31" s="2" customFormat="1" ht="12" customHeight="1">
      <c r="A74" s="35"/>
      <c r="B74" s="36"/>
      <c r="C74" s="30" t="s">
        <v>17</v>
      </c>
      <c r="D74" s="35"/>
      <c r="E74" s="35"/>
      <c r="F74" s="35"/>
      <c r="G74" s="35"/>
      <c r="H74" s="35"/>
      <c r="I74" s="35"/>
      <c r="J74" s="35"/>
      <c r="K74" s="35"/>
      <c r="L74" s="97"/>
      <c r="S74" s="35"/>
      <c r="T74" s="35"/>
      <c r="U74" s="35"/>
      <c r="V74" s="35"/>
      <c r="W74" s="35"/>
      <c r="X74" s="35"/>
      <c r="Y74" s="35"/>
      <c r="Z74" s="35"/>
      <c r="AA74" s="35"/>
      <c r="AB74" s="35"/>
      <c r="AC74" s="35"/>
      <c r="AD74" s="35"/>
      <c r="AE74" s="35"/>
    </row>
    <row r="75" spans="1:31" s="2" customFormat="1" ht="23.25" customHeight="1">
      <c r="A75" s="35"/>
      <c r="B75" s="36"/>
      <c r="C75" s="35"/>
      <c r="D75" s="35"/>
      <c r="E75" s="352" t="str">
        <f>E7</f>
        <v>Přístavba, nástavba a stavební úpravy pavilonu C-A na oddělení Hemodialýzy a Gastroskopie Nemocnice České Budějovice a.s</v>
      </c>
      <c r="F75" s="353"/>
      <c r="G75" s="353"/>
      <c r="H75" s="353"/>
      <c r="I75" s="35"/>
      <c r="J75" s="35"/>
      <c r="K75" s="35"/>
      <c r="L75" s="97"/>
      <c r="S75" s="35"/>
      <c r="T75" s="35"/>
      <c r="U75" s="35"/>
      <c r="V75" s="35"/>
      <c r="W75" s="35"/>
      <c r="X75" s="35"/>
      <c r="Y75" s="35"/>
      <c r="Z75" s="35"/>
      <c r="AA75" s="35"/>
      <c r="AB75" s="35"/>
      <c r="AC75" s="35"/>
      <c r="AD75" s="35"/>
      <c r="AE75" s="35"/>
    </row>
    <row r="76" spans="1:31" s="1" customFormat="1" ht="12" customHeight="1">
      <c r="B76" s="23"/>
      <c r="C76" s="30" t="s">
        <v>137</v>
      </c>
      <c r="L76" s="23"/>
    </row>
    <row r="77" spans="1:31" s="2" customFormat="1" ht="16.5" customHeight="1">
      <c r="A77" s="35"/>
      <c r="B77" s="36"/>
      <c r="C77" s="35"/>
      <c r="D77" s="35"/>
      <c r="E77" s="352" t="s">
        <v>138</v>
      </c>
      <c r="F77" s="351"/>
      <c r="G77" s="351"/>
      <c r="H77" s="351"/>
      <c r="I77" s="35"/>
      <c r="J77" s="35"/>
      <c r="K77" s="35"/>
      <c r="L77" s="97"/>
      <c r="S77" s="35"/>
      <c r="T77" s="35"/>
      <c r="U77" s="35"/>
      <c r="V77" s="35"/>
      <c r="W77" s="35"/>
      <c r="X77" s="35"/>
      <c r="Y77" s="35"/>
      <c r="Z77" s="35"/>
      <c r="AA77" s="35"/>
      <c r="AB77" s="35"/>
      <c r="AC77" s="35"/>
      <c r="AD77" s="35"/>
      <c r="AE77" s="35"/>
    </row>
    <row r="78" spans="1:31" s="2" customFormat="1" ht="12" customHeight="1">
      <c r="A78" s="35"/>
      <c r="B78" s="36"/>
      <c r="C78" s="30" t="s">
        <v>139</v>
      </c>
      <c r="D78" s="35"/>
      <c r="E78" s="35"/>
      <c r="F78" s="35"/>
      <c r="G78" s="35"/>
      <c r="H78" s="35"/>
      <c r="I78" s="35"/>
      <c r="J78" s="35"/>
      <c r="K78" s="35"/>
      <c r="L78" s="97"/>
      <c r="S78" s="35"/>
      <c r="T78" s="35"/>
      <c r="U78" s="35"/>
      <c r="V78" s="35"/>
      <c r="W78" s="35"/>
      <c r="X78" s="35"/>
      <c r="Y78" s="35"/>
      <c r="Z78" s="35"/>
      <c r="AA78" s="35"/>
      <c r="AB78" s="35"/>
      <c r="AC78" s="35"/>
      <c r="AD78" s="35"/>
      <c r="AE78" s="35"/>
    </row>
    <row r="79" spans="1:31" s="2" customFormat="1" ht="16.5" customHeight="1">
      <c r="A79" s="35"/>
      <c r="B79" s="36"/>
      <c r="C79" s="35"/>
      <c r="D79" s="35"/>
      <c r="E79" s="347" t="str">
        <f>E11</f>
        <v>02 - výtahy</v>
      </c>
      <c r="F79" s="351"/>
      <c r="G79" s="351"/>
      <c r="H79" s="351"/>
      <c r="I79" s="35"/>
      <c r="J79" s="35"/>
      <c r="K79" s="35"/>
      <c r="L79" s="97"/>
      <c r="S79" s="35"/>
      <c r="T79" s="35"/>
      <c r="U79" s="35"/>
      <c r="V79" s="35"/>
      <c r="W79" s="35"/>
      <c r="X79" s="35"/>
      <c r="Y79" s="35"/>
      <c r="Z79" s="35"/>
      <c r="AA79" s="35"/>
      <c r="AB79" s="35"/>
      <c r="AC79" s="35"/>
      <c r="AD79" s="35"/>
      <c r="AE79" s="35"/>
    </row>
    <row r="80" spans="1:31" s="2" customFormat="1" ht="6.95" customHeight="1">
      <c r="A80" s="35"/>
      <c r="B80" s="36"/>
      <c r="C80" s="35"/>
      <c r="D80" s="35"/>
      <c r="E80" s="35"/>
      <c r="F80" s="35"/>
      <c r="G80" s="35"/>
      <c r="H80" s="35"/>
      <c r="I80" s="35"/>
      <c r="J80" s="35"/>
      <c r="K80" s="35"/>
      <c r="L80" s="97"/>
      <c r="S80" s="35"/>
      <c r="T80" s="35"/>
      <c r="U80" s="35"/>
      <c r="V80" s="35"/>
      <c r="W80" s="35"/>
      <c r="X80" s="35"/>
      <c r="Y80" s="35"/>
      <c r="Z80" s="35"/>
      <c r="AA80" s="35"/>
      <c r="AB80" s="35"/>
      <c r="AC80" s="35"/>
      <c r="AD80" s="35"/>
      <c r="AE80" s="35"/>
    </row>
    <row r="81" spans="1:65" s="2" customFormat="1" ht="12" customHeight="1">
      <c r="A81" s="35"/>
      <c r="B81" s="36"/>
      <c r="C81" s="30" t="s">
        <v>22</v>
      </c>
      <c r="D81" s="35"/>
      <c r="E81" s="35"/>
      <c r="F81" s="28" t="str">
        <f>F14</f>
        <v>České Budějovice</v>
      </c>
      <c r="G81" s="35"/>
      <c r="H81" s="35"/>
      <c r="I81" s="30" t="s">
        <v>24</v>
      </c>
      <c r="J81" s="53" t="str">
        <f>IF(J14="","",J14)</f>
        <v>25. 1. 2020</v>
      </c>
      <c r="K81" s="35"/>
      <c r="L81" s="97"/>
      <c r="S81" s="35"/>
      <c r="T81" s="35"/>
      <c r="U81" s="35"/>
      <c r="V81" s="35"/>
      <c r="W81" s="35"/>
      <c r="X81" s="35"/>
      <c r="Y81" s="35"/>
      <c r="Z81" s="35"/>
      <c r="AA81" s="35"/>
      <c r="AB81" s="35"/>
      <c r="AC81" s="35"/>
      <c r="AD81" s="35"/>
      <c r="AE81" s="35"/>
    </row>
    <row r="82" spans="1:65" s="2" customFormat="1" ht="6.95" customHeight="1">
      <c r="A82" s="35"/>
      <c r="B82" s="36"/>
      <c r="C82" s="35"/>
      <c r="D82" s="35"/>
      <c r="E82" s="35"/>
      <c r="F82" s="35"/>
      <c r="G82" s="35"/>
      <c r="H82" s="35"/>
      <c r="I82" s="35"/>
      <c r="J82" s="35"/>
      <c r="K82" s="35"/>
      <c r="L82" s="97"/>
      <c r="S82" s="35"/>
      <c r="T82" s="35"/>
      <c r="U82" s="35"/>
      <c r="V82" s="35"/>
      <c r="W82" s="35"/>
      <c r="X82" s="35"/>
      <c r="Y82" s="35"/>
      <c r="Z82" s="35"/>
      <c r="AA82" s="35"/>
      <c r="AB82" s="35"/>
      <c r="AC82" s="35"/>
      <c r="AD82" s="35"/>
      <c r="AE82" s="35"/>
    </row>
    <row r="83" spans="1:65" s="2" customFormat="1" ht="25.7" customHeight="1">
      <c r="A83" s="35"/>
      <c r="B83" s="36"/>
      <c r="C83" s="30" t="s">
        <v>26</v>
      </c>
      <c r="D83" s="35"/>
      <c r="E83" s="35"/>
      <c r="F83" s="28" t="str">
        <f>E17</f>
        <v xml:space="preserve"> </v>
      </c>
      <c r="G83" s="35"/>
      <c r="H83" s="35"/>
      <c r="I83" s="30" t="s">
        <v>32</v>
      </c>
      <c r="J83" s="33" t="str">
        <f>E23</f>
        <v>ATELIER G+G s.r.o.</v>
      </c>
      <c r="K83" s="35"/>
      <c r="L83" s="97"/>
      <c r="S83" s="35"/>
      <c r="T83" s="35"/>
      <c r="U83" s="35"/>
      <c r="V83" s="35"/>
      <c r="W83" s="35"/>
      <c r="X83" s="35"/>
      <c r="Y83" s="35"/>
      <c r="Z83" s="35"/>
      <c r="AA83" s="35"/>
      <c r="AB83" s="35"/>
      <c r="AC83" s="35"/>
      <c r="AD83" s="35"/>
      <c r="AE83" s="35"/>
    </row>
    <row r="84" spans="1:65" s="2" customFormat="1" ht="15.2" customHeight="1">
      <c r="A84" s="35"/>
      <c r="B84" s="36"/>
      <c r="C84" s="30" t="s">
        <v>30</v>
      </c>
      <c r="D84" s="35"/>
      <c r="E84" s="35"/>
      <c r="F84" s="28" t="str">
        <f>IF(E20="","",E20)</f>
        <v>Vyplň údaj</v>
      </c>
      <c r="G84" s="35"/>
      <c r="H84" s="35"/>
      <c r="I84" s="30" t="s">
        <v>35</v>
      </c>
      <c r="J84" s="33" t="str">
        <f>E26</f>
        <v xml:space="preserve"> </v>
      </c>
      <c r="K84" s="35"/>
      <c r="L84" s="97"/>
      <c r="S84" s="35"/>
      <c r="T84" s="35"/>
      <c r="U84" s="35"/>
      <c r="V84" s="35"/>
      <c r="W84" s="35"/>
      <c r="X84" s="35"/>
      <c r="Y84" s="35"/>
      <c r="Z84" s="35"/>
      <c r="AA84" s="35"/>
      <c r="AB84" s="35"/>
      <c r="AC84" s="35"/>
      <c r="AD84" s="35"/>
      <c r="AE84" s="35"/>
    </row>
    <row r="85" spans="1:65" s="2" customFormat="1" ht="10.35" customHeight="1">
      <c r="A85" s="35"/>
      <c r="B85" s="36"/>
      <c r="C85" s="35"/>
      <c r="D85" s="35"/>
      <c r="E85" s="35"/>
      <c r="F85" s="35"/>
      <c r="G85" s="35"/>
      <c r="H85" s="35"/>
      <c r="I85" s="35"/>
      <c r="J85" s="35"/>
      <c r="K85" s="35"/>
      <c r="L85" s="97"/>
      <c r="S85" s="35"/>
      <c r="T85" s="35"/>
      <c r="U85" s="35"/>
      <c r="V85" s="35"/>
      <c r="W85" s="35"/>
      <c r="X85" s="35"/>
      <c r="Y85" s="35"/>
      <c r="Z85" s="35"/>
      <c r="AA85" s="35"/>
      <c r="AB85" s="35"/>
      <c r="AC85" s="35"/>
      <c r="AD85" s="35"/>
      <c r="AE85" s="35"/>
    </row>
    <row r="86" spans="1:65" s="11" customFormat="1" ht="29.25" customHeight="1">
      <c r="A86" s="122"/>
      <c r="B86" s="123"/>
      <c r="C86" s="124" t="s">
        <v>181</v>
      </c>
      <c r="D86" s="125" t="s">
        <v>57</v>
      </c>
      <c r="E86" s="125" t="s">
        <v>53</v>
      </c>
      <c r="F86" s="125" t="s">
        <v>54</v>
      </c>
      <c r="G86" s="125" t="s">
        <v>182</v>
      </c>
      <c r="H86" s="125" t="s">
        <v>183</v>
      </c>
      <c r="I86" s="125" t="s">
        <v>184</v>
      </c>
      <c r="J86" s="125" t="s">
        <v>143</v>
      </c>
      <c r="K86" s="126" t="s">
        <v>185</v>
      </c>
      <c r="L86" s="127"/>
      <c r="M86" s="60" t="s">
        <v>3</v>
      </c>
      <c r="N86" s="61" t="s">
        <v>42</v>
      </c>
      <c r="O86" s="61" t="s">
        <v>186</v>
      </c>
      <c r="P86" s="61" t="s">
        <v>187</v>
      </c>
      <c r="Q86" s="61" t="s">
        <v>188</v>
      </c>
      <c r="R86" s="61" t="s">
        <v>189</v>
      </c>
      <c r="S86" s="61" t="s">
        <v>190</v>
      </c>
      <c r="T86" s="62" t="s">
        <v>191</v>
      </c>
      <c r="U86" s="122"/>
      <c r="V86" s="122"/>
      <c r="W86" s="122"/>
      <c r="X86" s="122"/>
      <c r="Y86" s="122"/>
      <c r="Z86" s="122"/>
      <c r="AA86" s="122"/>
      <c r="AB86" s="122"/>
      <c r="AC86" s="122"/>
      <c r="AD86" s="122"/>
      <c r="AE86" s="122"/>
    </row>
    <row r="87" spans="1:65" s="2" customFormat="1" ht="22.9" customHeight="1">
      <c r="A87" s="35"/>
      <c r="B87" s="36"/>
      <c r="C87" s="67" t="s">
        <v>192</v>
      </c>
      <c r="D87" s="35"/>
      <c r="E87" s="35"/>
      <c r="F87" s="35"/>
      <c r="G87" s="35"/>
      <c r="H87" s="35"/>
      <c r="I87" s="35"/>
      <c r="J87" s="128">
        <f>BK87</f>
        <v>0</v>
      </c>
      <c r="K87" s="35"/>
      <c r="L87" s="36"/>
      <c r="M87" s="63"/>
      <c r="N87" s="54"/>
      <c r="O87" s="64"/>
      <c r="P87" s="129">
        <f>P88</f>
        <v>0</v>
      </c>
      <c r="Q87" s="64"/>
      <c r="R87" s="129">
        <f>R88</f>
        <v>0.63</v>
      </c>
      <c r="S87" s="64"/>
      <c r="T87" s="130">
        <f>T88</f>
        <v>0</v>
      </c>
      <c r="U87" s="35"/>
      <c r="V87" s="35"/>
      <c r="W87" s="35"/>
      <c r="X87" s="35"/>
      <c r="Y87" s="35"/>
      <c r="Z87" s="35"/>
      <c r="AA87" s="35"/>
      <c r="AB87" s="35"/>
      <c r="AC87" s="35"/>
      <c r="AD87" s="35"/>
      <c r="AE87" s="35"/>
      <c r="AT87" s="20" t="s">
        <v>71</v>
      </c>
      <c r="AU87" s="20" t="s">
        <v>144</v>
      </c>
      <c r="BK87" s="131">
        <f>BK88</f>
        <v>0</v>
      </c>
    </row>
    <row r="88" spans="1:65" s="12" customFormat="1" ht="25.9" customHeight="1">
      <c r="B88" s="132"/>
      <c r="D88" s="133" t="s">
        <v>71</v>
      </c>
      <c r="E88" s="134" t="s">
        <v>282</v>
      </c>
      <c r="F88" s="134" t="s">
        <v>4735</v>
      </c>
      <c r="I88" s="135"/>
      <c r="J88" s="136">
        <f>BK88</f>
        <v>0</v>
      </c>
      <c r="L88" s="132"/>
      <c r="M88" s="137"/>
      <c r="N88" s="138"/>
      <c r="O88" s="138"/>
      <c r="P88" s="139">
        <f>P89</f>
        <v>0</v>
      </c>
      <c r="Q88" s="138"/>
      <c r="R88" s="139">
        <f>R89</f>
        <v>0.63</v>
      </c>
      <c r="S88" s="138"/>
      <c r="T88" s="140">
        <f>T89</f>
        <v>0</v>
      </c>
      <c r="AR88" s="133" t="s">
        <v>109</v>
      </c>
      <c r="AT88" s="141" t="s">
        <v>71</v>
      </c>
      <c r="AU88" s="141" t="s">
        <v>72</v>
      </c>
      <c r="AY88" s="133" t="s">
        <v>195</v>
      </c>
      <c r="BK88" s="142">
        <f>BK89</f>
        <v>0</v>
      </c>
    </row>
    <row r="89" spans="1:65" s="12" customFormat="1" ht="22.9" customHeight="1">
      <c r="B89" s="132"/>
      <c r="D89" s="133" t="s">
        <v>71</v>
      </c>
      <c r="E89" s="143" t="s">
        <v>4736</v>
      </c>
      <c r="F89" s="143" t="s">
        <v>4737</v>
      </c>
      <c r="I89" s="135"/>
      <c r="J89" s="144">
        <f>BK89</f>
        <v>0</v>
      </c>
      <c r="L89" s="132"/>
      <c r="M89" s="137"/>
      <c r="N89" s="138"/>
      <c r="O89" s="138"/>
      <c r="P89" s="139">
        <f>SUM(P90:P101)</f>
        <v>0</v>
      </c>
      <c r="Q89" s="138"/>
      <c r="R89" s="139">
        <f>SUM(R90:R101)</f>
        <v>0.63</v>
      </c>
      <c r="S89" s="138"/>
      <c r="T89" s="140">
        <f>SUM(T90:T101)</f>
        <v>0</v>
      </c>
      <c r="AR89" s="133" t="s">
        <v>109</v>
      </c>
      <c r="AT89" s="141" t="s">
        <v>71</v>
      </c>
      <c r="AU89" s="141" t="s">
        <v>79</v>
      </c>
      <c r="AY89" s="133" t="s">
        <v>195</v>
      </c>
      <c r="BK89" s="142">
        <f>SUM(BK90:BK101)</f>
        <v>0</v>
      </c>
    </row>
    <row r="90" spans="1:65" s="2" customFormat="1" ht="14.45" customHeight="1">
      <c r="A90" s="35"/>
      <c r="B90" s="145"/>
      <c r="C90" s="146" t="s">
        <v>79</v>
      </c>
      <c r="D90" s="146" t="s">
        <v>197</v>
      </c>
      <c r="E90" s="147" t="s">
        <v>4739</v>
      </c>
      <c r="F90" s="148" t="s">
        <v>4840</v>
      </c>
      <c r="G90" s="149" t="s">
        <v>467</v>
      </c>
      <c r="H90" s="150">
        <v>1</v>
      </c>
      <c r="I90" s="151"/>
      <c r="J90" s="152">
        <f t="shared" ref="J90:J101" si="0">ROUND(I90*H90,2)</f>
        <v>0</v>
      </c>
      <c r="K90" s="148" t="s">
        <v>3</v>
      </c>
      <c r="L90" s="36"/>
      <c r="M90" s="153" t="s">
        <v>3</v>
      </c>
      <c r="N90" s="154" t="s">
        <v>43</v>
      </c>
      <c r="O90" s="56"/>
      <c r="P90" s="155">
        <f t="shared" ref="P90:P101" si="1">O90*H90</f>
        <v>0</v>
      </c>
      <c r="Q90" s="155">
        <v>0</v>
      </c>
      <c r="R90" s="155">
        <f t="shared" ref="R90:R101" si="2">Q90*H90</f>
        <v>0</v>
      </c>
      <c r="S90" s="155">
        <v>0</v>
      </c>
      <c r="T90" s="156">
        <f t="shared" ref="T90:T101" si="3">S90*H90</f>
        <v>0</v>
      </c>
      <c r="U90" s="35"/>
      <c r="V90" s="35"/>
      <c r="W90" s="35"/>
      <c r="X90" s="35"/>
      <c r="Y90" s="35"/>
      <c r="Z90" s="35"/>
      <c r="AA90" s="35"/>
      <c r="AB90" s="35"/>
      <c r="AC90" s="35"/>
      <c r="AD90" s="35"/>
      <c r="AE90" s="35"/>
      <c r="AR90" s="157" t="s">
        <v>744</v>
      </c>
      <c r="AT90" s="157" t="s">
        <v>197</v>
      </c>
      <c r="AU90" s="157" t="s">
        <v>81</v>
      </c>
      <c r="AY90" s="20" t="s">
        <v>195</v>
      </c>
      <c r="BE90" s="158">
        <f t="shared" ref="BE90:BE101" si="4">IF(N90="základní",J90,0)</f>
        <v>0</v>
      </c>
      <c r="BF90" s="158">
        <f t="shared" ref="BF90:BF101" si="5">IF(N90="snížená",J90,0)</f>
        <v>0</v>
      </c>
      <c r="BG90" s="158">
        <f t="shared" ref="BG90:BG101" si="6">IF(N90="zákl. přenesená",J90,0)</f>
        <v>0</v>
      </c>
      <c r="BH90" s="158">
        <f t="shared" ref="BH90:BH101" si="7">IF(N90="sníž. přenesená",J90,0)</f>
        <v>0</v>
      </c>
      <c r="BI90" s="158">
        <f t="shared" ref="BI90:BI101" si="8">IF(N90="nulová",J90,0)</f>
        <v>0</v>
      </c>
      <c r="BJ90" s="20" t="s">
        <v>79</v>
      </c>
      <c r="BK90" s="158">
        <f t="shared" ref="BK90:BK101" si="9">ROUND(I90*H90,2)</f>
        <v>0</v>
      </c>
      <c r="BL90" s="20" t="s">
        <v>744</v>
      </c>
      <c r="BM90" s="157" t="s">
        <v>4841</v>
      </c>
    </row>
    <row r="91" spans="1:65" s="2" customFormat="1" ht="14.45" customHeight="1">
      <c r="A91" s="35"/>
      <c r="B91" s="145"/>
      <c r="C91" s="146" t="s">
        <v>81</v>
      </c>
      <c r="D91" s="146" t="s">
        <v>197</v>
      </c>
      <c r="E91" s="147" t="s">
        <v>4842</v>
      </c>
      <c r="F91" s="148" t="s">
        <v>4843</v>
      </c>
      <c r="G91" s="149" t="s">
        <v>467</v>
      </c>
      <c r="H91" s="150">
        <v>1</v>
      </c>
      <c r="I91" s="151"/>
      <c r="J91" s="152">
        <f t="shared" si="0"/>
        <v>0</v>
      </c>
      <c r="K91" s="148" t="s">
        <v>3</v>
      </c>
      <c r="L91" s="36"/>
      <c r="M91" s="153" t="s">
        <v>3</v>
      </c>
      <c r="N91" s="154" t="s">
        <v>43</v>
      </c>
      <c r="O91" s="56"/>
      <c r="P91" s="155">
        <f t="shared" si="1"/>
        <v>0</v>
      </c>
      <c r="Q91" s="155">
        <v>0</v>
      </c>
      <c r="R91" s="155">
        <f t="shared" si="2"/>
        <v>0</v>
      </c>
      <c r="S91" s="155">
        <v>0</v>
      </c>
      <c r="T91" s="156">
        <f t="shared" si="3"/>
        <v>0</v>
      </c>
      <c r="U91" s="35"/>
      <c r="V91" s="35"/>
      <c r="W91" s="35"/>
      <c r="X91" s="35"/>
      <c r="Y91" s="35"/>
      <c r="Z91" s="35"/>
      <c r="AA91" s="35"/>
      <c r="AB91" s="35"/>
      <c r="AC91" s="35"/>
      <c r="AD91" s="35"/>
      <c r="AE91" s="35"/>
      <c r="AR91" s="157" t="s">
        <v>744</v>
      </c>
      <c r="AT91" s="157" t="s">
        <v>197</v>
      </c>
      <c r="AU91" s="157" t="s">
        <v>81</v>
      </c>
      <c r="AY91" s="20" t="s">
        <v>195</v>
      </c>
      <c r="BE91" s="158">
        <f t="shared" si="4"/>
        <v>0</v>
      </c>
      <c r="BF91" s="158">
        <f t="shared" si="5"/>
        <v>0</v>
      </c>
      <c r="BG91" s="158">
        <f t="shared" si="6"/>
        <v>0</v>
      </c>
      <c r="BH91" s="158">
        <f t="shared" si="7"/>
        <v>0</v>
      </c>
      <c r="BI91" s="158">
        <f t="shared" si="8"/>
        <v>0</v>
      </c>
      <c r="BJ91" s="20" t="s">
        <v>79</v>
      </c>
      <c r="BK91" s="158">
        <f t="shared" si="9"/>
        <v>0</v>
      </c>
      <c r="BL91" s="20" t="s">
        <v>744</v>
      </c>
      <c r="BM91" s="157" t="s">
        <v>4844</v>
      </c>
    </row>
    <row r="92" spans="1:65" s="2" customFormat="1" ht="14.45" customHeight="1">
      <c r="A92" s="35"/>
      <c r="B92" s="145"/>
      <c r="C92" s="146" t="s">
        <v>109</v>
      </c>
      <c r="D92" s="146" t="s">
        <v>197</v>
      </c>
      <c r="E92" s="147" t="s">
        <v>4845</v>
      </c>
      <c r="F92" s="148" t="s">
        <v>4846</v>
      </c>
      <c r="G92" s="149" t="s">
        <v>467</v>
      </c>
      <c r="H92" s="150">
        <v>1</v>
      </c>
      <c r="I92" s="151"/>
      <c r="J92" s="152">
        <f t="shared" si="0"/>
        <v>0</v>
      </c>
      <c r="K92" s="148" t="s">
        <v>3</v>
      </c>
      <c r="L92" s="36"/>
      <c r="M92" s="153" t="s">
        <v>3</v>
      </c>
      <c r="N92" s="154" t="s">
        <v>43</v>
      </c>
      <c r="O92" s="56"/>
      <c r="P92" s="155">
        <f t="shared" si="1"/>
        <v>0</v>
      </c>
      <c r="Q92" s="155">
        <v>0</v>
      </c>
      <c r="R92" s="155">
        <f t="shared" si="2"/>
        <v>0</v>
      </c>
      <c r="S92" s="155">
        <v>0</v>
      </c>
      <c r="T92" s="156">
        <f t="shared" si="3"/>
        <v>0</v>
      </c>
      <c r="U92" s="35"/>
      <c r="V92" s="35"/>
      <c r="W92" s="35"/>
      <c r="X92" s="35"/>
      <c r="Y92" s="35"/>
      <c r="Z92" s="35"/>
      <c r="AA92" s="35"/>
      <c r="AB92" s="35"/>
      <c r="AC92" s="35"/>
      <c r="AD92" s="35"/>
      <c r="AE92" s="35"/>
      <c r="AR92" s="157" t="s">
        <v>744</v>
      </c>
      <c r="AT92" s="157" t="s">
        <v>197</v>
      </c>
      <c r="AU92" s="157" t="s">
        <v>81</v>
      </c>
      <c r="AY92" s="20" t="s">
        <v>195</v>
      </c>
      <c r="BE92" s="158">
        <f t="shared" si="4"/>
        <v>0</v>
      </c>
      <c r="BF92" s="158">
        <f t="shared" si="5"/>
        <v>0</v>
      </c>
      <c r="BG92" s="158">
        <f t="shared" si="6"/>
        <v>0</v>
      </c>
      <c r="BH92" s="158">
        <f t="shared" si="7"/>
        <v>0</v>
      </c>
      <c r="BI92" s="158">
        <f t="shared" si="8"/>
        <v>0</v>
      </c>
      <c r="BJ92" s="20" t="s">
        <v>79</v>
      </c>
      <c r="BK92" s="158">
        <f t="shared" si="9"/>
        <v>0</v>
      </c>
      <c r="BL92" s="20" t="s">
        <v>744</v>
      </c>
      <c r="BM92" s="157" t="s">
        <v>4847</v>
      </c>
    </row>
    <row r="93" spans="1:65" s="2" customFormat="1" ht="14.45" customHeight="1">
      <c r="A93" s="35"/>
      <c r="B93" s="145"/>
      <c r="C93" s="146" t="s">
        <v>202</v>
      </c>
      <c r="D93" s="146" t="s">
        <v>197</v>
      </c>
      <c r="E93" s="147" t="s">
        <v>4848</v>
      </c>
      <c r="F93" s="148" t="s">
        <v>4849</v>
      </c>
      <c r="G93" s="149" t="s">
        <v>467</v>
      </c>
      <c r="H93" s="150">
        <v>1</v>
      </c>
      <c r="I93" s="151"/>
      <c r="J93" s="152">
        <f t="shared" si="0"/>
        <v>0</v>
      </c>
      <c r="K93" s="148" t="s">
        <v>3</v>
      </c>
      <c r="L93" s="36"/>
      <c r="M93" s="153" t="s">
        <v>3</v>
      </c>
      <c r="N93" s="154" t="s">
        <v>43</v>
      </c>
      <c r="O93" s="56"/>
      <c r="P93" s="155">
        <f t="shared" si="1"/>
        <v>0</v>
      </c>
      <c r="Q93" s="155">
        <v>0</v>
      </c>
      <c r="R93" s="155">
        <f t="shared" si="2"/>
        <v>0</v>
      </c>
      <c r="S93" s="155">
        <v>0</v>
      </c>
      <c r="T93" s="156">
        <f t="shared" si="3"/>
        <v>0</v>
      </c>
      <c r="U93" s="35"/>
      <c r="V93" s="35"/>
      <c r="W93" s="35"/>
      <c r="X93" s="35"/>
      <c r="Y93" s="35"/>
      <c r="Z93" s="35"/>
      <c r="AA93" s="35"/>
      <c r="AB93" s="35"/>
      <c r="AC93" s="35"/>
      <c r="AD93" s="35"/>
      <c r="AE93" s="35"/>
      <c r="AR93" s="157" t="s">
        <v>744</v>
      </c>
      <c r="AT93" s="157" t="s">
        <v>197</v>
      </c>
      <c r="AU93" s="157" t="s">
        <v>81</v>
      </c>
      <c r="AY93" s="20" t="s">
        <v>195</v>
      </c>
      <c r="BE93" s="158">
        <f t="shared" si="4"/>
        <v>0</v>
      </c>
      <c r="BF93" s="158">
        <f t="shared" si="5"/>
        <v>0</v>
      </c>
      <c r="BG93" s="158">
        <f t="shared" si="6"/>
        <v>0</v>
      </c>
      <c r="BH93" s="158">
        <f t="shared" si="7"/>
        <v>0</v>
      </c>
      <c r="BI93" s="158">
        <f t="shared" si="8"/>
        <v>0</v>
      </c>
      <c r="BJ93" s="20" t="s">
        <v>79</v>
      </c>
      <c r="BK93" s="158">
        <f t="shared" si="9"/>
        <v>0</v>
      </c>
      <c r="BL93" s="20" t="s">
        <v>744</v>
      </c>
      <c r="BM93" s="157" t="s">
        <v>4850</v>
      </c>
    </row>
    <row r="94" spans="1:65" s="2" customFormat="1" ht="14.45" customHeight="1">
      <c r="A94" s="35"/>
      <c r="B94" s="145"/>
      <c r="C94" s="146" t="s">
        <v>231</v>
      </c>
      <c r="D94" s="146" t="s">
        <v>197</v>
      </c>
      <c r="E94" s="147" t="s">
        <v>4851</v>
      </c>
      <c r="F94" s="148" t="s">
        <v>4852</v>
      </c>
      <c r="G94" s="149" t="s">
        <v>467</v>
      </c>
      <c r="H94" s="150">
        <v>1</v>
      </c>
      <c r="I94" s="151"/>
      <c r="J94" s="152">
        <f t="shared" si="0"/>
        <v>0</v>
      </c>
      <c r="K94" s="148" t="s">
        <v>3</v>
      </c>
      <c r="L94" s="36"/>
      <c r="M94" s="153" t="s">
        <v>3</v>
      </c>
      <c r="N94" s="154" t="s">
        <v>43</v>
      </c>
      <c r="O94" s="56"/>
      <c r="P94" s="155">
        <f t="shared" si="1"/>
        <v>0</v>
      </c>
      <c r="Q94" s="155">
        <v>0</v>
      </c>
      <c r="R94" s="155">
        <f t="shared" si="2"/>
        <v>0</v>
      </c>
      <c r="S94" s="155">
        <v>0</v>
      </c>
      <c r="T94" s="156">
        <f t="shared" si="3"/>
        <v>0</v>
      </c>
      <c r="U94" s="35"/>
      <c r="V94" s="35"/>
      <c r="W94" s="35"/>
      <c r="X94" s="35"/>
      <c r="Y94" s="35"/>
      <c r="Z94" s="35"/>
      <c r="AA94" s="35"/>
      <c r="AB94" s="35"/>
      <c r="AC94" s="35"/>
      <c r="AD94" s="35"/>
      <c r="AE94" s="35"/>
      <c r="AR94" s="157" t="s">
        <v>744</v>
      </c>
      <c r="AT94" s="157" t="s">
        <v>197</v>
      </c>
      <c r="AU94" s="157" t="s">
        <v>81</v>
      </c>
      <c r="AY94" s="20" t="s">
        <v>195</v>
      </c>
      <c r="BE94" s="158">
        <f t="shared" si="4"/>
        <v>0</v>
      </c>
      <c r="BF94" s="158">
        <f t="shared" si="5"/>
        <v>0</v>
      </c>
      <c r="BG94" s="158">
        <f t="shared" si="6"/>
        <v>0</v>
      </c>
      <c r="BH94" s="158">
        <f t="shared" si="7"/>
        <v>0</v>
      </c>
      <c r="BI94" s="158">
        <f t="shared" si="8"/>
        <v>0</v>
      </c>
      <c r="BJ94" s="20" t="s">
        <v>79</v>
      </c>
      <c r="BK94" s="158">
        <f t="shared" si="9"/>
        <v>0</v>
      </c>
      <c r="BL94" s="20" t="s">
        <v>744</v>
      </c>
      <c r="BM94" s="157" t="s">
        <v>4853</v>
      </c>
    </row>
    <row r="95" spans="1:65" s="2" customFormat="1" ht="24.2" customHeight="1">
      <c r="A95" s="35"/>
      <c r="B95" s="145"/>
      <c r="C95" s="146" t="s">
        <v>237</v>
      </c>
      <c r="D95" s="146" t="s">
        <v>197</v>
      </c>
      <c r="E95" s="147" t="s">
        <v>4854</v>
      </c>
      <c r="F95" s="148" t="s">
        <v>4855</v>
      </c>
      <c r="G95" s="149" t="s">
        <v>467</v>
      </c>
      <c r="H95" s="150">
        <v>5</v>
      </c>
      <c r="I95" s="151"/>
      <c r="J95" s="152">
        <f t="shared" si="0"/>
        <v>0</v>
      </c>
      <c r="K95" s="148" t="s">
        <v>3</v>
      </c>
      <c r="L95" s="36"/>
      <c r="M95" s="153" t="s">
        <v>3</v>
      </c>
      <c r="N95" s="154" t="s">
        <v>43</v>
      </c>
      <c r="O95" s="56"/>
      <c r="P95" s="155">
        <f t="shared" si="1"/>
        <v>0</v>
      </c>
      <c r="Q95" s="155">
        <v>0</v>
      </c>
      <c r="R95" s="155">
        <f t="shared" si="2"/>
        <v>0</v>
      </c>
      <c r="S95" s="155">
        <v>0</v>
      </c>
      <c r="T95" s="156">
        <f t="shared" si="3"/>
        <v>0</v>
      </c>
      <c r="U95" s="35"/>
      <c r="V95" s="35"/>
      <c r="W95" s="35"/>
      <c r="X95" s="35"/>
      <c r="Y95" s="35"/>
      <c r="Z95" s="35"/>
      <c r="AA95" s="35"/>
      <c r="AB95" s="35"/>
      <c r="AC95" s="35"/>
      <c r="AD95" s="35"/>
      <c r="AE95" s="35"/>
      <c r="AR95" s="157" t="s">
        <v>744</v>
      </c>
      <c r="AT95" s="157" t="s">
        <v>197</v>
      </c>
      <c r="AU95" s="157" t="s">
        <v>81</v>
      </c>
      <c r="AY95" s="20" t="s">
        <v>195</v>
      </c>
      <c r="BE95" s="158">
        <f t="shared" si="4"/>
        <v>0</v>
      </c>
      <c r="BF95" s="158">
        <f t="shared" si="5"/>
        <v>0</v>
      </c>
      <c r="BG95" s="158">
        <f t="shared" si="6"/>
        <v>0</v>
      </c>
      <c r="BH95" s="158">
        <f t="shared" si="7"/>
        <v>0</v>
      </c>
      <c r="BI95" s="158">
        <f t="shared" si="8"/>
        <v>0</v>
      </c>
      <c r="BJ95" s="20" t="s">
        <v>79</v>
      </c>
      <c r="BK95" s="158">
        <f t="shared" si="9"/>
        <v>0</v>
      </c>
      <c r="BL95" s="20" t="s">
        <v>744</v>
      </c>
      <c r="BM95" s="157" t="s">
        <v>4856</v>
      </c>
    </row>
    <row r="96" spans="1:65" s="2" customFormat="1" ht="14.45" customHeight="1">
      <c r="A96" s="35"/>
      <c r="B96" s="145"/>
      <c r="C96" s="146" t="s">
        <v>244</v>
      </c>
      <c r="D96" s="146" t="s">
        <v>197</v>
      </c>
      <c r="E96" s="147" t="s">
        <v>4857</v>
      </c>
      <c r="F96" s="148" t="s">
        <v>4858</v>
      </c>
      <c r="G96" s="149" t="s">
        <v>467</v>
      </c>
      <c r="H96" s="150">
        <v>30</v>
      </c>
      <c r="I96" s="151"/>
      <c r="J96" s="152">
        <f t="shared" si="0"/>
        <v>0</v>
      </c>
      <c r="K96" s="148" t="s">
        <v>3</v>
      </c>
      <c r="L96" s="36"/>
      <c r="M96" s="153" t="s">
        <v>3</v>
      </c>
      <c r="N96" s="154" t="s">
        <v>43</v>
      </c>
      <c r="O96" s="56"/>
      <c r="P96" s="155">
        <f t="shared" si="1"/>
        <v>0</v>
      </c>
      <c r="Q96" s="155">
        <v>0</v>
      </c>
      <c r="R96" s="155">
        <f t="shared" si="2"/>
        <v>0</v>
      </c>
      <c r="S96" s="155">
        <v>0</v>
      </c>
      <c r="T96" s="156">
        <f t="shared" si="3"/>
        <v>0</v>
      </c>
      <c r="U96" s="35"/>
      <c r="V96" s="35"/>
      <c r="W96" s="35"/>
      <c r="X96" s="35"/>
      <c r="Y96" s="35"/>
      <c r="Z96" s="35"/>
      <c r="AA96" s="35"/>
      <c r="AB96" s="35"/>
      <c r="AC96" s="35"/>
      <c r="AD96" s="35"/>
      <c r="AE96" s="35"/>
      <c r="AR96" s="157" t="s">
        <v>744</v>
      </c>
      <c r="AT96" s="157" t="s">
        <v>197</v>
      </c>
      <c r="AU96" s="157" t="s">
        <v>81</v>
      </c>
      <c r="AY96" s="20" t="s">
        <v>195</v>
      </c>
      <c r="BE96" s="158">
        <f t="shared" si="4"/>
        <v>0</v>
      </c>
      <c r="BF96" s="158">
        <f t="shared" si="5"/>
        <v>0</v>
      </c>
      <c r="BG96" s="158">
        <f t="shared" si="6"/>
        <v>0</v>
      </c>
      <c r="BH96" s="158">
        <f t="shared" si="7"/>
        <v>0</v>
      </c>
      <c r="BI96" s="158">
        <f t="shared" si="8"/>
        <v>0</v>
      </c>
      <c r="BJ96" s="20" t="s">
        <v>79</v>
      </c>
      <c r="BK96" s="158">
        <f t="shared" si="9"/>
        <v>0</v>
      </c>
      <c r="BL96" s="20" t="s">
        <v>744</v>
      </c>
      <c r="BM96" s="157" t="s">
        <v>4859</v>
      </c>
    </row>
    <row r="97" spans="1:65" s="2" customFormat="1" ht="14.45" customHeight="1">
      <c r="A97" s="35"/>
      <c r="B97" s="145"/>
      <c r="C97" s="146" t="s">
        <v>249</v>
      </c>
      <c r="D97" s="146" t="s">
        <v>197</v>
      </c>
      <c r="E97" s="147" t="s">
        <v>4860</v>
      </c>
      <c r="F97" s="148" t="s">
        <v>4861</v>
      </c>
      <c r="G97" s="149" t="s">
        <v>467</v>
      </c>
      <c r="H97" s="150">
        <v>30</v>
      </c>
      <c r="I97" s="151"/>
      <c r="J97" s="152">
        <f t="shared" si="0"/>
        <v>0</v>
      </c>
      <c r="K97" s="148" t="s">
        <v>3</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744</v>
      </c>
      <c r="AT97" s="157" t="s">
        <v>197</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744</v>
      </c>
      <c r="BM97" s="157" t="s">
        <v>4862</v>
      </c>
    </row>
    <row r="98" spans="1:65" s="2" customFormat="1" ht="14.45" customHeight="1">
      <c r="A98" s="35"/>
      <c r="B98" s="145"/>
      <c r="C98" s="146" t="s">
        <v>254</v>
      </c>
      <c r="D98" s="146" t="s">
        <v>197</v>
      </c>
      <c r="E98" s="147" t="s">
        <v>4863</v>
      </c>
      <c r="F98" s="148" t="s">
        <v>4864</v>
      </c>
      <c r="G98" s="149" t="s">
        <v>467</v>
      </c>
      <c r="H98" s="150">
        <v>5</v>
      </c>
      <c r="I98" s="151"/>
      <c r="J98" s="152">
        <f t="shared" si="0"/>
        <v>0</v>
      </c>
      <c r="K98" s="148" t="s">
        <v>3</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744</v>
      </c>
      <c r="AT98" s="157" t="s">
        <v>197</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744</v>
      </c>
      <c r="BM98" s="157" t="s">
        <v>4865</v>
      </c>
    </row>
    <row r="99" spans="1:65" s="2" customFormat="1" ht="14.45" customHeight="1">
      <c r="A99" s="35"/>
      <c r="B99" s="145"/>
      <c r="C99" s="146" t="s">
        <v>120</v>
      </c>
      <c r="D99" s="146" t="s">
        <v>197</v>
      </c>
      <c r="E99" s="147" t="s">
        <v>4866</v>
      </c>
      <c r="F99" s="148" t="s">
        <v>4867</v>
      </c>
      <c r="G99" s="149" t="s">
        <v>3995</v>
      </c>
      <c r="H99" s="150">
        <v>630</v>
      </c>
      <c r="I99" s="151"/>
      <c r="J99" s="152">
        <f t="shared" si="0"/>
        <v>0</v>
      </c>
      <c r="K99" s="148" t="s">
        <v>3</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744</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744</v>
      </c>
      <c r="BM99" s="157" t="s">
        <v>4868</v>
      </c>
    </row>
    <row r="100" spans="1:65" s="2" customFormat="1" ht="14.45" customHeight="1">
      <c r="A100" s="35"/>
      <c r="B100" s="145"/>
      <c r="C100" s="188" t="s">
        <v>123</v>
      </c>
      <c r="D100" s="188" t="s">
        <v>282</v>
      </c>
      <c r="E100" s="189" t="s">
        <v>4869</v>
      </c>
      <c r="F100" s="190" t="s">
        <v>4870</v>
      </c>
      <c r="G100" s="191" t="s">
        <v>262</v>
      </c>
      <c r="H100" s="192">
        <v>0.63</v>
      </c>
      <c r="I100" s="193"/>
      <c r="J100" s="194">
        <f t="shared" si="0"/>
        <v>0</v>
      </c>
      <c r="K100" s="190" t="s">
        <v>201</v>
      </c>
      <c r="L100" s="195"/>
      <c r="M100" s="196" t="s">
        <v>3</v>
      </c>
      <c r="N100" s="197" t="s">
        <v>43</v>
      </c>
      <c r="O100" s="56"/>
      <c r="P100" s="155">
        <f t="shared" si="1"/>
        <v>0</v>
      </c>
      <c r="Q100" s="155">
        <v>1</v>
      </c>
      <c r="R100" s="155">
        <f t="shared" si="2"/>
        <v>0.63</v>
      </c>
      <c r="S100" s="155">
        <v>0</v>
      </c>
      <c r="T100" s="156">
        <f t="shared" si="3"/>
        <v>0</v>
      </c>
      <c r="U100" s="35"/>
      <c r="V100" s="35"/>
      <c r="W100" s="35"/>
      <c r="X100" s="35"/>
      <c r="Y100" s="35"/>
      <c r="Z100" s="35"/>
      <c r="AA100" s="35"/>
      <c r="AB100" s="35"/>
      <c r="AC100" s="35"/>
      <c r="AD100" s="35"/>
      <c r="AE100" s="35"/>
      <c r="AR100" s="157" t="s">
        <v>2180</v>
      </c>
      <c r="AT100" s="157" t="s">
        <v>282</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744</v>
      </c>
      <c r="BM100" s="157" t="s">
        <v>4871</v>
      </c>
    </row>
    <row r="101" spans="1:65" s="2" customFormat="1" ht="14.45" customHeight="1">
      <c r="A101" s="35"/>
      <c r="B101" s="145"/>
      <c r="C101" s="146" t="s">
        <v>269</v>
      </c>
      <c r="D101" s="146" t="s">
        <v>197</v>
      </c>
      <c r="E101" s="147" t="s">
        <v>4872</v>
      </c>
      <c r="F101" s="148" t="s">
        <v>4873</v>
      </c>
      <c r="G101" s="149" t="s">
        <v>467</v>
      </c>
      <c r="H101" s="150">
        <v>10</v>
      </c>
      <c r="I101" s="151"/>
      <c r="J101" s="152">
        <f t="shared" si="0"/>
        <v>0</v>
      </c>
      <c r="K101" s="148" t="s">
        <v>3</v>
      </c>
      <c r="L101" s="36"/>
      <c r="M101" s="203" t="s">
        <v>3</v>
      </c>
      <c r="N101" s="204" t="s">
        <v>43</v>
      </c>
      <c r="O101" s="205"/>
      <c r="P101" s="206">
        <f t="shared" si="1"/>
        <v>0</v>
      </c>
      <c r="Q101" s="206">
        <v>0</v>
      </c>
      <c r="R101" s="206">
        <f t="shared" si="2"/>
        <v>0</v>
      </c>
      <c r="S101" s="206">
        <v>0</v>
      </c>
      <c r="T101" s="207">
        <f t="shared" si="3"/>
        <v>0</v>
      </c>
      <c r="U101" s="35"/>
      <c r="V101" s="35"/>
      <c r="W101" s="35"/>
      <c r="X101" s="35"/>
      <c r="Y101" s="35"/>
      <c r="Z101" s="35"/>
      <c r="AA101" s="35"/>
      <c r="AB101" s="35"/>
      <c r="AC101" s="35"/>
      <c r="AD101" s="35"/>
      <c r="AE101" s="35"/>
      <c r="AR101" s="157" t="s">
        <v>744</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744</v>
      </c>
      <c r="BM101" s="157" t="s">
        <v>4874</v>
      </c>
    </row>
    <row r="102" spans="1:65" s="2" customFormat="1" ht="6.95" customHeight="1">
      <c r="A102" s="35"/>
      <c r="B102" s="45"/>
      <c r="C102" s="46"/>
      <c r="D102" s="46"/>
      <c r="E102" s="46"/>
      <c r="F102" s="46"/>
      <c r="G102" s="46"/>
      <c r="H102" s="46"/>
      <c r="I102" s="46"/>
      <c r="J102" s="46"/>
      <c r="K102" s="46"/>
      <c r="L102" s="36"/>
      <c r="M102" s="35"/>
      <c r="O102" s="35"/>
      <c r="P102" s="35"/>
      <c r="Q102" s="35"/>
      <c r="R102" s="35"/>
      <c r="S102" s="35"/>
      <c r="T102" s="35"/>
      <c r="U102" s="35"/>
      <c r="V102" s="35"/>
      <c r="W102" s="35"/>
      <c r="X102" s="35"/>
      <c r="Y102" s="35"/>
      <c r="Z102" s="35"/>
      <c r="AA102" s="35"/>
      <c r="AB102" s="35"/>
      <c r="AC102" s="35"/>
      <c r="AD102" s="35"/>
      <c r="AE102" s="35"/>
    </row>
  </sheetData>
  <autoFilter ref="C86:K101"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92</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4875</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ROUND(J133,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ROUND((SUM(BE133:BE514)),  2)</f>
        <v>0</v>
      </c>
      <c r="G35" s="35"/>
      <c r="H35" s="35"/>
      <c r="I35" s="104">
        <v>0.21</v>
      </c>
      <c r="J35" s="103">
        <f>ROUND(((SUM(BE133:BE514))*I35),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ROUND((SUM(BF133:BF514)),  2)</f>
        <v>0</v>
      </c>
      <c r="G36" s="35"/>
      <c r="H36" s="35"/>
      <c r="I36" s="104">
        <v>0.15</v>
      </c>
      <c r="J36" s="103">
        <f>ROUND(((SUM(BF133:BF514))*I36),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ROUND((SUM(BG133:BG514)),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ROUND((SUM(BH133:BH514)),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ROUND((SUM(BI133:BI514)),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03 - elektroinstalace - slaboproud</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J133</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155</v>
      </c>
      <c r="E64" s="116"/>
      <c r="F64" s="116"/>
      <c r="G64" s="116"/>
      <c r="H64" s="116"/>
      <c r="I64" s="116"/>
      <c r="J64" s="117">
        <f>J134</f>
        <v>0</v>
      </c>
      <c r="L64" s="114"/>
    </row>
    <row r="65" spans="2:12" s="10" customFormat="1" ht="19.899999999999999" customHeight="1">
      <c r="B65" s="118"/>
      <c r="D65" s="119" t="s">
        <v>4876</v>
      </c>
      <c r="E65" s="120"/>
      <c r="F65" s="120"/>
      <c r="G65" s="120"/>
      <c r="H65" s="120"/>
      <c r="I65" s="120"/>
      <c r="J65" s="121">
        <f>J135</f>
        <v>0</v>
      </c>
      <c r="L65" s="118"/>
    </row>
    <row r="66" spans="2:12" s="10" customFormat="1" ht="14.85" customHeight="1">
      <c r="B66" s="118"/>
      <c r="D66" s="119" t="s">
        <v>4877</v>
      </c>
      <c r="E66" s="120"/>
      <c r="F66" s="120"/>
      <c r="G66" s="120"/>
      <c r="H66" s="120"/>
      <c r="I66" s="120"/>
      <c r="J66" s="121">
        <f>J136</f>
        <v>0</v>
      </c>
      <c r="L66" s="118"/>
    </row>
    <row r="67" spans="2:12" s="10" customFormat="1" ht="21.75" customHeight="1">
      <c r="B67" s="118"/>
      <c r="D67" s="119" t="s">
        <v>4878</v>
      </c>
      <c r="E67" s="120"/>
      <c r="F67" s="120"/>
      <c r="G67" s="120"/>
      <c r="H67" s="120"/>
      <c r="I67" s="120"/>
      <c r="J67" s="121">
        <f>J137</f>
        <v>0</v>
      </c>
      <c r="L67" s="118"/>
    </row>
    <row r="68" spans="2:12" s="10" customFormat="1" ht="21.75" customHeight="1">
      <c r="B68" s="118"/>
      <c r="D68" s="119" t="s">
        <v>4879</v>
      </c>
      <c r="E68" s="120"/>
      <c r="F68" s="120"/>
      <c r="G68" s="120"/>
      <c r="H68" s="120"/>
      <c r="I68" s="120"/>
      <c r="J68" s="121">
        <f>J154</f>
        <v>0</v>
      </c>
      <c r="L68" s="118"/>
    </row>
    <row r="69" spans="2:12" s="10" customFormat="1" ht="21.75" customHeight="1">
      <c r="B69" s="118"/>
      <c r="D69" s="119" t="s">
        <v>4880</v>
      </c>
      <c r="E69" s="120"/>
      <c r="F69" s="120"/>
      <c r="G69" s="120"/>
      <c r="H69" s="120"/>
      <c r="I69" s="120"/>
      <c r="J69" s="121">
        <f>J169</f>
        <v>0</v>
      </c>
      <c r="L69" s="118"/>
    </row>
    <row r="70" spans="2:12" s="10" customFormat="1" ht="21.75" customHeight="1">
      <c r="B70" s="118"/>
      <c r="D70" s="119" t="s">
        <v>4881</v>
      </c>
      <c r="E70" s="120"/>
      <c r="F70" s="120"/>
      <c r="G70" s="120"/>
      <c r="H70" s="120"/>
      <c r="I70" s="120"/>
      <c r="J70" s="121">
        <f>J175</f>
        <v>0</v>
      </c>
      <c r="L70" s="118"/>
    </row>
    <row r="71" spans="2:12" s="10" customFormat="1" ht="21.75" customHeight="1">
      <c r="B71" s="118"/>
      <c r="D71" s="119" t="s">
        <v>4882</v>
      </c>
      <c r="E71" s="120"/>
      <c r="F71" s="120"/>
      <c r="G71" s="120"/>
      <c r="H71" s="120"/>
      <c r="I71" s="120"/>
      <c r="J71" s="121">
        <f>J181</f>
        <v>0</v>
      </c>
      <c r="L71" s="118"/>
    </row>
    <row r="72" spans="2:12" s="10" customFormat="1" ht="14.85" customHeight="1">
      <c r="B72" s="118"/>
      <c r="D72" s="119" t="s">
        <v>4883</v>
      </c>
      <c r="E72" s="120"/>
      <c r="F72" s="120"/>
      <c r="G72" s="120"/>
      <c r="H72" s="120"/>
      <c r="I72" s="120"/>
      <c r="J72" s="121">
        <f>J189</f>
        <v>0</v>
      </c>
      <c r="L72" s="118"/>
    </row>
    <row r="73" spans="2:12" s="10" customFormat="1" ht="21.75" customHeight="1">
      <c r="B73" s="118"/>
      <c r="D73" s="119" t="s">
        <v>4878</v>
      </c>
      <c r="E73" s="120"/>
      <c r="F73" s="120"/>
      <c r="G73" s="120"/>
      <c r="H73" s="120"/>
      <c r="I73" s="120"/>
      <c r="J73" s="121">
        <f>J190</f>
        <v>0</v>
      </c>
      <c r="L73" s="118"/>
    </row>
    <row r="74" spans="2:12" s="10" customFormat="1" ht="21.75" customHeight="1">
      <c r="B74" s="118"/>
      <c r="D74" s="119" t="s">
        <v>4879</v>
      </c>
      <c r="E74" s="120"/>
      <c r="F74" s="120"/>
      <c r="G74" s="120"/>
      <c r="H74" s="120"/>
      <c r="I74" s="120"/>
      <c r="J74" s="121">
        <f>J200</f>
        <v>0</v>
      </c>
      <c r="L74" s="118"/>
    </row>
    <row r="75" spans="2:12" s="10" customFormat="1" ht="21.75" customHeight="1">
      <c r="B75" s="118"/>
      <c r="D75" s="119" t="s">
        <v>4880</v>
      </c>
      <c r="E75" s="120"/>
      <c r="F75" s="120"/>
      <c r="G75" s="120"/>
      <c r="H75" s="120"/>
      <c r="I75" s="120"/>
      <c r="J75" s="121">
        <f>J207</f>
        <v>0</v>
      </c>
      <c r="L75" s="118"/>
    </row>
    <row r="76" spans="2:12" s="10" customFormat="1" ht="21.75" customHeight="1">
      <c r="B76" s="118"/>
      <c r="D76" s="119" t="s">
        <v>4881</v>
      </c>
      <c r="E76" s="120"/>
      <c r="F76" s="120"/>
      <c r="G76" s="120"/>
      <c r="H76" s="120"/>
      <c r="I76" s="120"/>
      <c r="J76" s="121">
        <f>J212</f>
        <v>0</v>
      </c>
      <c r="L76" s="118"/>
    </row>
    <row r="77" spans="2:12" s="10" customFormat="1" ht="21.75" customHeight="1">
      <c r="B77" s="118"/>
      <c r="D77" s="119" t="s">
        <v>4884</v>
      </c>
      <c r="E77" s="120"/>
      <c r="F77" s="120"/>
      <c r="G77" s="120"/>
      <c r="H77" s="120"/>
      <c r="I77" s="120"/>
      <c r="J77" s="121">
        <f>J218</f>
        <v>0</v>
      </c>
      <c r="L77" s="118"/>
    </row>
    <row r="78" spans="2:12" s="10" customFormat="1" ht="21.75" customHeight="1">
      <c r="B78" s="118"/>
      <c r="D78" s="119" t="s">
        <v>4885</v>
      </c>
      <c r="E78" s="120"/>
      <c r="F78" s="120"/>
      <c r="G78" s="120"/>
      <c r="H78" s="120"/>
      <c r="I78" s="120"/>
      <c r="J78" s="121">
        <f>J221</f>
        <v>0</v>
      </c>
      <c r="L78" s="118"/>
    </row>
    <row r="79" spans="2:12" s="10" customFormat="1" ht="21.75" customHeight="1">
      <c r="B79" s="118"/>
      <c r="D79" s="119" t="s">
        <v>4882</v>
      </c>
      <c r="E79" s="120"/>
      <c r="F79" s="120"/>
      <c r="G79" s="120"/>
      <c r="H79" s="120"/>
      <c r="I79" s="120"/>
      <c r="J79" s="121">
        <f>J224</f>
        <v>0</v>
      </c>
      <c r="L79" s="118"/>
    </row>
    <row r="80" spans="2:12" s="10" customFormat="1" ht="14.85" customHeight="1">
      <c r="B80" s="118"/>
      <c r="D80" s="119" t="s">
        <v>4886</v>
      </c>
      <c r="E80" s="120"/>
      <c r="F80" s="120"/>
      <c r="G80" s="120"/>
      <c r="H80" s="120"/>
      <c r="I80" s="120"/>
      <c r="J80" s="121">
        <f>J231</f>
        <v>0</v>
      </c>
      <c r="L80" s="118"/>
    </row>
    <row r="81" spans="2:12" s="10" customFormat="1" ht="21.75" customHeight="1">
      <c r="B81" s="118"/>
      <c r="D81" s="119" t="s">
        <v>4878</v>
      </c>
      <c r="E81" s="120"/>
      <c r="F81" s="120"/>
      <c r="G81" s="120"/>
      <c r="H81" s="120"/>
      <c r="I81" s="120"/>
      <c r="J81" s="121">
        <f>J232</f>
        <v>0</v>
      </c>
      <c r="L81" s="118"/>
    </row>
    <row r="82" spans="2:12" s="10" customFormat="1" ht="21.75" customHeight="1">
      <c r="B82" s="118"/>
      <c r="D82" s="119" t="s">
        <v>4879</v>
      </c>
      <c r="E82" s="120"/>
      <c r="F82" s="120"/>
      <c r="G82" s="120"/>
      <c r="H82" s="120"/>
      <c r="I82" s="120"/>
      <c r="J82" s="121">
        <f>J266</f>
        <v>0</v>
      </c>
      <c r="L82" s="118"/>
    </row>
    <row r="83" spans="2:12" s="10" customFormat="1" ht="21.75" customHeight="1">
      <c r="B83" s="118"/>
      <c r="D83" s="119" t="s">
        <v>4884</v>
      </c>
      <c r="E83" s="120"/>
      <c r="F83" s="120"/>
      <c r="G83" s="120"/>
      <c r="H83" s="120"/>
      <c r="I83" s="120"/>
      <c r="J83" s="121">
        <f>J288</f>
        <v>0</v>
      </c>
      <c r="L83" s="118"/>
    </row>
    <row r="84" spans="2:12" s="10" customFormat="1" ht="21.75" customHeight="1">
      <c r="B84" s="118"/>
      <c r="D84" s="119" t="s">
        <v>4887</v>
      </c>
      <c r="E84" s="120"/>
      <c r="F84" s="120"/>
      <c r="G84" s="120"/>
      <c r="H84" s="120"/>
      <c r="I84" s="120"/>
      <c r="J84" s="121">
        <f>J295</f>
        <v>0</v>
      </c>
      <c r="L84" s="118"/>
    </row>
    <row r="85" spans="2:12" s="10" customFormat="1" ht="21.75" customHeight="1">
      <c r="B85" s="118"/>
      <c r="D85" s="119" t="s">
        <v>4880</v>
      </c>
      <c r="E85" s="120"/>
      <c r="F85" s="120"/>
      <c r="G85" s="120"/>
      <c r="H85" s="120"/>
      <c r="I85" s="120"/>
      <c r="J85" s="121">
        <f>J301</f>
        <v>0</v>
      </c>
      <c r="L85" s="118"/>
    </row>
    <row r="86" spans="2:12" s="10" customFormat="1" ht="21.75" customHeight="1">
      <c r="B86" s="118"/>
      <c r="D86" s="119" t="s">
        <v>4881</v>
      </c>
      <c r="E86" s="120"/>
      <c r="F86" s="120"/>
      <c r="G86" s="120"/>
      <c r="H86" s="120"/>
      <c r="I86" s="120"/>
      <c r="J86" s="121">
        <f>J310</f>
        <v>0</v>
      </c>
      <c r="L86" s="118"/>
    </row>
    <row r="87" spans="2:12" s="10" customFormat="1" ht="21.75" customHeight="1">
      <c r="B87" s="118"/>
      <c r="D87" s="119" t="s">
        <v>4882</v>
      </c>
      <c r="E87" s="120"/>
      <c r="F87" s="120"/>
      <c r="G87" s="120"/>
      <c r="H87" s="120"/>
      <c r="I87" s="120"/>
      <c r="J87" s="121">
        <f>J319</f>
        <v>0</v>
      </c>
      <c r="L87" s="118"/>
    </row>
    <row r="88" spans="2:12" s="10" customFormat="1" ht="14.85" customHeight="1">
      <c r="B88" s="118"/>
      <c r="D88" s="119" t="s">
        <v>4888</v>
      </c>
      <c r="E88" s="120"/>
      <c r="F88" s="120"/>
      <c r="G88" s="120"/>
      <c r="H88" s="120"/>
      <c r="I88" s="120"/>
      <c r="J88" s="121">
        <f>J325</f>
        <v>0</v>
      </c>
      <c r="L88" s="118"/>
    </row>
    <row r="89" spans="2:12" s="10" customFormat="1" ht="21.75" customHeight="1">
      <c r="B89" s="118"/>
      <c r="D89" s="119" t="s">
        <v>4878</v>
      </c>
      <c r="E89" s="120"/>
      <c r="F89" s="120"/>
      <c r="G89" s="120"/>
      <c r="H89" s="120"/>
      <c r="I89" s="120"/>
      <c r="J89" s="121">
        <f>J326</f>
        <v>0</v>
      </c>
      <c r="L89" s="118"/>
    </row>
    <row r="90" spans="2:12" s="10" customFormat="1" ht="21.75" customHeight="1">
      <c r="B90" s="118"/>
      <c r="D90" s="119" t="s">
        <v>4889</v>
      </c>
      <c r="E90" s="120"/>
      <c r="F90" s="120"/>
      <c r="G90" s="120"/>
      <c r="H90" s="120"/>
      <c r="I90" s="120"/>
      <c r="J90" s="121">
        <f>J335</f>
        <v>0</v>
      </c>
      <c r="L90" s="118"/>
    </row>
    <row r="91" spans="2:12" s="10" customFormat="1" ht="21.75" customHeight="1">
      <c r="B91" s="118"/>
      <c r="D91" s="119" t="s">
        <v>4890</v>
      </c>
      <c r="E91" s="120"/>
      <c r="F91" s="120"/>
      <c r="G91" s="120"/>
      <c r="H91" s="120"/>
      <c r="I91" s="120"/>
      <c r="J91" s="121">
        <f>J343</f>
        <v>0</v>
      </c>
      <c r="L91" s="118"/>
    </row>
    <row r="92" spans="2:12" s="10" customFormat="1" ht="21.75" customHeight="1">
      <c r="B92" s="118"/>
      <c r="D92" s="119" t="s">
        <v>4891</v>
      </c>
      <c r="E92" s="120"/>
      <c r="F92" s="120"/>
      <c r="G92" s="120"/>
      <c r="H92" s="120"/>
      <c r="I92" s="120"/>
      <c r="J92" s="121">
        <f>J353</f>
        <v>0</v>
      </c>
      <c r="L92" s="118"/>
    </row>
    <row r="93" spans="2:12" s="10" customFormat="1" ht="21.75" customHeight="1">
      <c r="B93" s="118"/>
      <c r="D93" s="119" t="s">
        <v>4892</v>
      </c>
      <c r="E93" s="120"/>
      <c r="F93" s="120"/>
      <c r="G93" s="120"/>
      <c r="H93" s="120"/>
      <c r="I93" s="120"/>
      <c r="J93" s="121">
        <f>J362</f>
        <v>0</v>
      </c>
      <c r="L93" s="118"/>
    </row>
    <row r="94" spans="2:12" s="10" customFormat="1" ht="21.75" customHeight="1">
      <c r="B94" s="118"/>
      <c r="D94" s="119" t="s">
        <v>4887</v>
      </c>
      <c r="E94" s="120"/>
      <c r="F94" s="120"/>
      <c r="G94" s="120"/>
      <c r="H94" s="120"/>
      <c r="I94" s="120"/>
      <c r="J94" s="121">
        <f>J366</f>
        <v>0</v>
      </c>
      <c r="L94" s="118"/>
    </row>
    <row r="95" spans="2:12" s="10" customFormat="1" ht="21.75" customHeight="1">
      <c r="B95" s="118"/>
      <c r="D95" s="119" t="s">
        <v>4882</v>
      </c>
      <c r="E95" s="120"/>
      <c r="F95" s="120"/>
      <c r="G95" s="120"/>
      <c r="H95" s="120"/>
      <c r="I95" s="120"/>
      <c r="J95" s="121">
        <f>J370</f>
        <v>0</v>
      </c>
      <c r="L95" s="118"/>
    </row>
    <row r="96" spans="2:12" s="10" customFormat="1" ht="14.85" customHeight="1">
      <c r="B96" s="118"/>
      <c r="D96" s="119" t="s">
        <v>4893</v>
      </c>
      <c r="E96" s="120"/>
      <c r="F96" s="120"/>
      <c r="G96" s="120"/>
      <c r="H96" s="120"/>
      <c r="I96" s="120"/>
      <c r="J96" s="121">
        <f>J378</f>
        <v>0</v>
      </c>
      <c r="L96" s="118"/>
    </row>
    <row r="97" spans="1:31" s="10" customFormat="1" ht="21.75" customHeight="1">
      <c r="B97" s="118"/>
      <c r="D97" s="119" t="s">
        <v>4878</v>
      </c>
      <c r="E97" s="120"/>
      <c r="F97" s="120"/>
      <c r="G97" s="120"/>
      <c r="H97" s="120"/>
      <c r="I97" s="120"/>
      <c r="J97" s="121">
        <f>J379</f>
        <v>0</v>
      </c>
      <c r="L97" s="118"/>
    </row>
    <row r="98" spans="1:31" s="10" customFormat="1" ht="21.75" customHeight="1">
      <c r="B98" s="118"/>
      <c r="D98" s="119" t="s">
        <v>4879</v>
      </c>
      <c r="E98" s="120"/>
      <c r="F98" s="120"/>
      <c r="G98" s="120"/>
      <c r="H98" s="120"/>
      <c r="I98" s="120"/>
      <c r="J98" s="121">
        <f>J385</f>
        <v>0</v>
      </c>
      <c r="L98" s="118"/>
    </row>
    <row r="99" spans="1:31" s="10" customFormat="1" ht="21.75" customHeight="1">
      <c r="B99" s="118"/>
      <c r="D99" s="119" t="s">
        <v>4880</v>
      </c>
      <c r="E99" s="120"/>
      <c r="F99" s="120"/>
      <c r="G99" s="120"/>
      <c r="H99" s="120"/>
      <c r="I99" s="120"/>
      <c r="J99" s="121">
        <f>J391</f>
        <v>0</v>
      </c>
      <c r="L99" s="118"/>
    </row>
    <row r="100" spans="1:31" s="10" customFormat="1" ht="21.75" customHeight="1">
      <c r="B100" s="118"/>
      <c r="D100" s="119" t="s">
        <v>4881</v>
      </c>
      <c r="E100" s="120"/>
      <c r="F100" s="120"/>
      <c r="G100" s="120"/>
      <c r="H100" s="120"/>
      <c r="I100" s="120"/>
      <c r="J100" s="121">
        <f>J397</f>
        <v>0</v>
      </c>
      <c r="L100" s="118"/>
    </row>
    <row r="101" spans="1:31" s="10" customFormat="1" ht="21.75" customHeight="1">
      <c r="B101" s="118"/>
      <c r="D101" s="119" t="s">
        <v>4884</v>
      </c>
      <c r="E101" s="120"/>
      <c r="F101" s="120"/>
      <c r="G101" s="120"/>
      <c r="H101" s="120"/>
      <c r="I101" s="120"/>
      <c r="J101" s="121">
        <f>J404</f>
        <v>0</v>
      </c>
      <c r="L101" s="118"/>
    </row>
    <row r="102" spans="1:31" s="10" customFormat="1" ht="21.75" customHeight="1">
      <c r="B102" s="118"/>
      <c r="D102" s="119" t="s">
        <v>4885</v>
      </c>
      <c r="E102" s="120"/>
      <c r="F102" s="120"/>
      <c r="G102" s="120"/>
      <c r="H102" s="120"/>
      <c r="I102" s="120"/>
      <c r="J102" s="121">
        <f>J406</f>
        <v>0</v>
      </c>
      <c r="L102" s="118"/>
    </row>
    <row r="103" spans="1:31" s="10" customFormat="1" ht="21.75" customHeight="1">
      <c r="B103" s="118"/>
      <c r="D103" s="119" t="s">
        <v>4882</v>
      </c>
      <c r="E103" s="120"/>
      <c r="F103" s="120"/>
      <c r="G103" s="120"/>
      <c r="H103" s="120"/>
      <c r="I103" s="120"/>
      <c r="J103" s="121">
        <f>J408</f>
        <v>0</v>
      </c>
      <c r="L103" s="118"/>
    </row>
    <row r="104" spans="1:31" s="10" customFormat="1" ht="14.85" customHeight="1">
      <c r="B104" s="118"/>
      <c r="D104" s="119" t="s">
        <v>4894</v>
      </c>
      <c r="E104" s="120"/>
      <c r="F104" s="120"/>
      <c r="G104" s="120"/>
      <c r="H104" s="120"/>
      <c r="I104" s="120"/>
      <c r="J104" s="121">
        <f>J413</f>
        <v>0</v>
      </c>
      <c r="L104" s="118"/>
    </row>
    <row r="105" spans="1:31" s="10" customFormat="1" ht="21.75" customHeight="1">
      <c r="B105" s="118"/>
      <c r="D105" s="119" t="s">
        <v>4878</v>
      </c>
      <c r="E105" s="120"/>
      <c r="F105" s="120"/>
      <c r="G105" s="120"/>
      <c r="H105" s="120"/>
      <c r="I105" s="120"/>
      <c r="J105" s="121">
        <f>J414</f>
        <v>0</v>
      </c>
      <c r="L105" s="118"/>
    </row>
    <row r="106" spans="1:31" s="10" customFormat="1" ht="21.75" customHeight="1">
      <c r="B106" s="118"/>
      <c r="D106" s="119" t="s">
        <v>4879</v>
      </c>
      <c r="E106" s="120"/>
      <c r="F106" s="120"/>
      <c r="G106" s="120"/>
      <c r="H106" s="120"/>
      <c r="I106" s="120"/>
      <c r="J106" s="121">
        <f>J443</f>
        <v>0</v>
      </c>
      <c r="L106" s="118"/>
    </row>
    <row r="107" spans="1:31" s="10" customFormat="1" ht="21.75" customHeight="1">
      <c r="B107" s="118"/>
      <c r="D107" s="119" t="s">
        <v>4880</v>
      </c>
      <c r="E107" s="120"/>
      <c r="F107" s="120"/>
      <c r="G107" s="120"/>
      <c r="H107" s="120"/>
      <c r="I107" s="120"/>
      <c r="J107" s="121">
        <f>J474</f>
        <v>0</v>
      </c>
      <c r="L107" s="118"/>
    </row>
    <row r="108" spans="1:31" s="10" customFormat="1" ht="21.75" customHeight="1">
      <c r="B108" s="118"/>
      <c r="D108" s="119" t="s">
        <v>4881</v>
      </c>
      <c r="E108" s="120"/>
      <c r="F108" s="120"/>
      <c r="G108" s="120"/>
      <c r="H108" s="120"/>
      <c r="I108" s="120"/>
      <c r="J108" s="121">
        <f>J484</f>
        <v>0</v>
      </c>
      <c r="L108" s="118"/>
    </row>
    <row r="109" spans="1:31" s="10" customFormat="1" ht="21.75" customHeight="1">
      <c r="B109" s="118"/>
      <c r="D109" s="119" t="s">
        <v>4884</v>
      </c>
      <c r="E109" s="120"/>
      <c r="F109" s="120"/>
      <c r="G109" s="120"/>
      <c r="H109" s="120"/>
      <c r="I109" s="120"/>
      <c r="J109" s="121">
        <f>J497</f>
        <v>0</v>
      </c>
      <c r="L109" s="118"/>
    </row>
    <row r="110" spans="1:31" s="10" customFormat="1" ht="21.75" customHeight="1">
      <c r="B110" s="118"/>
      <c r="D110" s="119" t="s">
        <v>4885</v>
      </c>
      <c r="E110" s="120"/>
      <c r="F110" s="120"/>
      <c r="G110" s="120"/>
      <c r="H110" s="120"/>
      <c r="I110" s="120"/>
      <c r="J110" s="121">
        <f>J501</f>
        <v>0</v>
      </c>
      <c r="L110" s="118"/>
    </row>
    <row r="111" spans="1:31" s="10" customFormat="1" ht="21.75" customHeight="1">
      <c r="B111" s="118"/>
      <c r="D111" s="119" t="s">
        <v>4882</v>
      </c>
      <c r="E111" s="120"/>
      <c r="F111" s="120"/>
      <c r="G111" s="120"/>
      <c r="H111" s="120"/>
      <c r="I111" s="120"/>
      <c r="J111" s="121">
        <f>J505</f>
        <v>0</v>
      </c>
      <c r="L111" s="118"/>
    </row>
    <row r="112" spans="1:31" s="2" customFormat="1" ht="21.75" customHeight="1">
      <c r="A112" s="35"/>
      <c r="B112" s="36"/>
      <c r="C112" s="35"/>
      <c r="D112" s="35"/>
      <c r="E112" s="35"/>
      <c r="F112" s="35"/>
      <c r="G112" s="35"/>
      <c r="H112" s="35"/>
      <c r="I112" s="35"/>
      <c r="J112" s="35"/>
      <c r="K112" s="35"/>
      <c r="L112" s="97"/>
      <c r="S112" s="35"/>
      <c r="T112" s="35"/>
      <c r="U112" s="35"/>
      <c r="V112" s="35"/>
      <c r="W112" s="35"/>
      <c r="X112" s="35"/>
      <c r="Y112" s="35"/>
      <c r="Z112" s="35"/>
      <c r="AA112" s="35"/>
      <c r="AB112" s="35"/>
      <c r="AC112" s="35"/>
      <c r="AD112" s="35"/>
      <c r="AE112" s="35"/>
    </row>
    <row r="113" spans="1:31" s="2" customFormat="1" ht="6.95" customHeight="1">
      <c r="A113" s="35"/>
      <c r="B113" s="45"/>
      <c r="C113" s="46"/>
      <c r="D113" s="46"/>
      <c r="E113" s="46"/>
      <c r="F113" s="46"/>
      <c r="G113" s="46"/>
      <c r="H113" s="46"/>
      <c r="I113" s="46"/>
      <c r="J113" s="46"/>
      <c r="K113" s="46"/>
      <c r="L113" s="97"/>
      <c r="S113" s="35"/>
      <c r="T113" s="35"/>
      <c r="U113" s="35"/>
      <c r="V113" s="35"/>
      <c r="W113" s="35"/>
      <c r="X113" s="35"/>
      <c r="Y113" s="35"/>
      <c r="Z113" s="35"/>
      <c r="AA113" s="35"/>
      <c r="AB113" s="35"/>
      <c r="AC113" s="35"/>
      <c r="AD113" s="35"/>
      <c r="AE113" s="35"/>
    </row>
    <row r="117" spans="1:31" s="2" customFormat="1" ht="6.95" customHeight="1">
      <c r="A117" s="35"/>
      <c r="B117" s="47"/>
      <c r="C117" s="48"/>
      <c r="D117" s="48"/>
      <c r="E117" s="48"/>
      <c r="F117" s="48"/>
      <c r="G117" s="48"/>
      <c r="H117" s="48"/>
      <c r="I117" s="48"/>
      <c r="J117" s="48"/>
      <c r="K117" s="48"/>
      <c r="L117" s="97"/>
      <c r="S117" s="35"/>
      <c r="T117" s="35"/>
      <c r="U117" s="35"/>
      <c r="V117" s="35"/>
      <c r="W117" s="35"/>
      <c r="X117" s="35"/>
      <c r="Y117" s="35"/>
      <c r="Z117" s="35"/>
      <c r="AA117" s="35"/>
      <c r="AB117" s="35"/>
      <c r="AC117" s="35"/>
      <c r="AD117" s="35"/>
      <c r="AE117" s="35"/>
    </row>
    <row r="118" spans="1:31" s="2" customFormat="1" ht="24.95" customHeight="1">
      <c r="A118" s="35"/>
      <c r="B118" s="36"/>
      <c r="C118" s="24" t="s">
        <v>180</v>
      </c>
      <c r="D118" s="35"/>
      <c r="E118" s="35"/>
      <c r="F118" s="35"/>
      <c r="G118" s="35"/>
      <c r="H118" s="35"/>
      <c r="I118" s="35"/>
      <c r="J118" s="35"/>
      <c r="K118" s="35"/>
      <c r="L118" s="97"/>
      <c r="S118" s="35"/>
      <c r="T118" s="35"/>
      <c r="U118" s="35"/>
      <c r="V118" s="35"/>
      <c r="W118" s="35"/>
      <c r="X118" s="35"/>
      <c r="Y118" s="35"/>
      <c r="Z118" s="35"/>
      <c r="AA118" s="35"/>
      <c r="AB118" s="35"/>
      <c r="AC118" s="35"/>
      <c r="AD118" s="35"/>
      <c r="AE118" s="35"/>
    </row>
    <row r="119" spans="1:31" s="2" customFormat="1" ht="6.95" customHeight="1">
      <c r="A119" s="35"/>
      <c r="B119" s="36"/>
      <c r="C119" s="35"/>
      <c r="D119" s="35"/>
      <c r="E119" s="35"/>
      <c r="F119" s="35"/>
      <c r="G119" s="35"/>
      <c r="H119" s="35"/>
      <c r="I119" s="35"/>
      <c r="J119" s="35"/>
      <c r="K119" s="35"/>
      <c r="L119" s="97"/>
      <c r="S119" s="35"/>
      <c r="T119" s="35"/>
      <c r="U119" s="35"/>
      <c r="V119" s="35"/>
      <c r="W119" s="35"/>
      <c r="X119" s="35"/>
      <c r="Y119" s="35"/>
      <c r="Z119" s="35"/>
      <c r="AA119" s="35"/>
      <c r="AB119" s="35"/>
      <c r="AC119" s="35"/>
      <c r="AD119" s="35"/>
      <c r="AE119" s="35"/>
    </row>
    <row r="120" spans="1:31" s="2" customFormat="1" ht="12" customHeight="1">
      <c r="A120" s="35"/>
      <c r="B120" s="36"/>
      <c r="C120" s="30" t="s">
        <v>17</v>
      </c>
      <c r="D120" s="35"/>
      <c r="E120" s="35"/>
      <c r="F120" s="35"/>
      <c r="G120" s="35"/>
      <c r="H120" s="35"/>
      <c r="I120" s="35"/>
      <c r="J120" s="35"/>
      <c r="K120" s="35"/>
      <c r="L120" s="97"/>
      <c r="S120" s="35"/>
      <c r="T120" s="35"/>
      <c r="U120" s="35"/>
      <c r="V120" s="35"/>
      <c r="W120" s="35"/>
      <c r="X120" s="35"/>
      <c r="Y120" s="35"/>
      <c r="Z120" s="35"/>
      <c r="AA120" s="35"/>
      <c r="AB120" s="35"/>
      <c r="AC120" s="35"/>
      <c r="AD120" s="35"/>
      <c r="AE120" s="35"/>
    </row>
    <row r="121" spans="1:31" s="2" customFormat="1" ht="23.25" customHeight="1">
      <c r="A121" s="35"/>
      <c r="B121" s="36"/>
      <c r="C121" s="35"/>
      <c r="D121" s="35"/>
      <c r="E121" s="352" t="str">
        <f>E7</f>
        <v>Přístavba, nástavba a stavební úpravy pavilonu C-A na oddělení Hemodialýzy a Gastroskopie Nemocnice České Budějovice a.s</v>
      </c>
      <c r="F121" s="353"/>
      <c r="G121" s="353"/>
      <c r="H121" s="353"/>
      <c r="I121" s="35"/>
      <c r="J121" s="35"/>
      <c r="K121" s="35"/>
      <c r="L121" s="97"/>
      <c r="S121" s="35"/>
      <c r="T121" s="35"/>
      <c r="U121" s="35"/>
      <c r="V121" s="35"/>
      <c r="W121" s="35"/>
      <c r="X121" s="35"/>
      <c r="Y121" s="35"/>
      <c r="Z121" s="35"/>
      <c r="AA121" s="35"/>
      <c r="AB121" s="35"/>
      <c r="AC121" s="35"/>
      <c r="AD121" s="35"/>
      <c r="AE121" s="35"/>
    </row>
    <row r="122" spans="1:31" s="1" customFormat="1" ht="12" customHeight="1">
      <c r="B122" s="23"/>
      <c r="C122" s="30" t="s">
        <v>137</v>
      </c>
      <c r="L122" s="23"/>
    </row>
    <row r="123" spans="1:31" s="2" customFormat="1" ht="16.5" customHeight="1">
      <c r="A123" s="35"/>
      <c r="B123" s="36"/>
      <c r="C123" s="35"/>
      <c r="D123" s="35"/>
      <c r="E123" s="352" t="s">
        <v>138</v>
      </c>
      <c r="F123" s="351"/>
      <c r="G123" s="351"/>
      <c r="H123" s="351"/>
      <c r="I123" s="35"/>
      <c r="J123" s="35"/>
      <c r="K123" s="35"/>
      <c r="L123" s="97"/>
      <c r="S123" s="35"/>
      <c r="T123" s="35"/>
      <c r="U123" s="35"/>
      <c r="V123" s="35"/>
      <c r="W123" s="35"/>
      <c r="X123" s="35"/>
      <c r="Y123" s="35"/>
      <c r="Z123" s="35"/>
      <c r="AA123" s="35"/>
      <c r="AB123" s="35"/>
      <c r="AC123" s="35"/>
      <c r="AD123" s="35"/>
      <c r="AE123" s="35"/>
    </row>
    <row r="124" spans="1:31" s="2" customFormat="1" ht="12" customHeight="1">
      <c r="A124" s="35"/>
      <c r="B124" s="36"/>
      <c r="C124" s="30" t="s">
        <v>139</v>
      </c>
      <c r="D124" s="35"/>
      <c r="E124" s="35"/>
      <c r="F124" s="35"/>
      <c r="G124" s="35"/>
      <c r="H124" s="35"/>
      <c r="I124" s="35"/>
      <c r="J124" s="35"/>
      <c r="K124" s="35"/>
      <c r="L124" s="97"/>
      <c r="S124" s="35"/>
      <c r="T124" s="35"/>
      <c r="U124" s="35"/>
      <c r="V124" s="35"/>
      <c r="W124" s="35"/>
      <c r="X124" s="35"/>
      <c r="Y124" s="35"/>
      <c r="Z124" s="35"/>
      <c r="AA124" s="35"/>
      <c r="AB124" s="35"/>
      <c r="AC124" s="35"/>
      <c r="AD124" s="35"/>
      <c r="AE124" s="35"/>
    </row>
    <row r="125" spans="1:31" s="2" customFormat="1" ht="16.5" customHeight="1">
      <c r="A125" s="35"/>
      <c r="B125" s="36"/>
      <c r="C125" s="35"/>
      <c r="D125" s="35"/>
      <c r="E125" s="347" t="str">
        <f>E11</f>
        <v>03 - elektroinstalace - slaboproud</v>
      </c>
      <c r="F125" s="351"/>
      <c r="G125" s="351"/>
      <c r="H125" s="351"/>
      <c r="I125" s="35"/>
      <c r="J125" s="35"/>
      <c r="K125" s="35"/>
      <c r="L125" s="97"/>
      <c r="S125" s="35"/>
      <c r="T125" s="35"/>
      <c r="U125" s="35"/>
      <c r="V125" s="35"/>
      <c r="W125" s="35"/>
      <c r="X125" s="35"/>
      <c r="Y125" s="35"/>
      <c r="Z125" s="35"/>
      <c r="AA125" s="35"/>
      <c r="AB125" s="35"/>
      <c r="AC125" s="35"/>
      <c r="AD125" s="35"/>
      <c r="AE125" s="35"/>
    </row>
    <row r="126" spans="1:31" s="2" customFormat="1" ht="6.95" customHeight="1">
      <c r="A126" s="35"/>
      <c r="B126" s="36"/>
      <c r="C126" s="35"/>
      <c r="D126" s="35"/>
      <c r="E126" s="35"/>
      <c r="F126" s="35"/>
      <c r="G126" s="35"/>
      <c r="H126" s="35"/>
      <c r="I126" s="35"/>
      <c r="J126" s="35"/>
      <c r="K126" s="35"/>
      <c r="L126" s="97"/>
      <c r="S126" s="35"/>
      <c r="T126" s="35"/>
      <c r="U126" s="35"/>
      <c r="V126" s="35"/>
      <c r="W126" s="35"/>
      <c r="X126" s="35"/>
      <c r="Y126" s="35"/>
      <c r="Z126" s="35"/>
      <c r="AA126" s="35"/>
      <c r="AB126" s="35"/>
      <c r="AC126" s="35"/>
      <c r="AD126" s="35"/>
      <c r="AE126" s="35"/>
    </row>
    <row r="127" spans="1:31" s="2" customFormat="1" ht="12" customHeight="1">
      <c r="A127" s="35"/>
      <c r="B127" s="36"/>
      <c r="C127" s="30" t="s">
        <v>22</v>
      </c>
      <c r="D127" s="35"/>
      <c r="E127" s="35"/>
      <c r="F127" s="28" t="str">
        <f>F14</f>
        <v>České Budějovice</v>
      </c>
      <c r="G127" s="35"/>
      <c r="H127" s="35"/>
      <c r="I127" s="30" t="s">
        <v>24</v>
      </c>
      <c r="J127" s="53" t="str">
        <f>IF(J14="","",J14)</f>
        <v>25. 1. 2020</v>
      </c>
      <c r="K127" s="35"/>
      <c r="L127" s="97"/>
      <c r="S127" s="35"/>
      <c r="T127" s="35"/>
      <c r="U127" s="35"/>
      <c r="V127" s="35"/>
      <c r="W127" s="35"/>
      <c r="X127" s="35"/>
      <c r="Y127" s="35"/>
      <c r="Z127" s="35"/>
      <c r="AA127" s="35"/>
      <c r="AB127" s="35"/>
      <c r="AC127" s="35"/>
      <c r="AD127" s="35"/>
      <c r="AE127" s="35"/>
    </row>
    <row r="128" spans="1:31" s="2" customFormat="1" ht="6.95" customHeight="1">
      <c r="A128" s="35"/>
      <c r="B128" s="36"/>
      <c r="C128" s="35"/>
      <c r="D128" s="35"/>
      <c r="E128" s="35"/>
      <c r="F128" s="35"/>
      <c r="G128" s="35"/>
      <c r="H128" s="35"/>
      <c r="I128" s="35"/>
      <c r="J128" s="35"/>
      <c r="K128" s="35"/>
      <c r="L128" s="97"/>
      <c r="S128" s="35"/>
      <c r="T128" s="35"/>
      <c r="U128" s="35"/>
      <c r="V128" s="35"/>
      <c r="W128" s="35"/>
      <c r="X128" s="35"/>
      <c r="Y128" s="35"/>
      <c r="Z128" s="35"/>
      <c r="AA128" s="35"/>
      <c r="AB128" s="35"/>
      <c r="AC128" s="35"/>
      <c r="AD128" s="35"/>
      <c r="AE128" s="35"/>
    </row>
    <row r="129" spans="1:65" s="2" customFormat="1" ht="25.7" customHeight="1">
      <c r="A129" s="35"/>
      <c r="B129" s="36"/>
      <c r="C129" s="30" t="s">
        <v>26</v>
      </c>
      <c r="D129" s="35"/>
      <c r="E129" s="35"/>
      <c r="F129" s="28" t="str">
        <f>E17</f>
        <v xml:space="preserve"> </v>
      </c>
      <c r="G129" s="35"/>
      <c r="H129" s="35"/>
      <c r="I129" s="30" t="s">
        <v>32</v>
      </c>
      <c r="J129" s="33" t="str">
        <f>E23</f>
        <v>ATELIER G+G s.r.o.</v>
      </c>
      <c r="K129" s="35"/>
      <c r="L129" s="97"/>
      <c r="S129" s="35"/>
      <c r="T129" s="35"/>
      <c r="U129" s="35"/>
      <c r="V129" s="35"/>
      <c r="W129" s="35"/>
      <c r="X129" s="35"/>
      <c r="Y129" s="35"/>
      <c r="Z129" s="35"/>
      <c r="AA129" s="35"/>
      <c r="AB129" s="35"/>
      <c r="AC129" s="35"/>
      <c r="AD129" s="35"/>
      <c r="AE129" s="35"/>
    </row>
    <row r="130" spans="1:65" s="2" customFormat="1" ht="15.2" customHeight="1">
      <c r="A130" s="35"/>
      <c r="B130" s="36"/>
      <c r="C130" s="30" t="s">
        <v>30</v>
      </c>
      <c r="D130" s="35"/>
      <c r="E130" s="35"/>
      <c r="F130" s="28" t="str">
        <f>IF(E20="","",E20)</f>
        <v>Vyplň údaj</v>
      </c>
      <c r="G130" s="35"/>
      <c r="H130" s="35"/>
      <c r="I130" s="30" t="s">
        <v>35</v>
      </c>
      <c r="J130" s="33" t="str">
        <f>E26</f>
        <v xml:space="preserve"> </v>
      </c>
      <c r="K130" s="35"/>
      <c r="L130" s="97"/>
      <c r="S130" s="35"/>
      <c r="T130" s="35"/>
      <c r="U130" s="35"/>
      <c r="V130" s="35"/>
      <c r="W130" s="35"/>
      <c r="X130" s="35"/>
      <c r="Y130" s="35"/>
      <c r="Z130" s="35"/>
      <c r="AA130" s="35"/>
      <c r="AB130" s="35"/>
      <c r="AC130" s="35"/>
      <c r="AD130" s="35"/>
      <c r="AE130" s="35"/>
    </row>
    <row r="131" spans="1:65" s="2" customFormat="1" ht="10.35" customHeight="1">
      <c r="A131" s="35"/>
      <c r="B131" s="36"/>
      <c r="C131" s="35"/>
      <c r="D131" s="35"/>
      <c r="E131" s="35"/>
      <c r="F131" s="35"/>
      <c r="G131" s="35"/>
      <c r="H131" s="35"/>
      <c r="I131" s="35"/>
      <c r="J131" s="35"/>
      <c r="K131" s="35"/>
      <c r="L131" s="97"/>
      <c r="S131" s="35"/>
      <c r="T131" s="35"/>
      <c r="U131" s="35"/>
      <c r="V131" s="35"/>
      <c r="W131" s="35"/>
      <c r="X131" s="35"/>
      <c r="Y131" s="35"/>
      <c r="Z131" s="35"/>
      <c r="AA131" s="35"/>
      <c r="AB131" s="35"/>
      <c r="AC131" s="35"/>
      <c r="AD131" s="35"/>
      <c r="AE131" s="35"/>
    </row>
    <row r="132" spans="1:65" s="11" customFormat="1" ht="29.25" customHeight="1">
      <c r="A132" s="122"/>
      <c r="B132" s="123"/>
      <c r="C132" s="124" t="s">
        <v>181</v>
      </c>
      <c r="D132" s="125" t="s">
        <v>57</v>
      </c>
      <c r="E132" s="125" t="s">
        <v>53</v>
      </c>
      <c r="F132" s="125" t="s">
        <v>54</v>
      </c>
      <c r="G132" s="125" t="s">
        <v>182</v>
      </c>
      <c r="H132" s="125" t="s">
        <v>183</v>
      </c>
      <c r="I132" s="125" t="s">
        <v>184</v>
      </c>
      <c r="J132" s="125" t="s">
        <v>143</v>
      </c>
      <c r="K132" s="126" t="s">
        <v>185</v>
      </c>
      <c r="L132" s="127"/>
      <c r="M132" s="60" t="s">
        <v>3</v>
      </c>
      <c r="N132" s="61" t="s">
        <v>42</v>
      </c>
      <c r="O132" s="61" t="s">
        <v>186</v>
      </c>
      <c r="P132" s="61" t="s">
        <v>187</v>
      </c>
      <c r="Q132" s="61" t="s">
        <v>188</v>
      </c>
      <c r="R132" s="61" t="s">
        <v>189</v>
      </c>
      <c r="S132" s="61" t="s">
        <v>190</v>
      </c>
      <c r="T132" s="62" t="s">
        <v>191</v>
      </c>
      <c r="U132" s="122"/>
      <c r="V132" s="122"/>
      <c r="W132" s="122"/>
      <c r="X132" s="122"/>
      <c r="Y132" s="122"/>
      <c r="Z132" s="122"/>
      <c r="AA132" s="122"/>
      <c r="AB132" s="122"/>
      <c r="AC132" s="122"/>
      <c r="AD132" s="122"/>
      <c r="AE132" s="122"/>
    </row>
    <row r="133" spans="1:65" s="2" customFormat="1" ht="22.9" customHeight="1">
      <c r="A133" s="35"/>
      <c r="B133" s="36"/>
      <c r="C133" s="67" t="s">
        <v>192</v>
      </c>
      <c r="D133" s="35"/>
      <c r="E133" s="35"/>
      <c r="F133" s="35"/>
      <c r="G133" s="35"/>
      <c r="H133" s="35"/>
      <c r="I133" s="35"/>
      <c r="J133" s="128">
        <f>BK133</f>
        <v>0</v>
      </c>
      <c r="K133" s="35"/>
      <c r="L133" s="36"/>
      <c r="M133" s="63"/>
      <c r="N133" s="54"/>
      <c r="O133" s="64"/>
      <c r="P133" s="129">
        <f>P134</f>
        <v>0</v>
      </c>
      <c r="Q133" s="64"/>
      <c r="R133" s="129">
        <f>R134</f>
        <v>0</v>
      </c>
      <c r="S133" s="64"/>
      <c r="T133" s="130">
        <f>T134</f>
        <v>0</v>
      </c>
      <c r="U133" s="35"/>
      <c r="V133" s="35"/>
      <c r="W133" s="35"/>
      <c r="X133" s="35"/>
      <c r="Y133" s="35"/>
      <c r="Z133" s="35"/>
      <c r="AA133" s="35"/>
      <c r="AB133" s="35"/>
      <c r="AC133" s="35"/>
      <c r="AD133" s="35"/>
      <c r="AE133" s="35"/>
      <c r="AT133" s="20" t="s">
        <v>71</v>
      </c>
      <c r="AU133" s="20" t="s">
        <v>144</v>
      </c>
      <c r="BK133" s="131">
        <f>BK134</f>
        <v>0</v>
      </c>
    </row>
    <row r="134" spans="1:65" s="12" customFormat="1" ht="25.9" customHeight="1">
      <c r="B134" s="132"/>
      <c r="D134" s="133" t="s">
        <v>71</v>
      </c>
      <c r="E134" s="134" t="s">
        <v>2403</v>
      </c>
      <c r="F134" s="134" t="s">
        <v>2404</v>
      </c>
      <c r="I134" s="135"/>
      <c r="J134" s="136">
        <f>BK134</f>
        <v>0</v>
      </c>
      <c r="L134" s="132"/>
      <c r="M134" s="137"/>
      <c r="N134" s="138"/>
      <c r="O134" s="138"/>
      <c r="P134" s="139">
        <f>P135</f>
        <v>0</v>
      </c>
      <c r="Q134" s="138"/>
      <c r="R134" s="139">
        <f>R135</f>
        <v>0</v>
      </c>
      <c r="S134" s="138"/>
      <c r="T134" s="140">
        <f>T135</f>
        <v>0</v>
      </c>
      <c r="AR134" s="133" t="s">
        <v>81</v>
      </c>
      <c r="AT134" s="141" t="s">
        <v>71</v>
      </c>
      <c r="AU134" s="141" t="s">
        <v>72</v>
      </c>
      <c r="AY134" s="133" t="s">
        <v>195</v>
      </c>
      <c r="BK134" s="142">
        <f>BK135</f>
        <v>0</v>
      </c>
    </row>
    <row r="135" spans="1:65" s="12" customFormat="1" ht="22.9" customHeight="1">
      <c r="B135" s="132"/>
      <c r="D135" s="133" t="s">
        <v>71</v>
      </c>
      <c r="E135" s="143" t="s">
        <v>4895</v>
      </c>
      <c r="F135" s="143" t="s">
        <v>4896</v>
      </c>
      <c r="I135" s="135"/>
      <c r="J135" s="144">
        <f>BK135</f>
        <v>0</v>
      </c>
      <c r="L135" s="132"/>
      <c r="M135" s="137"/>
      <c r="N135" s="138"/>
      <c r="O135" s="138"/>
      <c r="P135" s="139">
        <f>P136+P189+P231+P325+P378+P413</f>
        <v>0</v>
      </c>
      <c r="Q135" s="138"/>
      <c r="R135" s="139">
        <f>R136+R189+R231+R325+R378+R413</f>
        <v>0</v>
      </c>
      <c r="S135" s="138"/>
      <c r="T135" s="140">
        <f>T136+T189+T231+T325+T378+T413</f>
        <v>0</v>
      </c>
      <c r="AR135" s="133" t="s">
        <v>81</v>
      </c>
      <c r="AT135" s="141" t="s">
        <v>71</v>
      </c>
      <c r="AU135" s="141" t="s">
        <v>79</v>
      </c>
      <c r="AY135" s="133" t="s">
        <v>195</v>
      </c>
      <c r="BK135" s="142">
        <f>BK136+BK189+BK231+BK325+BK378+BK413</f>
        <v>0</v>
      </c>
    </row>
    <row r="136" spans="1:65" s="12" customFormat="1" ht="20.85" customHeight="1">
      <c r="B136" s="132"/>
      <c r="D136" s="133" t="s">
        <v>71</v>
      </c>
      <c r="E136" s="143" t="s">
        <v>4897</v>
      </c>
      <c r="F136" s="143" t="s">
        <v>4898</v>
      </c>
      <c r="I136" s="135"/>
      <c r="J136" s="144">
        <f>BK136</f>
        <v>0</v>
      </c>
      <c r="L136" s="132"/>
      <c r="M136" s="137"/>
      <c r="N136" s="138"/>
      <c r="O136" s="138"/>
      <c r="P136" s="139">
        <f>P137+P154+P169+P175+P181</f>
        <v>0</v>
      </c>
      <c r="Q136" s="138"/>
      <c r="R136" s="139">
        <f>R137+R154+R169+R175+R181</f>
        <v>0</v>
      </c>
      <c r="S136" s="138"/>
      <c r="T136" s="140">
        <f>T137+T154+T169+T175+T181</f>
        <v>0</v>
      </c>
      <c r="AR136" s="133" t="s">
        <v>81</v>
      </c>
      <c r="AT136" s="141" t="s">
        <v>71</v>
      </c>
      <c r="AU136" s="141" t="s">
        <v>81</v>
      </c>
      <c r="AY136" s="133" t="s">
        <v>195</v>
      </c>
      <c r="BK136" s="142">
        <f>BK137+BK154+BK169+BK175+BK181</f>
        <v>0</v>
      </c>
    </row>
    <row r="137" spans="1:65" s="16" customFormat="1" ht="20.85" customHeight="1">
      <c r="B137" s="208"/>
      <c r="D137" s="209" t="s">
        <v>71</v>
      </c>
      <c r="E137" s="209" t="s">
        <v>4899</v>
      </c>
      <c r="F137" s="209" t="s">
        <v>4900</v>
      </c>
      <c r="I137" s="210"/>
      <c r="J137" s="211">
        <f>BK137</f>
        <v>0</v>
      </c>
      <c r="L137" s="208"/>
      <c r="M137" s="212"/>
      <c r="N137" s="213"/>
      <c r="O137" s="213"/>
      <c r="P137" s="214">
        <f>SUM(P138:P153)</f>
        <v>0</v>
      </c>
      <c r="Q137" s="213"/>
      <c r="R137" s="214">
        <f>SUM(R138:R153)</f>
        <v>0</v>
      </c>
      <c r="S137" s="213"/>
      <c r="T137" s="215">
        <f>SUM(T138:T153)</f>
        <v>0</v>
      </c>
      <c r="AR137" s="209" t="s">
        <v>79</v>
      </c>
      <c r="AT137" s="216" t="s">
        <v>71</v>
      </c>
      <c r="AU137" s="216" t="s">
        <v>109</v>
      </c>
      <c r="AY137" s="209" t="s">
        <v>195</v>
      </c>
      <c r="BK137" s="217">
        <f>SUM(BK138:BK153)</f>
        <v>0</v>
      </c>
    </row>
    <row r="138" spans="1:65" s="2" customFormat="1" ht="14.45" customHeight="1">
      <c r="A138" s="35"/>
      <c r="B138" s="145"/>
      <c r="C138" s="146" t="s">
        <v>79</v>
      </c>
      <c r="D138" s="146" t="s">
        <v>197</v>
      </c>
      <c r="E138" s="147" t="s">
        <v>4901</v>
      </c>
      <c r="F138" s="148" t="s">
        <v>4902</v>
      </c>
      <c r="G138" s="149" t="s">
        <v>4903</v>
      </c>
      <c r="H138" s="150">
        <v>1</v>
      </c>
      <c r="I138" s="151"/>
      <c r="J138" s="152">
        <f t="shared" ref="J138:J153" si="0">ROUND(I138*H138,2)</f>
        <v>0</v>
      </c>
      <c r="K138" s="148" t="s">
        <v>3</v>
      </c>
      <c r="L138" s="36"/>
      <c r="M138" s="153" t="s">
        <v>3</v>
      </c>
      <c r="N138" s="154" t="s">
        <v>43</v>
      </c>
      <c r="O138" s="56"/>
      <c r="P138" s="155">
        <f t="shared" ref="P138:P153" si="1">O138*H138</f>
        <v>0</v>
      </c>
      <c r="Q138" s="155">
        <v>0</v>
      </c>
      <c r="R138" s="155">
        <f t="shared" ref="R138:R153" si="2">Q138*H138</f>
        <v>0</v>
      </c>
      <c r="S138" s="155">
        <v>0</v>
      </c>
      <c r="T138" s="156">
        <f t="shared" ref="T138:T153" si="3">S138*H138</f>
        <v>0</v>
      </c>
      <c r="U138" s="35"/>
      <c r="V138" s="35"/>
      <c r="W138" s="35"/>
      <c r="X138" s="35"/>
      <c r="Y138" s="35"/>
      <c r="Z138" s="35"/>
      <c r="AA138" s="35"/>
      <c r="AB138" s="35"/>
      <c r="AC138" s="35"/>
      <c r="AD138" s="35"/>
      <c r="AE138" s="35"/>
      <c r="AR138" s="157" t="s">
        <v>202</v>
      </c>
      <c r="AT138" s="157" t="s">
        <v>197</v>
      </c>
      <c r="AU138" s="157" t="s">
        <v>202</v>
      </c>
      <c r="AY138" s="20" t="s">
        <v>195</v>
      </c>
      <c r="BE138" s="158">
        <f t="shared" ref="BE138:BE153" si="4">IF(N138="základní",J138,0)</f>
        <v>0</v>
      </c>
      <c r="BF138" s="158">
        <f t="shared" ref="BF138:BF153" si="5">IF(N138="snížená",J138,0)</f>
        <v>0</v>
      </c>
      <c r="BG138" s="158">
        <f t="shared" ref="BG138:BG153" si="6">IF(N138="zákl. přenesená",J138,0)</f>
        <v>0</v>
      </c>
      <c r="BH138" s="158">
        <f t="shared" ref="BH138:BH153" si="7">IF(N138="sníž. přenesená",J138,0)</f>
        <v>0</v>
      </c>
      <c r="BI138" s="158">
        <f t="shared" ref="BI138:BI153" si="8">IF(N138="nulová",J138,0)</f>
        <v>0</v>
      </c>
      <c r="BJ138" s="20" t="s">
        <v>79</v>
      </c>
      <c r="BK138" s="158">
        <f t="shared" ref="BK138:BK153" si="9">ROUND(I138*H138,2)</f>
        <v>0</v>
      </c>
      <c r="BL138" s="20" t="s">
        <v>202</v>
      </c>
      <c r="BM138" s="157" t="s">
        <v>81</v>
      </c>
    </row>
    <row r="139" spans="1:65" s="2" customFormat="1" ht="14.45" customHeight="1">
      <c r="A139" s="35"/>
      <c r="B139" s="145"/>
      <c r="C139" s="146" t="s">
        <v>81</v>
      </c>
      <c r="D139" s="146" t="s">
        <v>197</v>
      </c>
      <c r="E139" s="147" t="s">
        <v>4904</v>
      </c>
      <c r="F139" s="148" t="s">
        <v>4905</v>
      </c>
      <c r="G139" s="149" t="s">
        <v>4903</v>
      </c>
      <c r="H139" s="150">
        <v>2</v>
      </c>
      <c r="I139" s="151"/>
      <c r="J139" s="152">
        <f t="shared" si="0"/>
        <v>0</v>
      </c>
      <c r="K139" s="148" t="s">
        <v>3</v>
      </c>
      <c r="L139" s="36"/>
      <c r="M139" s="153" t="s">
        <v>3</v>
      </c>
      <c r="N139" s="154" t="s">
        <v>43</v>
      </c>
      <c r="O139" s="56"/>
      <c r="P139" s="155">
        <f t="shared" si="1"/>
        <v>0</v>
      </c>
      <c r="Q139" s="155">
        <v>0</v>
      </c>
      <c r="R139" s="155">
        <f t="shared" si="2"/>
        <v>0</v>
      </c>
      <c r="S139" s="155">
        <v>0</v>
      </c>
      <c r="T139" s="156">
        <f t="shared" si="3"/>
        <v>0</v>
      </c>
      <c r="U139" s="35"/>
      <c r="V139" s="35"/>
      <c r="W139" s="35"/>
      <c r="X139" s="35"/>
      <c r="Y139" s="35"/>
      <c r="Z139" s="35"/>
      <c r="AA139" s="35"/>
      <c r="AB139" s="35"/>
      <c r="AC139" s="35"/>
      <c r="AD139" s="35"/>
      <c r="AE139" s="35"/>
      <c r="AR139" s="157" t="s">
        <v>202</v>
      </c>
      <c r="AT139" s="157" t="s">
        <v>197</v>
      </c>
      <c r="AU139" s="157" t="s">
        <v>202</v>
      </c>
      <c r="AY139" s="20" t="s">
        <v>195</v>
      </c>
      <c r="BE139" s="158">
        <f t="shared" si="4"/>
        <v>0</v>
      </c>
      <c r="BF139" s="158">
        <f t="shared" si="5"/>
        <v>0</v>
      </c>
      <c r="BG139" s="158">
        <f t="shared" si="6"/>
        <v>0</v>
      </c>
      <c r="BH139" s="158">
        <f t="shared" si="7"/>
        <v>0</v>
      </c>
      <c r="BI139" s="158">
        <f t="shared" si="8"/>
        <v>0</v>
      </c>
      <c r="BJ139" s="20" t="s">
        <v>79</v>
      </c>
      <c r="BK139" s="158">
        <f t="shared" si="9"/>
        <v>0</v>
      </c>
      <c r="BL139" s="20" t="s">
        <v>202</v>
      </c>
      <c r="BM139" s="157" t="s">
        <v>202</v>
      </c>
    </row>
    <row r="140" spans="1:65" s="2" customFormat="1" ht="14.45" customHeight="1">
      <c r="A140" s="35"/>
      <c r="B140" s="145"/>
      <c r="C140" s="146" t="s">
        <v>109</v>
      </c>
      <c r="D140" s="146" t="s">
        <v>197</v>
      </c>
      <c r="E140" s="147" t="s">
        <v>4906</v>
      </c>
      <c r="F140" s="148" t="s">
        <v>4907</v>
      </c>
      <c r="G140" s="149" t="s">
        <v>4903</v>
      </c>
      <c r="H140" s="150">
        <v>231</v>
      </c>
      <c r="I140" s="151"/>
      <c r="J140" s="152">
        <f t="shared" si="0"/>
        <v>0</v>
      </c>
      <c r="K140" s="148" t="s">
        <v>3</v>
      </c>
      <c r="L140" s="36"/>
      <c r="M140" s="153" t="s">
        <v>3</v>
      </c>
      <c r="N140" s="154" t="s">
        <v>43</v>
      </c>
      <c r="O140" s="56"/>
      <c r="P140" s="155">
        <f t="shared" si="1"/>
        <v>0</v>
      </c>
      <c r="Q140" s="155">
        <v>0</v>
      </c>
      <c r="R140" s="155">
        <f t="shared" si="2"/>
        <v>0</v>
      </c>
      <c r="S140" s="155">
        <v>0</v>
      </c>
      <c r="T140" s="156">
        <f t="shared" si="3"/>
        <v>0</v>
      </c>
      <c r="U140" s="35"/>
      <c r="V140" s="35"/>
      <c r="W140" s="35"/>
      <c r="X140" s="35"/>
      <c r="Y140" s="35"/>
      <c r="Z140" s="35"/>
      <c r="AA140" s="35"/>
      <c r="AB140" s="35"/>
      <c r="AC140" s="35"/>
      <c r="AD140" s="35"/>
      <c r="AE140" s="35"/>
      <c r="AR140" s="157" t="s">
        <v>202</v>
      </c>
      <c r="AT140" s="157" t="s">
        <v>197</v>
      </c>
      <c r="AU140" s="157" t="s">
        <v>202</v>
      </c>
      <c r="AY140" s="20" t="s">
        <v>195</v>
      </c>
      <c r="BE140" s="158">
        <f t="shared" si="4"/>
        <v>0</v>
      </c>
      <c r="BF140" s="158">
        <f t="shared" si="5"/>
        <v>0</v>
      </c>
      <c r="BG140" s="158">
        <f t="shared" si="6"/>
        <v>0</v>
      </c>
      <c r="BH140" s="158">
        <f t="shared" si="7"/>
        <v>0</v>
      </c>
      <c r="BI140" s="158">
        <f t="shared" si="8"/>
        <v>0</v>
      </c>
      <c r="BJ140" s="20" t="s">
        <v>79</v>
      </c>
      <c r="BK140" s="158">
        <f t="shared" si="9"/>
        <v>0</v>
      </c>
      <c r="BL140" s="20" t="s">
        <v>202</v>
      </c>
      <c r="BM140" s="157" t="s">
        <v>237</v>
      </c>
    </row>
    <row r="141" spans="1:65" s="2" customFormat="1" ht="14.45" customHeight="1">
      <c r="A141" s="35"/>
      <c r="B141" s="145"/>
      <c r="C141" s="146" t="s">
        <v>202</v>
      </c>
      <c r="D141" s="146" t="s">
        <v>197</v>
      </c>
      <c r="E141" s="147" t="s">
        <v>4908</v>
      </c>
      <c r="F141" s="148" t="s">
        <v>4909</v>
      </c>
      <c r="G141" s="149" t="s">
        <v>4903</v>
      </c>
      <c r="H141" s="150">
        <v>1</v>
      </c>
      <c r="I141" s="151"/>
      <c r="J141" s="152">
        <f t="shared" si="0"/>
        <v>0</v>
      </c>
      <c r="K141" s="148" t="s">
        <v>3</v>
      </c>
      <c r="L141" s="36"/>
      <c r="M141" s="153" t="s">
        <v>3</v>
      </c>
      <c r="N141" s="154" t="s">
        <v>43</v>
      </c>
      <c r="O141" s="56"/>
      <c r="P141" s="155">
        <f t="shared" si="1"/>
        <v>0</v>
      </c>
      <c r="Q141" s="155">
        <v>0</v>
      </c>
      <c r="R141" s="155">
        <f t="shared" si="2"/>
        <v>0</v>
      </c>
      <c r="S141" s="155">
        <v>0</v>
      </c>
      <c r="T141" s="156">
        <f t="shared" si="3"/>
        <v>0</v>
      </c>
      <c r="U141" s="35"/>
      <c r="V141" s="35"/>
      <c r="W141" s="35"/>
      <c r="X141" s="35"/>
      <c r="Y141" s="35"/>
      <c r="Z141" s="35"/>
      <c r="AA141" s="35"/>
      <c r="AB141" s="35"/>
      <c r="AC141" s="35"/>
      <c r="AD141" s="35"/>
      <c r="AE141" s="35"/>
      <c r="AR141" s="157" t="s">
        <v>202</v>
      </c>
      <c r="AT141" s="157" t="s">
        <v>197</v>
      </c>
      <c r="AU141" s="157" t="s">
        <v>202</v>
      </c>
      <c r="AY141" s="20" t="s">
        <v>195</v>
      </c>
      <c r="BE141" s="158">
        <f t="shared" si="4"/>
        <v>0</v>
      </c>
      <c r="BF141" s="158">
        <f t="shared" si="5"/>
        <v>0</v>
      </c>
      <c r="BG141" s="158">
        <f t="shared" si="6"/>
        <v>0</v>
      </c>
      <c r="BH141" s="158">
        <f t="shared" si="7"/>
        <v>0</v>
      </c>
      <c r="BI141" s="158">
        <f t="shared" si="8"/>
        <v>0</v>
      </c>
      <c r="BJ141" s="20" t="s">
        <v>79</v>
      </c>
      <c r="BK141" s="158">
        <f t="shared" si="9"/>
        <v>0</v>
      </c>
      <c r="BL141" s="20" t="s">
        <v>202</v>
      </c>
      <c r="BM141" s="157" t="s">
        <v>249</v>
      </c>
    </row>
    <row r="142" spans="1:65" s="2" customFormat="1" ht="14.45" customHeight="1">
      <c r="A142" s="35"/>
      <c r="B142" s="145"/>
      <c r="C142" s="146" t="s">
        <v>231</v>
      </c>
      <c r="D142" s="146" t="s">
        <v>197</v>
      </c>
      <c r="E142" s="147" t="s">
        <v>4910</v>
      </c>
      <c r="F142" s="148" t="s">
        <v>4911</v>
      </c>
      <c r="G142" s="149" t="s">
        <v>4903</v>
      </c>
      <c r="H142" s="150">
        <v>232</v>
      </c>
      <c r="I142" s="151"/>
      <c r="J142" s="152">
        <f t="shared" si="0"/>
        <v>0</v>
      </c>
      <c r="K142" s="148" t="s">
        <v>3</v>
      </c>
      <c r="L142" s="36"/>
      <c r="M142" s="153" t="s">
        <v>3</v>
      </c>
      <c r="N142" s="154" t="s">
        <v>43</v>
      </c>
      <c r="O142" s="56"/>
      <c r="P142" s="155">
        <f t="shared" si="1"/>
        <v>0</v>
      </c>
      <c r="Q142" s="155">
        <v>0</v>
      </c>
      <c r="R142" s="155">
        <f t="shared" si="2"/>
        <v>0</v>
      </c>
      <c r="S142" s="155">
        <v>0</v>
      </c>
      <c r="T142" s="156">
        <f t="shared" si="3"/>
        <v>0</v>
      </c>
      <c r="U142" s="35"/>
      <c r="V142" s="35"/>
      <c r="W142" s="35"/>
      <c r="X142" s="35"/>
      <c r="Y142" s="35"/>
      <c r="Z142" s="35"/>
      <c r="AA142" s="35"/>
      <c r="AB142" s="35"/>
      <c r="AC142" s="35"/>
      <c r="AD142" s="35"/>
      <c r="AE142" s="35"/>
      <c r="AR142" s="157" t="s">
        <v>202</v>
      </c>
      <c r="AT142" s="157" t="s">
        <v>197</v>
      </c>
      <c r="AU142" s="157" t="s">
        <v>202</v>
      </c>
      <c r="AY142" s="20" t="s">
        <v>195</v>
      </c>
      <c r="BE142" s="158">
        <f t="shared" si="4"/>
        <v>0</v>
      </c>
      <c r="BF142" s="158">
        <f t="shared" si="5"/>
        <v>0</v>
      </c>
      <c r="BG142" s="158">
        <f t="shared" si="6"/>
        <v>0</v>
      </c>
      <c r="BH142" s="158">
        <f t="shared" si="7"/>
        <v>0</v>
      </c>
      <c r="BI142" s="158">
        <f t="shared" si="8"/>
        <v>0</v>
      </c>
      <c r="BJ142" s="20" t="s">
        <v>79</v>
      </c>
      <c r="BK142" s="158">
        <f t="shared" si="9"/>
        <v>0</v>
      </c>
      <c r="BL142" s="20" t="s">
        <v>202</v>
      </c>
      <c r="BM142" s="157" t="s">
        <v>120</v>
      </c>
    </row>
    <row r="143" spans="1:65" s="2" customFormat="1" ht="14.45" customHeight="1">
      <c r="A143" s="35"/>
      <c r="B143" s="145"/>
      <c r="C143" s="146" t="s">
        <v>237</v>
      </c>
      <c r="D143" s="146" t="s">
        <v>197</v>
      </c>
      <c r="E143" s="147" t="s">
        <v>4912</v>
      </c>
      <c r="F143" s="148" t="s">
        <v>4913</v>
      </c>
      <c r="G143" s="149" t="s">
        <v>4903</v>
      </c>
      <c r="H143" s="150">
        <v>23</v>
      </c>
      <c r="I143" s="151"/>
      <c r="J143" s="152">
        <f t="shared" si="0"/>
        <v>0</v>
      </c>
      <c r="K143" s="148" t="s">
        <v>3</v>
      </c>
      <c r="L143" s="36"/>
      <c r="M143" s="153" t="s">
        <v>3</v>
      </c>
      <c r="N143" s="154" t="s">
        <v>43</v>
      </c>
      <c r="O143" s="56"/>
      <c r="P143" s="155">
        <f t="shared" si="1"/>
        <v>0</v>
      </c>
      <c r="Q143" s="155">
        <v>0</v>
      </c>
      <c r="R143" s="155">
        <f t="shared" si="2"/>
        <v>0</v>
      </c>
      <c r="S143" s="155">
        <v>0</v>
      </c>
      <c r="T143" s="156">
        <f t="shared" si="3"/>
        <v>0</v>
      </c>
      <c r="U143" s="35"/>
      <c r="V143" s="35"/>
      <c r="W143" s="35"/>
      <c r="X143" s="35"/>
      <c r="Y143" s="35"/>
      <c r="Z143" s="35"/>
      <c r="AA143" s="35"/>
      <c r="AB143" s="35"/>
      <c r="AC143" s="35"/>
      <c r="AD143" s="35"/>
      <c r="AE143" s="35"/>
      <c r="AR143" s="157" t="s">
        <v>202</v>
      </c>
      <c r="AT143" s="157" t="s">
        <v>197</v>
      </c>
      <c r="AU143" s="157" t="s">
        <v>202</v>
      </c>
      <c r="AY143" s="20" t="s">
        <v>195</v>
      </c>
      <c r="BE143" s="158">
        <f t="shared" si="4"/>
        <v>0</v>
      </c>
      <c r="BF143" s="158">
        <f t="shared" si="5"/>
        <v>0</v>
      </c>
      <c r="BG143" s="158">
        <f t="shared" si="6"/>
        <v>0</v>
      </c>
      <c r="BH143" s="158">
        <f t="shared" si="7"/>
        <v>0</v>
      </c>
      <c r="BI143" s="158">
        <f t="shared" si="8"/>
        <v>0</v>
      </c>
      <c r="BJ143" s="20" t="s">
        <v>79</v>
      </c>
      <c r="BK143" s="158">
        <f t="shared" si="9"/>
        <v>0</v>
      </c>
      <c r="BL143" s="20" t="s">
        <v>202</v>
      </c>
      <c r="BM143" s="157" t="s">
        <v>269</v>
      </c>
    </row>
    <row r="144" spans="1:65" s="2" customFormat="1" ht="14.45" customHeight="1">
      <c r="A144" s="35"/>
      <c r="B144" s="145"/>
      <c r="C144" s="146" t="s">
        <v>244</v>
      </c>
      <c r="D144" s="146" t="s">
        <v>197</v>
      </c>
      <c r="E144" s="147" t="s">
        <v>4914</v>
      </c>
      <c r="F144" s="148" t="s">
        <v>4915</v>
      </c>
      <c r="G144" s="149" t="s">
        <v>4903</v>
      </c>
      <c r="H144" s="150">
        <v>19</v>
      </c>
      <c r="I144" s="151"/>
      <c r="J144" s="152">
        <f t="shared" si="0"/>
        <v>0</v>
      </c>
      <c r="K144" s="148" t="s">
        <v>3</v>
      </c>
      <c r="L144" s="36"/>
      <c r="M144" s="153" t="s">
        <v>3</v>
      </c>
      <c r="N144" s="154" t="s">
        <v>43</v>
      </c>
      <c r="O144" s="56"/>
      <c r="P144" s="155">
        <f t="shared" si="1"/>
        <v>0</v>
      </c>
      <c r="Q144" s="155">
        <v>0</v>
      </c>
      <c r="R144" s="155">
        <f t="shared" si="2"/>
        <v>0</v>
      </c>
      <c r="S144" s="155">
        <v>0</v>
      </c>
      <c r="T144" s="156">
        <f t="shared" si="3"/>
        <v>0</v>
      </c>
      <c r="U144" s="35"/>
      <c r="V144" s="35"/>
      <c r="W144" s="35"/>
      <c r="X144" s="35"/>
      <c r="Y144" s="35"/>
      <c r="Z144" s="35"/>
      <c r="AA144" s="35"/>
      <c r="AB144" s="35"/>
      <c r="AC144" s="35"/>
      <c r="AD144" s="35"/>
      <c r="AE144" s="35"/>
      <c r="AR144" s="157" t="s">
        <v>202</v>
      </c>
      <c r="AT144" s="157" t="s">
        <v>197</v>
      </c>
      <c r="AU144" s="157" t="s">
        <v>202</v>
      </c>
      <c r="AY144" s="20" t="s">
        <v>195</v>
      </c>
      <c r="BE144" s="158">
        <f t="shared" si="4"/>
        <v>0</v>
      </c>
      <c r="BF144" s="158">
        <f t="shared" si="5"/>
        <v>0</v>
      </c>
      <c r="BG144" s="158">
        <f t="shared" si="6"/>
        <v>0</v>
      </c>
      <c r="BH144" s="158">
        <f t="shared" si="7"/>
        <v>0</v>
      </c>
      <c r="BI144" s="158">
        <f t="shared" si="8"/>
        <v>0</v>
      </c>
      <c r="BJ144" s="20" t="s">
        <v>79</v>
      </c>
      <c r="BK144" s="158">
        <f t="shared" si="9"/>
        <v>0</v>
      </c>
      <c r="BL144" s="20" t="s">
        <v>202</v>
      </c>
      <c r="BM144" s="157" t="s">
        <v>281</v>
      </c>
    </row>
    <row r="145" spans="1:65" s="2" customFormat="1" ht="24.2" customHeight="1">
      <c r="A145" s="35"/>
      <c r="B145" s="145"/>
      <c r="C145" s="146" t="s">
        <v>249</v>
      </c>
      <c r="D145" s="146" t="s">
        <v>197</v>
      </c>
      <c r="E145" s="147" t="s">
        <v>4916</v>
      </c>
      <c r="F145" s="148" t="s">
        <v>4917</v>
      </c>
      <c r="G145" s="149" t="s">
        <v>4903</v>
      </c>
      <c r="H145" s="150">
        <v>9</v>
      </c>
      <c r="I145" s="151"/>
      <c r="J145" s="152">
        <f t="shared" si="0"/>
        <v>0</v>
      </c>
      <c r="K145" s="148" t="s">
        <v>3</v>
      </c>
      <c r="L145" s="36"/>
      <c r="M145" s="153" t="s">
        <v>3</v>
      </c>
      <c r="N145" s="154" t="s">
        <v>43</v>
      </c>
      <c r="O145" s="56"/>
      <c r="P145" s="155">
        <f t="shared" si="1"/>
        <v>0</v>
      </c>
      <c r="Q145" s="155">
        <v>0</v>
      </c>
      <c r="R145" s="155">
        <f t="shared" si="2"/>
        <v>0</v>
      </c>
      <c r="S145" s="155">
        <v>0</v>
      </c>
      <c r="T145" s="156">
        <f t="shared" si="3"/>
        <v>0</v>
      </c>
      <c r="U145" s="35"/>
      <c r="V145" s="35"/>
      <c r="W145" s="35"/>
      <c r="X145" s="35"/>
      <c r="Y145" s="35"/>
      <c r="Z145" s="35"/>
      <c r="AA145" s="35"/>
      <c r="AB145" s="35"/>
      <c r="AC145" s="35"/>
      <c r="AD145" s="35"/>
      <c r="AE145" s="35"/>
      <c r="AR145" s="157" t="s">
        <v>202</v>
      </c>
      <c r="AT145" s="157" t="s">
        <v>197</v>
      </c>
      <c r="AU145" s="157" t="s">
        <v>202</v>
      </c>
      <c r="AY145" s="20" t="s">
        <v>195</v>
      </c>
      <c r="BE145" s="158">
        <f t="shared" si="4"/>
        <v>0</v>
      </c>
      <c r="BF145" s="158">
        <f t="shared" si="5"/>
        <v>0</v>
      </c>
      <c r="BG145" s="158">
        <f t="shared" si="6"/>
        <v>0</v>
      </c>
      <c r="BH145" s="158">
        <f t="shared" si="7"/>
        <v>0</v>
      </c>
      <c r="BI145" s="158">
        <f t="shared" si="8"/>
        <v>0</v>
      </c>
      <c r="BJ145" s="20" t="s">
        <v>79</v>
      </c>
      <c r="BK145" s="158">
        <f t="shared" si="9"/>
        <v>0</v>
      </c>
      <c r="BL145" s="20" t="s">
        <v>202</v>
      </c>
      <c r="BM145" s="157" t="s">
        <v>292</v>
      </c>
    </row>
    <row r="146" spans="1:65" s="2" customFormat="1" ht="14.45" customHeight="1">
      <c r="A146" s="35"/>
      <c r="B146" s="145"/>
      <c r="C146" s="146" t="s">
        <v>254</v>
      </c>
      <c r="D146" s="146" t="s">
        <v>197</v>
      </c>
      <c r="E146" s="147" t="s">
        <v>4918</v>
      </c>
      <c r="F146" s="148" t="s">
        <v>4919</v>
      </c>
      <c r="G146" s="149" t="s">
        <v>4903</v>
      </c>
      <c r="H146" s="150">
        <v>10</v>
      </c>
      <c r="I146" s="151"/>
      <c r="J146" s="152">
        <f t="shared" si="0"/>
        <v>0</v>
      </c>
      <c r="K146" s="148" t="s">
        <v>3</v>
      </c>
      <c r="L146" s="36"/>
      <c r="M146" s="153" t="s">
        <v>3</v>
      </c>
      <c r="N146" s="154" t="s">
        <v>43</v>
      </c>
      <c r="O146" s="56"/>
      <c r="P146" s="155">
        <f t="shared" si="1"/>
        <v>0</v>
      </c>
      <c r="Q146" s="155">
        <v>0</v>
      </c>
      <c r="R146" s="155">
        <f t="shared" si="2"/>
        <v>0</v>
      </c>
      <c r="S146" s="155">
        <v>0</v>
      </c>
      <c r="T146" s="156">
        <f t="shared" si="3"/>
        <v>0</v>
      </c>
      <c r="U146" s="35"/>
      <c r="V146" s="35"/>
      <c r="W146" s="35"/>
      <c r="X146" s="35"/>
      <c r="Y146" s="35"/>
      <c r="Z146" s="35"/>
      <c r="AA146" s="35"/>
      <c r="AB146" s="35"/>
      <c r="AC146" s="35"/>
      <c r="AD146" s="35"/>
      <c r="AE146" s="35"/>
      <c r="AR146" s="157" t="s">
        <v>202</v>
      </c>
      <c r="AT146" s="157" t="s">
        <v>197</v>
      </c>
      <c r="AU146" s="157" t="s">
        <v>202</v>
      </c>
      <c r="AY146" s="20" t="s">
        <v>195</v>
      </c>
      <c r="BE146" s="158">
        <f t="shared" si="4"/>
        <v>0</v>
      </c>
      <c r="BF146" s="158">
        <f t="shared" si="5"/>
        <v>0</v>
      </c>
      <c r="BG146" s="158">
        <f t="shared" si="6"/>
        <v>0</v>
      </c>
      <c r="BH146" s="158">
        <f t="shared" si="7"/>
        <v>0</v>
      </c>
      <c r="BI146" s="158">
        <f t="shared" si="8"/>
        <v>0</v>
      </c>
      <c r="BJ146" s="20" t="s">
        <v>79</v>
      </c>
      <c r="BK146" s="158">
        <f t="shared" si="9"/>
        <v>0</v>
      </c>
      <c r="BL146" s="20" t="s">
        <v>202</v>
      </c>
      <c r="BM146" s="157" t="s">
        <v>308</v>
      </c>
    </row>
    <row r="147" spans="1:65" s="2" customFormat="1" ht="14.45" customHeight="1">
      <c r="A147" s="35"/>
      <c r="B147" s="145"/>
      <c r="C147" s="146" t="s">
        <v>120</v>
      </c>
      <c r="D147" s="146" t="s">
        <v>197</v>
      </c>
      <c r="E147" s="147" t="s">
        <v>4920</v>
      </c>
      <c r="F147" s="148" t="s">
        <v>4921</v>
      </c>
      <c r="G147" s="149" t="s">
        <v>4903</v>
      </c>
      <c r="H147" s="150">
        <v>1</v>
      </c>
      <c r="I147" s="151"/>
      <c r="J147" s="152">
        <f t="shared" si="0"/>
        <v>0</v>
      </c>
      <c r="K147" s="148" t="s">
        <v>3</v>
      </c>
      <c r="L147" s="36"/>
      <c r="M147" s="153" t="s">
        <v>3</v>
      </c>
      <c r="N147" s="154" t="s">
        <v>43</v>
      </c>
      <c r="O147" s="56"/>
      <c r="P147" s="155">
        <f t="shared" si="1"/>
        <v>0</v>
      </c>
      <c r="Q147" s="155">
        <v>0</v>
      </c>
      <c r="R147" s="155">
        <f t="shared" si="2"/>
        <v>0</v>
      </c>
      <c r="S147" s="155">
        <v>0</v>
      </c>
      <c r="T147" s="156">
        <f t="shared" si="3"/>
        <v>0</v>
      </c>
      <c r="U147" s="35"/>
      <c r="V147" s="35"/>
      <c r="W147" s="35"/>
      <c r="X147" s="35"/>
      <c r="Y147" s="35"/>
      <c r="Z147" s="35"/>
      <c r="AA147" s="35"/>
      <c r="AB147" s="35"/>
      <c r="AC147" s="35"/>
      <c r="AD147" s="35"/>
      <c r="AE147" s="35"/>
      <c r="AR147" s="157" t="s">
        <v>202</v>
      </c>
      <c r="AT147" s="157" t="s">
        <v>197</v>
      </c>
      <c r="AU147" s="157" t="s">
        <v>202</v>
      </c>
      <c r="AY147" s="20" t="s">
        <v>195</v>
      </c>
      <c r="BE147" s="158">
        <f t="shared" si="4"/>
        <v>0</v>
      </c>
      <c r="BF147" s="158">
        <f t="shared" si="5"/>
        <v>0</v>
      </c>
      <c r="BG147" s="158">
        <f t="shared" si="6"/>
        <v>0</v>
      </c>
      <c r="BH147" s="158">
        <f t="shared" si="7"/>
        <v>0</v>
      </c>
      <c r="BI147" s="158">
        <f t="shared" si="8"/>
        <v>0</v>
      </c>
      <c r="BJ147" s="20" t="s">
        <v>79</v>
      </c>
      <c r="BK147" s="158">
        <f t="shared" si="9"/>
        <v>0</v>
      </c>
      <c r="BL147" s="20" t="s">
        <v>202</v>
      </c>
      <c r="BM147" s="157" t="s">
        <v>318</v>
      </c>
    </row>
    <row r="148" spans="1:65" s="2" customFormat="1" ht="14.45" customHeight="1">
      <c r="A148" s="35"/>
      <c r="B148" s="145"/>
      <c r="C148" s="146" t="s">
        <v>123</v>
      </c>
      <c r="D148" s="146" t="s">
        <v>197</v>
      </c>
      <c r="E148" s="147" t="s">
        <v>4922</v>
      </c>
      <c r="F148" s="148" t="s">
        <v>4923</v>
      </c>
      <c r="G148" s="149" t="s">
        <v>4903</v>
      </c>
      <c r="H148" s="150">
        <v>1</v>
      </c>
      <c r="I148" s="151"/>
      <c r="J148" s="152">
        <f t="shared" si="0"/>
        <v>0</v>
      </c>
      <c r="K148" s="148" t="s">
        <v>3</v>
      </c>
      <c r="L148" s="36"/>
      <c r="M148" s="153" t="s">
        <v>3</v>
      </c>
      <c r="N148" s="154" t="s">
        <v>43</v>
      </c>
      <c r="O148" s="56"/>
      <c r="P148" s="155">
        <f t="shared" si="1"/>
        <v>0</v>
      </c>
      <c r="Q148" s="155">
        <v>0</v>
      </c>
      <c r="R148" s="155">
        <f t="shared" si="2"/>
        <v>0</v>
      </c>
      <c r="S148" s="155">
        <v>0</v>
      </c>
      <c r="T148" s="156">
        <f t="shared" si="3"/>
        <v>0</v>
      </c>
      <c r="U148" s="35"/>
      <c r="V148" s="35"/>
      <c r="W148" s="35"/>
      <c r="X148" s="35"/>
      <c r="Y148" s="35"/>
      <c r="Z148" s="35"/>
      <c r="AA148" s="35"/>
      <c r="AB148" s="35"/>
      <c r="AC148" s="35"/>
      <c r="AD148" s="35"/>
      <c r="AE148" s="35"/>
      <c r="AR148" s="157" t="s">
        <v>202</v>
      </c>
      <c r="AT148" s="157" t="s">
        <v>197</v>
      </c>
      <c r="AU148" s="157" t="s">
        <v>202</v>
      </c>
      <c r="AY148" s="20" t="s">
        <v>195</v>
      </c>
      <c r="BE148" s="158">
        <f t="shared" si="4"/>
        <v>0</v>
      </c>
      <c r="BF148" s="158">
        <f t="shared" si="5"/>
        <v>0</v>
      </c>
      <c r="BG148" s="158">
        <f t="shared" si="6"/>
        <v>0</v>
      </c>
      <c r="BH148" s="158">
        <f t="shared" si="7"/>
        <v>0</v>
      </c>
      <c r="BI148" s="158">
        <f t="shared" si="8"/>
        <v>0</v>
      </c>
      <c r="BJ148" s="20" t="s">
        <v>79</v>
      </c>
      <c r="BK148" s="158">
        <f t="shared" si="9"/>
        <v>0</v>
      </c>
      <c r="BL148" s="20" t="s">
        <v>202</v>
      </c>
      <c r="BM148" s="157" t="s">
        <v>331</v>
      </c>
    </row>
    <row r="149" spans="1:65" s="2" customFormat="1" ht="14.45" customHeight="1">
      <c r="A149" s="35"/>
      <c r="B149" s="145"/>
      <c r="C149" s="146" t="s">
        <v>269</v>
      </c>
      <c r="D149" s="146" t="s">
        <v>197</v>
      </c>
      <c r="E149" s="147" t="s">
        <v>4924</v>
      </c>
      <c r="F149" s="148" t="s">
        <v>4925</v>
      </c>
      <c r="G149" s="149" t="s">
        <v>4903</v>
      </c>
      <c r="H149" s="150">
        <v>1</v>
      </c>
      <c r="I149" s="151"/>
      <c r="J149" s="152">
        <f t="shared" si="0"/>
        <v>0</v>
      </c>
      <c r="K149" s="148" t="s">
        <v>3</v>
      </c>
      <c r="L149" s="36"/>
      <c r="M149" s="153" t="s">
        <v>3</v>
      </c>
      <c r="N149" s="154" t="s">
        <v>43</v>
      </c>
      <c r="O149" s="56"/>
      <c r="P149" s="155">
        <f t="shared" si="1"/>
        <v>0</v>
      </c>
      <c r="Q149" s="155">
        <v>0</v>
      </c>
      <c r="R149" s="155">
        <f t="shared" si="2"/>
        <v>0</v>
      </c>
      <c r="S149" s="155">
        <v>0</v>
      </c>
      <c r="T149" s="156">
        <f t="shared" si="3"/>
        <v>0</v>
      </c>
      <c r="U149" s="35"/>
      <c r="V149" s="35"/>
      <c r="W149" s="35"/>
      <c r="X149" s="35"/>
      <c r="Y149" s="35"/>
      <c r="Z149" s="35"/>
      <c r="AA149" s="35"/>
      <c r="AB149" s="35"/>
      <c r="AC149" s="35"/>
      <c r="AD149" s="35"/>
      <c r="AE149" s="35"/>
      <c r="AR149" s="157" t="s">
        <v>202</v>
      </c>
      <c r="AT149" s="157" t="s">
        <v>197</v>
      </c>
      <c r="AU149" s="157" t="s">
        <v>202</v>
      </c>
      <c r="AY149" s="20" t="s">
        <v>195</v>
      </c>
      <c r="BE149" s="158">
        <f t="shared" si="4"/>
        <v>0</v>
      </c>
      <c r="BF149" s="158">
        <f t="shared" si="5"/>
        <v>0</v>
      </c>
      <c r="BG149" s="158">
        <f t="shared" si="6"/>
        <v>0</v>
      </c>
      <c r="BH149" s="158">
        <f t="shared" si="7"/>
        <v>0</v>
      </c>
      <c r="BI149" s="158">
        <f t="shared" si="8"/>
        <v>0</v>
      </c>
      <c r="BJ149" s="20" t="s">
        <v>79</v>
      </c>
      <c r="BK149" s="158">
        <f t="shared" si="9"/>
        <v>0</v>
      </c>
      <c r="BL149" s="20" t="s">
        <v>202</v>
      </c>
      <c r="BM149" s="157" t="s">
        <v>340</v>
      </c>
    </row>
    <row r="150" spans="1:65" s="2" customFormat="1" ht="14.45" customHeight="1">
      <c r="A150" s="35"/>
      <c r="B150" s="145"/>
      <c r="C150" s="146" t="s">
        <v>278</v>
      </c>
      <c r="D150" s="146" t="s">
        <v>197</v>
      </c>
      <c r="E150" s="147" t="s">
        <v>4926</v>
      </c>
      <c r="F150" s="148" t="s">
        <v>4927</v>
      </c>
      <c r="G150" s="149" t="s">
        <v>4903</v>
      </c>
      <c r="H150" s="150">
        <v>1</v>
      </c>
      <c r="I150" s="151"/>
      <c r="J150" s="152">
        <f t="shared" si="0"/>
        <v>0</v>
      </c>
      <c r="K150" s="148" t="s">
        <v>3</v>
      </c>
      <c r="L150" s="36"/>
      <c r="M150" s="153" t="s">
        <v>3</v>
      </c>
      <c r="N150" s="154" t="s">
        <v>43</v>
      </c>
      <c r="O150" s="56"/>
      <c r="P150" s="155">
        <f t="shared" si="1"/>
        <v>0</v>
      </c>
      <c r="Q150" s="155">
        <v>0</v>
      </c>
      <c r="R150" s="155">
        <f t="shared" si="2"/>
        <v>0</v>
      </c>
      <c r="S150" s="155">
        <v>0</v>
      </c>
      <c r="T150" s="156">
        <f t="shared" si="3"/>
        <v>0</v>
      </c>
      <c r="U150" s="35"/>
      <c r="V150" s="35"/>
      <c r="W150" s="35"/>
      <c r="X150" s="35"/>
      <c r="Y150" s="35"/>
      <c r="Z150" s="35"/>
      <c r="AA150" s="35"/>
      <c r="AB150" s="35"/>
      <c r="AC150" s="35"/>
      <c r="AD150" s="35"/>
      <c r="AE150" s="35"/>
      <c r="AR150" s="157" t="s">
        <v>202</v>
      </c>
      <c r="AT150" s="157" t="s">
        <v>197</v>
      </c>
      <c r="AU150" s="157" t="s">
        <v>202</v>
      </c>
      <c r="AY150" s="20" t="s">
        <v>195</v>
      </c>
      <c r="BE150" s="158">
        <f t="shared" si="4"/>
        <v>0</v>
      </c>
      <c r="BF150" s="158">
        <f t="shared" si="5"/>
        <v>0</v>
      </c>
      <c r="BG150" s="158">
        <f t="shared" si="6"/>
        <v>0</v>
      </c>
      <c r="BH150" s="158">
        <f t="shared" si="7"/>
        <v>0</v>
      </c>
      <c r="BI150" s="158">
        <f t="shared" si="8"/>
        <v>0</v>
      </c>
      <c r="BJ150" s="20" t="s">
        <v>79</v>
      </c>
      <c r="BK150" s="158">
        <f t="shared" si="9"/>
        <v>0</v>
      </c>
      <c r="BL150" s="20" t="s">
        <v>202</v>
      </c>
      <c r="BM150" s="157" t="s">
        <v>349</v>
      </c>
    </row>
    <row r="151" spans="1:65" s="2" customFormat="1" ht="14.45" customHeight="1">
      <c r="A151" s="35"/>
      <c r="B151" s="145"/>
      <c r="C151" s="146" t="s">
        <v>281</v>
      </c>
      <c r="D151" s="146" t="s">
        <v>197</v>
      </c>
      <c r="E151" s="147" t="s">
        <v>4928</v>
      </c>
      <c r="F151" s="148" t="s">
        <v>4929</v>
      </c>
      <c r="G151" s="149" t="s">
        <v>4903</v>
      </c>
      <c r="H151" s="150">
        <v>1</v>
      </c>
      <c r="I151" s="151"/>
      <c r="J151" s="152">
        <f t="shared" si="0"/>
        <v>0</v>
      </c>
      <c r="K151" s="148" t="s">
        <v>3</v>
      </c>
      <c r="L151" s="36"/>
      <c r="M151" s="153" t="s">
        <v>3</v>
      </c>
      <c r="N151" s="154" t="s">
        <v>43</v>
      </c>
      <c r="O151" s="56"/>
      <c r="P151" s="155">
        <f t="shared" si="1"/>
        <v>0</v>
      </c>
      <c r="Q151" s="155">
        <v>0</v>
      </c>
      <c r="R151" s="155">
        <f t="shared" si="2"/>
        <v>0</v>
      </c>
      <c r="S151" s="155">
        <v>0</v>
      </c>
      <c r="T151" s="156">
        <f t="shared" si="3"/>
        <v>0</v>
      </c>
      <c r="U151" s="35"/>
      <c r="V151" s="35"/>
      <c r="W151" s="35"/>
      <c r="X151" s="35"/>
      <c r="Y151" s="35"/>
      <c r="Z151" s="35"/>
      <c r="AA151" s="35"/>
      <c r="AB151" s="35"/>
      <c r="AC151" s="35"/>
      <c r="AD151" s="35"/>
      <c r="AE151" s="35"/>
      <c r="AR151" s="157" t="s">
        <v>202</v>
      </c>
      <c r="AT151" s="157" t="s">
        <v>197</v>
      </c>
      <c r="AU151" s="157" t="s">
        <v>202</v>
      </c>
      <c r="AY151" s="20" t="s">
        <v>195</v>
      </c>
      <c r="BE151" s="158">
        <f t="shared" si="4"/>
        <v>0</v>
      </c>
      <c r="BF151" s="158">
        <f t="shared" si="5"/>
        <v>0</v>
      </c>
      <c r="BG151" s="158">
        <f t="shared" si="6"/>
        <v>0</v>
      </c>
      <c r="BH151" s="158">
        <f t="shared" si="7"/>
        <v>0</v>
      </c>
      <c r="BI151" s="158">
        <f t="shared" si="8"/>
        <v>0</v>
      </c>
      <c r="BJ151" s="20" t="s">
        <v>79</v>
      </c>
      <c r="BK151" s="158">
        <f t="shared" si="9"/>
        <v>0</v>
      </c>
      <c r="BL151" s="20" t="s">
        <v>202</v>
      </c>
      <c r="BM151" s="157" t="s">
        <v>360</v>
      </c>
    </row>
    <row r="152" spans="1:65" s="2" customFormat="1" ht="14.45" customHeight="1">
      <c r="A152" s="35"/>
      <c r="B152" s="145"/>
      <c r="C152" s="146" t="s">
        <v>9</v>
      </c>
      <c r="D152" s="146" t="s">
        <v>197</v>
      </c>
      <c r="E152" s="147" t="s">
        <v>4930</v>
      </c>
      <c r="F152" s="148" t="s">
        <v>4931</v>
      </c>
      <c r="G152" s="149" t="s">
        <v>4903</v>
      </c>
      <c r="H152" s="150">
        <v>1</v>
      </c>
      <c r="I152" s="151"/>
      <c r="J152" s="152">
        <f t="shared" si="0"/>
        <v>0</v>
      </c>
      <c r="K152" s="148" t="s">
        <v>3</v>
      </c>
      <c r="L152" s="36"/>
      <c r="M152" s="153" t="s">
        <v>3</v>
      </c>
      <c r="N152" s="154" t="s">
        <v>43</v>
      </c>
      <c r="O152" s="56"/>
      <c r="P152" s="155">
        <f t="shared" si="1"/>
        <v>0</v>
      </c>
      <c r="Q152" s="155">
        <v>0</v>
      </c>
      <c r="R152" s="155">
        <f t="shared" si="2"/>
        <v>0</v>
      </c>
      <c r="S152" s="155">
        <v>0</v>
      </c>
      <c r="T152" s="156">
        <f t="shared" si="3"/>
        <v>0</v>
      </c>
      <c r="U152" s="35"/>
      <c r="V152" s="35"/>
      <c r="W152" s="35"/>
      <c r="X152" s="35"/>
      <c r="Y152" s="35"/>
      <c r="Z152" s="35"/>
      <c r="AA152" s="35"/>
      <c r="AB152" s="35"/>
      <c r="AC152" s="35"/>
      <c r="AD152" s="35"/>
      <c r="AE152" s="35"/>
      <c r="AR152" s="157" t="s">
        <v>202</v>
      </c>
      <c r="AT152" s="157" t="s">
        <v>197</v>
      </c>
      <c r="AU152" s="157" t="s">
        <v>202</v>
      </c>
      <c r="AY152" s="20" t="s">
        <v>195</v>
      </c>
      <c r="BE152" s="158">
        <f t="shared" si="4"/>
        <v>0</v>
      </c>
      <c r="BF152" s="158">
        <f t="shared" si="5"/>
        <v>0</v>
      </c>
      <c r="BG152" s="158">
        <f t="shared" si="6"/>
        <v>0</v>
      </c>
      <c r="BH152" s="158">
        <f t="shared" si="7"/>
        <v>0</v>
      </c>
      <c r="BI152" s="158">
        <f t="shared" si="8"/>
        <v>0</v>
      </c>
      <c r="BJ152" s="20" t="s">
        <v>79</v>
      </c>
      <c r="BK152" s="158">
        <f t="shared" si="9"/>
        <v>0</v>
      </c>
      <c r="BL152" s="20" t="s">
        <v>202</v>
      </c>
      <c r="BM152" s="157" t="s">
        <v>375</v>
      </c>
    </row>
    <row r="153" spans="1:65" s="2" customFormat="1" ht="14.45" customHeight="1">
      <c r="A153" s="35"/>
      <c r="B153" s="145"/>
      <c r="C153" s="146" t="s">
        <v>292</v>
      </c>
      <c r="D153" s="146" t="s">
        <v>197</v>
      </c>
      <c r="E153" s="147" t="s">
        <v>4932</v>
      </c>
      <c r="F153" s="148" t="s">
        <v>4933</v>
      </c>
      <c r="G153" s="149" t="s">
        <v>4903</v>
      </c>
      <c r="H153" s="150">
        <v>1</v>
      </c>
      <c r="I153" s="151"/>
      <c r="J153" s="152">
        <f t="shared" si="0"/>
        <v>0</v>
      </c>
      <c r="K153" s="148" t="s">
        <v>3</v>
      </c>
      <c r="L153" s="36"/>
      <c r="M153" s="153" t="s">
        <v>3</v>
      </c>
      <c r="N153" s="154" t="s">
        <v>43</v>
      </c>
      <c r="O153" s="56"/>
      <c r="P153" s="155">
        <f t="shared" si="1"/>
        <v>0</v>
      </c>
      <c r="Q153" s="155">
        <v>0</v>
      </c>
      <c r="R153" s="155">
        <f t="shared" si="2"/>
        <v>0</v>
      </c>
      <c r="S153" s="155">
        <v>0</v>
      </c>
      <c r="T153" s="156">
        <f t="shared" si="3"/>
        <v>0</v>
      </c>
      <c r="U153" s="35"/>
      <c r="V153" s="35"/>
      <c r="W153" s="35"/>
      <c r="X153" s="35"/>
      <c r="Y153" s="35"/>
      <c r="Z153" s="35"/>
      <c r="AA153" s="35"/>
      <c r="AB153" s="35"/>
      <c r="AC153" s="35"/>
      <c r="AD153" s="35"/>
      <c r="AE153" s="35"/>
      <c r="AR153" s="157" t="s">
        <v>202</v>
      </c>
      <c r="AT153" s="157" t="s">
        <v>197</v>
      </c>
      <c r="AU153" s="157" t="s">
        <v>202</v>
      </c>
      <c r="AY153" s="20" t="s">
        <v>195</v>
      </c>
      <c r="BE153" s="158">
        <f t="shared" si="4"/>
        <v>0</v>
      </c>
      <c r="BF153" s="158">
        <f t="shared" si="5"/>
        <v>0</v>
      </c>
      <c r="BG153" s="158">
        <f t="shared" si="6"/>
        <v>0</v>
      </c>
      <c r="BH153" s="158">
        <f t="shared" si="7"/>
        <v>0</v>
      </c>
      <c r="BI153" s="158">
        <f t="shared" si="8"/>
        <v>0</v>
      </c>
      <c r="BJ153" s="20" t="s">
        <v>79</v>
      </c>
      <c r="BK153" s="158">
        <f t="shared" si="9"/>
        <v>0</v>
      </c>
      <c r="BL153" s="20" t="s">
        <v>202</v>
      </c>
      <c r="BM153" s="157" t="s">
        <v>392</v>
      </c>
    </row>
    <row r="154" spans="1:65" s="16" customFormat="1" ht="20.85" customHeight="1">
      <c r="B154" s="208"/>
      <c r="D154" s="209" t="s">
        <v>71</v>
      </c>
      <c r="E154" s="209" t="s">
        <v>4934</v>
      </c>
      <c r="F154" s="209" t="s">
        <v>4935</v>
      </c>
      <c r="I154" s="210"/>
      <c r="J154" s="211">
        <f>BK154</f>
        <v>0</v>
      </c>
      <c r="L154" s="208"/>
      <c r="M154" s="212"/>
      <c r="N154" s="213"/>
      <c r="O154" s="213"/>
      <c r="P154" s="214">
        <f>SUM(P155:P168)</f>
        <v>0</v>
      </c>
      <c r="Q154" s="213"/>
      <c r="R154" s="214">
        <f>SUM(R155:R168)</f>
        <v>0</v>
      </c>
      <c r="S154" s="213"/>
      <c r="T154" s="215">
        <f>SUM(T155:T168)</f>
        <v>0</v>
      </c>
      <c r="AR154" s="209" t="s">
        <v>79</v>
      </c>
      <c r="AT154" s="216" t="s">
        <v>71</v>
      </c>
      <c r="AU154" s="216" t="s">
        <v>109</v>
      </c>
      <c r="AY154" s="209" t="s">
        <v>195</v>
      </c>
      <c r="BK154" s="217">
        <f>SUM(BK155:BK168)</f>
        <v>0</v>
      </c>
    </row>
    <row r="155" spans="1:65" s="2" customFormat="1" ht="14.45" customHeight="1">
      <c r="A155" s="35"/>
      <c r="B155" s="145"/>
      <c r="C155" s="146" t="s">
        <v>297</v>
      </c>
      <c r="D155" s="146" t="s">
        <v>197</v>
      </c>
      <c r="E155" s="147" t="s">
        <v>4936</v>
      </c>
      <c r="F155" s="148" t="s">
        <v>4937</v>
      </c>
      <c r="G155" s="149" t="s">
        <v>4903</v>
      </c>
      <c r="H155" s="150">
        <v>1</v>
      </c>
      <c r="I155" s="151"/>
      <c r="J155" s="152">
        <f t="shared" ref="J155:J168" si="10">ROUND(I155*H155,2)</f>
        <v>0</v>
      </c>
      <c r="K155" s="148" t="s">
        <v>3</v>
      </c>
      <c r="L155" s="36"/>
      <c r="M155" s="153" t="s">
        <v>3</v>
      </c>
      <c r="N155" s="154" t="s">
        <v>43</v>
      </c>
      <c r="O155" s="56"/>
      <c r="P155" s="155">
        <f t="shared" ref="P155:P168" si="11">O155*H155</f>
        <v>0</v>
      </c>
      <c r="Q155" s="155">
        <v>0</v>
      </c>
      <c r="R155" s="155">
        <f t="shared" ref="R155:R168" si="12">Q155*H155</f>
        <v>0</v>
      </c>
      <c r="S155" s="155">
        <v>0</v>
      </c>
      <c r="T155" s="156">
        <f t="shared" ref="T155:T168" si="13">S155*H155</f>
        <v>0</v>
      </c>
      <c r="U155" s="35"/>
      <c r="V155" s="35"/>
      <c r="W155" s="35"/>
      <c r="X155" s="35"/>
      <c r="Y155" s="35"/>
      <c r="Z155" s="35"/>
      <c r="AA155" s="35"/>
      <c r="AB155" s="35"/>
      <c r="AC155" s="35"/>
      <c r="AD155" s="35"/>
      <c r="AE155" s="35"/>
      <c r="AR155" s="157" t="s">
        <v>202</v>
      </c>
      <c r="AT155" s="157" t="s">
        <v>197</v>
      </c>
      <c r="AU155" s="157" t="s">
        <v>202</v>
      </c>
      <c r="AY155" s="20" t="s">
        <v>195</v>
      </c>
      <c r="BE155" s="158">
        <f t="shared" ref="BE155:BE168" si="14">IF(N155="základní",J155,0)</f>
        <v>0</v>
      </c>
      <c r="BF155" s="158">
        <f t="shared" ref="BF155:BF168" si="15">IF(N155="snížená",J155,0)</f>
        <v>0</v>
      </c>
      <c r="BG155" s="158">
        <f t="shared" ref="BG155:BG168" si="16">IF(N155="zákl. přenesená",J155,0)</f>
        <v>0</v>
      </c>
      <c r="BH155" s="158">
        <f t="shared" ref="BH155:BH168" si="17">IF(N155="sníž. přenesená",J155,0)</f>
        <v>0</v>
      </c>
      <c r="BI155" s="158">
        <f t="shared" ref="BI155:BI168" si="18">IF(N155="nulová",J155,0)</f>
        <v>0</v>
      </c>
      <c r="BJ155" s="20" t="s">
        <v>79</v>
      </c>
      <c r="BK155" s="158">
        <f t="shared" ref="BK155:BK168" si="19">ROUND(I155*H155,2)</f>
        <v>0</v>
      </c>
      <c r="BL155" s="20" t="s">
        <v>202</v>
      </c>
      <c r="BM155" s="157" t="s">
        <v>407</v>
      </c>
    </row>
    <row r="156" spans="1:65" s="2" customFormat="1" ht="14.45" customHeight="1">
      <c r="A156" s="35"/>
      <c r="B156" s="145"/>
      <c r="C156" s="146" t="s">
        <v>308</v>
      </c>
      <c r="D156" s="146" t="s">
        <v>197</v>
      </c>
      <c r="E156" s="147" t="s">
        <v>4938</v>
      </c>
      <c r="F156" s="148" t="s">
        <v>4939</v>
      </c>
      <c r="G156" s="149" t="s">
        <v>4903</v>
      </c>
      <c r="H156" s="150">
        <v>2</v>
      </c>
      <c r="I156" s="151"/>
      <c r="J156" s="152">
        <f t="shared" si="10"/>
        <v>0</v>
      </c>
      <c r="K156" s="148" t="s">
        <v>3</v>
      </c>
      <c r="L156" s="36"/>
      <c r="M156" s="153" t="s">
        <v>3</v>
      </c>
      <c r="N156" s="154" t="s">
        <v>43</v>
      </c>
      <c r="O156" s="56"/>
      <c r="P156" s="155">
        <f t="shared" si="11"/>
        <v>0</v>
      </c>
      <c r="Q156" s="155">
        <v>0</v>
      </c>
      <c r="R156" s="155">
        <f t="shared" si="12"/>
        <v>0</v>
      </c>
      <c r="S156" s="155">
        <v>0</v>
      </c>
      <c r="T156" s="156">
        <f t="shared" si="13"/>
        <v>0</v>
      </c>
      <c r="U156" s="35"/>
      <c r="V156" s="35"/>
      <c r="W156" s="35"/>
      <c r="X156" s="35"/>
      <c r="Y156" s="35"/>
      <c r="Z156" s="35"/>
      <c r="AA156" s="35"/>
      <c r="AB156" s="35"/>
      <c r="AC156" s="35"/>
      <c r="AD156" s="35"/>
      <c r="AE156" s="35"/>
      <c r="AR156" s="157" t="s">
        <v>202</v>
      </c>
      <c r="AT156" s="157" t="s">
        <v>197</v>
      </c>
      <c r="AU156" s="157" t="s">
        <v>202</v>
      </c>
      <c r="AY156" s="20" t="s">
        <v>195</v>
      </c>
      <c r="BE156" s="158">
        <f t="shared" si="14"/>
        <v>0</v>
      </c>
      <c r="BF156" s="158">
        <f t="shared" si="15"/>
        <v>0</v>
      </c>
      <c r="BG156" s="158">
        <f t="shared" si="16"/>
        <v>0</v>
      </c>
      <c r="BH156" s="158">
        <f t="shared" si="17"/>
        <v>0</v>
      </c>
      <c r="BI156" s="158">
        <f t="shared" si="18"/>
        <v>0</v>
      </c>
      <c r="BJ156" s="20" t="s">
        <v>79</v>
      </c>
      <c r="BK156" s="158">
        <f t="shared" si="19"/>
        <v>0</v>
      </c>
      <c r="BL156" s="20" t="s">
        <v>202</v>
      </c>
      <c r="BM156" s="157" t="s">
        <v>419</v>
      </c>
    </row>
    <row r="157" spans="1:65" s="2" customFormat="1" ht="14.45" customHeight="1">
      <c r="A157" s="35"/>
      <c r="B157" s="145"/>
      <c r="C157" s="146" t="s">
        <v>313</v>
      </c>
      <c r="D157" s="146" t="s">
        <v>197</v>
      </c>
      <c r="E157" s="147" t="s">
        <v>4940</v>
      </c>
      <c r="F157" s="148" t="s">
        <v>4941</v>
      </c>
      <c r="G157" s="149" t="s">
        <v>4942</v>
      </c>
      <c r="H157" s="150">
        <v>1</v>
      </c>
      <c r="I157" s="151"/>
      <c r="J157" s="152">
        <f t="shared" si="10"/>
        <v>0</v>
      </c>
      <c r="K157" s="148" t="s">
        <v>3</v>
      </c>
      <c r="L157" s="36"/>
      <c r="M157" s="153" t="s">
        <v>3</v>
      </c>
      <c r="N157" s="154" t="s">
        <v>43</v>
      </c>
      <c r="O157" s="56"/>
      <c r="P157" s="155">
        <f t="shared" si="11"/>
        <v>0</v>
      </c>
      <c r="Q157" s="155">
        <v>0</v>
      </c>
      <c r="R157" s="155">
        <f t="shared" si="12"/>
        <v>0</v>
      </c>
      <c r="S157" s="155">
        <v>0</v>
      </c>
      <c r="T157" s="156">
        <f t="shared" si="13"/>
        <v>0</v>
      </c>
      <c r="U157" s="35"/>
      <c r="V157" s="35"/>
      <c r="W157" s="35"/>
      <c r="X157" s="35"/>
      <c r="Y157" s="35"/>
      <c r="Z157" s="35"/>
      <c r="AA157" s="35"/>
      <c r="AB157" s="35"/>
      <c r="AC157" s="35"/>
      <c r="AD157" s="35"/>
      <c r="AE157" s="35"/>
      <c r="AR157" s="157" t="s">
        <v>202</v>
      </c>
      <c r="AT157" s="157" t="s">
        <v>197</v>
      </c>
      <c r="AU157" s="157" t="s">
        <v>202</v>
      </c>
      <c r="AY157" s="20" t="s">
        <v>195</v>
      </c>
      <c r="BE157" s="158">
        <f t="shared" si="14"/>
        <v>0</v>
      </c>
      <c r="BF157" s="158">
        <f t="shared" si="15"/>
        <v>0</v>
      </c>
      <c r="BG157" s="158">
        <f t="shared" si="16"/>
        <v>0</v>
      </c>
      <c r="BH157" s="158">
        <f t="shared" si="17"/>
        <v>0</v>
      </c>
      <c r="BI157" s="158">
        <f t="shared" si="18"/>
        <v>0</v>
      </c>
      <c r="BJ157" s="20" t="s">
        <v>79</v>
      </c>
      <c r="BK157" s="158">
        <f t="shared" si="19"/>
        <v>0</v>
      </c>
      <c r="BL157" s="20" t="s">
        <v>202</v>
      </c>
      <c r="BM157" s="157" t="s">
        <v>428</v>
      </c>
    </row>
    <row r="158" spans="1:65" s="2" customFormat="1" ht="14.45" customHeight="1">
      <c r="A158" s="35"/>
      <c r="B158" s="145"/>
      <c r="C158" s="146" t="s">
        <v>318</v>
      </c>
      <c r="D158" s="146" t="s">
        <v>197</v>
      </c>
      <c r="E158" s="147" t="s">
        <v>4943</v>
      </c>
      <c r="F158" s="148" t="s">
        <v>4944</v>
      </c>
      <c r="G158" s="149" t="s">
        <v>4903</v>
      </c>
      <c r="H158" s="150">
        <v>232</v>
      </c>
      <c r="I158" s="151"/>
      <c r="J158" s="152">
        <f t="shared" si="10"/>
        <v>0</v>
      </c>
      <c r="K158" s="148" t="s">
        <v>3</v>
      </c>
      <c r="L158" s="36"/>
      <c r="M158" s="153" t="s">
        <v>3</v>
      </c>
      <c r="N158" s="154" t="s">
        <v>43</v>
      </c>
      <c r="O158" s="56"/>
      <c r="P158" s="155">
        <f t="shared" si="11"/>
        <v>0</v>
      </c>
      <c r="Q158" s="155">
        <v>0</v>
      </c>
      <c r="R158" s="155">
        <f t="shared" si="12"/>
        <v>0</v>
      </c>
      <c r="S158" s="155">
        <v>0</v>
      </c>
      <c r="T158" s="156">
        <f t="shared" si="13"/>
        <v>0</v>
      </c>
      <c r="U158" s="35"/>
      <c r="V158" s="35"/>
      <c r="W158" s="35"/>
      <c r="X158" s="35"/>
      <c r="Y158" s="35"/>
      <c r="Z158" s="35"/>
      <c r="AA158" s="35"/>
      <c r="AB158" s="35"/>
      <c r="AC158" s="35"/>
      <c r="AD158" s="35"/>
      <c r="AE158" s="35"/>
      <c r="AR158" s="157" t="s">
        <v>202</v>
      </c>
      <c r="AT158" s="157" t="s">
        <v>197</v>
      </c>
      <c r="AU158" s="157" t="s">
        <v>202</v>
      </c>
      <c r="AY158" s="20" t="s">
        <v>195</v>
      </c>
      <c r="BE158" s="158">
        <f t="shared" si="14"/>
        <v>0</v>
      </c>
      <c r="BF158" s="158">
        <f t="shared" si="15"/>
        <v>0</v>
      </c>
      <c r="BG158" s="158">
        <f t="shared" si="16"/>
        <v>0</v>
      </c>
      <c r="BH158" s="158">
        <f t="shared" si="17"/>
        <v>0</v>
      </c>
      <c r="BI158" s="158">
        <f t="shared" si="18"/>
        <v>0</v>
      </c>
      <c r="BJ158" s="20" t="s">
        <v>79</v>
      </c>
      <c r="BK158" s="158">
        <f t="shared" si="19"/>
        <v>0</v>
      </c>
      <c r="BL158" s="20" t="s">
        <v>202</v>
      </c>
      <c r="BM158" s="157" t="s">
        <v>443</v>
      </c>
    </row>
    <row r="159" spans="1:65" s="2" customFormat="1" ht="14.45" customHeight="1">
      <c r="A159" s="35"/>
      <c r="B159" s="145"/>
      <c r="C159" s="146" t="s">
        <v>8</v>
      </c>
      <c r="D159" s="146" t="s">
        <v>197</v>
      </c>
      <c r="E159" s="147" t="s">
        <v>4945</v>
      </c>
      <c r="F159" s="148" t="s">
        <v>4946</v>
      </c>
      <c r="G159" s="149" t="s">
        <v>4903</v>
      </c>
      <c r="H159" s="150">
        <v>23</v>
      </c>
      <c r="I159" s="151"/>
      <c r="J159" s="152">
        <f t="shared" si="10"/>
        <v>0</v>
      </c>
      <c r="K159" s="148" t="s">
        <v>3</v>
      </c>
      <c r="L159" s="36"/>
      <c r="M159" s="153" t="s">
        <v>3</v>
      </c>
      <c r="N159" s="154" t="s">
        <v>43</v>
      </c>
      <c r="O159" s="56"/>
      <c r="P159" s="155">
        <f t="shared" si="11"/>
        <v>0</v>
      </c>
      <c r="Q159" s="155">
        <v>0</v>
      </c>
      <c r="R159" s="155">
        <f t="shared" si="12"/>
        <v>0</v>
      </c>
      <c r="S159" s="155">
        <v>0</v>
      </c>
      <c r="T159" s="156">
        <f t="shared" si="13"/>
        <v>0</v>
      </c>
      <c r="U159" s="35"/>
      <c r="V159" s="35"/>
      <c r="W159" s="35"/>
      <c r="X159" s="35"/>
      <c r="Y159" s="35"/>
      <c r="Z159" s="35"/>
      <c r="AA159" s="35"/>
      <c r="AB159" s="35"/>
      <c r="AC159" s="35"/>
      <c r="AD159" s="35"/>
      <c r="AE159" s="35"/>
      <c r="AR159" s="157" t="s">
        <v>202</v>
      </c>
      <c r="AT159" s="157" t="s">
        <v>197</v>
      </c>
      <c r="AU159" s="157" t="s">
        <v>202</v>
      </c>
      <c r="AY159" s="20" t="s">
        <v>195</v>
      </c>
      <c r="BE159" s="158">
        <f t="shared" si="14"/>
        <v>0</v>
      </c>
      <c r="BF159" s="158">
        <f t="shared" si="15"/>
        <v>0</v>
      </c>
      <c r="BG159" s="158">
        <f t="shared" si="16"/>
        <v>0</v>
      </c>
      <c r="BH159" s="158">
        <f t="shared" si="17"/>
        <v>0</v>
      </c>
      <c r="BI159" s="158">
        <f t="shared" si="18"/>
        <v>0</v>
      </c>
      <c r="BJ159" s="20" t="s">
        <v>79</v>
      </c>
      <c r="BK159" s="158">
        <f t="shared" si="19"/>
        <v>0</v>
      </c>
      <c r="BL159" s="20" t="s">
        <v>202</v>
      </c>
      <c r="BM159" s="157" t="s">
        <v>454</v>
      </c>
    </row>
    <row r="160" spans="1:65" s="2" customFormat="1" ht="14.45" customHeight="1">
      <c r="A160" s="35"/>
      <c r="B160" s="145"/>
      <c r="C160" s="146" t="s">
        <v>331</v>
      </c>
      <c r="D160" s="146" t="s">
        <v>197</v>
      </c>
      <c r="E160" s="147" t="s">
        <v>4947</v>
      </c>
      <c r="F160" s="148" t="s">
        <v>4948</v>
      </c>
      <c r="G160" s="149" t="s">
        <v>4903</v>
      </c>
      <c r="H160" s="150">
        <v>255</v>
      </c>
      <c r="I160" s="151"/>
      <c r="J160" s="152">
        <f t="shared" si="10"/>
        <v>0</v>
      </c>
      <c r="K160" s="148" t="s">
        <v>3</v>
      </c>
      <c r="L160" s="36"/>
      <c r="M160" s="153" t="s">
        <v>3</v>
      </c>
      <c r="N160" s="154" t="s">
        <v>43</v>
      </c>
      <c r="O160" s="56"/>
      <c r="P160" s="155">
        <f t="shared" si="11"/>
        <v>0</v>
      </c>
      <c r="Q160" s="155">
        <v>0</v>
      </c>
      <c r="R160" s="155">
        <f t="shared" si="12"/>
        <v>0</v>
      </c>
      <c r="S160" s="155">
        <v>0</v>
      </c>
      <c r="T160" s="156">
        <f t="shared" si="13"/>
        <v>0</v>
      </c>
      <c r="U160" s="35"/>
      <c r="V160" s="35"/>
      <c r="W160" s="35"/>
      <c r="X160" s="35"/>
      <c r="Y160" s="35"/>
      <c r="Z160" s="35"/>
      <c r="AA160" s="35"/>
      <c r="AB160" s="35"/>
      <c r="AC160" s="35"/>
      <c r="AD160" s="35"/>
      <c r="AE160" s="35"/>
      <c r="AR160" s="157" t="s">
        <v>202</v>
      </c>
      <c r="AT160" s="157" t="s">
        <v>197</v>
      </c>
      <c r="AU160" s="157" t="s">
        <v>202</v>
      </c>
      <c r="AY160" s="20" t="s">
        <v>195</v>
      </c>
      <c r="BE160" s="158">
        <f t="shared" si="14"/>
        <v>0</v>
      </c>
      <c r="BF160" s="158">
        <f t="shared" si="15"/>
        <v>0</v>
      </c>
      <c r="BG160" s="158">
        <f t="shared" si="16"/>
        <v>0</v>
      </c>
      <c r="BH160" s="158">
        <f t="shared" si="17"/>
        <v>0</v>
      </c>
      <c r="BI160" s="158">
        <f t="shared" si="18"/>
        <v>0</v>
      </c>
      <c r="BJ160" s="20" t="s">
        <v>79</v>
      </c>
      <c r="BK160" s="158">
        <f t="shared" si="19"/>
        <v>0</v>
      </c>
      <c r="BL160" s="20" t="s">
        <v>202</v>
      </c>
      <c r="BM160" s="157" t="s">
        <v>464</v>
      </c>
    </row>
    <row r="161" spans="1:65" s="2" customFormat="1" ht="14.45" customHeight="1">
      <c r="A161" s="35"/>
      <c r="B161" s="145"/>
      <c r="C161" s="146" t="s">
        <v>336</v>
      </c>
      <c r="D161" s="146" t="s">
        <v>197</v>
      </c>
      <c r="E161" s="147" t="s">
        <v>4949</v>
      </c>
      <c r="F161" s="148" t="s">
        <v>4950</v>
      </c>
      <c r="G161" s="149" t="s">
        <v>4903</v>
      </c>
      <c r="H161" s="150">
        <v>9</v>
      </c>
      <c r="I161" s="151"/>
      <c r="J161" s="152">
        <f t="shared" si="10"/>
        <v>0</v>
      </c>
      <c r="K161" s="148" t="s">
        <v>3</v>
      </c>
      <c r="L161" s="36"/>
      <c r="M161" s="153" t="s">
        <v>3</v>
      </c>
      <c r="N161" s="154" t="s">
        <v>43</v>
      </c>
      <c r="O161" s="56"/>
      <c r="P161" s="155">
        <f t="shared" si="11"/>
        <v>0</v>
      </c>
      <c r="Q161" s="155">
        <v>0</v>
      </c>
      <c r="R161" s="155">
        <f t="shared" si="12"/>
        <v>0</v>
      </c>
      <c r="S161" s="155">
        <v>0</v>
      </c>
      <c r="T161" s="156">
        <f t="shared" si="13"/>
        <v>0</v>
      </c>
      <c r="U161" s="35"/>
      <c r="V161" s="35"/>
      <c r="W161" s="35"/>
      <c r="X161" s="35"/>
      <c r="Y161" s="35"/>
      <c r="Z161" s="35"/>
      <c r="AA161" s="35"/>
      <c r="AB161" s="35"/>
      <c r="AC161" s="35"/>
      <c r="AD161" s="35"/>
      <c r="AE161" s="35"/>
      <c r="AR161" s="157" t="s">
        <v>202</v>
      </c>
      <c r="AT161" s="157" t="s">
        <v>197</v>
      </c>
      <c r="AU161" s="157" t="s">
        <v>202</v>
      </c>
      <c r="AY161" s="20" t="s">
        <v>195</v>
      </c>
      <c r="BE161" s="158">
        <f t="shared" si="14"/>
        <v>0</v>
      </c>
      <c r="BF161" s="158">
        <f t="shared" si="15"/>
        <v>0</v>
      </c>
      <c r="BG161" s="158">
        <f t="shared" si="16"/>
        <v>0</v>
      </c>
      <c r="BH161" s="158">
        <f t="shared" si="17"/>
        <v>0</v>
      </c>
      <c r="BI161" s="158">
        <f t="shared" si="18"/>
        <v>0</v>
      </c>
      <c r="BJ161" s="20" t="s">
        <v>79</v>
      </c>
      <c r="BK161" s="158">
        <f t="shared" si="19"/>
        <v>0</v>
      </c>
      <c r="BL161" s="20" t="s">
        <v>202</v>
      </c>
      <c r="BM161" s="157" t="s">
        <v>476</v>
      </c>
    </row>
    <row r="162" spans="1:65" s="2" customFormat="1" ht="14.45" customHeight="1">
      <c r="A162" s="35"/>
      <c r="B162" s="145"/>
      <c r="C162" s="146" t="s">
        <v>340</v>
      </c>
      <c r="D162" s="146" t="s">
        <v>197</v>
      </c>
      <c r="E162" s="147" t="s">
        <v>4951</v>
      </c>
      <c r="F162" s="148" t="s">
        <v>4952</v>
      </c>
      <c r="G162" s="149" t="s">
        <v>4903</v>
      </c>
      <c r="H162" s="150">
        <v>19</v>
      </c>
      <c r="I162" s="151"/>
      <c r="J162" s="152">
        <f t="shared" si="10"/>
        <v>0</v>
      </c>
      <c r="K162" s="148" t="s">
        <v>3</v>
      </c>
      <c r="L162" s="36"/>
      <c r="M162" s="153" t="s">
        <v>3</v>
      </c>
      <c r="N162" s="154" t="s">
        <v>43</v>
      </c>
      <c r="O162" s="56"/>
      <c r="P162" s="155">
        <f t="shared" si="11"/>
        <v>0</v>
      </c>
      <c r="Q162" s="155">
        <v>0</v>
      </c>
      <c r="R162" s="155">
        <f t="shared" si="12"/>
        <v>0</v>
      </c>
      <c r="S162" s="155">
        <v>0</v>
      </c>
      <c r="T162" s="156">
        <f t="shared" si="13"/>
        <v>0</v>
      </c>
      <c r="U162" s="35"/>
      <c r="V162" s="35"/>
      <c r="W162" s="35"/>
      <c r="X162" s="35"/>
      <c r="Y162" s="35"/>
      <c r="Z162" s="35"/>
      <c r="AA162" s="35"/>
      <c r="AB162" s="35"/>
      <c r="AC162" s="35"/>
      <c r="AD162" s="35"/>
      <c r="AE162" s="35"/>
      <c r="AR162" s="157" t="s">
        <v>202</v>
      </c>
      <c r="AT162" s="157" t="s">
        <v>197</v>
      </c>
      <c r="AU162" s="157" t="s">
        <v>202</v>
      </c>
      <c r="AY162" s="20" t="s">
        <v>195</v>
      </c>
      <c r="BE162" s="158">
        <f t="shared" si="14"/>
        <v>0</v>
      </c>
      <c r="BF162" s="158">
        <f t="shared" si="15"/>
        <v>0</v>
      </c>
      <c r="BG162" s="158">
        <f t="shared" si="16"/>
        <v>0</v>
      </c>
      <c r="BH162" s="158">
        <f t="shared" si="17"/>
        <v>0</v>
      </c>
      <c r="BI162" s="158">
        <f t="shared" si="18"/>
        <v>0</v>
      </c>
      <c r="BJ162" s="20" t="s">
        <v>79</v>
      </c>
      <c r="BK162" s="158">
        <f t="shared" si="19"/>
        <v>0</v>
      </c>
      <c r="BL162" s="20" t="s">
        <v>202</v>
      </c>
      <c r="BM162" s="157" t="s">
        <v>489</v>
      </c>
    </row>
    <row r="163" spans="1:65" s="2" customFormat="1" ht="14.45" customHeight="1">
      <c r="A163" s="35"/>
      <c r="B163" s="145"/>
      <c r="C163" s="146" t="s">
        <v>344</v>
      </c>
      <c r="D163" s="146" t="s">
        <v>197</v>
      </c>
      <c r="E163" s="147" t="s">
        <v>4953</v>
      </c>
      <c r="F163" s="148" t="s">
        <v>4954</v>
      </c>
      <c r="G163" s="149" t="s">
        <v>4903</v>
      </c>
      <c r="H163" s="150">
        <v>10</v>
      </c>
      <c r="I163" s="151"/>
      <c r="J163" s="152">
        <f t="shared" si="10"/>
        <v>0</v>
      </c>
      <c r="K163" s="148" t="s">
        <v>3</v>
      </c>
      <c r="L163" s="36"/>
      <c r="M163" s="153" t="s">
        <v>3</v>
      </c>
      <c r="N163" s="154" t="s">
        <v>43</v>
      </c>
      <c r="O163" s="56"/>
      <c r="P163" s="155">
        <f t="shared" si="11"/>
        <v>0</v>
      </c>
      <c r="Q163" s="155">
        <v>0</v>
      </c>
      <c r="R163" s="155">
        <f t="shared" si="12"/>
        <v>0</v>
      </c>
      <c r="S163" s="155">
        <v>0</v>
      </c>
      <c r="T163" s="156">
        <f t="shared" si="13"/>
        <v>0</v>
      </c>
      <c r="U163" s="35"/>
      <c r="V163" s="35"/>
      <c r="W163" s="35"/>
      <c r="X163" s="35"/>
      <c r="Y163" s="35"/>
      <c r="Z163" s="35"/>
      <c r="AA163" s="35"/>
      <c r="AB163" s="35"/>
      <c r="AC163" s="35"/>
      <c r="AD163" s="35"/>
      <c r="AE163" s="35"/>
      <c r="AR163" s="157" t="s">
        <v>202</v>
      </c>
      <c r="AT163" s="157" t="s">
        <v>197</v>
      </c>
      <c r="AU163" s="157" t="s">
        <v>202</v>
      </c>
      <c r="AY163" s="20" t="s">
        <v>195</v>
      </c>
      <c r="BE163" s="158">
        <f t="shared" si="14"/>
        <v>0</v>
      </c>
      <c r="BF163" s="158">
        <f t="shared" si="15"/>
        <v>0</v>
      </c>
      <c r="BG163" s="158">
        <f t="shared" si="16"/>
        <v>0</v>
      </c>
      <c r="BH163" s="158">
        <f t="shared" si="17"/>
        <v>0</v>
      </c>
      <c r="BI163" s="158">
        <f t="shared" si="18"/>
        <v>0</v>
      </c>
      <c r="BJ163" s="20" t="s">
        <v>79</v>
      </c>
      <c r="BK163" s="158">
        <f t="shared" si="19"/>
        <v>0</v>
      </c>
      <c r="BL163" s="20" t="s">
        <v>202</v>
      </c>
      <c r="BM163" s="157" t="s">
        <v>501</v>
      </c>
    </row>
    <row r="164" spans="1:65" s="2" customFormat="1" ht="14.45" customHeight="1">
      <c r="A164" s="35"/>
      <c r="B164" s="145"/>
      <c r="C164" s="146" t="s">
        <v>349</v>
      </c>
      <c r="D164" s="146" t="s">
        <v>197</v>
      </c>
      <c r="E164" s="147" t="s">
        <v>4955</v>
      </c>
      <c r="F164" s="148" t="s">
        <v>4956</v>
      </c>
      <c r="G164" s="149" t="s">
        <v>4903</v>
      </c>
      <c r="H164" s="150">
        <v>2</v>
      </c>
      <c r="I164" s="151"/>
      <c r="J164" s="152">
        <f t="shared" si="10"/>
        <v>0</v>
      </c>
      <c r="K164" s="148" t="s">
        <v>3</v>
      </c>
      <c r="L164" s="36"/>
      <c r="M164" s="153" t="s">
        <v>3</v>
      </c>
      <c r="N164" s="154" t="s">
        <v>43</v>
      </c>
      <c r="O164" s="56"/>
      <c r="P164" s="155">
        <f t="shared" si="11"/>
        <v>0</v>
      </c>
      <c r="Q164" s="155">
        <v>0</v>
      </c>
      <c r="R164" s="155">
        <f t="shared" si="12"/>
        <v>0</v>
      </c>
      <c r="S164" s="155">
        <v>0</v>
      </c>
      <c r="T164" s="156">
        <f t="shared" si="13"/>
        <v>0</v>
      </c>
      <c r="U164" s="35"/>
      <c r="V164" s="35"/>
      <c r="W164" s="35"/>
      <c r="X164" s="35"/>
      <c r="Y164" s="35"/>
      <c r="Z164" s="35"/>
      <c r="AA164" s="35"/>
      <c r="AB164" s="35"/>
      <c r="AC164" s="35"/>
      <c r="AD164" s="35"/>
      <c r="AE164" s="35"/>
      <c r="AR164" s="157" t="s">
        <v>202</v>
      </c>
      <c r="AT164" s="157" t="s">
        <v>197</v>
      </c>
      <c r="AU164" s="157" t="s">
        <v>202</v>
      </c>
      <c r="AY164" s="20" t="s">
        <v>195</v>
      </c>
      <c r="BE164" s="158">
        <f t="shared" si="14"/>
        <v>0</v>
      </c>
      <c r="BF164" s="158">
        <f t="shared" si="15"/>
        <v>0</v>
      </c>
      <c r="BG164" s="158">
        <f t="shared" si="16"/>
        <v>0</v>
      </c>
      <c r="BH164" s="158">
        <f t="shared" si="17"/>
        <v>0</v>
      </c>
      <c r="BI164" s="158">
        <f t="shared" si="18"/>
        <v>0</v>
      </c>
      <c r="BJ164" s="20" t="s">
        <v>79</v>
      </c>
      <c r="BK164" s="158">
        <f t="shared" si="19"/>
        <v>0</v>
      </c>
      <c r="BL164" s="20" t="s">
        <v>202</v>
      </c>
      <c r="BM164" s="157" t="s">
        <v>517</v>
      </c>
    </row>
    <row r="165" spans="1:65" s="2" customFormat="1" ht="14.45" customHeight="1">
      <c r="A165" s="35"/>
      <c r="B165" s="145"/>
      <c r="C165" s="146" t="s">
        <v>354</v>
      </c>
      <c r="D165" s="146" t="s">
        <v>197</v>
      </c>
      <c r="E165" s="147" t="s">
        <v>4957</v>
      </c>
      <c r="F165" s="148" t="s">
        <v>4958</v>
      </c>
      <c r="G165" s="149" t="s">
        <v>4903</v>
      </c>
      <c r="H165" s="150">
        <v>1</v>
      </c>
      <c r="I165" s="151"/>
      <c r="J165" s="152">
        <f t="shared" si="10"/>
        <v>0</v>
      </c>
      <c r="K165" s="148" t="s">
        <v>3</v>
      </c>
      <c r="L165" s="36"/>
      <c r="M165" s="153" t="s">
        <v>3</v>
      </c>
      <c r="N165" s="154" t="s">
        <v>43</v>
      </c>
      <c r="O165" s="56"/>
      <c r="P165" s="155">
        <f t="shared" si="11"/>
        <v>0</v>
      </c>
      <c r="Q165" s="155">
        <v>0</v>
      </c>
      <c r="R165" s="155">
        <f t="shared" si="12"/>
        <v>0</v>
      </c>
      <c r="S165" s="155">
        <v>0</v>
      </c>
      <c r="T165" s="156">
        <f t="shared" si="13"/>
        <v>0</v>
      </c>
      <c r="U165" s="35"/>
      <c r="V165" s="35"/>
      <c r="W165" s="35"/>
      <c r="X165" s="35"/>
      <c r="Y165" s="35"/>
      <c r="Z165" s="35"/>
      <c r="AA165" s="35"/>
      <c r="AB165" s="35"/>
      <c r="AC165" s="35"/>
      <c r="AD165" s="35"/>
      <c r="AE165" s="35"/>
      <c r="AR165" s="157" t="s">
        <v>202</v>
      </c>
      <c r="AT165" s="157" t="s">
        <v>197</v>
      </c>
      <c r="AU165" s="157" t="s">
        <v>202</v>
      </c>
      <c r="AY165" s="20" t="s">
        <v>195</v>
      </c>
      <c r="BE165" s="158">
        <f t="shared" si="14"/>
        <v>0</v>
      </c>
      <c r="BF165" s="158">
        <f t="shared" si="15"/>
        <v>0</v>
      </c>
      <c r="BG165" s="158">
        <f t="shared" si="16"/>
        <v>0</v>
      </c>
      <c r="BH165" s="158">
        <f t="shared" si="17"/>
        <v>0</v>
      </c>
      <c r="BI165" s="158">
        <f t="shared" si="18"/>
        <v>0</v>
      </c>
      <c r="BJ165" s="20" t="s">
        <v>79</v>
      </c>
      <c r="BK165" s="158">
        <f t="shared" si="19"/>
        <v>0</v>
      </c>
      <c r="BL165" s="20" t="s">
        <v>202</v>
      </c>
      <c r="BM165" s="157" t="s">
        <v>542</v>
      </c>
    </row>
    <row r="166" spans="1:65" s="2" customFormat="1" ht="14.45" customHeight="1">
      <c r="A166" s="35"/>
      <c r="B166" s="145"/>
      <c r="C166" s="146" t="s">
        <v>360</v>
      </c>
      <c r="D166" s="146" t="s">
        <v>197</v>
      </c>
      <c r="E166" s="147" t="s">
        <v>4959</v>
      </c>
      <c r="F166" s="148" t="s">
        <v>4960</v>
      </c>
      <c r="G166" s="149" t="s">
        <v>4903</v>
      </c>
      <c r="H166" s="150">
        <v>1</v>
      </c>
      <c r="I166" s="151"/>
      <c r="J166" s="152">
        <f t="shared" si="10"/>
        <v>0</v>
      </c>
      <c r="K166" s="148" t="s">
        <v>3</v>
      </c>
      <c r="L166" s="36"/>
      <c r="M166" s="153" t="s">
        <v>3</v>
      </c>
      <c r="N166" s="154" t="s">
        <v>43</v>
      </c>
      <c r="O166" s="56"/>
      <c r="P166" s="155">
        <f t="shared" si="11"/>
        <v>0</v>
      </c>
      <c r="Q166" s="155">
        <v>0</v>
      </c>
      <c r="R166" s="155">
        <f t="shared" si="12"/>
        <v>0</v>
      </c>
      <c r="S166" s="155">
        <v>0</v>
      </c>
      <c r="T166" s="156">
        <f t="shared" si="13"/>
        <v>0</v>
      </c>
      <c r="U166" s="35"/>
      <c r="V166" s="35"/>
      <c r="W166" s="35"/>
      <c r="X166" s="35"/>
      <c r="Y166" s="35"/>
      <c r="Z166" s="35"/>
      <c r="AA166" s="35"/>
      <c r="AB166" s="35"/>
      <c r="AC166" s="35"/>
      <c r="AD166" s="35"/>
      <c r="AE166" s="35"/>
      <c r="AR166" s="157" t="s">
        <v>202</v>
      </c>
      <c r="AT166" s="157" t="s">
        <v>197</v>
      </c>
      <c r="AU166" s="157" t="s">
        <v>202</v>
      </c>
      <c r="AY166" s="20" t="s">
        <v>195</v>
      </c>
      <c r="BE166" s="158">
        <f t="shared" si="14"/>
        <v>0</v>
      </c>
      <c r="BF166" s="158">
        <f t="shared" si="15"/>
        <v>0</v>
      </c>
      <c r="BG166" s="158">
        <f t="shared" si="16"/>
        <v>0</v>
      </c>
      <c r="BH166" s="158">
        <f t="shared" si="17"/>
        <v>0</v>
      </c>
      <c r="BI166" s="158">
        <f t="shared" si="18"/>
        <v>0</v>
      </c>
      <c r="BJ166" s="20" t="s">
        <v>79</v>
      </c>
      <c r="BK166" s="158">
        <f t="shared" si="19"/>
        <v>0</v>
      </c>
      <c r="BL166" s="20" t="s">
        <v>202</v>
      </c>
      <c r="BM166" s="157" t="s">
        <v>701</v>
      </c>
    </row>
    <row r="167" spans="1:65" s="2" customFormat="1" ht="14.45" customHeight="1">
      <c r="A167" s="35"/>
      <c r="B167" s="145"/>
      <c r="C167" s="146" t="s">
        <v>369</v>
      </c>
      <c r="D167" s="146" t="s">
        <v>197</v>
      </c>
      <c r="E167" s="147" t="s">
        <v>4961</v>
      </c>
      <c r="F167" s="148" t="s">
        <v>4962</v>
      </c>
      <c r="G167" s="149" t="s">
        <v>4903</v>
      </c>
      <c r="H167" s="150">
        <v>1</v>
      </c>
      <c r="I167" s="151"/>
      <c r="J167" s="152">
        <f t="shared" si="10"/>
        <v>0</v>
      </c>
      <c r="K167" s="148" t="s">
        <v>3</v>
      </c>
      <c r="L167" s="36"/>
      <c r="M167" s="153" t="s">
        <v>3</v>
      </c>
      <c r="N167" s="154" t="s">
        <v>43</v>
      </c>
      <c r="O167" s="56"/>
      <c r="P167" s="155">
        <f t="shared" si="11"/>
        <v>0</v>
      </c>
      <c r="Q167" s="155">
        <v>0</v>
      </c>
      <c r="R167" s="155">
        <f t="shared" si="12"/>
        <v>0</v>
      </c>
      <c r="S167" s="155">
        <v>0</v>
      </c>
      <c r="T167" s="156">
        <f t="shared" si="13"/>
        <v>0</v>
      </c>
      <c r="U167" s="35"/>
      <c r="V167" s="35"/>
      <c r="W167" s="35"/>
      <c r="X167" s="35"/>
      <c r="Y167" s="35"/>
      <c r="Z167" s="35"/>
      <c r="AA167" s="35"/>
      <c r="AB167" s="35"/>
      <c r="AC167" s="35"/>
      <c r="AD167" s="35"/>
      <c r="AE167" s="35"/>
      <c r="AR167" s="157" t="s">
        <v>202</v>
      </c>
      <c r="AT167" s="157" t="s">
        <v>197</v>
      </c>
      <c r="AU167" s="157" t="s">
        <v>202</v>
      </c>
      <c r="AY167" s="20" t="s">
        <v>195</v>
      </c>
      <c r="BE167" s="158">
        <f t="shared" si="14"/>
        <v>0</v>
      </c>
      <c r="BF167" s="158">
        <f t="shared" si="15"/>
        <v>0</v>
      </c>
      <c r="BG167" s="158">
        <f t="shared" si="16"/>
        <v>0</v>
      </c>
      <c r="BH167" s="158">
        <f t="shared" si="17"/>
        <v>0</v>
      </c>
      <c r="BI167" s="158">
        <f t="shared" si="18"/>
        <v>0</v>
      </c>
      <c r="BJ167" s="20" t="s">
        <v>79</v>
      </c>
      <c r="BK167" s="158">
        <f t="shared" si="19"/>
        <v>0</v>
      </c>
      <c r="BL167" s="20" t="s">
        <v>202</v>
      </c>
      <c r="BM167" s="157" t="s">
        <v>714</v>
      </c>
    </row>
    <row r="168" spans="1:65" s="2" customFormat="1" ht="14.45" customHeight="1">
      <c r="A168" s="35"/>
      <c r="B168" s="145"/>
      <c r="C168" s="146" t="s">
        <v>375</v>
      </c>
      <c r="D168" s="146" t="s">
        <v>197</v>
      </c>
      <c r="E168" s="147" t="s">
        <v>4963</v>
      </c>
      <c r="F168" s="148" t="s">
        <v>4964</v>
      </c>
      <c r="G168" s="149" t="s">
        <v>4903</v>
      </c>
      <c r="H168" s="150">
        <v>2</v>
      </c>
      <c r="I168" s="151"/>
      <c r="J168" s="152">
        <f t="shared" si="10"/>
        <v>0</v>
      </c>
      <c r="K168" s="148" t="s">
        <v>3</v>
      </c>
      <c r="L168" s="36"/>
      <c r="M168" s="153" t="s">
        <v>3</v>
      </c>
      <c r="N168" s="154" t="s">
        <v>43</v>
      </c>
      <c r="O168" s="56"/>
      <c r="P168" s="155">
        <f t="shared" si="11"/>
        <v>0</v>
      </c>
      <c r="Q168" s="155">
        <v>0</v>
      </c>
      <c r="R168" s="155">
        <f t="shared" si="12"/>
        <v>0</v>
      </c>
      <c r="S168" s="155">
        <v>0</v>
      </c>
      <c r="T168" s="156">
        <f t="shared" si="13"/>
        <v>0</v>
      </c>
      <c r="U168" s="35"/>
      <c r="V168" s="35"/>
      <c r="W168" s="35"/>
      <c r="X168" s="35"/>
      <c r="Y168" s="35"/>
      <c r="Z168" s="35"/>
      <c r="AA168" s="35"/>
      <c r="AB168" s="35"/>
      <c r="AC168" s="35"/>
      <c r="AD168" s="35"/>
      <c r="AE168" s="35"/>
      <c r="AR168" s="157" t="s">
        <v>202</v>
      </c>
      <c r="AT168" s="157" t="s">
        <v>197</v>
      </c>
      <c r="AU168" s="157" t="s">
        <v>202</v>
      </c>
      <c r="AY168" s="20" t="s">
        <v>195</v>
      </c>
      <c r="BE168" s="158">
        <f t="shared" si="14"/>
        <v>0</v>
      </c>
      <c r="BF168" s="158">
        <f t="shared" si="15"/>
        <v>0</v>
      </c>
      <c r="BG168" s="158">
        <f t="shared" si="16"/>
        <v>0</v>
      </c>
      <c r="BH168" s="158">
        <f t="shared" si="17"/>
        <v>0</v>
      </c>
      <c r="BI168" s="158">
        <f t="shared" si="18"/>
        <v>0</v>
      </c>
      <c r="BJ168" s="20" t="s">
        <v>79</v>
      </c>
      <c r="BK168" s="158">
        <f t="shared" si="19"/>
        <v>0</v>
      </c>
      <c r="BL168" s="20" t="s">
        <v>202</v>
      </c>
      <c r="BM168" s="157" t="s">
        <v>725</v>
      </c>
    </row>
    <row r="169" spans="1:65" s="16" customFormat="1" ht="20.85" customHeight="1">
      <c r="B169" s="208"/>
      <c r="D169" s="209" t="s">
        <v>71</v>
      </c>
      <c r="E169" s="209" t="s">
        <v>4965</v>
      </c>
      <c r="F169" s="209" t="s">
        <v>4966</v>
      </c>
      <c r="I169" s="210"/>
      <c r="J169" s="211">
        <f>BK169</f>
        <v>0</v>
      </c>
      <c r="L169" s="208"/>
      <c r="M169" s="212"/>
      <c r="N169" s="213"/>
      <c r="O169" s="213"/>
      <c r="P169" s="214">
        <f>SUM(P170:P174)</f>
        <v>0</v>
      </c>
      <c r="Q169" s="213"/>
      <c r="R169" s="214">
        <f>SUM(R170:R174)</f>
        <v>0</v>
      </c>
      <c r="S169" s="213"/>
      <c r="T169" s="215">
        <f>SUM(T170:T174)</f>
        <v>0</v>
      </c>
      <c r="AR169" s="209" t="s">
        <v>79</v>
      </c>
      <c r="AT169" s="216" t="s">
        <v>71</v>
      </c>
      <c r="AU169" s="216" t="s">
        <v>109</v>
      </c>
      <c r="AY169" s="209" t="s">
        <v>195</v>
      </c>
      <c r="BK169" s="217">
        <f>SUM(BK170:BK174)</f>
        <v>0</v>
      </c>
    </row>
    <row r="170" spans="1:65" s="2" customFormat="1" ht="14.45" customHeight="1">
      <c r="A170" s="35"/>
      <c r="B170" s="145"/>
      <c r="C170" s="146" t="s">
        <v>385</v>
      </c>
      <c r="D170" s="146" t="s">
        <v>197</v>
      </c>
      <c r="E170" s="147" t="s">
        <v>4967</v>
      </c>
      <c r="F170" s="148" t="s">
        <v>4968</v>
      </c>
      <c r="G170" s="149" t="s">
        <v>321</v>
      </c>
      <c r="H170" s="150">
        <v>150</v>
      </c>
      <c r="I170" s="151"/>
      <c r="J170" s="152">
        <f>ROUND(I170*H170,2)</f>
        <v>0</v>
      </c>
      <c r="K170" s="148" t="s">
        <v>3</v>
      </c>
      <c r="L170" s="36"/>
      <c r="M170" s="153" t="s">
        <v>3</v>
      </c>
      <c r="N170" s="154" t="s">
        <v>43</v>
      </c>
      <c r="O170" s="56"/>
      <c r="P170" s="155">
        <f>O170*H170</f>
        <v>0</v>
      </c>
      <c r="Q170" s="155">
        <v>0</v>
      </c>
      <c r="R170" s="155">
        <f>Q170*H170</f>
        <v>0</v>
      </c>
      <c r="S170" s="155">
        <v>0</v>
      </c>
      <c r="T170" s="156">
        <f>S170*H170</f>
        <v>0</v>
      </c>
      <c r="U170" s="35"/>
      <c r="V170" s="35"/>
      <c r="W170" s="35"/>
      <c r="X170" s="35"/>
      <c r="Y170" s="35"/>
      <c r="Z170" s="35"/>
      <c r="AA170" s="35"/>
      <c r="AB170" s="35"/>
      <c r="AC170" s="35"/>
      <c r="AD170" s="35"/>
      <c r="AE170" s="35"/>
      <c r="AR170" s="157" t="s">
        <v>202</v>
      </c>
      <c r="AT170" s="157" t="s">
        <v>197</v>
      </c>
      <c r="AU170" s="157" t="s">
        <v>202</v>
      </c>
      <c r="AY170" s="20" t="s">
        <v>195</v>
      </c>
      <c r="BE170" s="158">
        <f>IF(N170="základní",J170,0)</f>
        <v>0</v>
      </c>
      <c r="BF170" s="158">
        <f>IF(N170="snížená",J170,0)</f>
        <v>0</v>
      </c>
      <c r="BG170" s="158">
        <f>IF(N170="zákl. přenesená",J170,0)</f>
        <v>0</v>
      </c>
      <c r="BH170" s="158">
        <f>IF(N170="sníž. přenesená",J170,0)</f>
        <v>0</v>
      </c>
      <c r="BI170" s="158">
        <f>IF(N170="nulová",J170,0)</f>
        <v>0</v>
      </c>
      <c r="BJ170" s="20" t="s">
        <v>79</v>
      </c>
      <c r="BK170" s="158">
        <f>ROUND(I170*H170,2)</f>
        <v>0</v>
      </c>
      <c r="BL170" s="20" t="s">
        <v>202</v>
      </c>
      <c r="BM170" s="157" t="s">
        <v>736</v>
      </c>
    </row>
    <row r="171" spans="1:65" s="2" customFormat="1" ht="24.2" customHeight="1">
      <c r="A171" s="35"/>
      <c r="B171" s="145"/>
      <c r="C171" s="146" t="s">
        <v>392</v>
      </c>
      <c r="D171" s="146" t="s">
        <v>197</v>
      </c>
      <c r="E171" s="147" t="s">
        <v>4969</v>
      </c>
      <c r="F171" s="148" t="s">
        <v>4970</v>
      </c>
      <c r="G171" s="149" t="s">
        <v>321</v>
      </c>
      <c r="H171" s="150">
        <v>2350</v>
      </c>
      <c r="I171" s="151"/>
      <c r="J171" s="152">
        <f>ROUND(I171*H171,2)</f>
        <v>0</v>
      </c>
      <c r="K171" s="148" t="s">
        <v>3</v>
      </c>
      <c r="L171" s="36"/>
      <c r="M171" s="153" t="s">
        <v>3</v>
      </c>
      <c r="N171" s="154" t="s">
        <v>43</v>
      </c>
      <c r="O171" s="56"/>
      <c r="P171" s="155">
        <f>O171*H171</f>
        <v>0</v>
      </c>
      <c r="Q171" s="155">
        <v>0</v>
      </c>
      <c r="R171" s="155">
        <f>Q171*H171</f>
        <v>0</v>
      </c>
      <c r="S171" s="155">
        <v>0</v>
      </c>
      <c r="T171" s="156">
        <f>S171*H171</f>
        <v>0</v>
      </c>
      <c r="U171" s="35"/>
      <c r="V171" s="35"/>
      <c r="W171" s="35"/>
      <c r="X171" s="35"/>
      <c r="Y171" s="35"/>
      <c r="Z171" s="35"/>
      <c r="AA171" s="35"/>
      <c r="AB171" s="35"/>
      <c r="AC171" s="35"/>
      <c r="AD171" s="35"/>
      <c r="AE171" s="35"/>
      <c r="AR171" s="157" t="s">
        <v>202</v>
      </c>
      <c r="AT171" s="157" t="s">
        <v>197</v>
      </c>
      <c r="AU171" s="157" t="s">
        <v>202</v>
      </c>
      <c r="AY171" s="20" t="s">
        <v>195</v>
      </c>
      <c r="BE171" s="158">
        <f>IF(N171="základní",J171,0)</f>
        <v>0</v>
      </c>
      <c r="BF171" s="158">
        <f>IF(N171="snížená",J171,0)</f>
        <v>0</v>
      </c>
      <c r="BG171" s="158">
        <f>IF(N171="zákl. přenesená",J171,0)</f>
        <v>0</v>
      </c>
      <c r="BH171" s="158">
        <f>IF(N171="sníž. přenesená",J171,0)</f>
        <v>0</v>
      </c>
      <c r="BI171" s="158">
        <f>IF(N171="nulová",J171,0)</f>
        <v>0</v>
      </c>
      <c r="BJ171" s="20" t="s">
        <v>79</v>
      </c>
      <c r="BK171" s="158">
        <f>ROUND(I171*H171,2)</f>
        <v>0</v>
      </c>
      <c r="BL171" s="20" t="s">
        <v>202</v>
      </c>
      <c r="BM171" s="157" t="s">
        <v>744</v>
      </c>
    </row>
    <row r="172" spans="1:65" s="2" customFormat="1" ht="14.45" customHeight="1">
      <c r="A172" s="35"/>
      <c r="B172" s="145"/>
      <c r="C172" s="146" t="s">
        <v>398</v>
      </c>
      <c r="D172" s="146" t="s">
        <v>197</v>
      </c>
      <c r="E172" s="147" t="s">
        <v>4971</v>
      </c>
      <c r="F172" s="148" t="s">
        <v>4972</v>
      </c>
      <c r="G172" s="149" t="s">
        <v>321</v>
      </c>
      <c r="H172" s="150">
        <v>2500</v>
      </c>
      <c r="I172" s="151"/>
      <c r="J172" s="152">
        <f>ROUND(I172*H172,2)</f>
        <v>0</v>
      </c>
      <c r="K172" s="148" t="s">
        <v>3</v>
      </c>
      <c r="L172" s="36"/>
      <c r="M172" s="153" t="s">
        <v>3</v>
      </c>
      <c r="N172" s="154" t="s">
        <v>43</v>
      </c>
      <c r="O172" s="56"/>
      <c r="P172" s="155">
        <f>O172*H172</f>
        <v>0</v>
      </c>
      <c r="Q172" s="155">
        <v>0</v>
      </c>
      <c r="R172" s="155">
        <f>Q172*H172</f>
        <v>0</v>
      </c>
      <c r="S172" s="155">
        <v>0</v>
      </c>
      <c r="T172" s="156">
        <f>S172*H172</f>
        <v>0</v>
      </c>
      <c r="U172" s="35"/>
      <c r="V172" s="35"/>
      <c r="W172" s="35"/>
      <c r="X172" s="35"/>
      <c r="Y172" s="35"/>
      <c r="Z172" s="35"/>
      <c r="AA172" s="35"/>
      <c r="AB172" s="35"/>
      <c r="AC172" s="35"/>
      <c r="AD172" s="35"/>
      <c r="AE172" s="35"/>
      <c r="AR172" s="157" t="s">
        <v>202</v>
      </c>
      <c r="AT172" s="157" t="s">
        <v>197</v>
      </c>
      <c r="AU172" s="157" t="s">
        <v>202</v>
      </c>
      <c r="AY172" s="20" t="s">
        <v>195</v>
      </c>
      <c r="BE172" s="158">
        <f>IF(N172="základní",J172,0)</f>
        <v>0</v>
      </c>
      <c r="BF172" s="158">
        <f>IF(N172="snížená",J172,0)</f>
        <v>0</v>
      </c>
      <c r="BG172" s="158">
        <f>IF(N172="zákl. přenesená",J172,0)</f>
        <v>0</v>
      </c>
      <c r="BH172" s="158">
        <f>IF(N172="sníž. přenesená",J172,0)</f>
        <v>0</v>
      </c>
      <c r="BI172" s="158">
        <f>IF(N172="nulová",J172,0)</f>
        <v>0</v>
      </c>
      <c r="BJ172" s="20" t="s">
        <v>79</v>
      </c>
      <c r="BK172" s="158">
        <f>ROUND(I172*H172,2)</f>
        <v>0</v>
      </c>
      <c r="BL172" s="20" t="s">
        <v>202</v>
      </c>
      <c r="BM172" s="157" t="s">
        <v>753</v>
      </c>
    </row>
    <row r="173" spans="1:65" s="2" customFormat="1" ht="14.45" customHeight="1">
      <c r="A173" s="35"/>
      <c r="B173" s="145"/>
      <c r="C173" s="146" t="s">
        <v>407</v>
      </c>
      <c r="D173" s="146" t="s">
        <v>197</v>
      </c>
      <c r="E173" s="147" t="s">
        <v>4973</v>
      </c>
      <c r="F173" s="148" t="s">
        <v>4974</v>
      </c>
      <c r="G173" s="149" t="s">
        <v>4903</v>
      </c>
      <c r="H173" s="150">
        <v>1</v>
      </c>
      <c r="I173" s="151"/>
      <c r="J173" s="152">
        <f>ROUND(I173*H173,2)</f>
        <v>0</v>
      </c>
      <c r="K173" s="148" t="s">
        <v>3</v>
      </c>
      <c r="L173" s="36"/>
      <c r="M173" s="153" t="s">
        <v>3</v>
      </c>
      <c r="N173" s="154" t="s">
        <v>43</v>
      </c>
      <c r="O173" s="56"/>
      <c r="P173" s="155">
        <f>O173*H173</f>
        <v>0</v>
      </c>
      <c r="Q173" s="155">
        <v>0</v>
      </c>
      <c r="R173" s="155">
        <f>Q173*H173</f>
        <v>0</v>
      </c>
      <c r="S173" s="155">
        <v>0</v>
      </c>
      <c r="T173" s="156">
        <f>S173*H173</f>
        <v>0</v>
      </c>
      <c r="U173" s="35"/>
      <c r="V173" s="35"/>
      <c r="W173" s="35"/>
      <c r="X173" s="35"/>
      <c r="Y173" s="35"/>
      <c r="Z173" s="35"/>
      <c r="AA173" s="35"/>
      <c r="AB173" s="35"/>
      <c r="AC173" s="35"/>
      <c r="AD173" s="35"/>
      <c r="AE173" s="35"/>
      <c r="AR173" s="157" t="s">
        <v>202</v>
      </c>
      <c r="AT173" s="157" t="s">
        <v>197</v>
      </c>
      <c r="AU173" s="157" t="s">
        <v>202</v>
      </c>
      <c r="AY173" s="20" t="s">
        <v>195</v>
      </c>
      <c r="BE173" s="158">
        <f>IF(N173="základní",J173,0)</f>
        <v>0</v>
      </c>
      <c r="BF173" s="158">
        <f>IF(N173="snížená",J173,0)</f>
        <v>0</v>
      </c>
      <c r="BG173" s="158">
        <f>IF(N173="zákl. přenesená",J173,0)</f>
        <v>0</v>
      </c>
      <c r="BH173" s="158">
        <f>IF(N173="sníž. přenesená",J173,0)</f>
        <v>0</v>
      </c>
      <c r="BI173" s="158">
        <f>IF(N173="nulová",J173,0)</f>
        <v>0</v>
      </c>
      <c r="BJ173" s="20" t="s">
        <v>79</v>
      </c>
      <c r="BK173" s="158">
        <f>ROUND(I173*H173,2)</f>
        <v>0</v>
      </c>
      <c r="BL173" s="20" t="s">
        <v>202</v>
      </c>
      <c r="BM173" s="157" t="s">
        <v>765</v>
      </c>
    </row>
    <row r="174" spans="1:65" s="2" customFormat="1" ht="24.2" customHeight="1">
      <c r="A174" s="35"/>
      <c r="B174" s="145"/>
      <c r="C174" s="146" t="s">
        <v>413</v>
      </c>
      <c r="D174" s="146" t="s">
        <v>197</v>
      </c>
      <c r="E174" s="147" t="s">
        <v>4975</v>
      </c>
      <c r="F174" s="148" t="s">
        <v>4976</v>
      </c>
      <c r="G174" s="149" t="s">
        <v>4942</v>
      </c>
      <c r="H174" s="150">
        <v>1</v>
      </c>
      <c r="I174" s="151"/>
      <c r="J174" s="152">
        <f>ROUND(I174*H174,2)</f>
        <v>0</v>
      </c>
      <c r="K174" s="148" t="s">
        <v>3</v>
      </c>
      <c r="L174" s="36"/>
      <c r="M174" s="153" t="s">
        <v>3</v>
      </c>
      <c r="N174" s="154" t="s">
        <v>43</v>
      </c>
      <c r="O174" s="56"/>
      <c r="P174" s="155">
        <f>O174*H174</f>
        <v>0</v>
      </c>
      <c r="Q174" s="155">
        <v>0</v>
      </c>
      <c r="R174" s="155">
        <f>Q174*H174</f>
        <v>0</v>
      </c>
      <c r="S174" s="155">
        <v>0</v>
      </c>
      <c r="T174" s="156">
        <f>S174*H174</f>
        <v>0</v>
      </c>
      <c r="U174" s="35"/>
      <c r="V174" s="35"/>
      <c r="W174" s="35"/>
      <c r="X174" s="35"/>
      <c r="Y174" s="35"/>
      <c r="Z174" s="35"/>
      <c r="AA174" s="35"/>
      <c r="AB174" s="35"/>
      <c r="AC174" s="35"/>
      <c r="AD174" s="35"/>
      <c r="AE174" s="35"/>
      <c r="AR174" s="157" t="s">
        <v>202</v>
      </c>
      <c r="AT174" s="157" t="s">
        <v>197</v>
      </c>
      <c r="AU174" s="157" t="s">
        <v>202</v>
      </c>
      <c r="AY174" s="20" t="s">
        <v>195</v>
      </c>
      <c r="BE174" s="158">
        <f>IF(N174="základní",J174,0)</f>
        <v>0</v>
      </c>
      <c r="BF174" s="158">
        <f>IF(N174="snížená",J174,0)</f>
        <v>0</v>
      </c>
      <c r="BG174" s="158">
        <f>IF(N174="zákl. přenesená",J174,0)</f>
        <v>0</v>
      </c>
      <c r="BH174" s="158">
        <f>IF(N174="sníž. přenesená",J174,0)</f>
        <v>0</v>
      </c>
      <c r="BI174" s="158">
        <f>IF(N174="nulová",J174,0)</f>
        <v>0</v>
      </c>
      <c r="BJ174" s="20" t="s">
        <v>79</v>
      </c>
      <c r="BK174" s="158">
        <f>ROUND(I174*H174,2)</f>
        <v>0</v>
      </c>
      <c r="BL174" s="20" t="s">
        <v>202</v>
      </c>
      <c r="BM174" s="157" t="s">
        <v>775</v>
      </c>
    </row>
    <row r="175" spans="1:65" s="16" customFormat="1" ht="20.85" customHeight="1">
      <c r="B175" s="208"/>
      <c r="D175" s="209" t="s">
        <v>71</v>
      </c>
      <c r="E175" s="209" t="s">
        <v>4977</v>
      </c>
      <c r="F175" s="209" t="s">
        <v>4978</v>
      </c>
      <c r="I175" s="210"/>
      <c r="J175" s="211">
        <f>BK175</f>
        <v>0</v>
      </c>
      <c r="L175" s="208"/>
      <c r="M175" s="212"/>
      <c r="N175" s="213"/>
      <c r="O175" s="213"/>
      <c r="P175" s="214">
        <f>SUM(P176:P180)</f>
        <v>0</v>
      </c>
      <c r="Q175" s="213"/>
      <c r="R175" s="214">
        <f>SUM(R176:R180)</f>
        <v>0</v>
      </c>
      <c r="S175" s="213"/>
      <c r="T175" s="215">
        <f>SUM(T176:T180)</f>
        <v>0</v>
      </c>
      <c r="AR175" s="209" t="s">
        <v>79</v>
      </c>
      <c r="AT175" s="216" t="s">
        <v>71</v>
      </c>
      <c r="AU175" s="216" t="s">
        <v>109</v>
      </c>
      <c r="AY175" s="209" t="s">
        <v>195</v>
      </c>
      <c r="BK175" s="217">
        <f>SUM(BK176:BK180)</f>
        <v>0</v>
      </c>
    </row>
    <row r="176" spans="1:65" s="2" customFormat="1" ht="14.45" customHeight="1">
      <c r="A176" s="35"/>
      <c r="B176" s="145"/>
      <c r="C176" s="146" t="s">
        <v>419</v>
      </c>
      <c r="D176" s="146" t="s">
        <v>197</v>
      </c>
      <c r="E176" s="147" t="s">
        <v>4979</v>
      </c>
      <c r="F176" s="148" t="s">
        <v>4980</v>
      </c>
      <c r="G176" s="149" t="s">
        <v>321</v>
      </c>
      <c r="H176" s="150">
        <v>2500</v>
      </c>
      <c r="I176" s="151"/>
      <c r="J176" s="152">
        <f>ROUND(I176*H176,2)</f>
        <v>0</v>
      </c>
      <c r="K176" s="148" t="s">
        <v>3</v>
      </c>
      <c r="L176" s="36"/>
      <c r="M176" s="153" t="s">
        <v>3</v>
      </c>
      <c r="N176" s="154" t="s">
        <v>43</v>
      </c>
      <c r="O176" s="56"/>
      <c r="P176" s="155">
        <f>O176*H176</f>
        <v>0</v>
      </c>
      <c r="Q176" s="155">
        <v>0</v>
      </c>
      <c r="R176" s="155">
        <f>Q176*H176</f>
        <v>0</v>
      </c>
      <c r="S176" s="155">
        <v>0</v>
      </c>
      <c r="T176" s="156">
        <f>S176*H176</f>
        <v>0</v>
      </c>
      <c r="U176" s="35"/>
      <c r="V176" s="35"/>
      <c r="W176" s="35"/>
      <c r="X176" s="35"/>
      <c r="Y176" s="35"/>
      <c r="Z176" s="35"/>
      <c r="AA176" s="35"/>
      <c r="AB176" s="35"/>
      <c r="AC176" s="35"/>
      <c r="AD176" s="35"/>
      <c r="AE176" s="35"/>
      <c r="AR176" s="157" t="s">
        <v>202</v>
      </c>
      <c r="AT176" s="157" t="s">
        <v>197</v>
      </c>
      <c r="AU176" s="157" t="s">
        <v>202</v>
      </c>
      <c r="AY176" s="20" t="s">
        <v>195</v>
      </c>
      <c r="BE176" s="158">
        <f>IF(N176="základní",J176,0)</f>
        <v>0</v>
      </c>
      <c r="BF176" s="158">
        <f>IF(N176="snížená",J176,0)</f>
        <v>0</v>
      </c>
      <c r="BG176" s="158">
        <f>IF(N176="zákl. přenesená",J176,0)</f>
        <v>0</v>
      </c>
      <c r="BH176" s="158">
        <f>IF(N176="sníž. přenesená",J176,0)</f>
        <v>0</v>
      </c>
      <c r="BI176" s="158">
        <f>IF(N176="nulová",J176,0)</f>
        <v>0</v>
      </c>
      <c r="BJ176" s="20" t="s">
        <v>79</v>
      </c>
      <c r="BK176" s="158">
        <f>ROUND(I176*H176,2)</f>
        <v>0</v>
      </c>
      <c r="BL176" s="20" t="s">
        <v>202</v>
      </c>
      <c r="BM176" s="157" t="s">
        <v>788</v>
      </c>
    </row>
    <row r="177" spans="1:65" s="2" customFormat="1" ht="14.45" customHeight="1">
      <c r="A177" s="35"/>
      <c r="B177" s="145"/>
      <c r="C177" s="146" t="s">
        <v>423</v>
      </c>
      <c r="D177" s="146" t="s">
        <v>197</v>
      </c>
      <c r="E177" s="147" t="s">
        <v>4981</v>
      </c>
      <c r="F177" s="148" t="s">
        <v>4982</v>
      </c>
      <c r="G177" s="149" t="s">
        <v>321</v>
      </c>
      <c r="H177" s="150">
        <v>2500</v>
      </c>
      <c r="I177" s="151"/>
      <c r="J177" s="152">
        <f>ROUND(I177*H177,2)</f>
        <v>0</v>
      </c>
      <c r="K177" s="148" t="s">
        <v>3</v>
      </c>
      <c r="L177" s="36"/>
      <c r="M177" s="153" t="s">
        <v>3</v>
      </c>
      <c r="N177" s="154" t="s">
        <v>43</v>
      </c>
      <c r="O177" s="56"/>
      <c r="P177" s="155">
        <f>O177*H177</f>
        <v>0</v>
      </c>
      <c r="Q177" s="155">
        <v>0</v>
      </c>
      <c r="R177" s="155">
        <f>Q177*H177</f>
        <v>0</v>
      </c>
      <c r="S177" s="155">
        <v>0</v>
      </c>
      <c r="T177" s="156">
        <f>S177*H177</f>
        <v>0</v>
      </c>
      <c r="U177" s="35"/>
      <c r="V177" s="35"/>
      <c r="W177" s="35"/>
      <c r="X177" s="35"/>
      <c r="Y177" s="35"/>
      <c r="Z177" s="35"/>
      <c r="AA177" s="35"/>
      <c r="AB177" s="35"/>
      <c r="AC177" s="35"/>
      <c r="AD177" s="35"/>
      <c r="AE177" s="35"/>
      <c r="AR177" s="157" t="s">
        <v>202</v>
      </c>
      <c r="AT177" s="157" t="s">
        <v>197</v>
      </c>
      <c r="AU177" s="157" t="s">
        <v>202</v>
      </c>
      <c r="AY177" s="20" t="s">
        <v>195</v>
      </c>
      <c r="BE177" s="158">
        <f>IF(N177="základní",J177,0)</f>
        <v>0</v>
      </c>
      <c r="BF177" s="158">
        <f>IF(N177="snížená",J177,0)</f>
        <v>0</v>
      </c>
      <c r="BG177" s="158">
        <f>IF(N177="zákl. přenesená",J177,0)</f>
        <v>0</v>
      </c>
      <c r="BH177" s="158">
        <f>IF(N177="sníž. přenesená",J177,0)</f>
        <v>0</v>
      </c>
      <c r="BI177" s="158">
        <f>IF(N177="nulová",J177,0)</f>
        <v>0</v>
      </c>
      <c r="BJ177" s="20" t="s">
        <v>79</v>
      </c>
      <c r="BK177" s="158">
        <f>ROUND(I177*H177,2)</f>
        <v>0</v>
      </c>
      <c r="BL177" s="20" t="s">
        <v>202</v>
      </c>
      <c r="BM177" s="157" t="s">
        <v>800</v>
      </c>
    </row>
    <row r="178" spans="1:65" s="2" customFormat="1" ht="14.45" customHeight="1">
      <c r="A178" s="35"/>
      <c r="B178" s="145"/>
      <c r="C178" s="146" t="s">
        <v>428</v>
      </c>
      <c r="D178" s="146" t="s">
        <v>197</v>
      </c>
      <c r="E178" s="147" t="s">
        <v>4983</v>
      </c>
      <c r="F178" s="148" t="s">
        <v>4984</v>
      </c>
      <c r="G178" s="149" t="s">
        <v>321</v>
      </c>
      <c r="H178" s="150">
        <v>2500</v>
      </c>
      <c r="I178" s="151"/>
      <c r="J178" s="152">
        <f>ROUND(I178*H178,2)</f>
        <v>0</v>
      </c>
      <c r="K178" s="148" t="s">
        <v>3</v>
      </c>
      <c r="L178" s="36"/>
      <c r="M178" s="153" t="s">
        <v>3</v>
      </c>
      <c r="N178" s="154" t="s">
        <v>43</v>
      </c>
      <c r="O178" s="56"/>
      <c r="P178" s="155">
        <f>O178*H178</f>
        <v>0</v>
      </c>
      <c r="Q178" s="155">
        <v>0</v>
      </c>
      <c r="R178" s="155">
        <f>Q178*H178</f>
        <v>0</v>
      </c>
      <c r="S178" s="155">
        <v>0</v>
      </c>
      <c r="T178" s="156">
        <f>S178*H178</f>
        <v>0</v>
      </c>
      <c r="U178" s="35"/>
      <c r="V178" s="35"/>
      <c r="W178" s="35"/>
      <c r="X178" s="35"/>
      <c r="Y178" s="35"/>
      <c r="Z178" s="35"/>
      <c r="AA178" s="35"/>
      <c r="AB178" s="35"/>
      <c r="AC178" s="35"/>
      <c r="AD178" s="35"/>
      <c r="AE178" s="35"/>
      <c r="AR178" s="157" t="s">
        <v>202</v>
      </c>
      <c r="AT178" s="157" t="s">
        <v>197</v>
      </c>
      <c r="AU178" s="157" t="s">
        <v>202</v>
      </c>
      <c r="AY178" s="20" t="s">
        <v>195</v>
      </c>
      <c r="BE178" s="158">
        <f>IF(N178="základní",J178,0)</f>
        <v>0</v>
      </c>
      <c r="BF178" s="158">
        <f>IF(N178="snížená",J178,0)</f>
        <v>0</v>
      </c>
      <c r="BG178" s="158">
        <f>IF(N178="zákl. přenesená",J178,0)</f>
        <v>0</v>
      </c>
      <c r="BH178" s="158">
        <f>IF(N178="sníž. přenesená",J178,0)</f>
        <v>0</v>
      </c>
      <c r="BI178" s="158">
        <f>IF(N178="nulová",J178,0)</f>
        <v>0</v>
      </c>
      <c r="BJ178" s="20" t="s">
        <v>79</v>
      </c>
      <c r="BK178" s="158">
        <f>ROUND(I178*H178,2)</f>
        <v>0</v>
      </c>
      <c r="BL178" s="20" t="s">
        <v>202</v>
      </c>
      <c r="BM178" s="157" t="s">
        <v>813</v>
      </c>
    </row>
    <row r="179" spans="1:65" s="2" customFormat="1" ht="14.45" customHeight="1">
      <c r="A179" s="35"/>
      <c r="B179" s="145"/>
      <c r="C179" s="146" t="s">
        <v>436</v>
      </c>
      <c r="D179" s="146" t="s">
        <v>197</v>
      </c>
      <c r="E179" s="147" t="s">
        <v>4985</v>
      </c>
      <c r="F179" s="148" t="s">
        <v>4986</v>
      </c>
      <c r="G179" s="149" t="s">
        <v>4903</v>
      </c>
      <c r="H179" s="150">
        <v>80</v>
      </c>
      <c r="I179" s="151"/>
      <c r="J179" s="152">
        <f>ROUND(I179*H179,2)</f>
        <v>0</v>
      </c>
      <c r="K179" s="148" t="s">
        <v>3</v>
      </c>
      <c r="L179" s="36"/>
      <c r="M179" s="153" t="s">
        <v>3</v>
      </c>
      <c r="N179" s="154" t="s">
        <v>43</v>
      </c>
      <c r="O179" s="56"/>
      <c r="P179" s="155">
        <f>O179*H179</f>
        <v>0</v>
      </c>
      <c r="Q179" s="155">
        <v>0</v>
      </c>
      <c r="R179" s="155">
        <f>Q179*H179</f>
        <v>0</v>
      </c>
      <c r="S179" s="155">
        <v>0</v>
      </c>
      <c r="T179" s="156">
        <f>S179*H179</f>
        <v>0</v>
      </c>
      <c r="U179" s="35"/>
      <c r="V179" s="35"/>
      <c r="W179" s="35"/>
      <c r="X179" s="35"/>
      <c r="Y179" s="35"/>
      <c r="Z179" s="35"/>
      <c r="AA179" s="35"/>
      <c r="AB179" s="35"/>
      <c r="AC179" s="35"/>
      <c r="AD179" s="35"/>
      <c r="AE179" s="35"/>
      <c r="AR179" s="157" t="s">
        <v>202</v>
      </c>
      <c r="AT179" s="157" t="s">
        <v>197</v>
      </c>
      <c r="AU179" s="157" t="s">
        <v>202</v>
      </c>
      <c r="AY179" s="20" t="s">
        <v>195</v>
      </c>
      <c r="BE179" s="158">
        <f>IF(N179="základní",J179,0)</f>
        <v>0</v>
      </c>
      <c r="BF179" s="158">
        <f>IF(N179="snížená",J179,0)</f>
        <v>0</v>
      </c>
      <c r="BG179" s="158">
        <f>IF(N179="zákl. přenesená",J179,0)</f>
        <v>0</v>
      </c>
      <c r="BH179" s="158">
        <f>IF(N179="sníž. přenesená",J179,0)</f>
        <v>0</v>
      </c>
      <c r="BI179" s="158">
        <f>IF(N179="nulová",J179,0)</f>
        <v>0</v>
      </c>
      <c r="BJ179" s="20" t="s">
        <v>79</v>
      </c>
      <c r="BK179" s="158">
        <f>ROUND(I179*H179,2)</f>
        <v>0</v>
      </c>
      <c r="BL179" s="20" t="s">
        <v>202</v>
      </c>
      <c r="BM179" s="157" t="s">
        <v>824</v>
      </c>
    </row>
    <row r="180" spans="1:65" s="2" customFormat="1" ht="14.45" customHeight="1">
      <c r="A180" s="35"/>
      <c r="B180" s="145"/>
      <c r="C180" s="146" t="s">
        <v>443</v>
      </c>
      <c r="D180" s="146" t="s">
        <v>197</v>
      </c>
      <c r="E180" s="147" t="s">
        <v>4987</v>
      </c>
      <c r="F180" s="148" t="s">
        <v>4988</v>
      </c>
      <c r="G180" s="149" t="s">
        <v>4942</v>
      </c>
      <c r="H180" s="150">
        <v>1</v>
      </c>
      <c r="I180" s="151"/>
      <c r="J180" s="152">
        <f>ROUND(I180*H180,2)</f>
        <v>0</v>
      </c>
      <c r="K180" s="148" t="s">
        <v>3</v>
      </c>
      <c r="L180" s="36"/>
      <c r="M180" s="153" t="s">
        <v>3</v>
      </c>
      <c r="N180" s="154" t="s">
        <v>43</v>
      </c>
      <c r="O180" s="56"/>
      <c r="P180" s="155">
        <f>O180*H180</f>
        <v>0</v>
      </c>
      <c r="Q180" s="155">
        <v>0</v>
      </c>
      <c r="R180" s="155">
        <f>Q180*H180</f>
        <v>0</v>
      </c>
      <c r="S180" s="155">
        <v>0</v>
      </c>
      <c r="T180" s="156">
        <f>S180*H180</f>
        <v>0</v>
      </c>
      <c r="U180" s="35"/>
      <c r="V180" s="35"/>
      <c r="W180" s="35"/>
      <c r="X180" s="35"/>
      <c r="Y180" s="35"/>
      <c r="Z180" s="35"/>
      <c r="AA180" s="35"/>
      <c r="AB180" s="35"/>
      <c r="AC180" s="35"/>
      <c r="AD180" s="35"/>
      <c r="AE180" s="35"/>
      <c r="AR180" s="157" t="s">
        <v>202</v>
      </c>
      <c r="AT180" s="157" t="s">
        <v>197</v>
      </c>
      <c r="AU180" s="157" t="s">
        <v>202</v>
      </c>
      <c r="AY180" s="20" t="s">
        <v>195</v>
      </c>
      <c r="BE180" s="158">
        <f>IF(N180="základní",J180,0)</f>
        <v>0</v>
      </c>
      <c r="BF180" s="158">
        <f>IF(N180="snížená",J180,0)</f>
        <v>0</v>
      </c>
      <c r="BG180" s="158">
        <f>IF(N180="zákl. přenesená",J180,0)</f>
        <v>0</v>
      </c>
      <c r="BH180" s="158">
        <f>IF(N180="sníž. přenesená",J180,0)</f>
        <v>0</v>
      </c>
      <c r="BI180" s="158">
        <f>IF(N180="nulová",J180,0)</f>
        <v>0</v>
      </c>
      <c r="BJ180" s="20" t="s">
        <v>79</v>
      </c>
      <c r="BK180" s="158">
        <f>ROUND(I180*H180,2)</f>
        <v>0</v>
      </c>
      <c r="BL180" s="20" t="s">
        <v>202</v>
      </c>
      <c r="BM180" s="157" t="s">
        <v>836</v>
      </c>
    </row>
    <row r="181" spans="1:65" s="16" customFormat="1" ht="20.85" customHeight="1">
      <c r="B181" s="208"/>
      <c r="D181" s="209" t="s">
        <v>71</v>
      </c>
      <c r="E181" s="209" t="s">
        <v>4989</v>
      </c>
      <c r="F181" s="209" t="s">
        <v>4990</v>
      </c>
      <c r="I181" s="210"/>
      <c r="J181" s="211">
        <f>BK181</f>
        <v>0</v>
      </c>
      <c r="L181" s="208"/>
      <c r="M181" s="212"/>
      <c r="N181" s="213"/>
      <c r="O181" s="213"/>
      <c r="P181" s="214">
        <f>SUM(P182:P188)</f>
        <v>0</v>
      </c>
      <c r="Q181" s="213"/>
      <c r="R181" s="214">
        <f>SUM(R182:R188)</f>
        <v>0</v>
      </c>
      <c r="S181" s="213"/>
      <c r="T181" s="215">
        <f>SUM(T182:T188)</f>
        <v>0</v>
      </c>
      <c r="AR181" s="209" t="s">
        <v>79</v>
      </c>
      <c r="AT181" s="216" t="s">
        <v>71</v>
      </c>
      <c r="AU181" s="216" t="s">
        <v>109</v>
      </c>
      <c r="AY181" s="209" t="s">
        <v>195</v>
      </c>
      <c r="BK181" s="217">
        <f>SUM(BK182:BK188)</f>
        <v>0</v>
      </c>
    </row>
    <row r="182" spans="1:65" s="2" customFormat="1" ht="14.45" customHeight="1">
      <c r="A182" s="35"/>
      <c r="B182" s="145"/>
      <c r="C182" s="146" t="s">
        <v>448</v>
      </c>
      <c r="D182" s="146" t="s">
        <v>197</v>
      </c>
      <c r="E182" s="147" t="s">
        <v>4991</v>
      </c>
      <c r="F182" s="148" t="s">
        <v>4992</v>
      </c>
      <c r="G182" s="149" t="s">
        <v>4903</v>
      </c>
      <c r="H182" s="150">
        <v>1</v>
      </c>
      <c r="I182" s="151"/>
      <c r="J182" s="152">
        <f t="shared" ref="J182:J188" si="20">ROUND(I182*H182,2)</f>
        <v>0</v>
      </c>
      <c r="K182" s="148" t="s">
        <v>3</v>
      </c>
      <c r="L182" s="36"/>
      <c r="M182" s="153" t="s">
        <v>3</v>
      </c>
      <c r="N182" s="154" t="s">
        <v>43</v>
      </c>
      <c r="O182" s="56"/>
      <c r="P182" s="155">
        <f t="shared" ref="P182:P188" si="21">O182*H182</f>
        <v>0</v>
      </c>
      <c r="Q182" s="155">
        <v>0</v>
      </c>
      <c r="R182" s="155">
        <f t="shared" ref="R182:R188" si="22">Q182*H182</f>
        <v>0</v>
      </c>
      <c r="S182" s="155">
        <v>0</v>
      </c>
      <c r="T182" s="156">
        <f t="shared" ref="T182:T188" si="23">S182*H182</f>
        <v>0</v>
      </c>
      <c r="U182" s="35"/>
      <c r="V182" s="35"/>
      <c r="W182" s="35"/>
      <c r="X182" s="35"/>
      <c r="Y182" s="35"/>
      <c r="Z182" s="35"/>
      <c r="AA182" s="35"/>
      <c r="AB182" s="35"/>
      <c r="AC182" s="35"/>
      <c r="AD182" s="35"/>
      <c r="AE182" s="35"/>
      <c r="AR182" s="157" t="s">
        <v>202</v>
      </c>
      <c r="AT182" s="157" t="s">
        <v>197</v>
      </c>
      <c r="AU182" s="157" t="s">
        <v>202</v>
      </c>
      <c r="AY182" s="20" t="s">
        <v>195</v>
      </c>
      <c r="BE182" s="158">
        <f t="shared" ref="BE182:BE188" si="24">IF(N182="základní",J182,0)</f>
        <v>0</v>
      </c>
      <c r="BF182" s="158">
        <f t="shared" ref="BF182:BF188" si="25">IF(N182="snížená",J182,0)</f>
        <v>0</v>
      </c>
      <c r="BG182" s="158">
        <f t="shared" ref="BG182:BG188" si="26">IF(N182="zákl. přenesená",J182,0)</f>
        <v>0</v>
      </c>
      <c r="BH182" s="158">
        <f t="shared" ref="BH182:BH188" si="27">IF(N182="sníž. přenesená",J182,0)</f>
        <v>0</v>
      </c>
      <c r="BI182" s="158">
        <f t="shared" ref="BI182:BI188" si="28">IF(N182="nulová",J182,0)</f>
        <v>0</v>
      </c>
      <c r="BJ182" s="20" t="s">
        <v>79</v>
      </c>
      <c r="BK182" s="158">
        <f t="shared" ref="BK182:BK188" si="29">ROUND(I182*H182,2)</f>
        <v>0</v>
      </c>
      <c r="BL182" s="20" t="s">
        <v>202</v>
      </c>
      <c r="BM182" s="157" t="s">
        <v>847</v>
      </c>
    </row>
    <row r="183" spans="1:65" s="2" customFormat="1" ht="14.45" customHeight="1">
      <c r="A183" s="35"/>
      <c r="B183" s="145"/>
      <c r="C183" s="146" t="s">
        <v>454</v>
      </c>
      <c r="D183" s="146" t="s">
        <v>197</v>
      </c>
      <c r="E183" s="147" t="s">
        <v>4993</v>
      </c>
      <c r="F183" s="148" t="s">
        <v>4994</v>
      </c>
      <c r="G183" s="149" t="s">
        <v>4995</v>
      </c>
      <c r="H183" s="150">
        <v>1</v>
      </c>
      <c r="I183" s="151"/>
      <c r="J183" s="152">
        <f t="shared" si="20"/>
        <v>0</v>
      </c>
      <c r="K183" s="148" t="s">
        <v>3</v>
      </c>
      <c r="L183" s="36"/>
      <c r="M183" s="153" t="s">
        <v>3</v>
      </c>
      <c r="N183" s="154" t="s">
        <v>43</v>
      </c>
      <c r="O183" s="56"/>
      <c r="P183" s="155">
        <f t="shared" si="21"/>
        <v>0</v>
      </c>
      <c r="Q183" s="155">
        <v>0</v>
      </c>
      <c r="R183" s="155">
        <f t="shared" si="22"/>
        <v>0</v>
      </c>
      <c r="S183" s="155">
        <v>0</v>
      </c>
      <c r="T183" s="156">
        <f t="shared" si="23"/>
        <v>0</v>
      </c>
      <c r="U183" s="35"/>
      <c r="V183" s="35"/>
      <c r="W183" s="35"/>
      <c r="X183" s="35"/>
      <c r="Y183" s="35"/>
      <c r="Z183" s="35"/>
      <c r="AA183" s="35"/>
      <c r="AB183" s="35"/>
      <c r="AC183" s="35"/>
      <c r="AD183" s="35"/>
      <c r="AE183" s="35"/>
      <c r="AR183" s="157" t="s">
        <v>202</v>
      </c>
      <c r="AT183" s="157" t="s">
        <v>197</v>
      </c>
      <c r="AU183" s="157" t="s">
        <v>202</v>
      </c>
      <c r="AY183" s="20" t="s">
        <v>195</v>
      </c>
      <c r="BE183" s="158">
        <f t="shared" si="24"/>
        <v>0</v>
      </c>
      <c r="BF183" s="158">
        <f t="shared" si="25"/>
        <v>0</v>
      </c>
      <c r="BG183" s="158">
        <f t="shared" si="26"/>
        <v>0</v>
      </c>
      <c r="BH183" s="158">
        <f t="shared" si="27"/>
        <v>0</v>
      </c>
      <c r="BI183" s="158">
        <f t="shared" si="28"/>
        <v>0</v>
      </c>
      <c r="BJ183" s="20" t="s">
        <v>79</v>
      </c>
      <c r="BK183" s="158">
        <f t="shared" si="29"/>
        <v>0</v>
      </c>
      <c r="BL183" s="20" t="s">
        <v>202</v>
      </c>
      <c r="BM183" s="157" t="s">
        <v>858</v>
      </c>
    </row>
    <row r="184" spans="1:65" s="2" customFormat="1" ht="14.45" customHeight="1">
      <c r="A184" s="35"/>
      <c r="B184" s="145"/>
      <c r="C184" s="146" t="s">
        <v>459</v>
      </c>
      <c r="D184" s="146" t="s">
        <v>197</v>
      </c>
      <c r="E184" s="147" t="s">
        <v>4996</v>
      </c>
      <c r="F184" s="148" t="s">
        <v>4997</v>
      </c>
      <c r="G184" s="149" t="s">
        <v>4747</v>
      </c>
      <c r="H184" s="150">
        <v>8</v>
      </c>
      <c r="I184" s="151"/>
      <c r="J184" s="152">
        <f t="shared" si="20"/>
        <v>0</v>
      </c>
      <c r="K184" s="148" t="s">
        <v>3</v>
      </c>
      <c r="L184" s="36"/>
      <c r="M184" s="153" t="s">
        <v>3</v>
      </c>
      <c r="N184" s="154" t="s">
        <v>43</v>
      </c>
      <c r="O184" s="56"/>
      <c r="P184" s="155">
        <f t="shared" si="21"/>
        <v>0</v>
      </c>
      <c r="Q184" s="155">
        <v>0</v>
      </c>
      <c r="R184" s="155">
        <f t="shared" si="22"/>
        <v>0</v>
      </c>
      <c r="S184" s="155">
        <v>0</v>
      </c>
      <c r="T184" s="156">
        <f t="shared" si="23"/>
        <v>0</v>
      </c>
      <c r="U184" s="35"/>
      <c r="V184" s="35"/>
      <c r="W184" s="35"/>
      <c r="X184" s="35"/>
      <c r="Y184" s="35"/>
      <c r="Z184" s="35"/>
      <c r="AA184" s="35"/>
      <c r="AB184" s="35"/>
      <c r="AC184" s="35"/>
      <c r="AD184" s="35"/>
      <c r="AE184" s="35"/>
      <c r="AR184" s="157" t="s">
        <v>202</v>
      </c>
      <c r="AT184" s="157" t="s">
        <v>197</v>
      </c>
      <c r="AU184" s="157" t="s">
        <v>202</v>
      </c>
      <c r="AY184" s="20" t="s">
        <v>195</v>
      </c>
      <c r="BE184" s="158">
        <f t="shared" si="24"/>
        <v>0</v>
      </c>
      <c r="BF184" s="158">
        <f t="shared" si="25"/>
        <v>0</v>
      </c>
      <c r="BG184" s="158">
        <f t="shared" si="26"/>
        <v>0</v>
      </c>
      <c r="BH184" s="158">
        <f t="shared" si="27"/>
        <v>0</v>
      </c>
      <c r="BI184" s="158">
        <f t="shared" si="28"/>
        <v>0</v>
      </c>
      <c r="BJ184" s="20" t="s">
        <v>79</v>
      </c>
      <c r="BK184" s="158">
        <f t="shared" si="29"/>
        <v>0</v>
      </c>
      <c r="BL184" s="20" t="s">
        <v>202</v>
      </c>
      <c r="BM184" s="157" t="s">
        <v>868</v>
      </c>
    </row>
    <row r="185" spans="1:65" s="2" customFormat="1" ht="14.45" customHeight="1">
      <c r="A185" s="35"/>
      <c r="B185" s="145"/>
      <c r="C185" s="146" t="s">
        <v>464</v>
      </c>
      <c r="D185" s="146" t="s">
        <v>197</v>
      </c>
      <c r="E185" s="147" t="s">
        <v>4998</v>
      </c>
      <c r="F185" s="148" t="s">
        <v>4999</v>
      </c>
      <c r="G185" s="149" t="s">
        <v>4747</v>
      </c>
      <c r="H185" s="150">
        <v>8</v>
      </c>
      <c r="I185" s="151"/>
      <c r="J185" s="152">
        <f t="shared" si="20"/>
        <v>0</v>
      </c>
      <c r="K185" s="148" t="s">
        <v>3</v>
      </c>
      <c r="L185" s="36"/>
      <c r="M185" s="153" t="s">
        <v>3</v>
      </c>
      <c r="N185" s="154" t="s">
        <v>43</v>
      </c>
      <c r="O185" s="56"/>
      <c r="P185" s="155">
        <f t="shared" si="21"/>
        <v>0</v>
      </c>
      <c r="Q185" s="155">
        <v>0</v>
      </c>
      <c r="R185" s="155">
        <f t="shared" si="22"/>
        <v>0</v>
      </c>
      <c r="S185" s="155">
        <v>0</v>
      </c>
      <c r="T185" s="156">
        <f t="shared" si="23"/>
        <v>0</v>
      </c>
      <c r="U185" s="35"/>
      <c r="V185" s="35"/>
      <c r="W185" s="35"/>
      <c r="X185" s="35"/>
      <c r="Y185" s="35"/>
      <c r="Z185" s="35"/>
      <c r="AA185" s="35"/>
      <c r="AB185" s="35"/>
      <c r="AC185" s="35"/>
      <c r="AD185" s="35"/>
      <c r="AE185" s="35"/>
      <c r="AR185" s="157" t="s">
        <v>202</v>
      </c>
      <c r="AT185" s="157" t="s">
        <v>197</v>
      </c>
      <c r="AU185" s="157" t="s">
        <v>202</v>
      </c>
      <c r="AY185" s="20" t="s">
        <v>195</v>
      </c>
      <c r="BE185" s="158">
        <f t="shared" si="24"/>
        <v>0</v>
      </c>
      <c r="BF185" s="158">
        <f t="shared" si="25"/>
        <v>0</v>
      </c>
      <c r="BG185" s="158">
        <f t="shared" si="26"/>
        <v>0</v>
      </c>
      <c r="BH185" s="158">
        <f t="shared" si="27"/>
        <v>0</v>
      </c>
      <c r="BI185" s="158">
        <f t="shared" si="28"/>
        <v>0</v>
      </c>
      <c r="BJ185" s="20" t="s">
        <v>79</v>
      </c>
      <c r="BK185" s="158">
        <f t="shared" si="29"/>
        <v>0</v>
      </c>
      <c r="BL185" s="20" t="s">
        <v>202</v>
      </c>
      <c r="BM185" s="157" t="s">
        <v>878</v>
      </c>
    </row>
    <row r="186" spans="1:65" s="2" customFormat="1" ht="14.45" customHeight="1">
      <c r="A186" s="35"/>
      <c r="B186" s="145"/>
      <c r="C186" s="146" t="s">
        <v>471</v>
      </c>
      <c r="D186" s="146" t="s">
        <v>197</v>
      </c>
      <c r="E186" s="147" t="s">
        <v>5000</v>
      </c>
      <c r="F186" s="148" t="s">
        <v>5001</v>
      </c>
      <c r="G186" s="149" t="s">
        <v>4747</v>
      </c>
      <c r="H186" s="150">
        <v>6</v>
      </c>
      <c r="I186" s="151"/>
      <c r="J186" s="152">
        <f t="shared" si="20"/>
        <v>0</v>
      </c>
      <c r="K186" s="148" t="s">
        <v>3</v>
      </c>
      <c r="L186" s="36"/>
      <c r="M186" s="153" t="s">
        <v>3</v>
      </c>
      <c r="N186" s="154" t="s">
        <v>43</v>
      </c>
      <c r="O186" s="56"/>
      <c r="P186" s="155">
        <f t="shared" si="21"/>
        <v>0</v>
      </c>
      <c r="Q186" s="155">
        <v>0</v>
      </c>
      <c r="R186" s="155">
        <f t="shared" si="22"/>
        <v>0</v>
      </c>
      <c r="S186" s="155">
        <v>0</v>
      </c>
      <c r="T186" s="156">
        <f t="shared" si="23"/>
        <v>0</v>
      </c>
      <c r="U186" s="35"/>
      <c r="V186" s="35"/>
      <c r="W186" s="35"/>
      <c r="X186" s="35"/>
      <c r="Y186" s="35"/>
      <c r="Z186" s="35"/>
      <c r="AA186" s="35"/>
      <c r="AB186" s="35"/>
      <c r="AC186" s="35"/>
      <c r="AD186" s="35"/>
      <c r="AE186" s="35"/>
      <c r="AR186" s="157" t="s">
        <v>202</v>
      </c>
      <c r="AT186" s="157" t="s">
        <v>197</v>
      </c>
      <c r="AU186" s="157" t="s">
        <v>202</v>
      </c>
      <c r="AY186" s="20" t="s">
        <v>195</v>
      </c>
      <c r="BE186" s="158">
        <f t="shared" si="24"/>
        <v>0</v>
      </c>
      <c r="BF186" s="158">
        <f t="shared" si="25"/>
        <v>0</v>
      </c>
      <c r="BG186" s="158">
        <f t="shared" si="26"/>
        <v>0</v>
      </c>
      <c r="BH186" s="158">
        <f t="shared" si="27"/>
        <v>0</v>
      </c>
      <c r="BI186" s="158">
        <f t="shared" si="28"/>
        <v>0</v>
      </c>
      <c r="BJ186" s="20" t="s">
        <v>79</v>
      </c>
      <c r="BK186" s="158">
        <f t="shared" si="29"/>
        <v>0</v>
      </c>
      <c r="BL186" s="20" t="s">
        <v>202</v>
      </c>
      <c r="BM186" s="157" t="s">
        <v>913</v>
      </c>
    </row>
    <row r="187" spans="1:65" s="2" customFormat="1" ht="14.45" customHeight="1">
      <c r="A187" s="35"/>
      <c r="B187" s="145"/>
      <c r="C187" s="146" t="s">
        <v>476</v>
      </c>
      <c r="D187" s="146" t="s">
        <v>197</v>
      </c>
      <c r="E187" s="147" t="s">
        <v>5002</v>
      </c>
      <c r="F187" s="148" t="s">
        <v>5003</v>
      </c>
      <c r="G187" s="149" t="s">
        <v>5004</v>
      </c>
      <c r="H187" s="150">
        <v>1</v>
      </c>
      <c r="I187" s="151"/>
      <c r="J187" s="152">
        <f t="shared" si="20"/>
        <v>0</v>
      </c>
      <c r="K187" s="148" t="s">
        <v>3</v>
      </c>
      <c r="L187" s="36"/>
      <c r="M187" s="153" t="s">
        <v>3</v>
      </c>
      <c r="N187" s="154" t="s">
        <v>43</v>
      </c>
      <c r="O187" s="56"/>
      <c r="P187" s="155">
        <f t="shared" si="21"/>
        <v>0</v>
      </c>
      <c r="Q187" s="155">
        <v>0</v>
      </c>
      <c r="R187" s="155">
        <f t="shared" si="22"/>
        <v>0</v>
      </c>
      <c r="S187" s="155">
        <v>0</v>
      </c>
      <c r="T187" s="156">
        <f t="shared" si="23"/>
        <v>0</v>
      </c>
      <c r="U187" s="35"/>
      <c r="V187" s="35"/>
      <c r="W187" s="35"/>
      <c r="X187" s="35"/>
      <c r="Y187" s="35"/>
      <c r="Z187" s="35"/>
      <c r="AA187" s="35"/>
      <c r="AB187" s="35"/>
      <c r="AC187" s="35"/>
      <c r="AD187" s="35"/>
      <c r="AE187" s="35"/>
      <c r="AR187" s="157" t="s">
        <v>202</v>
      </c>
      <c r="AT187" s="157" t="s">
        <v>197</v>
      </c>
      <c r="AU187" s="157" t="s">
        <v>202</v>
      </c>
      <c r="AY187" s="20" t="s">
        <v>195</v>
      </c>
      <c r="BE187" s="158">
        <f t="shared" si="24"/>
        <v>0</v>
      </c>
      <c r="BF187" s="158">
        <f t="shared" si="25"/>
        <v>0</v>
      </c>
      <c r="BG187" s="158">
        <f t="shared" si="26"/>
        <v>0</v>
      </c>
      <c r="BH187" s="158">
        <f t="shared" si="27"/>
        <v>0</v>
      </c>
      <c r="BI187" s="158">
        <f t="shared" si="28"/>
        <v>0</v>
      </c>
      <c r="BJ187" s="20" t="s">
        <v>79</v>
      </c>
      <c r="BK187" s="158">
        <f t="shared" si="29"/>
        <v>0</v>
      </c>
      <c r="BL187" s="20" t="s">
        <v>202</v>
      </c>
      <c r="BM187" s="157" t="s">
        <v>967</v>
      </c>
    </row>
    <row r="188" spans="1:65" s="2" customFormat="1" ht="14.45" customHeight="1">
      <c r="A188" s="35"/>
      <c r="B188" s="145"/>
      <c r="C188" s="146" t="s">
        <v>481</v>
      </c>
      <c r="D188" s="146" t="s">
        <v>197</v>
      </c>
      <c r="E188" s="147" t="s">
        <v>5005</v>
      </c>
      <c r="F188" s="148" t="s">
        <v>5006</v>
      </c>
      <c r="G188" s="149" t="s">
        <v>1071</v>
      </c>
      <c r="H188" s="150">
        <v>1</v>
      </c>
      <c r="I188" s="151"/>
      <c r="J188" s="152">
        <f t="shared" si="20"/>
        <v>0</v>
      </c>
      <c r="K188" s="148" t="s">
        <v>3</v>
      </c>
      <c r="L188" s="36"/>
      <c r="M188" s="153" t="s">
        <v>3</v>
      </c>
      <c r="N188" s="154" t="s">
        <v>43</v>
      </c>
      <c r="O188" s="56"/>
      <c r="P188" s="155">
        <f t="shared" si="21"/>
        <v>0</v>
      </c>
      <c r="Q188" s="155">
        <v>0</v>
      </c>
      <c r="R188" s="155">
        <f t="shared" si="22"/>
        <v>0</v>
      </c>
      <c r="S188" s="155">
        <v>0</v>
      </c>
      <c r="T188" s="156">
        <f t="shared" si="23"/>
        <v>0</v>
      </c>
      <c r="U188" s="35"/>
      <c r="V188" s="35"/>
      <c r="W188" s="35"/>
      <c r="X188" s="35"/>
      <c r="Y188" s="35"/>
      <c r="Z188" s="35"/>
      <c r="AA188" s="35"/>
      <c r="AB188" s="35"/>
      <c r="AC188" s="35"/>
      <c r="AD188" s="35"/>
      <c r="AE188" s="35"/>
      <c r="AR188" s="157" t="s">
        <v>202</v>
      </c>
      <c r="AT188" s="157" t="s">
        <v>197</v>
      </c>
      <c r="AU188" s="157" t="s">
        <v>202</v>
      </c>
      <c r="AY188" s="20" t="s">
        <v>195</v>
      </c>
      <c r="BE188" s="158">
        <f t="shared" si="24"/>
        <v>0</v>
      </c>
      <c r="BF188" s="158">
        <f t="shared" si="25"/>
        <v>0</v>
      </c>
      <c r="BG188" s="158">
        <f t="shared" si="26"/>
        <v>0</v>
      </c>
      <c r="BH188" s="158">
        <f t="shared" si="27"/>
        <v>0</v>
      </c>
      <c r="BI188" s="158">
        <f t="shared" si="28"/>
        <v>0</v>
      </c>
      <c r="BJ188" s="20" t="s">
        <v>79</v>
      </c>
      <c r="BK188" s="158">
        <f t="shared" si="29"/>
        <v>0</v>
      </c>
      <c r="BL188" s="20" t="s">
        <v>202</v>
      </c>
      <c r="BM188" s="157" t="s">
        <v>5007</v>
      </c>
    </row>
    <row r="189" spans="1:65" s="12" customFormat="1" ht="20.85" customHeight="1">
      <c r="B189" s="132"/>
      <c r="D189" s="133" t="s">
        <v>71</v>
      </c>
      <c r="E189" s="143" t="s">
        <v>5008</v>
      </c>
      <c r="F189" s="143" t="s">
        <v>5009</v>
      </c>
      <c r="I189" s="135"/>
      <c r="J189" s="144">
        <f>BK189</f>
        <v>0</v>
      </c>
      <c r="L189" s="132"/>
      <c r="M189" s="137"/>
      <c r="N189" s="138"/>
      <c r="O189" s="138"/>
      <c r="P189" s="139">
        <f>P190+P200+P207+P212+P218+P221+P224</f>
        <v>0</v>
      </c>
      <c r="Q189" s="138"/>
      <c r="R189" s="139">
        <f>R190+R200+R207+R212+R218+R221+R224</f>
        <v>0</v>
      </c>
      <c r="S189" s="138"/>
      <c r="T189" s="140">
        <f>T190+T200+T207+T212+T218+T221+T224</f>
        <v>0</v>
      </c>
      <c r="AR189" s="133" t="s">
        <v>81</v>
      </c>
      <c r="AT189" s="141" t="s">
        <v>71</v>
      </c>
      <c r="AU189" s="141" t="s">
        <v>81</v>
      </c>
      <c r="AY189" s="133" t="s">
        <v>195</v>
      </c>
      <c r="BK189" s="142">
        <f>BK190+BK200+BK207+BK212+BK218+BK221+BK224</f>
        <v>0</v>
      </c>
    </row>
    <row r="190" spans="1:65" s="16" customFormat="1" ht="20.85" customHeight="1">
      <c r="B190" s="208"/>
      <c r="D190" s="209" t="s">
        <v>71</v>
      </c>
      <c r="E190" s="209" t="s">
        <v>4899</v>
      </c>
      <c r="F190" s="209" t="s">
        <v>4900</v>
      </c>
      <c r="I190" s="210"/>
      <c r="J190" s="211">
        <f>BK190</f>
        <v>0</v>
      </c>
      <c r="L190" s="208"/>
      <c r="M190" s="212"/>
      <c r="N190" s="213"/>
      <c r="O190" s="213"/>
      <c r="P190" s="214">
        <f>SUM(P191:P199)</f>
        <v>0</v>
      </c>
      <c r="Q190" s="213"/>
      <c r="R190" s="214">
        <f>SUM(R191:R199)</f>
        <v>0</v>
      </c>
      <c r="S190" s="213"/>
      <c r="T190" s="215">
        <f>SUM(T191:T199)</f>
        <v>0</v>
      </c>
      <c r="AR190" s="209" t="s">
        <v>79</v>
      </c>
      <c r="AT190" s="216" t="s">
        <v>71</v>
      </c>
      <c r="AU190" s="216" t="s">
        <v>109</v>
      </c>
      <c r="AY190" s="209" t="s">
        <v>195</v>
      </c>
      <c r="BK190" s="217">
        <f>SUM(BK191:BK199)</f>
        <v>0</v>
      </c>
    </row>
    <row r="191" spans="1:65" s="2" customFormat="1" ht="14.45" customHeight="1">
      <c r="A191" s="35"/>
      <c r="B191" s="145"/>
      <c r="C191" s="146" t="s">
        <v>489</v>
      </c>
      <c r="D191" s="146" t="s">
        <v>197</v>
      </c>
      <c r="E191" s="147" t="s">
        <v>5010</v>
      </c>
      <c r="F191" s="148" t="s">
        <v>5011</v>
      </c>
      <c r="G191" s="149" t="s">
        <v>4903</v>
      </c>
      <c r="H191" s="150">
        <v>1</v>
      </c>
      <c r="I191" s="151"/>
      <c r="J191" s="152">
        <f t="shared" ref="J191:J199" si="30">ROUND(I191*H191,2)</f>
        <v>0</v>
      </c>
      <c r="K191" s="148" t="s">
        <v>3</v>
      </c>
      <c r="L191" s="36"/>
      <c r="M191" s="153" t="s">
        <v>3</v>
      </c>
      <c r="N191" s="154" t="s">
        <v>43</v>
      </c>
      <c r="O191" s="56"/>
      <c r="P191" s="155">
        <f t="shared" ref="P191:P199" si="31">O191*H191</f>
        <v>0</v>
      </c>
      <c r="Q191" s="155">
        <v>0</v>
      </c>
      <c r="R191" s="155">
        <f t="shared" ref="R191:R199" si="32">Q191*H191</f>
        <v>0</v>
      </c>
      <c r="S191" s="155">
        <v>0</v>
      </c>
      <c r="T191" s="156">
        <f t="shared" ref="T191:T199" si="33">S191*H191</f>
        <v>0</v>
      </c>
      <c r="U191" s="35"/>
      <c r="V191" s="35"/>
      <c r="W191" s="35"/>
      <c r="X191" s="35"/>
      <c r="Y191" s="35"/>
      <c r="Z191" s="35"/>
      <c r="AA191" s="35"/>
      <c r="AB191" s="35"/>
      <c r="AC191" s="35"/>
      <c r="AD191" s="35"/>
      <c r="AE191" s="35"/>
      <c r="AR191" s="157" t="s">
        <v>202</v>
      </c>
      <c r="AT191" s="157" t="s">
        <v>197</v>
      </c>
      <c r="AU191" s="157" t="s">
        <v>202</v>
      </c>
      <c r="AY191" s="20" t="s">
        <v>195</v>
      </c>
      <c r="BE191" s="158">
        <f t="shared" ref="BE191:BE199" si="34">IF(N191="základní",J191,0)</f>
        <v>0</v>
      </c>
      <c r="BF191" s="158">
        <f t="shared" ref="BF191:BF199" si="35">IF(N191="snížená",J191,0)</f>
        <v>0</v>
      </c>
      <c r="BG191" s="158">
        <f t="shared" ref="BG191:BG199" si="36">IF(N191="zákl. přenesená",J191,0)</f>
        <v>0</v>
      </c>
      <c r="BH191" s="158">
        <f t="shared" ref="BH191:BH199" si="37">IF(N191="sníž. přenesená",J191,0)</f>
        <v>0</v>
      </c>
      <c r="BI191" s="158">
        <f t="shared" ref="BI191:BI199" si="38">IF(N191="nulová",J191,0)</f>
        <v>0</v>
      </c>
      <c r="BJ191" s="20" t="s">
        <v>79</v>
      </c>
      <c r="BK191" s="158">
        <f t="shared" ref="BK191:BK199" si="39">ROUND(I191*H191,2)</f>
        <v>0</v>
      </c>
      <c r="BL191" s="20" t="s">
        <v>202</v>
      </c>
      <c r="BM191" s="157" t="s">
        <v>977</v>
      </c>
    </row>
    <row r="192" spans="1:65" s="2" customFormat="1" ht="14.45" customHeight="1">
      <c r="A192" s="35"/>
      <c r="B192" s="145"/>
      <c r="C192" s="146" t="s">
        <v>494</v>
      </c>
      <c r="D192" s="146" t="s">
        <v>197</v>
      </c>
      <c r="E192" s="147" t="s">
        <v>5012</v>
      </c>
      <c r="F192" s="148" t="s">
        <v>5013</v>
      </c>
      <c r="G192" s="149" t="s">
        <v>4903</v>
      </c>
      <c r="H192" s="150">
        <v>1</v>
      </c>
      <c r="I192" s="151"/>
      <c r="J192" s="152">
        <f t="shared" si="30"/>
        <v>0</v>
      </c>
      <c r="K192" s="148" t="s">
        <v>3</v>
      </c>
      <c r="L192" s="36"/>
      <c r="M192" s="153" t="s">
        <v>3</v>
      </c>
      <c r="N192" s="154" t="s">
        <v>43</v>
      </c>
      <c r="O192" s="56"/>
      <c r="P192" s="155">
        <f t="shared" si="31"/>
        <v>0</v>
      </c>
      <c r="Q192" s="155">
        <v>0</v>
      </c>
      <c r="R192" s="155">
        <f t="shared" si="32"/>
        <v>0</v>
      </c>
      <c r="S192" s="155">
        <v>0</v>
      </c>
      <c r="T192" s="156">
        <f t="shared" si="33"/>
        <v>0</v>
      </c>
      <c r="U192" s="35"/>
      <c r="V192" s="35"/>
      <c r="W192" s="35"/>
      <c r="X192" s="35"/>
      <c r="Y192" s="35"/>
      <c r="Z192" s="35"/>
      <c r="AA192" s="35"/>
      <c r="AB192" s="35"/>
      <c r="AC192" s="35"/>
      <c r="AD192" s="35"/>
      <c r="AE192" s="35"/>
      <c r="AR192" s="157" t="s">
        <v>202</v>
      </c>
      <c r="AT192" s="157" t="s">
        <v>197</v>
      </c>
      <c r="AU192" s="157" t="s">
        <v>202</v>
      </c>
      <c r="AY192" s="20" t="s">
        <v>195</v>
      </c>
      <c r="BE192" s="158">
        <f t="shared" si="34"/>
        <v>0</v>
      </c>
      <c r="BF192" s="158">
        <f t="shared" si="35"/>
        <v>0</v>
      </c>
      <c r="BG192" s="158">
        <f t="shared" si="36"/>
        <v>0</v>
      </c>
      <c r="BH192" s="158">
        <f t="shared" si="37"/>
        <v>0</v>
      </c>
      <c r="BI192" s="158">
        <f t="shared" si="38"/>
        <v>0</v>
      </c>
      <c r="BJ192" s="20" t="s">
        <v>79</v>
      </c>
      <c r="BK192" s="158">
        <f t="shared" si="39"/>
        <v>0</v>
      </c>
      <c r="BL192" s="20" t="s">
        <v>202</v>
      </c>
      <c r="BM192" s="157" t="s">
        <v>1023</v>
      </c>
    </row>
    <row r="193" spans="1:65" s="2" customFormat="1" ht="14.45" customHeight="1">
      <c r="A193" s="35"/>
      <c r="B193" s="145"/>
      <c r="C193" s="146" t="s">
        <v>501</v>
      </c>
      <c r="D193" s="146" t="s">
        <v>197</v>
      </c>
      <c r="E193" s="147" t="s">
        <v>5014</v>
      </c>
      <c r="F193" s="148" t="s">
        <v>5015</v>
      </c>
      <c r="G193" s="149" t="s">
        <v>4903</v>
      </c>
      <c r="H193" s="150">
        <v>1</v>
      </c>
      <c r="I193" s="151"/>
      <c r="J193" s="152">
        <f t="shared" si="30"/>
        <v>0</v>
      </c>
      <c r="K193" s="148" t="s">
        <v>3</v>
      </c>
      <c r="L193" s="36"/>
      <c r="M193" s="153" t="s">
        <v>3</v>
      </c>
      <c r="N193" s="154" t="s">
        <v>43</v>
      </c>
      <c r="O193" s="56"/>
      <c r="P193" s="155">
        <f t="shared" si="31"/>
        <v>0</v>
      </c>
      <c r="Q193" s="155">
        <v>0</v>
      </c>
      <c r="R193" s="155">
        <f t="shared" si="32"/>
        <v>0</v>
      </c>
      <c r="S193" s="155">
        <v>0</v>
      </c>
      <c r="T193" s="156">
        <f t="shared" si="33"/>
        <v>0</v>
      </c>
      <c r="U193" s="35"/>
      <c r="V193" s="35"/>
      <c r="W193" s="35"/>
      <c r="X193" s="35"/>
      <c r="Y193" s="35"/>
      <c r="Z193" s="35"/>
      <c r="AA193" s="35"/>
      <c r="AB193" s="35"/>
      <c r="AC193" s="35"/>
      <c r="AD193" s="35"/>
      <c r="AE193" s="35"/>
      <c r="AR193" s="157" t="s">
        <v>202</v>
      </c>
      <c r="AT193" s="157" t="s">
        <v>197</v>
      </c>
      <c r="AU193" s="157" t="s">
        <v>202</v>
      </c>
      <c r="AY193" s="20" t="s">
        <v>195</v>
      </c>
      <c r="BE193" s="158">
        <f t="shared" si="34"/>
        <v>0</v>
      </c>
      <c r="BF193" s="158">
        <f t="shared" si="35"/>
        <v>0</v>
      </c>
      <c r="BG193" s="158">
        <f t="shared" si="36"/>
        <v>0</v>
      </c>
      <c r="BH193" s="158">
        <f t="shared" si="37"/>
        <v>0</v>
      </c>
      <c r="BI193" s="158">
        <f t="shared" si="38"/>
        <v>0</v>
      </c>
      <c r="BJ193" s="20" t="s">
        <v>79</v>
      </c>
      <c r="BK193" s="158">
        <f t="shared" si="39"/>
        <v>0</v>
      </c>
      <c r="BL193" s="20" t="s">
        <v>202</v>
      </c>
      <c r="BM193" s="157" t="s">
        <v>1042</v>
      </c>
    </row>
    <row r="194" spans="1:65" s="2" customFormat="1" ht="14.45" customHeight="1">
      <c r="A194" s="35"/>
      <c r="B194" s="145"/>
      <c r="C194" s="146" t="s">
        <v>508</v>
      </c>
      <c r="D194" s="146" t="s">
        <v>197</v>
      </c>
      <c r="E194" s="147" t="s">
        <v>5016</v>
      </c>
      <c r="F194" s="148" t="s">
        <v>5017</v>
      </c>
      <c r="G194" s="149" t="s">
        <v>4903</v>
      </c>
      <c r="H194" s="150">
        <v>1</v>
      </c>
      <c r="I194" s="151"/>
      <c r="J194" s="152">
        <f t="shared" si="30"/>
        <v>0</v>
      </c>
      <c r="K194" s="148" t="s">
        <v>3</v>
      </c>
      <c r="L194" s="36"/>
      <c r="M194" s="153" t="s">
        <v>3</v>
      </c>
      <c r="N194" s="154" t="s">
        <v>43</v>
      </c>
      <c r="O194" s="56"/>
      <c r="P194" s="155">
        <f t="shared" si="31"/>
        <v>0</v>
      </c>
      <c r="Q194" s="155">
        <v>0</v>
      </c>
      <c r="R194" s="155">
        <f t="shared" si="32"/>
        <v>0</v>
      </c>
      <c r="S194" s="155">
        <v>0</v>
      </c>
      <c r="T194" s="156">
        <f t="shared" si="33"/>
        <v>0</v>
      </c>
      <c r="U194" s="35"/>
      <c r="V194" s="35"/>
      <c r="W194" s="35"/>
      <c r="X194" s="35"/>
      <c r="Y194" s="35"/>
      <c r="Z194" s="35"/>
      <c r="AA194" s="35"/>
      <c r="AB194" s="35"/>
      <c r="AC194" s="35"/>
      <c r="AD194" s="35"/>
      <c r="AE194" s="35"/>
      <c r="AR194" s="157" t="s">
        <v>202</v>
      </c>
      <c r="AT194" s="157" t="s">
        <v>197</v>
      </c>
      <c r="AU194" s="157" t="s">
        <v>202</v>
      </c>
      <c r="AY194" s="20" t="s">
        <v>195</v>
      </c>
      <c r="BE194" s="158">
        <f t="shared" si="34"/>
        <v>0</v>
      </c>
      <c r="BF194" s="158">
        <f t="shared" si="35"/>
        <v>0</v>
      </c>
      <c r="BG194" s="158">
        <f t="shared" si="36"/>
        <v>0</v>
      </c>
      <c r="BH194" s="158">
        <f t="shared" si="37"/>
        <v>0</v>
      </c>
      <c r="BI194" s="158">
        <f t="shared" si="38"/>
        <v>0</v>
      </c>
      <c r="BJ194" s="20" t="s">
        <v>79</v>
      </c>
      <c r="BK194" s="158">
        <f t="shared" si="39"/>
        <v>0</v>
      </c>
      <c r="BL194" s="20" t="s">
        <v>202</v>
      </c>
      <c r="BM194" s="157" t="s">
        <v>1053</v>
      </c>
    </row>
    <row r="195" spans="1:65" s="2" customFormat="1" ht="14.45" customHeight="1">
      <c r="A195" s="35"/>
      <c r="B195" s="145"/>
      <c r="C195" s="146" t="s">
        <v>517</v>
      </c>
      <c r="D195" s="146" t="s">
        <v>197</v>
      </c>
      <c r="E195" s="147" t="s">
        <v>5018</v>
      </c>
      <c r="F195" s="148" t="s">
        <v>5019</v>
      </c>
      <c r="G195" s="149" t="s">
        <v>4903</v>
      </c>
      <c r="H195" s="150">
        <v>1</v>
      </c>
      <c r="I195" s="151"/>
      <c r="J195" s="152">
        <f t="shared" si="30"/>
        <v>0</v>
      </c>
      <c r="K195" s="148" t="s">
        <v>3</v>
      </c>
      <c r="L195" s="36"/>
      <c r="M195" s="153" t="s">
        <v>3</v>
      </c>
      <c r="N195" s="154" t="s">
        <v>43</v>
      </c>
      <c r="O195" s="56"/>
      <c r="P195" s="155">
        <f t="shared" si="31"/>
        <v>0</v>
      </c>
      <c r="Q195" s="155">
        <v>0</v>
      </c>
      <c r="R195" s="155">
        <f t="shared" si="32"/>
        <v>0</v>
      </c>
      <c r="S195" s="155">
        <v>0</v>
      </c>
      <c r="T195" s="156">
        <f t="shared" si="33"/>
        <v>0</v>
      </c>
      <c r="U195" s="35"/>
      <c r="V195" s="35"/>
      <c r="W195" s="35"/>
      <c r="X195" s="35"/>
      <c r="Y195" s="35"/>
      <c r="Z195" s="35"/>
      <c r="AA195" s="35"/>
      <c r="AB195" s="35"/>
      <c r="AC195" s="35"/>
      <c r="AD195" s="35"/>
      <c r="AE195" s="35"/>
      <c r="AR195" s="157" t="s">
        <v>202</v>
      </c>
      <c r="AT195" s="157" t="s">
        <v>197</v>
      </c>
      <c r="AU195" s="157" t="s">
        <v>202</v>
      </c>
      <c r="AY195" s="20" t="s">
        <v>195</v>
      </c>
      <c r="BE195" s="158">
        <f t="shared" si="34"/>
        <v>0</v>
      </c>
      <c r="BF195" s="158">
        <f t="shared" si="35"/>
        <v>0</v>
      </c>
      <c r="BG195" s="158">
        <f t="shared" si="36"/>
        <v>0</v>
      </c>
      <c r="BH195" s="158">
        <f t="shared" si="37"/>
        <v>0</v>
      </c>
      <c r="BI195" s="158">
        <f t="shared" si="38"/>
        <v>0</v>
      </c>
      <c r="BJ195" s="20" t="s">
        <v>79</v>
      </c>
      <c r="BK195" s="158">
        <f t="shared" si="39"/>
        <v>0</v>
      </c>
      <c r="BL195" s="20" t="s">
        <v>202</v>
      </c>
      <c r="BM195" s="157" t="s">
        <v>1068</v>
      </c>
    </row>
    <row r="196" spans="1:65" s="2" customFormat="1" ht="14.45" customHeight="1">
      <c r="A196" s="35"/>
      <c r="B196" s="145"/>
      <c r="C196" s="146" t="s">
        <v>522</v>
      </c>
      <c r="D196" s="146" t="s">
        <v>197</v>
      </c>
      <c r="E196" s="147" t="s">
        <v>5020</v>
      </c>
      <c r="F196" s="148" t="s">
        <v>5021</v>
      </c>
      <c r="G196" s="149" t="s">
        <v>4903</v>
      </c>
      <c r="H196" s="150">
        <v>1</v>
      </c>
      <c r="I196" s="151"/>
      <c r="J196" s="152">
        <f t="shared" si="30"/>
        <v>0</v>
      </c>
      <c r="K196" s="148" t="s">
        <v>3</v>
      </c>
      <c r="L196" s="36"/>
      <c r="M196" s="153" t="s">
        <v>3</v>
      </c>
      <c r="N196" s="154" t="s">
        <v>43</v>
      </c>
      <c r="O196" s="56"/>
      <c r="P196" s="155">
        <f t="shared" si="31"/>
        <v>0</v>
      </c>
      <c r="Q196" s="155">
        <v>0</v>
      </c>
      <c r="R196" s="155">
        <f t="shared" si="32"/>
        <v>0</v>
      </c>
      <c r="S196" s="155">
        <v>0</v>
      </c>
      <c r="T196" s="156">
        <f t="shared" si="33"/>
        <v>0</v>
      </c>
      <c r="U196" s="35"/>
      <c r="V196" s="35"/>
      <c r="W196" s="35"/>
      <c r="X196" s="35"/>
      <c r="Y196" s="35"/>
      <c r="Z196" s="35"/>
      <c r="AA196" s="35"/>
      <c r="AB196" s="35"/>
      <c r="AC196" s="35"/>
      <c r="AD196" s="35"/>
      <c r="AE196" s="35"/>
      <c r="AR196" s="157" t="s">
        <v>202</v>
      </c>
      <c r="AT196" s="157" t="s">
        <v>197</v>
      </c>
      <c r="AU196" s="157" t="s">
        <v>202</v>
      </c>
      <c r="AY196" s="20" t="s">
        <v>195</v>
      </c>
      <c r="BE196" s="158">
        <f t="shared" si="34"/>
        <v>0</v>
      </c>
      <c r="BF196" s="158">
        <f t="shared" si="35"/>
        <v>0</v>
      </c>
      <c r="BG196" s="158">
        <f t="shared" si="36"/>
        <v>0</v>
      </c>
      <c r="BH196" s="158">
        <f t="shared" si="37"/>
        <v>0</v>
      </c>
      <c r="BI196" s="158">
        <f t="shared" si="38"/>
        <v>0</v>
      </c>
      <c r="BJ196" s="20" t="s">
        <v>79</v>
      </c>
      <c r="BK196" s="158">
        <f t="shared" si="39"/>
        <v>0</v>
      </c>
      <c r="BL196" s="20" t="s">
        <v>202</v>
      </c>
      <c r="BM196" s="157" t="s">
        <v>1097</v>
      </c>
    </row>
    <row r="197" spans="1:65" s="2" customFormat="1" ht="14.45" customHeight="1">
      <c r="A197" s="35"/>
      <c r="B197" s="145"/>
      <c r="C197" s="146" t="s">
        <v>542</v>
      </c>
      <c r="D197" s="146" t="s">
        <v>197</v>
      </c>
      <c r="E197" s="147" t="s">
        <v>5022</v>
      </c>
      <c r="F197" s="148" t="s">
        <v>5023</v>
      </c>
      <c r="G197" s="149" t="s">
        <v>4903</v>
      </c>
      <c r="H197" s="150">
        <v>2</v>
      </c>
      <c r="I197" s="151"/>
      <c r="J197" s="152">
        <f t="shared" si="30"/>
        <v>0</v>
      </c>
      <c r="K197" s="148" t="s">
        <v>3</v>
      </c>
      <c r="L197" s="36"/>
      <c r="M197" s="153" t="s">
        <v>3</v>
      </c>
      <c r="N197" s="154" t="s">
        <v>43</v>
      </c>
      <c r="O197" s="56"/>
      <c r="P197" s="155">
        <f t="shared" si="31"/>
        <v>0</v>
      </c>
      <c r="Q197" s="155">
        <v>0</v>
      </c>
      <c r="R197" s="155">
        <f t="shared" si="32"/>
        <v>0</v>
      </c>
      <c r="S197" s="155">
        <v>0</v>
      </c>
      <c r="T197" s="156">
        <f t="shared" si="33"/>
        <v>0</v>
      </c>
      <c r="U197" s="35"/>
      <c r="V197" s="35"/>
      <c r="W197" s="35"/>
      <c r="X197" s="35"/>
      <c r="Y197" s="35"/>
      <c r="Z197" s="35"/>
      <c r="AA197" s="35"/>
      <c r="AB197" s="35"/>
      <c r="AC197" s="35"/>
      <c r="AD197" s="35"/>
      <c r="AE197" s="35"/>
      <c r="AR197" s="157" t="s">
        <v>202</v>
      </c>
      <c r="AT197" s="157" t="s">
        <v>197</v>
      </c>
      <c r="AU197" s="157" t="s">
        <v>202</v>
      </c>
      <c r="AY197" s="20" t="s">
        <v>195</v>
      </c>
      <c r="BE197" s="158">
        <f t="shared" si="34"/>
        <v>0</v>
      </c>
      <c r="BF197" s="158">
        <f t="shared" si="35"/>
        <v>0</v>
      </c>
      <c r="BG197" s="158">
        <f t="shared" si="36"/>
        <v>0</v>
      </c>
      <c r="BH197" s="158">
        <f t="shared" si="37"/>
        <v>0</v>
      </c>
      <c r="BI197" s="158">
        <f t="shared" si="38"/>
        <v>0</v>
      </c>
      <c r="BJ197" s="20" t="s">
        <v>79</v>
      </c>
      <c r="BK197" s="158">
        <f t="shared" si="39"/>
        <v>0</v>
      </c>
      <c r="BL197" s="20" t="s">
        <v>202</v>
      </c>
      <c r="BM197" s="157" t="s">
        <v>1120</v>
      </c>
    </row>
    <row r="198" spans="1:65" s="2" customFormat="1" ht="14.45" customHeight="1">
      <c r="A198" s="35"/>
      <c r="B198" s="145"/>
      <c r="C198" s="146" t="s">
        <v>624</v>
      </c>
      <c r="D198" s="146" t="s">
        <v>197</v>
      </c>
      <c r="E198" s="147" t="s">
        <v>5024</v>
      </c>
      <c r="F198" s="148" t="s">
        <v>5025</v>
      </c>
      <c r="G198" s="149" t="s">
        <v>4903</v>
      </c>
      <c r="H198" s="150">
        <v>2</v>
      </c>
      <c r="I198" s="151"/>
      <c r="J198" s="152">
        <f t="shared" si="30"/>
        <v>0</v>
      </c>
      <c r="K198" s="148" t="s">
        <v>3</v>
      </c>
      <c r="L198" s="36"/>
      <c r="M198" s="153" t="s">
        <v>3</v>
      </c>
      <c r="N198" s="154" t="s">
        <v>43</v>
      </c>
      <c r="O198" s="56"/>
      <c r="P198" s="155">
        <f t="shared" si="31"/>
        <v>0</v>
      </c>
      <c r="Q198" s="155">
        <v>0</v>
      </c>
      <c r="R198" s="155">
        <f t="shared" si="32"/>
        <v>0</v>
      </c>
      <c r="S198" s="155">
        <v>0</v>
      </c>
      <c r="T198" s="156">
        <f t="shared" si="33"/>
        <v>0</v>
      </c>
      <c r="U198" s="35"/>
      <c r="V198" s="35"/>
      <c r="W198" s="35"/>
      <c r="X198" s="35"/>
      <c r="Y198" s="35"/>
      <c r="Z198" s="35"/>
      <c r="AA198" s="35"/>
      <c r="AB198" s="35"/>
      <c r="AC198" s="35"/>
      <c r="AD198" s="35"/>
      <c r="AE198" s="35"/>
      <c r="AR198" s="157" t="s">
        <v>202</v>
      </c>
      <c r="AT198" s="157" t="s">
        <v>197</v>
      </c>
      <c r="AU198" s="157" t="s">
        <v>202</v>
      </c>
      <c r="AY198" s="20" t="s">
        <v>195</v>
      </c>
      <c r="BE198" s="158">
        <f t="shared" si="34"/>
        <v>0</v>
      </c>
      <c r="BF198" s="158">
        <f t="shared" si="35"/>
        <v>0</v>
      </c>
      <c r="BG198" s="158">
        <f t="shared" si="36"/>
        <v>0</v>
      </c>
      <c r="BH198" s="158">
        <f t="shared" si="37"/>
        <v>0</v>
      </c>
      <c r="BI198" s="158">
        <f t="shared" si="38"/>
        <v>0</v>
      </c>
      <c r="BJ198" s="20" t="s">
        <v>79</v>
      </c>
      <c r="BK198" s="158">
        <f t="shared" si="39"/>
        <v>0</v>
      </c>
      <c r="BL198" s="20" t="s">
        <v>202</v>
      </c>
      <c r="BM198" s="157" t="s">
        <v>1129</v>
      </c>
    </row>
    <row r="199" spans="1:65" s="2" customFormat="1" ht="14.45" customHeight="1">
      <c r="A199" s="35"/>
      <c r="B199" s="145"/>
      <c r="C199" s="146" t="s">
        <v>701</v>
      </c>
      <c r="D199" s="146" t="s">
        <v>197</v>
      </c>
      <c r="E199" s="147" t="s">
        <v>5026</v>
      </c>
      <c r="F199" s="148" t="s">
        <v>5027</v>
      </c>
      <c r="G199" s="149" t="s">
        <v>4903</v>
      </c>
      <c r="H199" s="150">
        <v>79</v>
      </c>
      <c r="I199" s="151"/>
      <c r="J199" s="152">
        <f t="shared" si="30"/>
        <v>0</v>
      </c>
      <c r="K199" s="148" t="s">
        <v>3</v>
      </c>
      <c r="L199" s="36"/>
      <c r="M199" s="153" t="s">
        <v>3</v>
      </c>
      <c r="N199" s="154" t="s">
        <v>43</v>
      </c>
      <c r="O199" s="56"/>
      <c r="P199" s="155">
        <f t="shared" si="31"/>
        <v>0</v>
      </c>
      <c r="Q199" s="155">
        <v>0</v>
      </c>
      <c r="R199" s="155">
        <f t="shared" si="32"/>
        <v>0</v>
      </c>
      <c r="S199" s="155">
        <v>0</v>
      </c>
      <c r="T199" s="156">
        <f t="shared" si="33"/>
        <v>0</v>
      </c>
      <c r="U199" s="35"/>
      <c r="V199" s="35"/>
      <c r="W199" s="35"/>
      <c r="X199" s="35"/>
      <c r="Y199" s="35"/>
      <c r="Z199" s="35"/>
      <c r="AA199" s="35"/>
      <c r="AB199" s="35"/>
      <c r="AC199" s="35"/>
      <c r="AD199" s="35"/>
      <c r="AE199" s="35"/>
      <c r="AR199" s="157" t="s">
        <v>202</v>
      </c>
      <c r="AT199" s="157" t="s">
        <v>197</v>
      </c>
      <c r="AU199" s="157" t="s">
        <v>202</v>
      </c>
      <c r="AY199" s="20" t="s">
        <v>195</v>
      </c>
      <c r="BE199" s="158">
        <f t="shared" si="34"/>
        <v>0</v>
      </c>
      <c r="BF199" s="158">
        <f t="shared" si="35"/>
        <v>0</v>
      </c>
      <c r="BG199" s="158">
        <f t="shared" si="36"/>
        <v>0</v>
      </c>
      <c r="BH199" s="158">
        <f t="shared" si="37"/>
        <v>0</v>
      </c>
      <c r="BI199" s="158">
        <f t="shared" si="38"/>
        <v>0</v>
      </c>
      <c r="BJ199" s="20" t="s">
        <v>79</v>
      </c>
      <c r="BK199" s="158">
        <f t="shared" si="39"/>
        <v>0</v>
      </c>
      <c r="BL199" s="20" t="s">
        <v>202</v>
      </c>
      <c r="BM199" s="157" t="s">
        <v>1137</v>
      </c>
    </row>
    <row r="200" spans="1:65" s="16" customFormat="1" ht="20.85" customHeight="1">
      <c r="B200" s="208"/>
      <c r="D200" s="209" t="s">
        <v>71</v>
      </c>
      <c r="E200" s="209" t="s">
        <v>4934</v>
      </c>
      <c r="F200" s="209" t="s">
        <v>4935</v>
      </c>
      <c r="I200" s="210"/>
      <c r="J200" s="211">
        <f>BK200</f>
        <v>0</v>
      </c>
      <c r="L200" s="208"/>
      <c r="M200" s="212"/>
      <c r="N200" s="213"/>
      <c r="O200" s="213"/>
      <c r="P200" s="214">
        <f>SUM(P201:P206)</f>
        <v>0</v>
      </c>
      <c r="Q200" s="213"/>
      <c r="R200" s="214">
        <f>SUM(R201:R206)</f>
        <v>0</v>
      </c>
      <c r="S200" s="213"/>
      <c r="T200" s="215">
        <f>SUM(T201:T206)</f>
        <v>0</v>
      </c>
      <c r="AR200" s="209" t="s">
        <v>79</v>
      </c>
      <c r="AT200" s="216" t="s">
        <v>71</v>
      </c>
      <c r="AU200" s="216" t="s">
        <v>109</v>
      </c>
      <c r="AY200" s="209" t="s">
        <v>195</v>
      </c>
      <c r="BK200" s="217">
        <f>SUM(BK201:BK206)</f>
        <v>0</v>
      </c>
    </row>
    <row r="201" spans="1:65" s="2" customFormat="1" ht="14.45" customHeight="1">
      <c r="A201" s="35"/>
      <c r="B201" s="145"/>
      <c r="C201" s="146" t="s">
        <v>705</v>
      </c>
      <c r="D201" s="146" t="s">
        <v>197</v>
      </c>
      <c r="E201" s="147" t="s">
        <v>5028</v>
      </c>
      <c r="F201" s="148" t="s">
        <v>5029</v>
      </c>
      <c r="G201" s="149" t="s">
        <v>4903</v>
      </c>
      <c r="H201" s="150">
        <v>1</v>
      </c>
      <c r="I201" s="151"/>
      <c r="J201" s="152">
        <f t="shared" ref="J201:J206" si="40">ROUND(I201*H201,2)</f>
        <v>0</v>
      </c>
      <c r="K201" s="148" t="s">
        <v>3</v>
      </c>
      <c r="L201" s="36"/>
      <c r="M201" s="153" t="s">
        <v>3</v>
      </c>
      <c r="N201" s="154" t="s">
        <v>43</v>
      </c>
      <c r="O201" s="56"/>
      <c r="P201" s="155">
        <f t="shared" ref="P201:P206" si="41">O201*H201</f>
        <v>0</v>
      </c>
      <c r="Q201" s="155">
        <v>0</v>
      </c>
      <c r="R201" s="155">
        <f t="shared" ref="R201:R206" si="42">Q201*H201</f>
        <v>0</v>
      </c>
      <c r="S201" s="155">
        <v>0</v>
      </c>
      <c r="T201" s="156">
        <f t="shared" ref="T201:T206" si="43">S201*H201</f>
        <v>0</v>
      </c>
      <c r="U201" s="35"/>
      <c r="V201" s="35"/>
      <c r="W201" s="35"/>
      <c r="X201" s="35"/>
      <c r="Y201" s="35"/>
      <c r="Z201" s="35"/>
      <c r="AA201" s="35"/>
      <c r="AB201" s="35"/>
      <c r="AC201" s="35"/>
      <c r="AD201" s="35"/>
      <c r="AE201" s="35"/>
      <c r="AR201" s="157" t="s">
        <v>202</v>
      </c>
      <c r="AT201" s="157" t="s">
        <v>197</v>
      </c>
      <c r="AU201" s="157" t="s">
        <v>202</v>
      </c>
      <c r="AY201" s="20" t="s">
        <v>195</v>
      </c>
      <c r="BE201" s="158">
        <f t="shared" ref="BE201:BE206" si="44">IF(N201="základní",J201,0)</f>
        <v>0</v>
      </c>
      <c r="BF201" s="158">
        <f t="shared" ref="BF201:BF206" si="45">IF(N201="snížená",J201,0)</f>
        <v>0</v>
      </c>
      <c r="BG201" s="158">
        <f t="shared" ref="BG201:BG206" si="46">IF(N201="zákl. přenesená",J201,0)</f>
        <v>0</v>
      </c>
      <c r="BH201" s="158">
        <f t="shared" ref="BH201:BH206" si="47">IF(N201="sníž. přenesená",J201,0)</f>
        <v>0</v>
      </c>
      <c r="BI201" s="158">
        <f t="shared" ref="BI201:BI206" si="48">IF(N201="nulová",J201,0)</f>
        <v>0</v>
      </c>
      <c r="BJ201" s="20" t="s">
        <v>79</v>
      </c>
      <c r="BK201" s="158">
        <f t="shared" ref="BK201:BK206" si="49">ROUND(I201*H201,2)</f>
        <v>0</v>
      </c>
      <c r="BL201" s="20" t="s">
        <v>202</v>
      </c>
      <c r="BM201" s="157" t="s">
        <v>1152</v>
      </c>
    </row>
    <row r="202" spans="1:65" s="2" customFormat="1" ht="14.45" customHeight="1">
      <c r="A202" s="35"/>
      <c r="B202" s="145"/>
      <c r="C202" s="146" t="s">
        <v>714</v>
      </c>
      <c r="D202" s="146" t="s">
        <v>197</v>
      </c>
      <c r="E202" s="147" t="s">
        <v>5030</v>
      </c>
      <c r="F202" s="148" t="s">
        <v>5031</v>
      </c>
      <c r="G202" s="149" t="s">
        <v>4942</v>
      </c>
      <c r="H202" s="150">
        <v>1</v>
      </c>
      <c r="I202" s="151"/>
      <c r="J202" s="152">
        <f t="shared" si="40"/>
        <v>0</v>
      </c>
      <c r="K202" s="148" t="s">
        <v>3</v>
      </c>
      <c r="L202" s="36"/>
      <c r="M202" s="153" t="s">
        <v>3</v>
      </c>
      <c r="N202" s="154" t="s">
        <v>43</v>
      </c>
      <c r="O202" s="56"/>
      <c r="P202" s="155">
        <f t="shared" si="41"/>
        <v>0</v>
      </c>
      <c r="Q202" s="155">
        <v>0</v>
      </c>
      <c r="R202" s="155">
        <f t="shared" si="42"/>
        <v>0</v>
      </c>
      <c r="S202" s="155">
        <v>0</v>
      </c>
      <c r="T202" s="156">
        <f t="shared" si="43"/>
        <v>0</v>
      </c>
      <c r="U202" s="35"/>
      <c r="V202" s="35"/>
      <c r="W202" s="35"/>
      <c r="X202" s="35"/>
      <c r="Y202" s="35"/>
      <c r="Z202" s="35"/>
      <c r="AA202" s="35"/>
      <c r="AB202" s="35"/>
      <c r="AC202" s="35"/>
      <c r="AD202" s="35"/>
      <c r="AE202" s="35"/>
      <c r="AR202" s="157" t="s">
        <v>202</v>
      </c>
      <c r="AT202" s="157" t="s">
        <v>197</v>
      </c>
      <c r="AU202" s="157" t="s">
        <v>202</v>
      </c>
      <c r="AY202" s="20" t="s">
        <v>195</v>
      </c>
      <c r="BE202" s="158">
        <f t="shared" si="44"/>
        <v>0</v>
      </c>
      <c r="BF202" s="158">
        <f t="shared" si="45"/>
        <v>0</v>
      </c>
      <c r="BG202" s="158">
        <f t="shared" si="46"/>
        <v>0</v>
      </c>
      <c r="BH202" s="158">
        <f t="shared" si="47"/>
        <v>0</v>
      </c>
      <c r="BI202" s="158">
        <f t="shared" si="48"/>
        <v>0</v>
      </c>
      <c r="BJ202" s="20" t="s">
        <v>79</v>
      </c>
      <c r="BK202" s="158">
        <f t="shared" si="49"/>
        <v>0</v>
      </c>
      <c r="BL202" s="20" t="s">
        <v>202</v>
      </c>
      <c r="BM202" s="157" t="s">
        <v>1163</v>
      </c>
    </row>
    <row r="203" spans="1:65" s="2" customFormat="1" ht="14.45" customHeight="1">
      <c r="A203" s="35"/>
      <c r="B203" s="145"/>
      <c r="C203" s="146" t="s">
        <v>718</v>
      </c>
      <c r="D203" s="146" t="s">
        <v>197</v>
      </c>
      <c r="E203" s="147" t="s">
        <v>5032</v>
      </c>
      <c r="F203" s="148" t="s">
        <v>5033</v>
      </c>
      <c r="G203" s="149" t="s">
        <v>4903</v>
      </c>
      <c r="H203" s="150">
        <v>2</v>
      </c>
      <c r="I203" s="151"/>
      <c r="J203" s="152">
        <f t="shared" si="40"/>
        <v>0</v>
      </c>
      <c r="K203" s="148" t="s">
        <v>3</v>
      </c>
      <c r="L203" s="36"/>
      <c r="M203" s="153" t="s">
        <v>3</v>
      </c>
      <c r="N203" s="154" t="s">
        <v>43</v>
      </c>
      <c r="O203" s="56"/>
      <c r="P203" s="155">
        <f t="shared" si="41"/>
        <v>0</v>
      </c>
      <c r="Q203" s="155">
        <v>0</v>
      </c>
      <c r="R203" s="155">
        <f t="shared" si="42"/>
        <v>0</v>
      </c>
      <c r="S203" s="155">
        <v>0</v>
      </c>
      <c r="T203" s="156">
        <f t="shared" si="43"/>
        <v>0</v>
      </c>
      <c r="U203" s="35"/>
      <c r="V203" s="35"/>
      <c r="W203" s="35"/>
      <c r="X203" s="35"/>
      <c r="Y203" s="35"/>
      <c r="Z203" s="35"/>
      <c r="AA203" s="35"/>
      <c r="AB203" s="35"/>
      <c r="AC203" s="35"/>
      <c r="AD203" s="35"/>
      <c r="AE203" s="35"/>
      <c r="AR203" s="157" t="s">
        <v>202</v>
      </c>
      <c r="AT203" s="157" t="s">
        <v>197</v>
      </c>
      <c r="AU203" s="157" t="s">
        <v>202</v>
      </c>
      <c r="AY203" s="20" t="s">
        <v>195</v>
      </c>
      <c r="BE203" s="158">
        <f t="shared" si="44"/>
        <v>0</v>
      </c>
      <c r="BF203" s="158">
        <f t="shared" si="45"/>
        <v>0</v>
      </c>
      <c r="BG203" s="158">
        <f t="shared" si="46"/>
        <v>0</v>
      </c>
      <c r="BH203" s="158">
        <f t="shared" si="47"/>
        <v>0</v>
      </c>
      <c r="BI203" s="158">
        <f t="shared" si="48"/>
        <v>0</v>
      </c>
      <c r="BJ203" s="20" t="s">
        <v>79</v>
      </c>
      <c r="BK203" s="158">
        <f t="shared" si="49"/>
        <v>0</v>
      </c>
      <c r="BL203" s="20" t="s">
        <v>202</v>
      </c>
      <c r="BM203" s="157" t="s">
        <v>1173</v>
      </c>
    </row>
    <row r="204" spans="1:65" s="2" customFormat="1" ht="14.45" customHeight="1">
      <c r="A204" s="35"/>
      <c r="B204" s="145"/>
      <c r="C204" s="146" t="s">
        <v>725</v>
      </c>
      <c r="D204" s="146" t="s">
        <v>197</v>
      </c>
      <c r="E204" s="147" t="s">
        <v>5034</v>
      </c>
      <c r="F204" s="148" t="s">
        <v>5035</v>
      </c>
      <c r="G204" s="149" t="s">
        <v>4903</v>
      </c>
      <c r="H204" s="150">
        <v>79</v>
      </c>
      <c r="I204" s="151"/>
      <c r="J204" s="152">
        <f t="shared" si="40"/>
        <v>0</v>
      </c>
      <c r="K204" s="148" t="s">
        <v>3</v>
      </c>
      <c r="L204" s="36"/>
      <c r="M204" s="153" t="s">
        <v>3</v>
      </c>
      <c r="N204" s="154" t="s">
        <v>43</v>
      </c>
      <c r="O204" s="56"/>
      <c r="P204" s="155">
        <f t="shared" si="41"/>
        <v>0</v>
      </c>
      <c r="Q204" s="155">
        <v>0</v>
      </c>
      <c r="R204" s="155">
        <f t="shared" si="42"/>
        <v>0</v>
      </c>
      <c r="S204" s="155">
        <v>0</v>
      </c>
      <c r="T204" s="156">
        <f t="shared" si="43"/>
        <v>0</v>
      </c>
      <c r="U204" s="35"/>
      <c r="V204" s="35"/>
      <c r="W204" s="35"/>
      <c r="X204" s="35"/>
      <c r="Y204" s="35"/>
      <c r="Z204" s="35"/>
      <c r="AA204" s="35"/>
      <c r="AB204" s="35"/>
      <c r="AC204" s="35"/>
      <c r="AD204" s="35"/>
      <c r="AE204" s="35"/>
      <c r="AR204" s="157" t="s">
        <v>202</v>
      </c>
      <c r="AT204" s="157" t="s">
        <v>197</v>
      </c>
      <c r="AU204" s="157" t="s">
        <v>202</v>
      </c>
      <c r="AY204" s="20" t="s">
        <v>195</v>
      </c>
      <c r="BE204" s="158">
        <f t="shared" si="44"/>
        <v>0</v>
      </c>
      <c r="BF204" s="158">
        <f t="shared" si="45"/>
        <v>0</v>
      </c>
      <c r="BG204" s="158">
        <f t="shared" si="46"/>
        <v>0</v>
      </c>
      <c r="BH204" s="158">
        <f t="shared" si="47"/>
        <v>0</v>
      </c>
      <c r="BI204" s="158">
        <f t="shared" si="48"/>
        <v>0</v>
      </c>
      <c r="BJ204" s="20" t="s">
        <v>79</v>
      </c>
      <c r="BK204" s="158">
        <f t="shared" si="49"/>
        <v>0</v>
      </c>
      <c r="BL204" s="20" t="s">
        <v>202</v>
      </c>
      <c r="BM204" s="157" t="s">
        <v>1181</v>
      </c>
    </row>
    <row r="205" spans="1:65" s="2" customFormat="1" ht="14.45" customHeight="1">
      <c r="A205" s="35"/>
      <c r="B205" s="145"/>
      <c r="C205" s="146" t="s">
        <v>731</v>
      </c>
      <c r="D205" s="146" t="s">
        <v>197</v>
      </c>
      <c r="E205" s="147" t="s">
        <v>5036</v>
      </c>
      <c r="F205" s="148" t="s">
        <v>5037</v>
      </c>
      <c r="G205" s="149" t="s">
        <v>4903</v>
      </c>
      <c r="H205" s="150">
        <v>2</v>
      </c>
      <c r="I205" s="151"/>
      <c r="J205" s="152">
        <f t="shared" si="40"/>
        <v>0</v>
      </c>
      <c r="K205" s="148" t="s">
        <v>3</v>
      </c>
      <c r="L205" s="36"/>
      <c r="M205" s="153" t="s">
        <v>3</v>
      </c>
      <c r="N205" s="154" t="s">
        <v>43</v>
      </c>
      <c r="O205" s="56"/>
      <c r="P205" s="155">
        <f t="shared" si="41"/>
        <v>0</v>
      </c>
      <c r="Q205" s="155">
        <v>0</v>
      </c>
      <c r="R205" s="155">
        <f t="shared" si="42"/>
        <v>0</v>
      </c>
      <c r="S205" s="155">
        <v>0</v>
      </c>
      <c r="T205" s="156">
        <f t="shared" si="43"/>
        <v>0</v>
      </c>
      <c r="U205" s="35"/>
      <c r="V205" s="35"/>
      <c r="W205" s="35"/>
      <c r="X205" s="35"/>
      <c r="Y205" s="35"/>
      <c r="Z205" s="35"/>
      <c r="AA205" s="35"/>
      <c r="AB205" s="35"/>
      <c r="AC205" s="35"/>
      <c r="AD205" s="35"/>
      <c r="AE205" s="35"/>
      <c r="AR205" s="157" t="s">
        <v>202</v>
      </c>
      <c r="AT205" s="157" t="s">
        <v>197</v>
      </c>
      <c r="AU205" s="157" t="s">
        <v>202</v>
      </c>
      <c r="AY205" s="20" t="s">
        <v>195</v>
      </c>
      <c r="BE205" s="158">
        <f t="shared" si="44"/>
        <v>0</v>
      </c>
      <c r="BF205" s="158">
        <f t="shared" si="45"/>
        <v>0</v>
      </c>
      <c r="BG205" s="158">
        <f t="shared" si="46"/>
        <v>0</v>
      </c>
      <c r="BH205" s="158">
        <f t="shared" si="47"/>
        <v>0</v>
      </c>
      <c r="BI205" s="158">
        <f t="shared" si="48"/>
        <v>0</v>
      </c>
      <c r="BJ205" s="20" t="s">
        <v>79</v>
      </c>
      <c r="BK205" s="158">
        <f t="shared" si="49"/>
        <v>0</v>
      </c>
      <c r="BL205" s="20" t="s">
        <v>202</v>
      </c>
      <c r="BM205" s="157" t="s">
        <v>1191</v>
      </c>
    </row>
    <row r="206" spans="1:65" s="2" customFormat="1" ht="14.45" customHeight="1">
      <c r="A206" s="35"/>
      <c r="B206" s="145"/>
      <c r="C206" s="146" t="s">
        <v>736</v>
      </c>
      <c r="D206" s="146" t="s">
        <v>197</v>
      </c>
      <c r="E206" s="147" t="s">
        <v>5038</v>
      </c>
      <c r="F206" s="148" t="s">
        <v>5039</v>
      </c>
      <c r="G206" s="149" t="s">
        <v>4942</v>
      </c>
      <c r="H206" s="150">
        <v>1</v>
      </c>
      <c r="I206" s="151"/>
      <c r="J206" s="152">
        <f t="shared" si="40"/>
        <v>0</v>
      </c>
      <c r="K206" s="148" t="s">
        <v>3</v>
      </c>
      <c r="L206" s="36"/>
      <c r="M206" s="153" t="s">
        <v>3</v>
      </c>
      <c r="N206" s="154" t="s">
        <v>43</v>
      </c>
      <c r="O206" s="56"/>
      <c r="P206" s="155">
        <f t="shared" si="41"/>
        <v>0</v>
      </c>
      <c r="Q206" s="155">
        <v>0</v>
      </c>
      <c r="R206" s="155">
        <f t="shared" si="42"/>
        <v>0</v>
      </c>
      <c r="S206" s="155">
        <v>0</v>
      </c>
      <c r="T206" s="156">
        <f t="shared" si="43"/>
        <v>0</v>
      </c>
      <c r="U206" s="35"/>
      <c r="V206" s="35"/>
      <c r="W206" s="35"/>
      <c r="X206" s="35"/>
      <c r="Y206" s="35"/>
      <c r="Z206" s="35"/>
      <c r="AA206" s="35"/>
      <c r="AB206" s="35"/>
      <c r="AC206" s="35"/>
      <c r="AD206" s="35"/>
      <c r="AE206" s="35"/>
      <c r="AR206" s="157" t="s">
        <v>202</v>
      </c>
      <c r="AT206" s="157" t="s">
        <v>197</v>
      </c>
      <c r="AU206" s="157" t="s">
        <v>202</v>
      </c>
      <c r="AY206" s="20" t="s">
        <v>195</v>
      </c>
      <c r="BE206" s="158">
        <f t="shared" si="44"/>
        <v>0</v>
      </c>
      <c r="BF206" s="158">
        <f t="shared" si="45"/>
        <v>0</v>
      </c>
      <c r="BG206" s="158">
        <f t="shared" si="46"/>
        <v>0</v>
      </c>
      <c r="BH206" s="158">
        <f t="shared" si="47"/>
        <v>0</v>
      </c>
      <c r="BI206" s="158">
        <f t="shared" si="48"/>
        <v>0</v>
      </c>
      <c r="BJ206" s="20" t="s">
        <v>79</v>
      </c>
      <c r="BK206" s="158">
        <f t="shared" si="49"/>
        <v>0</v>
      </c>
      <c r="BL206" s="20" t="s">
        <v>202</v>
      </c>
      <c r="BM206" s="157" t="s">
        <v>1199</v>
      </c>
    </row>
    <row r="207" spans="1:65" s="16" customFormat="1" ht="20.85" customHeight="1">
      <c r="B207" s="208"/>
      <c r="D207" s="209" t="s">
        <v>71</v>
      </c>
      <c r="E207" s="209" t="s">
        <v>4965</v>
      </c>
      <c r="F207" s="209" t="s">
        <v>4966</v>
      </c>
      <c r="I207" s="210"/>
      <c r="J207" s="211">
        <f>BK207</f>
        <v>0</v>
      </c>
      <c r="L207" s="208"/>
      <c r="M207" s="212"/>
      <c r="N207" s="213"/>
      <c r="O207" s="213"/>
      <c r="P207" s="214">
        <f>SUM(P208:P211)</f>
        <v>0</v>
      </c>
      <c r="Q207" s="213"/>
      <c r="R207" s="214">
        <f>SUM(R208:R211)</f>
        <v>0</v>
      </c>
      <c r="S207" s="213"/>
      <c r="T207" s="215">
        <f>SUM(T208:T211)</f>
        <v>0</v>
      </c>
      <c r="AR207" s="209" t="s">
        <v>79</v>
      </c>
      <c r="AT207" s="216" t="s">
        <v>71</v>
      </c>
      <c r="AU207" s="216" t="s">
        <v>109</v>
      </c>
      <c r="AY207" s="209" t="s">
        <v>195</v>
      </c>
      <c r="BK207" s="217">
        <f>SUM(BK208:BK211)</f>
        <v>0</v>
      </c>
    </row>
    <row r="208" spans="1:65" s="2" customFormat="1" ht="14.45" customHeight="1">
      <c r="A208" s="35"/>
      <c r="B208" s="145"/>
      <c r="C208" s="146" t="s">
        <v>740</v>
      </c>
      <c r="D208" s="146" t="s">
        <v>197</v>
      </c>
      <c r="E208" s="147" t="s">
        <v>5040</v>
      </c>
      <c r="F208" s="148" t="s">
        <v>5041</v>
      </c>
      <c r="G208" s="149" t="s">
        <v>321</v>
      </c>
      <c r="H208" s="150">
        <v>1800</v>
      </c>
      <c r="I208" s="151"/>
      <c r="J208" s="152">
        <f>ROUND(I208*H208,2)</f>
        <v>0</v>
      </c>
      <c r="K208" s="148" t="s">
        <v>3</v>
      </c>
      <c r="L208" s="36"/>
      <c r="M208" s="153" t="s">
        <v>3</v>
      </c>
      <c r="N208" s="154" t="s">
        <v>43</v>
      </c>
      <c r="O208" s="56"/>
      <c r="P208" s="155">
        <f>O208*H208</f>
        <v>0</v>
      </c>
      <c r="Q208" s="155">
        <v>0</v>
      </c>
      <c r="R208" s="155">
        <f>Q208*H208</f>
        <v>0</v>
      </c>
      <c r="S208" s="155">
        <v>0</v>
      </c>
      <c r="T208" s="156">
        <f>S208*H208</f>
        <v>0</v>
      </c>
      <c r="U208" s="35"/>
      <c r="V208" s="35"/>
      <c r="W208" s="35"/>
      <c r="X208" s="35"/>
      <c r="Y208" s="35"/>
      <c r="Z208" s="35"/>
      <c r="AA208" s="35"/>
      <c r="AB208" s="35"/>
      <c r="AC208" s="35"/>
      <c r="AD208" s="35"/>
      <c r="AE208" s="35"/>
      <c r="AR208" s="157" t="s">
        <v>202</v>
      </c>
      <c r="AT208" s="157" t="s">
        <v>197</v>
      </c>
      <c r="AU208" s="157" t="s">
        <v>202</v>
      </c>
      <c r="AY208" s="20" t="s">
        <v>195</v>
      </c>
      <c r="BE208" s="158">
        <f>IF(N208="základní",J208,0)</f>
        <v>0</v>
      </c>
      <c r="BF208" s="158">
        <f>IF(N208="snížená",J208,0)</f>
        <v>0</v>
      </c>
      <c r="BG208" s="158">
        <f>IF(N208="zákl. přenesená",J208,0)</f>
        <v>0</v>
      </c>
      <c r="BH208" s="158">
        <f>IF(N208="sníž. přenesená",J208,0)</f>
        <v>0</v>
      </c>
      <c r="BI208" s="158">
        <f>IF(N208="nulová",J208,0)</f>
        <v>0</v>
      </c>
      <c r="BJ208" s="20" t="s">
        <v>79</v>
      </c>
      <c r="BK208" s="158">
        <f>ROUND(I208*H208,2)</f>
        <v>0</v>
      </c>
      <c r="BL208" s="20" t="s">
        <v>202</v>
      </c>
      <c r="BM208" s="157" t="s">
        <v>1213</v>
      </c>
    </row>
    <row r="209" spans="1:65" s="2" customFormat="1" ht="14.45" customHeight="1">
      <c r="A209" s="35"/>
      <c r="B209" s="145"/>
      <c r="C209" s="146" t="s">
        <v>744</v>
      </c>
      <c r="D209" s="146" t="s">
        <v>197</v>
      </c>
      <c r="E209" s="147" t="s">
        <v>5042</v>
      </c>
      <c r="F209" s="148" t="s">
        <v>5043</v>
      </c>
      <c r="G209" s="149" t="s">
        <v>321</v>
      </c>
      <c r="H209" s="150">
        <v>80</v>
      </c>
      <c r="I209" s="151"/>
      <c r="J209" s="152">
        <f>ROUND(I209*H209,2)</f>
        <v>0</v>
      </c>
      <c r="K209" s="148" t="s">
        <v>3</v>
      </c>
      <c r="L209" s="36"/>
      <c r="M209" s="153" t="s">
        <v>3</v>
      </c>
      <c r="N209" s="154" t="s">
        <v>43</v>
      </c>
      <c r="O209" s="56"/>
      <c r="P209" s="155">
        <f>O209*H209</f>
        <v>0</v>
      </c>
      <c r="Q209" s="155">
        <v>0</v>
      </c>
      <c r="R209" s="155">
        <f>Q209*H209</f>
        <v>0</v>
      </c>
      <c r="S209" s="155">
        <v>0</v>
      </c>
      <c r="T209" s="156">
        <f>S209*H209</f>
        <v>0</v>
      </c>
      <c r="U209" s="35"/>
      <c r="V209" s="35"/>
      <c r="W209" s="35"/>
      <c r="X209" s="35"/>
      <c r="Y209" s="35"/>
      <c r="Z209" s="35"/>
      <c r="AA209" s="35"/>
      <c r="AB209" s="35"/>
      <c r="AC209" s="35"/>
      <c r="AD209" s="35"/>
      <c r="AE209" s="35"/>
      <c r="AR209" s="157" t="s">
        <v>202</v>
      </c>
      <c r="AT209" s="157" t="s">
        <v>197</v>
      </c>
      <c r="AU209" s="157" t="s">
        <v>202</v>
      </c>
      <c r="AY209" s="20" t="s">
        <v>195</v>
      </c>
      <c r="BE209" s="158">
        <f>IF(N209="základní",J209,0)</f>
        <v>0</v>
      </c>
      <c r="BF209" s="158">
        <f>IF(N209="snížená",J209,0)</f>
        <v>0</v>
      </c>
      <c r="BG209" s="158">
        <f>IF(N209="zákl. přenesená",J209,0)</f>
        <v>0</v>
      </c>
      <c r="BH209" s="158">
        <f>IF(N209="sníž. přenesená",J209,0)</f>
        <v>0</v>
      </c>
      <c r="BI209" s="158">
        <f>IF(N209="nulová",J209,0)</f>
        <v>0</v>
      </c>
      <c r="BJ209" s="20" t="s">
        <v>79</v>
      </c>
      <c r="BK209" s="158">
        <f>ROUND(I209*H209,2)</f>
        <v>0</v>
      </c>
      <c r="BL209" s="20" t="s">
        <v>202</v>
      </c>
      <c r="BM209" s="157" t="s">
        <v>1222</v>
      </c>
    </row>
    <row r="210" spans="1:65" s="2" customFormat="1" ht="14.45" customHeight="1">
      <c r="A210" s="35"/>
      <c r="B210" s="145"/>
      <c r="C210" s="146" t="s">
        <v>749</v>
      </c>
      <c r="D210" s="146" t="s">
        <v>197</v>
      </c>
      <c r="E210" s="147" t="s">
        <v>5044</v>
      </c>
      <c r="F210" s="148" t="s">
        <v>5045</v>
      </c>
      <c r="G210" s="149" t="s">
        <v>321</v>
      </c>
      <c r="H210" s="150">
        <v>80</v>
      </c>
      <c r="I210" s="151"/>
      <c r="J210" s="152">
        <f>ROUND(I210*H210,2)</f>
        <v>0</v>
      </c>
      <c r="K210" s="148" t="s">
        <v>3</v>
      </c>
      <c r="L210" s="36"/>
      <c r="M210" s="153" t="s">
        <v>3</v>
      </c>
      <c r="N210" s="154" t="s">
        <v>43</v>
      </c>
      <c r="O210" s="56"/>
      <c r="P210" s="155">
        <f>O210*H210</f>
        <v>0</v>
      </c>
      <c r="Q210" s="155">
        <v>0</v>
      </c>
      <c r="R210" s="155">
        <f>Q210*H210</f>
        <v>0</v>
      </c>
      <c r="S210" s="155">
        <v>0</v>
      </c>
      <c r="T210" s="156">
        <f>S210*H210</f>
        <v>0</v>
      </c>
      <c r="U210" s="35"/>
      <c r="V210" s="35"/>
      <c r="W210" s="35"/>
      <c r="X210" s="35"/>
      <c r="Y210" s="35"/>
      <c r="Z210" s="35"/>
      <c r="AA210" s="35"/>
      <c r="AB210" s="35"/>
      <c r="AC210" s="35"/>
      <c r="AD210" s="35"/>
      <c r="AE210" s="35"/>
      <c r="AR210" s="157" t="s">
        <v>202</v>
      </c>
      <c r="AT210" s="157" t="s">
        <v>197</v>
      </c>
      <c r="AU210" s="157" t="s">
        <v>202</v>
      </c>
      <c r="AY210" s="20" t="s">
        <v>195</v>
      </c>
      <c r="BE210" s="158">
        <f>IF(N210="základní",J210,0)</f>
        <v>0</v>
      </c>
      <c r="BF210" s="158">
        <f>IF(N210="snížená",J210,0)</f>
        <v>0</v>
      </c>
      <c r="BG210" s="158">
        <f>IF(N210="zákl. přenesená",J210,0)</f>
        <v>0</v>
      </c>
      <c r="BH210" s="158">
        <f>IF(N210="sníž. přenesená",J210,0)</f>
        <v>0</v>
      </c>
      <c r="BI210" s="158">
        <f>IF(N210="nulová",J210,0)</f>
        <v>0</v>
      </c>
      <c r="BJ210" s="20" t="s">
        <v>79</v>
      </c>
      <c r="BK210" s="158">
        <f>ROUND(I210*H210,2)</f>
        <v>0</v>
      </c>
      <c r="BL210" s="20" t="s">
        <v>202</v>
      </c>
      <c r="BM210" s="157" t="s">
        <v>1233</v>
      </c>
    </row>
    <row r="211" spans="1:65" s="2" customFormat="1" ht="14.45" customHeight="1">
      <c r="A211" s="35"/>
      <c r="B211" s="145"/>
      <c r="C211" s="146" t="s">
        <v>753</v>
      </c>
      <c r="D211" s="146" t="s">
        <v>197</v>
      </c>
      <c r="E211" s="147" t="s">
        <v>5046</v>
      </c>
      <c r="F211" s="148" t="s">
        <v>5047</v>
      </c>
      <c r="G211" s="149" t="s">
        <v>4942</v>
      </c>
      <c r="H211" s="150">
        <v>1</v>
      </c>
      <c r="I211" s="151"/>
      <c r="J211" s="152">
        <f>ROUND(I211*H211,2)</f>
        <v>0</v>
      </c>
      <c r="K211" s="148" t="s">
        <v>3</v>
      </c>
      <c r="L211" s="36"/>
      <c r="M211" s="153" t="s">
        <v>3</v>
      </c>
      <c r="N211" s="154" t="s">
        <v>43</v>
      </c>
      <c r="O211" s="56"/>
      <c r="P211" s="155">
        <f>O211*H211</f>
        <v>0</v>
      </c>
      <c r="Q211" s="155">
        <v>0</v>
      </c>
      <c r="R211" s="155">
        <f>Q211*H211</f>
        <v>0</v>
      </c>
      <c r="S211" s="155">
        <v>0</v>
      </c>
      <c r="T211" s="156">
        <f>S211*H211</f>
        <v>0</v>
      </c>
      <c r="U211" s="35"/>
      <c r="V211" s="35"/>
      <c r="W211" s="35"/>
      <c r="X211" s="35"/>
      <c r="Y211" s="35"/>
      <c r="Z211" s="35"/>
      <c r="AA211" s="35"/>
      <c r="AB211" s="35"/>
      <c r="AC211" s="35"/>
      <c r="AD211" s="35"/>
      <c r="AE211" s="35"/>
      <c r="AR211" s="157" t="s">
        <v>202</v>
      </c>
      <c r="AT211" s="157" t="s">
        <v>197</v>
      </c>
      <c r="AU211" s="157" t="s">
        <v>202</v>
      </c>
      <c r="AY211" s="20" t="s">
        <v>195</v>
      </c>
      <c r="BE211" s="158">
        <f>IF(N211="základní",J211,0)</f>
        <v>0</v>
      </c>
      <c r="BF211" s="158">
        <f>IF(N211="snížená",J211,0)</f>
        <v>0</v>
      </c>
      <c r="BG211" s="158">
        <f>IF(N211="zákl. přenesená",J211,0)</f>
        <v>0</v>
      </c>
      <c r="BH211" s="158">
        <f>IF(N211="sníž. přenesená",J211,0)</f>
        <v>0</v>
      </c>
      <c r="BI211" s="158">
        <f>IF(N211="nulová",J211,0)</f>
        <v>0</v>
      </c>
      <c r="BJ211" s="20" t="s">
        <v>79</v>
      </c>
      <c r="BK211" s="158">
        <f>ROUND(I211*H211,2)</f>
        <v>0</v>
      </c>
      <c r="BL211" s="20" t="s">
        <v>202</v>
      </c>
      <c r="BM211" s="157" t="s">
        <v>1259</v>
      </c>
    </row>
    <row r="212" spans="1:65" s="16" customFormat="1" ht="20.85" customHeight="1">
      <c r="B212" s="208"/>
      <c r="D212" s="209" t="s">
        <v>71</v>
      </c>
      <c r="E212" s="209" t="s">
        <v>4977</v>
      </c>
      <c r="F212" s="209" t="s">
        <v>4978</v>
      </c>
      <c r="I212" s="210"/>
      <c r="J212" s="211">
        <f>BK212</f>
        <v>0</v>
      </c>
      <c r="L212" s="208"/>
      <c r="M212" s="212"/>
      <c r="N212" s="213"/>
      <c r="O212" s="213"/>
      <c r="P212" s="214">
        <f>SUM(P213:P217)</f>
        <v>0</v>
      </c>
      <c r="Q212" s="213"/>
      <c r="R212" s="214">
        <f>SUM(R213:R217)</f>
        <v>0</v>
      </c>
      <c r="S212" s="213"/>
      <c r="T212" s="215">
        <f>SUM(T213:T217)</f>
        <v>0</v>
      </c>
      <c r="AR212" s="209" t="s">
        <v>79</v>
      </c>
      <c r="AT212" s="216" t="s">
        <v>71</v>
      </c>
      <c r="AU212" s="216" t="s">
        <v>109</v>
      </c>
      <c r="AY212" s="209" t="s">
        <v>195</v>
      </c>
      <c r="BK212" s="217">
        <f>SUM(BK213:BK217)</f>
        <v>0</v>
      </c>
    </row>
    <row r="213" spans="1:65" s="2" customFormat="1" ht="14.45" customHeight="1">
      <c r="A213" s="35"/>
      <c r="B213" s="145"/>
      <c r="C213" s="146" t="s">
        <v>758</v>
      </c>
      <c r="D213" s="146" t="s">
        <v>197</v>
      </c>
      <c r="E213" s="147" t="s">
        <v>4979</v>
      </c>
      <c r="F213" s="148" t="s">
        <v>4980</v>
      </c>
      <c r="G213" s="149" t="s">
        <v>321</v>
      </c>
      <c r="H213" s="150">
        <v>900</v>
      </c>
      <c r="I213" s="151"/>
      <c r="J213" s="152">
        <f>ROUND(I213*H213,2)</f>
        <v>0</v>
      </c>
      <c r="K213" s="148" t="s">
        <v>3</v>
      </c>
      <c r="L213" s="36"/>
      <c r="M213" s="153" t="s">
        <v>3</v>
      </c>
      <c r="N213" s="154" t="s">
        <v>43</v>
      </c>
      <c r="O213" s="56"/>
      <c r="P213" s="155">
        <f>O213*H213</f>
        <v>0</v>
      </c>
      <c r="Q213" s="155">
        <v>0</v>
      </c>
      <c r="R213" s="155">
        <f>Q213*H213</f>
        <v>0</v>
      </c>
      <c r="S213" s="155">
        <v>0</v>
      </c>
      <c r="T213" s="156">
        <f>S213*H213</f>
        <v>0</v>
      </c>
      <c r="U213" s="35"/>
      <c r="V213" s="35"/>
      <c r="W213" s="35"/>
      <c r="X213" s="35"/>
      <c r="Y213" s="35"/>
      <c r="Z213" s="35"/>
      <c r="AA213" s="35"/>
      <c r="AB213" s="35"/>
      <c r="AC213" s="35"/>
      <c r="AD213" s="35"/>
      <c r="AE213" s="35"/>
      <c r="AR213" s="157" t="s">
        <v>202</v>
      </c>
      <c r="AT213" s="157" t="s">
        <v>197</v>
      </c>
      <c r="AU213" s="157" t="s">
        <v>202</v>
      </c>
      <c r="AY213" s="20" t="s">
        <v>195</v>
      </c>
      <c r="BE213" s="158">
        <f>IF(N213="základní",J213,0)</f>
        <v>0</v>
      </c>
      <c r="BF213" s="158">
        <f>IF(N213="snížená",J213,0)</f>
        <v>0</v>
      </c>
      <c r="BG213" s="158">
        <f>IF(N213="zákl. přenesená",J213,0)</f>
        <v>0</v>
      </c>
      <c r="BH213" s="158">
        <f>IF(N213="sníž. přenesená",J213,0)</f>
        <v>0</v>
      </c>
      <c r="BI213" s="158">
        <f>IF(N213="nulová",J213,0)</f>
        <v>0</v>
      </c>
      <c r="BJ213" s="20" t="s">
        <v>79</v>
      </c>
      <c r="BK213" s="158">
        <f>ROUND(I213*H213,2)</f>
        <v>0</v>
      </c>
      <c r="BL213" s="20" t="s">
        <v>202</v>
      </c>
      <c r="BM213" s="157" t="s">
        <v>1296</v>
      </c>
    </row>
    <row r="214" spans="1:65" s="2" customFormat="1" ht="14.45" customHeight="1">
      <c r="A214" s="35"/>
      <c r="B214" s="145"/>
      <c r="C214" s="146" t="s">
        <v>765</v>
      </c>
      <c r="D214" s="146" t="s">
        <v>197</v>
      </c>
      <c r="E214" s="147" t="s">
        <v>5048</v>
      </c>
      <c r="F214" s="148" t="s">
        <v>4982</v>
      </c>
      <c r="G214" s="149" t="s">
        <v>321</v>
      </c>
      <c r="H214" s="150">
        <v>900</v>
      </c>
      <c r="I214" s="151"/>
      <c r="J214" s="152">
        <f>ROUND(I214*H214,2)</f>
        <v>0</v>
      </c>
      <c r="K214" s="148" t="s">
        <v>3</v>
      </c>
      <c r="L214" s="36"/>
      <c r="M214" s="153" t="s">
        <v>3</v>
      </c>
      <c r="N214" s="154" t="s">
        <v>43</v>
      </c>
      <c r="O214" s="56"/>
      <c r="P214" s="155">
        <f>O214*H214</f>
        <v>0</v>
      </c>
      <c r="Q214" s="155">
        <v>0</v>
      </c>
      <c r="R214" s="155">
        <f>Q214*H214</f>
        <v>0</v>
      </c>
      <c r="S214" s="155">
        <v>0</v>
      </c>
      <c r="T214" s="156">
        <f>S214*H214</f>
        <v>0</v>
      </c>
      <c r="U214" s="35"/>
      <c r="V214" s="35"/>
      <c r="W214" s="35"/>
      <c r="X214" s="35"/>
      <c r="Y214" s="35"/>
      <c r="Z214" s="35"/>
      <c r="AA214" s="35"/>
      <c r="AB214" s="35"/>
      <c r="AC214" s="35"/>
      <c r="AD214" s="35"/>
      <c r="AE214" s="35"/>
      <c r="AR214" s="157" t="s">
        <v>202</v>
      </c>
      <c r="AT214" s="157" t="s">
        <v>197</v>
      </c>
      <c r="AU214" s="157" t="s">
        <v>202</v>
      </c>
      <c r="AY214" s="20" t="s">
        <v>195</v>
      </c>
      <c r="BE214" s="158">
        <f>IF(N214="základní",J214,0)</f>
        <v>0</v>
      </c>
      <c r="BF214" s="158">
        <f>IF(N214="snížená",J214,0)</f>
        <v>0</v>
      </c>
      <c r="BG214" s="158">
        <f>IF(N214="zákl. přenesená",J214,0)</f>
        <v>0</v>
      </c>
      <c r="BH214" s="158">
        <f>IF(N214="sníž. přenesená",J214,0)</f>
        <v>0</v>
      </c>
      <c r="BI214" s="158">
        <f>IF(N214="nulová",J214,0)</f>
        <v>0</v>
      </c>
      <c r="BJ214" s="20" t="s">
        <v>79</v>
      </c>
      <c r="BK214" s="158">
        <f>ROUND(I214*H214,2)</f>
        <v>0</v>
      </c>
      <c r="BL214" s="20" t="s">
        <v>202</v>
      </c>
      <c r="BM214" s="157" t="s">
        <v>1306</v>
      </c>
    </row>
    <row r="215" spans="1:65" s="2" customFormat="1" ht="14.45" customHeight="1">
      <c r="A215" s="35"/>
      <c r="B215" s="145"/>
      <c r="C215" s="146" t="s">
        <v>770</v>
      </c>
      <c r="D215" s="146" t="s">
        <v>197</v>
      </c>
      <c r="E215" s="147" t="s">
        <v>5049</v>
      </c>
      <c r="F215" s="148" t="s">
        <v>5050</v>
      </c>
      <c r="G215" s="149" t="s">
        <v>4903</v>
      </c>
      <c r="H215" s="150">
        <v>60</v>
      </c>
      <c r="I215" s="151"/>
      <c r="J215" s="152">
        <f>ROUND(I215*H215,2)</f>
        <v>0</v>
      </c>
      <c r="K215" s="148" t="s">
        <v>3</v>
      </c>
      <c r="L215" s="36"/>
      <c r="M215" s="153" t="s">
        <v>3</v>
      </c>
      <c r="N215" s="154" t="s">
        <v>43</v>
      </c>
      <c r="O215" s="56"/>
      <c r="P215" s="155">
        <f>O215*H215</f>
        <v>0</v>
      </c>
      <c r="Q215" s="155">
        <v>0</v>
      </c>
      <c r="R215" s="155">
        <f>Q215*H215</f>
        <v>0</v>
      </c>
      <c r="S215" s="155">
        <v>0</v>
      </c>
      <c r="T215" s="156">
        <f>S215*H215</f>
        <v>0</v>
      </c>
      <c r="U215" s="35"/>
      <c r="V215" s="35"/>
      <c r="W215" s="35"/>
      <c r="X215" s="35"/>
      <c r="Y215" s="35"/>
      <c r="Z215" s="35"/>
      <c r="AA215" s="35"/>
      <c r="AB215" s="35"/>
      <c r="AC215" s="35"/>
      <c r="AD215" s="35"/>
      <c r="AE215" s="35"/>
      <c r="AR215" s="157" t="s">
        <v>202</v>
      </c>
      <c r="AT215" s="157" t="s">
        <v>197</v>
      </c>
      <c r="AU215" s="157" t="s">
        <v>202</v>
      </c>
      <c r="AY215" s="20" t="s">
        <v>195</v>
      </c>
      <c r="BE215" s="158">
        <f>IF(N215="základní",J215,0)</f>
        <v>0</v>
      </c>
      <c r="BF215" s="158">
        <f>IF(N215="snížená",J215,0)</f>
        <v>0</v>
      </c>
      <c r="BG215" s="158">
        <f>IF(N215="zákl. přenesená",J215,0)</f>
        <v>0</v>
      </c>
      <c r="BH215" s="158">
        <f>IF(N215="sníž. přenesená",J215,0)</f>
        <v>0</v>
      </c>
      <c r="BI215" s="158">
        <f>IF(N215="nulová",J215,0)</f>
        <v>0</v>
      </c>
      <c r="BJ215" s="20" t="s">
        <v>79</v>
      </c>
      <c r="BK215" s="158">
        <f>ROUND(I215*H215,2)</f>
        <v>0</v>
      </c>
      <c r="BL215" s="20" t="s">
        <v>202</v>
      </c>
      <c r="BM215" s="157" t="s">
        <v>1315</v>
      </c>
    </row>
    <row r="216" spans="1:65" s="2" customFormat="1" ht="14.45" customHeight="1">
      <c r="A216" s="35"/>
      <c r="B216" s="145"/>
      <c r="C216" s="146" t="s">
        <v>775</v>
      </c>
      <c r="D216" s="146" t="s">
        <v>197</v>
      </c>
      <c r="E216" s="147" t="s">
        <v>5051</v>
      </c>
      <c r="F216" s="148" t="s">
        <v>5052</v>
      </c>
      <c r="G216" s="149" t="s">
        <v>321</v>
      </c>
      <c r="H216" s="150">
        <v>80</v>
      </c>
      <c r="I216" s="151"/>
      <c r="J216" s="152">
        <f>ROUND(I216*H216,2)</f>
        <v>0</v>
      </c>
      <c r="K216" s="148" t="s">
        <v>3</v>
      </c>
      <c r="L216" s="36"/>
      <c r="M216" s="153" t="s">
        <v>3</v>
      </c>
      <c r="N216" s="154" t="s">
        <v>43</v>
      </c>
      <c r="O216" s="56"/>
      <c r="P216" s="155">
        <f>O216*H216</f>
        <v>0</v>
      </c>
      <c r="Q216" s="155">
        <v>0</v>
      </c>
      <c r="R216" s="155">
        <f>Q216*H216</f>
        <v>0</v>
      </c>
      <c r="S216" s="155">
        <v>0</v>
      </c>
      <c r="T216" s="156">
        <f>S216*H216</f>
        <v>0</v>
      </c>
      <c r="U216" s="35"/>
      <c r="V216" s="35"/>
      <c r="W216" s="35"/>
      <c r="X216" s="35"/>
      <c r="Y216" s="35"/>
      <c r="Z216" s="35"/>
      <c r="AA216" s="35"/>
      <c r="AB216" s="35"/>
      <c r="AC216" s="35"/>
      <c r="AD216" s="35"/>
      <c r="AE216" s="35"/>
      <c r="AR216" s="157" t="s">
        <v>202</v>
      </c>
      <c r="AT216" s="157" t="s">
        <v>197</v>
      </c>
      <c r="AU216" s="157" t="s">
        <v>202</v>
      </c>
      <c r="AY216" s="20" t="s">
        <v>195</v>
      </c>
      <c r="BE216" s="158">
        <f>IF(N216="základní",J216,0)</f>
        <v>0</v>
      </c>
      <c r="BF216" s="158">
        <f>IF(N216="snížená",J216,0)</f>
        <v>0</v>
      </c>
      <c r="BG216" s="158">
        <f>IF(N216="zákl. přenesená",J216,0)</f>
        <v>0</v>
      </c>
      <c r="BH216" s="158">
        <f>IF(N216="sníž. přenesená",J216,0)</f>
        <v>0</v>
      </c>
      <c r="BI216" s="158">
        <f>IF(N216="nulová",J216,0)</f>
        <v>0</v>
      </c>
      <c r="BJ216" s="20" t="s">
        <v>79</v>
      </c>
      <c r="BK216" s="158">
        <f>ROUND(I216*H216,2)</f>
        <v>0</v>
      </c>
      <c r="BL216" s="20" t="s">
        <v>202</v>
      </c>
      <c r="BM216" s="157" t="s">
        <v>1323</v>
      </c>
    </row>
    <row r="217" spans="1:65" s="2" customFormat="1" ht="14.45" customHeight="1">
      <c r="A217" s="35"/>
      <c r="B217" s="145"/>
      <c r="C217" s="146" t="s">
        <v>781</v>
      </c>
      <c r="D217" s="146" t="s">
        <v>197</v>
      </c>
      <c r="E217" s="147" t="s">
        <v>5053</v>
      </c>
      <c r="F217" s="148" t="s">
        <v>5054</v>
      </c>
      <c r="G217" s="149" t="s">
        <v>4942</v>
      </c>
      <c r="H217" s="150">
        <v>1</v>
      </c>
      <c r="I217" s="151"/>
      <c r="J217" s="152">
        <f>ROUND(I217*H217,2)</f>
        <v>0</v>
      </c>
      <c r="K217" s="148" t="s">
        <v>3</v>
      </c>
      <c r="L217" s="36"/>
      <c r="M217" s="153" t="s">
        <v>3</v>
      </c>
      <c r="N217" s="154" t="s">
        <v>43</v>
      </c>
      <c r="O217" s="56"/>
      <c r="P217" s="155">
        <f>O217*H217</f>
        <v>0</v>
      </c>
      <c r="Q217" s="155">
        <v>0</v>
      </c>
      <c r="R217" s="155">
        <f>Q217*H217</f>
        <v>0</v>
      </c>
      <c r="S217" s="155">
        <v>0</v>
      </c>
      <c r="T217" s="156">
        <f>S217*H217</f>
        <v>0</v>
      </c>
      <c r="U217" s="35"/>
      <c r="V217" s="35"/>
      <c r="W217" s="35"/>
      <c r="X217" s="35"/>
      <c r="Y217" s="35"/>
      <c r="Z217" s="35"/>
      <c r="AA217" s="35"/>
      <c r="AB217" s="35"/>
      <c r="AC217" s="35"/>
      <c r="AD217" s="35"/>
      <c r="AE217" s="35"/>
      <c r="AR217" s="157" t="s">
        <v>202</v>
      </c>
      <c r="AT217" s="157" t="s">
        <v>197</v>
      </c>
      <c r="AU217" s="157" t="s">
        <v>202</v>
      </c>
      <c r="AY217" s="20" t="s">
        <v>195</v>
      </c>
      <c r="BE217" s="158">
        <f>IF(N217="základní",J217,0)</f>
        <v>0</v>
      </c>
      <c r="BF217" s="158">
        <f>IF(N217="snížená",J217,0)</f>
        <v>0</v>
      </c>
      <c r="BG217" s="158">
        <f>IF(N217="zákl. přenesená",J217,0)</f>
        <v>0</v>
      </c>
      <c r="BH217" s="158">
        <f>IF(N217="sníž. přenesená",J217,0)</f>
        <v>0</v>
      </c>
      <c r="BI217" s="158">
        <f>IF(N217="nulová",J217,0)</f>
        <v>0</v>
      </c>
      <c r="BJ217" s="20" t="s">
        <v>79</v>
      </c>
      <c r="BK217" s="158">
        <f>ROUND(I217*H217,2)</f>
        <v>0</v>
      </c>
      <c r="BL217" s="20" t="s">
        <v>202</v>
      </c>
      <c r="BM217" s="157" t="s">
        <v>1331</v>
      </c>
    </row>
    <row r="218" spans="1:65" s="16" customFormat="1" ht="20.85" customHeight="1">
      <c r="B218" s="208"/>
      <c r="D218" s="209" t="s">
        <v>71</v>
      </c>
      <c r="E218" s="209" t="s">
        <v>5055</v>
      </c>
      <c r="F218" s="209" t="s">
        <v>5056</v>
      </c>
      <c r="I218" s="210"/>
      <c r="J218" s="211">
        <f>BK218</f>
        <v>0</v>
      </c>
      <c r="L218" s="208"/>
      <c r="M218" s="212"/>
      <c r="N218" s="213"/>
      <c r="O218" s="213"/>
      <c r="P218" s="214">
        <f>SUM(P219:P220)</f>
        <v>0</v>
      </c>
      <c r="Q218" s="213"/>
      <c r="R218" s="214">
        <f>SUM(R219:R220)</f>
        <v>0</v>
      </c>
      <c r="S218" s="213"/>
      <c r="T218" s="215">
        <f>SUM(T219:T220)</f>
        <v>0</v>
      </c>
      <c r="AR218" s="209" t="s">
        <v>79</v>
      </c>
      <c r="AT218" s="216" t="s">
        <v>71</v>
      </c>
      <c r="AU218" s="216" t="s">
        <v>109</v>
      </c>
      <c r="AY218" s="209" t="s">
        <v>195</v>
      </c>
      <c r="BK218" s="217">
        <f>SUM(BK219:BK220)</f>
        <v>0</v>
      </c>
    </row>
    <row r="219" spans="1:65" s="2" customFormat="1" ht="14.45" customHeight="1">
      <c r="A219" s="35"/>
      <c r="B219" s="145"/>
      <c r="C219" s="146" t="s">
        <v>788</v>
      </c>
      <c r="D219" s="146" t="s">
        <v>197</v>
      </c>
      <c r="E219" s="147" t="s">
        <v>5057</v>
      </c>
      <c r="F219" s="148" t="s">
        <v>5058</v>
      </c>
      <c r="G219" s="149" t="s">
        <v>321</v>
      </c>
      <c r="H219" s="150">
        <v>900</v>
      </c>
      <c r="I219" s="151"/>
      <c r="J219" s="152">
        <f>ROUND(I219*H219,2)</f>
        <v>0</v>
      </c>
      <c r="K219" s="148" t="s">
        <v>3</v>
      </c>
      <c r="L219" s="36"/>
      <c r="M219" s="153" t="s">
        <v>3</v>
      </c>
      <c r="N219" s="154" t="s">
        <v>43</v>
      </c>
      <c r="O219" s="56"/>
      <c r="P219" s="155">
        <f>O219*H219</f>
        <v>0</v>
      </c>
      <c r="Q219" s="155">
        <v>0</v>
      </c>
      <c r="R219" s="155">
        <f>Q219*H219</f>
        <v>0</v>
      </c>
      <c r="S219" s="155">
        <v>0</v>
      </c>
      <c r="T219" s="156">
        <f>S219*H219</f>
        <v>0</v>
      </c>
      <c r="U219" s="35"/>
      <c r="V219" s="35"/>
      <c r="W219" s="35"/>
      <c r="X219" s="35"/>
      <c r="Y219" s="35"/>
      <c r="Z219" s="35"/>
      <c r="AA219" s="35"/>
      <c r="AB219" s="35"/>
      <c r="AC219" s="35"/>
      <c r="AD219" s="35"/>
      <c r="AE219" s="35"/>
      <c r="AR219" s="157" t="s">
        <v>202</v>
      </c>
      <c r="AT219" s="157" t="s">
        <v>197</v>
      </c>
      <c r="AU219" s="157" t="s">
        <v>202</v>
      </c>
      <c r="AY219" s="20" t="s">
        <v>195</v>
      </c>
      <c r="BE219" s="158">
        <f>IF(N219="základní",J219,0)</f>
        <v>0</v>
      </c>
      <c r="BF219" s="158">
        <f>IF(N219="snížená",J219,0)</f>
        <v>0</v>
      </c>
      <c r="BG219" s="158">
        <f>IF(N219="zákl. přenesená",J219,0)</f>
        <v>0</v>
      </c>
      <c r="BH219" s="158">
        <f>IF(N219="sníž. přenesená",J219,0)</f>
        <v>0</v>
      </c>
      <c r="BI219" s="158">
        <f>IF(N219="nulová",J219,0)</f>
        <v>0</v>
      </c>
      <c r="BJ219" s="20" t="s">
        <v>79</v>
      </c>
      <c r="BK219" s="158">
        <f>ROUND(I219*H219,2)</f>
        <v>0</v>
      </c>
      <c r="BL219" s="20" t="s">
        <v>202</v>
      </c>
      <c r="BM219" s="157" t="s">
        <v>1360</v>
      </c>
    </row>
    <row r="220" spans="1:65" s="2" customFormat="1" ht="14.45" customHeight="1">
      <c r="A220" s="35"/>
      <c r="B220" s="145"/>
      <c r="C220" s="146" t="s">
        <v>795</v>
      </c>
      <c r="D220" s="146" t="s">
        <v>197</v>
      </c>
      <c r="E220" s="147" t="s">
        <v>5059</v>
      </c>
      <c r="F220" s="148" t="s">
        <v>5060</v>
      </c>
      <c r="G220" s="149" t="s">
        <v>321</v>
      </c>
      <c r="H220" s="150">
        <v>30</v>
      </c>
      <c r="I220" s="151"/>
      <c r="J220" s="152">
        <f>ROUND(I220*H220,2)</f>
        <v>0</v>
      </c>
      <c r="K220" s="148" t="s">
        <v>3</v>
      </c>
      <c r="L220" s="36"/>
      <c r="M220" s="153" t="s">
        <v>3</v>
      </c>
      <c r="N220" s="154" t="s">
        <v>43</v>
      </c>
      <c r="O220" s="56"/>
      <c r="P220" s="155">
        <f>O220*H220</f>
        <v>0</v>
      </c>
      <c r="Q220" s="155">
        <v>0</v>
      </c>
      <c r="R220" s="155">
        <f>Q220*H220</f>
        <v>0</v>
      </c>
      <c r="S220" s="155">
        <v>0</v>
      </c>
      <c r="T220" s="156">
        <f>S220*H220</f>
        <v>0</v>
      </c>
      <c r="U220" s="35"/>
      <c r="V220" s="35"/>
      <c r="W220" s="35"/>
      <c r="X220" s="35"/>
      <c r="Y220" s="35"/>
      <c r="Z220" s="35"/>
      <c r="AA220" s="35"/>
      <c r="AB220" s="35"/>
      <c r="AC220" s="35"/>
      <c r="AD220" s="35"/>
      <c r="AE220" s="35"/>
      <c r="AR220" s="157" t="s">
        <v>202</v>
      </c>
      <c r="AT220" s="157" t="s">
        <v>197</v>
      </c>
      <c r="AU220" s="157" t="s">
        <v>202</v>
      </c>
      <c r="AY220" s="20" t="s">
        <v>195</v>
      </c>
      <c r="BE220" s="158">
        <f>IF(N220="základní",J220,0)</f>
        <v>0</v>
      </c>
      <c r="BF220" s="158">
        <f>IF(N220="snížená",J220,0)</f>
        <v>0</v>
      </c>
      <c r="BG220" s="158">
        <f>IF(N220="zákl. přenesená",J220,0)</f>
        <v>0</v>
      </c>
      <c r="BH220" s="158">
        <f>IF(N220="sníž. přenesená",J220,0)</f>
        <v>0</v>
      </c>
      <c r="BI220" s="158">
        <f>IF(N220="nulová",J220,0)</f>
        <v>0</v>
      </c>
      <c r="BJ220" s="20" t="s">
        <v>79</v>
      </c>
      <c r="BK220" s="158">
        <f>ROUND(I220*H220,2)</f>
        <v>0</v>
      </c>
      <c r="BL220" s="20" t="s">
        <v>202</v>
      </c>
      <c r="BM220" s="157" t="s">
        <v>1389</v>
      </c>
    </row>
    <row r="221" spans="1:65" s="16" customFormat="1" ht="20.85" customHeight="1">
      <c r="B221" s="208"/>
      <c r="D221" s="209" t="s">
        <v>71</v>
      </c>
      <c r="E221" s="209" t="s">
        <v>5061</v>
      </c>
      <c r="F221" s="209" t="s">
        <v>5062</v>
      </c>
      <c r="I221" s="210"/>
      <c r="J221" s="211">
        <f>BK221</f>
        <v>0</v>
      </c>
      <c r="L221" s="208"/>
      <c r="M221" s="212"/>
      <c r="N221" s="213"/>
      <c r="O221" s="213"/>
      <c r="P221" s="214">
        <f>SUM(P222:P223)</f>
        <v>0</v>
      </c>
      <c r="Q221" s="213"/>
      <c r="R221" s="214">
        <f>SUM(R222:R223)</f>
        <v>0</v>
      </c>
      <c r="S221" s="213"/>
      <c r="T221" s="215">
        <f>SUM(T222:T223)</f>
        <v>0</v>
      </c>
      <c r="AR221" s="209" t="s">
        <v>79</v>
      </c>
      <c r="AT221" s="216" t="s">
        <v>71</v>
      </c>
      <c r="AU221" s="216" t="s">
        <v>109</v>
      </c>
      <c r="AY221" s="209" t="s">
        <v>195</v>
      </c>
      <c r="BK221" s="217">
        <f>SUM(BK222:BK223)</f>
        <v>0</v>
      </c>
    </row>
    <row r="222" spans="1:65" s="2" customFormat="1" ht="14.45" customHeight="1">
      <c r="A222" s="35"/>
      <c r="B222" s="145"/>
      <c r="C222" s="146" t="s">
        <v>800</v>
      </c>
      <c r="D222" s="146" t="s">
        <v>197</v>
      </c>
      <c r="E222" s="147" t="s">
        <v>5063</v>
      </c>
      <c r="F222" s="148" t="s">
        <v>5064</v>
      </c>
      <c r="G222" s="149" t="s">
        <v>321</v>
      </c>
      <c r="H222" s="150">
        <v>900</v>
      </c>
      <c r="I222" s="151"/>
      <c r="J222" s="152">
        <f>ROUND(I222*H222,2)</f>
        <v>0</v>
      </c>
      <c r="K222" s="148" t="s">
        <v>3</v>
      </c>
      <c r="L222" s="36"/>
      <c r="M222" s="153" t="s">
        <v>3</v>
      </c>
      <c r="N222" s="154" t="s">
        <v>43</v>
      </c>
      <c r="O222" s="56"/>
      <c r="P222" s="155">
        <f>O222*H222</f>
        <v>0</v>
      </c>
      <c r="Q222" s="155">
        <v>0</v>
      </c>
      <c r="R222" s="155">
        <f>Q222*H222</f>
        <v>0</v>
      </c>
      <c r="S222" s="155">
        <v>0</v>
      </c>
      <c r="T222" s="156">
        <f>S222*H222</f>
        <v>0</v>
      </c>
      <c r="U222" s="35"/>
      <c r="V222" s="35"/>
      <c r="W222" s="35"/>
      <c r="X222" s="35"/>
      <c r="Y222" s="35"/>
      <c r="Z222" s="35"/>
      <c r="AA222" s="35"/>
      <c r="AB222" s="35"/>
      <c r="AC222" s="35"/>
      <c r="AD222" s="35"/>
      <c r="AE222" s="35"/>
      <c r="AR222" s="157" t="s">
        <v>202</v>
      </c>
      <c r="AT222" s="157" t="s">
        <v>197</v>
      </c>
      <c r="AU222" s="157" t="s">
        <v>202</v>
      </c>
      <c r="AY222" s="20" t="s">
        <v>195</v>
      </c>
      <c r="BE222" s="158">
        <f>IF(N222="základní",J222,0)</f>
        <v>0</v>
      </c>
      <c r="BF222" s="158">
        <f>IF(N222="snížená",J222,0)</f>
        <v>0</v>
      </c>
      <c r="BG222" s="158">
        <f>IF(N222="zákl. přenesená",J222,0)</f>
        <v>0</v>
      </c>
      <c r="BH222" s="158">
        <f>IF(N222="sníž. přenesená",J222,0)</f>
        <v>0</v>
      </c>
      <c r="BI222" s="158">
        <f>IF(N222="nulová",J222,0)</f>
        <v>0</v>
      </c>
      <c r="BJ222" s="20" t="s">
        <v>79</v>
      </c>
      <c r="BK222" s="158">
        <f>ROUND(I222*H222,2)</f>
        <v>0</v>
      </c>
      <c r="BL222" s="20" t="s">
        <v>202</v>
      </c>
      <c r="BM222" s="157" t="s">
        <v>1403</v>
      </c>
    </row>
    <row r="223" spans="1:65" s="2" customFormat="1" ht="14.45" customHeight="1">
      <c r="A223" s="35"/>
      <c r="B223" s="145"/>
      <c r="C223" s="146" t="s">
        <v>808</v>
      </c>
      <c r="D223" s="146" t="s">
        <v>197</v>
      </c>
      <c r="E223" s="147" t="s">
        <v>5065</v>
      </c>
      <c r="F223" s="148" t="s">
        <v>5066</v>
      </c>
      <c r="G223" s="149" t="s">
        <v>321</v>
      </c>
      <c r="H223" s="150">
        <v>30</v>
      </c>
      <c r="I223" s="151"/>
      <c r="J223" s="152">
        <f>ROUND(I223*H223,2)</f>
        <v>0</v>
      </c>
      <c r="K223" s="148" t="s">
        <v>3</v>
      </c>
      <c r="L223" s="36"/>
      <c r="M223" s="153" t="s">
        <v>3</v>
      </c>
      <c r="N223" s="154" t="s">
        <v>43</v>
      </c>
      <c r="O223" s="56"/>
      <c r="P223" s="155">
        <f>O223*H223</f>
        <v>0</v>
      </c>
      <c r="Q223" s="155">
        <v>0</v>
      </c>
      <c r="R223" s="155">
        <f>Q223*H223</f>
        <v>0</v>
      </c>
      <c r="S223" s="155">
        <v>0</v>
      </c>
      <c r="T223" s="156">
        <f>S223*H223</f>
        <v>0</v>
      </c>
      <c r="U223" s="35"/>
      <c r="V223" s="35"/>
      <c r="W223" s="35"/>
      <c r="X223" s="35"/>
      <c r="Y223" s="35"/>
      <c r="Z223" s="35"/>
      <c r="AA223" s="35"/>
      <c r="AB223" s="35"/>
      <c r="AC223" s="35"/>
      <c r="AD223" s="35"/>
      <c r="AE223" s="35"/>
      <c r="AR223" s="157" t="s">
        <v>202</v>
      </c>
      <c r="AT223" s="157" t="s">
        <v>197</v>
      </c>
      <c r="AU223" s="157" t="s">
        <v>202</v>
      </c>
      <c r="AY223" s="20" t="s">
        <v>195</v>
      </c>
      <c r="BE223" s="158">
        <f>IF(N223="základní",J223,0)</f>
        <v>0</v>
      </c>
      <c r="BF223" s="158">
        <f>IF(N223="snížená",J223,0)</f>
        <v>0</v>
      </c>
      <c r="BG223" s="158">
        <f>IF(N223="zákl. přenesená",J223,0)</f>
        <v>0</v>
      </c>
      <c r="BH223" s="158">
        <f>IF(N223="sníž. přenesená",J223,0)</f>
        <v>0</v>
      </c>
      <c r="BI223" s="158">
        <f>IF(N223="nulová",J223,0)</f>
        <v>0</v>
      </c>
      <c r="BJ223" s="20" t="s">
        <v>79</v>
      </c>
      <c r="BK223" s="158">
        <f>ROUND(I223*H223,2)</f>
        <v>0</v>
      </c>
      <c r="BL223" s="20" t="s">
        <v>202</v>
      </c>
      <c r="BM223" s="157" t="s">
        <v>1412</v>
      </c>
    </row>
    <row r="224" spans="1:65" s="16" customFormat="1" ht="20.85" customHeight="1">
      <c r="B224" s="208"/>
      <c r="D224" s="209" t="s">
        <v>71</v>
      </c>
      <c r="E224" s="209" t="s">
        <v>4989</v>
      </c>
      <c r="F224" s="209" t="s">
        <v>4990</v>
      </c>
      <c r="I224" s="210"/>
      <c r="J224" s="211">
        <f>BK224</f>
        <v>0</v>
      </c>
      <c r="L224" s="208"/>
      <c r="M224" s="212"/>
      <c r="N224" s="213"/>
      <c r="O224" s="213"/>
      <c r="P224" s="214">
        <f>SUM(P225:P230)</f>
        <v>0</v>
      </c>
      <c r="Q224" s="213"/>
      <c r="R224" s="214">
        <f>SUM(R225:R230)</f>
        <v>0</v>
      </c>
      <c r="S224" s="213"/>
      <c r="T224" s="215">
        <f>SUM(T225:T230)</f>
        <v>0</v>
      </c>
      <c r="AR224" s="209" t="s">
        <v>79</v>
      </c>
      <c r="AT224" s="216" t="s">
        <v>71</v>
      </c>
      <c r="AU224" s="216" t="s">
        <v>109</v>
      </c>
      <c r="AY224" s="209" t="s">
        <v>195</v>
      </c>
      <c r="BK224" s="217">
        <f>SUM(BK225:BK230)</f>
        <v>0</v>
      </c>
    </row>
    <row r="225" spans="1:65" s="2" customFormat="1" ht="14.45" customHeight="1">
      <c r="A225" s="35"/>
      <c r="B225" s="145"/>
      <c r="C225" s="146" t="s">
        <v>813</v>
      </c>
      <c r="D225" s="146" t="s">
        <v>197</v>
      </c>
      <c r="E225" s="147" t="s">
        <v>5067</v>
      </c>
      <c r="F225" s="148" t="s">
        <v>5068</v>
      </c>
      <c r="G225" s="149" t="s">
        <v>4903</v>
      </c>
      <c r="H225" s="150">
        <v>1</v>
      </c>
      <c r="I225" s="151"/>
      <c r="J225" s="152">
        <f t="shared" ref="J225:J230" si="50">ROUND(I225*H225,2)</f>
        <v>0</v>
      </c>
      <c r="K225" s="148" t="s">
        <v>3</v>
      </c>
      <c r="L225" s="36"/>
      <c r="M225" s="153" t="s">
        <v>3</v>
      </c>
      <c r="N225" s="154" t="s">
        <v>43</v>
      </c>
      <c r="O225" s="56"/>
      <c r="P225" s="155">
        <f t="shared" ref="P225:P230" si="51">O225*H225</f>
        <v>0</v>
      </c>
      <c r="Q225" s="155">
        <v>0</v>
      </c>
      <c r="R225" s="155">
        <f t="shared" ref="R225:R230" si="52">Q225*H225</f>
        <v>0</v>
      </c>
      <c r="S225" s="155">
        <v>0</v>
      </c>
      <c r="T225" s="156">
        <f t="shared" ref="T225:T230" si="53">S225*H225</f>
        <v>0</v>
      </c>
      <c r="U225" s="35"/>
      <c r="V225" s="35"/>
      <c r="W225" s="35"/>
      <c r="X225" s="35"/>
      <c r="Y225" s="35"/>
      <c r="Z225" s="35"/>
      <c r="AA225" s="35"/>
      <c r="AB225" s="35"/>
      <c r="AC225" s="35"/>
      <c r="AD225" s="35"/>
      <c r="AE225" s="35"/>
      <c r="AR225" s="157" t="s">
        <v>202</v>
      </c>
      <c r="AT225" s="157" t="s">
        <v>197</v>
      </c>
      <c r="AU225" s="157" t="s">
        <v>202</v>
      </c>
      <c r="AY225" s="20" t="s">
        <v>195</v>
      </c>
      <c r="BE225" s="158">
        <f t="shared" ref="BE225:BE230" si="54">IF(N225="základní",J225,0)</f>
        <v>0</v>
      </c>
      <c r="BF225" s="158">
        <f t="shared" ref="BF225:BF230" si="55">IF(N225="snížená",J225,0)</f>
        <v>0</v>
      </c>
      <c r="BG225" s="158">
        <f t="shared" ref="BG225:BG230" si="56">IF(N225="zákl. přenesená",J225,0)</f>
        <v>0</v>
      </c>
      <c r="BH225" s="158">
        <f t="shared" ref="BH225:BH230" si="57">IF(N225="sníž. přenesená",J225,0)</f>
        <v>0</v>
      </c>
      <c r="BI225" s="158">
        <f t="shared" ref="BI225:BI230" si="58">IF(N225="nulová",J225,0)</f>
        <v>0</v>
      </c>
      <c r="BJ225" s="20" t="s">
        <v>79</v>
      </c>
      <c r="BK225" s="158">
        <f t="shared" ref="BK225:BK230" si="59">ROUND(I225*H225,2)</f>
        <v>0</v>
      </c>
      <c r="BL225" s="20" t="s">
        <v>202</v>
      </c>
      <c r="BM225" s="157" t="s">
        <v>1423</v>
      </c>
    </row>
    <row r="226" spans="1:65" s="2" customFormat="1" ht="24.2" customHeight="1">
      <c r="A226" s="35"/>
      <c r="B226" s="145"/>
      <c r="C226" s="146" t="s">
        <v>819</v>
      </c>
      <c r="D226" s="146" t="s">
        <v>197</v>
      </c>
      <c r="E226" s="147" t="s">
        <v>5069</v>
      </c>
      <c r="F226" s="148" t="s">
        <v>5070</v>
      </c>
      <c r="G226" s="149" t="s">
        <v>4942</v>
      </c>
      <c r="H226" s="150">
        <v>1</v>
      </c>
      <c r="I226" s="151"/>
      <c r="J226" s="152">
        <f t="shared" si="50"/>
        <v>0</v>
      </c>
      <c r="K226" s="148" t="s">
        <v>3</v>
      </c>
      <c r="L226" s="36"/>
      <c r="M226" s="153" t="s">
        <v>3</v>
      </c>
      <c r="N226" s="154" t="s">
        <v>43</v>
      </c>
      <c r="O226" s="56"/>
      <c r="P226" s="155">
        <f t="shared" si="51"/>
        <v>0</v>
      </c>
      <c r="Q226" s="155">
        <v>0</v>
      </c>
      <c r="R226" s="155">
        <f t="shared" si="52"/>
        <v>0</v>
      </c>
      <c r="S226" s="155">
        <v>0</v>
      </c>
      <c r="T226" s="156">
        <f t="shared" si="53"/>
        <v>0</v>
      </c>
      <c r="U226" s="35"/>
      <c r="V226" s="35"/>
      <c r="W226" s="35"/>
      <c r="X226" s="35"/>
      <c r="Y226" s="35"/>
      <c r="Z226" s="35"/>
      <c r="AA226" s="35"/>
      <c r="AB226" s="35"/>
      <c r="AC226" s="35"/>
      <c r="AD226" s="35"/>
      <c r="AE226" s="35"/>
      <c r="AR226" s="157" t="s">
        <v>202</v>
      </c>
      <c r="AT226" s="157" t="s">
        <v>197</v>
      </c>
      <c r="AU226" s="157" t="s">
        <v>202</v>
      </c>
      <c r="AY226" s="20" t="s">
        <v>195</v>
      </c>
      <c r="BE226" s="158">
        <f t="shared" si="54"/>
        <v>0</v>
      </c>
      <c r="BF226" s="158">
        <f t="shared" si="55"/>
        <v>0</v>
      </c>
      <c r="BG226" s="158">
        <f t="shared" si="56"/>
        <v>0</v>
      </c>
      <c r="BH226" s="158">
        <f t="shared" si="57"/>
        <v>0</v>
      </c>
      <c r="BI226" s="158">
        <f t="shared" si="58"/>
        <v>0</v>
      </c>
      <c r="BJ226" s="20" t="s">
        <v>79</v>
      </c>
      <c r="BK226" s="158">
        <f t="shared" si="59"/>
        <v>0</v>
      </c>
      <c r="BL226" s="20" t="s">
        <v>202</v>
      </c>
      <c r="BM226" s="157" t="s">
        <v>1437</v>
      </c>
    </row>
    <row r="227" spans="1:65" s="2" customFormat="1" ht="14.45" customHeight="1">
      <c r="A227" s="35"/>
      <c r="B227" s="145"/>
      <c r="C227" s="146" t="s">
        <v>824</v>
      </c>
      <c r="D227" s="146" t="s">
        <v>197</v>
      </c>
      <c r="E227" s="147" t="s">
        <v>5071</v>
      </c>
      <c r="F227" s="148" t="s">
        <v>4997</v>
      </c>
      <c r="G227" s="149" t="s">
        <v>4903</v>
      </c>
      <c r="H227" s="150">
        <v>1</v>
      </c>
      <c r="I227" s="151"/>
      <c r="J227" s="152">
        <f t="shared" si="50"/>
        <v>0</v>
      </c>
      <c r="K227" s="148" t="s">
        <v>3</v>
      </c>
      <c r="L227" s="36"/>
      <c r="M227" s="153" t="s">
        <v>3</v>
      </c>
      <c r="N227" s="154" t="s">
        <v>43</v>
      </c>
      <c r="O227" s="56"/>
      <c r="P227" s="155">
        <f t="shared" si="51"/>
        <v>0</v>
      </c>
      <c r="Q227" s="155">
        <v>0</v>
      </c>
      <c r="R227" s="155">
        <f t="shared" si="52"/>
        <v>0</v>
      </c>
      <c r="S227" s="155">
        <v>0</v>
      </c>
      <c r="T227" s="156">
        <f t="shared" si="53"/>
        <v>0</v>
      </c>
      <c r="U227" s="35"/>
      <c r="V227" s="35"/>
      <c r="W227" s="35"/>
      <c r="X227" s="35"/>
      <c r="Y227" s="35"/>
      <c r="Z227" s="35"/>
      <c r="AA227" s="35"/>
      <c r="AB227" s="35"/>
      <c r="AC227" s="35"/>
      <c r="AD227" s="35"/>
      <c r="AE227" s="35"/>
      <c r="AR227" s="157" t="s">
        <v>202</v>
      </c>
      <c r="AT227" s="157" t="s">
        <v>197</v>
      </c>
      <c r="AU227" s="157" t="s">
        <v>202</v>
      </c>
      <c r="AY227" s="20" t="s">
        <v>195</v>
      </c>
      <c r="BE227" s="158">
        <f t="shared" si="54"/>
        <v>0</v>
      </c>
      <c r="BF227" s="158">
        <f t="shared" si="55"/>
        <v>0</v>
      </c>
      <c r="BG227" s="158">
        <f t="shared" si="56"/>
        <v>0</v>
      </c>
      <c r="BH227" s="158">
        <f t="shared" si="57"/>
        <v>0</v>
      </c>
      <c r="BI227" s="158">
        <f t="shared" si="58"/>
        <v>0</v>
      </c>
      <c r="BJ227" s="20" t="s">
        <v>79</v>
      </c>
      <c r="BK227" s="158">
        <f t="shared" si="59"/>
        <v>0</v>
      </c>
      <c r="BL227" s="20" t="s">
        <v>202</v>
      </c>
      <c r="BM227" s="157" t="s">
        <v>1446</v>
      </c>
    </row>
    <row r="228" spans="1:65" s="2" customFormat="1" ht="14.45" customHeight="1">
      <c r="A228" s="35"/>
      <c r="B228" s="145"/>
      <c r="C228" s="146" t="s">
        <v>830</v>
      </c>
      <c r="D228" s="146" t="s">
        <v>197</v>
      </c>
      <c r="E228" s="147" t="s">
        <v>4998</v>
      </c>
      <c r="F228" s="148" t="s">
        <v>4999</v>
      </c>
      <c r="G228" s="149" t="s">
        <v>4747</v>
      </c>
      <c r="H228" s="150">
        <v>4</v>
      </c>
      <c r="I228" s="151"/>
      <c r="J228" s="152">
        <f t="shared" si="50"/>
        <v>0</v>
      </c>
      <c r="K228" s="148" t="s">
        <v>3</v>
      </c>
      <c r="L228" s="36"/>
      <c r="M228" s="153" t="s">
        <v>3</v>
      </c>
      <c r="N228" s="154" t="s">
        <v>43</v>
      </c>
      <c r="O228" s="56"/>
      <c r="P228" s="155">
        <f t="shared" si="51"/>
        <v>0</v>
      </c>
      <c r="Q228" s="155">
        <v>0</v>
      </c>
      <c r="R228" s="155">
        <f t="shared" si="52"/>
        <v>0</v>
      </c>
      <c r="S228" s="155">
        <v>0</v>
      </c>
      <c r="T228" s="156">
        <f t="shared" si="53"/>
        <v>0</v>
      </c>
      <c r="U228" s="35"/>
      <c r="V228" s="35"/>
      <c r="W228" s="35"/>
      <c r="X228" s="35"/>
      <c r="Y228" s="35"/>
      <c r="Z228" s="35"/>
      <c r="AA228" s="35"/>
      <c r="AB228" s="35"/>
      <c r="AC228" s="35"/>
      <c r="AD228" s="35"/>
      <c r="AE228" s="35"/>
      <c r="AR228" s="157" t="s">
        <v>202</v>
      </c>
      <c r="AT228" s="157" t="s">
        <v>197</v>
      </c>
      <c r="AU228" s="157" t="s">
        <v>202</v>
      </c>
      <c r="AY228" s="20" t="s">
        <v>195</v>
      </c>
      <c r="BE228" s="158">
        <f t="shared" si="54"/>
        <v>0</v>
      </c>
      <c r="BF228" s="158">
        <f t="shared" si="55"/>
        <v>0</v>
      </c>
      <c r="BG228" s="158">
        <f t="shared" si="56"/>
        <v>0</v>
      </c>
      <c r="BH228" s="158">
        <f t="shared" si="57"/>
        <v>0</v>
      </c>
      <c r="BI228" s="158">
        <f t="shared" si="58"/>
        <v>0</v>
      </c>
      <c r="BJ228" s="20" t="s">
        <v>79</v>
      </c>
      <c r="BK228" s="158">
        <f t="shared" si="59"/>
        <v>0</v>
      </c>
      <c r="BL228" s="20" t="s">
        <v>202</v>
      </c>
      <c r="BM228" s="157" t="s">
        <v>1455</v>
      </c>
    </row>
    <row r="229" spans="1:65" s="2" customFormat="1" ht="14.45" customHeight="1">
      <c r="A229" s="35"/>
      <c r="B229" s="145"/>
      <c r="C229" s="146" t="s">
        <v>836</v>
      </c>
      <c r="D229" s="146" t="s">
        <v>197</v>
      </c>
      <c r="E229" s="147" t="s">
        <v>5072</v>
      </c>
      <c r="F229" s="148" t="s">
        <v>5003</v>
      </c>
      <c r="G229" s="149" t="s">
        <v>5073</v>
      </c>
      <c r="H229" s="150">
        <v>1</v>
      </c>
      <c r="I229" s="151"/>
      <c r="J229" s="152">
        <f t="shared" si="50"/>
        <v>0</v>
      </c>
      <c r="K229" s="148" t="s">
        <v>3</v>
      </c>
      <c r="L229" s="36"/>
      <c r="M229" s="153" t="s">
        <v>3</v>
      </c>
      <c r="N229" s="154" t="s">
        <v>43</v>
      </c>
      <c r="O229" s="56"/>
      <c r="P229" s="155">
        <f t="shared" si="51"/>
        <v>0</v>
      </c>
      <c r="Q229" s="155">
        <v>0</v>
      </c>
      <c r="R229" s="155">
        <f t="shared" si="52"/>
        <v>0</v>
      </c>
      <c r="S229" s="155">
        <v>0</v>
      </c>
      <c r="T229" s="156">
        <f t="shared" si="53"/>
        <v>0</v>
      </c>
      <c r="U229" s="35"/>
      <c r="V229" s="35"/>
      <c r="W229" s="35"/>
      <c r="X229" s="35"/>
      <c r="Y229" s="35"/>
      <c r="Z229" s="35"/>
      <c r="AA229" s="35"/>
      <c r="AB229" s="35"/>
      <c r="AC229" s="35"/>
      <c r="AD229" s="35"/>
      <c r="AE229" s="35"/>
      <c r="AR229" s="157" t="s">
        <v>202</v>
      </c>
      <c r="AT229" s="157" t="s">
        <v>197</v>
      </c>
      <c r="AU229" s="157" t="s">
        <v>202</v>
      </c>
      <c r="AY229" s="20" t="s">
        <v>195</v>
      </c>
      <c r="BE229" s="158">
        <f t="shared" si="54"/>
        <v>0</v>
      </c>
      <c r="BF229" s="158">
        <f t="shared" si="55"/>
        <v>0</v>
      </c>
      <c r="BG229" s="158">
        <f t="shared" si="56"/>
        <v>0</v>
      </c>
      <c r="BH229" s="158">
        <f t="shared" si="57"/>
        <v>0</v>
      </c>
      <c r="BI229" s="158">
        <f t="shared" si="58"/>
        <v>0</v>
      </c>
      <c r="BJ229" s="20" t="s">
        <v>79</v>
      </c>
      <c r="BK229" s="158">
        <f t="shared" si="59"/>
        <v>0</v>
      </c>
      <c r="BL229" s="20" t="s">
        <v>202</v>
      </c>
      <c r="BM229" s="157" t="s">
        <v>1481</v>
      </c>
    </row>
    <row r="230" spans="1:65" s="2" customFormat="1" ht="14.45" customHeight="1">
      <c r="A230" s="35"/>
      <c r="B230" s="145"/>
      <c r="C230" s="146" t="s">
        <v>842</v>
      </c>
      <c r="D230" s="146" t="s">
        <v>197</v>
      </c>
      <c r="E230" s="147" t="s">
        <v>5074</v>
      </c>
      <c r="F230" s="148" t="s">
        <v>5006</v>
      </c>
      <c r="G230" s="149" t="s">
        <v>1071</v>
      </c>
      <c r="H230" s="150">
        <v>1</v>
      </c>
      <c r="I230" s="151"/>
      <c r="J230" s="152">
        <f t="shared" si="50"/>
        <v>0</v>
      </c>
      <c r="K230" s="148" t="s">
        <v>3</v>
      </c>
      <c r="L230" s="36"/>
      <c r="M230" s="153" t="s">
        <v>3</v>
      </c>
      <c r="N230" s="154" t="s">
        <v>43</v>
      </c>
      <c r="O230" s="56"/>
      <c r="P230" s="155">
        <f t="shared" si="51"/>
        <v>0</v>
      </c>
      <c r="Q230" s="155">
        <v>0</v>
      </c>
      <c r="R230" s="155">
        <f t="shared" si="52"/>
        <v>0</v>
      </c>
      <c r="S230" s="155">
        <v>0</v>
      </c>
      <c r="T230" s="156">
        <f t="shared" si="53"/>
        <v>0</v>
      </c>
      <c r="U230" s="35"/>
      <c r="V230" s="35"/>
      <c r="W230" s="35"/>
      <c r="X230" s="35"/>
      <c r="Y230" s="35"/>
      <c r="Z230" s="35"/>
      <c r="AA230" s="35"/>
      <c r="AB230" s="35"/>
      <c r="AC230" s="35"/>
      <c r="AD230" s="35"/>
      <c r="AE230" s="35"/>
      <c r="AR230" s="157" t="s">
        <v>202</v>
      </c>
      <c r="AT230" s="157" t="s">
        <v>197</v>
      </c>
      <c r="AU230" s="157" t="s">
        <v>202</v>
      </c>
      <c r="AY230" s="20" t="s">
        <v>195</v>
      </c>
      <c r="BE230" s="158">
        <f t="shared" si="54"/>
        <v>0</v>
      </c>
      <c r="BF230" s="158">
        <f t="shared" si="55"/>
        <v>0</v>
      </c>
      <c r="BG230" s="158">
        <f t="shared" si="56"/>
        <v>0</v>
      </c>
      <c r="BH230" s="158">
        <f t="shared" si="57"/>
        <v>0</v>
      </c>
      <c r="BI230" s="158">
        <f t="shared" si="58"/>
        <v>0</v>
      </c>
      <c r="BJ230" s="20" t="s">
        <v>79</v>
      </c>
      <c r="BK230" s="158">
        <f t="shared" si="59"/>
        <v>0</v>
      </c>
      <c r="BL230" s="20" t="s">
        <v>202</v>
      </c>
      <c r="BM230" s="157" t="s">
        <v>5075</v>
      </c>
    </row>
    <row r="231" spans="1:65" s="12" customFormat="1" ht="20.85" customHeight="1">
      <c r="B231" s="132"/>
      <c r="D231" s="133" t="s">
        <v>71</v>
      </c>
      <c r="E231" s="143" t="s">
        <v>5076</v>
      </c>
      <c r="F231" s="143" t="s">
        <v>5077</v>
      </c>
      <c r="I231" s="135"/>
      <c r="J231" s="144">
        <f>BK231</f>
        <v>0</v>
      </c>
      <c r="L231" s="132"/>
      <c r="M231" s="137"/>
      <c r="N231" s="138"/>
      <c r="O231" s="138"/>
      <c r="P231" s="139">
        <f>P232+P266+P288+P295+P301+P310+P319</f>
        <v>0</v>
      </c>
      <c r="Q231" s="138"/>
      <c r="R231" s="139">
        <f>R232+R266+R288+R295+R301+R310+R319</f>
        <v>0</v>
      </c>
      <c r="S231" s="138"/>
      <c r="T231" s="140">
        <f>T232+T266+T288+T295+T301+T310+T319</f>
        <v>0</v>
      </c>
      <c r="AR231" s="133" t="s">
        <v>81</v>
      </c>
      <c r="AT231" s="141" t="s">
        <v>71</v>
      </c>
      <c r="AU231" s="141" t="s">
        <v>81</v>
      </c>
      <c r="AY231" s="133" t="s">
        <v>195</v>
      </c>
      <c r="BK231" s="142">
        <f>BK232+BK266+BK288+BK295+BK301+BK310+BK319</f>
        <v>0</v>
      </c>
    </row>
    <row r="232" spans="1:65" s="16" customFormat="1" ht="20.85" customHeight="1">
      <c r="B232" s="208"/>
      <c r="D232" s="209" t="s">
        <v>71</v>
      </c>
      <c r="E232" s="209" t="s">
        <v>4899</v>
      </c>
      <c r="F232" s="209" t="s">
        <v>4900</v>
      </c>
      <c r="I232" s="210"/>
      <c r="J232" s="211">
        <f>BK232</f>
        <v>0</v>
      </c>
      <c r="L232" s="208"/>
      <c r="M232" s="212"/>
      <c r="N232" s="213"/>
      <c r="O232" s="213"/>
      <c r="P232" s="214">
        <f>SUM(P233:P265)</f>
        <v>0</v>
      </c>
      <c r="Q232" s="213"/>
      <c r="R232" s="214">
        <f>SUM(R233:R265)</f>
        <v>0</v>
      </c>
      <c r="S232" s="213"/>
      <c r="T232" s="215">
        <f>SUM(T233:T265)</f>
        <v>0</v>
      </c>
      <c r="AR232" s="209" t="s">
        <v>79</v>
      </c>
      <c r="AT232" s="216" t="s">
        <v>71</v>
      </c>
      <c r="AU232" s="216" t="s">
        <v>109</v>
      </c>
      <c r="AY232" s="209" t="s">
        <v>195</v>
      </c>
      <c r="BK232" s="217">
        <f>SUM(BK233:BK265)</f>
        <v>0</v>
      </c>
    </row>
    <row r="233" spans="1:65" s="2" customFormat="1" ht="14.45" customHeight="1">
      <c r="A233" s="35"/>
      <c r="B233" s="145"/>
      <c r="C233" s="146" t="s">
        <v>847</v>
      </c>
      <c r="D233" s="146" t="s">
        <v>197</v>
      </c>
      <c r="E233" s="147" t="s">
        <v>5078</v>
      </c>
      <c r="F233" s="148" t="s">
        <v>5079</v>
      </c>
      <c r="G233" s="149" t="s">
        <v>4903</v>
      </c>
      <c r="H233" s="150">
        <v>3</v>
      </c>
      <c r="I233" s="151"/>
      <c r="J233" s="152">
        <f t="shared" ref="J233:J261" si="60">ROUND(I233*H233,2)</f>
        <v>0</v>
      </c>
      <c r="K233" s="148" t="s">
        <v>3</v>
      </c>
      <c r="L233" s="36"/>
      <c r="M233" s="153" t="s">
        <v>3</v>
      </c>
      <c r="N233" s="154" t="s">
        <v>43</v>
      </c>
      <c r="O233" s="56"/>
      <c r="P233" s="155">
        <f t="shared" ref="P233:P261" si="61">O233*H233</f>
        <v>0</v>
      </c>
      <c r="Q233" s="155">
        <v>0</v>
      </c>
      <c r="R233" s="155">
        <f t="shared" ref="R233:R261" si="62">Q233*H233</f>
        <v>0</v>
      </c>
      <c r="S233" s="155">
        <v>0</v>
      </c>
      <c r="T233" s="156">
        <f t="shared" ref="T233:T261" si="63">S233*H233</f>
        <v>0</v>
      </c>
      <c r="U233" s="35"/>
      <c r="V233" s="35"/>
      <c r="W233" s="35"/>
      <c r="X233" s="35"/>
      <c r="Y233" s="35"/>
      <c r="Z233" s="35"/>
      <c r="AA233" s="35"/>
      <c r="AB233" s="35"/>
      <c r="AC233" s="35"/>
      <c r="AD233" s="35"/>
      <c r="AE233" s="35"/>
      <c r="AR233" s="157" t="s">
        <v>202</v>
      </c>
      <c r="AT233" s="157" t="s">
        <v>197</v>
      </c>
      <c r="AU233" s="157" t="s">
        <v>202</v>
      </c>
      <c r="AY233" s="20" t="s">
        <v>195</v>
      </c>
      <c r="BE233" s="158">
        <f t="shared" ref="BE233:BE261" si="64">IF(N233="základní",J233,0)</f>
        <v>0</v>
      </c>
      <c r="BF233" s="158">
        <f t="shared" ref="BF233:BF261" si="65">IF(N233="snížená",J233,0)</f>
        <v>0</v>
      </c>
      <c r="BG233" s="158">
        <f t="shared" ref="BG233:BG261" si="66">IF(N233="zákl. přenesená",J233,0)</f>
        <v>0</v>
      </c>
      <c r="BH233" s="158">
        <f t="shared" ref="BH233:BH261" si="67">IF(N233="sníž. přenesená",J233,0)</f>
        <v>0</v>
      </c>
      <c r="BI233" s="158">
        <f t="shared" ref="BI233:BI261" si="68">IF(N233="nulová",J233,0)</f>
        <v>0</v>
      </c>
      <c r="BJ233" s="20" t="s">
        <v>79</v>
      </c>
      <c r="BK233" s="158">
        <f t="shared" ref="BK233:BK261" si="69">ROUND(I233*H233,2)</f>
        <v>0</v>
      </c>
      <c r="BL233" s="20" t="s">
        <v>202</v>
      </c>
      <c r="BM233" s="157" t="s">
        <v>1491</v>
      </c>
    </row>
    <row r="234" spans="1:65" s="2" customFormat="1" ht="14.45" customHeight="1">
      <c r="A234" s="35"/>
      <c r="B234" s="145"/>
      <c r="C234" s="146" t="s">
        <v>852</v>
      </c>
      <c r="D234" s="146" t="s">
        <v>197</v>
      </c>
      <c r="E234" s="147" t="s">
        <v>5080</v>
      </c>
      <c r="F234" s="148" t="s">
        <v>5081</v>
      </c>
      <c r="G234" s="149" t="s">
        <v>4903</v>
      </c>
      <c r="H234" s="150">
        <v>3</v>
      </c>
      <c r="I234" s="151"/>
      <c r="J234" s="152">
        <f t="shared" si="60"/>
        <v>0</v>
      </c>
      <c r="K234" s="148" t="s">
        <v>3</v>
      </c>
      <c r="L234" s="36"/>
      <c r="M234" s="153" t="s">
        <v>3</v>
      </c>
      <c r="N234" s="154" t="s">
        <v>43</v>
      </c>
      <c r="O234" s="56"/>
      <c r="P234" s="155">
        <f t="shared" si="61"/>
        <v>0</v>
      </c>
      <c r="Q234" s="155">
        <v>0</v>
      </c>
      <c r="R234" s="155">
        <f t="shared" si="62"/>
        <v>0</v>
      </c>
      <c r="S234" s="155">
        <v>0</v>
      </c>
      <c r="T234" s="156">
        <f t="shared" si="63"/>
        <v>0</v>
      </c>
      <c r="U234" s="35"/>
      <c r="V234" s="35"/>
      <c r="W234" s="35"/>
      <c r="X234" s="35"/>
      <c r="Y234" s="35"/>
      <c r="Z234" s="35"/>
      <c r="AA234" s="35"/>
      <c r="AB234" s="35"/>
      <c r="AC234" s="35"/>
      <c r="AD234" s="35"/>
      <c r="AE234" s="35"/>
      <c r="AR234" s="157" t="s">
        <v>202</v>
      </c>
      <c r="AT234" s="157" t="s">
        <v>197</v>
      </c>
      <c r="AU234" s="157" t="s">
        <v>202</v>
      </c>
      <c r="AY234" s="20" t="s">
        <v>195</v>
      </c>
      <c r="BE234" s="158">
        <f t="shared" si="64"/>
        <v>0</v>
      </c>
      <c r="BF234" s="158">
        <f t="shared" si="65"/>
        <v>0</v>
      </c>
      <c r="BG234" s="158">
        <f t="shared" si="66"/>
        <v>0</v>
      </c>
      <c r="BH234" s="158">
        <f t="shared" si="67"/>
        <v>0</v>
      </c>
      <c r="BI234" s="158">
        <f t="shared" si="68"/>
        <v>0</v>
      </c>
      <c r="BJ234" s="20" t="s">
        <v>79</v>
      </c>
      <c r="BK234" s="158">
        <f t="shared" si="69"/>
        <v>0</v>
      </c>
      <c r="BL234" s="20" t="s">
        <v>202</v>
      </c>
      <c r="BM234" s="157" t="s">
        <v>1516</v>
      </c>
    </row>
    <row r="235" spans="1:65" s="2" customFormat="1" ht="14.45" customHeight="1">
      <c r="A235" s="35"/>
      <c r="B235" s="145"/>
      <c r="C235" s="146" t="s">
        <v>858</v>
      </c>
      <c r="D235" s="146" t="s">
        <v>197</v>
      </c>
      <c r="E235" s="147" t="s">
        <v>5082</v>
      </c>
      <c r="F235" s="148" t="s">
        <v>5083</v>
      </c>
      <c r="G235" s="149" t="s">
        <v>4903</v>
      </c>
      <c r="H235" s="150">
        <v>3</v>
      </c>
      <c r="I235" s="151"/>
      <c r="J235" s="152">
        <f t="shared" si="60"/>
        <v>0</v>
      </c>
      <c r="K235" s="148" t="s">
        <v>3</v>
      </c>
      <c r="L235" s="36"/>
      <c r="M235" s="153" t="s">
        <v>3</v>
      </c>
      <c r="N235" s="154" t="s">
        <v>43</v>
      </c>
      <c r="O235" s="56"/>
      <c r="P235" s="155">
        <f t="shared" si="61"/>
        <v>0</v>
      </c>
      <c r="Q235" s="155">
        <v>0</v>
      </c>
      <c r="R235" s="155">
        <f t="shared" si="62"/>
        <v>0</v>
      </c>
      <c r="S235" s="155">
        <v>0</v>
      </c>
      <c r="T235" s="156">
        <f t="shared" si="63"/>
        <v>0</v>
      </c>
      <c r="U235" s="35"/>
      <c r="V235" s="35"/>
      <c r="W235" s="35"/>
      <c r="X235" s="35"/>
      <c r="Y235" s="35"/>
      <c r="Z235" s="35"/>
      <c r="AA235" s="35"/>
      <c r="AB235" s="35"/>
      <c r="AC235" s="35"/>
      <c r="AD235" s="35"/>
      <c r="AE235" s="35"/>
      <c r="AR235" s="157" t="s">
        <v>202</v>
      </c>
      <c r="AT235" s="157" t="s">
        <v>197</v>
      </c>
      <c r="AU235" s="157" t="s">
        <v>202</v>
      </c>
      <c r="AY235" s="20" t="s">
        <v>195</v>
      </c>
      <c r="BE235" s="158">
        <f t="shared" si="64"/>
        <v>0</v>
      </c>
      <c r="BF235" s="158">
        <f t="shared" si="65"/>
        <v>0</v>
      </c>
      <c r="BG235" s="158">
        <f t="shared" si="66"/>
        <v>0</v>
      </c>
      <c r="BH235" s="158">
        <f t="shared" si="67"/>
        <v>0</v>
      </c>
      <c r="BI235" s="158">
        <f t="shared" si="68"/>
        <v>0</v>
      </c>
      <c r="BJ235" s="20" t="s">
        <v>79</v>
      </c>
      <c r="BK235" s="158">
        <f t="shared" si="69"/>
        <v>0</v>
      </c>
      <c r="BL235" s="20" t="s">
        <v>202</v>
      </c>
      <c r="BM235" s="157" t="s">
        <v>1526</v>
      </c>
    </row>
    <row r="236" spans="1:65" s="2" customFormat="1" ht="14.45" customHeight="1">
      <c r="A236" s="35"/>
      <c r="B236" s="145"/>
      <c r="C236" s="146" t="s">
        <v>864</v>
      </c>
      <c r="D236" s="146" t="s">
        <v>197</v>
      </c>
      <c r="E236" s="147" t="s">
        <v>5084</v>
      </c>
      <c r="F236" s="148" t="s">
        <v>5085</v>
      </c>
      <c r="G236" s="149" t="s">
        <v>4903</v>
      </c>
      <c r="H236" s="150">
        <v>6</v>
      </c>
      <c r="I236" s="151"/>
      <c r="J236" s="152">
        <f t="shared" si="60"/>
        <v>0</v>
      </c>
      <c r="K236" s="148" t="s">
        <v>3</v>
      </c>
      <c r="L236" s="36"/>
      <c r="M236" s="153" t="s">
        <v>3</v>
      </c>
      <c r="N236" s="154" t="s">
        <v>43</v>
      </c>
      <c r="O236" s="56"/>
      <c r="P236" s="155">
        <f t="shared" si="61"/>
        <v>0</v>
      </c>
      <c r="Q236" s="155">
        <v>0</v>
      </c>
      <c r="R236" s="155">
        <f t="shared" si="62"/>
        <v>0</v>
      </c>
      <c r="S236" s="155">
        <v>0</v>
      </c>
      <c r="T236" s="156">
        <f t="shared" si="63"/>
        <v>0</v>
      </c>
      <c r="U236" s="35"/>
      <c r="V236" s="35"/>
      <c r="W236" s="35"/>
      <c r="X236" s="35"/>
      <c r="Y236" s="35"/>
      <c r="Z236" s="35"/>
      <c r="AA236" s="35"/>
      <c r="AB236" s="35"/>
      <c r="AC236" s="35"/>
      <c r="AD236" s="35"/>
      <c r="AE236" s="35"/>
      <c r="AR236" s="157" t="s">
        <v>202</v>
      </c>
      <c r="AT236" s="157" t="s">
        <v>197</v>
      </c>
      <c r="AU236" s="157" t="s">
        <v>202</v>
      </c>
      <c r="AY236" s="20" t="s">
        <v>195</v>
      </c>
      <c r="BE236" s="158">
        <f t="shared" si="64"/>
        <v>0</v>
      </c>
      <c r="BF236" s="158">
        <f t="shared" si="65"/>
        <v>0</v>
      </c>
      <c r="BG236" s="158">
        <f t="shared" si="66"/>
        <v>0</v>
      </c>
      <c r="BH236" s="158">
        <f t="shared" si="67"/>
        <v>0</v>
      </c>
      <c r="BI236" s="158">
        <f t="shared" si="68"/>
        <v>0</v>
      </c>
      <c r="BJ236" s="20" t="s">
        <v>79</v>
      </c>
      <c r="BK236" s="158">
        <f t="shared" si="69"/>
        <v>0</v>
      </c>
      <c r="BL236" s="20" t="s">
        <v>202</v>
      </c>
      <c r="BM236" s="157" t="s">
        <v>1536</v>
      </c>
    </row>
    <row r="237" spans="1:65" s="2" customFormat="1" ht="14.45" customHeight="1">
      <c r="A237" s="35"/>
      <c r="B237" s="145"/>
      <c r="C237" s="146" t="s">
        <v>868</v>
      </c>
      <c r="D237" s="146" t="s">
        <v>197</v>
      </c>
      <c r="E237" s="147" t="s">
        <v>5086</v>
      </c>
      <c r="F237" s="148" t="s">
        <v>5087</v>
      </c>
      <c r="G237" s="149" t="s">
        <v>4903</v>
      </c>
      <c r="H237" s="150">
        <v>3</v>
      </c>
      <c r="I237" s="151"/>
      <c r="J237" s="152">
        <f t="shared" si="60"/>
        <v>0</v>
      </c>
      <c r="K237" s="148" t="s">
        <v>3</v>
      </c>
      <c r="L237" s="36"/>
      <c r="M237" s="153" t="s">
        <v>3</v>
      </c>
      <c r="N237" s="154" t="s">
        <v>43</v>
      </c>
      <c r="O237" s="56"/>
      <c r="P237" s="155">
        <f t="shared" si="61"/>
        <v>0</v>
      </c>
      <c r="Q237" s="155">
        <v>0</v>
      </c>
      <c r="R237" s="155">
        <f t="shared" si="62"/>
        <v>0</v>
      </c>
      <c r="S237" s="155">
        <v>0</v>
      </c>
      <c r="T237" s="156">
        <f t="shared" si="63"/>
        <v>0</v>
      </c>
      <c r="U237" s="35"/>
      <c r="V237" s="35"/>
      <c r="W237" s="35"/>
      <c r="X237" s="35"/>
      <c r="Y237" s="35"/>
      <c r="Z237" s="35"/>
      <c r="AA237" s="35"/>
      <c r="AB237" s="35"/>
      <c r="AC237" s="35"/>
      <c r="AD237" s="35"/>
      <c r="AE237" s="35"/>
      <c r="AR237" s="157" t="s">
        <v>202</v>
      </c>
      <c r="AT237" s="157" t="s">
        <v>197</v>
      </c>
      <c r="AU237" s="157" t="s">
        <v>202</v>
      </c>
      <c r="AY237" s="20" t="s">
        <v>195</v>
      </c>
      <c r="BE237" s="158">
        <f t="shared" si="64"/>
        <v>0</v>
      </c>
      <c r="BF237" s="158">
        <f t="shared" si="65"/>
        <v>0</v>
      </c>
      <c r="BG237" s="158">
        <f t="shared" si="66"/>
        <v>0</v>
      </c>
      <c r="BH237" s="158">
        <f t="shared" si="67"/>
        <v>0</v>
      </c>
      <c r="BI237" s="158">
        <f t="shared" si="68"/>
        <v>0</v>
      </c>
      <c r="BJ237" s="20" t="s">
        <v>79</v>
      </c>
      <c r="BK237" s="158">
        <f t="shared" si="69"/>
        <v>0</v>
      </c>
      <c r="BL237" s="20" t="s">
        <v>202</v>
      </c>
      <c r="BM237" s="157" t="s">
        <v>1546</v>
      </c>
    </row>
    <row r="238" spans="1:65" s="2" customFormat="1" ht="14.45" customHeight="1">
      <c r="A238" s="35"/>
      <c r="B238" s="145"/>
      <c r="C238" s="146" t="s">
        <v>873</v>
      </c>
      <c r="D238" s="146" t="s">
        <v>197</v>
      </c>
      <c r="E238" s="147" t="s">
        <v>5088</v>
      </c>
      <c r="F238" s="148" t="s">
        <v>5089</v>
      </c>
      <c r="G238" s="149" t="s">
        <v>4903</v>
      </c>
      <c r="H238" s="150">
        <v>12</v>
      </c>
      <c r="I238" s="151"/>
      <c r="J238" s="152">
        <f t="shared" si="60"/>
        <v>0</v>
      </c>
      <c r="K238" s="148" t="s">
        <v>3</v>
      </c>
      <c r="L238" s="36"/>
      <c r="M238" s="153" t="s">
        <v>3</v>
      </c>
      <c r="N238" s="154" t="s">
        <v>43</v>
      </c>
      <c r="O238" s="56"/>
      <c r="P238" s="155">
        <f t="shared" si="61"/>
        <v>0</v>
      </c>
      <c r="Q238" s="155">
        <v>0</v>
      </c>
      <c r="R238" s="155">
        <f t="shared" si="62"/>
        <v>0</v>
      </c>
      <c r="S238" s="155">
        <v>0</v>
      </c>
      <c r="T238" s="156">
        <f t="shared" si="63"/>
        <v>0</v>
      </c>
      <c r="U238" s="35"/>
      <c r="V238" s="35"/>
      <c r="W238" s="35"/>
      <c r="X238" s="35"/>
      <c r="Y238" s="35"/>
      <c r="Z238" s="35"/>
      <c r="AA238" s="35"/>
      <c r="AB238" s="35"/>
      <c r="AC238" s="35"/>
      <c r="AD238" s="35"/>
      <c r="AE238" s="35"/>
      <c r="AR238" s="157" t="s">
        <v>202</v>
      </c>
      <c r="AT238" s="157" t="s">
        <v>197</v>
      </c>
      <c r="AU238" s="157" t="s">
        <v>202</v>
      </c>
      <c r="AY238" s="20" t="s">
        <v>195</v>
      </c>
      <c r="BE238" s="158">
        <f t="shared" si="64"/>
        <v>0</v>
      </c>
      <c r="BF238" s="158">
        <f t="shared" si="65"/>
        <v>0</v>
      </c>
      <c r="BG238" s="158">
        <f t="shared" si="66"/>
        <v>0</v>
      </c>
      <c r="BH238" s="158">
        <f t="shared" si="67"/>
        <v>0</v>
      </c>
      <c r="BI238" s="158">
        <f t="shared" si="68"/>
        <v>0</v>
      </c>
      <c r="BJ238" s="20" t="s">
        <v>79</v>
      </c>
      <c r="BK238" s="158">
        <f t="shared" si="69"/>
        <v>0</v>
      </c>
      <c r="BL238" s="20" t="s">
        <v>202</v>
      </c>
      <c r="BM238" s="157" t="s">
        <v>1573</v>
      </c>
    </row>
    <row r="239" spans="1:65" s="2" customFormat="1" ht="14.45" customHeight="1">
      <c r="A239" s="35"/>
      <c r="B239" s="145"/>
      <c r="C239" s="146" t="s">
        <v>878</v>
      </c>
      <c r="D239" s="146" t="s">
        <v>197</v>
      </c>
      <c r="E239" s="147" t="s">
        <v>5090</v>
      </c>
      <c r="F239" s="148" t="s">
        <v>5091</v>
      </c>
      <c r="G239" s="149" t="s">
        <v>4903</v>
      </c>
      <c r="H239" s="150">
        <v>4</v>
      </c>
      <c r="I239" s="151"/>
      <c r="J239" s="152">
        <f t="shared" si="60"/>
        <v>0</v>
      </c>
      <c r="K239" s="148" t="s">
        <v>3</v>
      </c>
      <c r="L239" s="36"/>
      <c r="M239" s="153" t="s">
        <v>3</v>
      </c>
      <c r="N239" s="154" t="s">
        <v>43</v>
      </c>
      <c r="O239" s="56"/>
      <c r="P239" s="155">
        <f t="shared" si="61"/>
        <v>0</v>
      </c>
      <c r="Q239" s="155">
        <v>0</v>
      </c>
      <c r="R239" s="155">
        <f t="shared" si="62"/>
        <v>0</v>
      </c>
      <c r="S239" s="155">
        <v>0</v>
      </c>
      <c r="T239" s="156">
        <f t="shared" si="63"/>
        <v>0</v>
      </c>
      <c r="U239" s="35"/>
      <c r="V239" s="35"/>
      <c r="W239" s="35"/>
      <c r="X239" s="35"/>
      <c r="Y239" s="35"/>
      <c r="Z239" s="35"/>
      <c r="AA239" s="35"/>
      <c r="AB239" s="35"/>
      <c r="AC239" s="35"/>
      <c r="AD239" s="35"/>
      <c r="AE239" s="35"/>
      <c r="AR239" s="157" t="s">
        <v>202</v>
      </c>
      <c r="AT239" s="157" t="s">
        <v>197</v>
      </c>
      <c r="AU239" s="157" t="s">
        <v>202</v>
      </c>
      <c r="AY239" s="20" t="s">
        <v>195</v>
      </c>
      <c r="BE239" s="158">
        <f t="shared" si="64"/>
        <v>0</v>
      </c>
      <c r="BF239" s="158">
        <f t="shared" si="65"/>
        <v>0</v>
      </c>
      <c r="BG239" s="158">
        <f t="shared" si="66"/>
        <v>0</v>
      </c>
      <c r="BH239" s="158">
        <f t="shared" si="67"/>
        <v>0</v>
      </c>
      <c r="BI239" s="158">
        <f t="shared" si="68"/>
        <v>0</v>
      </c>
      <c r="BJ239" s="20" t="s">
        <v>79</v>
      </c>
      <c r="BK239" s="158">
        <f t="shared" si="69"/>
        <v>0</v>
      </c>
      <c r="BL239" s="20" t="s">
        <v>202</v>
      </c>
      <c r="BM239" s="157" t="s">
        <v>1584</v>
      </c>
    </row>
    <row r="240" spans="1:65" s="2" customFormat="1" ht="14.45" customHeight="1">
      <c r="A240" s="35"/>
      <c r="B240" s="145"/>
      <c r="C240" s="146" t="s">
        <v>900</v>
      </c>
      <c r="D240" s="146" t="s">
        <v>197</v>
      </c>
      <c r="E240" s="147" t="s">
        <v>5092</v>
      </c>
      <c r="F240" s="148" t="s">
        <v>5093</v>
      </c>
      <c r="G240" s="149" t="s">
        <v>4903</v>
      </c>
      <c r="H240" s="150">
        <v>24</v>
      </c>
      <c r="I240" s="151"/>
      <c r="J240" s="152">
        <f t="shared" si="60"/>
        <v>0</v>
      </c>
      <c r="K240" s="148" t="s">
        <v>3</v>
      </c>
      <c r="L240" s="36"/>
      <c r="M240" s="153" t="s">
        <v>3</v>
      </c>
      <c r="N240" s="154" t="s">
        <v>43</v>
      </c>
      <c r="O240" s="56"/>
      <c r="P240" s="155">
        <f t="shared" si="61"/>
        <v>0</v>
      </c>
      <c r="Q240" s="155">
        <v>0</v>
      </c>
      <c r="R240" s="155">
        <f t="shared" si="62"/>
        <v>0</v>
      </c>
      <c r="S240" s="155">
        <v>0</v>
      </c>
      <c r="T240" s="156">
        <f t="shared" si="63"/>
        <v>0</v>
      </c>
      <c r="U240" s="35"/>
      <c r="V240" s="35"/>
      <c r="W240" s="35"/>
      <c r="X240" s="35"/>
      <c r="Y240" s="35"/>
      <c r="Z240" s="35"/>
      <c r="AA240" s="35"/>
      <c r="AB240" s="35"/>
      <c r="AC240" s="35"/>
      <c r="AD240" s="35"/>
      <c r="AE240" s="35"/>
      <c r="AR240" s="157" t="s">
        <v>202</v>
      </c>
      <c r="AT240" s="157" t="s">
        <v>197</v>
      </c>
      <c r="AU240" s="157" t="s">
        <v>202</v>
      </c>
      <c r="AY240" s="20" t="s">
        <v>195</v>
      </c>
      <c r="BE240" s="158">
        <f t="shared" si="64"/>
        <v>0</v>
      </c>
      <c r="BF240" s="158">
        <f t="shared" si="65"/>
        <v>0</v>
      </c>
      <c r="BG240" s="158">
        <f t="shared" si="66"/>
        <v>0</v>
      </c>
      <c r="BH240" s="158">
        <f t="shared" si="67"/>
        <v>0</v>
      </c>
      <c r="BI240" s="158">
        <f t="shared" si="68"/>
        <v>0</v>
      </c>
      <c r="BJ240" s="20" t="s">
        <v>79</v>
      </c>
      <c r="BK240" s="158">
        <f t="shared" si="69"/>
        <v>0</v>
      </c>
      <c r="BL240" s="20" t="s">
        <v>202</v>
      </c>
      <c r="BM240" s="157" t="s">
        <v>1597</v>
      </c>
    </row>
    <row r="241" spans="1:65" s="2" customFormat="1" ht="14.45" customHeight="1">
      <c r="A241" s="35"/>
      <c r="B241" s="145"/>
      <c r="C241" s="146" t="s">
        <v>913</v>
      </c>
      <c r="D241" s="146" t="s">
        <v>197</v>
      </c>
      <c r="E241" s="147" t="s">
        <v>5094</v>
      </c>
      <c r="F241" s="148" t="s">
        <v>5095</v>
      </c>
      <c r="G241" s="149" t="s">
        <v>4903</v>
      </c>
      <c r="H241" s="150">
        <v>3</v>
      </c>
      <c r="I241" s="151"/>
      <c r="J241" s="152">
        <f t="shared" si="60"/>
        <v>0</v>
      </c>
      <c r="K241" s="148" t="s">
        <v>3</v>
      </c>
      <c r="L241" s="36"/>
      <c r="M241" s="153" t="s">
        <v>3</v>
      </c>
      <c r="N241" s="154" t="s">
        <v>43</v>
      </c>
      <c r="O241" s="56"/>
      <c r="P241" s="155">
        <f t="shared" si="61"/>
        <v>0</v>
      </c>
      <c r="Q241" s="155">
        <v>0</v>
      </c>
      <c r="R241" s="155">
        <f t="shared" si="62"/>
        <v>0</v>
      </c>
      <c r="S241" s="155">
        <v>0</v>
      </c>
      <c r="T241" s="156">
        <f t="shared" si="63"/>
        <v>0</v>
      </c>
      <c r="U241" s="35"/>
      <c r="V241" s="35"/>
      <c r="W241" s="35"/>
      <c r="X241" s="35"/>
      <c r="Y241" s="35"/>
      <c r="Z241" s="35"/>
      <c r="AA241" s="35"/>
      <c r="AB241" s="35"/>
      <c r="AC241" s="35"/>
      <c r="AD241" s="35"/>
      <c r="AE241" s="35"/>
      <c r="AR241" s="157" t="s">
        <v>202</v>
      </c>
      <c r="AT241" s="157" t="s">
        <v>197</v>
      </c>
      <c r="AU241" s="157" t="s">
        <v>202</v>
      </c>
      <c r="AY241" s="20" t="s">
        <v>195</v>
      </c>
      <c r="BE241" s="158">
        <f t="shared" si="64"/>
        <v>0</v>
      </c>
      <c r="BF241" s="158">
        <f t="shared" si="65"/>
        <v>0</v>
      </c>
      <c r="BG241" s="158">
        <f t="shared" si="66"/>
        <v>0</v>
      </c>
      <c r="BH241" s="158">
        <f t="shared" si="67"/>
        <v>0</v>
      </c>
      <c r="BI241" s="158">
        <f t="shared" si="68"/>
        <v>0</v>
      </c>
      <c r="BJ241" s="20" t="s">
        <v>79</v>
      </c>
      <c r="BK241" s="158">
        <f t="shared" si="69"/>
        <v>0</v>
      </c>
      <c r="BL241" s="20" t="s">
        <v>202</v>
      </c>
      <c r="BM241" s="157" t="s">
        <v>1610</v>
      </c>
    </row>
    <row r="242" spans="1:65" s="2" customFormat="1" ht="24.2" customHeight="1">
      <c r="A242" s="35"/>
      <c r="B242" s="145"/>
      <c r="C242" s="146" t="s">
        <v>962</v>
      </c>
      <c r="D242" s="146" t="s">
        <v>197</v>
      </c>
      <c r="E242" s="147" t="s">
        <v>5096</v>
      </c>
      <c r="F242" s="148" t="s">
        <v>5097</v>
      </c>
      <c r="G242" s="149" t="s">
        <v>4903</v>
      </c>
      <c r="H242" s="150">
        <v>63</v>
      </c>
      <c r="I242" s="151"/>
      <c r="J242" s="152">
        <f t="shared" si="60"/>
        <v>0</v>
      </c>
      <c r="K242" s="148" t="s">
        <v>3</v>
      </c>
      <c r="L242" s="36"/>
      <c r="M242" s="153" t="s">
        <v>3</v>
      </c>
      <c r="N242" s="154" t="s">
        <v>43</v>
      </c>
      <c r="O242" s="56"/>
      <c r="P242" s="155">
        <f t="shared" si="61"/>
        <v>0</v>
      </c>
      <c r="Q242" s="155">
        <v>0</v>
      </c>
      <c r="R242" s="155">
        <f t="shared" si="62"/>
        <v>0</v>
      </c>
      <c r="S242" s="155">
        <v>0</v>
      </c>
      <c r="T242" s="156">
        <f t="shared" si="63"/>
        <v>0</v>
      </c>
      <c r="U242" s="35"/>
      <c r="V242" s="35"/>
      <c r="W242" s="35"/>
      <c r="X242" s="35"/>
      <c r="Y242" s="35"/>
      <c r="Z242" s="35"/>
      <c r="AA242" s="35"/>
      <c r="AB242" s="35"/>
      <c r="AC242" s="35"/>
      <c r="AD242" s="35"/>
      <c r="AE242" s="35"/>
      <c r="AR242" s="157" t="s">
        <v>202</v>
      </c>
      <c r="AT242" s="157" t="s">
        <v>197</v>
      </c>
      <c r="AU242" s="157" t="s">
        <v>202</v>
      </c>
      <c r="AY242" s="20" t="s">
        <v>195</v>
      </c>
      <c r="BE242" s="158">
        <f t="shared" si="64"/>
        <v>0</v>
      </c>
      <c r="BF242" s="158">
        <f t="shared" si="65"/>
        <v>0</v>
      </c>
      <c r="BG242" s="158">
        <f t="shared" si="66"/>
        <v>0</v>
      </c>
      <c r="BH242" s="158">
        <f t="shared" si="67"/>
        <v>0</v>
      </c>
      <c r="BI242" s="158">
        <f t="shared" si="68"/>
        <v>0</v>
      </c>
      <c r="BJ242" s="20" t="s">
        <v>79</v>
      </c>
      <c r="BK242" s="158">
        <f t="shared" si="69"/>
        <v>0</v>
      </c>
      <c r="BL242" s="20" t="s">
        <v>202</v>
      </c>
      <c r="BM242" s="157" t="s">
        <v>1619</v>
      </c>
    </row>
    <row r="243" spans="1:65" s="2" customFormat="1" ht="24.2" customHeight="1">
      <c r="A243" s="35"/>
      <c r="B243" s="145"/>
      <c r="C243" s="146" t="s">
        <v>967</v>
      </c>
      <c r="D243" s="146" t="s">
        <v>197</v>
      </c>
      <c r="E243" s="147" t="s">
        <v>5098</v>
      </c>
      <c r="F243" s="148" t="s">
        <v>5099</v>
      </c>
      <c r="G243" s="149" t="s">
        <v>4903</v>
      </c>
      <c r="H243" s="150">
        <v>30</v>
      </c>
      <c r="I243" s="151"/>
      <c r="J243" s="152">
        <f t="shared" si="60"/>
        <v>0</v>
      </c>
      <c r="K243" s="148" t="s">
        <v>3</v>
      </c>
      <c r="L243" s="36"/>
      <c r="M243" s="153" t="s">
        <v>3</v>
      </c>
      <c r="N243" s="154" t="s">
        <v>43</v>
      </c>
      <c r="O243" s="56"/>
      <c r="P243" s="155">
        <f t="shared" si="61"/>
        <v>0</v>
      </c>
      <c r="Q243" s="155">
        <v>0</v>
      </c>
      <c r="R243" s="155">
        <f t="shared" si="62"/>
        <v>0</v>
      </c>
      <c r="S243" s="155">
        <v>0</v>
      </c>
      <c r="T243" s="156">
        <f t="shared" si="63"/>
        <v>0</v>
      </c>
      <c r="U243" s="35"/>
      <c r="V243" s="35"/>
      <c r="W243" s="35"/>
      <c r="X243" s="35"/>
      <c r="Y243" s="35"/>
      <c r="Z243" s="35"/>
      <c r="AA243" s="35"/>
      <c r="AB243" s="35"/>
      <c r="AC243" s="35"/>
      <c r="AD243" s="35"/>
      <c r="AE243" s="35"/>
      <c r="AR243" s="157" t="s">
        <v>202</v>
      </c>
      <c r="AT243" s="157" t="s">
        <v>197</v>
      </c>
      <c r="AU243" s="157" t="s">
        <v>202</v>
      </c>
      <c r="AY243" s="20" t="s">
        <v>195</v>
      </c>
      <c r="BE243" s="158">
        <f t="shared" si="64"/>
        <v>0</v>
      </c>
      <c r="BF243" s="158">
        <f t="shared" si="65"/>
        <v>0</v>
      </c>
      <c r="BG243" s="158">
        <f t="shared" si="66"/>
        <v>0</v>
      </c>
      <c r="BH243" s="158">
        <f t="shared" si="67"/>
        <v>0</v>
      </c>
      <c r="BI243" s="158">
        <f t="shared" si="68"/>
        <v>0</v>
      </c>
      <c r="BJ243" s="20" t="s">
        <v>79</v>
      </c>
      <c r="BK243" s="158">
        <f t="shared" si="69"/>
        <v>0</v>
      </c>
      <c r="BL243" s="20" t="s">
        <v>202</v>
      </c>
      <c r="BM243" s="157" t="s">
        <v>1628</v>
      </c>
    </row>
    <row r="244" spans="1:65" s="2" customFormat="1" ht="14.45" customHeight="1">
      <c r="A244" s="35"/>
      <c r="B244" s="145"/>
      <c r="C244" s="146" t="s">
        <v>971</v>
      </c>
      <c r="D244" s="146" t="s">
        <v>197</v>
      </c>
      <c r="E244" s="147" t="s">
        <v>5100</v>
      </c>
      <c r="F244" s="148" t="s">
        <v>5101</v>
      </c>
      <c r="G244" s="149" t="s">
        <v>4903</v>
      </c>
      <c r="H244" s="150">
        <v>7</v>
      </c>
      <c r="I244" s="151"/>
      <c r="J244" s="152">
        <f t="shared" si="60"/>
        <v>0</v>
      </c>
      <c r="K244" s="148" t="s">
        <v>3</v>
      </c>
      <c r="L244" s="36"/>
      <c r="M244" s="153" t="s">
        <v>3</v>
      </c>
      <c r="N244" s="154" t="s">
        <v>43</v>
      </c>
      <c r="O244" s="56"/>
      <c r="P244" s="155">
        <f t="shared" si="61"/>
        <v>0</v>
      </c>
      <c r="Q244" s="155">
        <v>0</v>
      </c>
      <c r="R244" s="155">
        <f t="shared" si="62"/>
        <v>0</v>
      </c>
      <c r="S244" s="155">
        <v>0</v>
      </c>
      <c r="T244" s="156">
        <f t="shared" si="63"/>
        <v>0</v>
      </c>
      <c r="U244" s="35"/>
      <c r="V244" s="35"/>
      <c r="W244" s="35"/>
      <c r="X244" s="35"/>
      <c r="Y244" s="35"/>
      <c r="Z244" s="35"/>
      <c r="AA244" s="35"/>
      <c r="AB244" s="35"/>
      <c r="AC244" s="35"/>
      <c r="AD244" s="35"/>
      <c r="AE244" s="35"/>
      <c r="AR244" s="157" t="s">
        <v>202</v>
      </c>
      <c r="AT244" s="157" t="s">
        <v>197</v>
      </c>
      <c r="AU244" s="157" t="s">
        <v>202</v>
      </c>
      <c r="AY244" s="20" t="s">
        <v>195</v>
      </c>
      <c r="BE244" s="158">
        <f t="shared" si="64"/>
        <v>0</v>
      </c>
      <c r="BF244" s="158">
        <f t="shared" si="65"/>
        <v>0</v>
      </c>
      <c r="BG244" s="158">
        <f t="shared" si="66"/>
        <v>0</v>
      </c>
      <c r="BH244" s="158">
        <f t="shared" si="67"/>
        <v>0</v>
      </c>
      <c r="BI244" s="158">
        <f t="shared" si="68"/>
        <v>0</v>
      </c>
      <c r="BJ244" s="20" t="s">
        <v>79</v>
      </c>
      <c r="BK244" s="158">
        <f t="shared" si="69"/>
        <v>0</v>
      </c>
      <c r="BL244" s="20" t="s">
        <v>202</v>
      </c>
      <c r="BM244" s="157" t="s">
        <v>1644</v>
      </c>
    </row>
    <row r="245" spans="1:65" s="2" customFormat="1" ht="14.45" customHeight="1">
      <c r="A245" s="35"/>
      <c r="B245" s="145"/>
      <c r="C245" s="146" t="s">
        <v>977</v>
      </c>
      <c r="D245" s="146" t="s">
        <v>197</v>
      </c>
      <c r="E245" s="147" t="s">
        <v>5102</v>
      </c>
      <c r="F245" s="148" t="s">
        <v>5103</v>
      </c>
      <c r="G245" s="149" t="s">
        <v>4903</v>
      </c>
      <c r="H245" s="150">
        <v>10</v>
      </c>
      <c r="I245" s="151"/>
      <c r="J245" s="152">
        <f t="shared" si="60"/>
        <v>0</v>
      </c>
      <c r="K245" s="148" t="s">
        <v>3</v>
      </c>
      <c r="L245" s="36"/>
      <c r="M245" s="153" t="s">
        <v>3</v>
      </c>
      <c r="N245" s="154" t="s">
        <v>43</v>
      </c>
      <c r="O245" s="56"/>
      <c r="P245" s="155">
        <f t="shared" si="61"/>
        <v>0</v>
      </c>
      <c r="Q245" s="155">
        <v>0</v>
      </c>
      <c r="R245" s="155">
        <f t="shared" si="62"/>
        <v>0</v>
      </c>
      <c r="S245" s="155">
        <v>0</v>
      </c>
      <c r="T245" s="156">
        <f t="shared" si="63"/>
        <v>0</v>
      </c>
      <c r="U245" s="35"/>
      <c r="V245" s="35"/>
      <c r="W245" s="35"/>
      <c r="X245" s="35"/>
      <c r="Y245" s="35"/>
      <c r="Z245" s="35"/>
      <c r="AA245" s="35"/>
      <c r="AB245" s="35"/>
      <c r="AC245" s="35"/>
      <c r="AD245" s="35"/>
      <c r="AE245" s="35"/>
      <c r="AR245" s="157" t="s">
        <v>202</v>
      </c>
      <c r="AT245" s="157" t="s">
        <v>197</v>
      </c>
      <c r="AU245" s="157" t="s">
        <v>202</v>
      </c>
      <c r="AY245" s="20" t="s">
        <v>195</v>
      </c>
      <c r="BE245" s="158">
        <f t="shared" si="64"/>
        <v>0</v>
      </c>
      <c r="BF245" s="158">
        <f t="shared" si="65"/>
        <v>0</v>
      </c>
      <c r="BG245" s="158">
        <f t="shared" si="66"/>
        <v>0</v>
      </c>
      <c r="BH245" s="158">
        <f t="shared" si="67"/>
        <v>0</v>
      </c>
      <c r="BI245" s="158">
        <f t="shared" si="68"/>
        <v>0</v>
      </c>
      <c r="BJ245" s="20" t="s">
        <v>79</v>
      </c>
      <c r="BK245" s="158">
        <f t="shared" si="69"/>
        <v>0</v>
      </c>
      <c r="BL245" s="20" t="s">
        <v>202</v>
      </c>
      <c r="BM245" s="157" t="s">
        <v>1665</v>
      </c>
    </row>
    <row r="246" spans="1:65" s="2" customFormat="1" ht="14.45" customHeight="1">
      <c r="A246" s="35"/>
      <c r="B246" s="145"/>
      <c r="C246" s="146" t="s">
        <v>984</v>
      </c>
      <c r="D246" s="146" t="s">
        <v>197</v>
      </c>
      <c r="E246" s="147" t="s">
        <v>5104</v>
      </c>
      <c r="F246" s="148" t="s">
        <v>5105</v>
      </c>
      <c r="G246" s="149" t="s">
        <v>4903</v>
      </c>
      <c r="H246" s="150">
        <v>150</v>
      </c>
      <c r="I246" s="151"/>
      <c r="J246" s="152">
        <f t="shared" si="60"/>
        <v>0</v>
      </c>
      <c r="K246" s="148" t="s">
        <v>3</v>
      </c>
      <c r="L246" s="36"/>
      <c r="M246" s="153" t="s">
        <v>3</v>
      </c>
      <c r="N246" s="154" t="s">
        <v>43</v>
      </c>
      <c r="O246" s="56"/>
      <c r="P246" s="155">
        <f t="shared" si="61"/>
        <v>0</v>
      </c>
      <c r="Q246" s="155">
        <v>0</v>
      </c>
      <c r="R246" s="155">
        <f t="shared" si="62"/>
        <v>0</v>
      </c>
      <c r="S246" s="155">
        <v>0</v>
      </c>
      <c r="T246" s="156">
        <f t="shared" si="63"/>
        <v>0</v>
      </c>
      <c r="U246" s="35"/>
      <c r="V246" s="35"/>
      <c r="W246" s="35"/>
      <c r="X246" s="35"/>
      <c r="Y246" s="35"/>
      <c r="Z246" s="35"/>
      <c r="AA246" s="35"/>
      <c r="AB246" s="35"/>
      <c r="AC246" s="35"/>
      <c r="AD246" s="35"/>
      <c r="AE246" s="35"/>
      <c r="AR246" s="157" t="s">
        <v>202</v>
      </c>
      <c r="AT246" s="157" t="s">
        <v>197</v>
      </c>
      <c r="AU246" s="157" t="s">
        <v>202</v>
      </c>
      <c r="AY246" s="20" t="s">
        <v>195</v>
      </c>
      <c r="BE246" s="158">
        <f t="shared" si="64"/>
        <v>0</v>
      </c>
      <c r="BF246" s="158">
        <f t="shared" si="65"/>
        <v>0</v>
      </c>
      <c r="BG246" s="158">
        <f t="shared" si="66"/>
        <v>0</v>
      </c>
      <c r="BH246" s="158">
        <f t="shared" si="67"/>
        <v>0</v>
      </c>
      <c r="BI246" s="158">
        <f t="shared" si="68"/>
        <v>0</v>
      </c>
      <c r="BJ246" s="20" t="s">
        <v>79</v>
      </c>
      <c r="BK246" s="158">
        <f t="shared" si="69"/>
        <v>0</v>
      </c>
      <c r="BL246" s="20" t="s">
        <v>202</v>
      </c>
      <c r="BM246" s="157" t="s">
        <v>1674</v>
      </c>
    </row>
    <row r="247" spans="1:65" s="2" customFormat="1" ht="14.45" customHeight="1">
      <c r="A247" s="35"/>
      <c r="B247" s="145"/>
      <c r="C247" s="146" t="s">
        <v>1023</v>
      </c>
      <c r="D247" s="146" t="s">
        <v>197</v>
      </c>
      <c r="E247" s="147" t="s">
        <v>5106</v>
      </c>
      <c r="F247" s="148" t="s">
        <v>5107</v>
      </c>
      <c r="G247" s="149" t="s">
        <v>4903</v>
      </c>
      <c r="H247" s="150">
        <v>150</v>
      </c>
      <c r="I247" s="151"/>
      <c r="J247" s="152">
        <f t="shared" si="60"/>
        <v>0</v>
      </c>
      <c r="K247" s="148" t="s">
        <v>3</v>
      </c>
      <c r="L247" s="36"/>
      <c r="M247" s="153" t="s">
        <v>3</v>
      </c>
      <c r="N247" s="154" t="s">
        <v>43</v>
      </c>
      <c r="O247" s="56"/>
      <c r="P247" s="155">
        <f t="shared" si="61"/>
        <v>0</v>
      </c>
      <c r="Q247" s="155">
        <v>0</v>
      </c>
      <c r="R247" s="155">
        <f t="shared" si="62"/>
        <v>0</v>
      </c>
      <c r="S247" s="155">
        <v>0</v>
      </c>
      <c r="T247" s="156">
        <f t="shared" si="63"/>
        <v>0</v>
      </c>
      <c r="U247" s="35"/>
      <c r="V247" s="35"/>
      <c r="W247" s="35"/>
      <c r="X247" s="35"/>
      <c r="Y247" s="35"/>
      <c r="Z247" s="35"/>
      <c r="AA247" s="35"/>
      <c r="AB247" s="35"/>
      <c r="AC247" s="35"/>
      <c r="AD247" s="35"/>
      <c r="AE247" s="35"/>
      <c r="AR247" s="157" t="s">
        <v>202</v>
      </c>
      <c r="AT247" s="157" t="s">
        <v>197</v>
      </c>
      <c r="AU247" s="157" t="s">
        <v>202</v>
      </c>
      <c r="AY247" s="20" t="s">
        <v>195</v>
      </c>
      <c r="BE247" s="158">
        <f t="shared" si="64"/>
        <v>0</v>
      </c>
      <c r="BF247" s="158">
        <f t="shared" si="65"/>
        <v>0</v>
      </c>
      <c r="BG247" s="158">
        <f t="shared" si="66"/>
        <v>0</v>
      </c>
      <c r="BH247" s="158">
        <f t="shared" si="67"/>
        <v>0</v>
      </c>
      <c r="BI247" s="158">
        <f t="shared" si="68"/>
        <v>0</v>
      </c>
      <c r="BJ247" s="20" t="s">
        <v>79</v>
      </c>
      <c r="BK247" s="158">
        <f t="shared" si="69"/>
        <v>0</v>
      </c>
      <c r="BL247" s="20" t="s">
        <v>202</v>
      </c>
      <c r="BM247" s="157" t="s">
        <v>1693</v>
      </c>
    </row>
    <row r="248" spans="1:65" s="2" customFormat="1" ht="14.45" customHeight="1">
      <c r="A248" s="35"/>
      <c r="B248" s="145"/>
      <c r="C248" s="146" t="s">
        <v>1028</v>
      </c>
      <c r="D248" s="146" t="s">
        <v>197</v>
      </c>
      <c r="E248" s="147" t="s">
        <v>5108</v>
      </c>
      <c r="F248" s="148" t="s">
        <v>5109</v>
      </c>
      <c r="G248" s="149" t="s">
        <v>4903</v>
      </c>
      <c r="H248" s="150">
        <v>50</v>
      </c>
      <c r="I248" s="151"/>
      <c r="J248" s="152">
        <f t="shared" si="60"/>
        <v>0</v>
      </c>
      <c r="K248" s="148" t="s">
        <v>3</v>
      </c>
      <c r="L248" s="36"/>
      <c r="M248" s="153" t="s">
        <v>3</v>
      </c>
      <c r="N248" s="154" t="s">
        <v>43</v>
      </c>
      <c r="O248" s="56"/>
      <c r="P248" s="155">
        <f t="shared" si="61"/>
        <v>0</v>
      </c>
      <c r="Q248" s="155">
        <v>0</v>
      </c>
      <c r="R248" s="155">
        <f t="shared" si="62"/>
        <v>0</v>
      </c>
      <c r="S248" s="155">
        <v>0</v>
      </c>
      <c r="T248" s="156">
        <f t="shared" si="63"/>
        <v>0</v>
      </c>
      <c r="U248" s="35"/>
      <c r="V248" s="35"/>
      <c r="W248" s="35"/>
      <c r="X248" s="35"/>
      <c r="Y248" s="35"/>
      <c r="Z248" s="35"/>
      <c r="AA248" s="35"/>
      <c r="AB248" s="35"/>
      <c r="AC248" s="35"/>
      <c r="AD248" s="35"/>
      <c r="AE248" s="35"/>
      <c r="AR248" s="157" t="s">
        <v>202</v>
      </c>
      <c r="AT248" s="157" t="s">
        <v>197</v>
      </c>
      <c r="AU248" s="157" t="s">
        <v>202</v>
      </c>
      <c r="AY248" s="20" t="s">
        <v>195</v>
      </c>
      <c r="BE248" s="158">
        <f t="shared" si="64"/>
        <v>0</v>
      </c>
      <c r="BF248" s="158">
        <f t="shared" si="65"/>
        <v>0</v>
      </c>
      <c r="BG248" s="158">
        <f t="shared" si="66"/>
        <v>0</v>
      </c>
      <c r="BH248" s="158">
        <f t="shared" si="67"/>
        <v>0</v>
      </c>
      <c r="BI248" s="158">
        <f t="shared" si="68"/>
        <v>0</v>
      </c>
      <c r="BJ248" s="20" t="s">
        <v>79</v>
      </c>
      <c r="BK248" s="158">
        <f t="shared" si="69"/>
        <v>0</v>
      </c>
      <c r="BL248" s="20" t="s">
        <v>202</v>
      </c>
      <c r="BM248" s="157" t="s">
        <v>1708</v>
      </c>
    </row>
    <row r="249" spans="1:65" s="2" customFormat="1" ht="14.45" customHeight="1">
      <c r="A249" s="35"/>
      <c r="B249" s="145"/>
      <c r="C249" s="146" t="s">
        <v>1042</v>
      </c>
      <c r="D249" s="146" t="s">
        <v>197</v>
      </c>
      <c r="E249" s="147" t="s">
        <v>5110</v>
      </c>
      <c r="F249" s="148" t="s">
        <v>5111</v>
      </c>
      <c r="G249" s="149" t="s">
        <v>4903</v>
      </c>
      <c r="H249" s="150">
        <v>50</v>
      </c>
      <c r="I249" s="151"/>
      <c r="J249" s="152">
        <f t="shared" si="60"/>
        <v>0</v>
      </c>
      <c r="K249" s="148" t="s">
        <v>3</v>
      </c>
      <c r="L249" s="36"/>
      <c r="M249" s="153" t="s">
        <v>3</v>
      </c>
      <c r="N249" s="154" t="s">
        <v>43</v>
      </c>
      <c r="O249" s="56"/>
      <c r="P249" s="155">
        <f t="shared" si="61"/>
        <v>0</v>
      </c>
      <c r="Q249" s="155">
        <v>0</v>
      </c>
      <c r="R249" s="155">
        <f t="shared" si="62"/>
        <v>0</v>
      </c>
      <c r="S249" s="155">
        <v>0</v>
      </c>
      <c r="T249" s="156">
        <f t="shared" si="63"/>
        <v>0</v>
      </c>
      <c r="U249" s="35"/>
      <c r="V249" s="35"/>
      <c r="W249" s="35"/>
      <c r="X249" s="35"/>
      <c r="Y249" s="35"/>
      <c r="Z249" s="35"/>
      <c r="AA249" s="35"/>
      <c r="AB249" s="35"/>
      <c r="AC249" s="35"/>
      <c r="AD249" s="35"/>
      <c r="AE249" s="35"/>
      <c r="AR249" s="157" t="s">
        <v>202</v>
      </c>
      <c r="AT249" s="157" t="s">
        <v>197</v>
      </c>
      <c r="AU249" s="157" t="s">
        <v>202</v>
      </c>
      <c r="AY249" s="20" t="s">
        <v>195</v>
      </c>
      <c r="BE249" s="158">
        <f t="shared" si="64"/>
        <v>0</v>
      </c>
      <c r="BF249" s="158">
        <f t="shared" si="65"/>
        <v>0</v>
      </c>
      <c r="BG249" s="158">
        <f t="shared" si="66"/>
        <v>0</v>
      </c>
      <c r="BH249" s="158">
        <f t="shared" si="67"/>
        <v>0</v>
      </c>
      <c r="BI249" s="158">
        <f t="shared" si="68"/>
        <v>0</v>
      </c>
      <c r="BJ249" s="20" t="s">
        <v>79</v>
      </c>
      <c r="BK249" s="158">
        <f t="shared" si="69"/>
        <v>0</v>
      </c>
      <c r="BL249" s="20" t="s">
        <v>202</v>
      </c>
      <c r="BM249" s="157" t="s">
        <v>1844</v>
      </c>
    </row>
    <row r="250" spans="1:65" s="2" customFormat="1" ht="14.45" customHeight="1">
      <c r="A250" s="35"/>
      <c r="B250" s="145"/>
      <c r="C250" s="146" t="s">
        <v>1047</v>
      </c>
      <c r="D250" s="146" t="s">
        <v>197</v>
      </c>
      <c r="E250" s="147" t="s">
        <v>5112</v>
      </c>
      <c r="F250" s="148" t="s">
        <v>5113</v>
      </c>
      <c r="G250" s="149" t="s">
        <v>4903</v>
      </c>
      <c r="H250" s="150">
        <v>400</v>
      </c>
      <c r="I250" s="151"/>
      <c r="J250" s="152">
        <f t="shared" si="60"/>
        <v>0</v>
      </c>
      <c r="K250" s="148" t="s">
        <v>3</v>
      </c>
      <c r="L250" s="36"/>
      <c r="M250" s="153" t="s">
        <v>3</v>
      </c>
      <c r="N250" s="154" t="s">
        <v>43</v>
      </c>
      <c r="O250" s="56"/>
      <c r="P250" s="155">
        <f t="shared" si="61"/>
        <v>0</v>
      </c>
      <c r="Q250" s="155">
        <v>0</v>
      </c>
      <c r="R250" s="155">
        <f t="shared" si="62"/>
        <v>0</v>
      </c>
      <c r="S250" s="155">
        <v>0</v>
      </c>
      <c r="T250" s="156">
        <f t="shared" si="63"/>
        <v>0</v>
      </c>
      <c r="U250" s="35"/>
      <c r="V250" s="35"/>
      <c r="W250" s="35"/>
      <c r="X250" s="35"/>
      <c r="Y250" s="35"/>
      <c r="Z250" s="35"/>
      <c r="AA250" s="35"/>
      <c r="AB250" s="35"/>
      <c r="AC250" s="35"/>
      <c r="AD250" s="35"/>
      <c r="AE250" s="35"/>
      <c r="AR250" s="157" t="s">
        <v>202</v>
      </c>
      <c r="AT250" s="157" t="s">
        <v>197</v>
      </c>
      <c r="AU250" s="157" t="s">
        <v>202</v>
      </c>
      <c r="AY250" s="20" t="s">
        <v>195</v>
      </c>
      <c r="BE250" s="158">
        <f t="shared" si="64"/>
        <v>0</v>
      </c>
      <c r="BF250" s="158">
        <f t="shared" si="65"/>
        <v>0</v>
      </c>
      <c r="BG250" s="158">
        <f t="shared" si="66"/>
        <v>0</v>
      </c>
      <c r="BH250" s="158">
        <f t="shared" si="67"/>
        <v>0</v>
      </c>
      <c r="BI250" s="158">
        <f t="shared" si="68"/>
        <v>0</v>
      </c>
      <c r="BJ250" s="20" t="s">
        <v>79</v>
      </c>
      <c r="BK250" s="158">
        <f t="shared" si="69"/>
        <v>0</v>
      </c>
      <c r="BL250" s="20" t="s">
        <v>202</v>
      </c>
      <c r="BM250" s="157" t="s">
        <v>1857</v>
      </c>
    </row>
    <row r="251" spans="1:65" s="2" customFormat="1" ht="14.45" customHeight="1">
      <c r="A251" s="35"/>
      <c r="B251" s="145"/>
      <c r="C251" s="146" t="s">
        <v>1053</v>
      </c>
      <c r="D251" s="146" t="s">
        <v>197</v>
      </c>
      <c r="E251" s="147" t="s">
        <v>5114</v>
      </c>
      <c r="F251" s="148" t="s">
        <v>5115</v>
      </c>
      <c r="G251" s="149" t="s">
        <v>4903</v>
      </c>
      <c r="H251" s="150">
        <v>20</v>
      </c>
      <c r="I251" s="151"/>
      <c r="J251" s="152">
        <f t="shared" si="60"/>
        <v>0</v>
      </c>
      <c r="K251" s="148" t="s">
        <v>3</v>
      </c>
      <c r="L251" s="36"/>
      <c r="M251" s="153" t="s">
        <v>3</v>
      </c>
      <c r="N251" s="154" t="s">
        <v>43</v>
      </c>
      <c r="O251" s="56"/>
      <c r="P251" s="155">
        <f t="shared" si="61"/>
        <v>0</v>
      </c>
      <c r="Q251" s="155">
        <v>0</v>
      </c>
      <c r="R251" s="155">
        <f t="shared" si="62"/>
        <v>0</v>
      </c>
      <c r="S251" s="155">
        <v>0</v>
      </c>
      <c r="T251" s="156">
        <f t="shared" si="63"/>
        <v>0</v>
      </c>
      <c r="U251" s="35"/>
      <c r="V251" s="35"/>
      <c r="W251" s="35"/>
      <c r="X251" s="35"/>
      <c r="Y251" s="35"/>
      <c r="Z251" s="35"/>
      <c r="AA251" s="35"/>
      <c r="AB251" s="35"/>
      <c r="AC251" s="35"/>
      <c r="AD251" s="35"/>
      <c r="AE251" s="35"/>
      <c r="AR251" s="157" t="s">
        <v>202</v>
      </c>
      <c r="AT251" s="157" t="s">
        <v>197</v>
      </c>
      <c r="AU251" s="157" t="s">
        <v>202</v>
      </c>
      <c r="AY251" s="20" t="s">
        <v>195</v>
      </c>
      <c r="BE251" s="158">
        <f t="shared" si="64"/>
        <v>0</v>
      </c>
      <c r="BF251" s="158">
        <f t="shared" si="65"/>
        <v>0</v>
      </c>
      <c r="BG251" s="158">
        <f t="shared" si="66"/>
        <v>0</v>
      </c>
      <c r="BH251" s="158">
        <f t="shared" si="67"/>
        <v>0</v>
      </c>
      <c r="BI251" s="158">
        <f t="shared" si="68"/>
        <v>0</v>
      </c>
      <c r="BJ251" s="20" t="s">
        <v>79</v>
      </c>
      <c r="BK251" s="158">
        <f t="shared" si="69"/>
        <v>0</v>
      </c>
      <c r="BL251" s="20" t="s">
        <v>202</v>
      </c>
      <c r="BM251" s="157" t="s">
        <v>1869</v>
      </c>
    </row>
    <row r="252" spans="1:65" s="2" customFormat="1" ht="14.45" customHeight="1">
      <c r="A252" s="35"/>
      <c r="B252" s="145"/>
      <c r="C252" s="146" t="s">
        <v>1061</v>
      </c>
      <c r="D252" s="146" t="s">
        <v>197</v>
      </c>
      <c r="E252" s="147" t="s">
        <v>5116</v>
      </c>
      <c r="F252" s="148" t="s">
        <v>5117</v>
      </c>
      <c r="G252" s="149" t="s">
        <v>4903</v>
      </c>
      <c r="H252" s="150">
        <v>3</v>
      </c>
      <c r="I252" s="151"/>
      <c r="J252" s="152">
        <f t="shared" si="60"/>
        <v>0</v>
      </c>
      <c r="K252" s="148" t="s">
        <v>3</v>
      </c>
      <c r="L252" s="36"/>
      <c r="M252" s="153" t="s">
        <v>3</v>
      </c>
      <c r="N252" s="154" t="s">
        <v>43</v>
      </c>
      <c r="O252" s="56"/>
      <c r="P252" s="155">
        <f t="shared" si="61"/>
        <v>0</v>
      </c>
      <c r="Q252" s="155">
        <v>0</v>
      </c>
      <c r="R252" s="155">
        <f t="shared" si="62"/>
        <v>0</v>
      </c>
      <c r="S252" s="155">
        <v>0</v>
      </c>
      <c r="T252" s="156">
        <f t="shared" si="63"/>
        <v>0</v>
      </c>
      <c r="U252" s="35"/>
      <c r="V252" s="35"/>
      <c r="W252" s="35"/>
      <c r="X252" s="35"/>
      <c r="Y252" s="35"/>
      <c r="Z252" s="35"/>
      <c r="AA252" s="35"/>
      <c r="AB252" s="35"/>
      <c r="AC252" s="35"/>
      <c r="AD252" s="35"/>
      <c r="AE252" s="35"/>
      <c r="AR252" s="157" t="s">
        <v>202</v>
      </c>
      <c r="AT252" s="157" t="s">
        <v>197</v>
      </c>
      <c r="AU252" s="157" t="s">
        <v>202</v>
      </c>
      <c r="AY252" s="20" t="s">
        <v>195</v>
      </c>
      <c r="BE252" s="158">
        <f t="shared" si="64"/>
        <v>0</v>
      </c>
      <c r="BF252" s="158">
        <f t="shared" si="65"/>
        <v>0</v>
      </c>
      <c r="BG252" s="158">
        <f t="shared" si="66"/>
        <v>0</v>
      </c>
      <c r="BH252" s="158">
        <f t="shared" si="67"/>
        <v>0</v>
      </c>
      <c r="BI252" s="158">
        <f t="shared" si="68"/>
        <v>0</v>
      </c>
      <c r="BJ252" s="20" t="s">
        <v>79</v>
      </c>
      <c r="BK252" s="158">
        <f t="shared" si="69"/>
        <v>0</v>
      </c>
      <c r="BL252" s="20" t="s">
        <v>202</v>
      </c>
      <c r="BM252" s="157" t="s">
        <v>1877</v>
      </c>
    </row>
    <row r="253" spans="1:65" s="2" customFormat="1" ht="14.45" customHeight="1">
      <c r="A253" s="35"/>
      <c r="B253" s="145"/>
      <c r="C253" s="146" t="s">
        <v>1068</v>
      </c>
      <c r="D253" s="146" t="s">
        <v>197</v>
      </c>
      <c r="E253" s="147" t="s">
        <v>5118</v>
      </c>
      <c r="F253" s="148" t="s">
        <v>5119</v>
      </c>
      <c r="G253" s="149" t="s">
        <v>4903</v>
      </c>
      <c r="H253" s="150">
        <v>3</v>
      </c>
      <c r="I253" s="151"/>
      <c r="J253" s="152">
        <f t="shared" si="60"/>
        <v>0</v>
      </c>
      <c r="K253" s="148" t="s">
        <v>3</v>
      </c>
      <c r="L253" s="36"/>
      <c r="M253" s="153" t="s">
        <v>3</v>
      </c>
      <c r="N253" s="154" t="s">
        <v>43</v>
      </c>
      <c r="O253" s="56"/>
      <c r="P253" s="155">
        <f t="shared" si="61"/>
        <v>0</v>
      </c>
      <c r="Q253" s="155">
        <v>0</v>
      </c>
      <c r="R253" s="155">
        <f t="shared" si="62"/>
        <v>0</v>
      </c>
      <c r="S253" s="155">
        <v>0</v>
      </c>
      <c r="T253" s="156">
        <f t="shared" si="63"/>
        <v>0</v>
      </c>
      <c r="U253" s="35"/>
      <c r="V253" s="35"/>
      <c r="W253" s="35"/>
      <c r="X253" s="35"/>
      <c r="Y253" s="35"/>
      <c r="Z253" s="35"/>
      <c r="AA253" s="35"/>
      <c r="AB253" s="35"/>
      <c r="AC253" s="35"/>
      <c r="AD253" s="35"/>
      <c r="AE253" s="35"/>
      <c r="AR253" s="157" t="s">
        <v>202</v>
      </c>
      <c r="AT253" s="157" t="s">
        <v>197</v>
      </c>
      <c r="AU253" s="157" t="s">
        <v>202</v>
      </c>
      <c r="AY253" s="20" t="s">
        <v>195</v>
      </c>
      <c r="BE253" s="158">
        <f t="shared" si="64"/>
        <v>0</v>
      </c>
      <c r="BF253" s="158">
        <f t="shared" si="65"/>
        <v>0</v>
      </c>
      <c r="BG253" s="158">
        <f t="shared" si="66"/>
        <v>0</v>
      </c>
      <c r="BH253" s="158">
        <f t="shared" si="67"/>
        <v>0</v>
      </c>
      <c r="BI253" s="158">
        <f t="shared" si="68"/>
        <v>0</v>
      </c>
      <c r="BJ253" s="20" t="s">
        <v>79</v>
      </c>
      <c r="BK253" s="158">
        <f t="shared" si="69"/>
        <v>0</v>
      </c>
      <c r="BL253" s="20" t="s">
        <v>202</v>
      </c>
      <c r="BM253" s="157" t="s">
        <v>1885</v>
      </c>
    </row>
    <row r="254" spans="1:65" s="2" customFormat="1" ht="14.45" customHeight="1">
      <c r="A254" s="35"/>
      <c r="B254" s="145"/>
      <c r="C254" s="146" t="s">
        <v>1073</v>
      </c>
      <c r="D254" s="146" t="s">
        <v>197</v>
      </c>
      <c r="E254" s="147" t="s">
        <v>5120</v>
      </c>
      <c r="F254" s="148" t="s">
        <v>5121</v>
      </c>
      <c r="G254" s="149" t="s">
        <v>4903</v>
      </c>
      <c r="H254" s="150">
        <v>4</v>
      </c>
      <c r="I254" s="151"/>
      <c r="J254" s="152">
        <f t="shared" si="60"/>
        <v>0</v>
      </c>
      <c r="K254" s="148" t="s">
        <v>3</v>
      </c>
      <c r="L254" s="36"/>
      <c r="M254" s="153" t="s">
        <v>3</v>
      </c>
      <c r="N254" s="154" t="s">
        <v>43</v>
      </c>
      <c r="O254" s="56"/>
      <c r="P254" s="155">
        <f t="shared" si="61"/>
        <v>0</v>
      </c>
      <c r="Q254" s="155">
        <v>0</v>
      </c>
      <c r="R254" s="155">
        <f t="shared" si="62"/>
        <v>0</v>
      </c>
      <c r="S254" s="155">
        <v>0</v>
      </c>
      <c r="T254" s="156">
        <f t="shared" si="63"/>
        <v>0</v>
      </c>
      <c r="U254" s="35"/>
      <c r="V254" s="35"/>
      <c r="W254" s="35"/>
      <c r="X254" s="35"/>
      <c r="Y254" s="35"/>
      <c r="Z254" s="35"/>
      <c r="AA254" s="35"/>
      <c r="AB254" s="35"/>
      <c r="AC254" s="35"/>
      <c r="AD254" s="35"/>
      <c r="AE254" s="35"/>
      <c r="AR254" s="157" t="s">
        <v>202</v>
      </c>
      <c r="AT254" s="157" t="s">
        <v>197</v>
      </c>
      <c r="AU254" s="157" t="s">
        <v>202</v>
      </c>
      <c r="AY254" s="20" t="s">
        <v>195</v>
      </c>
      <c r="BE254" s="158">
        <f t="shared" si="64"/>
        <v>0</v>
      </c>
      <c r="BF254" s="158">
        <f t="shared" si="65"/>
        <v>0</v>
      </c>
      <c r="BG254" s="158">
        <f t="shared" si="66"/>
        <v>0</v>
      </c>
      <c r="BH254" s="158">
        <f t="shared" si="67"/>
        <v>0</v>
      </c>
      <c r="BI254" s="158">
        <f t="shared" si="68"/>
        <v>0</v>
      </c>
      <c r="BJ254" s="20" t="s">
        <v>79</v>
      </c>
      <c r="BK254" s="158">
        <f t="shared" si="69"/>
        <v>0</v>
      </c>
      <c r="BL254" s="20" t="s">
        <v>202</v>
      </c>
      <c r="BM254" s="157" t="s">
        <v>1893</v>
      </c>
    </row>
    <row r="255" spans="1:65" s="2" customFormat="1" ht="14.45" customHeight="1">
      <c r="A255" s="35"/>
      <c r="B255" s="145"/>
      <c r="C255" s="146" t="s">
        <v>1097</v>
      </c>
      <c r="D255" s="146" t="s">
        <v>197</v>
      </c>
      <c r="E255" s="147" t="s">
        <v>5122</v>
      </c>
      <c r="F255" s="148" t="s">
        <v>5123</v>
      </c>
      <c r="G255" s="149" t="s">
        <v>5124</v>
      </c>
      <c r="H255" s="150">
        <v>8</v>
      </c>
      <c r="I255" s="151"/>
      <c r="J255" s="152">
        <f t="shared" si="60"/>
        <v>0</v>
      </c>
      <c r="K255" s="148" t="s">
        <v>3</v>
      </c>
      <c r="L255" s="36"/>
      <c r="M255" s="153" t="s">
        <v>3</v>
      </c>
      <c r="N255" s="154" t="s">
        <v>43</v>
      </c>
      <c r="O255" s="56"/>
      <c r="P255" s="155">
        <f t="shared" si="61"/>
        <v>0</v>
      </c>
      <c r="Q255" s="155">
        <v>0</v>
      </c>
      <c r="R255" s="155">
        <f t="shared" si="62"/>
        <v>0</v>
      </c>
      <c r="S255" s="155">
        <v>0</v>
      </c>
      <c r="T255" s="156">
        <f t="shared" si="63"/>
        <v>0</v>
      </c>
      <c r="U255" s="35"/>
      <c r="V255" s="35"/>
      <c r="W255" s="35"/>
      <c r="X255" s="35"/>
      <c r="Y255" s="35"/>
      <c r="Z255" s="35"/>
      <c r="AA255" s="35"/>
      <c r="AB255" s="35"/>
      <c r="AC255" s="35"/>
      <c r="AD255" s="35"/>
      <c r="AE255" s="35"/>
      <c r="AR255" s="157" t="s">
        <v>202</v>
      </c>
      <c r="AT255" s="157" t="s">
        <v>197</v>
      </c>
      <c r="AU255" s="157" t="s">
        <v>202</v>
      </c>
      <c r="AY255" s="20" t="s">
        <v>195</v>
      </c>
      <c r="BE255" s="158">
        <f t="shared" si="64"/>
        <v>0</v>
      </c>
      <c r="BF255" s="158">
        <f t="shared" si="65"/>
        <v>0</v>
      </c>
      <c r="BG255" s="158">
        <f t="shared" si="66"/>
        <v>0</v>
      </c>
      <c r="BH255" s="158">
        <f t="shared" si="67"/>
        <v>0</v>
      </c>
      <c r="BI255" s="158">
        <f t="shared" si="68"/>
        <v>0</v>
      </c>
      <c r="BJ255" s="20" t="s">
        <v>79</v>
      </c>
      <c r="BK255" s="158">
        <f t="shared" si="69"/>
        <v>0</v>
      </c>
      <c r="BL255" s="20" t="s">
        <v>202</v>
      </c>
      <c r="BM255" s="157" t="s">
        <v>1902</v>
      </c>
    </row>
    <row r="256" spans="1:65" s="2" customFormat="1" ht="14.45" customHeight="1">
      <c r="A256" s="35"/>
      <c r="B256" s="145"/>
      <c r="C256" s="146" t="s">
        <v>1116</v>
      </c>
      <c r="D256" s="146" t="s">
        <v>197</v>
      </c>
      <c r="E256" s="147" t="s">
        <v>5125</v>
      </c>
      <c r="F256" s="148" t="s">
        <v>5126</v>
      </c>
      <c r="G256" s="149" t="s">
        <v>4903</v>
      </c>
      <c r="H256" s="150">
        <v>6</v>
      </c>
      <c r="I256" s="151"/>
      <c r="J256" s="152">
        <f t="shared" si="60"/>
        <v>0</v>
      </c>
      <c r="K256" s="148" t="s">
        <v>3</v>
      </c>
      <c r="L256" s="36"/>
      <c r="M256" s="153" t="s">
        <v>3</v>
      </c>
      <c r="N256" s="154" t="s">
        <v>43</v>
      </c>
      <c r="O256" s="56"/>
      <c r="P256" s="155">
        <f t="shared" si="61"/>
        <v>0</v>
      </c>
      <c r="Q256" s="155">
        <v>0</v>
      </c>
      <c r="R256" s="155">
        <f t="shared" si="62"/>
        <v>0</v>
      </c>
      <c r="S256" s="155">
        <v>0</v>
      </c>
      <c r="T256" s="156">
        <f t="shared" si="63"/>
        <v>0</v>
      </c>
      <c r="U256" s="35"/>
      <c r="V256" s="35"/>
      <c r="W256" s="35"/>
      <c r="X256" s="35"/>
      <c r="Y256" s="35"/>
      <c r="Z256" s="35"/>
      <c r="AA256" s="35"/>
      <c r="AB256" s="35"/>
      <c r="AC256" s="35"/>
      <c r="AD256" s="35"/>
      <c r="AE256" s="35"/>
      <c r="AR256" s="157" t="s">
        <v>202</v>
      </c>
      <c r="AT256" s="157" t="s">
        <v>197</v>
      </c>
      <c r="AU256" s="157" t="s">
        <v>202</v>
      </c>
      <c r="AY256" s="20" t="s">
        <v>195</v>
      </c>
      <c r="BE256" s="158">
        <f t="shared" si="64"/>
        <v>0</v>
      </c>
      <c r="BF256" s="158">
        <f t="shared" si="65"/>
        <v>0</v>
      </c>
      <c r="BG256" s="158">
        <f t="shared" si="66"/>
        <v>0</v>
      </c>
      <c r="BH256" s="158">
        <f t="shared" si="67"/>
        <v>0</v>
      </c>
      <c r="BI256" s="158">
        <f t="shared" si="68"/>
        <v>0</v>
      </c>
      <c r="BJ256" s="20" t="s">
        <v>79</v>
      </c>
      <c r="BK256" s="158">
        <f t="shared" si="69"/>
        <v>0</v>
      </c>
      <c r="BL256" s="20" t="s">
        <v>202</v>
      </c>
      <c r="BM256" s="157" t="s">
        <v>1912</v>
      </c>
    </row>
    <row r="257" spans="1:65" s="2" customFormat="1" ht="14.45" customHeight="1">
      <c r="A257" s="35"/>
      <c r="B257" s="145"/>
      <c r="C257" s="146" t="s">
        <v>1120</v>
      </c>
      <c r="D257" s="146" t="s">
        <v>197</v>
      </c>
      <c r="E257" s="147" t="s">
        <v>5127</v>
      </c>
      <c r="F257" s="148" t="s">
        <v>5128</v>
      </c>
      <c r="G257" s="149" t="s">
        <v>4903</v>
      </c>
      <c r="H257" s="150">
        <v>48</v>
      </c>
      <c r="I257" s="151"/>
      <c r="J257" s="152">
        <f t="shared" si="60"/>
        <v>0</v>
      </c>
      <c r="K257" s="148" t="s">
        <v>3</v>
      </c>
      <c r="L257" s="36"/>
      <c r="M257" s="153" t="s">
        <v>3</v>
      </c>
      <c r="N257" s="154" t="s">
        <v>43</v>
      </c>
      <c r="O257" s="56"/>
      <c r="P257" s="155">
        <f t="shared" si="61"/>
        <v>0</v>
      </c>
      <c r="Q257" s="155">
        <v>0</v>
      </c>
      <c r="R257" s="155">
        <f t="shared" si="62"/>
        <v>0</v>
      </c>
      <c r="S257" s="155">
        <v>0</v>
      </c>
      <c r="T257" s="156">
        <f t="shared" si="63"/>
        <v>0</v>
      </c>
      <c r="U257" s="35"/>
      <c r="V257" s="35"/>
      <c r="W257" s="35"/>
      <c r="X257" s="35"/>
      <c r="Y257" s="35"/>
      <c r="Z257" s="35"/>
      <c r="AA257" s="35"/>
      <c r="AB257" s="35"/>
      <c r="AC257" s="35"/>
      <c r="AD257" s="35"/>
      <c r="AE257" s="35"/>
      <c r="AR257" s="157" t="s">
        <v>202</v>
      </c>
      <c r="AT257" s="157" t="s">
        <v>197</v>
      </c>
      <c r="AU257" s="157" t="s">
        <v>202</v>
      </c>
      <c r="AY257" s="20" t="s">
        <v>195</v>
      </c>
      <c r="BE257" s="158">
        <f t="shared" si="64"/>
        <v>0</v>
      </c>
      <c r="BF257" s="158">
        <f t="shared" si="65"/>
        <v>0</v>
      </c>
      <c r="BG257" s="158">
        <f t="shared" si="66"/>
        <v>0</v>
      </c>
      <c r="BH257" s="158">
        <f t="shared" si="67"/>
        <v>0</v>
      </c>
      <c r="BI257" s="158">
        <f t="shared" si="68"/>
        <v>0</v>
      </c>
      <c r="BJ257" s="20" t="s">
        <v>79</v>
      </c>
      <c r="BK257" s="158">
        <f t="shared" si="69"/>
        <v>0</v>
      </c>
      <c r="BL257" s="20" t="s">
        <v>202</v>
      </c>
      <c r="BM257" s="157" t="s">
        <v>1920</v>
      </c>
    </row>
    <row r="258" spans="1:65" s="2" customFormat="1" ht="14.45" customHeight="1">
      <c r="A258" s="35"/>
      <c r="B258" s="145"/>
      <c r="C258" s="146" t="s">
        <v>1125</v>
      </c>
      <c r="D258" s="146" t="s">
        <v>197</v>
      </c>
      <c r="E258" s="147" t="s">
        <v>5129</v>
      </c>
      <c r="F258" s="148" t="s">
        <v>5130</v>
      </c>
      <c r="G258" s="149" t="s">
        <v>4903</v>
      </c>
      <c r="H258" s="150">
        <v>48</v>
      </c>
      <c r="I258" s="151"/>
      <c r="J258" s="152">
        <f t="shared" si="60"/>
        <v>0</v>
      </c>
      <c r="K258" s="148" t="s">
        <v>3</v>
      </c>
      <c r="L258" s="36"/>
      <c r="M258" s="153" t="s">
        <v>3</v>
      </c>
      <c r="N258" s="154" t="s">
        <v>43</v>
      </c>
      <c r="O258" s="56"/>
      <c r="P258" s="155">
        <f t="shared" si="61"/>
        <v>0</v>
      </c>
      <c r="Q258" s="155">
        <v>0</v>
      </c>
      <c r="R258" s="155">
        <f t="shared" si="62"/>
        <v>0</v>
      </c>
      <c r="S258" s="155">
        <v>0</v>
      </c>
      <c r="T258" s="156">
        <f t="shared" si="63"/>
        <v>0</v>
      </c>
      <c r="U258" s="35"/>
      <c r="V258" s="35"/>
      <c r="W258" s="35"/>
      <c r="X258" s="35"/>
      <c r="Y258" s="35"/>
      <c r="Z258" s="35"/>
      <c r="AA258" s="35"/>
      <c r="AB258" s="35"/>
      <c r="AC258" s="35"/>
      <c r="AD258" s="35"/>
      <c r="AE258" s="35"/>
      <c r="AR258" s="157" t="s">
        <v>202</v>
      </c>
      <c r="AT258" s="157" t="s">
        <v>197</v>
      </c>
      <c r="AU258" s="157" t="s">
        <v>202</v>
      </c>
      <c r="AY258" s="20" t="s">
        <v>195</v>
      </c>
      <c r="BE258" s="158">
        <f t="shared" si="64"/>
        <v>0</v>
      </c>
      <c r="BF258" s="158">
        <f t="shared" si="65"/>
        <v>0</v>
      </c>
      <c r="BG258" s="158">
        <f t="shared" si="66"/>
        <v>0</v>
      </c>
      <c r="BH258" s="158">
        <f t="shared" si="67"/>
        <v>0</v>
      </c>
      <c r="BI258" s="158">
        <f t="shared" si="68"/>
        <v>0</v>
      </c>
      <c r="BJ258" s="20" t="s">
        <v>79</v>
      </c>
      <c r="BK258" s="158">
        <f t="shared" si="69"/>
        <v>0</v>
      </c>
      <c r="BL258" s="20" t="s">
        <v>202</v>
      </c>
      <c r="BM258" s="157" t="s">
        <v>1929</v>
      </c>
    </row>
    <row r="259" spans="1:65" s="2" customFormat="1" ht="14.45" customHeight="1">
      <c r="A259" s="35"/>
      <c r="B259" s="145"/>
      <c r="C259" s="146" t="s">
        <v>1129</v>
      </c>
      <c r="D259" s="146" t="s">
        <v>197</v>
      </c>
      <c r="E259" s="147" t="s">
        <v>5131</v>
      </c>
      <c r="F259" s="148" t="s">
        <v>5132</v>
      </c>
      <c r="G259" s="149" t="s">
        <v>4903</v>
      </c>
      <c r="H259" s="150">
        <v>48</v>
      </c>
      <c r="I259" s="151"/>
      <c r="J259" s="152">
        <f t="shared" si="60"/>
        <v>0</v>
      </c>
      <c r="K259" s="148" t="s">
        <v>3</v>
      </c>
      <c r="L259" s="36"/>
      <c r="M259" s="153" t="s">
        <v>3</v>
      </c>
      <c r="N259" s="154" t="s">
        <v>43</v>
      </c>
      <c r="O259" s="56"/>
      <c r="P259" s="155">
        <f t="shared" si="61"/>
        <v>0</v>
      </c>
      <c r="Q259" s="155">
        <v>0</v>
      </c>
      <c r="R259" s="155">
        <f t="shared" si="62"/>
        <v>0</v>
      </c>
      <c r="S259" s="155">
        <v>0</v>
      </c>
      <c r="T259" s="156">
        <f t="shared" si="63"/>
        <v>0</v>
      </c>
      <c r="U259" s="35"/>
      <c r="V259" s="35"/>
      <c r="W259" s="35"/>
      <c r="X259" s="35"/>
      <c r="Y259" s="35"/>
      <c r="Z259" s="35"/>
      <c r="AA259" s="35"/>
      <c r="AB259" s="35"/>
      <c r="AC259" s="35"/>
      <c r="AD259" s="35"/>
      <c r="AE259" s="35"/>
      <c r="AR259" s="157" t="s">
        <v>202</v>
      </c>
      <c r="AT259" s="157" t="s">
        <v>197</v>
      </c>
      <c r="AU259" s="157" t="s">
        <v>202</v>
      </c>
      <c r="AY259" s="20" t="s">
        <v>195</v>
      </c>
      <c r="BE259" s="158">
        <f t="shared" si="64"/>
        <v>0</v>
      </c>
      <c r="BF259" s="158">
        <f t="shared" si="65"/>
        <v>0</v>
      </c>
      <c r="BG259" s="158">
        <f t="shared" si="66"/>
        <v>0</v>
      </c>
      <c r="BH259" s="158">
        <f t="shared" si="67"/>
        <v>0</v>
      </c>
      <c r="BI259" s="158">
        <f t="shared" si="68"/>
        <v>0</v>
      </c>
      <c r="BJ259" s="20" t="s">
        <v>79</v>
      </c>
      <c r="BK259" s="158">
        <f t="shared" si="69"/>
        <v>0</v>
      </c>
      <c r="BL259" s="20" t="s">
        <v>202</v>
      </c>
      <c r="BM259" s="157" t="s">
        <v>1947</v>
      </c>
    </row>
    <row r="260" spans="1:65" s="2" customFormat="1" ht="14.45" customHeight="1">
      <c r="A260" s="35"/>
      <c r="B260" s="145"/>
      <c r="C260" s="146" t="s">
        <v>1133</v>
      </c>
      <c r="D260" s="146" t="s">
        <v>197</v>
      </c>
      <c r="E260" s="147" t="s">
        <v>5133</v>
      </c>
      <c r="F260" s="148" t="s">
        <v>5134</v>
      </c>
      <c r="G260" s="149" t="s">
        <v>4903</v>
      </c>
      <c r="H260" s="150">
        <v>36</v>
      </c>
      <c r="I260" s="151"/>
      <c r="J260" s="152">
        <f t="shared" si="60"/>
        <v>0</v>
      </c>
      <c r="K260" s="148" t="s">
        <v>3</v>
      </c>
      <c r="L260" s="36"/>
      <c r="M260" s="153" t="s">
        <v>3</v>
      </c>
      <c r="N260" s="154" t="s">
        <v>43</v>
      </c>
      <c r="O260" s="56"/>
      <c r="P260" s="155">
        <f t="shared" si="61"/>
        <v>0</v>
      </c>
      <c r="Q260" s="155">
        <v>0</v>
      </c>
      <c r="R260" s="155">
        <f t="shared" si="62"/>
        <v>0</v>
      </c>
      <c r="S260" s="155">
        <v>0</v>
      </c>
      <c r="T260" s="156">
        <f t="shared" si="63"/>
        <v>0</v>
      </c>
      <c r="U260" s="35"/>
      <c r="V260" s="35"/>
      <c r="W260" s="35"/>
      <c r="X260" s="35"/>
      <c r="Y260" s="35"/>
      <c r="Z260" s="35"/>
      <c r="AA260" s="35"/>
      <c r="AB260" s="35"/>
      <c r="AC260" s="35"/>
      <c r="AD260" s="35"/>
      <c r="AE260" s="35"/>
      <c r="AR260" s="157" t="s">
        <v>202</v>
      </c>
      <c r="AT260" s="157" t="s">
        <v>197</v>
      </c>
      <c r="AU260" s="157" t="s">
        <v>202</v>
      </c>
      <c r="AY260" s="20" t="s">
        <v>195</v>
      </c>
      <c r="BE260" s="158">
        <f t="shared" si="64"/>
        <v>0</v>
      </c>
      <c r="BF260" s="158">
        <f t="shared" si="65"/>
        <v>0</v>
      </c>
      <c r="BG260" s="158">
        <f t="shared" si="66"/>
        <v>0</v>
      </c>
      <c r="BH260" s="158">
        <f t="shared" si="67"/>
        <v>0</v>
      </c>
      <c r="BI260" s="158">
        <f t="shared" si="68"/>
        <v>0</v>
      </c>
      <c r="BJ260" s="20" t="s">
        <v>79</v>
      </c>
      <c r="BK260" s="158">
        <f t="shared" si="69"/>
        <v>0</v>
      </c>
      <c r="BL260" s="20" t="s">
        <v>202</v>
      </c>
      <c r="BM260" s="157" t="s">
        <v>1957</v>
      </c>
    </row>
    <row r="261" spans="1:65" s="2" customFormat="1" ht="14.45" customHeight="1">
      <c r="A261" s="35"/>
      <c r="B261" s="145"/>
      <c r="C261" s="146" t="s">
        <v>1137</v>
      </c>
      <c r="D261" s="146" t="s">
        <v>197</v>
      </c>
      <c r="E261" s="147" t="s">
        <v>5135</v>
      </c>
      <c r="F261" s="148" t="s">
        <v>5136</v>
      </c>
      <c r="G261" s="149" t="s">
        <v>4903</v>
      </c>
      <c r="H261" s="150">
        <v>3</v>
      </c>
      <c r="I261" s="151"/>
      <c r="J261" s="152">
        <f t="shared" si="60"/>
        <v>0</v>
      </c>
      <c r="K261" s="148" t="s">
        <v>3</v>
      </c>
      <c r="L261" s="36"/>
      <c r="M261" s="153" t="s">
        <v>3</v>
      </c>
      <c r="N261" s="154" t="s">
        <v>43</v>
      </c>
      <c r="O261" s="56"/>
      <c r="P261" s="155">
        <f t="shared" si="61"/>
        <v>0</v>
      </c>
      <c r="Q261" s="155">
        <v>0</v>
      </c>
      <c r="R261" s="155">
        <f t="shared" si="62"/>
        <v>0</v>
      </c>
      <c r="S261" s="155">
        <v>0</v>
      </c>
      <c r="T261" s="156">
        <f t="shared" si="63"/>
        <v>0</v>
      </c>
      <c r="U261" s="35"/>
      <c r="V261" s="35"/>
      <c r="W261" s="35"/>
      <c r="X261" s="35"/>
      <c r="Y261" s="35"/>
      <c r="Z261" s="35"/>
      <c r="AA261" s="35"/>
      <c r="AB261" s="35"/>
      <c r="AC261" s="35"/>
      <c r="AD261" s="35"/>
      <c r="AE261" s="35"/>
      <c r="AR261" s="157" t="s">
        <v>202</v>
      </c>
      <c r="AT261" s="157" t="s">
        <v>197</v>
      </c>
      <c r="AU261" s="157" t="s">
        <v>202</v>
      </c>
      <c r="AY261" s="20" t="s">
        <v>195</v>
      </c>
      <c r="BE261" s="158">
        <f t="shared" si="64"/>
        <v>0</v>
      </c>
      <c r="BF261" s="158">
        <f t="shared" si="65"/>
        <v>0</v>
      </c>
      <c r="BG261" s="158">
        <f t="shared" si="66"/>
        <v>0</v>
      </c>
      <c r="BH261" s="158">
        <f t="shared" si="67"/>
        <v>0</v>
      </c>
      <c r="BI261" s="158">
        <f t="shared" si="68"/>
        <v>0</v>
      </c>
      <c r="BJ261" s="20" t="s">
        <v>79</v>
      </c>
      <c r="BK261" s="158">
        <f t="shared" si="69"/>
        <v>0</v>
      </c>
      <c r="BL261" s="20" t="s">
        <v>202</v>
      </c>
      <c r="BM261" s="157" t="s">
        <v>1966</v>
      </c>
    </row>
    <row r="262" spans="1:65" s="2" customFormat="1" ht="29.25">
      <c r="A262" s="35"/>
      <c r="B262" s="36"/>
      <c r="C262" s="35"/>
      <c r="D262" s="159" t="s">
        <v>5137</v>
      </c>
      <c r="E262" s="35"/>
      <c r="F262" s="160" t="s">
        <v>5138</v>
      </c>
      <c r="G262" s="35"/>
      <c r="H262" s="35"/>
      <c r="I262" s="161"/>
      <c r="J262" s="35"/>
      <c r="K262" s="35"/>
      <c r="L262" s="36"/>
      <c r="M262" s="162"/>
      <c r="N262" s="163"/>
      <c r="O262" s="56"/>
      <c r="P262" s="56"/>
      <c r="Q262" s="56"/>
      <c r="R262" s="56"/>
      <c r="S262" s="56"/>
      <c r="T262" s="57"/>
      <c r="U262" s="35"/>
      <c r="V262" s="35"/>
      <c r="W262" s="35"/>
      <c r="X262" s="35"/>
      <c r="Y262" s="35"/>
      <c r="Z262" s="35"/>
      <c r="AA262" s="35"/>
      <c r="AB262" s="35"/>
      <c r="AC262" s="35"/>
      <c r="AD262" s="35"/>
      <c r="AE262" s="35"/>
      <c r="AT262" s="20" t="s">
        <v>5137</v>
      </c>
      <c r="AU262" s="20" t="s">
        <v>202</v>
      </c>
    </row>
    <row r="263" spans="1:65" s="2" customFormat="1" ht="14.45" customHeight="1">
      <c r="A263" s="35"/>
      <c r="B263" s="145"/>
      <c r="C263" s="146" t="s">
        <v>1142</v>
      </c>
      <c r="D263" s="146" t="s">
        <v>197</v>
      </c>
      <c r="E263" s="147" t="s">
        <v>5139</v>
      </c>
      <c r="F263" s="148" t="s">
        <v>5140</v>
      </c>
      <c r="G263" s="149" t="s">
        <v>4903</v>
      </c>
      <c r="H263" s="150">
        <v>10</v>
      </c>
      <c r="I263" s="151"/>
      <c r="J263" s="152">
        <f>ROUND(I263*H263,2)</f>
        <v>0</v>
      </c>
      <c r="K263" s="148" t="s">
        <v>3</v>
      </c>
      <c r="L263" s="36"/>
      <c r="M263" s="153" t="s">
        <v>3</v>
      </c>
      <c r="N263" s="154" t="s">
        <v>43</v>
      </c>
      <c r="O263" s="56"/>
      <c r="P263" s="155">
        <f>O263*H263</f>
        <v>0</v>
      </c>
      <c r="Q263" s="155">
        <v>0</v>
      </c>
      <c r="R263" s="155">
        <f>Q263*H263</f>
        <v>0</v>
      </c>
      <c r="S263" s="155">
        <v>0</v>
      </c>
      <c r="T263" s="156">
        <f>S263*H263</f>
        <v>0</v>
      </c>
      <c r="U263" s="35"/>
      <c r="V263" s="35"/>
      <c r="W263" s="35"/>
      <c r="X263" s="35"/>
      <c r="Y263" s="35"/>
      <c r="Z263" s="35"/>
      <c r="AA263" s="35"/>
      <c r="AB263" s="35"/>
      <c r="AC263" s="35"/>
      <c r="AD263" s="35"/>
      <c r="AE263" s="35"/>
      <c r="AR263" s="157" t="s">
        <v>202</v>
      </c>
      <c r="AT263" s="157" t="s">
        <v>197</v>
      </c>
      <c r="AU263" s="157" t="s">
        <v>202</v>
      </c>
      <c r="AY263" s="20" t="s">
        <v>195</v>
      </c>
      <c r="BE263" s="158">
        <f>IF(N263="základní",J263,0)</f>
        <v>0</v>
      </c>
      <c r="BF263" s="158">
        <f>IF(N263="snížená",J263,0)</f>
        <v>0</v>
      </c>
      <c r="BG263" s="158">
        <f>IF(N263="zákl. přenesená",J263,0)</f>
        <v>0</v>
      </c>
      <c r="BH263" s="158">
        <f>IF(N263="sníž. přenesená",J263,0)</f>
        <v>0</v>
      </c>
      <c r="BI263" s="158">
        <f>IF(N263="nulová",J263,0)</f>
        <v>0</v>
      </c>
      <c r="BJ263" s="20" t="s">
        <v>79</v>
      </c>
      <c r="BK263" s="158">
        <f>ROUND(I263*H263,2)</f>
        <v>0</v>
      </c>
      <c r="BL263" s="20" t="s">
        <v>202</v>
      </c>
      <c r="BM263" s="157" t="s">
        <v>1977</v>
      </c>
    </row>
    <row r="264" spans="1:65" s="2" customFormat="1" ht="14.45" customHeight="1">
      <c r="A264" s="35"/>
      <c r="B264" s="145"/>
      <c r="C264" s="146" t="s">
        <v>1152</v>
      </c>
      <c r="D264" s="146" t="s">
        <v>197</v>
      </c>
      <c r="E264" s="147" t="s">
        <v>5141</v>
      </c>
      <c r="F264" s="148" t="s">
        <v>5142</v>
      </c>
      <c r="G264" s="149" t="s">
        <v>4903</v>
      </c>
      <c r="H264" s="150">
        <v>10</v>
      </c>
      <c r="I264" s="151"/>
      <c r="J264" s="152">
        <f>ROUND(I264*H264,2)</f>
        <v>0</v>
      </c>
      <c r="K264" s="148" t="s">
        <v>3</v>
      </c>
      <c r="L264" s="36"/>
      <c r="M264" s="153" t="s">
        <v>3</v>
      </c>
      <c r="N264" s="154" t="s">
        <v>43</v>
      </c>
      <c r="O264" s="56"/>
      <c r="P264" s="155">
        <f>O264*H264</f>
        <v>0</v>
      </c>
      <c r="Q264" s="155">
        <v>0</v>
      </c>
      <c r="R264" s="155">
        <f>Q264*H264</f>
        <v>0</v>
      </c>
      <c r="S264" s="155">
        <v>0</v>
      </c>
      <c r="T264" s="156">
        <f>S264*H264</f>
        <v>0</v>
      </c>
      <c r="U264" s="35"/>
      <c r="V264" s="35"/>
      <c r="W264" s="35"/>
      <c r="X264" s="35"/>
      <c r="Y264" s="35"/>
      <c r="Z264" s="35"/>
      <c r="AA264" s="35"/>
      <c r="AB264" s="35"/>
      <c r="AC264" s="35"/>
      <c r="AD264" s="35"/>
      <c r="AE264" s="35"/>
      <c r="AR264" s="157" t="s">
        <v>202</v>
      </c>
      <c r="AT264" s="157" t="s">
        <v>197</v>
      </c>
      <c r="AU264" s="157" t="s">
        <v>202</v>
      </c>
      <c r="AY264" s="20" t="s">
        <v>195</v>
      </c>
      <c r="BE264" s="158">
        <f>IF(N264="základní",J264,0)</f>
        <v>0</v>
      </c>
      <c r="BF264" s="158">
        <f>IF(N264="snížená",J264,0)</f>
        <v>0</v>
      </c>
      <c r="BG264" s="158">
        <f>IF(N264="zákl. přenesená",J264,0)</f>
        <v>0</v>
      </c>
      <c r="BH264" s="158">
        <f>IF(N264="sníž. přenesená",J264,0)</f>
        <v>0</v>
      </c>
      <c r="BI264" s="158">
        <f>IF(N264="nulová",J264,0)</f>
        <v>0</v>
      </c>
      <c r="BJ264" s="20" t="s">
        <v>79</v>
      </c>
      <c r="BK264" s="158">
        <f>ROUND(I264*H264,2)</f>
        <v>0</v>
      </c>
      <c r="BL264" s="20" t="s">
        <v>202</v>
      </c>
      <c r="BM264" s="157" t="s">
        <v>1988</v>
      </c>
    </row>
    <row r="265" spans="1:65" s="2" customFormat="1" ht="14.45" customHeight="1">
      <c r="A265" s="35"/>
      <c r="B265" s="145"/>
      <c r="C265" s="146" t="s">
        <v>1159</v>
      </c>
      <c r="D265" s="146" t="s">
        <v>197</v>
      </c>
      <c r="E265" s="147" t="s">
        <v>5143</v>
      </c>
      <c r="F265" s="148" t="s">
        <v>5144</v>
      </c>
      <c r="G265" s="149" t="s">
        <v>4942</v>
      </c>
      <c r="H265" s="150">
        <v>1</v>
      </c>
      <c r="I265" s="151"/>
      <c r="J265" s="152">
        <f>ROUND(I265*H265,2)</f>
        <v>0</v>
      </c>
      <c r="K265" s="148" t="s">
        <v>3</v>
      </c>
      <c r="L265" s="36"/>
      <c r="M265" s="153" t="s">
        <v>3</v>
      </c>
      <c r="N265" s="154" t="s">
        <v>43</v>
      </c>
      <c r="O265" s="56"/>
      <c r="P265" s="155">
        <f>O265*H265</f>
        <v>0</v>
      </c>
      <c r="Q265" s="155">
        <v>0</v>
      </c>
      <c r="R265" s="155">
        <f>Q265*H265</f>
        <v>0</v>
      </c>
      <c r="S265" s="155">
        <v>0</v>
      </c>
      <c r="T265" s="156">
        <f>S265*H265</f>
        <v>0</v>
      </c>
      <c r="U265" s="35"/>
      <c r="V265" s="35"/>
      <c r="W265" s="35"/>
      <c r="X265" s="35"/>
      <c r="Y265" s="35"/>
      <c r="Z265" s="35"/>
      <c r="AA265" s="35"/>
      <c r="AB265" s="35"/>
      <c r="AC265" s="35"/>
      <c r="AD265" s="35"/>
      <c r="AE265" s="35"/>
      <c r="AR265" s="157" t="s">
        <v>202</v>
      </c>
      <c r="AT265" s="157" t="s">
        <v>197</v>
      </c>
      <c r="AU265" s="157" t="s">
        <v>202</v>
      </c>
      <c r="AY265" s="20" t="s">
        <v>195</v>
      </c>
      <c r="BE265" s="158">
        <f>IF(N265="základní",J265,0)</f>
        <v>0</v>
      </c>
      <c r="BF265" s="158">
        <f>IF(N265="snížená",J265,0)</f>
        <v>0</v>
      </c>
      <c r="BG265" s="158">
        <f>IF(N265="zákl. přenesená",J265,0)</f>
        <v>0</v>
      </c>
      <c r="BH265" s="158">
        <f>IF(N265="sníž. přenesená",J265,0)</f>
        <v>0</v>
      </c>
      <c r="BI265" s="158">
        <f>IF(N265="nulová",J265,0)</f>
        <v>0</v>
      </c>
      <c r="BJ265" s="20" t="s">
        <v>79</v>
      </c>
      <c r="BK265" s="158">
        <f>ROUND(I265*H265,2)</f>
        <v>0</v>
      </c>
      <c r="BL265" s="20" t="s">
        <v>202</v>
      </c>
      <c r="BM265" s="157" t="s">
        <v>1998</v>
      </c>
    </row>
    <row r="266" spans="1:65" s="16" customFormat="1" ht="20.85" customHeight="1">
      <c r="B266" s="208"/>
      <c r="D266" s="209" t="s">
        <v>71</v>
      </c>
      <c r="E266" s="209" t="s">
        <v>4934</v>
      </c>
      <c r="F266" s="209" t="s">
        <v>4935</v>
      </c>
      <c r="I266" s="210"/>
      <c r="J266" s="211">
        <f>BK266</f>
        <v>0</v>
      </c>
      <c r="L266" s="208"/>
      <c r="M266" s="212"/>
      <c r="N266" s="213"/>
      <c r="O266" s="213"/>
      <c r="P266" s="214">
        <f>SUM(P267:P287)</f>
        <v>0</v>
      </c>
      <c r="Q266" s="213"/>
      <c r="R266" s="214">
        <f>SUM(R267:R287)</f>
        <v>0</v>
      </c>
      <c r="S266" s="213"/>
      <c r="T266" s="215">
        <f>SUM(T267:T287)</f>
        <v>0</v>
      </c>
      <c r="AR266" s="209" t="s">
        <v>79</v>
      </c>
      <c r="AT266" s="216" t="s">
        <v>71</v>
      </c>
      <c r="AU266" s="216" t="s">
        <v>109</v>
      </c>
      <c r="AY266" s="209" t="s">
        <v>195</v>
      </c>
      <c r="BK266" s="217">
        <f>SUM(BK267:BK287)</f>
        <v>0</v>
      </c>
    </row>
    <row r="267" spans="1:65" s="2" customFormat="1" ht="14.45" customHeight="1">
      <c r="A267" s="35"/>
      <c r="B267" s="145"/>
      <c r="C267" s="146" t="s">
        <v>1163</v>
      </c>
      <c r="D267" s="146" t="s">
        <v>197</v>
      </c>
      <c r="E267" s="147" t="s">
        <v>5145</v>
      </c>
      <c r="F267" s="148" t="s">
        <v>5146</v>
      </c>
      <c r="G267" s="149" t="s">
        <v>5147</v>
      </c>
      <c r="H267" s="150">
        <v>60</v>
      </c>
      <c r="I267" s="151"/>
      <c r="J267" s="152">
        <f t="shared" ref="J267:J287" si="70">ROUND(I267*H267,2)</f>
        <v>0</v>
      </c>
      <c r="K267" s="148" t="s">
        <v>3</v>
      </c>
      <c r="L267" s="36"/>
      <c r="M267" s="153" t="s">
        <v>3</v>
      </c>
      <c r="N267" s="154" t="s">
        <v>43</v>
      </c>
      <c r="O267" s="56"/>
      <c r="P267" s="155">
        <f t="shared" ref="P267:P287" si="71">O267*H267</f>
        <v>0</v>
      </c>
      <c r="Q267" s="155">
        <v>0</v>
      </c>
      <c r="R267" s="155">
        <f t="shared" ref="R267:R287" si="72">Q267*H267</f>
        <v>0</v>
      </c>
      <c r="S267" s="155">
        <v>0</v>
      </c>
      <c r="T267" s="156">
        <f t="shared" ref="T267:T287" si="73">S267*H267</f>
        <v>0</v>
      </c>
      <c r="U267" s="35"/>
      <c r="V267" s="35"/>
      <c r="W267" s="35"/>
      <c r="X267" s="35"/>
      <c r="Y267" s="35"/>
      <c r="Z267" s="35"/>
      <c r="AA267" s="35"/>
      <c r="AB267" s="35"/>
      <c r="AC267" s="35"/>
      <c r="AD267" s="35"/>
      <c r="AE267" s="35"/>
      <c r="AR267" s="157" t="s">
        <v>202</v>
      </c>
      <c r="AT267" s="157" t="s">
        <v>197</v>
      </c>
      <c r="AU267" s="157" t="s">
        <v>202</v>
      </c>
      <c r="AY267" s="20" t="s">
        <v>195</v>
      </c>
      <c r="BE267" s="158">
        <f t="shared" ref="BE267:BE287" si="74">IF(N267="základní",J267,0)</f>
        <v>0</v>
      </c>
      <c r="BF267" s="158">
        <f t="shared" ref="BF267:BF287" si="75">IF(N267="snížená",J267,0)</f>
        <v>0</v>
      </c>
      <c r="BG267" s="158">
        <f t="shared" ref="BG267:BG287" si="76">IF(N267="zákl. přenesená",J267,0)</f>
        <v>0</v>
      </c>
      <c r="BH267" s="158">
        <f t="shared" ref="BH267:BH287" si="77">IF(N267="sníž. přenesená",J267,0)</f>
        <v>0</v>
      </c>
      <c r="BI267" s="158">
        <f t="shared" ref="BI267:BI287" si="78">IF(N267="nulová",J267,0)</f>
        <v>0</v>
      </c>
      <c r="BJ267" s="20" t="s">
        <v>79</v>
      </c>
      <c r="BK267" s="158">
        <f t="shared" ref="BK267:BK287" si="79">ROUND(I267*H267,2)</f>
        <v>0</v>
      </c>
      <c r="BL267" s="20" t="s">
        <v>202</v>
      </c>
      <c r="BM267" s="157" t="s">
        <v>2008</v>
      </c>
    </row>
    <row r="268" spans="1:65" s="2" customFormat="1" ht="24.2" customHeight="1">
      <c r="A268" s="35"/>
      <c r="B268" s="145"/>
      <c r="C268" s="146" t="s">
        <v>1168</v>
      </c>
      <c r="D268" s="146" t="s">
        <v>197</v>
      </c>
      <c r="E268" s="147" t="s">
        <v>5148</v>
      </c>
      <c r="F268" s="148" t="s">
        <v>5149</v>
      </c>
      <c r="G268" s="149" t="s">
        <v>4903</v>
      </c>
      <c r="H268" s="150">
        <v>3</v>
      </c>
      <c r="I268" s="151"/>
      <c r="J268" s="152">
        <f t="shared" si="70"/>
        <v>0</v>
      </c>
      <c r="K268" s="148" t="s">
        <v>3</v>
      </c>
      <c r="L268" s="36"/>
      <c r="M268" s="153" t="s">
        <v>3</v>
      </c>
      <c r="N268" s="154" t="s">
        <v>43</v>
      </c>
      <c r="O268" s="56"/>
      <c r="P268" s="155">
        <f t="shared" si="71"/>
        <v>0</v>
      </c>
      <c r="Q268" s="155">
        <v>0</v>
      </c>
      <c r="R268" s="155">
        <f t="shared" si="72"/>
        <v>0</v>
      </c>
      <c r="S268" s="155">
        <v>0</v>
      </c>
      <c r="T268" s="156">
        <f t="shared" si="73"/>
        <v>0</v>
      </c>
      <c r="U268" s="35"/>
      <c r="V268" s="35"/>
      <c r="W268" s="35"/>
      <c r="X268" s="35"/>
      <c r="Y268" s="35"/>
      <c r="Z268" s="35"/>
      <c r="AA268" s="35"/>
      <c r="AB268" s="35"/>
      <c r="AC268" s="35"/>
      <c r="AD268" s="35"/>
      <c r="AE268" s="35"/>
      <c r="AR268" s="157" t="s">
        <v>202</v>
      </c>
      <c r="AT268" s="157" t="s">
        <v>197</v>
      </c>
      <c r="AU268" s="157" t="s">
        <v>202</v>
      </c>
      <c r="AY268" s="20" t="s">
        <v>195</v>
      </c>
      <c r="BE268" s="158">
        <f t="shared" si="74"/>
        <v>0</v>
      </c>
      <c r="BF268" s="158">
        <f t="shared" si="75"/>
        <v>0</v>
      </c>
      <c r="BG268" s="158">
        <f t="shared" si="76"/>
        <v>0</v>
      </c>
      <c r="BH268" s="158">
        <f t="shared" si="77"/>
        <v>0</v>
      </c>
      <c r="BI268" s="158">
        <f t="shared" si="78"/>
        <v>0</v>
      </c>
      <c r="BJ268" s="20" t="s">
        <v>79</v>
      </c>
      <c r="BK268" s="158">
        <f t="shared" si="79"/>
        <v>0</v>
      </c>
      <c r="BL268" s="20" t="s">
        <v>202</v>
      </c>
      <c r="BM268" s="157" t="s">
        <v>2017</v>
      </c>
    </row>
    <row r="269" spans="1:65" s="2" customFormat="1" ht="14.45" customHeight="1">
      <c r="A269" s="35"/>
      <c r="B269" s="145"/>
      <c r="C269" s="146" t="s">
        <v>1173</v>
      </c>
      <c r="D269" s="146" t="s">
        <v>197</v>
      </c>
      <c r="E269" s="147" t="s">
        <v>5150</v>
      </c>
      <c r="F269" s="148" t="s">
        <v>5151</v>
      </c>
      <c r="G269" s="149" t="s">
        <v>4903</v>
      </c>
      <c r="H269" s="150">
        <v>12</v>
      </c>
      <c r="I269" s="151"/>
      <c r="J269" s="152">
        <f t="shared" si="70"/>
        <v>0</v>
      </c>
      <c r="K269" s="148" t="s">
        <v>3</v>
      </c>
      <c r="L269" s="36"/>
      <c r="M269" s="153" t="s">
        <v>3</v>
      </c>
      <c r="N269" s="154" t="s">
        <v>43</v>
      </c>
      <c r="O269" s="56"/>
      <c r="P269" s="155">
        <f t="shared" si="71"/>
        <v>0</v>
      </c>
      <c r="Q269" s="155">
        <v>0</v>
      </c>
      <c r="R269" s="155">
        <f t="shared" si="72"/>
        <v>0</v>
      </c>
      <c r="S269" s="155">
        <v>0</v>
      </c>
      <c r="T269" s="156">
        <f t="shared" si="73"/>
        <v>0</v>
      </c>
      <c r="U269" s="35"/>
      <c r="V269" s="35"/>
      <c r="W269" s="35"/>
      <c r="X269" s="35"/>
      <c r="Y269" s="35"/>
      <c r="Z269" s="35"/>
      <c r="AA269" s="35"/>
      <c r="AB269" s="35"/>
      <c r="AC269" s="35"/>
      <c r="AD269" s="35"/>
      <c r="AE269" s="35"/>
      <c r="AR269" s="157" t="s">
        <v>202</v>
      </c>
      <c r="AT269" s="157" t="s">
        <v>197</v>
      </c>
      <c r="AU269" s="157" t="s">
        <v>202</v>
      </c>
      <c r="AY269" s="20" t="s">
        <v>195</v>
      </c>
      <c r="BE269" s="158">
        <f t="shared" si="74"/>
        <v>0</v>
      </c>
      <c r="BF269" s="158">
        <f t="shared" si="75"/>
        <v>0</v>
      </c>
      <c r="BG269" s="158">
        <f t="shared" si="76"/>
        <v>0</v>
      </c>
      <c r="BH269" s="158">
        <f t="shared" si="77"/>
        <v>0</v>
      </c>
      <c r="BI269" s="158">
        <f t="shared" si="78"/>
        <v>0</v>
      </c>
      <c r="BJ269" s="20" t="s">
        <v>79</v>
      </c>
      <c r="BK269" s="158">
        <f t="shared" si="79"/>
        <v>0</v>
      </c>
      <c r="BL269" s="20" t="s">
        <v>202</v>
      </c>
      <c r="BM269" s="157" t="s">
        <v>2026</v>
      </c>
    </row>
    <row r="270" spans="1:65" s="2" customFormat="1" ht="14.45" customHeight="1">
      <c r="A270" s="35"/>
      <c r="B270" s="145"/>
      <c r="C270" s="146" t="s">
        <v>1176</v>
      </c>
      <c r="D270" s="146" t="s">
        <v>197</v>
      </c>
      <c r="E270" s="147" t="s">
        <v>5152</v>
      </c>
      <c r="F270" s="148" t="s">
        <v>5153</v>
      </c>
      <c r="G270" s="149" t="s">
        <v>4903</v>
      </c>
      <c r="H270" s="150">
        <v>4</v>
      </c>
      <c r="I270" s="151"/>
      <c r="J270" s="152">
        <f t="shared" si="70"/>
        <v>0</v>
      </c>
      <c r="K270" s="148" t="s">
        <v>3</v>
      </c>
      <c r="L270" s="36"/>
      <c r="M270" s="153" t="s">
        <v>3</v>
      </c>
      <c r="N270" s="154" t="s">
        <v>43</v>
      </c>
      <c r="O270" s="56"/>
      <c r="P270" s="155">
        <f t="shared" si="71"/>
        <v>0</v>
      </c>
      <c r="Q270" s="155">
        <v>0</v>
      </c>
      <c r="R270" s="155">
        <f t="shared" si="72"/>
        <v>0</v>
      </c>
      <c r="S270" s="155">
        <v>0</v>
      </c>
      <c r="T270" s="156">
        <f t="shared" si="73"/>
        <v>0</v>
      </c>
      <c r="U270" s="35"/>
      <c r="V270" s="35"/>
      <c r="W270" s="35"/>
      <c r="X270" s="35"/>
      <c r="Y270" s="35"/>
      <c r="Z270" s="35"/>
      <c r="AA270" s="35"/>
      <c r="AB270" s="35"/>
      <c r="AC270" s="35"/>
      <c r="AD270" s="35"/>
      <c r="AE270" s="35"/>
      <c r="AR270" s="157" t="s">
        <v>202</v>
      </c>
      <c r="AT270" s="157" t="s">
        <v>197</v>
      </c>
      <c r="AU270" s="157" t="s">
        <v>202</v>
      </c>
      <c r="AY270" s="20" t="s">
        <v>195</v>
      </c>
      <c r="BE270" s="158">
        <f t="shared" si="74"/>
        <v>0</v>
      </c>
      <c r="BF270" s="158">
        <f t="shared" si="75"/>
        <v>0</v>
      </c>
      <c r="BG270" s="158">
        <f t="shared" si="76"/>
        <v>0</v>
      </c>
      <c r="BH270" s="158">
        <f t="shared" si="77"/>
        <v>0</v>
      </c>
      <c r="BI270" s="158">
        <f t="shared" si="78"/>
        <v>0</v>
      </c>
      <c r="BJ270" s="20" t="s">
        <v>79</v>
      </c>
      <c r="BK270" s="158">
        <f t="shared" si="79"/>
        <v>0</v>
      </c>
      <c r="BL270" s="20" t="s">
        <v>202</v>
      </c>
      <c r="BM270" s="157" t="s">
        <v>2037</v>
      </c>
    </row>
    <row r="271" spans="1:65" s="2" customFormat="1" ht="14.45" customHeight="1">
      <c r="A271" s="35"/>
      <c r="B271" s="145"/>
      <c r="C271" s="146" t="s">
        <v>1181</v>
      </c>
      <c r="D271" s="146" t="s">
        <v>197</v>
      </c>
      <c r="E271" s="147" t="s">
        <v>5154</v>
      </c>
      <c r="F271" s="148" t="s">
        <v>5155</v>
      </c>
      <c r="G271" s="149" t="s">
        <v>4903</v>
      </c>
      <c r="H271" s="150">
        <v>220</v>
      </c>
      <c r="I271" s="151"/>
      <c r="J271" s="152">
        <f t="shared" si="70"/>
        <v>0</v>
      </c>
      <c r="K271" s="148" t="s">
        <v>3</v>
      </c>
      <c r="L271" s="36"/>
      <c r="M271" s="153" t="s">
        <v>3</v>
      </c>
      <c r="N271" s="154" t="s">
        <v>43</v>
      </c>
      <c r="O271" s="56"/>
      <c r="P271" s="155">
        <f t="shared" si="71"/>
        <v>0</v>
      </c>
      <c r="Q271" s="155">
        <v>0</v>
      </c>
      <c r="R271" s="155">
        <f t="shared" si="72"/>
        <v>0</v>
      </c>
      <c r="S271" s="155">
        <v>0</v>
      </c>
      <c r="T271" s="156">
        <f t="shared" si="73"/>
        <v>0</v>
      </c>
      <c r="U271" s="35"/>
      <c r="V271" s="35"/>
      <c r="W271" s="35"/>
      <c r="X271" s="35"/>
      <c r="Y271" s="35"/>
      <c r="Z271" s="35"/>
      <c r="AA271" s="35"/>
      <c r="AB271" s="35"/>
      <c r="AC271" s="35"/>
      <c r="AD271" s="35"/>
      <c r="AE271" s="35"/>
      <c r="AR271" s="157" t="s">
        <v>202</v>
      </c>
      <c r="AT271" s="157" t="s">
        <v>197</v>
      </c>
      <c r="AU271" s="157" t="s">
        <v>202</v>
      </c>
      <c r="AY271" s="20" t="s">
        <v>195</v>
      </c>
      <c r="BE271" s="158">
        <f t="shared" si="74"/>
        <v>0</v>
      </c>
      <c r="BF271" s="158">
        <f t="shared" si="75"/>
        <v>0</v>
      </c>
      <c r="BG271" s="158">
        <f t="shared" si="76"/>
        <v>0</v>
      </c>
      <c r="BH271" s="158">
        <f t="shared" si="77"/>
        <v>0</v>
      </c>
      <c r="BI271" s="158">
        <f t="shared" si="78"/>
        <v>0</v>
      </c>
      <c r="BJ271" s="20" t="s">
        <v>79</v>
      </c>
      <c r="BK271" s="158">
        <f t="shared" si="79"/>
        <v>0</v>
      </c>
      <c r="BL271" s="20" t="s">
        <v>202</v>
      </c>
      <c r="BM271" s="157" t="s">
        <v>2047</v>
      </c>
    </row>
    <row r="272" spans="1:65" s="2" customFormat="1" ht="14.45" customHeight="1">
      <c r="A272" s="35"/>
      <c r="B272" s="145"/>
      <c r="C272" s="146" t="s">
        <v>1186</v>
      </c>
      <c r="D272" s="146" t="s">
        <v>197</v>
      </c>
      <c r="E272" s="147" t="s">
        <v>5156</v>
      </c>
      <c r="F272" s="148" t="s">
        <v>5157</v>
      </c>
      <c r="G272" s="149" t="s">
        <v>4903</v>
      </c>
      <c r="H272" s="150">
        <v>100</v>
      </c>
      <c r="I272" s="151"/>
      <c r="J272" s="152">
        <f t="shared" si="70"/>
        <v>0</v>
      </c>
      <c r="K272" s="148" t="s">
        <v>3</v>
      </c>
      <c r="L272" s="36"/>
      <c r="M272" s="153" t="s">
        <v>3</v>
      </c>
      <c r="N272" s="154" t="s">
        <v>43</v>
      </c>
      <c r="O272" s="56"/>
      <c r="P272" s="155">
        <f t="shared" si="71"/>
        <v>0</v>
      </c>
      <c r="Q272" s="155">
        <v>0</v>
      </c>
      <c r="R272" s="155">
        <f t="shared" si="72"/>
        <v>0</v>
      </c>
      <c r="S272" s="155">
        <v>0</v>
      </c>
      <c r="T272" s="156">
        <f t="shared" si="73"/>
        <v>0</v>
      </c>
      <c r="U272" s="35"/>
      <c r="V272" s="35"/>
      <c r="W272" s="35"/>
      <c r="X272" s="35"/>
      <c r="Y272" s="35"/>
      <c r="Z272" s="35"/>
      <c r="AA272" s="35"/>
      <c r="AB272" s="35"/>
      <c r="AC272" s="35"/>
      <c r="AD272" s="35"/>
      <c r="AE272" s="35"/>
      <c r="AR272" s="157" t="s">
        <v>202</v>
      </c>
      <c r="AT272" s="157" t="s">
        <v>197</v>
      </c>
      <c r="AU272" s="157" t="s">
        <v>202</v>
      </c>
      <c r="AY272" s="20" t="s">
        <v>195</v>
      </c>
      <c r="BE272" s="158">
        <f t="shared" si="74"/>
        <v>0</v>
      </c>
      <c r="BF272" s="158">
        <f t="shared" si="75"/>
        <v>0</v>
      </c>
      <c r="BG272" s="158">
        <f t="shared" si="76"/>
        <v>0</v>
      </c>
      <c r="BH272" s="158">
        <f t="shared" si="77"/>
        <v>0</v>
      </c>
      <c r="BI272" s="158">
        <f t="shared" si="78"/>
        <v>0</v>
      </c>
      <c r="BJ272" s="20" t="s">
        <v>79</v>
      </c>
      <c r="BK272" s="158">
        <f t="shared" si="79"/>
        <v>0</v>
      </c>
      <c r="BL272" s="20" t="s">
        <v>202</v>
      </c>
      <c r="BM272" s="157" t="s">
        <v>2055</v>
      </c>
    </row>
    <row r="273" spans="1:65" s="2" customFormat="1" ht="14.45" customHeight="1">
      <c r="A273" s="35"/>
      <c r="B273" s="145"/>
      <c r="C273" s="146" t="s">
        <v>1191</v>
      </c>
      <c r="D273" s="146" t="s">
        <v>197</v>
      </c>
      <c r="E273" s="147" t="s">
        <v>5158</v>
      </c>
      <c r="F273" s="148" t="s">
        <v>5159</v>
      </c>
      <c r="G273" s="149" t="s">
        <v>4903</v>
      </c>
      <c r="H273" s="150">
        <v>4</v>
      </c>
      <c r="I273" s="151"/>
      <c r="J273" s="152">
        <f t="shared" si="70"/>
        <v>0</v>
      </c>
      <c r="K273" s="148" t="s">
        <v>3</v>
      </c>
      <c r="L273" s="36"/>
      <c r="M273" s="153" t="s">
        <v>3</v>
      </c>
      <c r="N273" s="154" t="s">
        <v>43</v>
      </c>
      <c r="O273" s="56"/>
      <c r="P273" s="155">
        <f t="shared" si="71"/>
        <v>0</v>
      </c>
      <c r="Q273" s="155">
        <v>0</v>
      </c>
      <c r="R273" s="155">
        <f t="shared" si="72"/>
        <v>0</v>
      </c>
      <c r="S273" s="155">
        <v>0</v>
      </c>
      <c r="T273" s="156">
        <f t="shared" si="73"/>
        <v>0</v>
      </c>
      <c r="U273" s="35"/>
      <c r="V273" s="35"/>
      <c r="W273" s="35"/>
      <c r="X273" s="35"/>
      <c r="Y273" s="35"/>
      <c r="Z273" s="35"/>
      <c r="AA273" s="35"/>
      <c r="AB273" s="35"/>
      <c r="AC273" s="35"/>
      <c r="AD273" s="35"/>
      <c r="AE273" s="35"/>
      <c r="AR273" s="157" t="s">
        <v>202</v>
      </c>
      <c r="AT273" s="157" t="s">
        <v>197</v>
      </c>
      <c r="AU273" s="157" t="s">
        <v>202</v>
      </c>
      <c r="AY273" s="20" t="s">
        <v>195</v>
      </c>
      <c r="BE273" s="158">
        <f t="shared" si="74"/>
        <v>0</v>
      </c>
      <c r="BF273" s="158">
        <f t="shared" si="75"/>
        <v>0</v>
      </c>
      <c r="BG273" s="158">
        <f t="shared" si="76"/>
        <v>0</v>
      </c>
      <c r="BH273" s="158">
        <f t="shared" si="77"/>
        <v>0</v>
      </c>
      <c r="BI273" s="158">
        <f t="shared" si="78"/>
        <v>0</v>
      </c>
      <c r="BJ273" s="20" t="s">
        <v>79</v>
      </c>
      <c r="BK273" s="158">
        <f t="shared" si="79"/>
        <v>0</v>
      </c>
      <c r="BL273" s="20" t="s">
        <v>202</v>
      </c>
      <c r="BM273" s="157" t="s">
        <v>2064</v>
      </c>
    </row>
    <row r="274" spans="1:65" s="2" customFormat="1" ht="14.45" customHeight="1">
      <c r="A274" s="35"/>
      <c r="B274" s="145"/>
      <c r="C274" s="146" t="s">
        <v>1195</v>
      </c>
      <c r="D274" s="146" t="s">
        <v>197</v>
      </c>
      <c r="E274" s="147" t="s">
        <v>5160</v>
      </c>
      <c r="F274" s="148" t="s">
        <v>5161</v>
      </c>
      <c r="G274" s="149" t="s">
        <v>4903</v>
      </c>
      <c r="H274" s="150">
        <v>100</v>
      </c>
      <c r="I274" s="151"/>
      <c r="J274" s="152">
        <f t="shared" si="70"/>
        <v>0</v>
      </c>
      <c r="K274" s="148" t="s">
        <v>3</v>
      </c>
      <c r="L274" s="36"/>
      <c r="M274" s="153" t="s">
        <v>3</v>
      </c>
      <c r="N274" s="154" t="s">
        <v>43</v>
      </c>
      <c r="O274" s="56"/>
      <c r="P274" s="155">
        <f t="shared" si="71"/>
        <v>0</v>
      </c>
      <c r="Q274" s="155">
        <v>0</v>
      </c>
      <c r="R274" s="155">
        <f t="shared" si="72"/>
        <v>0</v>
      </c>
      <c r="S274" s="155">
        <v>0</v>
      </c>
      <c r="T274" s="156">
        <f t="shared" si="73"/>
        <v>0</v>
      </c>
      <c r="U274" s="35"/>
      <c r="V274" s="35"/>
      <c r="W274" s="35"/>
      <c r="X274" s="35"/>
      <c r="Y274" s="35"/>
      <c r="Z274" s="35"/>
      <c r="AA274" s="35"/>
      <c r="AB274" s="35"/>
      <c r="AC274" s="35"/>
      <c r="AD274" s="35"/>
      <c r="AE274" s="35"/>
      <c r="AR274" s="157" t="s">
        <v>202</v>
      </c>
      <c r="AT274" s="157" t="s">
        <v>197</v>
      </c>
      <c r="AU274" s="157" t="s">
        <v>202</v>
      </c>
      <c r="AY274" s="20" t="s">
        <v>195</v>
      </c>
      <c r="BE274" s="158">
        <f t="shared" si="74"/>
        <v>0</v>
      </c>
      <c r="BF274" s="158">
        <f t="shared" si="75"/>
        <v>0</v>
      </c>
      <c r="BG274" s="158">
        <f t="shared" si="76"/>
        <v>0</v>
      </c>
      <c r="BH274" s="158">
        <f t="shared" si="77"/>
        <v>0</v>
      </c>
      <c r="BI274" s="158">
        <f t="shared" si="78"/>
        <v>0</v>
      </c>
      <c r="BJ274" s="20" t="s">
        <v>79</v>
      </c>
      <c r="BK274" s="158">
        <f t="shared" si="79"/>
        <v>0</v>
      </c>
      <c r="BL274" s="20" t="s">
        <v>202</v>
      </c>
      <c r="BM274" s="157" t="s">
        <v>2073</v>
      </c>
    </row>
    <row r="275" spans="1:65" s="2" customFormat="1" ht="14.45" customHeight="1">
      <c r="A275" s="35"/>
      <c r="B275" s="145"/>
      <c r="C275" s="146" t="s">
        <v>1199</v>
      </c>
      <c r="D275" s="146" t="s">
        <v>197</v>
      </c>
      <c r="E275" s="147" t="s">
        <v>5162</v>
      </c>
      <c r="F275" s="148" t="s">
        <v>5163</v>
      </c>
      <c r="G275" s="149" t="s">
        <v>4903</v>
      </c>
      <c r="H275" s="150">
        <v>140</v>
      </c>
      <c r="I275" s="151"/>
      <c r="J275" s="152">
        <f t="shared" si="70"/>
        <v>0</v>
      </c>
      <c r="K275" s="148" t="s">
        <v>3</v>
      </c>
      <c r="L275" s="36"/>
      <c r="M275" s="153" t="s">
        <v>3</v>
      </c>
      <c r="N275" s="154" t="s">
        <v>43</v>
      </c>
      <c r="O275" s="56"/>
      <c r="P275" s="155">
        <f t="shared" si="71"/>
        <v>0</v>
      </c>
      <c r="Q275" s="155">
        <v>0</v>
      </c>
      <c r="R275" s="155">
        <f t="shared" si="72"/>
        <v>0</v>
      </c>
      <c r="S275" s="155">
        <v>0</v>
      </c>
      <c r="T275" s="156">
        <f t="shared" si="73"/>
        <v>0</v>
      </c>
      <c r="U275" s="35"/>
      <c r="V275" s="35"/>
      <c r="W275" s="35"/>
      <c r="X275" s="35"/>
      <c r="Y275" s="35"/>
      <c r="Z275" s="35"/>
      <c r="AA275" s="35"/>
      <c r="AB275" s="35"/>
      <c r="AC275" s="35"/>
      <c r="AD275" s="35"/>
      <c r="AE275" s="35"/>
      <c r="AR275" s="157" t="s">
        <v>202</v>
      </c>
      <c r="AT275" s="157" t="s">
        <v>197</v>
      </c>
      <c r="AU275" s="157" t="s">
        <v>202</v>
      </c>
      <c r="AY275" s="20" t="s">
        <v>195</v>
      </c>
      <c r="BE275" s="158">
        <f t="shared" si="74"/>
        <v>0</v>
      </c>
      <c r="BF275" s="158">
        <f t="shared" si="75"/>
        <v>0</v>
      </c>
      <c r="BG275" s="158">
        <f t="shared" si="76"/>
        <v>0</v>
      </c>
      <c r="BH275" s="158">
        <f t="shared" si="77"/>
        <v>0</v>
      </c>
      <c r="BI275" s="158">
        <f t="shared" si="78"/>
        <v>0</v>
      </c>
      <c r="BJ275" s="20" t="s">
        <v>79</v>
      </c>
      <c r="BK275" s="158">
        <f t="shared" si="79"/>
        <v>0</v>
      </c>
      <c r="BL275" s="20" t="s">
        <v>202</v>
      </c>
      <c r="BM275" s="157" t="s">
        <v>2081</v>
      </c>
    </row>
    <row r="276" spans="1:65" s="2" customFormat="1" ht="14.45" customHeight="1">
      <c r="A276" s="35"/>
      <c r="B276" s="145"/>
      <c r="C276" s="146" t="s">
        <v>1206</v>
      </c>
      <c r="D276" s="146" t="s">
        <v>197</v>
      </c>
      <c r="E276" s="147" t="s">
        <v>5164</v>
      </c>
      <c r="F276" s="148" t="s">
        <v>5165</v>
      </c>
      <c r="G276" s="149" t="s">
        <v>4903</v>
      </c>
      <c r="H276" s="150">
        <v>220</v>
      </c>
      <c r="I276" s="151"/>
      <c r="J276" s="152">
        <f t="shared" si="70"/>
        <v>0</v>
      </c>
      <c r="K276" s="148" t="s">
        <v>3</v>
      </c>
      <c r="L276" s="36"/>
      <c r="M276" s="153" t="s">
        <v>3</v>
      </c>
      <c r="N276" s="154" t="s">
        <v>43</v>
      </c>
      <c r="O276" s="56"/>
      <c r="P276" s="155">
        <f t="shared" si="71"/>
        <v>0</v>
      </c>
      <c r="Q276" s="155">
        <v>0</v>
      </c>
      <c r="R276" s="155">
        <f t="shared" si="72"/>
        <v>0</v>
      </c>
      <c r="S276" s="155">
        <v>0</v>
      </c>
      <c r="T276" s="156">
        <f t="shared" si="73"/>
        <v>0</v>
      </c>
      <c r="U276" s="35"/>
      <c r="V276" s="35"/>
      <c r="W276" s="35"/>
      <c r="X276" s="35"/>
      <c r="Y276" s="35"/>
      <c r="Z276" s="35"/>
      <c r="AA276" s="35"/>
      <c r="AB276" s="35"/>
      <c r="AC276" s="35"/>
      <c r="AD276" s="35"/>
      <c r="AE276" s="35"/>
      <c r="AR276" s="157" t="s">
        <v>202</v>
      </c>
      <c r="AT276" s="157" t="s">
        <v>197</v>
      </c>
      <c r="AU276" s="157" t="s">
        <v>202</v>
      </c>
      <c r="AY276" s="20" t="s">
        <v>195</v>
      </c>
      <c r="BE276" s="158">
        <f t="shared" si="74"/>
        <v>0</v>
      </c>
      <c r="BF276" s="158">
        <f t="shared" si="75"/>
        <v>0</v>
      </c>
      <c r="BG276" s="158">
        <f t="shared" si="76"/>
        <v>0</v>
      </c>
      <c r="BH276" s="158">
        <f t="shared" si="77"/>
        <v>0</v>
      </c>
      <c r="BI276" s="158">
        <f t="shared" si="78"/>
        <v>0</v>
      </c>
      <c r="BJ276" s="20" t="s">
        <v>79</v>
      </c>
      <c r="BK276" s="158">
        <f t="shared" si="79"/>
        <v>0</v>
      </c>
      <c r="BL276" s="20" t="s">
        <v>202</v>
      </c>
      <c r="BM276" s="157" t="s">
        <v>2102</v>
      </c>
    </row>
    <row r="277" spans="1:65" s="2" customFormat="1" ht="14.45" customHeight="1">
      <c r="A277" s="35"/>
      <c r="B277" s="145"/>
      <c r="C277" s="146" t="s">
        <v>1213</v>
      </c>
      <c r="D277" s="146" t="s">
        <v>197</v>
      </c>
      <c r="E277" s="147" t="s">
        <v>5166</v>
      </c>
      <c r="F277" s="148" t="s">
        <v>5167</v>
      </c>
      <c r="G277" s="149" t="s">
        <v>4903</v>
      </c>
      <c r="H277" s="150">
        <v>400</v>
      </c>
      <c r="I277" s="151"/>
      <c r="J277" s="152">
        <f t="shared" si="70"/>
        <v>0</v>
      </c>
      <c r="K277" s="148" t="s">
        <v>3</v>
      </c>
      <c r="L277" s="36"/>
      <c r="M277" s="153" t="s">
        <v>3</v>
      </c>
      <c r="N277" s="154" t="s">
        <v>43</v>
      </c>
      <c r="O277" s="56"/>
      <c r="P277" s="155">
        <f t="shared" si="71"/>
        <v>0</v>
      </c>
      <c r="Q277" s="155">
        <v>0</v>
      </c>
      <c r="R277" s="155">
        <f t="shared" si="72"/>
        <v>0</v>
      </c>
      <c r="S277" s="155">
        <v>0</v>
      </c>
      <c r="T277" s="156">
        <f t="shared" si="73"/>
        <v>0</v>
      </c>
      <c r="U277" s="35"/>
      <c r="V277" s="35"/>
      <c r="W277" s="35"/>
      <c r="X277" s="35"/>
      <c r="Y277" s="35"/>
      <c r="Z277" s="35"/>
      <c r="AA277" s="35"/>
      <c r="AB277" s="35"/>
      <c r="AC277" s="35"/>
      <c r="AD277" s="35"/>
      <c r="AE277" s="35"/>
      <c r="AR277" s="157" t="s">
        <v>202</v>
      </c>
      <c r="AT277" s="157" t="s">
        <v>197</v>
      </c>
      <c r="AU277" s="157" t="s">
        <v>202</v>
      </c>
      <c r="AY277" s="20" t="s">
        <v>195</v>
      </c>
      <c r="BE277" s="158">
        <f t="shared" si="74"/>
        <v>0</v>
      </c>
      <c r="BF277" s="158">
        <f t="shared" si="75"/>
        <v>0</v>
      </c>
      <c r="BG277" s="158">
        <f t="shared" si="76"/>
        <v>0</v>
      </c>
      <c r="BH277" s="158">
        <f t="shared" si="77"/>
        <v>0</v>
      </c>
      <c r="BI277" s="158">
        <f t="shared" si="78"/>
        <v>0</v>
      </c>
      <c r="BJ277" s="20" t="s">
        <v>79</v>
      </c>
      <c r="BK277" s="158">
        <f t="shared" si="79"/>
        <v>0</v>
      </c>
      <c r="BL277" s="20" t="s">
        <v>202</v>
      </c>
      <c r="BM277" s="157" t="s">
        <v>2113</v>
      </c>
    </row>
    <row r="278" spans="1:65" s="2" customFormat="1" ht="14.45" customHeight="1">
      <c r="A278" s="35"/>
      <c r="B278" s="145"/>
      <c r="C278" s="146" t="s">
        <v>1217</v>
      </c>
      <c r="D278" s="146" t="s">
        <v>197</v>
      </c>
      <c r="E278" s="147" t="s">
        <v>5168</v>
      </c>
      <c r="F278" s="148" t="s">
        <v>5169</v>
      </c>
      <c r="G278" s="149" t="s">
        <v>4747</v>
      </c>
      <c r="H278" s="150">
        <v>6</v>
      </c>
      <c r="I278" s="151"/>
      <c r="J278" s="152">
        <f t="shared" si="70"/>
        <v>0</v>
      </c>
      <c r="K278" s="148" t="s">
        <v>3</v>
      </c>
      <c r="L278" s="36"/>
      <c r="M278" s="153" t="s">
        <v>3</v>
      </c>
      <c r="N278" s="154" t="s">
        <v>43</v>
      </c>
      <c r="O278" s="56"/>
      <c r="P278" s="155">
        <f t="shared" si="71"/>
        <v>0</v>
      </c>
      <c r="Q278" s="155">
        <v>0</v>
      </c>
      <c r="R278" s="155">
        <f t="shared" si="72"/>
        <v>0</v>
      </c>
      <c r="S278" s="155">
        <v>0</v>
      </c>
      <c r="T278" s="156">
        <f t="shared" si="73"/>
        <v>0</v>
      </c>
      <c r="U278" s="35"/>
      <c r="V278" s="35"/>
      <c r="W278" s="35"/>
      <c r="X278" s="35"/>
      <c r="Y278" s="35"/>
      <c r="Z278" s="35"/>
      <c r="AA278" s="35"/>
      <c r="AB278" s="35"/>
      <c r="AC278" s="35"/>
      <c r="AD278" s="35"/>
      <c r="AE278" s="35"/>
      <c r="AR278" s="157" t="s">
        <v>202</v>
      </c>
      <c r="AT278" s="157" t="s">
        <v>197</v>
      </c>
      <c r="AU278" s="157" t="s">
        <v>202</v>
      </c>
      <c r="AY278" s="20" t="s">
        <v>195</v>
      </c>
      <c r="BE278" s="158">
        <f t="shared" si="74"/>
        <v>0</v>
      </c>
      <c r="BF278" s="158">
        <f t="shared" si="75"/>
        <v>0</v>
      </c>
      <c r="BG278" s="158">
        <f t="shared" si="76"/>
        <v>0</v>
      </c>
      <c r="BH278" s="158">
        <f t="shared" si="77"/>
        <v>0</v>
      </c>
      <c r="BI278" s="158">
        <f t="shared" si="78"/>
        <v>0</v>
      </c>
      <c r="BJ278" s="20" t="s">
        <v>79</v>
      </c>
      <c r="BK278" s="158">
        <f t="shared" si="79"/>
        <v>0</v>
      </c>
      <c r="BL278" s="20" t="s">
        <v>202</v>
      </c>
      <c r="BM278" s="157" t="s">
        <v>2124</v>
      </c>
    </row>
    <row r="279" spans="1:65" s="2" customFormat="1" ht="14.45" customHeight="1">
      <c r="A279" s="35"/>
      <c r="B279" s="145"/>
      <c r="C279" s="146" t="s">
        <v>1222</v>
      </c>
      <c r="D279" s="146" t="s">
        <v>197</v>
      </c>
      <c r="E279" s="147" t="s">
        <v>5170</v>
      </c>
      <c r="F279" s="148" t="s">
        <v>5171</v>
      </c>
      <c r="G279" s="149" t="s">
        <v>4903</v>
      </c>
      <c r="H279" s="150">
        <v>6</v>
      </c>
      <c r="I279" s="151"/>
      <c r="J279" s="152">
        <f t="shared" si="70"/>
        <v>0</v>
      </c>
      <c r="K279" s="148" t="s">
        <v>3</v>
      </c>
      <c r="L279" s="36"/>
      <c r="M279" s="153" t="s">
        <v>3</v>
      </c>
      <c r="N279" s="154" t="s">
        <v>43</v>
      </c>
      <c r="O279" s="56"/>
      <c r="P279" s="155">
        <f t="shared" si="71"/>
        <v>0</v>
      </c>
      <c r="Q279" s="155">
        <v>0</v>
      </c>
      <c r="R279" s="155">
        <f t="shared" si="72"/>
        <v>0</v>
      </c>
      <c r="S279" s="155">
        <v>0</v>
      </c>
      <c r="T279" s="156">
        <f t="shared" si="73"/>
        <v>0</v>
      </c>
      <c r="U279" s="35"/>
      <c r="V279" s="35"/>
      <c r="W279" s="35"/>
      <c r="X279" s="35"/>
      <c r="Y279" s="35"/>
      <c r="Z279" s="35"/>
      <c r="AA279" s="35"/>
      <c r="AB279" s="35"/>
      <c r="AC279" s="35"/>
      <c r="AD279" s="35"/>
      <c r="AE279" s="35"/>
      <c r="AR279" s="157" t="s">
        <v>202</v>
      </c>
      <c r="AT279" s="157" t="s">
        <v>197</v>
      </c>
      <c r="AU279" s="157" t="s">
        <v>202</v>
      </c>
      <c r="AY279" s="20" t="s">
        <v>195</v>
      </c>
      <c r="BE279" s="158">
        <f t="shared" si="74"/>
        <v>0</v>
      </c>
      <c r="BF279" s="158">
        <f t="shared" si="75"/>
        <v>0</v>
      </c>
      <c r="BG279" s="158">
        <f t="shared" si="76"/>
        <v>0</v>
      </c>
      <c r="BH279" s="158">
        <f t="shared" si="77"/>
        <v>0</v>
      </c>
      <c r="BI279" s="158">
        <f t="shared" si="78"/>
        <v>0</v>
      </c>
      <c r="BJ279" s="20" t="s">
        <v>79</v>
      </c>
      <c r="BK279" s="158">
        <f t="shared" si="79"/>
        <v>0</v>
      </c>
      <c r="BL279" s="20" t="s">
        <v>202</v>
      </c>
      <c r="BM279" s="157" t="s">
        <v>2134</v>
      </c>
    </row>
    <row r="280" spans="1:65" s="2" customFormat="1" ht="14.45" customHeight="1">
      <c r="A280" s="35"/>
      <c r="B280" s="145"/>
      <c r="C280" s="146" t="s">
        <v>1228</v>
      </c>
      <c r="D280" s="146" t="s">
        <v>197</v>
      </c>
      <c r="E280" s="147" t="s">
        <v>5172</v>
      </c>
      <c r="F280" s="148" t="s">
        <v>5173</v>
      </c>
      <c r="G280" s="149" t="s">
        <v>4903</v>
      </c>
      <c r="H280" s="150">
        <v>220</v>
      </c>
      <c r="I280" s="151"/>
      <c r="J280" s="152">
        <f t="shared" si="70"/>
        <v>0</v>
      </c>
      <c r="K280" s="148" t="s">
        <v>3</v>
      </c>
      <c r="L280" s="36"/>
      <c r="M280" s="153" t="s">
        <v>3</v>
      </c>
      <c r="N280" s="154" t="s">
        <v>43</v>
      </c>
      <c r="O280" s="56"/>
      <c r="P280" s="155">
        <f t="shared" si="71"/>
        <v>0</v>
      </c>
      <c r="Q280" s="155">
        <v>0</v>
      </c>
      <c r="R280" s="155">
        <f t="shared" si="72"/>
        <v>0</v>
      </c>
      <c r="S280" s="155">
        <v>0</v>
      </c>
      <c r="T280" s="156">
        <f t="shared" si="73"/>
        <v>0</v>
      </c>
      <c r="U280" s="35"/>
      <c r="V280" s="35"/>
      <c r="W280" s="35"/>
      <c r="X280" s="35"/>
      <c r="Y280" s="35"/>
      <c r="Z280" s="35"/>
      <c r="AA280" s="35"/>
      <c r="AB280" s="35"/>
      <c r="AC280" s="35"/>
      <c r="AD280" s="35"/>
      <c r="AE280" s="35"/>
      <c r="AR280" s="157" t="s">
        <v>202</v>
      </c>
      <c r="AT280" s="157" t="s">
        <v>197</v>
      </c>
      <c r="AU280" s="157" t="s">
        <v>202</v>
      </c>
      <c r="AY280" s="20" t="s">
        <v>195</v>
      </c>
      <c r="BE280" s="158">
        <f t="shared" si="74"/>
        <v>0</v>
      </c>
      <c r="BF280" s="158">
        <f t="shared" si="75"/>
        <v>0</v>
      </c>
      <c r="BG280" s="158">
        <f t="shared" si="76"/>
        <v>0</v>
      </c>
      <c r="BH280" s="158">
        <f t="shared" si="77"/>
        <v>0</v>
      </c>
      <c r="BI280" s="158">
        <f t="shared" si="78"/>
        <v>0</v>
      </c>
      <c r="BJ280" s="20" t="s">
        <v>79</v>
      </c>
      <c r="BK280" s="158">
        <f t="shared" si="79"/>
        <v>0</v>
      </c>
      <c r="BL280" s="20" t="s">
        <v>202</v>
      </c>
      <c r="BM280" s="157" t="s">
        <v>2147</v>
      </c>
    </row>
    <row r="281" spans="1:65" s="2" customFormat="1" ht="14.45" customHeight="1">
      <c r="A281" s="35"/>
      <c r="B281" s="145"/>
      <c r="C281" s="146" t="s">
        <v>1233</v>
      </c>
      <c r="D281" s="146" t="s">
        <v>197</v>
      </c>
      <c r="E281" s="147" t="s">
        <v>5174</v>
      </c>
      <c r="F281" s="148" t="s">
        <v>5175</v>
      </c>
      <c r="G281" s="149" t="s">
        <v>4903</v>
      </c>
      <c r="H281" s="150">
        <v>72</v>
      </c>
      <c r="I281" s="151"/>
      <c r="J281" s="152">
        <f t="shared" si="70"/>
        <v>0</v>
      </c>
      <c r="K281" s="148" t="s">
        <v>3</v>
      </c>
      <c r="L281" s="36"/>
      <c r="M281" s="153" t="s">
        <v>3</v>
      </c>
      <c r="N281" s="154" t="s">
        <v>43</v>
      </c>
      <c r="O281" s="56"/>
      <c r="P281" s="155">
        <f t="shared" si="71"/>
        <v>0</v>
      </c>
      <c r="Q281" s="155">
        <v>0</v>
      </c>
      <c r="R281" s="155">
        <f t="shared" si="72"/>
        <v>0</v>
      </c>
      <c r="S281" s="155">
        <v>0</v>
      </c>
      <c r="T281" s="156">
        <f t="shared" si="73"/>
        <v>0</v>
      </c>
      <c r="U281" s="35"/>
      <c r="V281" s="35"/>
      <c r="W281" s="35"/>
      <c r="X281" s="35"/>
      <c r="Y281" s="35"/>
      <c r="Z281" s="35"/>
      <c r="AA281" s="35"/>
      <c r="AB281" s="35"/>
      <c r="AC281" s="35"/>
      <c r="AD281" s="35"/>
      <c r="AE281" s="35"/>
      <c r="AR281" s="157" t="s">
        <v>202</v>
      </c>
      <c r="AT281" s="157" t="s">
        <v>197</v>
      </c>
      <c r="AU281" s="157" t="s">
        <v>202</v>
      </c>
      <c r="AY281" s="20" t="s">
        <v>195</v>
      </c>
      <c r="BE281" s="158">
        <f t="shared" si="74"/>
        <v>0</v>
      </c>
      <c r="BF281" s="158">
        <f t="shared" si="75"/>
        <v>0</v>
      </c>
      <c r="BG281" s="158">
        <f t="shared" si="76"/>
        <v>0</v>
      </c>
      <c r="BH281" s="158">
        <f t="shared" si="77"/>
        <v>0</v>
      </c>
      <c r="BI281" s="158">
        <f t="shared" si="78"/>
        <v>0</v>
      </c>
      <c r="BJ281" s="20" t="s">
        <v>79</v>
      </c>
      <c r="BK281" s="158">
        <f t="shared" si="79"/>
        <v>0</v>
      </c>
      <c r="BL281" s="20" t="s">
        <v>202</v>
      </c>
      <c r="BM281" s="157" t="s">
        <v>2161</v>
      </c>
    </row>
    <row r="282" spans="1:65" s="2" customFormat="1" ht="14.45" customHeight="1">
      <c r="A282" s="35"/>
      <c r="B282" s="145"/>
      <c r="C282" s="146" t="s">
        <v>1255</v>
      </c>
      <c r="D282" s="146" t="s">
        <v>197</v>
      </c>
      <c r="E282" s="147" t="s">
        <v>5176</v>
      </c>
      <c r="F282" s="148" t="s">
        <v>5177</v>
      </c>
      <c r="G282" s="149" t="s">
        <v>4903</v>
      </c>
      <c r="H282" s="150">
        <v>72</v>
      </c>
      <c r="I282" s="151"/>
      <c r="J282" s="152">
        <f t="shared" si="70"/>
        <v>0</v>
      </c>
      <c r="K282" s="148" t="s">
        <v>3</v>
      </c>
      <c r="L282" s="36"/>
      <c r="M282" s="153" t="s">
        <v>3</v>
      </c>
      <c r="N282" s="154" t="s">
        <v>43</v>
      </c>
      <c r="O282" s="56"/>
      <c r="P282" s="155">
        <f t="shared" si="71"/>
        <v>0</v>
      </c>
      <c r="Q282" s="155">
        <v>0</v>
      </c>
      <c r="R282" s="155">
        <f t="shared" si="72"/>
        <v>0</v>
      </c>
      <c r="S282" s="155">
        <v>0</v>
      </c>
      <c r="T282" s="156">
        <f t="shared" si="73"/>
        <v>0</v>
      </c>
      <c r="U282" s="35"/>
      <c r="V282" s="35"/>
      <c r="W282" s="35"/>
      <c r="X282" s="35"/>
      <c r="Y282" s="35"/>
      <c r="Z282" s="35"/>
      <c r="AA282" s="35"/>
      <c r="AB282" s="35"/>
      <c r="AC282" s="35"/>
      <c r="AD282" s="35"/>
      <c r="AE282" s="35"/>
      <c r="AR282" s="157" t="s">
        <v>202</v>
      </c>
      <c r="AT282" s="157" t="s">
        <v>197</v>
      </c>
      <c r="AU282" s="157" t="s">
        <v>202</v>
      </c>
      <c r="AY282" s="20" t="s">
        <v>195</v>
      </c>
      <c r="BE282" s="158">
        <f t="shared" si="74"/>
        <v>0</v>
      </c>
      <c r="BF282" s="158">
        <f t="shared" si="75"/>
        <v>0</v>
      </c>
      <c r="BG282" s="158">
        <f t="shared" si="76"/>
        <v>0</v>
      </c>
      <c r="BH282" s="158">
        <f t="shared" si="77"/>
        <v>0</v>
      </c>
      <c r="BI282" s="158">
        <f t="shared" si="78"/>
        <v>0</v>
      </c>
      <c r="BJ282" s="20" t="s">
        <v>79</v>
      </c>
      <c r="BK282" s="158">
        <f t="shared" si="79"/>
        <v>0</v>
      </c>
      <c r="BL282" s="20" t="s">
        <v>202</v>
      </c>
      <c r="BM282" s="157" t="s">
        <v>2171</v>
      </c>
    </row>
    <row r="283" spans="1:65" s="2" customFormat="1" ht="14.45" customHeight="1">
      <c r="A283" s="35"/>
      <c r="B283" s="145"/>
      <c r="C283" s="146" t="s">
        <v>1259</v>
      </c>
      <c r="D283" s="146" t="s">
        <v>197</v>
      </c>
      <c r="E283" s="147" t="s">
        <v>5178</v>
      </c>
      <c r="F283" s="148" t="s">
        <v>5179</v>
      </c>
      <c r="G283" s="149" t="s">
        <v>4903</v>
      </c>
      <c r="H283" s="150">
        <v>6</v>
      </c>
      <c r="I283" s="151"/>
      <c r="J283" s="152">
        <f t="shared" si="70"/>
        <v>0</v>
      </c>
      <c r="K283" s="148" t="s">
        <v>3</v>
      </c>
      <c r="L283" s="36"/>
      <c r="M283" s="153" t="s">
        <v>3</v>
      </c>
      <c r="N283" s="154" t="s">
        <v>43</v>
      </c>
      <c r="O283" s="56"/>
      <c r="P283" s="155">
        <f t="shared" si="71"/>
        <v>0</v>
      </c>
      <c r="Q283" s="155">
        <v>0</v>
      </c>
      <c r="R283" s="155">
        <f t="shared" si="72"/>
        <v>0</v>
      </c>
      <c r="S283" s="155">
        <v>0</v>
      </c>
      <c r="T283" s="156">
        <f t="shared" si="73"/>
        <v>0</v>
      </c>
      <c r="U283" s="35"/>
      <c r="V283" s="35"/>
      <c r="W283" s="35"/>
      <c r="X283" s="35"/>
      <c r="Y283" s="35"/>
      <c r="Z283" s="35"/>
      <c r="AA283" s="35"/>
      <c r="AB283" s="35"/>
      <c r="AC283" s="35"/>
      <c r="AD283" s="35"/>
      <c r="AE283" s="35"/>
      <c r="AR283" s="157" t="s">
        <v>202</v>
      </c>
      <c r="AT283" s="157" t="s">
        <v>197</v>
      </c>
      <c r="AU283" s="157" t="s">
        <v>202</v>
      </c>
      <c r="AY283" s="20" t="s">
        <v>195</v>
      </c>
      <c r="BE283" s="158">
        <f t="shared" si="74"/>
        <v>0</v>
      </c>
      <c r="BF283" s="158">
        <f t="shared" si="75"/>
        <v>0</v>
      </c>
      <c r="BG283" s="158">
        <f t="shared" si="76"/>
        <v>0</v>
      </c>
      <c r="BH283" s="158">
        <f t="shared" si="77"/>
        <v>0</v>
      </c>
      <c r="BI283" s="158">
        <f t="shared" si="78"/>
        <v>0</v>
      </c>
      <c r="BJ283" s="20" t="s">
        <v>79</v>
      </c>
      <c r="BK283" s="158">
        <f t="shared" si="79"/>
        <v>0</v>
      </c>
      <c r="BL283" s="20" t="s">
        <v>202</v>
      </c>
      <c r="BM283" s="157" t="s">
        <v>2180</v>
      </c>
    </row>
    <row r="284" spans="1:65" s="2" customFormat="1" ht="14.45" customHeight="1">
      <c r="A284" s="35"/>
      <c r="B284" s="145"/>
      <c r="C284" s="146" t="s">
        <v>1291</v>
      </c>
      <c r="D284" s="146" t="s">
        <v>197</v>
      </c>
      <c r="E284" s="147" t="s">
        <v>5180</v>
      </c>
      <c r="F284" s="148" t="s">
        <v>5181</v>
      </c>
      <c r="G284" s="149" t="s">
        <v>4903</v>
      </c>
      <c r="H284" s="150">
        <v>72</v>
      </c>
      <c r="I284" s="151"/>
      <c r="J284" s="152">
        <f t="shared" si="70"/>
        <v>0</v>
      </c>
      <c r="K284" s="148" t="s">
        <v>3</v>
      </c>
      <c r="L284" s="36"/>
      <c r="M284" s="153" t="s">
        <v>3</v>
      </c>
      <c r="N284" s="154" t="s">
        <v>43</v>
      </c>
      <c r="O284" s="56"/>
      <c r="P284" s="155">
        <f t="shared" si="71"/>
        <v>0</v>
      </c>
      <c r="Q284" s="155">
        <v>0</v>
      </c>
      <c r="R284" s="155">
        <f t="shared" si="72"/>
        <v>0</v>
      </c>
      <c r="S284" s="155">
        <v>0</v>
      </c>
      <c r="T284" s="156">
        <f t="shared" si="73"/>
        <v>0</v>
      </c>
      <c r="U284" s="35"/>
      <c r="V284" s="35"/>
      <c r="W284" s="35"/>
      <c r="X284" s="35"/>
      <c r="Y284" s="35"/>
      <c r="Z284" s="35"/>
      <c r="AA284" s="35"/>
      <c r="AB284" s="35"/>
      <c r="AC284" s="35"/>
      <c r="AD284" s="35"/>
      <c r="AE284" s="35"/>
      <c r="AR284" s="157" t="s">
        <v>202</v>
      </c>
      <c r="AT284" s="157" t="s">
        <v>197</v>
      </c>
      <c r="AU284" s="157" t="s">
        <v>202</v>
      </c>
      <c r="AY284" s="20" t="s">
        <v>195</v>
      </c>
      <c r="BE284" s="158">
        <f t="shared" si="74"/>
        <v>0</v>
      </c>
      <c r="BF284" s="158">
        <f t="shared" si="75"/>
        <v>0</v>
      </c>
      <c r="BG284" s="158">
        <f t="shared" si="76"/>
        <v>0</v>
      </c>
      <c r="BH284" s="158">
        <f t="shared" si="77"/>
        <v>0</v>
      </c>
      <c r="BI284" s="158">
        <f t="shared" si="78"/>
        <v>0</v>
      </c>
      <c r="BJ284" s="20" t="s">
        <v>79</v>
      </c>
      <c r="BK284" s="158">
        <f t="shared" si="79"/>
        <v>0</v>
      </c>
      <c r="BL284" s="20" t="s">
        <v>202</v>
      </c>
      <c r="BM284" s="157" t="s">
        <v>2190</v>
      </c>
    </row>
    <row r="285" spans="1:65" s="2" customFormat="1" ht="14.45" customHeight="1">
      <c r="A285" s="35"/>
      <c r="B285" s="145"/>
      <c r="C285" s="146" t="s">
        <v>1296</v>
      </c>
      <c r="D285" s="146" t="s">
        <v>197</v>
      </c>
      <c r="E285" s="147" t="s">
        <v>5182</v>
      </c>
      <c r="F285" s="148" t="s">
        <v>5183</v>
      </c>
      <c r="G285" s="149" t="s">
        <v>4903</v>
      </c>
      <c r="H285" s="150">
        <v>3</v>
      </c>
      <c r="I285" s="151"/>
      <c r="J285" s="152">
        <f t="shared" si="70"/>
        <v>0</v>
      </c>
      <c r="K285" s="148" t="s">
        <v>3</v>
      </c>
      <c r="L285" s="36"/>
      <c r="M285" s="153" t="s">
        <v>3</v>
      </c>
      <c r="N285" s="154" t="s">
        <v>43</v>
      </c>
      <c r="O285" s="56"/>
      <c r="P285" s="155">
        <f t="shared" si="71"/>
        <v>0</v>
      </c>
      <c r="Q285" s="155">
        <v>0</v>
      </c>
      <c r="R285" s="155">
        <f t="shared" si="72"/>
        <v>0</v>
      </c>
      <c r="S285" s="155">
        <v>0</v>
      </c>
      <c r="T285" s="156">
        <f t="shared" si="73"/>
        <v>0</v>
      </c>
      <c r="U285" s="35"/>
      <c r="V285" s="35"/>
      <c r="W285" s="35"/>
      <c r="X285" s="35"/>
      <c r="Y285" s="35"/>
      <c r="Z285" s="35"/>
      <c r="AA285" s="35"/>
      <c r="AB285" s="35"/>
      <c r="AC285" s="35"/>
      <c r="AD285" s="35"/>
      <c r="AE285" s="35"/>
      <c r="AR285" s="157" t="s">
        <v>202</v>
      </c>
      <c r="AT285" s="157" t="s">
        <v>197</v>
      </c>
      <c r="AU285" s="157" t="s">
        <v>202</v>
      </c>
      <c r="AY285" s="20" t="s">
        <v>195</v>
      </c>
      <c r="BE285" s="158">
        <f t="shared" si="74"/>
        <v>0</v>
      </c>
      <c r="BF285" s="158">
        <f t="shared" si="75"/>
        <v>0</v>
      </c>
      <c r="BG285" s="158">
        <f t="shared" si="76"/>
        <v>0</v>
      </c>
      <c r="BH285" s="158">
        <f t="shared" si="77"/>
        <v>0</v>
      </c>
      <c r="BI285" s="158">
        <f t="shared" si="78"/>
        <v>0</v>
      </c>
      <c r="BJ285" s="20" t="s">
        <v>79</v>
      </c>
      <c r="BK285" s="158">
        <f t="shared" si="79"/>
        <v>0</v>
      </c>
      <c r="BL285" s="20" t="s">
        <v>202</v>
      </c>
      <c r="BM285" s="157" t="s">
        <v>2199</v>
      </c>
    </row>
    <row r="286" spans="1:65" s="2" customFormat="1" ht="14.45" customHeight="1">
      <c r="A286" s="35"/>
      <c r="B286" s="145"/>
      <c r="C286" s="146" t="s">
        <v>1301</v>
      </c>
      <c r="D286" s="146" t="s">
        <v>197</v>
      </c>
      <c r="E286" s="147" t="s">
        <v>5184</v>
      </c>
      <c r="F286" s="148" t="s">
        <v>5185</v>
      </c>
      <c r="G286" s="149" t="s">
        <v>4747</v>
      </c>
      <c r="H286" s="150">
        <v>30</v>
      </c>
      <c r="I286" s="151"/>
      <c r="J286" s="152">
        <f t="shared" si="70"/>
        <v>0</v>
      </c>
      <c r="K286" s="148" t="s">
        <v>3</v>
      </c>
      <c r="L286" s="36"/>
      <c r="M286" s="153" t="s">
        <v>3</v>
      </c>
      <c r="N286" s="154" t="s">
        <v>43</v>
      </c>
      <c r="O286" s="56"/>
      <c r="P286" s="155">
        <f t="shared" si="71"/>
        <v>0</v>
      </c>
      <c r="Q286" s="155">
        <v>0</v>
      </c>
      <c r="R286" s="155">
        <f t="shared" si="72"/>
        <v>0</v>
      </c>
      <c r="S286" s="155">
        <v>0</v>
      </c>
      <c r="T286" s="156">
        <f t="shared" si="73"/>
        <v>0</v>
      </c>
      <c r="U286" s="35"/>
      <c r="V286" s="35"/>
      <c r="W286" s="35"/>
      <c r="X286" s="35"/>
      <c r="Y286" s="35"/>
      <c r="Z286" s="35"/>
      <c r="AA286" s="35"/>
      <c r="AB286" s="35"/>
      <c r="AC286" s="35"/>
      <c r="AD286" s="35"/>
      <c r="AE286" s="35"/>
      <c r="AR286" s="157" t="s">
        <v>202</v>
      </c>
      <c r="AT286" s="157" t="s">
        <v>197</v>
      </c>
      <c r="AU286" s="157" t="s">
        <v>202</v>
      </c>
      <c r="AY286" s="20" t="s">
        <v>195</v>
      </c>
      <c r="BE286" s="158">
        <f t="shared" si="74"/>
        <v>0</v>
      </c>
      <c r="BF286" s="158">
        <f t="shared" si="75"/>
        <v>0</v>
      </c>
      <c r="BG286" s="158">
        <f t="shared" si="76"/>
        <v>0</v>
      </c>
      <c r="BH286" s="158">
        <f t="shared" si="77"/>
        <v>0</v>
      </c>
      <c r="BI286" s="158">
        <f t="shared" si="78"/>
        <v>0</v>
      </c>
      <c r="BJ286" s="20" t="s">
        <v>79</v>
      </c>
      <c r="BK286" s="158">
        <f t="shared" si="79"/>
        <v>0</v>
      </c>
      <c r="BL286" s="20" t="s">
        <v>202</v>
      </c>
      <c r="BM286" s="157" t="s">
        <v>2210</v>
      </c>
    </row>
    <row r="287" spans="1:65" s="2" customFormat="1" ht="14.45" customHeight="1">
      <c r="A287" s="35"/>
      <c r="B287" s="145"/>
      <c r="C287" s="146" t="s">
        <v>1306</v>
      </c>
      <c r="D287" s="146" t="s">
        <v>197</v>
      </c>
      <c r="E287" s="147" t="s">
        <v>5186</v>
      </c>
      <c r="F287" s="148" t="s">
        <v>5187</v>
      </c>
      <c r="G287" s="149" t="s">
        <v>4903</v>
      </c>
      <c r="H287" s="150">
        <v>10</v>
      </c>
      <c r="I287" s="151"/>
      <c r="J287" s="152">
        <f t="shared" si="70"/>
        <v>0</v>
      </c>
      <c r="K287" s="148" t="s">
        <v>3</v>
      </c>
      <c r="L287" s="36"/>
      <c r="M287" s="153" t="s">
        <v>3</v>
      </c>
      <c r="N287" s="154" t="s">
        <v>43</v>
      </c>
      <c r="O287" s="56"/>
      <c r="P287" s="155">
        <f t="shared" si="71"/>
        <v>0</v>
      </c>
      <c r="Q287" s="155">
        <v>0</v>
      </c>
      <c r="R287" s="155">
        <f t="shared" si="72"/>
        <v>0</v>
      </c>
      <c r="S287" s="155">
        <v>0</v>
      </c>
      <c r="T287" s="156">
        <f t="shared" si="73"/>
        <v>0</v>
      </c>
      <c r="U287" s="35"/>
      <c r="V287" s="35"/>
      <c r="W287" s="35"/>
      <c r="X287" s="35"/>
      <c r="Y287" s="35"/>
      <c r="Z287" s="35"/>
      <c r="AA287" s="35"/>
      <c r="AB287" s="35"/>
      <c r="AC287" s="35"/>
      <c r="AD287" s="35"/>
      <c r="AE287" s="35"/>
      <c r="AR287" s="157" t="s">
        <v>202</v>
      </c>
      <c r="AT287" s="157" t="s">
        <v>197</v>
      </c>
      <c r="AU287" s="157" t="s">
        <v>202</v>
      </c>
      <c r="AY287" s="20" t="s">
        <v>195</v>
      </c>
      <c r="BE287" s="158">
        <f t="shared" si="74"/>
        <v>0</v>
      </c>
      <c r="BF287" s="158">
        <f t="shared" si="75"/>
        <v>0</v>
      </c>
      <c r="BG287" s="158">
        <f t="shared" si="76"/>
        <v>0</v>
      </c>
      <c r="BH287" s="158">
        <f t="shared" si="77"/>
        <v>0</v>
      </c>
      <c r="BI287" s="158">
        <f t="shared" si="78"/>
        <v>0</v>
      </c>
      <c r="BJ287" s="20" t="s">
        <v>79</v>
      </c>
      <c r="BK287" s="158">
        <f t="shared" si="79"/>
        <v>0</v>
      </c>
      <c r="BL287" s="20" t="s">
        <v>202</v>
      </c>
      <c r="BM287" s="157" t="s">
        <v>2219</v>
      </c>
    </row>
    <row r="288" spans="1:65" s="16" customFormat="1" ht="20.85" customHeight="1">
      <c r="B288" s="208"/>
      <c r="D288" s="209" t="s">
        <v>71</v>
      </c>
      <c r="E288" s="209" t="s">
        <v>5055</v>
      </c>
      <c r="F288" s="209" t="s">
        <v>5056</v>
      </c>
      <c r="I288" s="210"/>
      <c r="J288" s="211">
        <f>BK288</f>
        <v>0</v>
      </c>
      <c r="L288" s="208"/>
      <c r="M288" s="212"/>
      <c r="N288" s="213"/>
      <c r="O288" s="213"/>
      <c r="P288" s="214">
        <f>SUM(P289:P294)</f>
        <v>0</v>
      </c>
      <c r="Q288" s="213"/>
      <c r="R288" s="214">
        <f>SUM(R289:R294)</f>
        <v>0</v>
      </c>
      <c r="S288" s="213"/>
      <c r="T288" s="215">
        <f>SUM(T289:T294)</f>
        <v>0</v>
      </c>
      <c r="AR288" s="209" t="s">
        <v>79</v>
      </c>
      <c r="AT288" s="216" t="s">
        <v>71</v>
      </c>
      <c r="AU288" s="216" t="s">
        <v>109</v>
      </c>
      <c r="AY288" s="209" t="s">
        <v>195</v>
      </c>
      <c r="BK288" s="217">
        <f>SUM(BK289:BK294)</f>
        <v>0</v>
      </c>
    </row>
    <row r="289" spans="1:65" s="2" customFormat="1" ht="14.45" customHeight="1">
      <c r="A289" s="35"/>
      <c r="B289" s="145"/>
      <c r="C289" s="146" t="s">
        <v>1310</v>
      </c>
      <c r="D289" s="146" t="s">
        <v>197</v>
      </c>
      <c r="E289" s="147" t="s">
        <v>5188</v>
      </c>
      <c r="F289" s="148" t="s">
        <v>5189</v>
      </c>
      <c r="G289" s="149" t="s">
        <v>321</v>
      </c>
      <c r="H289" s="150">
        <v>15700</v>
      </c>
      <c r="I289" s="151"/>
      <c r="J289" s="152">
        <f t="shared" ref="J289:J294" si="80">ROUND(I289*H289,2)</f>
        <v>0</v>
      </c>
      <c r="K289" s="148" t="s">
        <v>3</v>
      </c>
      <c r="L289" s="36"/>
      <c r="M289" s="153" t="s">
        <v>3</v>
      </c>
      <c r="N289" s="154" t="s">
        <v>43</v>
      </c>
      <c r="O289" s="56"/>
      <c r="P289" s="155">
        <f t="shared" ref="P289:P294" si="81">O289*H289</f>
        <v>0</v>
      </c>
      <c r="Q289" s="155">
        <v>0</v>
      </c>
      <c r="R289" s="155">
        <f t="shared" ref="R289:R294" si="82">Q289*H289</f>
        <v>0</v>
      </c>
      <c r="S289" s="155">
        <v>0</v>
      </c>
      <c r="T289" s="156">
        <f t="shared" ref="T289:T294" si="83">S289*H289</f>
        <v>0</v>
      </c>
      <c r="U289" s="35"/>
      <c r="V289" s="35"/>
      <c r="W289" s="35"/>
      <c r="X289" s="35"/>
      <c r="Y289" s="35"/>
      <c r="Z289" s="35"/>
      <c r="AA289" s="35"/>
      <c r="AB289" s="35"/>
      <c r="AC289" s="35"/>
      <c r="AD289" s="35"/>
      <c r="AE289" s="35"/>
      <c r="AR289" s="157" t="s">
        <v>202</v>
      </c>
      <c r="AT289" s="157" t="s">
        <v>197</v>
      </c>
      <c r="AU289" s="157" t="s">
        <v>202</v>
      </c>
      <c r="AY289" s="20" t="s">
        <v>195</v>
      </c>
      <c r="BE289" s="158">
        <f t="shared" ref="BE289:BE294" si="84">IF(N289="základní",J289,0)</f>
        <v>0</v>
      </c>
      <c r="BF289" s="158">
        <f t="shared" ref="BF289:BF294" si="85">IF(N289="snížená",J289,0)</f>
        <v>0</v>
      </c>
      <c r="BG289" s="158">
        <f t="shared" ref="BG289:BG294" si="86">IF(N289="zákl. přenesená",J289,0)</f>
        <v>0</v>
      </c>
      <c r="BH289" s="158">
        <f t="shared" ref="BH289:BH294" si="87">IF(N289="sníž. přenesená",J289,0)</f>
        <v>0</v>
      </c>
      <c r="BI289" s="158">
        <f t="shared" ref="BI289:BI294" si="88">IF(N289="nulová",J289,0)</f>
        <v>0</v>
      </c>
      <c r="BJ289" s="20" t="s">
        <v>79</v>
      </c>
      <c r="BK289" s="158">
        <f t="shared" ref="BK289:BK294" si="89">ROUND(I289*H289,2)</f>
        <v>0</v>
      </c>
      <c r="BL289" s="20" t="s">
        <v>202</v>
      </c>
      <c r="BM289" s="157" t="s">
        <v>2228</v>
      </c>
    </row>
    <row r="290" spans="1:65" s="2" customFormat="1" ht="14.45" customHeight="1">
      <c r="A290" s="35"/>
      <c r="B290" s="145"/>
      <c r="C290" s="146" t="s">
        <v>1315</v>
      </c>
      <c r="D290" s="146" t="s">
        <v>197</v>
      </c>
      <c r="E290" s="147" t="s">
        <v>5190</v>
      </c>
      <c r="F290" s="148" t="s">
        <v>5191</v>
      </c>
      <c r="G290" s="149" t="s">
        <v>321</v>
      </c>
      <c r="H290" s="150">
        <v>480</v>
      </c>
      <c r="I290" s="151"/>
      <c r="J290" s="152">
        <f t="shared" si="80"/>
        <v>0</v>
      </c>
      <c r="K290" s="148" t="s">
        <v>3</v>
      </c>
      <c r="L290" s="36"/>
      <c r="M290" s="153" t="s">
        <v>3</v>
      </c>
      <c r="N290" s="154" t="s">
        <v>43</v>
      </c>
      <c r="O290" s="56"/>
      <c r="P290" s="155">
        <f t="shared" si="81"/>
        <v>0</v>
      </c>
      <c r="Q290" s="155">
        <v>0</v>
      </c>
      <c r="R290" s="155">
        <f t="shared" si="82"/>
        <v>0</v>
      </c>
      <c r="S290" s="155">
        <v>0</v>
      </c>
      <c r="T290" s="156">
        <f t="shared" si="83"/>
        <v>0</v>
      </c>
      <c r="U290" s="35"/>
      <c r="V290" s="35"/>
      <c r="W290" s="35"/>
      <c r="X290" s="35"/>
      <c r="Y290" s="35"/>
      <c r="Z290" s="35"/>
      <c r="AA290" s="35"/>
      <c r="AB290" s="35"/>
      <c r="AC290" s="35"/>
      <c r="AD290" s="35"/>
      <c r="AE290" s="35"/>
      <c r="AR290" s="157" t="s">
        <v>202</v>
      </c>
      <c r="AT290" s="157" t="s">
        <v>197</v>
      </c>
      <c r="AU290" s="157" t="s">
        <v>202</v>
      </c>
      <c r="AY290" s="20" t="s">
        <v>195</v>
      </c>
      <c r="BE290" s="158">
        <f t="shared" si="84"/>
        <v>0</v>
      </c>
      <c r="BF290" s="158">
        <f t="shared" si="85"/>
        <v>0</v>
      </c>
      <c r="BG290" s="158">
        <f t="shared" si="86"/>
        <v>0</v>
      </c>
      <c r="BH290" s="158">
        <f t="shared" si="87"/>
        <v>0</v>
      </c>
      <c r="BI290" s="158">
        <f t="shared" si="88"/>
        <v>0</v>
      </c>
      <c r="BJ290" s="20" t="s">
        <v>79</v>
      </c>
      <c r="BK290" s="158">
        <f t="shared" si="89"/>
        <v>0</v>
      </c>
      <c r="BL290" s="20" t="s">
        <v>202</v>
      </c>
      <c r="BM290" s="157" t="s">
        <v>2238</v>
      </c>
    </row>
    <row r="291" spans="1:65" s="2" customFormat="1" ht="14.45" customHeight="1">
      <c r="A291" s="35"/>
      <c r="B291" s="145"/>
      <c r="C291" s="146" t="s">
        <v>1319</v>
      </c>
      <c r="D291" s="146" t="s">
        <v>197</v>
      </c>
      <c r="E291" s="147" t="s">
        <v>5192</v>
      </c>
      <c r="F291" s="148" t="s">
        <v>5193</v>
      </c>
      <c r="G291" s="149" t="s">
        <v>321</v>
      </c>
      <c r="H291" s="150">
        <v>80</v>
      </c>
      <c r="I291" s="151"/>
      <c r="J291" s="152">
        <f t="shared" si="80"/>
        <v>0</v>
      </c>
      <c r="K291" s="148" t="s">
        <v>3</v>
      </c>
      <c r="L291" s="36"/>
      <c r="M291" s="153" t="s">
        <v>3</v>
      </c>
      <c r="N291" s="154" t="s">
        <v>43</v>
      </c>
      <c r="O291" s="56"/>
      <c r="P291" s="155">
        <f t="shared" si="81"/>
        <v>0</v>
      </c>
      <c r="Q291" s="155">
        <v>0</v>
      </c>
      <c r="R291" s="155">
        <f t="shared" si="82"/>
        <v>0</v>
      </c>
      <c r="S291" s="155">
        <v>0</v>
      </c>
      <c r="T291" s="156">
        <f t="shared" si="83"/>
        <v>0</v>
      </c>
      <c r="U291" s="35"/>
      <c r="V291" s="35"/>
      <c r="W291" s="35"/>
      <c r="X291" s="35"/>
      <c r="Y291" s="35"/>
      <c r="Z291" s="35"/>
      <c r="AA291" s="35"/>
      <c r="AB291" s="35"/>
      <c r="AC291" s="35"/>
      <c r="AD291" s="35"/>
      <c r="AE291" s="35"/>
      <c r="AR291" s="157" t="s">
        <v>202</v>
      </c>
      <c r="AT291" s="157" t="s">
        <v>197</v>
      </c>
      <c r="AU291" s="157" t="s">
        <v>202</v>
      </c>
      <c r="AY291" s="20" t="s">
        <v>195</v>
      </c>
      <c r="BE291" s="158">
        <f t="shared" si="84"/>
        <v>0</v>
      </c>
      <c r="BF291" s="158">
        <f t="shared" si="85"/>
        <v>0</v>
      </c>
      <c r="BG291" s="158">
        <f t="shared" si="86"/>
        <v>0</v>
      </c>
      <c r="BH291" s="158">
        <f t="shared" si="87"/>
        <v>0</v>
      </c>
      <c r="BI291" s="158">
        <f t="shared" si="88"/>
        <v>0</v>
      </c>
      <c r="BJ291" s="20" t="s">
        <v>79</v>
      </c>
      <c r="BK291" s="158">
        <f t="shared" si="89"/>
        <v>0</v>
      </c>
      <c r="BL291" s="20" t="s">
        <v>202</v>
      </c>
      <c r="BM291" s="157" t="s">
        <v>2246</v>
      </c>
    </row>
    <row r="292" spans="1:65" s="2" customFormat="1" ht="14.45" customHeight="1">
      <c r="A292" s="35"/>
      <c r="B292" s="145"/>
      <c r="C292" s="146" t="s">
        <v>1323</v>
      </c>
      <c r="D292" s="146" t="s">
        <v>197</v>
      </c>
      <c r="E292" s="147" t="s">
        <v>5194</v>
      </c>
      <c r="F292" s="148" t="s">
        <v>5195</v>
      </c>
      <c r="G292" s="149" t="s">
        <v>321</v>
      </c>
      <c r="H292" s="150">
        <v>240</v>
      </c>
      <c r="I292" s="151"/>
      <c r="J292" s="152">
        <f t="shared" si="80"/>
        <v>0</v>
      </c>
      <c r="K292" s="148" t="s">
        <v>3</v>
      </c>
      <c r="L292" s="36"/>
      <c r="M292" s="153" t="s">
        <v>3</v>
      </c>
      <c r="N292" s="154" t="s">
        <v>43</v>
      </c>
      <c r="O292" s="56"/>
      <c r="P292" s="155">
        <f t="shared" si="81"/>
        <v>0</v>
      </c>
      <c r="Q292" s="155">
        <v>0</v>
      </c>
      <c r="R292" s="155">
        <f t="shared" si="82"/>
        <v>0</v>
      </c>
      <c r="S292" s="155">
        <v>0</v>
      </c>
      <c r="T292" s="156">
        <f t="shared" si="83"/>
        <v>0</v>
      </c>
      <c r="U292" s="35"/>
      <c r="V292" s="35"/>
      <c r="W292" s="35"/>
      <c r="X292" s="35"/>
      <c r="Y292" s="35"/>
      <c r="Z292" s="35"/>
      <c r="AA292" s="35"/>
      <c r="AB292" s="35"/>
      <c r="AC292" s="35"/>
      <c r="AD292" s="35"/>
      <c r="AE292" s="35"/>
      <c r="AR292" s="157" t="s">
        <v>202</v>
      </c>
      <c r="AT292" s="157" t="s">
        <v>197</v>
      </c>
      <c r="AU292" s="157" t="s">
        <v>202</v>
      </c>
      <c r="AY292" s="20" t="s">
        <v>195</v>
      </c>
      <c r="BE292" s="158">
        <f t="shared" si="84"/>
        <v>0</v>
      </c>
      <c r="BF292" s="158">
        <f t="shared" si="85"/>
        <v>0</v>
      </c>
      <c r="BG292" s="158">
        <f t="shared" si="86"/>
        <v>0</v>
      </c>
      <c r="BH292" s="158">
        <f t="shared" si="87"/>
        <v>0</v>
      </c>
      <c r="BI292" s="158">
        <f t="shared" si="88"/>
        <v>0</v>
      </c>
      <c r="BJ292" s="20" t="s">
        <v>79</v>
      </c>
      <c r="BK292" s="158">
        <f t="shared" si="89"/>
        <v>0</v>
      </c>
      <c r="BL292" s="20" t="s">
        <v>202</v>
      </c>
      <c r="BM292" s="157" t="s">
        <v>2254</v>
      </c>
    </row>
    <row r="293" spans="1:65" s="2" customFormat="1" ht="14.45" customHeight="1">
      <c r="A293" s="35"/>
      <c r="B293" s="145"/>
      <c r="C293" s="146" t="s">
        <v>1327</v>
      </c>
      <c r="D293" s="146" t="s">
        <v>197</v>
      </c>
      <c r="E293" s="147" t="s">
        <v>5196</v>
      </c>
      <c r="F293" s="148" t="s">
        <v>5197</v>
      </c>
      <c r="G293" s="149" t="s">
        <v>321</v>
      </c>
      <c r="H293" s="150">
        <v>40</v>
      </c>
      <c r="I293" s="151"/>
      <c r="J293" s="152">
        <f t="shared" si="80"/>
        <v>0</v>
      </c>
      <c r="K293" s="148" t="s">
        <v>3</v>
      </c>
      <c r="L293" s="36"/>
      <c r="M293" s="153" t="s">
        <v>3</v>
      </c>
      <c r="N293" s="154" t="s">
        <v>43</v>
      </c>
      <c r="O293" s="56"/>
      <c r="P293" s="155">
        <f t="shared" si="81"/>
        <v>0</v>
      </c>
      <c r="Q293" s="155">
        <v>0</v>
      </c>
      <c r="R293" s="155">
        <f t="shared" si="82"/>
        <v>0</v>
      </c>
      <c r="S293" s="155">
        <v>0</v>
      </c>
      <c r="T293" s="156">
        <f t="shared" si="83"/>
        <v>0</v>
      </c>
      <c r="U293" s="35"/>
      <c r="V293" s="35"/>
      <c r="W293" s="35"/>
      <c r="X293" s="35"/>
      <c r="Y293" s="35"/>
      <c r="Z293" s="35"/>
      <c r="AA293" s="35"/>
      <c r="AB293" s="35"/>
      <c r="AC293" s="35"/>
      <c r="AD293" s="35"/>
      <c r="AE293" s="35"/>
      <c r="AR293" s="157" t="s">
        <v>202</v>
      </c>
      <c r="AT293" s="157" t="s">
        <v>197</v>
      </c>
      <c r="AU293" s="157" t="s">
        <v>202</v>
      </c>
      <c r="AY293" s="20" t="s">
        <v>195</v>
      </c>
      <c r="BE293" s="158">
        <f t="shared" si="84"/>
        <v>0</v>
      </c>
      <c r="BF293" s="158">
        <f t="shared" si="85"/>
        <v>0</v>
      </c>
      <c r="BG293" s="158">
        <f t="shared" si="86"/>
        <v>0</v>
      </c>
      <c r="BH293" s="158">
        <f t="shared" si="87"/>
        <v>0</v>
      </c>
      <c r="BI293" s="158">
        <f t="shared" si="88"/>
        <v>0</v>
      </c>
      <c r="BJ293" s="20" t="s">
        <v>79</v>
      </c>
      <c r="BK293" s="158">
        <f t="shared" si="89"/>
        <v>0</v>
      </c>
      <c r="BL293" s="20" t="s">
        <v>202</v>
      </c>
      <c r="BM293" s="157" t="s">
        <v>2269</v>
      </c>
    </row>
    <row r="294" spans="1:65" s="2" customFormat="1" ht="14.45" customHeight="1">
      <c r="A294" s="35"/>
      <c r="B294" s="145"/>
      <c r="C294" s="146" t="s">
        <v>1331</v>
      </c>
      <c r="D294" s="146" t="s">
        <v>197</v>
      </c>
      <c r="E294" s="147" t="s">
        <v>5198</v>
      </c>
      <c r="F294" s="148" t="s">
        <v>5199</v>
      </c>
      <c r="G294" s="149" t="s">
        <v>321</v>
      </c>
      <c r="H294" s="150">
        <v>150</v>
      </c>
      <c r="I294" s="151"/>
      <c r="J294" s="152">
        <f t="shared" si="80"/>
        <v>0</v>
      </c>
      <c r="K294" s="148" t="s">
        <v>3</v>
      </c>
      <c r="L294" s="36"/>
      <c r="M294" s="153" t="s">
        <v>3</v>
      </c>
      <c r="N294" s="154" t="s">
        <v>43</v>
      </c>
      <c r="O294" s="56"/>
      <c r="P294" s="155">
        <f t="shared" si="81"/>
        <v>0</v>
      </c>
      <c r="Q294" s="155">
        <v>0</v>
      </c>
      <c r="R294" s="155">
        <f t="shared" si="82"/>
        <v>0</v>
      </c>
      <c r="S294" s="155">
        <v>0</v>
      </c>
      <c r="T294" s="156">
        <f t="shared" si="83"/>
        <v>0</v>
      </c>
      <c r="U294" s="35"/>
      <c r="V294" s="35"/>
      <c r="W294" s="35"/>
      <c r="X294" s="35"/>
      <c r="Y294" s="35"/>
      <c r="Z294" s="35"/>
      <c r="AA294" s="35"/>
      <c r="AB294" s="35"/>
      <c r="AC294" s="35"/>
      <c r="AD294" s="35"/>
      <c r="AE294" s="35"/>
      <c r="AR294" s="157" t="s">
        <v>202</v>
      </c>
      <c r="AT294" s="157" t="s">
        <v>197</v>
      </c>
      <c r="AU294" s="157" t="s">
        <v>202</v>
      </c>
      <c r="AY294" s="20" t="s">
        <v>195</v>
      </c>
      <c r="BE294" s="158">
        <f t="shared" si="84"/>
        <v>0</v>
      </c>
      <c r="BF294" s="158">
        <f t="shared" si="85"/>
        <v>0</v>
      </c>
      <c r="BG294" s="158">
        <f t="shared" si="86"/>
        <v>0</v>
      </c>
      <c r="BH294" s="158">
        <f t="shared" si="87"/>
        <v>0</v>
      </c>
      <c r="BI294" s="158">
        <f t="shared" si="88"/>
        <v>0</v>
      </c>
      <c r="BJ294" s="20" t="s">
        <v>79</v>
      </c>
      <c r="BK294" s="158">
        <f t="shared" si="89"/>
        <v>0</v>
      </c>
      <c r="BL294" s="20" t="s">
        <v>202</v>
      </c>
      <c r="BM294" s="157" t="s">
        <v>2282</v>
      </c>
    </row>
    <row r="295" spans="1:65" s="16" customFormat="1" ht="20.85" customHeight="1">
      <c r="B295" s="208"/>
      <c r="D295" s="209" t="s">
        <v>71</v>
      </c>
      <c r="E295" s="209" t="s">
        <v>5200</v>
      </c>
      <c r="F295" s="209" t="s">
        <v>5201</v>
      </c>
      <c r="I295" s="210"/>
      <c r="J295" s="211">
        <f>BK295</f>
        <v>0</v>
      </c>
      <c r="L295" s="208"/>
      <c r="M295" s="212"/>
      <c r="N295" s="213"/>
      <c r="O295" s="213"/>
      <c r="P295" s="214">
        <f>SUM(P296:P300)</f>
        <v>0</v>
      </c>
      <c r="Q295" s="213"/>
      <c r="R295" s="214">
        <f>SUM(R296:R300)</f>
        <v>0</v>
      </c>
      <c r="S295" s="213"/>
      <c r="T295" s="215">
        <f>SUM(T296:T300)</f>
        <v>0</v>
      </c>
      <c r="AR295" s="209" t="s">
        <v>79</v>
      </c>
      <c r="AT295" s="216" t="s">
        <v>71</v>
      </c>
      <c r="AU295" s="216" t="s">
        <v>109</v>
      </c>
      <c r="AY295" s="209" t="s">
        <v>195</v>
      </c>
      <c r="BK295" s="217">
        <f>SUM(BK296:BK300)</f>
        <v>0</v>
      </c>
    </row>
    <row r="296" spans="1:65" s="2" customFormat="1" ht="14.45" customHeight="1">
      <c r="A296" s="35"/>
      <c r="B296" s="145"/>
      <c r="C296" s="146" t="s">
        <v>1355</v>
      </c>
      <c r="D296" s="146" t="s">
        <v>197</v>
      </c>
      <c r="E296" s="147" t="s">
        <v>5202</v>
      </c>
      <c r="F296" s="148" t="s">
        <v>5203</v>
      </c>
      <c r="G296" s="149" t="s">
        <v>321</v>
      </c>
      <c r="H296" s="150">
        <v>15700</v>
      </c>
      <c r="I296" s="151"/>
      <c r="J296" s="152">
        <f>ROUND(I296*H296,2)</f>
        <v>0</v>
      </c>
      <c r="K296" s="148" t="s">
        <v>3</v>
      </c>
      <c r="L296" s="36"/>
      <c r="M296" s="153" t="s">
        <v>3</v>
      </c>
      <c r="N296" s="154" t="s">
        <v>43</v>
      </c>
      <c r="O296" s="56"/>
      <c r="P296" s="155">
        <f>O296*H296</f>
        <v>0</v>
      </c>
      <c r="Q296" s="155">
        <v>0</v>
      </c>
      <c r="R296" s="155">
        <f>Q296*H296</f>
        <v>0</v>
      </c>
      <c r="S296" s="155">
        <v>0</v>
      </c>
      <c r="T296" s="156">
        <f>S296*H296</f>
        <v>0</v>
      </c>
      <c r="U296" s="35"/>
      <c r="V296" s="35"/>
      <c r="W296" s="35"/>
      <c r="X296" s="35"/>
      <c r="Y296" s="35"/>
      <c r="Z296" s="35"/>
      <c r="AA296" s="35"/>
      <c r="AB296" s="35"/>
      <c r="AC296" s="35"/>
      <c r="AD296" s="35"/>
      <c r="AE296" s="35"/>
      <c r="AR296" s="157" t="s">
        <v>202</v>
      </c>
      <c r="AT296" s="157" t="s">
        <v>197</v>
      </c>
      <c r="AU296" s="157" t="s">
        <v>202</v>
      </c>
      <c r="AY296" s="20" t="s">
        <v>195</v>
      </c>
      <c r="BE296" s="158">
        <f>IF(N296="základní",J296,0)</f>
        <v>0</v>
      </c>
      <c r="BF296" s="158">
        <f>IF(N296="snížená",J296,0)</f>
        <v>0</v>
      </c>
      <c r="BG296" s="158">
        <f>IF(N296="zákl. přenesená",J296,0)</f>
        <v>0</v>
      </c>
      <c r="BH296" s="158">
        <f>IF(N296="sníž. přenesená",J296,0)</f>
        <v>0</v>
      </c>
      <c r="BI296" s="158">
        <f>IF(N296="nulová",J296,0)</f>
        <v>0</v>
      </c>
      <c r="BJ296" s="20" t="s">
        <v>79</v>
      </c>
      <c r="BK296" s="158">
        <f>ROUND(I296*H296,2)</f>
        <v>0</v>
      </c>
      <c r="BL296" s="20" t="s">
        <v>202</v>
      </c>
      <c r="BM296" s="157" t="s">
        <v>2295</v>
      </c>
    </row>
    <row r="297" spans="1:65" s="2" customFormat="1" ht="14.45" customHeight="1">
      <c r="A297" s="35"/>
      <c r="B297" s="145"/>
      <c r="C297" s="146" t="s">
        <v>1360</v>
      </c>
      <c r="D297" s="146" t="s">
        <v>197</v>
      </c>
      <c r="E297" s="147" t="s">
        <v>5204</v>
      </c>
      <c r="F297" s="148" t="s">
        <v>5205</v>
      </c>
      <c r="G297" s="149" t="s">
        <v>321</v>
      </c>
      <c r="H297" s="150">
        <v>240</v>
      </c>
      <c r="I297" s="151"/>
      <c r="J297" s="152">
        <f>ROUND(I297*H297,2)</f>
        <v>0</v>
      </c>
      <c r="K297" s="148" t="s">
        <v>3</v>
      </c>
      <c r="L297" s="36"/>
      <c r="M297" s="153" t="s">
        <v>3</v>
      </c>
      <c r="N297" s="154" t="s">
        <v>43</v>
      </c>
      <c r="O297" s="56"/>
      <c r="P297" s="155">
        <f>O297*H297</f>
        <v>0</v>
      </c>
      <c r="Q297" s="155">
        <v>0</v>
      </c>
      <c r="R297" s="155">
        <f>Q297*H297</f>
        <v>0</v>
      </c>
      <c r="S297" s="155">
        <v>0</v>
      </c>
      <c r="T297" s="156">
        <f>S297*H297</f>
        <v>0</v>
      </c>
      <c r="U297" s="35"/>
      <c r="V297" s="35"/>
      <c r="W297" s="35"/>
      <c r="X297" s="35"/>
      <c r="Y297" s="35"/>
      <c r="Z297" s="35"/>
      <c r="AA297" s="35"/>
      <c r="AB297" s="35"/>
      <c r="AC297" s="35"/>
      <c r="AD297" s="35"/>
      <c r="AE297" s="35"/>
      <c r="AR297" s="157" t="s">
        <v>202</v>
      </c>
      <c r="AT297" s="157" t="s">
        <v>197</v>
      </c>
      <c r="AU297" s="157" t="s">
        <v>202</v>
      </c>
      <c r="AY297" s="20" t="s">
        <v>195</v>
      </c>
      <c r="BE297" s="158">
        <f>IF(N297="základní",J297,0)</f>
        <v>0</v>
      </c>
      <c r="BF297" s="158">
        <f>IF(N297="snížená",J297,0)</f>
        <v>0</v>
      </c>
      <c r="BG297" s="158">
        <f>IF(N297="zákl. přenesená",J297,0)</f>
        <v>0</v>
      </c>
      <c r="BH297" s="158">
        <f>IF(N297="sníž. přenesená",J297,0)</f>
        <v>0</v>
      </c>
      <c r="BI297" s="158">
        <f>IF(N297="nulová",J297,0)</f>
        <v>0</v>
      </c>
      <c r="BJ297" s="20" t="s">
        <v>79</v>
      </c>
      <c r="BK297" s="158">
        <f>ROUND(I297*H297,2)</f>
        <v>0</v>
      </c>
      <c r="BL297" s="20" t="s">
        <v>202</v>
      </c>
      <c r="BM297" s="157" t="s">
        <v>2307</v>
      </c>
    </row>
    <row r="298" spans="1:65" s="2" customFormat="1" ht="14.45" customHeight="1">
      <c r="A298" s="35"/>
      <c r="B298" s="145"/>
      <c r="C298" s="146" t="s">
        <v>1366</v>
      </c>
      <c r="D298" s="146" t="s">
        <v>197</v>
      </c>
      <c r="E298" s="147" t="s">
        <v>5206</v>
      </c>
      <c r="F298" s="148" t="s">
        <v>5207</v>
      </c>
      <c r="G298" s="149" t="s">
        <v>321</v>
      </c>
      <c r="H298" s="150">
        <v>80</v>
      </c>
      <c r="I298" s="151"/>
      <c r="J298" s="152">
        <f>ROUND(I298*H298,2)</f>
        <v>0</v>
      </c>
      <c r="K298" s="148" t="s">
        <v>3</v>
      </c>
      <c r="L298" s="36"/>
      <c r="M298" s="153" t="s">
        <v>3</v>
      </c>
      <c r="N298" s="154" t="s">
        <v>43</v>
      </c>
      <c r="O298" s="56"/>
      <c r="P298" s="155">
        <f>O298*H298</f>
        <v>0</v>
      </c>
      <c r="Q298" s="155">
        <v>0</v>
      </c>
      <c r="R298" s="155">
        <f>Q298*H298</f>
        <v>0</v>
      </c>
      <c r="S298" s="155">
        <v>0</v>
      </c>
      <c r="T298" s="156">
        <f>S298*H298</f>
        <v>0</v>
      </c>
      <c r="U298" s="35"/>
      <c r="V298" s="35"/>
      <c r="W298" s="35"/>
      <c r="X298" s="35"/>
      <c r="Y298" s="35"/>
      <c r="Z298" s="35"/>
      <c r="AA298" s="35"/>
      <c r="AB298" s="35"/>
      <c r="AC298" s="35"/>
      <c r="AD298" s="35"/>
      <c r="AE298" s="35"/>
      <c r="AR298" s="157" t="s">
        <v>202</v>
      </c>
      <c r="AT298" s="157" t="s">
        <v>197</v>
      </c>
      <c r="AU298" s="157" t="s">
        <v>202</v>
      </c>
      <c r="AY298" s="20" t="s">
        <v>195</v>
      </c>
      <c r="BE298" s="158">
        <f>IF(N298="základní",J298,0)</f>
        <v>0</v>
      </c>
      <c r="BF298" s="158">
        <f>IF(N298="snížená",J298,0)</f>
        <v>0</v>
      </c>
      <c r="BG298" s="158">
        <f>IF(N298="zákl. přenesená",J298,0)</f>
        <v>0</v>
      </c>
      <c r="BH298" s="158">
        <f>IF(N298="sníž. přenesená",J298,0)</f>
        <v>0</v>
      </c>
      <c r="BI298" s="158">
        <f>IF(N298="nulová",J298,0)</f>
        <v>0</v>
      </c>
      <c r="BJ298" s="20" t="s">
        <v>79</v>
      </c>
      <c r="BK298" s="158">
        <f>ROUND(I298*H298,2)</f>
        <v>0</v>
      </c>
      <c r="BL298" s="20" t="s">
        <v>202</v>
      </c>
      <c r="BM298" s="157" t="s">
        <v>2317</v>
      </c>
    </row>
    <row r="299" spans="1:65" s="2" customFormat="1" ht="14.45" customHeight="1">
      <c r="A299" s="35"/>
      <c r="B299" s="145"/>
      <c r="C299" s="146" t="s">
        <v>1389</v>
      </c>
      <c r="D299" s="146" t="s">
        <v>197</v>
      </c>
      <c r="E299" s="147" t="s">
        <v>5208</v>
      </c>
      <c r="F299" s="148" t="s">
        <v>5209</v>
      </c>
      <c r="G299" s="149" t="s">
        <v>321</v>
      </c>
      <c r="H299" s="150">
        <v>40</v>
      </c>
      <c r="I299" s="151"/>
      <c r="J299" s="152">
        <f>ROUND(I299*H299,2)</f>
        <v>0</v>
      </c>
      <c r="K299" s="148" t="s">
        <v>3</v>
      </c>
      <c r="L299" s="36"/>
      <c r="M299" s="153" t="s">
        <v>3</v>
      </c>
      <c r="N299" s="154" t="s">
        <v>43</v>
      </c>
      <c r="O299" s="56"/>
      <c r="P299" s="155">
        <f>O299*H299</f>
        <v>0</v>
      </c>
      <c r="Q299" s="155">
        <v>0</v>
      </c>
      <c r="R299" s="155">
        <f>Q299*H299</f>
        <v>0</v>
      </c>
      <c r="S299" s="155">
        <v>0</v>
      </c>
      <c r="T299" s="156">
        <f>S299*H299</f>
        <v>0</v>
      </c>
      <c r="U299" s="35"/>
      <c r="V299" s="35"/>
      <c r="W299" s="35"/>
      <c r="X299" s="35"/>
      <c r="Y299" s="35"/>
      <c r="Z299" s="35"/>
      <c r="AA299" s="35"/>
      <c r="AB299" s="35"/>
      <c r="AC299" s="35"/>
      <c r="AD299" s="35"/>
      <c r="AE299" s="35"/>
      <c r="AR299" s="157" t="s">
        <v>202</v>
      </c>
      <c r="AT299" s="157" t="s">
        <v>197</v>
      </c>
      <c r="AU299" s="157" t="s">
        <v>202</v>
      </c>
      <c r="AY299" s="20" t="s">
        <v>195</v>
      </c>
      <c r="BE299" s="158">
        <f>IF(N299="základní",J299,0)</f>
        <v>0</v>
      </c>
      <c r="BF299" s="158">
        <f>IF(N299="snížená",J299,0)</f>
        <v>0</v>
      </c>
      <c r="BG299" s="158">
        <f>IF(N299="zákl. přenesená",J299,0)</f>
        <v>0</v>
      </c>
      <c r="BH299" s="158">
        <f>IF(N299="sníž. přenesená",J299,0)</f>
        <v>0</v>
      </c>
      <c r="BI299" s="158">
        <f>IF(N299="nulová",J299,0)</f>
        <v>0</v>
      </c>
      <c r="BJ299" s="20" t="s">
        <v>79</v>
      </c>
      <c r="BK299" s="158">
        <f>ROUND(I299*H299,2)</f>
        <v>0</v>
      </c>
      <c r="BL299" s="20" t="s">
        <v>202</v>
      </c>
      <c r="BM299" s="157" t="s">
        <v>2327</v>
      </c>
    </row>
    <row r="300" spans="1:65" s="2" customFormat="1" ht="14.45" customHeight="1">
      <c r="A300" s="35"/>
      <c r="B300" s="145"/>
      <c r="C300" s="146" t="s">
        <v>1397</v>
      </c>
      <c r="D300" s="146" t="s">
        <v>197</v>
      </c>
      <c r="E300" s="147" t="s">
        <v>5210</v>
      </c>
      <c r="F300" s="148" t="s">
        <v>5211</v>
      </c>
      <c r="G300" s="149" t="s">
        <v>321</v>
      </c>
      <c r="H300" s="150">
        <v>150</v>
      </c>
      <c r="I300" s="151"/>
      <c r="J300" s="152">
        <f>ROUND(I300*H300,2)</f>
        <v>0</v>
      </c>
      <c r="K300" s="148" t="s">
        <v>3</v>
      </c>
      <c r="L300" s="36"/>
      <c r="M300" s="153" t="s">
        <v>3</v>
      </c>
      <c r="N300" s="154" t="s">
        <v>43</v>
      </c>
      <c r="O300" s="56"/>
      <c r="P300" s="155">
        <f>O300*H300</f>
        <v>0</v>
      </c>
      <c r="Q300" s="155">
        <v>0</v>
      </c>
      <c r="R300" s="155">
        <f>Q300*H300</f>
        <v>0</v>
      </c>
      <c r="S300" s="155">
        <v>0</v>
      </c>
      <c r="T300" s="156">
        <f>S300*H300</f>
        <v>0</v>
      </c>
      <c r="U300" s="35"/>
      <c r="V300" s="35"/>
      <c r="W300" s="35"/>
      <c r="X300" s="35"/>
      <c r="Y300" s="35"/>
      <c r="Z300" s="35"/>
      <c r="AA300" s="35"/>
      <c r="AB300" s="35"/>
      <c r="AC300" s="35"/>
      <c r="AD300" s="35"/>
      <c r="AE300" s="35"/>
      <c r="AR300" s="157" t="s">
        <v>202</v>
      </c>
      <c r="AT300" s="157" t="s">
        <v>197</v>
      </c>
      <c r="AU300" s="157" t="s">
        <v>202</v>
      </c>
      <c r="AY300" s="20" t="s">
        <v>195</v>
      </c>
      <c r="BE300" s="158">
        <f>IF(N300="základní",J300,0)</f>
        <v>0</v>
      </c>
      <c r="BF300" s="158">
        <f>IF(N300="snížená",J300,0)</f>
        <v>0</v>
      </c>
      <c r="BG300" s="158">
        <f>IF(N300="zákl. přenesená",J300,0)</f>
        <v>0</v>
      </c>
      <c r="BH300" s="158">
        <f>IF(N300="sníž. přenesená",J300,0)</f>
        <v>0</v>
      </c>
      <c r="BI300" s="158">
        <f>IF(N300="nulová",J300,0)</f>
        <v>0</v>
      </c>
      <c r="BJ300" s="20" t="s">
        <v>79</v>
      </c>
      <c r="BK300" s="158">
        <f>ROUND(I300*H300,2)</f>
        <v>0</v>
      </c>
      <c r="BL300" s="20" t="s">
        <v>202</v>
      </c>
      <c r="BM300" s="157" t="s">
        <v>2336</v>
      </c>
    </row>
    <row r="301" spans="1:65" s="16" customFormat="1" ht="20.85" customHeight="1">
      <c r="B301" s="208"/>
      <c r="D301" s="209" t="s">
        <v>71</v>
      </c>
      <c r="E301" s="209" t="s">
        <v>4965</v>
      </c>
      <c r="F301" s="209" t="s">
        <v>4966</v>
      </c>
      <c r="I301" s="210"/>
      <c r="J301" s="211">
        <f>BK301</f>
        <v>0</v>
      </c>
      <c r="L301" s="208"/>
      <c r="M301" s="212"/>
      <c r="N301" s="213"/>
      <c r="O301" s="213"/>
      <c r="P301" s="214">
        <f>SUM(P302:P309)</f>
        <v>0</v>
      </c>
      <c r="Q301" s="213"/>
      <c r="R301" s="214">
        <f>SUM(R302:R309)</f>
        <v>0</v>
      </c>
      <c r="S301" s="213"/>
      <c r="T301" s="215">
        <f>SUM(T302:T309)</f>
        <v>0</v>
      </c>
      <c r="AR301" s="209" t="s">
        <v>79</v>
      </c>
      <c r="AT301" s="216" t="s">
        <v>71</v>
      </c>
      <c r="AU301" s="216" t="s">
        <v>109</v>
      </c>
      <c r="AY301" s="209" t="s">
        <v>195</v>
      </c>
      <c r="BK301" s="217">
        <f>SUM(BK302:BK309)</f>
        <v>0</v>
      </c>
    </row>
    <row r="302" spans="1:65" s="2" customFormat="1" ht="24.2" customHeight="1">
      <c r="A302" s="35"/>
      <c r="B302" s="145"/>
      <c r="C302" s="146" t="s">
        <v>1403</v>
      </c>
      <c r="D302" s="146" t="s">
        <v>197</v>
      </c>
      <c r="E302" s="147" t="s">
        <v>5212</v>
      </c>
      <c r="F302" s="148" t="s">
        <v>5213</v>
      </c>
      <c r="G302" s="149" t="s">
        <v>321</v>
      </c>
      <c r="H302" s="150">
        <v>370</v>
      </c>
      <c r="I302" s="151"/>
      <c r="J302" s="152">
        <f t="shared" ref="J302:J309" si="90">ROUND(I302*H302,2)</f>
        <v>0</v>
      </c>
      <c r="K302" s="148" t="s">
        <v>3</v>
      </c>
      <c r="L302" s="36"/>
      <c r="M302" s="153" t="s">
        <v>3</v>
      </c>
      <c r="N302" s="154" t="s">
        <v>43</v>
      </c>
      <c r="O302" s="56"/>
      <c r="P302" s="155">
        <f t="shared" ref="P302:P309" si="91">O302*H302</f>
        <v>0</v>
      </c>
      <c r="Q302" s="155">
        <v>0</v>
      </c>
      <c r="R302" s="155">
        <f t="shared" ref="R302:R309" si="92">Q302*H302</f>
        <v>0</v>
      </c>
      <c r="S302" s="155">
        <v>0</v>
      </c>
      <c r="T302" s="156">
        <f t="shared" ref="T302:T309" si="93">S302*H302</f>
        <v>0</v>
      </c>
      <c r="U302" s="35"/>
      <c r="V302" s="35"/>
      <c r="W302" s="35"/>
      <c r="X302" s="35"/>
      <c r="Y302" s="35"/>
      <c r="Z302" s="35"/>
      <c r="AA302" s="35"/>
      <c r="AB302" s="35"/>
      <c r="AC302" s="35"/>
      <c r="AD302" s="35"/>
      <c r="AE302" s="35"/>
      <c r="AR302" s="157" t="s">
        <v>202</v>
      </c>
      <c r="AT302" s="157" t="s">
        <v>197</v>
      </c>
      <c r="AU302" s="157" t="s">
        <v>202</v>
      </c>
      <c r="AY302" s="20" t="s">
        <v>195</v>
      </c>
      <c r="BE302" s="158">
        <f t="shared" ref="BE302:BE309" si="94">IF(N302="základní",J302,0)</f>
        <v>0</v>
      </c>
      <c r="BF302" s="158">
        <f t="shared" ref="BF302:BF309" si="95">IF(N302="snížená",J302,0)</f>
        <v>0</v>
      </c>
      <c r="BG302" s="158">
        <f t="shared" ref="BG302:BG309" si="96">IF(N302="zákl. přenesená",J302,0)</f>
        <v>0</v>
      </c>
      <c r="BH302" s="158">
        <f t="shared" ref="BH302:BH309" si="97">IF(N302="sníž. přenesená",J302,0)</f>
        <v>0</v>
      </c>
      <c r="BI302" s="158">
        <f t="shared" ref="BI302:BI309" si="98">IF(N302="nulová",J302,0)</f>
        <v>0</v>
      </c>
      <c r="BJ302" s="20" t="s">
        <v>79</v>
      </c>
      <c r="BK302" s="158">
        <f t="shared" ref="BK302:BK309" si="99">ROUND(I302*H302,2)</f>
        <v>0</v>
      </c>
      <c r="BL302" s="20" t="s">
        <v>202</v>
      </c>
      <c r="BM302" s="157" t="s">
        <v>2348</v>
      </c>
    </row>
    <row r="303" spans="1:65" s="2" customFormat="1" ht="14.45" customHeight="1">
      <c r="A303" s="35"/>
      <c r="B303" s="145"/>
      <c r="C303" s="146" t="s">
        <v>1408</v>
      </c>
      <c r="D303" s="146" t="s">
        <v>197</v>
      </c>
      <c r="E303" s="147" t="s">
        <v>5214</v>
      </c>
      <c r="F303" s="148" t="s">
        <v>5215</v>
      </c>
      <c r="G303" s="149" t="s">
        <v>321</v>
      </c>
      <c r="H303" s="150">
        <v>50</v>
      </c>
      <c r="I303" s="151"/>
      <c r="J303" s="152">
        <f t="shared" si="90"/>
        <v>0</v>
      </c>
      <c r="K303" s="148" t="s">
        <v>3</v>
      </c>
      <c r="L303" s="36"/>
      <c r="M303" s="153" t="s">
        <v>3</v>
      </c>
      <c r="N303" s="154" t="s">
        <v>43</v>
      </c>
      <c r="O303" s="56"/>
      <c r="P303" s="155">
        <f t="shared" si="91"/>
        <v>0</v>
      </c>
      <c r="Q303" s="155">
        <v>0</v>
      </c>
      <c r="R303" s="155">
        <f t="shared" si="92"/>
        <v>0</v>
      </c>
      <c r="S303" s="155">
        <v>0</v>
      </c>
      <c r="T303" s="156">
        <f t="shared" si="93"/>
        <v>0</v>
      </c>
      <c r="U303" s="35"/>
      <c r="V303" s="35"/>
      <c r="W303" s="35"/>
      <c r="X303" s="35"/>
      <c r="Y303" s="35"/>
      <c r="Z303" s="35"/>
      <c r="AA303" s="35"/>
      <c r="AB303" s="35"/>
      <c r="AC303" s="35"/>
      <c r="AD303" s="35"/>
      <c r="AE303" s="35"/>
      <c r="AR303" s="157" t="s">
        <v>202</v>
      </c>
      <c r="AT303" s="157" t="s">
        <v>197</v>
      </c>
      <c r="AU303" s="157" t="s">
        <v>202</v>
      </c>
      <c r="AY303" s="20" t="s">
        <v>195</v>
      </c>
      <c r="BE303" s="158">
        <f t="shared" si="94"/>
        <v>0</v>
      </c>
      <c r="BF303" s="158">
        <f t="shared" si="95"/>
        <v>0</v>
      </c>
      <c r="BG303" s="158">
        <f t="shared" si="96"/>
        <v>0</v>
      </c>
      <c r="BH303" s="158">
        <f t="shared" si="97"/>
        <v>0</v>
      </c>
      <c r="BI303" s="158">
        <f t="shared" si="98"/>
        <v>0</v>
      </c>
      <c r="BJ303" s="20" t="s">
        <v>79</v>
      </c>
      <c r="BK303" s="158">
        <f t="shared" si="99"/>
        <v>0</v>
      </c>
      <c r="BL303" s="20" t="s">
        <v>202</v>
      </c>
      <c r="BM303" s="157" t="s">
        <v>2359</v>
      </c>
    </row>
    <row r="304" spans="1:65" s="2" customFormat="1" ht="14.45" customHeight="1">
      <c r="A304" s="35"/>
      <c r="B304" s="145"/>
      <c r="C304" s="146" t="s">
        <v>1412</v>
      </c>
      <c r="D304" s="146" t="s">
        <v>197</v>
      </c>
      <c r="E304" s="147" t="s">
        <v>5216</v>
      </c>
      <c r="F304" s="148" t="s">
        <v>5217</v>
      </c>
      <c r="G304" s="149" t="s">
        <v>321</v>
      </c>
      <c r="H304" s="150">
        <v>450</v>
      </c>
      <c r="I304" s="151"/>
      <c r="J304" s="152">
        <f t="shared" si="90"/>
        <v>0</v>
      </c>
      <c r="K304" s="148" t="s">
        <v>3</v>
      </c>
      <c r="L304" s="36"/>
      <c r="M304" s="153" t="s">
        <v>3</v>
      </c>
      <c r="N304" s="154" t="s">
        <v>43</v>
      </c>
      <c r="O304" s="56"/>
      <c r="P304" s="155">
        <f t="shared" si="91"/>
        <v>0</v>
      </c>
      <c r="Q304" s="155">
        <v>0</v>
      </c>
      <c r="R304" s="155">
        <f t="shared" si="92"/>
        <v>0</v>
      </c>
      <c r="S304" s="155">
        <v>0</v>
      </c>
      <c r="T304" s="156">
        <f t="shared" si="93"/>
        <v>0</v>
      </c>
      <c r="U304" s="35"/>
      <c r="V304" s="35"/>
      <c r="W304" s="35"/>
      <c r="X304" s="35"/>
      <c r="Y304" s="35"/>
      <c r="Z304" s="35"/>
      <c r="AA304" s="35"/>
      <c r="AB304" s="35"/>
      <c r="AC304" s="35"/>
      <c r="AD304" s="35"/>
      <c r="AE304" s="35"/>
      <c r="AR304" s="157" t="s">
        <v>202</v>
      </c>
      <c r="AT304" s="157" t="s">
        <v>197</v>
      </c>
      <c r="AU304" s="157" t="s">
        <v>202</v>
      </c>
      <c r="AY304" s="20" t="s">
        <v>195</v>
      </c>
      <c r="BE304" s="158">
        <f t="shared" si="94"/>
        <v>0</v>
      </c>
      <c r="BF304" s="158">
        <f t="shared" si="95"/>
        <v>0</v>
      </c>
      <c r="BG304" s="158">
        <f t="shared" si="96"/>
        <v>0</v>
      </c>
      <c r="BH304" s="158">
        <f t="shared" si="97"/>
        <v>0</v>
      </c>
      <c r="BI304" s="158">
        <f t="shared" si="98"/>
        <v>0</v>
      </c>
      <c r="BJ304" s="20" t="s">
        <v>79</v>
      </c>
      <c r="BK304" s="158">
        <f t="shared" si="99"/>
        <v>0</v>
      </c>
      <c r="BL304" s="20" t="s">
        <v>202</v>
      </c>
      <c r="BM304" s="157" t="s">
        <v>2370</v>
      </c>
    </row>
    <row r="305" spans="1:65" s="2" customFormat="1" ht="14.45" customHeight="1">
      <c r="A305" s="35"/>
      <c r="B305" s="145"/>
      <c r="C305" s="146" t="s">
        <v>1417</v>
      </c>
      <c r="D305" s="146" t="s">
        <v>197</v>
      </c>
      <c r="E305" s="147" t="s">
        <v>5218</v>
      </c>
      <c r="F305" s="148" t="s">
        <v>5045</v>
      </c>
      <c r="G305" s="149" t="s">
        <v>321</v>
      </c>
      <c r="H305" s="150">
        <v>500</v>
      </c>
      <c r="I305" s="151"/>
      <c r="J305" s="152">
        <f t="shared" si="90"/>
        <v>0</v>
      </c>
      <c r="K305" s="148" t="s">
        <v>3</v>
      </c>
      <c r="L305" s="36"/>
      <c r="M305" s="153" t="s">
        <v>3</v>
      </c>
      <c r="N305" s="154" t="s">
        <v>43</v>
      </c>
      <c r="O305" s="56"/>
      <c r="P305" s="155">
        <f t="shared" si="91"/>
        <v>0</v>
      </c>
      <c r="Q305" s="155">
        <v>0</v>
      </c>
      <c r="R305" s="155">
        <f t="shared" si="92"/>
        <v>0</v>
      </c>
      <c r="S305" s="155">
        <v>0</v>
      </c>
      <c r="T305" s="156">
        <f t="shared" si="93"/>
        <v>0</v>
      </c>
      <c r="U305" s="35"/>
      <c r="V305" s="35"/>
      <c r="W305" s="35"/>
      <c r="X305" s="35"/>
      <c r="Y305" s="35"/>
      <c r="Z305" s="35"/>
      <c r="AA305" s="35"/>
      <c r="AB305" s="35"/>
      <c r="AC305" s="35"/>
      <c r="AD305" s="35"/>
      <c r="AE305" s="35"/>
      <c r="AR305" s="157" t="s">
        <v>202</v>
      </c>
      <c r="AT305" s="157" t="s">
        <v>197</v>
      </c>
      <c r="AU305" s="157" t="s">
        <v>202</v>
      </c>
      <c r="AY305" s="20" t="s">
        <v>195</v>
      </c>
      <c r="BE305" s="158">
        <f t="shared" si="94"/>
        <v>0</v>
      </c>
      <c r="BF305" s="158">
        <f t="shared" si="95"/>
        <v>0</v>
      </c>
      <c r="BG305" s="158">
        <f t="shared" si="96"/>
        <v>0</v>
      </c>
      <c r="BH305" s="158">
        <f t="shared" si="97"/>
        <v>0</v>
      </c>
      <c r="BI305" s="158">
        <f t="shared" si="98"/>
        <v>0</v>
      </c>
      <c r="BJ305" s="20" t="s">
        <v>79</v>
      </c>
      <c r="BK305" s="158">
        <f t="shared" si="99"/>
        <v>0</v>
      </c>
      <c r="BL305" s="20" t="s">
        <v>202</v>
      </c>
      <c r="BM305" s="157" t="s">
        <v>2379</v>
      </c>
    </row>
    <row r="306" spans="1:65" s="2" customFormat="1" ht="14.45" customHeight="1">
      <c r="A306" s="35"/>
      <c r="B306" s="145"/>
      <c r="C306" s="146" t="s">
        <v>1423</v>
      </c>
      <c r="D306" s="146" t="s">
        <v>197</v>
      </c>
      <c r="E306" s="147" t="s">
        <v>5219</v>
      </c>
      <c r="F306" s="148" t="s">
        <v>5220</v>
      </c>
      <c r="G306" s="149" t="s">
        <v>4903</v>
      </c>
      <c r="H306" s="150">
        <v>110</v>
      </c>
      <c r="I306" s="151"/>
      <c r="J306" s="152">
        <f t="shared" si="90"/>
        <v>0</v>
      </c>
      <c r="K306" s="148" t="s">
        <v>3</v>
      </c>
      <c r="L306" s="36"/>
      <c r="M306" s="153" t="s">
        <v>3</v>
      </c>
      <c r="N306" s="154" t="s">
        <v>43</v>
      </c>
      <c r="O306" s="56"/>
      <c r="P306" s="155">
        <f t="shared" si="91"/>
        <v>0</v>
      </c>
      <c r="Q306" s="155">
        <v>0</v>
      </c>
      <c r="R306" s="155">
        <f t="shared" si="92"/>
        <v>0</v>
      </c>
      <c r="S306" s="155">
        <v>0</v>
      </c>
      <c r="T306" s="156">
        <f t="shared" si="93"/>
        <v>0</v>
      </c>
      <c r="U306" s="35"/>
      <c r="V306" s="35"/>
      <c r="W306" s="35"/>
      <c r="X306" s="35"/>
      <c r="Y306" s="35"/>
      <c r="Z306" s="35"/>
      <c r="AA306" s="35"/>
      <c r="AB306" s="35"/>
      <c r="AC306" s="35"/>
      <c r="AD306" s="35"/>
      <c r="AE306" s="35"/>
      <c r="AR306" s="157" t="s">
        <v>202</v>
      </c>
      <c r="AT306" s="157" t="s">
        <v>197</v>
      </c>
      <c r="AU306" s="157" t="s">
        <v>202</v>
      </c>
      <c r="AY306" s="20" t="s">
        <v>195</v>
      </c>
      <c r="BE306" s="158">
        <f t="shared" si="94"/>
        <v>0</v>
      </c>
      <c r="BF306" s="158">
        <f t="shared" si="95"/>
        <v>0</v>
      </c>
      <c r="BG306" s="158">
        <f t="shared" si="96"/>
        <v>0</v>
      </c>
      <c r="BH306" s="158">
        <f t="shared" si="97"/>
        <v>0</v>
      </c>
      <c r="BI306" s="158">
        <f t="shared" si="98"/>
        <v>0</v>
      </c>
      <c r="BJ306" s="20" t="s">
        <v>79</v>
      </c>
      <c r="BK306" s="158">
        <f t="shared" si="99"/>
        <v>0</v>
      </c>
      <c r="BL306" s="20" t="s">
        <v>202</v>
      </c>
      <c r="BM306" s="157" t="s">
        <v>2388</v>
      </c>
    </row>
    <row r="307" spans="1:65" s="2" customFormat="1" ht="14.45" customHeight="1">
      <c r="A307" s="35"/>
      <c r="B307" s="145"/>
      <c r="C307" s="146" t="s">
        <v>1428</v>
      </c>
      <c r="D307" s="146" t="s">
        <v>197</v>
      </c>
      <c r="E307" s="147" t="s">
        <v>5221</v>
      </c>
      <c r="F307" s="148" t="s">
        <v>5222</v>
      </c>
      <c r="G307" s="149" t="s">
        <v>4903</v>
      </c>
      <c r="H307" s="150">
        <v>12</v>
      </c>
      <c r="I307" s="151"/>
      <c r="J307" s="152">
        <f t="shared" si="90"/>
        <v>0</v>
      </c>
      <c r="K307" s="148" t="s">
        <v>3</v>
      </c>
      <c r="L307" s="36"/>
      <c r="M307" s="153" t="s">
        <v>3</v>
      </c>
      <c r="N307" s="154" t="s">
        <v>43</v>
      </c>
      <c r="O307" s="56"/>
      <c r="P307" s="155">
        <f t="shared" si="91"/>
        <v>0</v>
      </c>
      <c r="Q307" s="155">
        <v>0</v>
      </c>
      <c r="R307" s="155">
        <f t="shared" si="92"/>
        <v>0</v>
      </c>
      <c r="S307" s="155">
        <v>0</v>
      </c>
      <c r="T307" s="156">
        <f t="shared" si="93"/>
        <v>0</v>
      </c>
      <c r="U307" s="35"/>
      <c r="V307" s="35"/>
      <c r="W307" s="35"/>
      <c r="X307" s="35"/>
      <c r="Y307" s="35"/>
      <c r="Z307" s="35"/>
      <c r="AA307" s="35"/>
      <c r="AB307" s="35"/>
      <c r="AC307" s="35"/>
      <c r="AD307" s="35"/>
      <c r="AE307" s="35"/>
      <c r="AR307" s="157" t="s">
        <v>202</v>
      </c>
      <c r="AT307" s="157" t="s">
        <v>197</v>
      </c>
      <c r="AU307" s="157" t="s">
        <v>202</v>
      </c>
      <c r="AY307" s="20" t="s">
        <v>195</v>
      </c>
      <c r="BE307" s="158">
        <f t="shared" si="94"/>
        <v>0</v>
      </c>
      <c r="BF307" s="158">
        <f t="shared" si="95"/>
        <v>0</v>
      </c>
      <c r="BG307" s="158">
        <f t="shared" si="96"/>
        <v>0</v>
      </c>
      <c r="BH307" s="158">
        <f t="shared" si="97"/>
        <v>0</v>
      </c>
      <c r="BI307" s="158">
        <f t="shared" si="98"/>
        <v>0</v>
      </c>
      <c r="BJ307" s="20" t="s">
        <v>79</v>
      </c>
      <c r="BK307" s="158">
        <f t="shared" si="99"/>
        <v>0</v>
      </c>
      <c r="BL307" s="20" t="s">
        <v>202</v>
      </c>
      <c r="BM307" s="157" t="s">
        <v>2398</v>
      </c>
    </row>
    <row r="308" spans="1:65" s="2" customFormat="1" ht="14.45" customHeight="1">
      <c r="A308" s="35"/>
      <c r="B308" s="145"/>
      <c r="C308" s="146" t="s">
        <v>1437</v>
      </c>
      <c r="D308" s="146" t="s">
        <v>197</v>
      </c>
      <c r="E308" s="147" t="s">
        <v>5223</v>
      </c>
      <c r="F308" s="148" t="s">
        <v>5224</v>
      </c>
      <c r="G308" s="149" t="s">
        <v>4995</v>
      </c>
      <c r="H308" s="150">
        <v>1</v>
      </c>
      <c r="I308" s="151"/>
      <c r="J308" s="152">
        <f t="shared" si="90"/>
        <v>0</v>
      </c>
      <c r="K308" s="148" t="s">
        <v>3</v>
      </c>
      <c r="L308" s="36"/>
      <c r="M308" s="153" t="s">
        <v>3</v>
      </c>
      <c r="N308" s="154" t="s">
        <v>43</v>
      </c>
      <c r="O308" s="56"/>
      <c r="P308" s="155">
        <f t="shared" si="91"/>
        <v>0</v>
      </c>
      <c r="Q308" s="155">
        <v>0</v>
      </c>
      <c r="R308" s="155">
        <f t="shared" si="92"/>
        <v>0</v>
      </c>
      <c r="S308" s="155">
        <v>0</v>
      </c>
      <c r="T308" s="156">
        <f t="shared" si="93"/>
        <v>0</v>
      </c>
      <c r="U308" s="35"/>
      <c r="V308" s="35"/>
      <c r="W308" s="35"/>
      <c r="X308" s="35"/>
      <c r="Y308" s="35"/>
      <c r="Z308" s="35"/>
      <c r="AA308" s="35"/>
      <c r="AB308" s="35"/>
      <c r="AC308" s="35"/>
      <c r="AD308" s="35"/>
      <c r="AE308" s="35"/>
      <c r="AR308" s="157" t="s">
        <v>202</v>
      </c>
      <c r="AT308" s="157" t="s">
        <v>197</v>
      </c>
      <c r="AU308" s="157" t="s">
        <v>202</v>
      </c>
      <c r="AY308" s="20" t="s">
        <v>195</v>
      </c>
      <c r="BE308" s="158">
        <f t="shared" si="94"/>
        <v>0</v>
      </c>
      <c r="BF308" s="158">
        <f t="shared" si="95"/>
        <v>0</v>
      </c>
      <c r="BG308" s="158">
        <f t="shared" si="96"/>
        <v>0</v>
      </c>
      <c r="BH308" s="158">
        <f t="shared" si="97"/>
        <v>0</v>
      </c>
      <c r="BI308" s="158">
        <f t="shared" si="98"/>
        <v>0</v>
      </c>
      <c r="BJ308" s="20" t="s">
        <v>79</v>
      </c>
      <c r="BK308" s="158">
        <f t="shared" si="99"/>
        <v>0</v>
      </c>
      <c r="BL308" s="20" t="s">
        <v>202</v>
      </c>
      <c r="BM308" s="157" t="s">
        <v>2412</v>
      </c>
    </row>
    <row r="309" spans="1:65" s="2" customFormat="1" ht="14.45" customHeight="1">
      <c r="A309" s="35"/>
      <c r="B309" s="145"/>
      <c r="C309" s="146" t="s">
        <v>1442</v>
      </c>
      <c r="D309" s="146" t="s">
        <v>197</v>
      </c>
      <c r="E309" s="147" t="s">
        <v>5225</v>
      </c>
      <c r="F309" s="148" t="s">
        <v>5226</v>
      </c>
      <c r="G309" s="149" t="s">
        <v>4942</v>
      </c>
      <c r="H309" s="150">
        <v>1</v>
      </c>
      <c r="I309" s="151"/>
      <c r="J309" s="152">
        <f t="shared" si="90"/>
        <v>0</v>
      </c>
      <c r="K309" s="148" t="s">
        <v>3</v>
      </c>
      <c r="L309" s="36"/>
      <c r="M309" s="153" t="s">
        <v>3</v>
      </c>
      <c r="N309" s="154" t="s">
        <v>43</v>
      </c>
      <c r="O309" s="56"/>
      <c r="P309" s="155">
        <f t="shared" si="91"/>
        <v>0</v>
      </c>
      <c r="Q309" s="155">
        <v>0</v>
      </c>
      <c r="R309" s="155">
        <f t="shared" si="92"/>
        <v>0</v>
      </c>
      <c r="S309" s="155">
        <v>0</v>
      </c>
      <c r="T309" s="156">
        <f t="shared" si="93"/>
        <v>0</v>
      </c>
      <c r="U309" s="35"/>
      <c r="V309" s="35"/>
      <c r="W309" s="35"/>
      <c r="X309" s="35"/>
      <c r="Y309" s="35"/>
      <c r="Z309" s="35"/>
      <c r="AA309" s="35"/>
      <c r="AB309" s="35"/>
      <c r="AC309" s="35"/>
      <c r="AD309" s="35"/>
      <c r="AE309" s="35"/>
      <c r="AR309" s="157" t="s">
        <v>202</v>
      </c>
      <c r="AT309" s="157" t="s">
        <v>197</v>
      </c>
      <c r="AU309" s="157" t="s">
        <v>202</v>
      </c>
      <c r="AY309" s="20" t="s">
        <v>195</v>
      </c>
      <c r="BE309" s="158">
        <f t="shared" si="94"/>
        <v>0</v>
      </c>
      <c r="BF309" s="158">
        <f t="shared" si="95"/>
        <v>0</v>
      </c>
      <c r="BG309" s="158">
        <f t="shared" si="96"/>
        <v>0</v>
      </c>
      <c r="BH309" s="158">
        <f t="shared" si="97"/>
        <v>0</v>
      </c>
      <c r="BI309" s="158">
        <f t="shared" si="98"/>
        <v>0</v>
      </c>
      <c r="BJ309" s="20" t="s">
        <v>79</v>
      </c>
      <c r="BK309" s="158">
        <f t="shared" si="99"/>
        <v>0</v>
      </c>
      <c r="BL309" s="20" t="s">
        <v>202</v>
      </c>
      <c r="BM309" s="157" t="s">
        <v>2422</v>
      </c>
    </row>
    <row r="310" spans="1:65" s="16" customFormat="1" ht="20.85" customHeight="1">
      <c r="B310" s="208"/>
      <c r="D310" s="209" t="s">
        <v>71</v>
      </c>
      <c r="E310" s="209" t="s">
        <v>4977</v>
      </c>
      <c r="F310" s="209" t="s">
        <v>4978</v>
      </c>
      <c r="I310" s="210"/>
      <c r="J310" s="211">
        <f>BK310</f>
        <v>0</v>
      </c>
      <c r="L310" s="208"/>
      <c r="M310" s="212"/>
      <c r="N310" s="213"/>
      <c r="O310" s="213"/>
      <c r="P310" s="214">
        <f>SUM(P311:P318)</f>
        <v>0</v>
      </c>
      <c r="Q310" s="213"/>
      <c r="R310" s="214">
        <f>SUM(R311:R318)</f>
        <v>0</v>
      </c>
      <c r="S310" s="213"/>
      <c r="T310" s="215">
        <f>SUM(T311:T318)</f>
        <v>0</v>
      </c>
      <c r="AR310" s="209" t="s">
        <v>79</v>
      </c>
      <c r="AT310" s="216" t="s">
        <v>71</v>
      </c>
      <c r="AU310" s="216" t="s">
        <v>109</v>
      </c>
      <c r="AY310" s="209" t="s">
        <v>195</v>
      </c>
      <c r="BK310" s="217">
        <f>SUM(BK311:BK318)</f>
        <v>0</v>
      </c>
    </row>
    <row r="311" spans="1:65" s="2" customFormat="1" ht="14.45" customHeight="1">
      <c r="A311" s="35"/>
      <c r="B311" s="145"/>
      <c r="C311" s="146" t="s">
        <v>1446</v>
      </c>
      <c r="D311" s="146" t="s">
        <v>197</v>
      </c>
      <c r="E311" s="147" t="s">
        <v>4979</v>
      </c>
      <c r="F311" s="148" t="s">
        <v>4980</v>
      </c>
      <c r="G311" s="149" t="s">
        <v>321</v>
      </c>
      <c r="H311" s="150">
        <v>1370</v>
      </c>
      <c r="I311" s="151"/>
      <c r="J311" s="152">
        <f t="shared" ref="J311:J318" si="100">ROUND(I311*H311,2)</f>
        <v>0</v>
      </c>
      <c r="K311" s="148" t="s">
        <v>3</v>
      </c>
      <c r="L311" s="36"/>
      <c r="M311" s="153" t="s">
        <v>3</v>
      </c>
      <c r="N311" s="154" t="s">
        <v>43</v>
      </c>
      <c r="O311" s="56"/>
      <c r="P311" s="155">
        <f t="shared" ref="P311:P318" si="101">O311*H311</f>
        <v>0</v>
      </c>
      <c r="Q311" s="155">
        <v>0</v>
      </c>
      <c r="R311" s="155">
        <f t="shared" ref="R311:R318" si="102">Q311*H311</f>
        <v>0</v>
      </c>
      <c r="S311" s="155">
        <v>0</v>
      </c>
      <c r="T311" s="156">
        <f t="shared" ref="T311:T318" si="103">S311*H311</f>
        <v>0</v>
      </c>
      <c r="U311" s="35"/>
      <c r="V311" s="35"/>
      <c r="W311" s="35"/>
      <c r="X311" s="35"/>
      <c r="Y311" s="35"/>
      <c r="Z311" s="35"/>
      <c r="AA311" s="35"/>
      <c r="AB311" s="35"/>
      <c r="AC311" s="35"/>
      <c r="AD311" s="35"/>
      <c r="AE311" s="35"/>
      <c r="AR311" s="157" t="s">
        <v>202</v>
      </c>
      <c r="AT311" s="157" t="s">
        <v>197</v>
      </c>
      <c r="AU311" s="157" t="s">
        <v>202</v>
      </c>
      <c r="AY311" s="20" t="s">
        <v>195</v>
      </c>
      <c r="BE311" s="158">
        <f t="shared" ref="BE311:BE318" si="104">IF(N311="základní",J311,0)</f>
        <v>0</v>
      </c>
      <c r="BF311" s="158">
        <f t="shared" ref="BF311:BF318" si="105">IF(N311="snížená",J311,0)</f>
        <v>0</v>
      </c>
      <c r="BG311" s="158">
        <f t="shared" ref="BG311:BG318" si="106">IF(N311="zákl. přenesená",J311,0)</f>
        <v>0</v>
      </c>
      <c r="BH311" s="158">
        <f t="shared" ref="BH311:BH318" si="107">IF(N311="sníž. přenesená",J311,0)</f>
        <v>0</v>
      </c>
      <c r="BI311" s="158">
        <f t="shared" ref="BI311:BI318" si="108">IF(N311="nulová",J311,0)</f>
        <v>0</v>
      </c>
      <c r="BJ311" s="20" t="s">
        <v>79</v>
      </c>
      <c r="BK311" s="158">
        <f t="shared" ref="BK311:BK318" si="109">ROUND(I311*H311,2)</f>
        <v>0</v>
      </c>
      <c r="BL311" s="20" t="s">
        <v>202</v>
      </c>
      <c r="BM311" s="157" t="s">
        <v>2437</v>
      </c>
    </row>
    <row r="312" spans="1:65" s="2" customFormat="1" ht="14.45" customHeight="1">
      <c r="A312" s="35"/>
      <c r="B312" s="145"/>
      <c r="C312" s="146" t="s">
        <v>1451</v>
      </c>
      <c r="D312" s="146" t="s">
        <v>197</v>
      </c>
      <c r="E312" s="147" t="s">
        <v>5227</v>
      </c>
      <c r="F312" s="148" t="s">
        <v>5228</v>
      </c>
      <c r="G312" s="149" t="s">
        <v>321</v>
      </c>
      <c r="H312" s="150">
        <v>370</v>
      </c>
      <c r="I312" s="151"/>
      <c r="J312" s="152">
        <f t="shared" si="100"/>
        <v>0</v>
      </c>
      <c r="K312" s="148" t="s">
        <v>3</v>
      </c>
      <c r="L312" s="36"/>
      <c r="M312" s="153" t="s">
        <v>3</v>
      </c>
      <c r="N312" s="154" t="s">
        <v>43</v>
      </c>
      <c r="O312" s="56"/>
      <c r="P312" s="155">
        <f t="shared" si="101"/>
        <v>0</v>
      </c>
      <c r="Q312" s="155">
        <v>0</v>
      </c>
      <c r="R312" s="155">
        <f t="shared" si="102"/>
        <v>0</v>
      </c>
      <c r="S312" s="155">
        <v>0</v>
      </c>
      <c r="T312" s="156">
        <f t="shared" si="103"/>
        <v>0</v>
      </c>
      <c r="U312" s="35"/>
      <c r="V312" s="35"/>
      <c r="W312" s="35"/>
      <c r="X312" s="35"/>
      <c r="Y312" s="35"/>
      <c r="Z312" s="35"/>
      <c r="AA312" s="35"/>
      <c r="AB312" s="35"/>
      <c r="AC312" s="35"/>
      <c r="AD312" s="35"/>
      <c r="AE312" s="35"/>
      <c r="AR312" s="157" t="s">
        <v>202</v>
      </c>
      <c r="AT312" s="157" t="s">
        <v>197</v>
      </c>
      <c r="AU312" s="157" t="s">
        <v>202</v>
      </c>
      <c r="AY312" s="20" t="s">
        <v>195</v>
      </c>
      <c r="BE312" s="158">
        <f t="shared" si="104"/>
        <v>0</v>
      </c>
      <c r="BF312" s="158">
        <f t="shared" si="105"/>
        <v>0</v>
      </c>
      <c r="BG312" s="158">
        <f t="shared" si="106"/>
        <v>0</v>
      </c>
      <c r="BH312" s="158">
        <f t="shared" si="107"/>
        <v>0</v>
      </c>
      <c r="BI312" s="158">
        <f t="shared" si="108"/>
        <v>0</v>
      </c>
      <c r="BJ312" s="20" t="s">
        <v>79</v>
      </c>
      <c r="BK312" s="158">
        <f t="shared" si="109"/>
        <v>0</v>
      </c>
      <c r="BL312" s="20" t="s">
        <v>202</v>
      </c>
      <c r="BM312" s="157" t="s">
        <v>2444</v>
      </c>
    </row>
    <row r="313" spans="1:65" s="2" customFormat="1" ht="14.45" customHeight="1">
      <c r="A313" s="35"/>
      <c r="B313" s="145"/>
      <c r="C313" s="146" t="s">
        <v>1455</v>
      </c>
      <c r="D313" s="146" t="s">
        <v>197</v>
      </c>
      <c r="E313" s="147" t="s">
        <v>5229</v>
      </c>
      <c r="F313" s="148" t="s">
        <v>5230</v>
      </c>
      <c r="G313" s="149" t="s">
        <v>321</v>
      </c>
      <c r="H313" s="150">
        <v>500</v>
      </c>
      <c r="I313" s="151"/>
      <c r="J313" s="152">
        <f t="shared" si="100"/>
        <v>0</v>
      </c>
      <c r="K313" s="148" t="s">
        <v>3</v>
      </c>
      <c r="L313" s="36"/>
      <c r="M313" s="153" t="s">
        <v>3</v>
      </c>
      <c r="N313" s="154" t="s">
        <v>43</v>
      </c>
      <c r="O313" s="56"/>
      <c r="P313" s="155">
        <f t="shared" si="101"/>
        <v>0</v>
      </c>
      <c r="Q313" s="155">
        <v>0</v>
      </c>
      <c r="R313" s="155">
        <f t="shared" si="102"/>
        <v>0</v>
      </c>
      <c r="S313" s="155">
        <v>0</v>
      </c>
      <c r="T313" s="156">
        <f t="shared" si="103"/>
        <v>0</v>
      </c>
      <c r="U313" s="35"/>
      <c r="V313" s="35"/>
      <c r="W313" s="35"/>
      <c r="X313" s="35"/>
      <c r="Y313" s="35"/>
      <c r="Z313" s="35"/>
      <c r="AA313" s="35"/>
      <c r="AB313" s="35"/>
      <c r="AC313" s="35"/>
      <c r="AD313" s="35"/>
      <c r="AE313" s="35"/>
      <c r="AR313" s="157" t="s">
        <v>202</v>
      </c>
      <c r="AT313" s="157" t="s">
        <v>197</v>
      </c>
      <c r="AU313" s="157" t="s">
        <v>202</v>
      </c>
      <c r="AY313" s="20" t="s">
        <v>195</v>
      </c>
      <c r="BE313" s="158">
        <f t="shared" si="104"/>
        <v>0</v>
      </c>
      <c r="BF313" s="158">
        <f t="shared" si="105"/>
        <v>0</v>
      </c>
      <c r="BG313" s="158">
        <f t="shared" si="106"/>
        <v>0</v>
      </c>
      <c r="BH313" s="158">
        <f t="shared" si="107"/>
        <v>0</v>
      </c>
      <c r="BI313" s="158">
        <f t="shared" si="108"/>
        <v>0</v>
      </c>
      <c r="BJ313" s="20" t="s">
        <v>79</v>
      </c>
      <c r="BK313" s="158">
        <f t="shared" si="109"/>
        <v>0</v>
      </c>
      <c r="BL313" s="20" t="s">
        <v>202</v>
      </c>
      <c r="BM313" s="157" t="s">
        <v>2451</v>
      </c>
    </row>
    <row r="314" spans="1:65" s="2" customFormat="1" ht="14.45" customHeight="1">
      <c r="A314" s="35"/>
      <c r="B314" s="145"/>
      <c r="C314" s="146" t="s">
        <v>1476</v>
      </c>
      <c r="D314" s="146" t="s">
        <v>197</v>
      </c>
      <c r="E314" s="147" t="s">
        <v>5231</v>
      </c>
      <c r="F314" s="148" t="s">
        <v>5052</v>
      </c>
      <c r="G314" s="149" t="s">
        <v>321</v>
      </c>
      <c r="H314" s="150">
        <v>500</v>
      </c>
      <c r="I314" s="151"/>
      <c r="J314" s="152">
        <f t="shared" si="100"/>
        <v>0</v>
      </c>
      <c r="K314" s="148" t="s">
        <v>3</v>
      </c>
      <c r="L314" s="36"/>
      <c r="M314" s="153" t="s">
        <v>3</v>
      </c>
      <c r="N314" s="154" t="s">
        <v>43</v>
      </c>
      <c r="O314" s="56"/>
      <c r="P314" s="155">
        <f t="shared" si="101"/>
        <v>0</v>
      </c>
      <c r="Q314" s="155">
        <v>0</v>
      </c>
      <c r="R314" s="155">
        <f t="shared" si="102"/>
        <v>0</v>
      </c>
      <c r="S314" s="155">
        <v>0</v>
      </c>
      <c r="T314" s="156">
        <f t="shared" si="103"/>
        <v>0</v>
      </c>
      <c r="U314" s="35"/>
      <c r="V314" s="35"/>
      <c r="W314" s="35"/>
      <c r="X314" s="35"/>
      <c r="Y314" s="35"/>
      <c r="Z314" s="35"/>
      <c r="AA314" s="35"/>
      <c r="AB314" s="35"/>
      <c r="AC314" s="35"/>
      <c r="AD314" s="35"/>
      <c r="AE314" s="35"/>
      <c r="AR314" s="157" t="s">
        <v>202</v>
      </c>
      <c r="AT314" s="157" t="s">
        <v>197</v>
      </c>
      <c r="AU314" s="157" t="s">
        <v>202</v>
      </c>
      <c r="AY314" s="20" t="s">
        <v>195</v>
      </c>
      <c r="BE314" s="158">
        <f t="shared" si="104"/>
        <v>0</v>
      </c>
      <c r="BF314" s="158">
        <f t="shared" si="105"/>
        <v>0</v>
      </c>
      <c r="BG314" s="158">
        <f t="shared" si="106"/>
        <v>0</v>
      </c>
      <c r="BH314" s="158">
        <f t="shared" si="107"/>
        <v>0</v>
      </c>
      <c r="BI314" s="158">
        <f t="shared" si="108"/>
        <v>0</v>
      </c>
      <c r="BJ314" s="20" t="s">
        <v>79</v>
      </c>
      <c r="BK314" s="158">
        <f t="shared" si="109"/>
        <v>0</v>
      </c>
      <c r="BL314" s="20" t="s">
        <v>202</v>
      </c>
      <c r="BM314" s="157" t="s">
        <v>2457</v>
      </c>
    </row>
    <row r="315" spans="1:65" s="2" customFormat="1" ht="14.45" customHeight="1">
      <c r="A315" s="35"/>
      <c r="B315" s="145"/>
      <c r="C315" s="146" t="s">
        <v>1481</v>
      </c>
      <c r="D315" s="146" t="s">
        <v>197</v>
      </c>
      <c r="E315" s="147" t="s">
        <v>5232</v>
      </c>
      <c r="F315" s="148" t="s">
        <v>5220</v>
      </c>
      <c r="G315" s="149" t="s">
        <v>4903</v>
      </c>
      <c r="H315" s="150">
        <v>110</v>
      </c>
      <c r="I315" s="151"/>
      <c r="J315" s="152">
        <f t="shared" si="100"/>
        <v>0</v>
      </c>
      <c r="K315" s="148" t="s">
        <v>3</v>
      </c>
      <c r="L315" s="36"/>
      <c r="M315" s="153" t="s">
        <v>3</v>
      </c>
      <c r="N315" s="154" t="s">
        <v>43</v>
      </c>
      <c r="O315" s="56"/>
      <c r="P315" s="155">
        <f t="shared" si="101"/>
        <v>0</v>
      </c>
      <c r="Q315" s="155">
        <v>0</v>
      </c>
      <c r="R315" s="155">
        <f t="shared" si="102"/>
        <v>0</v>
      </c>
      <c r="S315" s="155">
        <v>0</v>
      </c>
      <c r="T315" s="156">
        <f t="shared" si="103"/>
        <v>0</v>
      </c>
      <c r="U315" s="35"/>
      <c r="V315" s="35"/>
      <c r="W315" s="35"/>
      <c r="X315" s="35"/>
      <c r="Y315" s="35"/>
      <c r="Z315" s="35"/>
      <c r="AA315" s="35"/>
      <c r="AB315" s="35"/>
      <c r="AC315" s="35"/>
      <c r="AD315" s="35"/>
      <c r="AE315" s="35"/>
      <c r="AR315" s="157" t="s">
        <v>202</v>
      </c>
      <c r="AT315" s="157" t="s">
        <v>197</v>
      </c>
      <c r="AU315" s="157" t="s">
        <v>202</v>
      </c>
      <c r="AY315" s="20" t="s">
        <v>195</v>
      </c>
      <c r="BE315" s="158">
        <f t="shared" si="104"/>
        <v>0</v>
      </c>
      <c r="BF315" s="158">
        <f t="shared" si="105"/>
        <v>0</v>
      </c>
      <c r="BG315" s="158">
        <f t="shared" si="106"/>
        <v>0</v>
      </c>
      <c r="BH315" s="158">
        <f t="shared" si="107"/>
        <v>0</v>
      </c>
      <c r="BI315" s="158">
        <f t="shared" si="108"/>
        <v>0</v>
      </c>
      <c r="BJ315" s="20" t="s">
        <v>79</v>
      </c>
      <c r="BK315" s="158">
        <f t="shared" si="109"/>
        <v>0</v>
      </c>
      <c r="BL315" s="20" t="s">
        <v>202</v>
      </c>
      <c r="BM315" s="157" t="s">
        <v>2464</v>
      </c>
    </row>
    <row r="316" spans="1:65" s="2" customFormat="1" ht="14.45" customHeight="1">
      <c r="A316" s="35"/>
      <c r="B316" s="145"/>
      <c r="C316" s="146" t="s">
        <v>1486</v>
      </c>
      <c r="D316" s="146" t="s">
        <v>197</v>
      </c>
      <c r="E316" s="147" t="s">
        <v>5233</v>
      </c>
      <c r="F316" s="148" t="s">
        <v>5234</v>
      </c>
      <c r="G316" s="149" t="s">
        <v>4903</v>
      </c>
      <c r="H316" s="150">
        <v>12</v>
      </c>
      <c r="I316" s="151"/>
      <c r="J316" s="152">
        <f t="shared" si="100"/>
        <v>0</v>
      </c>
      <c r="K316" s="148" t="s">
        <v>3</v>
      </c>
      <c r="L316" s="36"/>
      <c r="M316" s="153" t="s">
        <v>3</v>
      </c>
      <c r="N316" s="154" t="s">
        <v>43</v>
      </c>
      <c r="O316" s="56"/>
      <c r="P316" s="155">
        <f t="shared" si="101"/>
        <v>0</v>
      </c>
      <c r="Q316" s="155">
        <v>0</v>
      </c>
      <c r="R316" s="155">
        <f t="shared" si="102"/>
        <v>0</v>
      </c>
      <c r="S316" s="155">
        <v>0</v>
      </c>
      <c r="T316" s="156">
        <f t="shared" si="103"/>
        <v>0</v>
      </c>
      <c r="U316" s="35"/>
      <c r="V316" s="35"/>
      <c r="W316" s="35"/>
      <c r="X316" s="35"/>
      <c r="Y316" s="35"/>
      <c r="Z316" s="35"/>
      <c r="AA316" s="35"/>
      <c r="AB316" s="35"/>
      <c r="AC316" s="35"/>
      <c r="AD316" s="35"/>
      <c r="AE316" s="35"/>
      <c r="AR316" s="157" t="s">
        <v>202</v>
      </c>
      <c r="AT316" s="157" t="s">
        <v>197</v>
      </c>
      <c r="AU316" s="157" t="s">
        <v>202</v>
      </c>
      <c r="AY316" s="20" t="s">
        <v>195</v>
      </c>
      <c r="BE316" s="158">
        <f t="shared" si="104"/>
        <v>0</v>
      </c>
      <c r="BF316" s="158">
        <f t="shared" si="105"/>
        <v>0</v>
      </c>
      <c r="BG316" s="158">
        <f t="shared" si="106"/>
        <v>0</v>
      </c>
      <c r="BH316" s="158">
        <f t="shared" si="107"/>
        <v>0</v>
      </c>
      <c r="BI316" s="158">
        <f t="shared" si="108"/>
        <v>0</v>
      </c>
      <c r="BJ316" s="20" t="s">
        <v>79</v>
      </c>
      <c r="BK316" s="158">
        <f t="shared" si="109"/>
        <v>0</v>
      </c>
      <c r="BL316" s="20" t="s">
        <v>202</v>
      </c>
      <c r="BM316" s="157" t="s">
        <v>2473</v>
      </c>
    </row>
    <row r="317" spans="1:65" s="2" customFormat="1" ht="14.45" customHeight="1">
      <c r="A317" s="35"/>
      <c r="B317" s="145"/>
      <c r="C317" s="146" t="s">
        <v>1491</v>
      </c>
      <c r="D317" s="146" t="s">
        <v>197</v>
      </c>
      <c r="E317" s="147" t="s">
        <v>5235</v>
      </c>
      <c r="F317" s="148" t="s">
        <v>5050</v>
      </c>
      <c r="G317" s="149" t="s">
        <v>4903</v>
      </c>
      <c r="H317" s="150">
        <v>62</v>
      </c>
      <c r="I317" s="151"/>
      <c r="J317" s="152">
        <f t="shared" si="100"/>
        <v>0</v>
      </c>
      <c r="K317" s="148" t="s">
        <v>3</v>
      </c>
      <c r="L317" s="36"/>
      <c r="M317" s="153" t="s">
        <v>3</v>
      </c>
      <c r="N317" s="154" t="s">
        <v>43</v>
      </c>
      <c r="O317" s="56"/>
      <c r="P317" s="155">
        <f t="shared" si="101"/>
        <v>0</v>
      </c>
      <c r="Q317" s="155">
        <v>0</v>
      </c>
      <c r="R317" s="155">
        <f t="shared" si="102"/>
        <v>0</v>
      </c>
      <c r="S317" s="155">
        <v>0</v>
      </c>
      <c r="T317" s="156">
        <f t="shared" si="103"/>
        <v>0</v>
      </c>
      <c r="U317" s="35"/>
      <c r="V317" s="35"/>
      <c r="W317" s="35"/>
      <c r="X317" s="35"/>
      <c r="Y317" s="35"/>
      <c r="Z317" s="35"/>
      <c r="AA317" s="35"/>
      <c r="AB317" s="35"/>
      <c r="AC317" s="35"/>
      <c r="AD317" s="35"/>
      <c r="AE317" s="35"/>
      <c r="AR317" s="157" t="s">
        <v>202</v>
      </c>
      <c r="AT317" s="157" t="s">
        <v>197</v>
      </c>
      <c r="AU317" s="157" t="s">
        <v>202</v>
      </c>
      <c r="AY317" s="20" t="s">
        <v>195</v>
      </c>
      <c r="BE317" s="158">
        <f t="shared" si="104"/>
        <v>0</v>
      </c>
      <c r="BF317" s="158">
        <f t="shared" si="105"/>
        <v>0</v>
      </c>
      <c r="BG317" s="158">
        <f t="shared" si="106"/>
        <v>0</v>
      </c>
      <c r="BH317" s="158">
        <f t="shared" si="107"/>
        <v>0</v>
      </c>
      <c r="BI317" s="158">
        <f t="shared" si="108"/>
        <v>0</v>
      </c>
      <c r="BJ317" s="20" t="s">
        <v>79</v>
      </c>
      <c r="BK317" s="158">
        <f t="shared" si="109"/>
        <v>0</v>
      </c>
      <c r="BL317" s="20" t="s">
        <v>202</v>
      </c>
      <c r="BM317" s="157" t="s">
        <v>2487</v>
      </c>
    </row>
    <row r="318" spans="1:65" s="2" customFormat="1" ht="14.45" customHeight="1">
      <c r="A318" s="35"/>
      <c r="B318" s="145"/>
      <c r="C318" s="146" t="s">
        <v>1496</v>
      </c>
      <c r="D318" s="146" t="s">
        <v>197</v>
      </c>
      <c r="E318" s="147" t="s">
        <v>5236</v>
      </c>
      <c r="F318" s="148" t="s">
        <v>5237</v>
      </c>
      <c r="G318" s="149" t="s">
        <v>4903</v>
      </c>
      <c r="H318" s="150">
        <v>25</v>
      </c>
      <c r="I318" s="151"/>
      <c r="J318" s="152">
        <f t="shared" si="100"/>
        <v>0</v>
      </c>
      <c r="K318" s="148" t="s">
        <v>3</v>
      </c>
      <c r="L318" s="36"/>
      <c r="M318" s="153" t="s">
        <v>3</v>
      </c>
      <c r="N318" s="154" t="s">
        <v>43</v>
      </c>
      <c r="O318" s="56"/>
      <c r="P318" s="155">
        <f t="shared" si="101"/>
        <v>0</v>
      </c>
      <c r="Q318" s="155">
        <v>0</v>
      </c>
      <c r="R318" s="155">
        <f t="shared" si="102"/>
        <v>0</v>
      </c>
      <c r="S318" s="155">
        <v>0</v>
      </c>
      <c r="T318" s="156">
        <f t="shared" si="103"/>
        <v>0</v>
      </c>
      <c r="U318" s="35"/>
      <c r="V318" s="35"/>
      <c r="W318" s="35"/>
      <c r="X318" s="35"/>
      <c r="Y318" s="35"/>
      <c r="Z318" s="35"/>
      <c r="AA318" s="35"/>
      <c r="AB318" s="35"/>
      <c r="AC318" s="35"/>
      <c r="AD318" s="35"/>
      <c r="AE318" s="35"/>
      <c r="AR318" s="157" t="s">
        <v>202</v>
      </c>
      <c r="AT318" s="157" t="s">
        <v>197</v>
      </c>
      <c r="AU318" s="157" t="s">
        <v>202</v>
      </c>
      <c r="AY318" s="20" t="s">
        <v>195</v>
      </c>
      <c r="BE318" s="158">
        <f t="shared" si="104"/>
        <v>0</v>
      </c>
      <c r="BF318" s="158">
        <f t="shared" si="105"/>
        <v>0</v>
      </c>
      <c r="BG318" s="158">
        <f t="shared" si="106"/>
        <v>0</v>
      </c>
      <c r="BH318" s="158">
        <f t="shared" si="107"/>
        <v>0</v>
      </c>
      <c r="BI318" s="158">
        <f t="shared" si="108"/>
        <v>0</v>
      </c>
      <c r="BJ318" s="20" t="s">
        <v>79</v>
      </c>
      <c r="BK318" s="158">
        <f t="shared" si="109"/>
        <v>0</v>
      </c>
      <c r="BL318" s="20" t="s">
        <v>202</v>
      </c>
      <c r="BM318" s="157" t="s">
        <v>2507</v>
      </c>
    </row>
    <row r="319" spans="1:65" s="16" customFormat="1" ht="20.85" customHeight="1">
      <c r="B319" s="208"/>
      <c r="D319" s="209" t="s">
        <v>71</v>
      </c>
      <c r="E319" s="209" t="s">
        <v>4989</v>
      </c>
      <c r="F319" s="209" t="s">
        <v>4990</v>
      </c>
      <c r="I319" s="210"/>
      <c r="J319" s="211">
        <f>BK319</f>
        <v>0</v>
      </c>
      <c r="L319" s="208"/>
      <c r="M319" s="212"/>
      <c r="N319" s="213"/>
      <c r="O319" s="213"/>
      <c r="P319" s="214">
        <f>SUM(P320:P324)</f>
        <v>0</v>
      </c>
      <c r="Q319" s="213"/>
      <c r="R319" s="214">
        <f>SUM(R320:R324)</f>
        <v>0</v>
      </c>
      <c r="S319" s="213"/>
      <c r="T319" s="215">
        <f>SUM(T320:T324)</f>
        <v>0</v>
      </c>
      <c r="AR319" s="209" t="s">
        <v>79</v>
      </c>
      <c r="AT319" s="216" t="s">
        <v>71</v>
      </c>
      <c r="AU319" s="216" t="s">
        <v>109</v>
      </c>
      <c r="AY319" s="209" t="s">
        <v>195</v>
      </c>
      <c r="BK319" s="217">
        <f>SUM(BK320:BK324)</f>
        <v>0</v>
      </c>
    </row>
    <row r="320" spans="1:65" s="2" customFormat="1" ht="24.2" customHeight="1">
      <c r="A320" s="35"/>
      <c r="B320" s="145"/>
      <c r="C320" s="146" t="s">
        <v>1516</v>
      </c>
      <c r="D320" s="146" t="s">
        <v>197</v>
      </c>
      <c r="E320" s="147" t="s">
        <v>5238</v>
      </c>
      <c r="F320" s="148" t="s">
        <v>5070</v>
      </c>
      <c r="G320" s="149" t="s">
        <v>4995</v>
      </c>
      <c r="H320" s="150">
        <v>1</v>
      </c>
      <c r="I320" s="151"/>
      <c r="J320" s="152">
        <f>ROUND(I320*H320,2)</f>
        <v>0</v>
      </c>
      <c r="K320" s="148" t="s">
        <v>3</v>
      </c>
      <c r="L320" s="36"/>
      <c r="M320" s="153" t="s">
        <v>3</v>
      </c>
      <c r="N320" s="154" t="s">
        <v>43</v>
      </c>
      <c r="O320" s="56"/>
      <c r="P320" s="155">
        <f>O320*H320</f>
        <v>0</v>
      </c>
      <c r="Q320" s="155">
        <v>0</v>
      </c>
      <c r="R320" s="155">
        <f>Q320*H320</f>
        <v>0</v>
      </c>
      <c r="S320" s="155">
        <v>0</v>
      </c>
      <c r="T320" s="156">
        <f>S320*H320</f>
        <v>0</v>
      </c>
      <c r="U320" s="35"/>
      <c r="V320" s="35"/>
      <c r="W320" s="35"/>
      <c r="X320" s="35"/>
      <c r="Y320" s="35"/>
      <c r="Z320" s="35"/>
      <c r="AA320" s="35"/>
      <c r="AB320" s="35"/>
      <c r="AC320" s="35"/>
      <c r="AD320" s="35"/>
      <c r="AE320" s="35"/>
      <c r="AR320" s="157" t="s">
        <v>202</v>
      </c>
      <c r="AT320" s="157" t="s">
        <v>197</v>
      </c>
      <c r="AU320" s="157" t="s">
        <v>202</v>
      </c>
      <c r="AY320" s="20" t="s">
        <v>195</v>
      </c>
      <c r="BE320" s="158">
        <f>IF(N320="základní",J320,0)</f>
        <v>0</v>
      </c>
      <c r="BF320" s="158">
        <f>IF(N320="snížená",J320,0)</f>
        <v>0</v>
      </c>
      <c r="BG320" s="158">
        <f>IF(N320="zákl. přenesená",J320,0)</f>
        <v>0</v>
      </c>
      <c r="BH320" s="158">
        <f>IF(N320="sníž. přenesená",J320,0)</f>
        <v>0</v>
      </c>
      <c r="BI320" s="158">
        <f>IF(N320="nulová",J320,0)</f>
        <v>0</v>
      </c>
      <c r="BJ320" s="20" t="s">
        <v>79</v>
      </c>
      <c r="BK320" s="158">
        <f>ROUND(I320*H320,2)</f>
        <v>0</v>
      </c>
      <c r="BL320" s="20" t="s">
        <v>202</v>
      </c>
      <c r="BM320" s="157" t="s">
        <v>2515</v>
      </c>
    </row>
    <row r="321" spans="1:65" s="2" customFormat="1" ht="14.45" customHeight="1">
      <c r="A321" s="35"/>
      <c r="B321" s="145"/>
      <c r="C321" s="146" t="s">
        <v>1521</v>
      </c>
      <c r="D321" s="146" t="s">
        <v>197</v>
      </c>
      <c r="E321" s="147" t="s">
        <v>5239</v>
      </c>
      <c r="F321" s="148" t="s">
        <v>5240</v>
      </c>
      <c r="G321" s="149" t="s">
        <v>4747</v>
      </c>
      <c r="H321" s="150">
        <v>20</v>
      </c>
      <c r="I321" s="151"/>
      <c r="J321" s="152">
        <f>ROUND(I321*H321,2)</f>
        <v>0</v>
      </c>
      <c r="K321" s="148" t="s">
        <v>3</v>
      </c>
      <c r="L321" s="36"/>
      <c r="M321" s="153" t="s">
        <v>3</v>
      </c>
      <c r="N321" s="154" t="s">
        <v>43</v>
      </c>
      <c r="O321" s="56"/>
      <c r="P321" s="155">
        <f>O321*H321</f>
        <v>0</v>
      </c>
      <c r="Q321" s="155">
        <v>0</v>
      </c>
      <c r="R321" s="155">
        <f>Q321*H321</f>
        <v>0</v>
      </c>
      <c r="S321" s="155">
        <v>0</v>
      </c>
      <c r="T321" s="156">
        <f>S321*H321</f>
        <v>0</v>
      </c>
      <c r="U321" s="35"/>
      <c r="V321" s="35"/>
      <c r="W321" s="35"/>
      <c r="X321" s="35"/>
      <c r="Y321" s="35"/>
      <c r="Z321" s="35"/>
      <c r="AA321" s="35"/>
      <c r="AB321" s="35"/>
      <c r="AC321" s="35"/>
      <c r="AD321" s="35"/>
      <c r="AE321" s="35"/>
      <c r="AR321" s="157" t="s">
        <v>202</v>
      </c>
      <c r="AT321" s="157" t="s">
        <v>197</v>
      </c>
      <c r="AU321" s="157" t="s">
        <v>202</v>
      </c>
      <c r="AY321" s="20" t="s">
        <v>195</v>
      </c>
      <c r="BE321" s="158">
        <f>IF(N321="základní",J321,0)</f>
        <v>0</v>
      </c>
      <c r="BF321" s="158">
        <f>IF(N321="snížená",J321,0)</f>
        <v>0</v>
      </c>
      <c r="BG321" s="158">
        <f>IF(N321="zákl. přenesená",J321,0)</f>
        <v>0</v>
      </c>
      <c r="BH321" s="158">
        <f>IF(N321="sníž. přenesená",J321,0)</f>
        <v>0</v>
      </c>
      <c r="BI321" s="158">
        <f>IF(N321="nulová",J321,0)</f>
        <v>0</v>
      </c>
      <c r="BJ321" s="20" t="s">
        <v>79</v>
      </c>
      <c r="BK321" s="158">
        <f>ROUND(I321*H321,2)</f>
        <v>0</v>
      </c>
      <c r="BL321" s="20" t="s">
        <v>202</v>
      </c>
      <c r="BM321" s="157" t="s">
        <v>2523</v>
      </c>
    </row>
    <row r="322" spans="1:65" s="2" customFormat="1" ht="14.45" customHeight="1">
      <c r="A322" s="35"/>
      <c r="B322" s="145"/>
      <c r="C322" s="146" t="s">
        <v>1526</v>
      </c>
      <c r="D322" s="146" t="s">
        <v>197</v>
      </c>
      <c r="E322" s="147" t="s">
        <v>5241</v>
      </c>
      <c r="F322" s="148" t="s">
        <v>5242</v>
      </c>
      <c r="G322" s="149" t="s">
        <v>4903</v>
      </c>
      <c r="H322" s="150">
        <v>1</v>
      </c>
      <c r="I322" s="151"/>
      <c r="J322" s="152">
        <f>ROUND(I322*H322,2)</f>
        <v>0</v>
      </c>
      <c r="K322" s="148" t="s">
        <v>3</v>
      </c>
      <c r="L322" s="36"/>
      <c r="M322" s="153" t="s">
        <v>3</v>
      </c>
      <c r="N322" s="154" t="s">
        <v>43</v>
      </c>
      <c r="O322" s="56"/>
      <c r="P322" s="155">
        <f>O322*H322</f>
        <v>0</v>
      </c>
      <c r="Q322" s="155">
        <v>0</v>
      </c>
      <c r="R322" s="155">
        <f>Q322*H322</f>
        <v>0</v>
      </c>
      <c r="S322" s="155">
        <v>0</v>
      </c>
      <c r="T322" s="156">
        <f>S322*H322</f>
        <v>0</v>
      </c>
      <c r="U322" s="35"/>
      <c r="V322" s="35"/>
      <c r="W322" s="35"/>
      <c r="X322" s="35"/>
      <c r="Y322" s="35"/>
      <c r="Z322" s="35"/>
      <c r="AA322" s="35"/>
      <c r="AB322" s="35"/>
      <c r="AC322" s="35"/>
      <c r="AD322" s="35"/>
      <c r="AE322" s="35"/>
      <c r="AR322" s="157" t="s">
        <v>202</v>
      </c>
      <c r="AT322" s="157" t="s">
        <v>197</v>
      </c>
      <c r="AU322" s="157" t="s">
        <v>202</v>
      </c>
      <c r="AY322" s="20" t="s">
        <v>195</v>
      </c>
      <c r="BE322" s="158">
        <f>IF(N322="základní",J322,0)</f>
        <v>0</v>
      </c>
      <c r="BF322" s="158">
        <f>IF(N322="snížená",J322,0)</f>
        <v>0</v>
      </c>
      <c r="BG322" s="158">
        <f>IF(N322="zákl. přenesená",J322,0)</f>
        <v>0</v>
      </c>
      <c r="BH322" s="158">
        <f>IF(N322="sníž. přenesená",J322,0)</f>
        <v>0</v>
      </c>
      <c r="BI322" s="158">
        <f>IF(N322="nulová",J322,0)</f>
        <v>0</v>
      </c>
      <c r="BJ322" s="20" t="s">
        <v>79</v>
      </c>
      <c r="BK322" s="158">
        <f>ROUND(I322*H322,2)</f>
        <v>0</v>
      </c>
      <c r="BL322" s="20" t="s">
        <v>202</v>
      </c>
      <c r="BM322" s="157" t="s">
        <v>2530</v>
      </c>
    </row>
    <row r="323" spans="1:65" s="2" customFormat="1" ht="14.45" customHeight="1">
      <c r="A323" s="35"/>
      <c r="B323" s="145"/>
      <c r="C323" s="146" t="s">
        <v>1531</v>
      </c>
      <c r="D323" s="146" t="s">
        <v>197</v>
      </c>
      <c r="E323" s="147" t="s">
        <v>5243</v>
      </c>
      <c r="F323" s="148" t="s">
        <v>5003</v>
      </c>
      <c r="G323" s="149" t="s">
        <v>5004</v>
      </c>
      <c r="H323" s="150">
        <v>1</v>
      </c>
      <c r="I323" s="151"/>
      <c r="J323" s="152">
        <f>ROUND(I323*H323,2)</f>
        <v>0</v>
      </c>
      <c r="K323" s="148" t="s">
        <v>3</v>
      </c>
      <c r="L323" s="36"/>
      <c r="M323" s="153" t="s">
        <v>3</v>
      </c>
      <c r="N323" s="154" t="s">
        <v>43</v>
      </c>
      <c r="O323" s="56"/>
      <c r="P323" s="155">
        <f>O323*H323</f>
        <v>0</v>
      </c>
      <c r="Q323" s="155">
        <v>0</v>
      </c>
      <c r="R323" s="155">
        <f>Q323*H323</f>
        <v>0</v>
      </c>
      <c r="S323" s="155">
        <v>0</v>
      </c>
      <c r="T323" s="156">
        <f>S323*H323</f>
        <v>0</v>
      </c>
      <c r="U323" s="35"/>
      <c r="V323" s="35"/>
      <c r="W323" s="35"/>
      <c r="X323" s="35"/>
      <c r="Y323" s="35"/>
      <c r="Z323" s="35"/>
      <c r="AA323" s="35"/>
      <c r="AB323" s="35"/>
      <c r="AC323" s="35"/>
      <c r="AD323" s="35"/>
      <c r="AE323" s="35"/>
      <c r="AR323" s="157" t="s">
        <v>202</v>
      </c>
      <c r="AT323" s="157" t="s">
        <v>197</v>
      </c>
      <c r="AU323" s="157" t="s">
        <v>202</v>
      </c>
      <c r="AY323" s="20" t="s">
        <v>195</v>
      </c>
      <c r="BE323" s="158">
        <f>IF(N323="základní",J323,0)</f>
        <v>0</v>
      </c>
      <c r="BF323" s="158">
        <f>IF(N323="snížená",J323,0)</f>
        <v>0</v>
      </c>
      <c r="BG323" s="158">
        <f>IF(N323="zákl. přenesená",J323,0)</f>
        <v>0</v>
      </c>
      <c r="BH323" s="158">
        <f>IF(N323="sníž. přenesená",J323,0)</f>
        <v>0</v>
      </c>
      <c r="BI323" s="158">
        <f>IF(N323="nulová",J323,0)</f>
        <v>0</v>
      </c>
      <c r="BJ323" s="20" t="s">
        <v>79</v>
      </c>
      <c r="BK323" s="158">
        <f>ROUND(I323*H323,2)</f>
        <v>0</v>
      </c>
      <c r="BL323" s="20" t="s">
        <v>202</v>
      </c>
      <c r="BM323" s="157" t="s">
        <v>2545</v>
      </c>
    </row>
    <row r="324" spans="1:65" s="2" customFormat="1" ht="14.45" customHeight="1">
      <c r="A324" s="35"/>
      <c r="B324" s="145"/>
      <c r="C324" s="146" t="s">
        <v>1536</v>
      </c>
      <c r="D324" s="146" t="s">
        <v>197</v>
      </c>
      <c r="E324" s="147" t="s">
        <v>5244</v>
      </c>
      <c r="F324" s="148" t="s">
        <v>5006</v>
      </c>
      <c r="G324" s="149" t="s">
        <v>1071</v>
      </c>
      <c r="H324" s="150">
        <v>1</v>
      </c>
      <c r="I324" s="151"/>
      <c r="J324" s="152">
        <f>ROUND(I324*H324,2)</f>
        <v>0</v>
      </c>
      <c r="K324" s="148" t="s">
        <v>3</v>
      </c>
      <c r="L324" s="36"/>
      <c r="M324" s="153" t="s">
        <v>3</v>
      </c>
      <c r="N324" s="154" t="s">
        <v>43</v>
      </c>
      <c r="O324" s="56"/>
      <c r="P324" s="155">
        <f>O324*H324</f>
        <v>0</v>
      </c>
      <c r="Q324" s="155">
        <v>0</v>
      </c>
      <c r="R324" s="155">
        <f>Q324*H324</f>
        <v>0</v>
      </c>
      <c r="S324" s="155">
        <v>0</v>
      </c>
      <c r="T324" s="156">
        <f>S324*H324</f>
        <v>0</v>
      </c>
      <c r="U324" s="35"/>
      <c r="V324" s="35"/>
      <c r="W324" s="35"/>
      <c r="X324" s="35"/>
      <c r="Y324" s="35"/>
      <c r="Z324" s="35"/>
      <c r="AA324" s="35"/>
      <c r="AB324" s="35"/>
      <c r="AC324" s="35"/>
      <c r="AD324" s="35"/>
      <c r="AE324" s="35"/>
      <c r="AR324" s="157" t="s">
        <v>202</v>
      </c>
      <c r="AT324" s="157" t="s">
        <v>197</v>
      </c>
      <c r="AU324" s="157" t="s">
        <v>202</v>
      </c>
      <c r="AY324" s="20" t="s">
        <v>195</v>
      </c>
      <c r="BE324" s="158">
        <f>IF(N324="základní",J324,0)</f>
        <v>0</v>
      </c>
      <c r="BF324" s="158">
        <f>IF(N324="snížená",J324,0)</f>
        <v>0</v>
      </c>
      <c r="BG324" s="158">
        <f>IF(N324="zákl. přenesená",J324,0)</f>
        <v>0</v>
      </c>
      <c r="BH324" s="158">
        <f>IF(N324="sníž. přenesená",J324,0)</f>
        <v>0</v>
      </c>
      <c r="BI324" s="158">
        <f>IF(N324="nulová",J324,0)</f>
        <v>0</v>
      </c>
      <c r="BJ324" s="20" t="s">
        <v>79</v>
      </c>
      <c r="BK324" s="158">
        <f>ROUND(I324*H324,2)</f>
        <v>0</v>
      </c>
      <c r="BL324" s="20" t="s">
        <v>202</v>
      </c>
      <c r="BM324" s="157" t="s">
        <v>5245</v>
      </c>
    </row>
    <row r="325" spans="1:65" s="12" customFormat="1" ht="20.85" customHeight="1">
      <c r="B325" s="132"/>
      <c r="D325" s="133" t="s">
        <v>71</v>
      </c>
      <c r="E325" s="143" t="s">
        <v>5246</v>
      </c>
      <c r="F325" s="143" t="s">
        <v>5247</v>
      </c>
      <c r="I325" s="135"/>
      <c r="J325" s="144">
        <f>BK325</f>
        <v>0</v>
      </c>
      <c r="L325" s="132"/>
      <c r="M325" s="137"/>
      <c r="N325" s="138"/>
      <c r="O325" s="138"/>
      <c r="P325" s="139">
        <f>P326+P335+P343+P353+P362+P366+P370</f>
        <v>0</v>
      </c>
      <c r="Q325" s="138"/>
      <c r="R325" s="139">
        <f>R326+R335+R343+R353+R362+R366+R370</f>
        <v>0</v>
      </c>
      <c r="S325" s="138"/>
      <c r="T325" s="140">
        <f>T326+T335+T343+T353+T362+T366+T370</f>
        <v>0</v>
      </c>
      <c r="AR325" s="133" t="s">
        <v>81</v>
      </c>
      <c r="AT325" s="141" t="s">
        <v>71</v>
      </c>
      <c r="AU325" s="141" t="s">
        <v>81</v>
      </c>
      <c r="AY325" s="133" t="s">
        <v>195</v>
      </c>
      <c r="BK325" s="142">
        <f>BK326+BK335+BK343+BK353+BK362+BK366+BK370</f>
        <v>0</v>
      </c>
    </row>
    <row r="326" spans="1:65" s="16" customFormat="1" ht="20.85" customHeight="1">
      <c r="B326" s="208"/>
      <c r="D326" s="209" t="s">
        <v>71</v>
      </c>
      <c r="E326" s="209" t="s">
        <v>4899</v>
      </c>
      <c r="F326" s="209" t="s">
        <v>4900</v>
      </c>
      <c r="I326" s="210"/>
      <c r="J326" s="211">
        <f>BK326</f>
        <v>0</v>
      </c>
      <c r="L326" s="208"/>
      <c r="M326" s="212"/>
      <c r="N326" s="213"/>
      <c r="O326" s="213"/>
      <c r="P326" s="214">
        <f>SUM(P327:P334)</f>
        <v>0</v>
      </c>
      <c r="Q326" s="213"/>
      <c r="R326" s="214">
        <f>SUM(R327:R334)</f>
        <v>0</v>
      </c>
      <c r="S326" s="213"/>
      <c r="T326" s="215">
        <f>SUM(T327:T334)</f>
        <v>0</v>
      </c>
      <c r="AR326" s="209" t="s">
        <v>79</v>
      </c>
      <c r="AT326" s="216" t="s">
        <v>71</v>
      </c>
      <c r="AU326" s="216" t="s">
        <v>109</v>
      </c>
      <c r="AY326" s="209" t="s">
        <v>195</v>
      </c>
      <c r="BK326" s="217">
        <f>SUM(BK327:BK334)</f>
        <v>0</v>
      </c>
    </row>
    <row r="327" spans="1:65" s="2" customFormat="1" ht="14.45" customHeight="1">
      <c r="A327" s="35"/>
      <c r="B327" s="145"/>
      <c r="C327" s="146" t="s">
        <v>1541</v>
      </c>
      <c r="D327" s="146" t="s">
        <v>197</v>
      </c>
      <c r="E327" s="147" t="s">
        <v>5248</v>
      </c>
      <c r="F327" s="148" t="s">
        <v>5249</v>
      </c>
      <c r="G327" s="149" t="s">
        <v>4903</v>
      </c>
      <c r="H327" s="150">
        <v>6</v>
      </c>
      <c r="I327" s="151"/>
      <c r="J327" s="152">
        <f>ROUND(I327*H327,2)</f>
        <v>0</v>
      </c>
      <c r="K327" s="148" t="s">
        <v>3</v>
      </c>
      <c r="L327" s="36"/>
      <c r="M327" s="153" t="s">
        <v>3</v>
      </c>
      <c r="N327" s="154" t="s">
        <v>43</v>
      </c>
      <c r="O327" s="56"/>
      <c r="P327" s="155">
        <f>O327*H327</f>
        <v>0</v>
      </c>
      <c r="Q327" s="155">
        <v>0</v>
      </c>
      <c r="R327" s="155">
        <f>Q327*H327</f>
        <v>0</v>
      </c>
      <c r="S327" s="155">
        <v>0</v>
      </c>
      <c r="T327" s="156">
        <f>S327*H327</f>
        <v>0</v>
      </c>
      <c r="U327" s="35"/>
      <c r="V327" s="35"/>
      <c r="W327" s="35"/>
      <c r="X327" s="35"/>
      <c r="Y327" s="35"/>
      <c r="Z327" s="35"/>
      <c r="AA327" s="35"/>
      <c r="AB327" s="35"/>
      <c r="AC327" s="35"/>
      <c r="AD327" s="35"/>
      <c r="AE327" s="35"/>
      <c r="AR327" s="157" t="s">
        <v>202</v>
      </c>
      <c r="AT327" s="157" t="s">
        <v>197</v>
      </c>
      <c r="AU327" s="157" t="s">
        <v>202</v>
      </c>
      <c r="AY327" s="20" t="s">
        <v>195</v>
      </c>
      <c r="BE327" s="158">
        <f>IF(N327="základní",J327,0)</f>
        <v>0</v>
      </c>
      <c r="BF327" s="158">
        <f>IF(N327="snížená",J327,0)</f>
        <v>0</v>
      </c>
      <c r="BG327" s="158">
        <f>IF(N327="zákl. přenesená",J327,0)</f>
        <v>0</v>
      </c>
      <c r="BH327" s="158">
        <f>IF(N327="sníž. přenesená",J327,0)</f>
        <v>0</v>
      </c>
      <c r="BI327" s="158">
        <f>IF(N327="nulová",J327,0)</f>
        <v>0</v>
      </c>
      <c r="BJ327" s="20" t="s">
        <v>79</v>
      </c>
      <c r="BK327" s="158">
        <f>ROUND(I327*H327,2)</f>
        <v>0</v>
      </c>
      <c r="BL327" s="20" t="s">
        <v>202</v>
      </c>
      <c r="BM327" s="157" t="s">
        <v>2554</v>
      </c>
    </row>
    <row r="328" spans="1:65" s="2" customFormat="1" ht="14.45" customHeight="1">
      <c r="A328" s="35"/>
      <c r="B328" s="145"/>
      <c r="C328" s="146" t="s">
        <v>1546</v>
      </c>
      <c r="D328" s="146" t="s">
        <v>197</v>
      </c>
      <c r="E328" s="147" t="s">
        <v>5250</v>
      </c>
      <c r="F328" s="148" t="s">
        <v>5251</v>
      </c>
      <c r="G328" s="149" t="s">
        <v>4903</v>
      </c>
      <c r="H328" s="150">
        <v>61</v>
      </c>
      <c r="I328" s="151"/>
      <c r="J328" s="152">
        <f>ROUND(I328*H328,2)</f>
        <v>0</v>
      </c>
      <c r="K328" s="148" t="s">
        <v>3</v>
      </c>
      <c r="L328" s="36"/>
      <c r="M328" s="153" t="s">
        <v>3</v>
      </c>
      <c r="N328" s="154" t="s">
        <v>43</v>
      </c>
      <c r="O328" s="56"/>
      <c r="P328" s="155">
        <f>O328*H328</f>
        <v>0</v>
      </c>
      <c r="Q328" s="155">
        <v>0</v>
      </c>
      <c r="R328" s="155">
        <f>Q328*H328</f>
        <v>0</v>
      </c>
      <c r="S328" s="155">
        <v>0</v>
      </c>
      <c r="T328" s="156">
        <f>S328*H328</f>
        <v>0</v>
      </c>
      <c r="U328" s="35"/>
      <c r="V328" s="35"/>
      <c r="W328" s="35"/>
      <c r="X328" s="35"/>
      <c r="Y328" s="35"/>
      <c r="Z328" s="35"/>
      <c r="AA328" s="35"/>
      <c r="AB328" s="35"/>
      <c r="AC328" s="35"/>
      <c r="AD328" s="35"/>
      <c r="AE328" s="35"/>
      <c r="AR328" s="157" t="s">
        <v>202</v>
      </c>
      <c r="AT328" s="157" t="s">
        <v>197</v>
      </c>
      <c r="AU328" s="157" t="s">
        <v>202</v>
      </c>
      <c r="AY328" s="20" t="s">
        <v>195</v>
      </c>
      <c r="BE328" s="158">
        <f>IF(N328="základní",J328,0)</f>
        <v>0</v>
      </c>
      <c r="BF328" s="158">
        <f>IF(N328="snížená",J328,0)</f>
        <v>0</v>
      </c>
      <c r="BG328" s="158">
        <f>IF(N328="zákl. přenesená",J328,0)</f>
        <v>0</v>
      </c>
      <c r="BH328" s="158">
        <f>IF(N328="sníž. přenesená",J328,0)</f>
        <v>0</v>
      </c>
      <c r="BI328" s="158">
        <f>IF(N328="nulová",J328,0)</f>
        <v>0</v>
      </c>
      <c r="BJ328" s="20" t="s">
        <v>79</v>
      </c>
      <c r="BK328" s="158">
        <f>ROUND(I328*H328,2)</f>
        <v>0</v>
      </c>
      <c r="BL328" s="20" t="s">
        <v>202</v>
      </c>
      <c r="BM328" s="157" t="s">
        <v>2566</v>
      </c>
    </row>
    <row r="329" spans="1:65" s="2" customFormat="1" ht="14.45" customHeight="1">
      <c r="A329" s="35"/>
      <c r="B329" s="145"/>
      <c r="C329" s="146" t="s">
        <v>1549</v>
      </c>
      <c r="D329" s="146" t="s">
        <v>197</v>
      </c>
      <c r="E329" s="147" t="s">
        <v>5252</v>
      </c>
      <c r="F329" s="148" t="s">
        <v>5253</v>
      </c>
      <c r="G329" s="149" t="s">
        <v>4903</v>
      </c>
      <c r="H329" s="150">
        <v>45</v>
      </c>
      <c r="I329" s="151"/>
      <c r="J329" s="152">
        <f>ROUND(I329*H329,2)</f>
        <v>0</v>
      </c>
      <c r="K329" s="148" t="s">
        <v>3</v>
      </c>
      <c r="L329" s="36"/>
      <c r="M329" s="153" t="s">
        <v>3</v>
      </c>
      <c r="N329" s="154" t="s">
        <v>43</v>
      </c>
      <c r="O329" s="56"/>
      <c r="P329" s="155">
        <f>O329*H329</f>
        <v>0</v>
      </c>
      <c r="Q329" s="155">
        <v>0</v>
      </c>
      <c r="R329" s="155">
        <f>Q329*H329</f>
        <v>0</v>
      </c>
      <c r="S329" s="155">
        <v>0</v>
      </c>
      <c r="T329" s="156">
        <f>S329*H329</f>
        <v>0</v>
      </c>
      <c r="U329" s="35"/>
      <c r="V329" s="35"/>
      <c r="W329" s="35"/>
      <c r="X329" s="35"/>
      <c r="Y329" s="35"/>
      <c r="Z329" s="35"/>
      <c r="AA329" s="35"/>
      <c r="AB329" s="35"/>
      <c r="AC329" s="35"/>
      <c r="AD329" s="35"/>
      <c r="AE329" s="35"/>
      <c r="AR329" s="157" t="s">
        <v>202</v>
      </c>
      <c r="AT329" s="157" t="s">
        <v>197</v>
      </c>
      <c r="AU329" s="157" t="s">
        <v>202</v>
      </c>
      <c r="AY329" s="20" t="s">
        <v>195</v>
      </c>
      <c r="BE329" s="158">
        <f>IF(N329="základní",J329,0)</f>
        <v>0</v>
      </c>
      <c r="BF329" s="158">
        <f>IF(N329="snížená",J329,0)</f>
        <v>0</v>
      </c>
      <c r="BG329" s="158">
        <f>IF(N329="zákl. přenesená",J329,0)</f>
        <v>0</v>
      </c>
      <c r="BH329" s="158">
        <f>IF(N329="sníž. přenesená",J329,0)</f>
        <v>0</v>
      </c>
      <c r="BI329" s="158">
        <f>IF(N329="nulová",J329,0)</f>
        <v>0</v>
      </c>
      <c r="BJ329" s="20" t="s">
        <v>79</v>
      </c>
      <c r="BK329" s="158">
        <f>ROUND(I329*H329,2)</f>
        <v>0</v>
      </c>
      <c r="BL329" s="20" t="s">
        <v>202</v>
      </c>
      <c r="BM329" s="157" t="s">
        <v>2576</v>
      </c>
    </row>
    <row r="330" spans="1:65" s="2" customFormat="1" ht="14.45" customHeight="1">
      <c r="A330" s="35"/>
      <c r="B330" s="145"/>
      <c r="C330" s="146" t="s">
        <v>1573</v>
      </c>
      <c r="D330" s="146" t="s">
        <v>197</v>
      </c>
      <c r="E330" s="147" t="s">
        <v>5254</v>
      </c>
      <c r="F330" s="148" t="s">
        <v>5255</v>
      </c>
      <c r="G330" s="149" t="s">
        <v>4903</v>
      </c>
      <c r="H330" s="150">
        <v>14</v>
      </c>
      <c r="I330" s="151"/>
      <c r="J330" s="152">
        <f>ROUND(I330*H330,2)</f>
        <v>0</v>
      </c>
      <c r="K330" s="148" t="s">
        <v>3</v>
      </c>
      <c r="L330" s="36"/>
      <c r="M330" s="153" t="s">
        <v>3</v>
      </c>
      <c r="N330" s="154" t="s">
        <v>43</v>
      </c>
      <c r="O330" s="56"/>
      <c r="P330" s="155">
        <f>O330*H330</f>
        <v>0</v>
      </c>
      <c r="Q330" s="155">
        <v>0</v>
      </c>
      <c r="R330" s="155">
        <f>Q330*H330</f>
        <v>0</v>
      </c>
      <c r="S330" s="155">
        <v>0</v>
      </c>
      <c r="T330" s="156">
        <f>S330*H330</f>
        <v>0</v>
      </c>
      <c r="U330" s="35"/>
      <c r="V330" s="35"/>
      <c r="W330" s="35"/>
      <c r="X330" s="35"/>
      <c r="Y330" s="35"/>
      <c r="Z330" s="35"/>
      <c r="AA330" s="35"/>
      <c r="AB330" s="35"/>
      <c r="AC330" s="35"/>
      <c r="AD330" s="35"/>
      <c r="AE330" s="35"/>
      <c r="AR330" s="157" t="s">
        <v>202</v>
      </c>
      <c r="AT330" s="157" t="s">
        <v>197</v>
      </c>
      <c r="AU330" s="157" t="s">
        <v>202</v>
      </c>
      <c r="AY330" s="20" t="s">
        <v>195</v>
      </c>
      <c r="BE330" s="158">
        <f>IF(N330="základní",J330,0)</f>
        <v>0</v>
      </c>
      <c r="BF330" s="158">
        <f>IF(N330="snížená",J330,0)</f>
        <v>0</v>
      </c>
      <c r="BG330" s="158">
        <f>IF(N330="zákl. přenesená",J330,0)</f>
        <v>0</v>
      </c>
      <c r="BH330" s="158">
        <f>IF(N330="sníž. přenesená",J330,0)</f>
        <v>0</v>
      </c>
      <c r="BI330" s="158">
        <f>IF(N330="nulová",J330,0)</f>
        <v>0</v>
      </c>
      <c r="BJ330" s="20" t="s">
        <v>79</v>
      </c>
      <c r="BK330" s="158">
        <f>ROUND(I330*H330,2)</f>
        <v>0</v>
      </c>
      <c r="BL330" s="20" t="s">
        <v>202</v>
      </c>
      <c r="BM330" s="157" t="s">
        <v>2586</v>
      </c>
    </row>
    <row r="331" spans="1:65" s="2" customFormat="1" ht="24.2" customHeight="1">
      <c r="A331" s="35"/>
      <c r="B331" s="145"/>
      <c r="C331" s="146" t="s">
        <v>1578</v>
      </c>
      <c r="D331" s="146" t="s">
        <v>197</v>
      </c>
      <c r="E331" s="147" t="s">
        <v>5256</v>
      </c>
      <c r="F331" s="148" t="s">
        <v>5257</v>
      </c>
      <c r="G331" s="149" t="s">
        <v>4903</v>
      </c>
      <c r="H331" s="150">
        <v>0</v>
      </c>
      <c r="I331" s="151"/>
      <c r="J331" s="152">
        <f>ROUND(I331*H331,2)</f>
        <v>0</v>
      </c>
      <c r="K331" s="148" t="s">
        <v>3</v>
      </c>
      <c r="L331" s="36"/>
      <c r="M331" s="153" t="s">
        <v>3</v>
      </c>
      <c r="N331" s="154" t="s">
        <v>43</v>
      </c>
      <c r="O331" s="56"/>
      <c r="P331" s="155">
        <f>O331*H331</f>
        <v>0</v>
      </c>
      <c r="Q331" s="155">
        <v>0</v>
      </c>
      <c r="R331" s="155">
        <f>Q331*H331</f>
        <v>0</v>
      </c>
      <c r="S331" s="155">
        <v>0</v>
      </c>
      <c r="T331" s="156">
        <f>S331*H331</f>
        <v>0</v>
      </c>
      <c r="U331" s="35"/>
      <c r="V331" s="35"/>
      <c r="W331" s="35"/>
      <c r="X331" s="35"/>
      <c r="Y331" s="35"/>
      <c r="Z331" s="35"/>
      <c r="AA331" s="35"/>
      <c r="AB331" s="35"/>
      <c r="AC331" s="35"/>
      <c r="AD331" s="35"/>
      <c r="AE331" s="35"/>
      <c r="AR331" s="157" t="s">
        <v>202</v>
      </c>
      <c r="AT331" s="157" t="s">
        <v>197</v>
      </c>
      <c r="AU331" s="157" t="s">
        <v>202</v>
      </c>
      <c r="AY331" s="20" t="s">
        <v>195</v>
      </c>
      <c r="BE331" s="158">
        <f>IF(N331="základní",J331,0)</f>
        <v>0</v>
      </c>
      <c r="BF331" s="158">
        <f>IF(N331="snížená",J331,0)</f>
        <v>0</v>
      </c>
      <c r="BG331" s="158">
        <f>IF(N331="zákl. přenesená",J331,0)</f>
        <v>0</v>
      </c>
      <c r="BH331" s="158">
        <f>IF(N331="sníž. přenesená",J331,0)</f>
        <v>0</v>
      </c>
      <c r="BI331" s="158">
        <f>IF(N331="nulová",J331,0)</f>
        <v>0</v>
      </c>
      <c r="BJ331" s="20" t="s">
        <v>79</v>
      </c>
      <c r="BK331" s="158">
        <f>ROUND(I331*H331,2)</f>
        <v>0</v>
      </c>
      <c r="BL331" s="20" t="s">
        <v>202</v>
      </c>
      <c r="BM331" s="157" t="s">
        <v>2595</v>
      </c>
    </row>
    <row r="332" spans="1:65" s="2" customFormat="1" ht="19.5">
      <c r="A332" s="35"/>
      <c r="B332" s="36"/>
      <c r="C332" s="35"/>
      <c r="D332" s="159" t="s">
        <v>5137</v>
      </c>
      <c r="E332" s="35"/>
      <c r="F332" s="160" t="s">
        <v>5258</v>
      </c>
      <c r="G332" s="35"/>
      <c r="H332" s="35"/>
      <c r="I332" s="161"/>
      <c r="J332" s="35"/>
      <c r="K332" s="35"/>
      <c r="L332" s="36"/>
      <c r="M332" s="162"/>
      <c r="N332" s="163"/>
      <c r="O332" s="56"/>
      <c r="P332" s="56"/>
      <c r="Q332" s="56"/>
      <c r="R332" s="56"/>
      <c r="S332" s="56"/>
      <c r="T332" s="57"/>
      <c r="U332" s="35"/>
      <c r="V332" s="35"/>
      <c r="W332" s="35"/>
      <c r="X332" s="35"/>
      <c r="Y332" s="35"/>
      <c r="Z332" s="35"/>
      <c r="AA332" s="35"/>
      <c r="AB332" s="35"/>
      <c r="AC332" s="35"/>
      <c r="AD332" s="35"/>
      <c r="AE332" s="35"/>
      <c r="AT332" s="20" t="s">
        <v>5137</v>
      </c>
      <c r="AU332" s="20" t="s">
        <v>202</v>
      </c>
    </row>
    <row r="333" spans="1:65" s="2" customFormat="1" ht="14.45" customHeight="1">
      <c r="A333" s="35"/>
      <c r="B333" s="145"/>
      <c r="C333" s="146" t="s">
        <v>1584</v>
      </c>
      <c r="D333" s="146" t="s">
        <v>197</v>
      </c>
      <c r="E333" s="147" t="s">
        <v>5259</v>
      </c>
      <c r="F333" s="148" t="s">
        <v>5142</v>
      </c>
      <c r="G333" s="149" t="s">
        <v>4903</v>
      </c>
      <c r="H333" s="150">
        <v>54</v>
      </c>
      <c r="I333" s="151"/>
      <c r="J333" s="152">
        <f>ROUND(I333*H333,2)</f>
        <v>0</v>
      </c>
      <c r="K333" s="148" t="s">
        <v>3</v>
      </c>
      <c r="L333" s="36"/>
      <c r="M333" s="153" t="s">
        <v>3</v>
      </c>
      <c r="N333" s="154" t="s">
        <v>43</v>
      </c>
      <c r="O333" s="56"/>
      <c r="P333" s="155">
        <f>O333*H333</f>
        <v>0</v>
      </c>
      <c r="Q333" s="155">
        <v>0</v>
      </c>
      <c r="R333" s="155">
        <f>Q333*H333</f>
        <v>0</v>
      </c>
      <c r="S333" s="155">
        <v>0</v>
      </c>
      <c r="T333" s="156">
        <f>S333*H333</f>
        <v>0</v>
      </c>
      <c r="U333" s="35"/>
      <c r="V333" s="35"/>
      <c r="W333" s="35"/>
      <c r="X333" s="35"/>
      <c r="Y333" s="35"/>
      <c r="Z333" s="35"/>
      <c r="AA333" s="35"/>
      <c r="AB333" s="35"/>
      <c r="AC333" s="35"/>
      <c r="AD333" s="35"/>
      <c r="AE333" s="35"/>
      <c r="AR333" s="157" t="s">
        <v>202</v>
      </c>
      <c r="AT333" s="157" t="s">
        <v>197</v>
      </c>
      <c r="AU333" s="157" t="s">
        <v>202</v>
      </c>
      <c r="AY333" s="20" t="s">
        <v>195</v>
      </c>
      <c r="BE333" s="158">
        <f>IF(N333="základní",J333,0)</f>
        <v>0</v>
      </c>
      <c r="BF333" s="158">
        <f>IF(N333="snížená",J333,0)</f>
        <v>0</v>
      </c>
      <c r="BG333" s="158">
        <f>IF(N333="zákl. přenesená",J333,0)</f>
        <v>0</v>
      </c>
      <c r="BH333" s="158">
        <f>IF(N333="sníž. přenesená",J333,0)</f>
        <v>0</v>
      </c>
      <c r="BI333" s="158">
        <f>IF(N333="nulová",J333,0)</f>
        <v>0</v>
      </c>
      <c r="BJ333" s="20" t="s">
        <v>79</v>
      </c>
      <c r="BK333" s="158">
        <f>ROUND(I333*H333,2)</f>
        <v>0</v>
      </c>
      <c r="BL333" s="20" t="s">
        <v>202</v>
      </c>
      <c r="BM333" s="157" t="s">
        <v>2604</v>
      </c>
    </row>
    <row r="334" spans="1:65" s="2" customFormat="1" ht="14.45" customHeight="1">
      <c r="A334" s="35"/>
      <c r="B334" s="145"/>
      <c r="C334" s="146" t="s">
        <v>1589</v>
      </c>
      <c r="D334" s="146" t="s">
        <v>197</v>
      </c>
      <c r="E334" s="147" t="s">
        <v>5260</v>
      </c>
      <c r="F334" s="148" t="s">
        <v>5144</v>
      </c>
      <c r="G334" s="149" t="s">
        <v>4942</v>
      </c>
      <c r="H334" s="150">
        <v>1</v>
      </c>
      <c r="I334" s="151"/>
      <c r="J334" s="152">
        <f>ROUND(I334*H334,2)</f>
        <v>0</v>
      </c>
      <c r="K334" s="148" t="s">
        <v>3</v>
      </c>
      <c r="L334" s="36"/>
      <c r="M334" s="153" t="s">
        <v>3</v>
      </c>
      <c r="N334" s="154" t="s">
        <v>43</v>
      </c>
      <c r="O334" s="56"/>
      <c r="P334" s="155">
        <f>O334*H334</f>
        <v>0</v>
      </c>
      <c r="Q334" s="155">
        <v>0</v>
      </c>
      <c r="R334" s="155">
        <f>Q334*H334</f>
        <v>0</v>
      </c>
      <c r="S334" s="155">
        <v>0</v>
      </c>
      <c r="T334" s="156">
        <f>S334*H334</f>
        <v>0</v>
      </c>
      <c r="U334" s="35"/>
      <c r="V334" s="35"/>
      <c r="W334" s="35"/>
      <c r="X334" s="35"/>
      <c r="Y334" s="35"/>
      <c r="Z334" s="35"/>
      <c r="AA334" s="35"/>
      <c r="AB334" s="35"/>
      <c r="AC334" s="35"/>
      <c r="AD334" s="35"/>
      <c r="AE334" s="35"/>
      <c r="AR334" s="157" t="s">
        <v>202</v>
      </c>
      <c r="AT334" s="157" t="s">
        <v>197</v>
      </c>
      <c r="AU334" s="157" t="s">
        <v>202</v>
      </c>
      <c r="AY334" s="20" t="s">
        <v>195</v>
      </c>
      <c r="BE334" s="158">
        <f>IF(N334="základní",J334,0)</f>
        <v>0</v>
      </c>
      <c r="BF334" s="158">
        <f>IF(N334="snížená",J334,0)</f>
        <v>0</v>
      </c>
      <c r="BG334" s="158">
        <f>IF(N334="zákl. přenesená",J334,0)</f>
        <v>0</v>
      </c>
      <c r="BH334" s="158">
        <f>IF(N334="sníž. přenesená",J334,0)</f>
        <v>0</v>
      </c>
      <c r="BI334" s="158">
        <f>IF(N334="nulová",J334,0)</f>
        <v>0</v>
      </c>
      <c r="BJ334" s="20" t="s">
        <v>79</v>
      </c>
      <c r="BK334" s="158">
        <f>ROUND(I334*H334,2)</f>
        <v>0</v>
      </c>
      <c r="BL334" s="20" t="s">
        <v>202</v>
      </c>
      <c r="BM334" s="157" t="s">
        <v>2614</v>
      </c>
    </row>
    <row r="335" spans="1:65" s="16" customFormat="1" ht="20.85" customHeight="1">
      <c r="B335" s="208"/>
      <c r="D335" s="209" t="s">
        <v>71</v>
      </c>
      <c r="E335" s="209" t="s">
        <v>5261</v>
      </c>
      <c r="F335" s="209" t="s">
        <v>5262</v>
      </c>
      <c r="I335" s="210"/>
      <c r="J335" s="211">
        <f>BK335</f>
        <v>0</v>
      </c>
      <c r="L335" s="208"/>
      <c r="M335" s="212"/>
      <c r="N335" s="213"/>
      <c r="O335" s="213"/>
      <c r="P335" s="214">
        <f>SUM(P336:P342)</f>
        <v>0</v>
      </c>
      <c r="Q335" s="213"/>
      <c r="R335" s="214">
        <f>SUM(R336:R342)</f>
        <v>0</v>
      </c>
      <c r="S335" s="213"/>
      <c r="T335" s="215">
        <f>SUM(T336:T342)</f>
        <v>0</v>
      </c>
      <c r="AR335" s="209" t="s">
        <v>79</v>
      </c>
      <c r="AT335" s="216" t="s">
        <v>71</v>
      </c>
      <c r="AU335" s="216" t="s">
        <v>109</v>
      </c>
      <c r="AY335" s="209" t="s">
        <v>195</v>
      </c>
      <c r="BK335" s="217">
        <f>SUM(BK336:BK342)</f>
        <v>0</v>
      </c>
    </row>
    <row r="336" spans="1:65" s="2" customFormat="1" ht="14.45" customHeight="1">
      <c r="A336" s="35"/>
      <c r="B336" s="145"/>
      <c r="C336" s="146" t="s">
        <v>1597</v>
      </c>
      <c r="D336" s="146" t="s">
        <v>197</v>
      </c>
      <c r="E336" s="147" t="s">
        <v>5263</v>
      </c>
      <c r="F336" s="148" t="s">
        <v>5264</v>
      </c>
      <c r="G336" s="149" t="s">
        <v>4903</v>
      </c>
      <c r="H336" s="150">
        <v>6</v>
      </c>
      <c r="I336" s="151"/>
      <c r="J336" s="152">
        <f t="shared" ref="J336:J342" si="110">ROUND(I336*H336,2)</f>
        <v>0</v>
      </c>
      <c r="K336" s="148" t="s">
        <v>3</v>
      </c>
      <c r="L336" s="36"/>
      <c r="M336" s="153" t="s">
        <v>3</v>
      </c>
      <c r="N336" s="154" t="s">
        <v>43</v>
      </c>
      <c r="O336" s="56"/>
      <c r="P336" s="155">
        <f t="shared" ref="P336:P342" si="111">O336*H336</f>
        <v>0</v>
      </c>
      <c r="Q336" s="155">
        <v>0</v>
      </c>
      <c r="R336" s="155">
        <f t="shared" ref="R336:R342" si="112">Q336*H336</f>
        <v>0</v>
      </c>
      <c r="S336" s="155">
        <v>0</v>
      </c>
      <c r="T336" s="156">
        <f t="shared" ref="T336:T342" si="113">S336*H336</f>
        <v>0</v>
      </c>
      <c r="U336" s="35"/>
      <c r="V336" s="35"/>
      <c r="W336" s="35"/>
      <c r="X336" s="35"/>
      <c r="Y336" s="35"/>
      <c r="Z336" s="35"/>
      <c r="AA336" s="35"/>
      <c r="AB336" s="35"/>
      <c r="AC336" s="35"/>
      <c r="AD336" s="35"/>
      <c r="AE336" s="35"/>
      <c r="AR336" s="157" t="s">
        <v>202</v>
      </c>
      <c r="AT336" s="157" t="s">
        <v>197</v>
      </c>
      <c r="AU336" s="157" t="s">
        <v>202</v>
      </c>
      <c r="AY336" s="20" t="s">
        <v>195</v>
      </c>
      <c r="BE336" s="158">
        <f t="shared" ref="BE336:BE342" si="114">IF(N336="základní",J336,0)</f>
        <v>0</v>
      </c>
      <c r="BF336" s="158">
        <f t="shared" ref="BF336:BF342" si="115">IF(N336="snížená",J336,0)</f>
        <v>0</v>
      </c>
      <c r="BG336" s="158">
        <f t="shared" ref="BG336:BG342" si="116">IF(N336="zákl. přenesená",J336,0)</f>
        <v>0</v>
      </c>
      <c r="BH336" s="158">
        <f t="shared" ref="BH336:BH342" si="117">IF(N336="sníž. přenesená",J336,0)</f>
        <v>0</v>
      </c>
      <c r="BI336" s="158">
        <f t="shared" ref="BI336:BI342" si="118">IF(N336="nulová",J336,0)</f>
        <v>0</v>
      </c>
      <c r="BJ336" s="20" t="s">
        <v>79</v>
      </c>
      <c r="BK336" s="158">
        <f t="shared" ref="BK336:BK342" si="119">ROUND(I336*H336,2)</f>
        <v>0</v>
      </c>
      <c r="BL336" s="20" t="s">
        <v>202</v>
      </c>
      <c r="BM336" s="157" t="s">
        <v>2623</v>
      </c>
    </row>
    <row r="337" spans="1:65" s="2" customFormat="1" ht="14.45" customHeight="1">
      <c r="A337" s="35"/>
      <c r="B337" s="145"/>
      <c r="C337" s="146" t="s">
        <v>1602</v>
      </c>
      <c r="D337" s="146" t="s">
        <v>197</v>
      </c>
      <c r="E337" s="147" t="s">
        <v>5265</v>
      </c>
      <c r="F337" s="148" t="s">
        <v>5266</v>
      </c>
      <c r="G337" s="149" t="s">
        <v>4903</v>
      </c>
      <c r="H337" s="150">
        <v>60</v>
      </c>
      <c r="I337" s="151"/>
      <c r="J337" s="152">
        <f t="shared" si="110"/>
        <v>0</v>
      </c>
      <c r="K337" s="148" t="s">
        <v>3</v>
      </c>
      <c r="L337" s="36"/>
      <c r="M337" s="153" t="s">
        <v>3</v>
      </c>
      <c r="N337" s="154" t="s">
        <v>43</v>
      </c>
      <c r="O337" s="56"/>
      <c r="P337" s="155">
        <f t="shared" si="111"/>
        <v>0</v>
      </c>
      <c r="Q337" s="155">
        <v>0</v>
      </c>
      <c r="R337" s="155">
        <f t="shared" si="112"/>
        <v>0</v>
      </c>
      <c r="S337" s="155">
        <v>0</v>
      </c>
      <c r="T337" s="156">
        <f t="shared" si="113"/>
        <v>0</v>
      </c>
      <c r="U337" s="35"/>
      <c r="V337" s="35"/>
      <c r="W337" s="35"/>
      <c r="X337" s="35"/>
      <c r="Y337" s="35"/>
      <c r="Z337" s="35"/>
      <c r="AA337" s="35"/>
      <c r="AB337" s="35"/>
      <c r="AC337" s="35"/>
      <c r="AD337" s="35"/>
      <c r="AE337" s="35"/>
      <c r="AR337" s="157" t="s">
        <v>202</v>
      </c>
      <c r="AT337" s="157" t="s">
        <v>197</v>
      </c>
      <c r="AU337" s="157" t="s">
        <v>202</v>
      </c>
      <c r="AY337" s="20" t="s">
        <v>195</v>
      </c>
      <c r="BE337" s="158">
        <f t="shared" si="114"/>
        <v>0</v>
      </c>
      <c r="BF337" s="158">
        <f t="shared" si="115"/>
        <v>0</v>
      </c>
      <c r="BG337" s="158">
        <f t="shared" si="116"/>
        <v>0</v>
      </c>
      <c r="BH337" s="158">
        <f t="shared" si="117"/>
        <v>0</v>
      </c>
      <c r="BI337" s="158">
        <f t="shared" si="118"/>
        <v>0</v>
      </c>
      <c r="BJ337" s="20" t="s">
        <v>79</v>
      </c>
      <c r="BK337" s="158">
        <f t="shared" si="119"/>
        <v>0</v>
      </c>
      <c r="BL337" s="20" t="s">
        <v>202</v>
      </c>
      <c r="BM337" s="157" t="s">
        <v>2633</v>
      </c>
    </row>
    <row r="338" spans="1:65" s="2" customFormat="1" ht="14.45" customHeight="1">
      <c r="A338" s="35"/>
      <c r="B338" s="145"/>
      <c r="C338" s="146" t="s">
        <v>1610</v>
      </c>
      <c r="D338" s="146" t="s">
        <v>197</v>
      </c>
      <c r="E338" s="147" t="s">
        <v>5267</v>
      </c>
      <c r="F338" s="148" t="s">
        <v>5268</v>
      </c>
      <c r="G338" s="149" t="s">
        <v>4903</v>
      </c>
      <c r="H338" s="150">
        <v>60</v>
      </c>
      <c r="I338" s="151"/>
      <c r="J338" s="152">
        <f t="shared" si="110"/>
        <v>0</v>
      </c>
      <c r="K338" s="148" t="s">
        <v>3</v>
      </c>
      <c r="L338" s="36"/>
      <c r="M338" s="153" t="s">
        <v>3</v>
      </c>
      <c r="N338" s="154" t="s">
        <v>43</v>
      </c>
      <c r="O338" s="56"/>
      <c r="P338" s="155">
        <f t="shared" si="111"/>
        <v>0</v>
      </c>
      <c r="Q338" s="155">
        <v>0</v>
      </c>
      <c r="R338" s="155">
        <f t="shared" si="112"/>
        <v>0</v>
      </c>
      <c r="S338" s="155">
        <v>0</v>
      </c>
      <c r="T338" s="156">
        <f t="shared" si="113"/>
        <v>0</v>
      </c>
      <c r="U338" s="35"/>
      <c r="V338" s="35"/>
      <c r="W338" s="35"/>
      <c r="X338" s="35"/>
      <c r="Y338" s="35"/>
      <c r="Z338" s="35"/>
      <c r="AA338" s="35"/>
      <c r="AB338" s="35"/>
      <c r="AC338" s="35"/>
      <c r="AD338" s="35"/>
      <c r="AE338" s="35"/>
      <c r="AR338" s="157" t="s">
        <v>202</v>
      </c>
      <c r="AT338" s="157" t="s">
        <v>197</v>
      </c>
      <c r="AU338" s="157" t="s">
        <v>202</v>
      </c>
      <c r="AY338" s="20" t="s">
        <v>195</v>
      </c>
      <c r="BE338" s="158">
        <f t="shared" si="114"/>
        <v>0</v>
      </c>
      <c r="BF338" s="158">
        <f t="shared" si="115"/>
        <v>0</v>
      </c>
      <c r="BG338" s="158">
        <f t="shared" si="116"/>
        <v>0</v>
      </c>
      <c r="BH338" s="158">
        <f t="shared" si="117"/>
        <v>0</v>
      </c>
      <c r="BI338" s="158">
        <f t="shared" si="118"/>
        <v>0</v>
      </c>
      <c r="BJ338" s="20" t="s">
        <v>79</v>
      </c>
      <c r="BK338" s="158">
        <f t="shared" si="119"/>
        <v>0</v>
      </c>
      <c r="BL338" s="20" t="s">
        <v>202</v>
      </c>
      <c r="BM338" s="157" t="s">
        <v>2645</v>
      </c>
    </row>
    <row r="339" spans="1:65" s="2" customFormat="1" ht="14.45" customHeight="1">
      <c r="A339" s="35"/>
      <c r="B339" s="145"/>
      <c r="C339" s="146" t="s">
        <v>1615</v>
      </c>
      <c r="D339" s="146" t="s">
        <v>197</v>
      </c>
      <c r="E339" s="147" t="s">
        <v>5269</v>
      </c>
      <c r="F339" s="148" t="s">
        <v>5270</v>
      </c>
      <c r="G339" s="149" t="s">
        <v>4903</v>
      </c>
      <c r="H339" s="150">
        <v>54</v>
      </c>
      <c r="I339" s="151"/>
      <c r="J339" s="152">
        <f t="shared" si="110"/>
        <v>0</v>
      </c>
      <c r="K339" s="148" t="s">
        <v>3</v>
      </c>
      <c r="L339" s="36"/>
      <c r="M339" s="153" t="s">
        <v>3</v>
      </c>
      <c r="N339" s="154" t="s">
        <v>43</v>
      </c>
      <c r="O339" s="56"/>
      <c r="P339" s="155">
        <f t="shared" si="111"/>
        <v>0</v>
      </c>
      <c r="Q339" s="155">
        <v>0</v>
      </c>
      <c r="R339" s="155">
        <f t="shared" si="112"/>
        <v>0</v>
      </c>
      <c r="S339" s="155">
        <v>0</v>
      </c>
      <c r="T339" s="156">
        <f t="shared" si="113"/>
        <v>0</v>
      </c>
      <c r="U339" s="35"/>
      <c r="V339" s="35"/>
      <c r="W339" s="35"/>
      <c r="X339" s="35"/>
      <c r="Y339" s="35"/>
      <c r="Z339" s="35"/>
      <c r="AA339" s="35"/>
      <c r="AB339" s="35"/>
      <c r="AC339" s="35"/>
      <c r="AD339" s="35"/>
      <c r="AE339" s="35"/>
      <c r="AR339" s="157" t="s">
        <v>202</v>
      </c>
      <c r="AT339" s="157" t="s">
        <v>197</v>
      </c>
      <c r="AU339" s="157" t="s">
        <v>202</v>
      </c>
      <c r="AY339" s="20" t="s">
        <v>195</v>
      </c>
      <c r="BE339" s="158">
        <f t="shared" si="114"/>
        <v>0</v>
      </c>
      <c r="BF339" s="158">
        <f t="shared" si="115"/>
        <v>0</v>
      </c>
      <c r="BG339" s="158">
        <f t="shared" si="116"/>
        <v>0</v>
      </c>
      <c r="BH339" s="158">
        <f t="shared" si="117"/>
        <v>0</v>
      </c>
      <c r="BI339" s="158">
        <f t="shared" si="118"/>
        <v>0</v>
      </c>
      <c r="BJ339" s="20" t="s">
        <v>79</v>
      </c>
      <c r="BK339" s="158">
        <f t="shared" si="119"/>
        <v>0</v>
      </c>
      <c r="BL339" s="20" t="s">
        <v>202</v>
      </c>
      <c r="BM339" s="157" t="s">
        <v>2655</v>
      </c>
    </row>
    <row r="340" spans="1:65" s="2" customFormat="1" ht="14.45" customHeight="1">
      <c r="A340" s="35"/>
      <c r="B340" s="145"/>
      <c r="C340" s="146" t="s">
        <v>1619</v>
      </c>
      <c r="D340" s="146" t="s">
        <v>197</v>
      </c>
      <c r="E340" s="147" t="s">
        <v>5271</v>
      </c>
      <c r="F340" s="148" t="s">
        <v>5272</v>
      </c>
      <c r="G340" s="149" t="s">
        <v>4903</v>
      </c>
      <c r="H340" s="150">
        <v>31</v>
      </c>
      <c r="I340" s="151"/>
      <c r="J340" s="152">
        <f t="shared" si="110"/>
        <v>0</v>
      </c>
      <c r="K340" s="148" t="s">
        <v>3</v>
      </c>
      <c r="L340" s="36"/>
      <c r="M340" s="153" t="s">
        <v>3</v>
      </c>
      <c r="N340" s="154" t="s">
        <v>43</v>
      </c>
      <c r="O340" s="56"/>
      <c r="P340" s="155">
        <f t="shared" si="111"/>
        <v>0</v>
      </c>
      <c r="Q340" s="155">
        <v>0</v>
      </c>
      <c r="R340" s="155">
        <f t="shared" si="112"/>
        <v>0</v>
      </c>
      <c r="S340" s="155">
        <v>0</v>
      </c>
      <c r="T340" s="156">
        <f t="shared" si="113"/>
        <v>0</v>
      </c>
      <c r="U340" s="35"/>
      <c r="V340" s="35"/>
      <c r="W340" s="35"/>
      <c r="X340" s="35"/>
      <c r="Y340" s="35"/>
      <c r="Z340" s="35"/>
      <c r="AA340" s="35"/>
      <c r="AB340" s="35"/>
      <c r="AC340" s="35"/>
      <c r="AD340" s="35"/>
      <c r="AE340" s="35"/>
      <c r="AR340" s="157" t="s">
        <v>202</v>
      </c>
      <c r="AT340" s="157" t="s">
        <v>197</v>
      </c>
      <c r="AU340" s="157" t="s">
        <v>202</v>
      </c>
      <c r="AY340" s="20" t="s">
        <v>195</v>
      </c>
      <c r="BE340" s="158">
        <f t="shared" si="114"/>
        <v>0</v>
      </c>
      <c r="BF340" s="158">
        <f t="shared" si="115"/>
        <v>0</v>
      </c>
      <c r="BG340" s="158">
        <f t="shared" si="116"/>
        <v>0</v>
      </c>
      <c r="BH340" s="158">
        <f t="shared" si="117"/>
        <v>0</v>
      </c>
      <c r="BI340" s="158">
        <f t="shared" si="118"/>
        <v>0</v>
      </c>
      <c r="BJ340" s="20" t="s">
        <v>79</v>
      </c>
      <c r="BK340" s="158">
        <f t="shared" si="119"/>
        <v>0</v>
      </c>
      <c r="BL340" s="20" t="s">
        <v>202</v>
      </c>
      <c r="BM340" s="157" t="s">
        <v>2665</v>
      </c>
    </row>
    <row r="341" spans="1:65" s="2" customFormat="1" ht="14.45" customHeight="1">
      <c r="A341" s="35"/>
      <c r="B341" s="145"/>
      <c r="C341" s="146" t="s">
        <v>1624</v>
      </c>
      <c r="D341" s="146" t="s">
        <v>197</v>
      </c>
      <c r="E341" s="147" t="s">
        <v>5273</v>
      </c>
      <c r="F341" s="148" t="s">
        <v>5274</v>
      </c>
      <c r="G341" s="149" t="s">
        <v>5275</v>
      </c>
      <c r="H341" s="150">
        <v>66</v>
      </c>
      <c r="I341" s="151"/>
      <c r="J341" s="152">
        <f t="shared" si="110"/>
        <v>0</v>
      </c>
      <c r="K341" s="148" t="s">
        <v>3</v>
      </c>
      <c r="L341" s="36"/>
      <c r="M341" s="153" t="s">
        <v>3</v>
      </c>
      <c r="N341" s="154" t="s">
        <v>43</v>
      </c>
      <c r="O341" s="56"/>
      <c r="P341" s="155">
        <f t="shared" si="111"/>
        <v>0</v>
      </c>
      <c r="Q341" s="155">
        <v>0</v>
      </c>
      <c r="R341" s="155">
        <f t="shared" si="112"/>
        <v>0</v>
      </c>
      <c r="S341" s="155">
        <v>0</v>
      </c>
      <c r="T341" s="156">
        <f t="shared" si="113"/>
        <v>0</v>
      </c>
      <c r="U341" s="35"/>
      <c r="V341" s="35"/>
      <c r="W341" s="35"/>
      <c r="X341" s="35"/>
      <c r="Y341" s="35"/>
      <c r="Z341" s="35"/>
      <c r="AA341" s="35"/>
      <c r="AB341" s="35"/>
      <c r="AC341" s="35"/>
      <c r="AD341" s="35"/>
      <c r="AE341" s="35"/>
      <c r="AR341" s="157" t="s">
        <v>202</v>
      </c>
      <c r="AT341" s="157" t="s">
        <v>197</v>
      </c>
      <c r="AU341" s="157" t="s">
        <v>202</v>
      </c>
      <c r="AY341" s="20" t="s">
        <v>195</v>
      </c>
      <c r="BE341" s="158">
        <f t="shared" si="114"/>
        <v>0</v>
      </c>
      <c r="BF341" s="158">
        <f t="shared" si="115"/>
        <v>0</v>
      </c>
      <c r="BG341" s="158">
        <f t="shared" si="116"/>
        <v>0</v>
      </c>
      <c r="BH341" s="158">
        <f t="shared" si="117"/>
        <v>0</v>
      </c>
      <c r="BI341" s="158">
        <f t="shared" si="118"/>
        <v>0</v>
      </c>
      <c r="BJ341" s="20" t="s">
        <v>79</v>
      </c>
      <c r="BK341" s="158">
        <f t="shared" si="119"/>
        <v>0</v>
      </c>
      <c r="BL341" s="20" t="s">
        <v>202</v>
      </c>
      <c r="BM341" s="157" t="s">
        <v>2674</v>
      </c>
    </row>
    <row r="342" spans="1:65" s="2" customFormat="1" ht="14.45" customHeight="1">
      <c r="A342" s="35"/>
      <c r="B342" s="145"/>
      <c r="C342" s="146" t="s">
        <v>1628</v>
      </c>
      <c r="D342" s="146" t="s">
        <v>197</v>
      </c>
      <c r="E342" s="147" t="s">
        <v>5276</v>
      </c>
      <c r="F342" s="148" t="s">
        <v>5277</v>
      </c>
      <c r="G342" s="149" t="s">
        <v>4942</v>
      </c>
      <c r="H342" s="150">
        <v>1</v>
      </c>
      <c r="I342" s="151"/>
      <c r="J342" s="152">
        <f t="shared" si="110"/>
        <v>0</v>
      </c>
      <c r="K342" s="148" t="s">
        <v>3</v>
      </c>
      <c r="L342" s="36"/>
      <c r="M342" s="153" t="s">
        <v>3</v>
      </c>
      <c r="N342" s="154" t="s">
        <v>43</v>
      </c>
      <c r="O342" s="56"/>
      <c r="P342" s="155">
        <f t="shared" si="111"/>
        <v>0</v>
      </c>
      <c r="Q342" s="155">
        <v>0</v>
      </c>
      <c r="R342" s="155">
        <f t="shared" si="112"/>
        <v>0</v>
      </c>
      <c r="S342" s="155">
        <v>0</v>
      </c>
      <c r="T342" s="156">
        <f t="shared" si="113"/>
        <v>0</v>
      </c>
      <c r="U342" s="35"/>
      <c r="V342" s="35"/>
      <c r="W342" s="35"/>
      <c r="X342" s="35"/>
      <c r="Y342" s="35"/>
      <c r="Z342" s="35"/>
      <c r="AA342" s="35"/>
      <c r="AB342" s="35"/>
      <c r="AC342" s="35"/>
      <c r="AD342" s="35"/>
      <c r="AE342" s="35"/>
      <c r="AR342" s="157" t="s">
        <v>202</v>
      </c>
      <c r="AT342" s="157" t="s">
        <v>197</v>
      </c>
      <c r="AU342" s="157" t="s">
        <v>202</v>
      </c>
      <c r="AY342" s="20" t="s">
        <v>195</v>
      </c>
      <c r="BE342" s="158">
        <f t="shared" si="114"/>
        <v>0</v>
      </c>
      <c r="BF342" s="158">
        <f t="shared" si="115"/>
        <v>0</v>
      </c>
      <c r="BG342" s="158">
        <f t="shared" si="116"/>
        <v>0</v>
      </c>
      <c r="BH342" s="158">
        <f t="shared" si="117"/>
        <v>0</v>
      </c>
      <c r="BI342" s="158">
        <f t="shared" si="118"/>
        <v>0</v>
      </c>
      <c r="BJ342" s="20" t="s">
        <v>79</v>
      </c>
      <c r="BK342" s="158">
        <f t="shared" si="119"/>
        <v>0</v>
      </c>
      <c r="BL342" s="20" t="s">
        <v>202</v>
      </c>
      <c r="BM342" s="157" t="s">
        <v>2684</v>
      </c>
    </row>
    <row r="343" spans="1:65" s="16" customFormat="1" ht="20.85" customHeight="1">
      <c r="B343" s="208"/>
      <c r="D343" s="209" t="s">
        <v>71</v>
      </c>
      <c r="E343" s="209" t="s">
        <v>5278</v>
      </c>
      <c r="F343" s="209" t="s">
        <v>5279</v>
      </c>
      <c r="I343" s="210"/>
      <c r="J343" s="211">
        <f>BK343</f>
        <v>0</v>
      </c>
      <c r="L343" s="208"/>
      <c r="M343" s="212"/>
      <c r="N343" s="213"/>
      <c r="O343" s="213"/>
      <c r="P343" s="214">
        <f>SUM(P344:P352)</f>
        <v>0</v>
      </c>
      <c r="Q343" s="213"/>
      <c r="R343" s="214">
        <f>SUM(R344:R352)</f>
        <v>0</v>
      </c>
      <c r="S343" s="213"/>
      <c r="T343" s="215">
        <f>SUM(T344:T352)</f>
        <v>0</v>
      </c>
      <c r="AR343" s="209" t="s">
        <v>79</v>
      </c>
      <c r="AT343" s="216" t="s">
        <v>71</v>
      </c>
      <c r="AU343" s="216" t="s">
        <v>109</v>
      </c>
      <c r="AY343" s="209" t="s">
        <v>195</v>
      </c>
      <c r="BK343" s="217">
        <f>SUM(BK344:BK352)</f>
        <v>0</v>
      </c>
    </row>
    <row r="344" spans="1:65" s="2" customFormat="1" ht="14.45" customHeight="1">
      <c r="A344" s="35"/>
      <c r="B344" s="145"/>
      <c r="C344" s="146" t="s">
        <v>1634</v>
      </c>
      <c r="D344" s="146" t="s">
        <v>197</v>
      </c>
      <c r="E344" s="147" t="s">
        <v>5280</v>
      </c>
      <c r="F344" s="148" t="s">
        <v>5281</v>
      </c>
      <c r="G344" s="149" t="s">
        <v>321</v>
      </c>
      <c r="H344" s="150">
        <v>630</v>
      </c>
      <c r="I344" s="151"/>
      <c r="J344" s="152">
        <f t="shared" ref="J344:J352" si="120">ROUND(I344*H344,2)</f>
        <v>0</v>
      </c>
      <c r="K344" s="148" t="s">
        <v>3</v>
      </c>
      <c r="L344" s="36"/>
      <c r="M344" s="153" t="s">
        <v>3</v>
      </c>
      <c r="N344" s="154" t="s">
        <v>43</v>
      </c>
      <c r="O344" s="56"/>
      <c r="P344" s="155">
        <f t="shared" ref="P344:P352" si="121">O344*H344</f>
        <v>0</v>
      </c>
      <c r="Q344" s="155">
        <v>0</v>
      </c>
      <c r="R344" s="155">
        <f t="shared" ref="R344:R352" si="122">Q344*H344</f>
        <v>0</v>
      </c>
      <c r="S344" s="155">
        <v>0</v>
      </c>
      <c r="T344" s="156">
        <f t="shared" ref="T344:T352" si="123">S344*H344</f>
        <v>0</v>
      </c>
      <c r="U344" s="35"/>
      <c r="V344" s="35"/>
      <c r="W344" s="35"/>
      <c r="X344" s="35"/>
      <c r="Y344" s="35"/>
      <c r="Z344" s="35"/>
      <c r="AA344" s="35"/>
      <c r="AB344" s="35"/>
      <c r="AC344" s="35"/>
      <c r="AD344" s="35"/>
      <c r="AE344" s="35"/>
      <c r="AR344" s="157" t="s">
        <v>202</v>
      </c>
      <c r="AT344" s="157" t="s">
        <v>197</v>
      </c>
      <c r="AU344" s="157" t="s">
        <v>202</v>
      </c>
      <c r="AY344" s="20" t="s">
        <v>195</v>
      </c>
      <c r="BE344" s="158">
        <f t="shared" ref="BE344:BE352" si="124">IF(N344="základní",J344,0)</f>
        <v>0</v>
      </c>
      <c r="BF344" s="158">
        <f t="shared" ref="BF344:BF352" si="125">IF(N344="snížená",J344,0)</f>
        <v>0</v>
      </c>
      <c r="BG344" s="158">
        <f t="shared" ref="BG344:BG352" si="126">IF(N344="zákl. přenesená",J344,0)</f>
        <v>0</v>
      </c>
      <c r="BH344" s="158">
        <f t="shared" ref="BH344:BH352" si="127">IF(N344="sníž. přenesená",J344,0)</f>
        <v>0</v>
      </c>
      <c r="BI344" s="158">
        <f t="shared" ref="BI344:BI352" si="128">IF(N344="nulová",J344,0)</f>
        <v>0</v>
      </c>
      <c r="BJ344" s="20" t="s">
        <v>79</v>
      </c>
      <c r="BK344" s="158">
        <f t="shared" ref="BK344:BK352" si="129">ROUND(I344*H344,2)</f>
        <v>0</v>
      </c>
      <c r="BL344" s="20" t="s">
        <v>202</v>
      </c>
      <c r="BM344" s="157" t="s">
        <v>2694</v>
      </c>
    </row>
    <row r="345" spans="1:65" s="2" customFormat="1" ht="14.45" customHeight="1">
      <c r="A345" s="35"/>
      <c r="B345" s="145"/>
      <c r="C345" s="146" t="s">
        <v>1644</v>
      </c>
      <c r="D345" s="146" t="s">
        <v>197</v>
      </c>
      <c r="E345" s="147" t="s">
        <v>5282</v>
      </c>
      <c r="F345" s="148" t="s">
        <v>5283</v>
      </c>
      <c r="G345" s="149" t="s">
        <v>4903</v>
      </c>
      <c r="H345" s="150">
        <v>60</v>
      </c>
      <c r="I345" s="151"/>
      <c r="J345" s="152">
        <f t="shared" si="120"/>
        <v>0</v>
      </c>
      <c r="K345" s="148" t="s">
        <v>3</v>
      </c>
      <c r="L345" s="36"/>
      <c r="M345" s="153" t="s">
        <v>3</v>
      </c>
      <c r="N345" s="154" t="s">
        <v>43</v>
      </c>
      <c r="O345" s="56"/>
      <c r="P345" s="155">
        <f t="shared" si="121"/>
        <v>0</v>
      </c>
      <c r="Q345" s="155">
        <v>0</v>
      </c>
      <c r="R345" s="155">
        <f t="shared" si="122"/>
        <v>0</v>
      </c>
      <c r="S345" s="155">
        <v>0</v>
      </c>
      <c r="T345" s="156">
        <f t="shared" si="123"/>
        <v>0</v>
      </c>
      <c r="U345" s="35"/>
      <c r="V345" s="35"/>
      <c r="W345" s="35"/>
      <c r="X345" s="35"/>
      <c r="Y345" s="35"/>
      <c r="Z345" s="35"/>
      <c r="AA345" s="35"/>
      <c r="AB345" s="35"/>
      <c r="AC345" s="35"/>
      <c r="AD345" s="35"/>
      <c r="AE345" s="35"/>
      <c r="AR345" s="157" t="s">
        <v>202</v>
      </c>
      <c r="AT345" s="157" t="s">
        <v>197</v>
      </c>
      <c r="AU345" s="157" t="s">
        <v>202</v>
      </c>
      <c r="AY345" s="20" t="s">
        <v>195</v>
      </c>
      <c r="BE345" s="158">
        <f t="shared" si="124"/>
        <v>0</v>
      </c>
      <c r="BF345" s="158">
        <f t="shared" si="125"/>
        <v>0</v>
      </c>
      <c r="BG345" s="158">
        <f t="shared" si="126"/>
        <v>0</v>
      </c>
      <c r="BH345" s="158">
        <f t="shared" si="127"/>
        <v>0</v>
      </c>
      <c r="BI345" s="158">
        <f t="shared" si="128"/>
        <v>0</v>
      </c>
      <c r="BJ345" s="20" t="s">
        <v>79</v>
      </c>
      <c r="BK345" s="158">
        <f t="shared" si="129"/>
        <v>0</v>
      </c>
      <c r="BL345" s="20" t="s">
        <v>202</v>
      </c>
      <c r="BM345" s="157" t="s">
        <v>2705</v>
      </c>
    </row>
    <row r="346" spans="1:65" s="2" customFormat="1" ht="14.45" customHeight="1">
      <c r="A346" s="35"/>
      <c r="B346" s="145"/>
      <c r="C346" s="146" t="s">
        <v>1658</v>
      </c>
      <c r="D346" s="146" t="s">
        <v>197</v>
      </c>
      <c r="E346" s="147" t="s">
        <v>5284</v>
      </c>
      <c r="F346" s="148" t="s">
        <v>5285</v>
      </c>
      <c r="G346" s="149" t="s">
        <v>4903</v>
      </c>
      <c r="H346" s="150">
        <v>6</v>
      </c>
      <c r="I346" s="151"/>
      <c r="J346" s="152">
        <f t="shared" si="120"/>
        <v>0</v>
      </c>
      <c r="K346" s="148" t="s">
        <v>3</v>
      </c>
      <c r="L346" s="36"/>
      <c r="M346" s="153" t="s">
        <v>3</v>
      </c>
      <c r="N346" s="154" t="s">
        <v>43</v>
      </c>
      <c r="O346" s="56"/>
      <c r="P346" s="155">
        <f t="shared" si="121"/>
        <v>0</v>
      </c>
      <c r="Q346" s="155">
        <v>0</v>
      </c>
      <c r="R346" s="155">
        <f t="shared" si="122"/>
        <v>0</v>
      </c>
      <c r="S346" s="155">
        <v>0</v>
      </c>
      <c r="T346" s="156">
        <f t="shared" si="123"/>
        <v>0</v>
      </c>
      <c r="U346" s="35"/>
      <c r="V346" s="35"/>
      <c r="W346" s="35"/>
      <c r="X346" s="35"/>
      <c r="Y346" s="35"/>
      <c r="Z346" s="35"/>
      <c r="AA346" s="35"/>
      <c r="AB346" s="35"/>
      <c r="AC346" s="35"/>
      <c r="AD346" s="35"/>
      <c r="AE346" s="35"/>
      <c r="AR346" s="157" t="s">
        <v>202</v>
      </c>
      <c r="AT346" s="157" t="s">
        <v>197</v>
      </c>
      <c r="AU346" s="157" t="s">
        <v>202</v>
      </c>
      <c r="AY346" s="20" t="s">
        <v>195</v>
      </c>
      <c r="BE346" s="158">
        <f t="shared" si="124"/>
        <v>0</v>
      </c>
      <c r="BF346" s="158">
        <f t="shared" si="125"/>
        <v>0</v>
      </c>
      <c r="BG346" s="158">
        <f t="shared" si="126"/>
        <v>0</v>
      </c>
      <c r="BH346" s="158">
        <f t="shared" si="127"/>
        <v>0</v>
      </c>
      <c r="BI346" s="158">
        <f t="shared" si="128"/>
        <v>0</v>
      </c>
      <c r="BJ346" s="20" t="s">
        <v>79</v>
      </c>
      <c r="BK346" s="158">
        <f t="shared" si="129"/>
        <v>0</v>
      </c>
      <c r="BL346" s="20" t="s">
        <v>202</v>
      </c>
      <c r="BM346" s="157" t="s">
        <v>2711</v>
      </c>
    </row>
    <row r="347" spans="1:65" s="2" customFormat="1" ht="14.45" customHeight="1">
      <c r="A347" s="35"/>
      <c r="B347" s="145"/>
      <c r="C347" s="146" t="s">
        <v>1665</v>
      </c>
      <c r="D347" s="146" t="s">
        <v>197</v>
      </c>
      <c r="E347" s="147" t="s">
        <v>5286</v>
      </c>
      <c r="F347" s="148" t="s">
        <v>5287</v>
      </c>
      <c r="G347" s="149" t="s">
        <v>4903</v>
      </c>
      <c r="H347" s="150">
        <v>61</v>
      </c>
      <c r="I347" s="151"/>
      <c r="J347" s="152">
        <f t="shared" si="120"/>
        <v>0</v>
      </c>
      <c r="K347" s="148" t="s">
        <v>3</v>
      </c>
      <c r="L347" s="36"/>
      <c r="M347" s="153" t="s">
        <v>3</v>
      </c>
      <c r="N347" s="154" t="s">
        <v>43</v>
      </c>
      <c r="O347" s="56"/>
      <c r="P347" s="155">
        <f t="shared" si="121"/>
        <v>0</v>
      </c>
      <c r="Q347" s="155">
        <v>0</v>
      </c>
      <c r="R347" s="155">
        <f t="shared" si="122"/>
        <v>0</v>
      </c>
      <c r="S347" s="155">
        <v>0</v>
      </c>
      <c r="T347" s="156">
        <f t="shared" si="123"/>
        <v>0</v>
      </c>
      <c r="U347" s="35"/>
      <c r="V347" s="35"/>
      <c r="W347" s="35"/>
      <c r="X347" s="35"/>
      <c r="Y347" s="35"/>
      <c r="Z347" s="35"/>
      <c r="AA347" s="35"/>
      <c r="AB347" s="35"/>
      <c r="AC347" s="35"/>
      <c r="AD347" s="35"/>
      <c r="AE347" s="35"/>
      <c r="AR347" s="157" t="s">
        <v>202</v>
      </c>
      <c r="AT347" s="157" t="s">
        <v>197</v>
      </c>
      <c r="AU347" s="157" t="s">
        <v>202</v>
      </c>
      <c r="AY347" s="20" t="s">
        <v>195</v>
      </c>
      <c r="BE347" s="158">
        <f t="shared" si="124"/>
        <v>0</v>
      </c>
      <c r="BF347" s="158">
        <f t="shared" si="125"/>
        <v>0</v>
      </c>
      <c r="BG347" s="158">
        <f t="shared" si="126"/>
        <v>0</v>
      </c>
      <c r="BH347" s="158">
        <f t="shared" si="127"/>
        <v>0</v>
      </c>
      <c r="BI347" s="158">
        <f t="shared" si="128"/>
        <v>0</v>
      </c>
      <c r="BJ347" s="20" t="s">
        <v>79</v>
      </c>
      <c r="BK347" s="158">
        <f t="shared" si="129"/>
        <v>0</v>
      </c>
      <c r="BL347" s="20" t="s">
        <v>202</v>
      </c>
      <c r="BM347" s="157" t="s">
        <v>2719</v>
      </c>
    </row>
    <row r="348" spans="1:65" s="2" customFormat="1" ht="14.45" customHeight="1">
      <c r="A348" s="35"/>
      <c r="B348" s="145"/>
      <c r="C348" s="146" t="s">
        <v>1670</v>
      </c>
      <c r="D348" s="146" t="s">
        <v>197</v>
      </c>
      <c r="E348" s="147" t="s">
        <v>5288</v>
      </c>
      <c r="F348" s="148" t="s">
        <v>5289</v>
      </c>
      <c r="G348" s="149" t="s">
        <v>4903</v>
      </c>
      <c r="H348" s="150">
        <v>54</v>
      </c>
      <c r="I348" s="151"/>
      <c r="J348" s="152">
        <f t="shared" si="120"/>
        <v>0</v>
      </c>
      <c r="K348" s="148" t="s">
        <v>3</v>
      </c>
      <c r="L348" s="36"/>
      <c r="M348" s="153" t="s">
        <v>3</v>
      </c>
      <c r="N348" s="154" t="s">
        <v>43</v>
      </c>
      <c r="O348" s="56"/>
      <c r="P348" s="155">
        <f t="shared" si="121"/>
        <v>0</v>
      </c>
      <c r="Q348" s="155">
        <v>0</v>
      </c>
      <c r="R348" s="155">
        <f t="shared" si="122"/>
        <v>0</v>
      </c>
      <c r="S348" s="155">
        <v>0</v>
      </c>
      <c r="T348" s="156">
        <f t="shared" si="123"/>
        <v>0</v>
      </c>
      <c r="U348" s="35"/>
      <c r="V348" s="35"/>
      <c r="W348" s="35"/>
      <c r="X348" s="35"/>
      <c r="Y348" s="35"/>
      <c r="Z348" s="35"/>
      <c r="AA348" s="35"/>
      <c r="AB348" s="35"/>
      <c r="AC348" s="35"/>
      <c r="AD348" s="35"/>
      <c r="AE348" s="35"/>
      <c r="AR348" s="157" t="s">
        <v>202</v>
      </c>
      <c r="AT348" s="157" t="s">
        <v>197</v>
      </c>
      <c r="AU348" s="157" t="s">
        <v>202</v>
      </c>
      <c r="AY348" s="20" t="s">
        <v>195</v>
      </c>
      <c r="BE348" s="158">
        <f t="shared" si="124"/>
        <v>0</v>
      </c>
      <c r="BF348" s="158">
        <f t="shared" si="125"/>
        <v>0</v>
      </c>
      <c r="BG348" s="158">
        <f t="shared" si="126"/>
        <v>0</v>
      </c>
      <c r="BH348" s="158">
        <f t="shared" si="127"/>
        <v>0</v>
      </c>
      <c r="BI348" s="158">
        <f t="shared" si="128"/>
        <v>0</v>
      </c>
      <c r="BJ348" s="20" t="s">
        <v>79</v>
      </c>
      <c r="BK348" s="158">
        <f t="shared" si="129"/>
        <v>0</v>
      </c>
      <c r="BL348" s="20" t="s">
        <v>202</v>
      </c>
      <c r="BM348" s="157" t="s">
        <v>2731</v>
      </c>
    </row>
    <row r="349" spans="1:65" s="2" customFormat="1" ht="14.45" customHeight="1">
      <c r="A349" s="35"/>
      <c r="B349" s="145"/>
      <c r="C349" s="146" t="s">
        <v>1674</v>
      </c>
      <c r="D349" s="146" t="s">
        <v>197</v>
      </c>
      <c r="E349" s="147" t="s">
        <v>5290</v>
      </c>
      <c r="F349" s="148" t="s">
        <v>5291</v>
      </c>
      <c r="G349" s="149" t="s">
        <v>4903</v>
      </c>
      <c r="H349" s="150">
        <v>54</v>
      </c>
      <c r="I349" s="151"/>
      <c r="J349" s="152">
        <f t="shared" si="120"/>
        <v>0</v>
      </c>
      <c r="K349" s="148" t="s">
        <v>3</v>
      </c>
      <c r="L349" s="36"/>
      <c r="M349" s="153" t="s">
        <v>3</v>
      </c>
      <c r="N349" s="154" t="s">
        <v>43</v>
      </c>
      <c r="O349" s="56"/>
      <c r="P349" s="155">
        <f t="shared" si="121"/>
        <v>0</v>
      </c>
      <c r="Q349" s="155">
        <v>0</v>
      </c>
      <c r="R349" s="155">
        <f t="shared" si="122"/>
        <v>0</v>
      </c>
      <c r="S349" s="155">
        <v>0</v>
      </c>
      <c r="T349" s="156">
        <f t="shared" si="123"/>
        <v>0</v>
      </c>
      <c r="U349" s="35"/>
      <c r="V349" s="35"/>
      <c r="W349" s="35"/>
      <c r="X349" s="35"/>
      <c r="Y349" s="35"/>
      <c r="Z349" s="35"/>
      <c r="AA349" s="35"/>
      <c r="AB349" s="35"/>
      <c r="AC349" s="35"/>
      <c r="AD349" s="35"/>
      <c r="AE349" s="35"/>
      <c r="AR349" s="157" t="s">
        <v>202</v>
      </c>
      <c r="AT349" s="157" t="s">
        <v>197</v>
      </c>
      <c r="AU349" s="157" t="s">
        <v>202</v>
      </c>
      <c r="AY349" s="20" t="s">
        <v>195</v>
      </c>
      <c r="BE349" s="158">
        <f t="shared" si="124"/>
        <v>0</v>
      </c>
      <c r="BF349" s="158">
        <f t="shared" si="125"/>
        <v>0</v>
      </c>
      <c r="BG349" s="158">
        <f t="shared" si="126"/>
        <v>0</v>
      </c>
      <c r="BH349" s="158">
        <f t="shared" si="127"/>
        <v>0</v>
      </c>
      <c r="BI349" s="158">
        <f t="shared" si="128"/>
        <v>0</v>
      </c>
      <c r="BJ349" s="20" t="s">
        <v>79</v>
      </c>
      <c r="BK349" s="158">
        <f t="shared" si="129"/>
        <v>0</v>
      </c>
      <c r="BL349" s="20" t="s">
        <v>202</v>
      </c>
      <c r="BM349" s="157" t="s">
        <v>2740</v>
      </c>
    </row>
    <row r="350" spans="1:65" s="2" customFormat="1" ht="14.45" customHeight="1">
      <c r="A350" s="35"/>
      <c r="B350" s="145"/>
      <c r="C350" s="146" t="s">
        <v>1678</v>
      </c>
      <c r="D350" s="146" t="s">
        <v>197</v>
      </c>
      <c r="E350" s="147" t="s">
        <v>5292</v>
      </c>
      <c r="F350" s="148" t="s">
        <v>5293</v>
      </c>
      <c r="G350" s="149" t="s">
        <v>321</v>
      </c>
      <c r="H350" s="150">
        <v>630</v>
      </c>
      <c r="I350" s="151"/>
      <c r="J350" s="152">
        <f t="shared" si="120"/>
        <v>0</v>
      </c>
      <c r="K350" s="148" t="s">
        <v>3</v>
      </c>
      <c r="L350" s="36"/>
      <c r="M350" s="153" t="s">
        <v>3</v>
      </c>
      <c r="N350" s="154" t="s">
        <v>43</v>
      </c>
      <c r="O350" s="56"/>
      <c r="P350" s="155">
        <f t="shared" si="121"/>
        <v>0</v>
      </c>
      <c r="Q350" s="155">
        <v>0</v>
      </c>
      <c r="R350" s="155">
        <f t="shared" si="122"/>
        <v>0</v>
      </c>
      <c r="S350" s="155">
        <v>0</v>
      </c>
      <c r="T350" s="156">
        <f t="shared" si="123"/>
        <v>0</v>
      </c>
      <c r="U350" s="35"/>
      <c r="V350" s="35"/>
      <c r="W350" s="35"/>
      <c r="X350" s="35"/>
      <c r="Y350" s="35"/>
      <c r="Z350" s="35"/>
      <c r="AA350" s="35"/>
      <c r="AB350" s="35"/>
      <c r="AC350" s="35"/>
      <c r="AD350" s="35"/>
      <c r="AE350" s="35"/>
      <c r="AR350" s="157" t="s">
        <v>202</v>
      </c>
      <c r="AT350" s="157" t="s">
        <v>197</v>
      </c>
      <c r="AU350" s="157" t="s">
        <v>202</v>
      </c>
      <c r="AY350" s="20" t="s">
        <v>195</v>
      </c>
      <c r="BE350" s="158">
        <f t="shared" si="124"/>
        <v>0</v>
      </c>
      <c r="BF350" s="158">
        <f t="shared" si="125"/>
        <v>0</v>
      </c>
      <c r="BG350" s="158">
        <f t="shared" si="126"/>
        <v>0</v>
      </c>
      <c r="BH350" s="158">
        <f t="shared" si="127"/>
        <v>0</v>
      </c>
      <c r="BI350" s="158">
        <f t="shared" si="128"/>
        <v>0</v>
      </c>
      <c r="BJ350" s="20" t="s">
        <v>79</v>
      </c>
      <c r="BK350" s="158">
        <f t="shared" si="129"/>
        <v>0</v>
      </c>
      <c r="BL350" s="20" t="s">
        <v>202</v>
      </c>
      <c r="BM350" s="157" t="s">
        <v>2748</v>
      </c>
    </row>
    <row r="351" spans="1:65" s="2" customFormat="1" ht="14.45" customHeight="1">
      <c r="A351" s="35"/>
      <c r="B351" s="145"/>
      <c r="C351" s="146" t="s">
        <v>1693</v>
      </c>
      <c r="D351" s="146" t="s">
        <v>197</v>
      </c>
      <c r="E351" s="147" t="s">
        <v>5294</v>
      </c>
      <c r="F351" s="148" t="s">
        <v>5224</v>
      </c>
      <c r="G351" s="149" t="s">
        <v>4903</v>
      </c>
      <c r="H351" s="150">
        <v>50</v>
      </c>
      <c r="I351" s="151"/>
      <c r="J351" s="152">
        <f t="shared" si="120"/>
        <v>0</v>
      </c>
      <c r="K351" s="148" t="s">
        <v>3</v>
      </c>
      <c r="L351" s="36"/>
      <c r="M351" s="153" t="s">
        <v>3</v>
      </c>
      <c r="N351" s="154" t="s">
        <v>43</v>
      </c>
      <c r="O351" s="56"/>
      <c r="P351" s="155">
        <f t="shared" si="121"/>
        <v>0</v>
      </c>
      <c r="Q351" s="155">
        <v>0</v>
      </c>
      <c r="R351" s="155">
        <f t="shared" si="122"/>
        <v>0</v>
      </c>
      <c r="S351" s="155">
        <v>0</v>
      </c>
      <c r="T351" s="156">
        <f t="shared" si="123"/>
        <v>0</v>
      </c>
      <c r="U351" s="35"/>
      <c r="V351" s="35"/>
      <c r="W351" s="35"/>
      <c r="X351" s="35"/>
      <c r="Y351" s="35"/>
      <c r="Z351" s="35"/>
      <c r="AA351" s="35"/>
      <c r="AB351" s="35"/>
      <c r="AC351" s="35"/>
      <c r="AD351" s="35"/>
      <c r="AE351" s="35"/>
      <c r="AR351" s="157" t="s">
        <v>202</v>
      </c>
      <c r="AT351" s="157" t="s">
        <v>197</v>
      </c>
      <c r="AU351" s="157" t="s">
        <v>202</v>
      </c>
      <c r="AY351" s="20" t="s">
        <v>195</v>
      </c>
      <c r="BE351" s="158">
        <f t="shared" si="124"/>
        <v>0</v>
      </c>
      <c r="BF351" s="158">
        <f t="shared" si="125"/>
        <v>0</v>
      </c>
      <c r="BG351" s="158">
        <f t="shared" si="126"/>
        <v>0</v>
      </c>
      <c r="BH351" s="158">
        <f t="shared" si="127"/>
        <v>0</v>
      </c>
      <c r="BI351" s="158">
        <f t="shared" si="128"/>
        <v>0</v>
      </c>
      <c r="BJ351" s="20" t="s">
        <v>79</v>
      </c>
      <c r="BK351" s="158">
        <f t="shared" si="129"/>
        <v>0</v>
      </c>
      <c r="BL351" s="20" t="s">
        <v>202</v>
      </c>
      <c r="BM351" s="157" t="s">
        <v>2759</v>
      </c>
    </row>
    <row r="352" spans="1:65" s="2" customFormat="1" ht="14.45" customHeight="1">
      <c r="A352" s="35"/>
      <c r="B352" s="145"/>
      <c r="C352" s="146" t="s">
        <v>1701</v>
      </c>
      <c r="D352" s="146" t="s">
        <v>197</v>
      </c>
      <c r="E352" s="147" t="s">
        <v>5295</v>
      </c>
      <c r="F352" s="148" t="s">
        <v>5047</v>
      </c>
      <c r="G352" s="149" t="s">
        <v>4942</v>
      </c>
      <c r="H352" s="150">
        <v>1</v>
      </c>
      <c r="I352" s="151"/>
      <c r="J352" s="152">
        <f t="shared" si="120"/>
        <v>0</v>
      </c>
      <c r="K352" s="148" t="s">
        <v>3</v>
      </c>
      <c r="L352" s="36"/>
      <c r="M352" s="153" t="s">
        <v>3</v>
      </c>
      <c r="N352" s="154" t="s">
        <v>43</v>
      </c>
      <c r="O352" s="56"/>
      <c r="P352" s="155">
        <f t="shared" si="121"/>
        <v>0</v>
      </c>
      <c r="Q352" s="155">
        <v>0</v>
      </c>
      <c r="R352" s="155">
        <f t="shared" si="122"/>
        <v>0</v>
      </c>
      <c r="S352" s="155">
        <v>0</v>
      </c>
      <c r="T352" s="156">
        <f t="shared" si="123"/>
        <v>0</v>
      </c>
      <c r="U352" s="35"/>
      <c r="V352" s="35"/>
      <c r="W352" s="35"/>
      <c r="X352" s="35"/>
      <c r="Y352" s="35"/>
      <c r="Z352" s="35"/>
      <c r="AA352" s="35"/>
      <c r="AB352" s="35"/>
      <c r="AC352" s="35"/>
      <c r="AD352" s="35"/>
      <c r="AE352" s="35"/>
      <c r="AR352" s="157" t="s">
        <v>202</v>
      </c>
      <c r="AT352" s="157" t="s">
        <v>197</v>
      </c>
      <c r="AU352" s="157" t="s">
        <v>202</v>
      </c>
      <c r="AY352" s="20" t="s">
        <v>195</v>
      </c>
      <c r="BE352" s="158">
        <f t="shared" si="124"/>
        <v>0</v>
      </c>
      <c r="BF352" s="158">
        <f t="shared" si="125"/>
        <v>0</v>
      </c>
      <c r="BG352" s="158">
        <f t="shared" si="126"/>
        <v>0</v>
      </c>
      <c r="BH352" s="158">
        <f t="shared" si="127"/>
        <v>0</v>
      </c>
      <c r="BI352" s="158">
        <f t="shared" si="128"/>
        <v>0</v>
      </c>
      <c r="BJ352" s="20" t="s">
        <v>79</v>
      </c>
      <c r="BK352" s="158">
        <f t="shared" si="129"/>
        <v>0</v>
      </c>
      <c r="BL352" s="20" t="s">
        <v>202</v>
      </c>
      <c r="BM352" s="157" t="s">
        <v>2766</v>
      </c>
    </row>
    <row r="353" spans="1:65" s="16" customFormat="1" ht="20.85" customHeight="1">
      <c r="B353" s="208"/>
      <c r="D353" s="209" t="s">
        <v>71</v>
      </c>
      <c r="E353" s="209" t="s">
        <v>5296</v>
      </c>
      <c r="F353" s="209" t="s">
        <v>5297</v>
      </c>
      <c r="I353" s="210"/>
      <c r="J353" s="211">
        <f>BK353</f>
        <v>0</v>
      </c>
      <c r="L353" s="208"/>
      <c r="M353" s="212"/>
      <c r="N353" s="213"/>
      <c r="O353" s="213"/>
      <c r="P353" s="214">
        <f>SUM(P354:P361)</f>
        <v>0</v>
      </c>
      <c r="Q353" s="213"/>
      <c r="R353" s="214">
        <f>SUM(R354:R361)</f>
        <v>0</v>
      </c>
      <c r="S353" s="213"/>
      <c r="T353" s="215">
        <f>SUM(T354:T361)</f>
        <v>0</v>
      </c>
      <c r="AR353" s="209" t="s">
        <v>79</v>
      </c>
      <c r="AT353" s="216" t="s">
        <v>71</v>
      </c>
      <c r="AU353" s="216" t="s">
        <v>109</v>
      </c>
      <c r="AY353" s="209" t="s">
        <v>195</v>
      </c>
      <c r="BK353" s="217">
        <f>SUM(BK354:BK361)</f>
        <v>0</v>
      </c>
    </row>
    <row r="354" spans="1:65" s="2" customFormat="1" ht="14.45" customHeight="1">
      <c r="A354" s="35"/>
      <c r="B354" s="145"/>
      <c r="C354" s="146" t="s">
        <v>1708</v>
      </c>
      <c r="D354" s="146" t="s">
        <v>197</v>
      </c>
      <c r="E354" s="147" t="s">
        <v>4979</v>
      </c>
      <c r="F354" s="148" t="s">
        <v>4980</v>
      </c>
      <c r="G354" s="149" t="s">
        <v>321</v>
      </c>
      <c r="H354" s="150">
        <v>630</v>
      </c>
      <c r="I354" s="151"/>
      <c r="J354" s="152">
        <f t="shared" ref="J354:J361" si="130">ROUND(I354*H354,2)</f>
        <v>0</v>
      </c>
      <c r="K354" s="148" t="s">
        <v>3</v>
      </c>
      <c r="L354" s="36"/>
      <c r="M354" s="153" t="s">
        <v>3</v>
      </c>
      <c r="N354" s="154" t="s">
        <v>43</v>
      </c>
      <c r="O354" s="56"/>
      <c r="P354" s="155">
        <f t="shared" ref="P354:P361" si="131">O354*H354</f>
        <v>0</v>
      </c>
      <c r="Q354" s="155">
        <v>0</v>
      </c>
      <c r="R354" s="155">
        <f t="shared" ref="R354:R361" si="132">Q354*H354</f>
        <v>0</v>
      </c>
      <c r="S354" s="155">
        <v>0</v>
      </c>
      <c r="T354" s="156">
        <f t="shared" ref="T354:T361" si="133">S354*H354</f>
        <v>0</v>
      </c>
      <c r="U354" s="35"/>
      <c r="V354" s="35"/>
      <c r="W354" s="35"/>
      <c r="X354" s="35"/>
      <c r="Y354" s="35"/>
      <c r="Z354" s="35"/>
      <c r="AA354" s="35"/>
      <c r="AB354" s="35"/>
      <c r="AC354" s="35"/>
      <c r="AD354" s="35"/>
      <c r="AE354" s="35"/>
      <c r="AR354" s="157" t="s">
        <v>202</v>
      </c>
      <c r="AT354" s="157" t="s">
        <v>197</v>
      </c>
      <c r="AU354" s="157" t="s">
        <v>202</v>
      </c>
      <c r="AY354" s="20" t="s">
        <v>195</v>
      </c>
      <c r="BE354" s="158">
        <f t="shared" ref="BE354:BE361" si="134">IF(N354="základní",J354,0)</f>
        <v>0</v>
      </c>
      <c r="BF354" s="158">
        <f t="shared" ref="BF354:BF361" si="135">IF(N354="snížená",J354,0)</f>
        <v>0</v>
      </c>
      <c r="BG354" s="158">
        <f t="shared" ref="BG354:BG361" si="136">IF(N354="zákl. přenesená",J354,0)</f>
        <v>0</v>
      </c>
      <c r="BH354" s="158">
        <f t="shared" ref="BH354:BH361" si="137">IF(N354="sníž. přenesená",J354,0)</f>
        <v>0</v>
      </c>
      <c r="BI354" s="158">
        <f t="shared" ref="BI354:BI361" si="138">IF(N354="nulová",J354,0)</f>
        <v>0</v>
      </c>
      <c r="BJ354" s="20" t="s">
        <v>79</v>
      </c>
      <c r="BK354" s="158">
        <f t="shared" ref="BK354:BK361" si="139">ROUND(I354*H354,2)</f>
        <v>0</v>
      </c>
      <c r="BL354" s="20" t="s">
        <v>202</v>
      </c>
      <c r="BM354" s="157" t="s">
        <v>2775</v>
      </c>
    </row>
    <row r="355" spans="1:65" s="2" customFormat="1" ht="24.2" customHeight="1">
      <c r="A355" s="35"/>
      <c r="B355" s="145"/>
      <c r="C355" s="146" t="s">
        <v>1839</v>
      </c>
      <c r="D355" s="146" t="s">
        <v>197</v>
      </c>
      <c r="E355" s="147" t="s">
        <v>5298</v>
      </c>
      <c r="F355" s="148" t="s">
        <v>5299</v>
      </c>
      <c r="G355" s="149" t="s">
        <v>321</v>
      </c>
      <c r="H355" s="150">
        <v>630</v>
      </c>
      <c r="I355" s="151"/>
      <c r="J355" s="152">
        <f t="shared" si="130"/>
        <v>0</v>
      </c>
      <c r="K355" s="148" t="s">
        <v>3</v>
      </c>
      <c r="L355" s="36"/>
      <c r="M355" s="153" t="s">
        <v>3</v>
      </c>
      <c r="N355" s="154" t="s">
        <v>43</v>
      </c>
      <c r="O355" s="56"/>
      <c r="P355" s="155">
        <f t="shared" si="131"/>
        <v>0</v>
      </c>
      <c r="Q355" s="155">
        <v>0</v>
      </c>
      <c r="R355" s="155">
        <f t="shared" si="132"/>
        <v>0</v>
      </c>
      <c r="S355" s="155">
        <v>0</v>
      </c>
      <c r="T355" s="156">
        <f t="shared" si="133"/>
        <v>0</v>
      </c>
      <c r="U355" s="35"/>
      <c r="V355" s="35"/>
      <c r="W355" s="35"/>
      <c r="X355" s="35"/>
      <c r="Y355" s="35"/>
      <c r="Z355" s="35"/>
      <c r="AA355" s="35"/>
      <c r="AB355" s="35"/>
      <c r="AC355" s="35"/>
      <c r="AD355" s="35"/>
      <c r="AE355" s="35"/>
      <c r="AR355" s="157" t="s">
        <v>202</v>
      </c>
      <c r="AT355" s="157" t="s">
        <v>197</v>
      </c>
      <c r="AU355" s="157" t="s">
        <v>202</v>
      </c>
      <c r="AY355" s="20" t="s">
        <v>195</v>
      </c>
      <c r="BE355" s="158">
        <f t="shared" si="134"/>
        <v>0</v>
      </c>
      <c r="BF355" s="158">
        <f t="shared" si="135"/>
        <v>0</v>
      </c>
      <c r="BG355" s="158">
        <f t="shared" si="136"/>
        <v>0</v>
      </c>
      <c r="BH355" s="158">
        <f t="shared" si="137"/>
        <v>0</v>
      </c>
      <c r="BI355" s="158">
        <f t="shared" si="138"/>
        <v>0</v>
      </c>
      <c r="BJ355" s="20" t="s">
        <v>79</v>
      </c>
      <c r="BK355" s="158">
        <f t="shared" si="139"/>
        <v>0</v>
      </c>
      <c r="BL355" s="20" t="s">
        <v>202</v>
      </c>
      <c r="BM355" s="157" t="s">
        <v>2785</v>
      </c>
    </row>
    <row r="356" spans="1:65" s="2" customFormat="1" ht="14.45" customHeight="1">
      <c r="A356" s="35"/>
      <c r="B356" s="145"/>
      <c r="C356" s="146" t="s">
        <v>1844</v>
      </c>
      <c r="D356" s="146" t="s">
        <v>197</v>
      </c>
      <c r="E356" s="147" t="s">
        <v>5300</v>
      </c>
      <c r="F356" s="148" t="s">
        <v>5050</v>
      </c>
      <c r="G356" s="149" t="s">
        <v>4903</v>
      </c>
      <c r="H356" s="150">
        <v>46</v>
      </c>
      <c r="I356" s="151"/>
      <c r="J356" s="152">
        <f t="shared" si="130"/>
        <v>0</v>
      </c>
      <c r="K356" s="148" t="s">
        <v>3</v>
      </c>
      <c r="L356" s="36"/>
      <c r="M356" s="153" t="s">
        <v>3</v>
      </c>
      <c r="N356" s="154" t="s">
        <v>43</v>
      </c>
      <c r="O356" s="56"/>
      <c r="P356" s="155">
        <f t="shared" si="131"/>
        <v>0</v>
      </c>
      <c r="Q356" s="155">
        <v>0</v>
      </c>
      <c r="R356" s="155">
        <f t="shared" si="132"/>
        <v>0</v>
      </c>
      <c r="S356" s="155">
        <v>0</v>
      </c>
      <c r="T356" s="156">
        <f t="shared" si="133"/>
        <v>0</v>
      </c>
      <c r="U356" s="35"/>
      <c r="V356" s="35"/>
      <c r="W356" s="35"/>
      <c r="X356" s="35"/>
      <c r="Y356" s="35"/>
      <c r="Z356" s="35"/>
      <c r="AA356" s="35"/>
      <c r="AB356" s="35"/>
      <c r="AC356" s="35"/>
      <c r="AD356" s="35"/>
      <c r="AE356" s="35"/>
      <c r="AR356" s="157" t="s">
        <v>202</v>
      </c>
      <c r="AT356" s="157" t="s">
        <v>197</v>
      </c>
      <c r="AU356" s="157" t="s">
        <v>202</v>
      </c>
      <c r="AY356" s="20" t="s">
        <v>195</v>
      </c>
      <c r="BE356" s="158">
        <f t="shared" si="134"/>
        <v>0</v>
      </c>
      <c r="BF356" s="158">
        <f t="shared" si="135"/>
        <v>0</v>
      </c>
      <c r="BG356" s="158">
        <f t="shared" si="136"/>
        <v>0</v>
      </c>
      <c r="BH356" s="158">
        <f t="shared" si="137"/>
        <v>0</v>
      </c>
      <c r="BI356" s="158">
        <f t="shared" si="138"/>
        <v>0</v>
      </c>
      <c r="BJ356" s="20" t="s">
        <v>79</v>
      </c>
      <c r="BK356" s="158">
        <f t="shared" si="139"/>
        <v>0</v>
      </c>
      <c r="BL356" s="20" t="s">
        <v>202</v>
      </c>
      <c r="BM356" s="157" t="s">
        <v>2795</v>
      </c>
    </row>
    <row r="357" spans="1:65" s="2" customFormat="1" ht="14.45" customHeight="1">
      <c r="A357" s="35"/>
      <c r="B357" s="145"/>
      <c r="C357" s="146" t="s">
        <v>1849</v>
      </c>
      <c r="D357" s="146" t="s">
        <v>197</v>
      </c>
      <c r="E357" s="147" t="s">
        <v>5051</v>
      </c>
      <c r="F357" s="148" t="s">
        <v>5052</v>
      </c>
      <c r="G357" s="149" t="s">
        <v>321</v>
      </c>
      <c r="H357" s="150">
        <v>630</v>
      </c>
      <c r="I357" s="151"/>
      <c r="J357" s="152">
        <f t="shared" si="130"/>
        <v>0</v>
      </c>
      <c r="K357" s="148" t="s">
        <v>3</v>
      </c>
      <c r="L357" s="36"/>
      <c r="M357" s="153" t="s">
        <v>3</v>
      </c>
      <c r="N357" s="154" t="s">
        <v>43</v>
      </c>
      <c r="O357" s="56"/>
      <c r="P357" s="155">
        <f t="shared" si="131"/>
        <v>0</v>
      </c>
      <c r="Q357" s="155">
        <v>0</v>
      </c>
      <c r="R357" s="155">
        <f t="shared" si="132"/>
        <v>0</v>
      </c>
      <c r="S357" s="155">
        <v>0</v>
      </c>
      <c r="T357" s="156">
        <f t="shared" si="133"/>
        <v>0</v>
      </c>
      <c r="U357" s="35"/>
      <c r="V357" s="35"/>
      <c r="W357" s="35"/>
      <c r="X357" s="35"/>
      <c r="Y357" s="35"/>
      <c r="Z357" s="35"/>
      <c r="AA357" s="35"/>
      <c r="AB357" s="35"/>
      <c r="AC357" s="35"/>
      <c r="AD357" s="35"/>
      <c r="AE357" s="35"/>
      <c r="AR357" s="157" t="s">
        <v>202</v>
      </c>
      <c r="AT357" s="157" t="s">
        <v>197</v>
      </c>
      <c r="AU357" s="157" t="s">
        <v>202</v>
      </c>
      <c r="AY357" s="20" t="s">
        <v>195</v>
      </c>
      <c r="BE357" s="158">
        <f t="shared" si="134"/>
        <v>0</v>
      </c>
      <c r="BF357" s="158">
        <f t="shared" si="135"/>
        <v>0</v>
      </c>
      <c r="BG357" s="158">
        <f t="shared" si="136"/>
        <v>0</v>
      </c>
      <c r="BH357" s="158">
        <f t="shared" si="137"/>
        <v>0</v>
      </c>
      <c r="BI357" s="158">
        <f t="shared" si="138"/>
        <v>0</v>
      </c>
      <c r="BJ357" s="20" t="s">
        <v>79</v>
      </c>
      <c r="BK357" s="158">
        <f t="shared" si="139"/>
        <v>0</v>
      </c>
      <c r="BL357" s="20" t="s">
        <v>202</v>
      </c>
      <c r="BM357" s="157" t="s">
        <v>2807</v>
      </c>
    </row>
    <row r="358" spans="1:65" s="2" customFormat="1" ht="14.45" customHeight="1">
      <c r="A358" s="35"/>
      <c r="B358" s="145"/>
      <c r="C358" s="146" t="s">
        <v>1857</v>
      </c>
      <c r="D358" s="146" t="s">
        <v>197</v>
      </c>
      <c r="E358" s="147" t="s">
        <v>5301</v>
      </c>
      <c r="F358" s="148" t="s">
        <v>5302</v>
      </c>
      <c r="G358" s="149" t="s">
        <v>4903</v>
      </c>
      <c r="H358" s="150">
        <v>61</v>
      </c>
      <c r="I358" s="151"/>
      <c r="J358" s="152">
        <f t="shared" si="130"/>
        <v>0</v>
      </c>
      <c r="K358" s="148" t="s">
        <v>3</v>
      </c>
      <c r="L358" s="36"/>
      <c r="M358" s="153" t="s">
        <v>3</v>
      </c>
      <c r="N358" s="154" t="s">
        <v>43</v>
      </c>
      <c r="O358" s="56"/>
      <c r="P358" s="155">
        <f t="shared" si="131"/>
        <v>0</v>
      </c>
      <c r="Q358" s="155">
        <v>0</v>
      </c>
      <c r="R358" s="155">
        <f t="shared" si="132"/>
        <v>0</v>
      </c>
      <c r="S358" s="155">
        <v>0</v>
      </c>
      <c r="T358" s="156">
        <f t="shared" si="133"/>
        <v>0</v>
      </c>
      <c r="U358" s="35"/>
      <c r="V358" s="35"/>
      <c r="W358" s="35"/>
      <c r="X358" s="35"/>
      <c r="Y358" s="35"/>
      <c r="Z358" s="35"/>
      <c r="AA358" s="35"/>
      <c r="AB358" s="35"/>
      <c r="AC358" s="35"/>
      <c r="AD358" s="35"/>
      <c r="AE358" s="35"/>
      <c r="AR358" s="157" t="s">
        <v>202</v>
      </c>
      <c r="AT358" s="157" t="s">
        <v>197</v>
      </c>
      <c r="AU358" s="157" t="s">
        <v>202</v>
      </c>
      <c r="AY358" s="20" t="s">
        <v>195</v>
      </c>
      <c r="BE358" s="158">
        <f t="shared" si="134"/>
        <v>0</v>
      </c>
      <c r="BF358" s="158">
        <f t="shared" si="135"/>
        <v>0</v>
      </c>
      <c r="BG358" s="158">
        <f t="shared" si="136"/>
        <v>0</v>
      </c>
      <c r="BH358" s="158">
        <f t="shared" si="137"/>
        <v>0</v>
      </c>
      <c r="BI358" s="158">
        <f t="shared" si="138"/>
        <v>0</v>
      </c>
      <c r="BJ358" s="20" t="s">
        <v>79</v>
      </c>
      <c r="BK358" s="158">
        <f t="shared" si="139"/>
        <v>0</v>
      </c>
      <c r="BL358" s="20" t="s">
        <v>202</v>
      </c>
      <c r="BM358" s="157" t="s">
        <v>2816</v>
      </c>
    </row>
    <row r="359" spans="1:65" s="2" customFormat="1" ht="14.45" customHeight="1">
      <c r="A359" s="35"/>
      <c r="B359" s="145"/>
      <c r="C359" s="146" t="s">
        <v>1863</v>
      </c>
      <c r="D359" s="146" t="s">
        <v>197</v>
      </c>
      <c r="E359" s="147" t="s">
        <v>5303</v>
      </c>
      <c r="F359" s="148" t="s">
        <v>5304</v>
      </c>
      <c r="G359" s="149" t="s">
        <v>4903</v>
      </c>
      <c r="H359" s="150">
        <v>61</v>
      </c>
      <c r="I359" s="151"/>
      <c r="J359" s="152">
        <f t="shared" si="130"/>
        <v>0</v>
      </c>
      <c r="K359" s="148" t="s">
        <v>3</v>
      </c>
      <c r="L359" s="36"/>
      <c r="M359" s="153" t="s">
        <v>3</v>
      </c>
      <c r="N359" s="154" t="s">
        <v>43</v>
      </c>
      <c r="O359" s="56"/>
      <c r="P359" s="155">
        <f t="shared" si="131"/>
        <v>0</v>
      </c>
      <c r="Q359" s="155">
        <v>0</v>
      </c>
      <c r="R359" s="155">
        <f t="shared" si="132"/>
        <v>0</v>
      </c>
      <c r="S359" s="155">
        <v>0</v>
      </c>
      <c r="T359" s="156">
        <f t="shared" si="133"/>
        <v>0</v>
      </c>
      <c r="U359" s="35"/>
      <c r="V359" s="35"/>
      <c r="W359" s="35"/>
      <c r="X359" s="35"/>
      <c r="Y359" s="35"/>
      <c r="Z359" s="35"/>
      <c r="AA359" s="35"/>
      <c r="AB359" s="35"/>
      <c r="AC359" s="35"/>
      <c r="AD359" s="35"/>
      <c r="AE359" s="35"/>
      <c r="AR359" s="157" t="s">
        <v>202</v>
      </c>
      <c r="AT359" s="157" t="s">
        <v>197</v>
      </c>
      <c r="AU359" s="157" t="s">
        <v>202</v>
      </c>
      <c r="AY359" s="20" t="s">
        <v>195</v>
      </c>
      <c r="BE359" s="158">
        <f t="shared" si="134"/>
        <v>0</v>
      </c>
      <c r="BF359" s="158">
        <f t="shared" si="135"/>
        <v>0</v>
      </c>
      <c r="BG359" s="158">
        <f t="shared" si="136"/>
        <v>0</v>
      </c>
      <c r="BH359" s="158">
        <f t="shared" si="137"/>
        <v>0</v>
      </c>
      <c r="BI359" s="158">
        <f t="shared" si="138"/>
        <v>0</v>
      </c>
      <c r="BJ359" s="20" t="s">
        <v>79</v>
      </c>
      <c r="BK359" s="158">
        <f t="shared" si="139"/>
        <v>0</v>
      </c>
      <c r="BL359" s="20" t="s">
        <v>202</v>
      </c>
      <c r="BM359" s="157" t="s">
        <v>2827</v>
      </c>
    </row>
    <row r="360" spans="1:65" s="2" customFormat="1" ht="14.45" customHeight="1">
      <c r="A360" s="35"/>
      <c r="B360" s="145"/>
      <c r="C360" s="146" t="s">
        <v>1869</v>
      </c>
      <c r="D360" s="146" t="s">
        <v>197</v>
      </c>
      <c r="E360" s="147" t="s">
        <v>5305</v>
      </c>
      <c r="F360" s="148" t="s">
        <v>5306</v>
      </c>
      <c r="G360" s="149" t="s">
        <v>4903</v>
      </c>
      <c r="H360" s="150">
        <v>54</v>
      </c>
      <c r="I360" s="151"/>
      <c r="J360" s="152">
        <f t="shared" si="130"/>
        <v>0</v>
      </c>
      <c r="K360" s="148" t="s">
        <v>3</v>
      </c>
      <c r="L360" s="36"/>
      <c r="M360" s="153" t="s">
        <v>3</v>
      </c>
      <c r="N360" s="154" t="s">
        <v>43</v>
      </c>
      <c r="O360" s="56"/>
      <c r="P360" s="155">
        <f t="shared" si="131"/>
        <v>0</v>
      </c>
      <c r="Q360" s="155">
        <v>0</v>
      </c>
      <c r="R360" s="155">
        <f t="shared" si="132"/>
        <v>0</v>
      </c>
      <c r="S360" s="155">
        <v>0</v>
      </c>
      <c r="T360" s="156">
        <f t="shared" si="133"/>
        <v>0</v>
      </c>
      <c r="U360" s="35"/>
      <c r="V360" s="35"/>
      <c r="W360" s="35"/>
      <c r="X360" s="35"/>
      <c r="Y360" s="35"/>
      <c r="Z360" s="35"/>
      <c r="AA360" s="35"/>
      <c r="AB360" s="35"/>
      <c r="AC360" s="35"/>
      <c r="AD360" s="35"/>
      <c r="AE360" s="35"/>
      <c r="AR360" s="157" t="s">
        <v>202</v>
      </c>
      <c r="AT360" s="157" t="s">
        <v>197</v>
      </c>
      <c r="AU360" s="157" t="s">
        <v>202</v>
      </c>
      <c r="AY360" s="20" t="s">
        <v>195</v>
      </c>
      <c r="BE360" s="158">
        <f t="shared" si="134"/>
        <v>0</v>
      </c>
      <c r="BF360" s="158">
        <f t="shared" si="135"/>
        <v>0</v>
      </c>
      <c r="BG360" s="158">
        <f t="shared" si="136"/>
        <v>0</v>
      </c>
      <c r="BH360" s="158">
        <f t="shared" si="137"/>
        <v>0</v>
      </c>
      <c r="BI360" s="158">
        <f t="shared" si="138"/>
        <v>0</v>
      </c>
      <c r="BJ360" s="20" t="s">
        <v>79</v>
      </c>
      <c r="BK360" s="158">
        <f t="shared" si="139"/>
        <v>0</v>
      </c>
      <c r="BL360" s="20" t="s">
        <v>202</v>
      </c>
      <c r="BM360" s="157" t="s">
        <v>2835</v>
      </c>
    </row>
    <row r="361" spans="1:65" s="2" customFormat="1" ht="14.45" customHeight="1">
      <c r="A361" s="35"/>
      <c r="B361" s="145"/>
      <c r="C361" s="146" t="s">
        <v>1873</v>
      </c>
      <c r="D361" s="146" t="s">
        <v>197</v>
      </c>
      <c r="E361" s="147" t="s">
        <v>5294</v>
      </c>
      <c r="F361" s="148" t="s">
        <v>5224</v>
      </c>
      <c r="G361" s="149" t="s">
        <v>4903</v>
      </c>
      <c r="H361" s="150">
        <v>50</v>
      </c>
      <c r="I361" s="151"/>
      <c r="J361" s="152">
        <f t="shared" si="130"/>
        <v>0</v>
      </c>
      <c r="K361" s="148" t="s">
        <v>3</v>
      </c>
      <c r="L361" s="36"/>
      <c r="M361" s="153" t="s">
        <v>3</v>
      </c>
      <c r="N361" s="154" t="s">
        <v>43</v>
      </c>
      <c r="O361" s="56"/>
      <c r="P361" s="155">
        <f t="shared" si="131"/>
        <v>0</v>
      </c>
      <c r="Q361" s="155">
        <v>0</v>
      </c>
      <c r="R361" s="155">
        <f t="shared" si="132"/>
        <v>0</v>
      </c>
      <c r="S361" s="155">
        <v>0</v>
      </c>
      <c r="T361" s="156">
        <f t="shared" si="133"/>
        <v>0</v>
      </c>
      <c r="U361" s="35"/>
      <c r="V361" s="35"/>
      <c r="W361" s="35"/>
      <c r="X361" s="35"/>
      <c r="Y361" s="35"/>
      <c r="Z361" s="35"/>
      <c r="AA361" s="35"/>
      <c r="AB361" s="35"/>
      <c r="AC361" s="35"/>
      <c r="AD361" s="35"/>
      <c r="AE361" s="35"/>
      <c r="AR361" s="157" t="s">
        <v>202</v>
      </c>
      <c r="AT361" s="157" t="s">
        <v>197</v>
      </c>
      <c r="AU361" s="157" t="s">
        <v>202</v>
      </c>
      <c r="AY361" s="20" t="s">
        <v>195</v>
      </c>
      <c r="BE361" s="158">
        <f t="shared" si="134"/>
        <v>0</v>
      </c>
      <c r="BF361" s="158">
        <f t="shared" si="135"/>
        <v>0</v>
      </c>
      <c r="BG361" s="158">
        <f t="shared" si="136"/>
        <v>0</v>
      </c>
      <c r="BH361" s="158">
        <f t="shared" si="137"/>
        <v>0</v>
      </c>
      <c r="BI361" s="158">
        <f t="shared" si="138"/>
        <v>0</v>
      </c>
      <c r="BJ361" s="20" t="s">
        <v>79</v>
      </c>
      <c r="BK361" s="158">
        <f t="shared" si="139"/>
        <v>0</v>
      </c>
      <c r="BL361" s="20" t="s">
        <v>202</v>
      </c>
      <c r="BM361" s="157" t="s">
        <v>2846</v>
      </c>
    </row>
    <row r="362" spans="1:65" s="16" customFormat="1" ht="20.85" customHeight="1">
      <c r="B362" s="208"/>
      <c r="D362" s="209" t="s">
        <v>71</v>
      </c>
      <c r="E362" s="209" t="s">
        <v>5307</v>
      </c>
      <c r="F362" s="209" t="s">
        <v>5308</v>
      </c>
      <c r="I362" s="210"/>
      <c r="J362" s="211">
        <f>BK362</f>
        <v>0</v>
      </c>
      <c r="L362" s="208"/>
      <c r="M362" s="212"/>
      <c r="N362" s="213"/>
      <c r="O362" s="213"/>
      <c r="P362" s="214">
        <f>SUM(P363:P365)</f>
        <v>0</v>
      </c>
      <c r="Q362" s="213"/>
      <c r="R362" s="214">
        <f>SUM(R363:R365)</f>
        <v>0</v>
      </c>
      <c r="S362" s="213"/>
      <c r="T362" s="215">
        <f>SUM(T363:T365)</f>
        <v>0</v>
      </c>
      <c r="AR362" s="209" t="s">
        <v>79</v>
      </c>
      <c r="AT362" s="216" t="s">
        <v>71</v>
      </c>
      <c r="AU362" s="216" t="s">
        <v>109</v>
      </c>
      <c r="AY362" s="209" t="s">
        <v>195</v>
      </c>
      <c r="BK362" s="217">
        <f>SUM(BK363:BK365)</f>
        <v>0</v>
      </c>
    </row>
    <row r="363" spans="1:65" s="2" customFormat="1" ht="14.45" customHeight="1">
      <c r="A363" s="35"/>
      <c r="B363" s="145"/>
      <c r="C363" s="146" t="s">
        <v>1877</v>
      </c>
      <c r="D363" s="146" t="s">
        <v>197</v>
      </c>
      <c r="E363" s="147" t="s">
        <v>5309</v>
      </c>
      <c r="F363" s="148" t="s">
        <v>5310</v>
      </c>
      <c r="G363" s="149" t="s">
        <v>321</v>
      </c>
      <c r="H363" s="150">
        <v>870</v>
      </c>
      <c r="I363" s="151"/>
      <c r="J363" s="152">
        <f>ROUND(I363*H363,2)</f>
        <v>0</v>
      </c>
      <c r="K363" s="148" t="s">
        <v>3</v>
      </c>
      <c r="L363" s="36"/>
      <c r="M363" s="153" t="s">
        <v>3</v>
      </c>
      <c r="N363" s="154" t="s">
        <v>43</v>
      </c>
      <c r="O363" s="56"/>
      <c r="P363" s="155">
        <f>O363*H363</f>
        <v>0</v>
      </c>
      <c r="Q363" s="155">
        <v>0</v>
      </c>
      <c r="R363" s="155">
        <f>Q363*H363</f>
        <v>0</v>
      </c>
      <c r="S363" s="155">
        <v>0</v>
      </c>
      <c r="T363" s="156">
        <f>S363*H363</f>
        <v>0</v>
      </c>
      <c r="U363" s="35"/>
      <c r="V363" s="35"/>
      <c r="W363" s="35"/>
      <c r="X363" s="35"/>
      <c r="Y363" s="35"/>
      <c r="Z363" s="35"/>
      <c r="AA363" s="35"/>
      <c r="AB363" s="35"/>
      <c r="AC363" s="35"/>
      <c r="AD363" s="35"/>
      <c r="AE363" s="35"/>
      <c r="AR363" s="157" t="s">
        <v>202</v>
      </c>
      <c r="AT363" s="157" t="s">
        <v>197</v>
      </c>
      <c r="AU363" s="157" t="s">
        <v>202</v>
      </c>
      <c r="AY363" s="20" t="s">
        <v>195</v>
      </c>
      <c r="BE363" s="158">
        <f>IF(N363="základní",J363,0)</f>
        <v>0</v>
      </c>
      <c r="BF363" s="158">
        <f>IF(N363="snížená",J363,0)</f>
        <v>0</v>
      </c>
      <c r="BG363" s="158">
        <f>IF(N363="zákl. přenesená",J363,0)</f>
        <v>0</v>
      </c>
      <c r="BH363" s="158">
        <f>IF(N363="sníž. přenesená",J363,0)</f>
        <v>0</v>
      </c>
      <c r="BI363" s="158">
        <f>IF(N363="nulová",J363,0)</f>
        <v>0</v>
      </c>
      <c r="BJ363" s="20" t="s">
        <v>79</v>
      </c>
      <c r="BK363" s="158">
        <f>ROUND(I363*H363,2)</f>
        <v>0</v>
      </c>
      <c r="BL363" s="20" t="s">
        <v>202</v>
      </c>
      <c r="BM363" s="157" t="s">
        <v>2862</v>
      </c>
    </row>
    <row r="364" spans="1:65" s="2" customFormat="1" ht="14.45" customHeight="1">
      <c r="A364" s="35"/>
      <c r="B364" s="145"/>
      <c r="C364" s="146" t="s">
        <v>1881</v>
      </c>
      <c r="D364" s="146" t="s">
        <v>197</v>
      </c>
      <c r="E364" s="147" t="s">
        <v>5311</v>
      </c>
      <c r="F364" s="148" t="s">
        <v>5312</v>
      </c>
      <c r="G364" s="149" t="s">
        <v>321</v>
      </c>
      <c r="H364" s="150">
        <v>870</v>
      </c>
      <c r="I364" s="151"/>
      <c r="J364" s="152">
        <f>ROUND(I364*H364,2)</f>
        <v>0</v>
      </c>
      <c r="K364" s="148" t="s">
        <v>3</v>
      </c>
      <c r="L364" s="36"/>
      <c r="M364" s="153" t="s">
        <v>3</v>
      </c>
      <c r="N364" s="154" t="s">
        <v>43</v>
      </c>
      <c r="O364" s="56"/>
      <c r="P364" s="155">
        <f>O364*H364</f>
        <v>0</v>
      </c>
      <c r="Q364" s="155">
        <v>0</v>
      </c>
      <c r="R364" s="155">
        <f>Q364*H364</f>
        <v>0</v>
      </c>
      <c r="S364" s="155">
        <v>0</v>
      </c>
      <c r="T364" s="156">
        <f>S364*H364</f>
        <v>0</v>
      </c>
      <c r="U364" s="35"/>
      <c r="V364" s="35"/>
      <c r="W364" s="35"/>
      <c r="X364" s="35"/>
      <c r="Y364" s="35"/>
      <c r="Z364" s="35"/>
      <c r="AA364" s="35"/>
      <c r="AB364" s="35"/>
      <c r="AC364" s="35"/>
      <c r="AD364" s="35"/>
      <c r="AE364" s="35"/>
      <c r="AR364" s="157" t="s">
        <v>202</v>
      </c>
      <c r="AT364" s="157" t="s">
        <v>197</v>
      </c>
      <c r="AU364" s="157" t="s">
        <v>202</v>
      </c>
      <c r="AY364" s="20" t="s">
        <v>195</v>
      </c>
      <c r="BE364" s="158">
        <f>IF(N364="základní",J364,0)</f>
        <v>0</v>
      </c>
      <c r="BF364" s="158">
        <f>IF(N364="snížená",J364,0)</f>
        <v>0</v>
      </c>
      <c r="BG364" s="158">
        <f>IF(N364="zákl. přenesená",J364,0)</f>
        <v>0</v>
      </c>
      <c r="BH364" s="158">
        <f>IF(N364="sníž. přenesená",J364,0)</f>
        <v>0</v>
      </c>
      <c r="BI364" s="158">
        <f>IF(N364="nulová",J364,0)</f>
        <v>0</v>
      </c>
      <c r="BJ364" s="20" t="s">
        <v>79</v>
      </c>
      <c r="BK364" s="158">
        <f>ROUND(I364*H364,2)</f>
        <v>0</v>
      </c>
      <c r="BL364" s="20" t="s">
        <v>202</v>
      </c>
      <c r="BM364" s="157" t="s">
        <v>2875</v>
      </c>
    </row>
    <row r="365" spans="1:65" s="2" customFormat="1" ht="14.45" customHeight="1">
      <c r="A365" s="35"/>
      <c r="B365" s="145"/>
      <c r="C365" s="146" t="s">
        <v>1885</v>
      </c>
      <c r="D365" s="146" t="s">
        <v>197</v>
      </c>
      <c r="E365" s="147" t="s">
        <v>5313</v>
      </c>
      <c r="F365" s="148" t="s">
        <v>5314</v>
      </c>
      <c r="G365" s="149" t="s">
        <v>321</v>
      </c>
      <c r="H365" s="150">
        <v>870</v>
      </c>
      <c r="I365" s="151"/>
      <c r="J365" s="152">
        <f>ROUND(I365*H365,2)</f>
        <v>0</v>
      </c>
      <c r="K365" s="148" t="s">
        <v>3</v>
      </c>
      <c r="L365" s="36"/>
      <c r="M365" s="153" t="s">
        <v>3</v>
      </c>
      <c r="N365" s="154" t="s">
        <v>43</v>
      </c>
      <c r="O365" s="56"/>
      <c r="P365" s="155">
        <f>O365*H365</f>
        <v>0</v>
      </c>
      <c r="Q365" s="155">
        <v>0</v>
      </c>
      <c r="R365" s="155">
        <f>Q365*H365</f>
        <v>0</v>
      </c>
      <c r="S365" s="155">
        <v>0</v>
      </c>
      <c r="T365" s="156">
        <f>S365*H365</f>
        <v>0</v>
      </c>
      <c r="U365" s="35"/>
      <c r="V365" s="35"/>
      <c r="W365" s="35"/>
      <c r="X365" s="35"/>
      <c r="Y365" s="35"/>
      <c r="Z365" s="35"/>
      <c r="AA365" s="35"/>
      <c r="AB365" s="35"/>
      <c r="AC365" s="35"/>
      <c r="AD365" s="35"/>
      <c r="AE365" s="35"/>
      <c r="AR365" s="157" t="s">
        <v>202</v>
      </c>
      <c r="AT365" s="157" t="s">
        <v>197</v>
      </c>
      <c r="AU365" s="157" t="s">
        <v>202</v>
      </c>
      <c r="AY365" s="20" t="s">
        <v>195</v>
      </c>
      <c r="BE365" s="158">
        <f>IF(N365="základní",J365,0)</f>
        <v>0</v>
      </c>
      <c r="BF365" s="158">
        <f>IF(N365="snížená",J365,0)</f>
        <v>0</v>
      </c>
      <c r="BG365" s="158">
        <f>IF(N365="zákl. přenesená",J365,0)</f>
        <v>0</v>
      </c>
      <c r="BH365" s="158">
        <f>IF(N365="sníž. přenesená",J365,0)</f>
        <v>0</v>
      </c>
      <c r="BI365" s="158">
        <f>IF(N365="nulová",J365,0)</f>
        <v>0</v>
      </c>
      <c r="BJ365" s="20" t="s">
        <v>79</v>
      </c>
      <c r="BK365" s="158">
        <f>ROUND(I365*H365,2)</f>
        <v>0</v>
      </c>
      <c r="BL365" s="20" t="s">
        <v>202</v>
      </c>
      <c r="BM365" s="157" t="s">
        <v>2888</v>
      </c>
    </row>
    <row r="366" spans="1:65" s="16" customFormat="1" ht="20.85" customHeight="1">
      <c r="B366" s="208"/>
      <c r="D366" s="209" t="s">
        <v>71</v>
      </c>
      <c r="E366" s="209" t="s">
        <v>5200</v>
      </c>
      <c r="F366" s="209" t="s">
        <v>5201</v>
      </c>
      <c r="I366" s="210"/>
      <c r="J366" s="211">
        <f>BK366</f>
        <v>0</v>
      </c>
      <c r="L366" s="208"/>
      <c r="M366" s="212"/>
      <c r="N366" s="213"/>
      <c r="O366" s="213"/>
      <c r="P366" s="214">
        <f>SUM(P367:P369)</f>
        <v>0</v>
      </c>
      <c r="Q366" s="213"/>
      <c r="R366" s="214">
        <f>SUM(R367:R369)</f>
        <v>0</v>
      </c>
      <c r="S366" s="213"/>
      <c r="T366" s="215">
        <f>SUM(T367:T369)</f>
        <v>0</v>
      </c>
      <c r="AR366" s="209" t="s">
        <v>79</v>
      </c>
      <c r="AT366" s="216" t="s">
        <v>71</v>
      </c>
      <c r="AU366" s="216" t="s">
        <v>109</v>
      </c>
      <c r="AY366" s="209" t="s">
        <v>195</v>
      </c>
      <c r="BK366" s="217">
        <f>SUM(BK367:BK369)</f>
        <v>0</v>
      </c>
    </row>
    <row r="367" spans="1:65" s="2" customFormat="1" ht="14.45" customHeight="1">
      <c r="A367" s="35"/>
      <c r="B367" s="145"/>
      <c r="C367" s="146" t="s">
        <v>1889</v>
      </c>
      <c r="D367" s="146" t="s">
        <v>197</v>
      </c>
      <c r="E367" s="147" t="s">
        <v>5315</v>
      </c>
      <c r="F367" s="148" t="s">
        <v>5066</v>
      </c>
      <c r="G367" s="149" t="s">
        <v>321</v>
      </c>
      <c r="H367" s="150">
        <v>870</v>
      </c>
      <c r="I367" s="151"/>
      <c r="J367" s="152">
        <f>ROUND(I367*H367,2)</f>
        <v>0</v>
      </c>
      <c r="K367" s="148" t="s">
        <v>3</v>
      </c>
      <c r="L367" s="36"/>
      <c r="M367" s="153" t="s">
        <v>3</v>
      </c>
      <c r="N367" s="154" t="s">
        <v>43</v>
      </c>
      <c r="O367" s="56"/>
      <c r="P367" s="155">
        <f>O367*H367</f>
        <v>0</v>
      </c>
      <c r="Q367" s="155">
        <v>0</v>
      </c>
      <c r="R367" s="155">
        <f>Q367*H367</f>
        <v>0</v>
      </c>
      <c r="S367" s="155">
        <v>0</v>
      </c>
      <c r="T367" s="156">
        <f>S367*H367</f>
        <v>0</v>
      </c>
      <c r="U367" s="35"/>
      <c r="V367" s="35"/>
      <c r="W367" s="35"/>
      <c r="X367" s="35"/>
      <c r="Y367" s="35"/>
      <c r="Z367" s="35"/>
      <c r="AA367" s="35"/>
      <c r="AB367" s="35"/>
      <c r="AC367" s="35"/>
      <c r="AD367" s="35"/>
      <c r="AE367" s="35"/>
      <c r="AR367" s="157" t="s">
        <v>202</v>
      </c>
      <c r="AT367" s="157" t="s">
        <v>197</v>
      </c>
      <c r="AU367" s="157" t="s">
        <v>202</v>
      </c>
      <c r="AY367" s="20" t="s">
        <v>195</v>
      </c>
      <c r="BE367" s="158">
        <f>IF(N367="základní",J367,0)</f>
        <v>0</v>
      </c>
      <c r="BF367" s="158">
        <f>IF(N367="snížená",J367,0)</f>
        <v>0</v>
      </c>
      <c r="BG367" s="158">
        <f>IF(N367="zákl. přenesená",J367,0)</f>
        <v>0</v>
      </c>
      <c r="BH367" s="158">
        <f>IF(N367="sníž. přenesená",J367,0)</f>
        <v>0</v>
      </c>
      <c r="BI367" s="158">
        <f>IF(N367="nulová",J367,0)</f>
        <v>0</v>
      </c>
      <c r="BJ367" s="20" t="s">
        <v>79</v>
      </c>
      <c r="BK367" s="158">
        <f>ROUND(I367*H367,2)</f>
        <v>0</v>
      </c>
      <c r="BL367" s="20" t="s">
        <v>202</v>
      </c>
      <c r="BM367" s="157" t="s">
        <v>2899</v>
      </c>
    </row>
    <row r="368" spans="1:65" s="2" customFormat="1" ht="14.45" customHeight="1">
      <c r="A368" s="35"/>
      <c r="B368" s="145"/>
      <c r="C368" s="146" t="s">
        <v>1893</v>
      </c>
      <c r="D368" s="146" t="s">
        <v>197</v>
      </c>
      <c r="E368" s="147" t="s">
        <v>5316</v>
      </c>
      <c r="F368" s="148" t="s">
        <v>5317</v>
      </c>
      <c r="G368" s="149" t="s">
        <v>321</v>
      </c>
      <c r="H368" s="150">
        <v>870</v>
      </c>
      <c r="I368" s="151"/>
      <c r="J368" s="152">
        <f>ROUND(I368*H368,2)</f>
        <v>0</v>
      </c>
      <c r="K368" s="148" t="s">
        <v>3</v>
      </c>
      <c r="L368" s="36"/>
      <c r="M368" s="153" t="s">
        <v>3</v>
      </c>
      <c r="N368" s="154" t="s">
        <v>43</v>
      </c>
      <c r="O368" s="56"/>
      <c r="P368" s="155">
        <f>O368*H368</f>
        <v>0</v>
      </c>
      <c r="Q368" s="155">
        <v>0</v>
      </c>
      <c r="R368" s="155">
        <f>Q368*H368</f>
        <v>0</v>
      </c>
      <c r="S368" s="155">
        <v>0</v>
      </c>
      <c r="T368" s="156">
        <f>S368*H368</f>
        <v>0</v>
      </c>
      <c r="U368" s="35"/>
      <c r="V368" s="35"/>
      <c r="W368" s="35"/>
      <c r="X368" s="35"/>
      <c r="Y368" s="35"/>
      <c r="Z368" s="35"/>
      <c r="AA368" s="35"/>
      <c r="AB368" s="35"/>
      <c r="AC368" s="35"/>
      <c r="AD368" s="35"/>
      <c r="AE368" s="35"/>
      <c r="AR368" s="157" t="s">
        <v>202</v>
      </c>
      <c r="AT368" s="157" t="s">
        <v>197</v>
      </c>
      <c r="AU368" s="157" t="s">
        <v>202</v>
      </c>
      <c r="AY368" s="20" t="s">
        <v>195</v>
      </c>
      <c r="BE368" s="158">
        <f>IF(N368="základní",J368,0)</f>
        <v>0</v>
      </c>
      <c r="BF368" s="158">
        <f>IF(N368="snížená",J368,0)</f>
        <v>0</v>
      </c>
      <c r="BG368" s="158">
        <f>IF(N368="zákl. přenesená",J368,0)</f>
        <v>0</v>
      </c>
      <c r="BH368" s="158">
        <f>IF(N368="sníž. přenesená",J368,0)</f>
        <v>0</v>
      </c>
      <c r="BI368" s="158">
        <f>IF(N368="nulová",J368,0)</f>
        <v>0</v>
      </c>
      <c r="BJ368" s="20" t="s">
        <v>79</v>
      </c>
      <c r="BK368" s="158">
        <f>ROUND(I368*H368,2)</f>
        <v>0</v>
      </c>
      <c r="BL368" s="20" t="s">
        <v>202</v>
      </c>
      <c r="BM368" s="157" t="s">
        <v>2908</v>
      </c>
    </row>
    <row r="369" spans="1:65" s="2" customFormat="1" ht="14.45" customHeight="1">
      <c r="A369" s="35"/>
      <c r="B369" s="145"/>
      <c r="C369" s="146" t="s">
        <v>1897</v>
      </c>
      <c r="D369" s="146" t="s">
        <v>197</v>
      </c>
      <c r="E369" s="147" t="s">
        <v>5318</v>
      </c>
      <c r="F369" s="148" t="s">
        <v>5319</v>
      </c>
      <c r="G369" s="149" t="s">
        <v>321</v>
      </c>
      <c r="H369" s="150">
        <v>870</v>
      </c>
      <c r="I369" s="151"/>
      <c r="J369" s="152">
        <f>ROUND(I369*H369,2)</f>
        <v>0</v>
      </c>
      <c r="K369" s="148" t="s">
        <v>3</v>
      </c>
      <c r="L369" s="36"/>
      <c r="M369" s="153" t="s">
        <v>3</v>
      </c>
      <c r="N369" s="154" t="s">
        <v>43</v>
      </c>
      <c r="O369" s="56"/>
      <c r="P369" s="155">
        <f>O369*H369</f>
        <v>0</v>
      </c>
      <c r="Q369" s="155">
        <v>0</v>
      </c>
      <c r="R369" s="155">
        <f>Q369*H369</f>
        <v>0</v>
      </c>
      <c r="S369" s="155">
        <v>0</v>
      </c>
      <c r="T369" s="156">
        <f>S369*H369</f>
        <v>0</v>
      </c>
      <c r="U369" s="35"/>
      <c r="V369" s="35"/>
      <c r="W369" s="35"/>
      <c r="X369" s="35"/>
      <c r="Y369" s="35"/>
      <c r="Z369" s="35"/>
      <c r="AA369" s="35"/>
      <c r="AB369" s="35"/>
      <c r="AC369" s="35"/>
      <c r="AD369" s="35"/>
      <c r="AE369" s="35"/>
      <c r="AR369" s="157" t="s">
        <v>202</v>
      </c>
      <c r="AT369" s="157" t="s">
        <v>197</v>
      </c>
      <c r="AU369" s="157" t="s">
        <v>202</v>
      </c>
      <c r="AY369" s="20" t="s">
        <v>195</v>
      </c>
      <c r="BE369" s="158">
        <f>IF(N369="základní",J369,0)</f>
        <v>0</v>
      </c>
      <c r="BF369" s="158">
        <f>IF(N369="snížená",J369,0)</f>
        <v>0</v>
      </c>
      <c r="BG369" s="158">
        <f>IF(N369="zákl. přenesená",J369,0)</f>
        <v>0</v>
      </c>
      <c r="BH369" s="158">
        <f>IF(N369="sníž. přenesená",J369,0)</f>
        <v>0</v>
      </c>
      <c r="BI369" s="158">
        <f>IF(N369="nulová",J369,0)</f>
        <v>0</v>
      </c>
      <c r="BJ369" s="20" t="s">
        <v>79</v>
      </c>
      <c r="BK369" s="158">
        <f>ROUND(I369*H369,2)</f>
        <v>0</v>
      </c>
      <c r="BL369" s="20" t="s">
        <v>202</v>
      </c>
      <c r="BM369" s="157" t="s">
        <v>2919</v>
      </c>
    </row>
    <row r="370" spans="1:65" s="16" customFormat="1" ht="20.85" customHeight="1">
      <c r="B370" s="208"/>
      <c r="D370" s="209" t="s">
        <v>71</v>
      </c>
      <c r="E370" s="209" t="s">
        <v>4989</v>
      </c>
      <c r="F370" s="209" t="s">
        <v>4990</v>
      </c>
      <c r="I370" s="210"/>
      <c r="J370" s="211">
        <f>BK370</f>
        <v>0</v>
      </c>
      <c r="L370" s="208"/>
      <c r="M370" s="212"/>
      <c r="N370" s="213"/>
      <c r="O370" s="213"/>
      <c r="P370" s="214">
        <f>SUM(P371:P377)</f>
        <v>0</v>
      </c>
      <c r="Q370" s="213"/>
      <c r="R370" s="214">
        <f>SUM(R371:R377)</f>
        <v>0</v>
      </c>
      <c r="S370" s="213"/>
      <c r="T370" s="215">
        <f>SUM(T371:T377)</f>
        <v>0</v>
      </c>
      <c r="AR370" s="209" t="s">
        <v>79</v>
      </c>
      <c r="AT370" s="216" t="s">
        <v>71</v>
      </c>
      <c r="AU370" s="216" t="s">
        <v>109</v>
      </c>
      <c r="AY370" s="209" t="s">
        <v>195</v>
      </c>
      <c r="BK370" s="217">
        <f>SUM(BK371:BK377)</f>
        <v>0</v>
      </c>
    </row>
    <row r="371" spans="1:65" s="2" customFormat="1" ht="24.2" customHeight="1">
      <c r="A371" s="35"/>
      <c r="B371" s="145"/>
      <c r="C371" s="146" t="s">
        <v>1902</v>
      </c>
      <c r="D371" s="146" t="s">
        <v>197</v>
      </c>
      <c r="E371" s="147" t="s">
        <v>5320</v>
      </c>
      <c r="F371" s="148" t="s">
        <v>5070</v>
      </c>
      <c r="G371" s="149" t="s">
        <v>4942</v>
      </c>
      <c r="H371" s="150">
        <v>1</v>
      </c>
      <c r="I371" s="151"/>
      <c r="J371" s="152">
        <f t="shared" ref="J371:J377" si="140">ROUND(I371*H371,2)</f>
        <v>0</v>
      </c>
      <c r="K371" s="148" t="s">
        <v>3</v>
      </c>
      <c r="L371" s="36"/>
      <c r="M371" s="153" t="s">
        <v>3</v>
      </c>
      <c r="N371" s="154" t="s">
        <v>43</v>
      </c>
      <c r="O371" s="56"/>
      <c r="P371" s="155">
        <f t="shared" ref="P371:P377" si="141">O371*H371</f>
        <v>0</v>
      </c>
      <c r="Q371" s="155">
        <v>0</v>
      </c>
      <c r="R371" s="155">
        <f t="shared" ref="R371:R377" si="142">Q371*H371</f>
        <v>0</v>
      </c>
      <c r="S371" s="155">
        <v>0</v>
      </c>
      <c r="T371" s="156">
        <f t="shared" ref="T371:T377" si="143">S371*H371</f>
        <v>0</v>
      </c>
      <c r="U371" s="35"/>
      <c r="V371" s="35"/>
      <c r="W371" s="35"/>
      <c r="X371" s="35"/>
      <c r="Y371" s="35"/>
      <c r="Z371" s="35"/>
      <c r="AA371" s="35"/>
      <c r="AB371" s="35"/>
      <c r="AC371" s="35"/>
      <c r="AD371" s="35"/>
      <c r="AE371" s="35"/>
      <c r="AR371" s="157" t="s">
        <v>202</v>
      </c>
      <c r="AT371" s="157" t="s">
        <v>197</v>
      </c>
      <c r="AU371" s="157" t="s">
        <v>202</v>
      </c>
      <c r="AY371" s="20" t="s">
        <v>195</v>
      </c>
      <c r="BE371" s="158">
        <f t="shared" ref="BE371:BE377" si="144">IF(N371="základní",J371,0)</f>
        <v>0</v>
      </c>
      <c r="BF371" s="158">
        <f t="shared" ref="BF371:BF377" si="145">IF(N371="snížená",J371,0)</f>
        <v>0</v>
      </c>
      <c r="BG371" s="158">
        <f t="shared" ref="BG371:BG377" si="146">IF(N371="zákl. přenesená",J371,0)</f>
        <v>0</v>
      </c>
      <c r="BH371" s="158">
        <f t="shared" ref="BH371:BH377" si="147">IF(N371="sníž. přenesená",J371,0)</f>
        <v>0</v>
      </c>
      <c r="BI371" s="158">
        <f t="shared" ref="BI371:BI377" si="148">IF(N371="nulová",J371,0)</f>
        <v>0</v>
      </c>
      <c r="BJ371" s="20" t="s">
        <v>79</v>
      </c>
      <c r="BK371" s="158">
        <f t="shared" ref="BK371:BK377" si="149">ROUND(I371*H371,2)</f>
        <v>0</v>
      </c>
      <c r="BL371" s="20" t="s">
        <v>202</v>
      </c>
      <c r="BM371" s="157" t="s">
        <v>2929</v>
      </c>
    </row>
    <row r="372" spans="1:65" s="2" customFormat="1" ht="14.45" customHeight="1">
      <c r="A372" s="35"/>
      <c r="B372" s="145"/>
      <c r="C372" s="146" t="s">
        <v>1907</v>
      </c>
      <c r="D372" s="146" t="s">
        <v>197</v>
      </c>
      <c r="E372" s="147" t="s">
        <v>5321</v>
      </c>
      <c r="F372" s="148" t="s">
        <v>4997</v>
      </c>
      <c r="G372" s="149" t="s">
        <v>4903</v>
      </c>
      <c r="H372" s="150">
        <v>1</v>
      </c>
      <c r="I372" s="151"/>
      <c r="J372" s="152">
        <f t="shared" si="140"/>
        <v>0</v>
      </c>
      <c r="K372" s="148" t="s">
        <v>3</v>
      </c>
      <c r="L372" s="36"/>
      <c r="M372" s="153" t="s">
        <v>3</v>
      </c>
      <c r="N372" s="154" t="s">
        <v>43</v>
      </c>
      <c r="O372" s="56"/>
      <c r="P372" s="155">
        <f t="shared" si="141"/>
        <v>0</v>
      </c>
      <c r="Q372" s="155">
        <v>0</v>
      </c>
      <c r="R372" s="155">
        <f t="shared" si="142"/>
        <v>0</v>
      </c>
      <c r="S372" s="155">
        <v>0</v>
      </c>
      <c r="T372" s="156">
        <f t="shared" si="143"/>
        <v>0</v>
      </c>
      <c r="U372" s="35"/>
      <c r="V372" s="35"/>
      <c r="W372" s="35"/>
      <c r="X372" s="35"/>
      <c r="Y372" s="35"/>
      <c r="Z372" s="35"/>
      <c r="AA372" s="35"/>
      <c r="AB372" s="35"/>
      <c r="AC372" s="35"/>
      <c r="AD372" s="35"/>
      <c r="AE372" s="35"/>
      <c r="AR372" s="157" t="s">
        <v>202</v>
      </c>
      <c r="AT372" s="157" t="s">
        <v>197</v>
      </c>
      <c r="AU372" s="157" t="s">
        <v>202</v>
      </c>
      <c r="AY372" s="20" t="s">
        <v>195</v>
      </c>
      <c r="BE372" s="158">
        <f t="shared" si="144"/>
        <v>0</v>
      </c>
      <c r="BF372" s="158">
        <f t="shared" si="145"/>
        <v>0</v>
      </c>
      <c r="BG372" s="158">
        <f t="shared" si="146"/>
        <v>0</v>
      </c>
      <c r="BH372" s="158">
        <f t="shared" si="147"/>
        <v>0</v>
      </c>
      <c r="BI372" s="158">
        <f t="shared" si="148"/>
        <v>0</v>
      </c>
      <c r="BJ372" s="20" t="s">
        <v>79</v>
      </c>
      <c r="BK372" s="158">
        <f t="shared" si="149"/>
        <v>0</v>
      </c>
      <c r="BL372" s="20" t="s">
        <v>202</v>
      </c>
      <c r="BM372" s="157" t="s">
        <v>2939</v>
      </c>
    </row>
    <row r="373" spans="1:65" s="2" customFormat="1" ht="14.45" customHeight="1">
      <c r="A373" s="35"/>
      <c r="B373" s="145"/>
      <c r="C373" s="146" t="s">
        <v>1912</v>
      </c>
      <c r="D373" s="146" t="s">
        <v>197</v>
      </c>
      <c r="E373" s="147" t="s">
        <v>5322</v>
      </c>
      <c r="F373" s="148" t="s">
        <v>4999</v>
      </c>
      <c r="G373" s="149" t="s">
        <v>4747</v>
      </c>
      <c r="H373" s="150">
        <v>12</v>
      </c>
      <c r="I373" s="151"/>
      <c r="J373" s="152">
        <f t="shared" si="140"/>
        <v>0</v>
      </c>
      <c r="K373" s="148" t="s">
        <v>3</v>
      </c>
      <c r="L373" s="36"/>
      <c r="M373" s="153" t="s">
        <v>3</v>
      </c>
      <c r="N373" s="154" t="s">
        <v>43</v>
      </c>
      <c r="O373" s="56"/>
      <c r="P373" s="155">
        <f t="shared" si="141"/>
        <v>0</v>
      </c>
      <c r="Q373" s="155">
        <v>0</v>
      </c>
      <c r="R373" s="155">
        <f t="shared" si="142"/>
        <v>0</v>
      </c>
      <c r="S373" s="155">
        <v>0</v>
      </c>
      <c r="T373" s="156">
        <f t="shared" si="143"/>
        <v>0</v>
      </c>
      <c r="U373" s="35"/>
      <c r="V373" s="35"/>
      <c r="W373" s="35"/>
      <c r="X373" s="35"/>
      <c r="Y373" s="35"/>
      <c r="Z373" s="35"/>
      <c r="AA373" s="35"/>
      <c r="AB373" s="35"/>
      <c r="AC373" s="35"/>
      <c r="AD373" s="35"/>
      <c r="AE373" s="35"/>
      <c r="AR373" s="157" t="s">
        <v>202</v>
      </c>
      <c r="AT373" s="157" t="s">
        <v>197</v>
      </c>
      <c r="AU373" s="157" t="s">
        <v>202</v>
      </c>
      <c r="AY373" s="20" t="s">
        <v>195</v>
      </c>
      <c r="BE373" s="158">
        <f t="shared" si="144"/>
        <v>0</v>
      </c>
      <c r="BF373" s="158">
        <f t="shared" si="145"/>
        <v>0</v>
      </c>
      <c r="BG373" s="158">
        <f t="shared" si="146"/>
        <v>0</v>
      </c>
      <c r="BH373" s="158">
        <f t="shared" si="147"/>
        <v>0</v>
      </c>
      <c r="BI373" s="158">
        <f t="shared" si="148"/>
        <v>0</v>
      </c>
      <c r="BJ373" s="20" t="s">
        <v>79</v>
      </c>
      <c r="BK373" s="158">
        <f t="shared" si="149"/>
        <v>0</v>
      </c>
      <c r="BL373" s="20" t="s">
        <v>202</v>
      </c>
      <c r="BM373" s="157" t="s">
        <v>2950</v>
      </c>
    </row>
    <row r="374" spans="1:65" s="2" customFormat="1" ht="14.45" customHeight="1">
      <c r="A374" s="35"/>
      <c r="B374" s="145"/>
      <c r="C374" s="146" t="s">
        <v>1916</v>
      </c>
      <c r="D374" s="146" t="s">
        <v>197</v>
      </c>
      <c r="E374" s="147" t="s">
        <v>5323</v>
      </c>
      <c r="F374" s="148" t="s">
        <v>5324</v>
      </c>
      <c r="G374" s="149" t="s">
        <v>4995</v>
      </c>
      <c r="H374" s="150">
        <v>1</v>
      </c>
      <c r="I374" s="151"/>
      <c r="J374" s="152">
        <f t="shared" si="140"/>
        <v>0</v>
      </c>
      <c r="K374" s="148" t="s">
        <v>3</v>
      </c>
      <c r="L374" s="36"/>
      <c r="M374" s="153" t="s">
        <v>3</v>
      </c>
      <c r="N374" s="154" t="s">
        <v>43</v>
      </c>
      <c r="O374" s="56"/>
      <c r="P374" s="155">
        <f t="shared" si="141"/>
        <v>0</v>
      </c>
      <c r="Q374" s="155">
        <v>0</v>
      </c>
      <c r="R374" s="155">
        <f t="shared" si="142"/>
        <v>0</v>
      </c>
      <c r="S374" s="155">
        <v>0</v>
      </c>
      <c r="T374" s="156">
        <f t="shared" si="143"/>
        <v>0</v>
      </c>
      <c r="U374" s="35"/>
      <c r="V374" s="35"/>
      <c r="W374" s="35"/>
      <c r="X374" s="35"/>
      <c r="Y374" s="35"/>
      <c r="Z374" s="35"/>
      <c r="AA374" s="35"/>
      <c r="AB374" s="35"/>
      <c r="AC374" s="35"/>
      <c r="AD374" s="35"/>
      <c r="AE374" s="35"/>
      <c r="AR374" s="157" t="s">
        <v>202</v>
      </c>
      <c r="AT374" s="157" t="s">
        <v>197</v>
      </c>
      <c r="AU374" s="157" t="s">
        <v>202</v>
      </c>
      <c r="AY374" s="20" t="s">
        <v>195</v>
      </c>
      <c r="BE374" s="158">
        <f t="shared" si="144"/>
        <v>0</v>
      </c>
      <c r="BF374" s="158">
        <f t="shared" si="145"/>
        <v>0</v>
      </c>
      <c r="BG374" s="158">
        <f t="shared" si="146"/>
        <v>0</v>
      </c>
      <c r="BH374" s="158">
        <f t="shared" si="147"/>
        <v>0</v>
      </c>
      <c r="BI374" s="158">
        <f t="shared" si="148"/>
        <v>0</v>
      </c>
      <c r="BJ374" s="20" t="s">
        <v>79</v>
      </c>
      <c r="BK374" s="158">
        <f t="shared" si="149"/>
        <v>0</v>
      </c>
      <c r="BL374" s="20" t="s">
        <v>202</v>
      </c>
      <c r="BM374" s="157" t="s">
        <v>2960</v>
      </c>
    </row>
    <row r="375" spans="1:65" s="2" customFormat="1" ht="14.45" customHeight="1">
      <c r="A375" s="35"/>
      <c r="B375" s="145"/>
      <c r="C375" s="146" t="s">
        <v>1920</v>
      </c>
      <c r="D375" s="146" t="s">
        <v>197</v>
      </c>
      <c r="E375" s="147" t="s">
        <v>5325</v>
      </c>
      <c r="F375" s="148" t="s">
        <v>5240</v>
      </c>
      <c r="G375" s="149" t="s">
        <v>4995</v>
      </c>
      <c r="H375" s="150">
        <v>1</v>
      </c>
      <c r="I375" s="151"/>
      <c r="J375" s="152">
        <f t="shared" si="140"/>
        <v>0</v>
      </c>
      <c r="K375" s="148" t="s">
        <v>3</v>
      </c>
      <c r="L375" s="36"/>
      <c r="M375" s="153" t="s">
        <v>3</v>
      </c>
      <c r="N375" s="154" t="s">
        <v>43</v>
      </c>
      <c r="O375" s="56"/>
      <c r="P375" s="155">
        <f t="shared" si="141"/>
        <v>0</v>
      </c>
      <c r="Q375" s="155">
        <v>0</v>
      </c>
      <c r="R375" s="155">
        <f t="shared" si="142"/>
        <v>0</v>
      </c>
      <c r="S375" s="155">
        <v>0</v>
      </c>
      <c r="T375" s="156">
        <f t="shared" si="143"/>
        <v>0</v>
      </c>
      <c r="U375" s="35"/>
      <c r="V375" s="35"/>
      <c r="W375" s="35"/>
      <c r="X375" s="35"/>
      <c r="Y375" s="35"/>
      <c r="Z375" s="35"/>
      <c r="AA375" s="35"/>
      <c r="AB375" s="35"/>
      <c r="AC375" s="35"/>
      <c r="AD375" s="35"/>
      <c r="AE375" s="35"/>
      <c r="AR375" s="157" t="s">
        <v>202</v>
      </c>
      <c r="AT375" s="157" t="s">
        <v>197</v>
      </c>
      <c r="AU375" s="157" t="s">
        <v>202</v>
      </c>
      <c r="AY375" s="20" t="s">
        <v>195</v>
      </c>
      <c r="BE375" s="158">
        <f t="shared" si="144"/>
        <v>0</v>
      </c>
      <c r="BF375" s="158">
        <f t="shared" si="145"/>
        <v>0</v>
      </c>
      <c r="BG375" s="158">
        <f t="shared" si="146"/>
        <v>0</v>
      </c>
      <c r="BH375" s="158">
        <f t="shared" si="147"/>
        <v>0</v>
      </c>
      <c r="BI375" s="158">
        <f t="shared" si="148"/>
        <v>0</v>
      </c>
      <c r="BJ375" s="20" t="s">
        <v>79</v>
      </c>
      <c r="BK375" s="158">
        <f t="shared" si="149"/>
        <v>0</v>
      </c>
      <c r="BL375" s="20" t="s">
        <v>202</v>
      </c>
      <c r="BM375" s="157" t="s">
        <v>2969</v>
      </c>
    </row>
    <row r="376" spans="1:65" s="2" customFormat="1" ht="14.45" customHeight="1">
      <c r="A376" s="35"/>
      <c r="B376" s="145"/>
      <c r="C376" s="146" t="s">
        <v>1924</v>
      </c>
      <c r="D376" s="146" t="s">
        <v>197</v>
      </c>
      <c r="E376" s="147" t="s">
        <v>5326</v>
      </c>
      <c r="F376" s="148" t="s">
        <v>5327</v>
      </c>
      <c r="G376" s="149" t="s">
        <v>5328</v>
      </c>
      <c r="H376" s="150">
        <v>1</v>
      </c>
      <c r="I376" s="151"/>
      <c r="J376" s="152">
        <f t="shared" si="140"/>
        <v>0</v>
      </c>
      <c r="K376" s="148" t="s">
        <v>3</v>
      </c>
      <c r="L376" s="36"/>
      <c r="M376" s="153" t="s">
        <v>3</v>
      </c>
      <c r="N376" s="154" t="s">
        <v>43</v>
      </c>
      <c r="O376" s="56"/>
      <c r="P376" s="155">
        <f t="shared" si="141"/>
        <v>0</v>
      </c>
      <c r="Q376" s="155">
        <v>0</v>
      </c>
      <c r="R376" s="155">
        <f t="shared" si="142"/>
        <v>0</v>
      </c>
      <c r="S376" s="155">
        <v>0</v>
      </c>
      <c r="T376" s="156">
        <f t="shared" si="143"/>
        <v>0</v>
      </c>
      <c r="U376" s="35"/>
      <c r="V376" s="35"/>
      <c r="W376" s="35"/>
      <c r="X376" s="35"/>
      <c r="Y376" s="35"/>
      <c r="Z376" s="35"/>
      <c r="AA376" s="35"/>
      <c r="AB376" s="35"/>
      <c r="AC376" s="35"/>
      <c r="AD376" s="35"/>
      <c r="AE376" s="35"/>
      <c r="AR376" s="157" t="s">
        <v>202</v>
      </c>
      <c r="AT376" s="157" t="s">
        <v>197</v>
      </c>
      <c r="AU376" s="157" t="s">
        <v>202</v>
      </c>
      <c r="AY376" s="20" t="s">
        <v>195</v>
      </c>
      <c r="BE376" s="158">
        <f t="shared" si="144"/>
        <v>0</v>
      </c>
      <c r="BF376" s="158">
        <f t="shared" si="145"/>
        <v>0</v>
      </c>
      <c r="BG376" s="158">
        <f t="shared" si="146"/>
        <v>0</v>
      </c>
      <c r="BH376" s="158">
        <f t="shared" si="147"/>
        <v>0</v>
      </c>
      <c r="BI376" s="158">
        <f t="shared" si="148"/>
        <v>0</v>
      </c>
      <c r="BJ376" s="20" t="s">
        <v>79</v>
      </c>
      <c r="BK376" s="158">
        <f t="shared" si="149"/>
        <v>0</v>
      </c>
      <c r="BL376" s="20" t="s">
        <v>202</v>
      </c>
      <c r="BM376" s="157" t="s">
        <v>2979</v>
      </c>
    </row>
    <row r="377" spans="1:65" s="2" customFormat="1" ht="14.45" customHeight="1">
      <c r="A377" s="35"/>
      <c r="B377" s="145"/>
      <c r="C377" s="146" t="s">
        <v>1929</v>
      </c>
      <c r="D377" s="146" t="s">
        <v>197</v>
      </c>
      <c r="E377" s="147" t="s">
        <v>5329</v>
      </c>
      <c r="F377" s="148" t="s">
        <v>5006</v>
      </c>
      <c r="G377" s="149" t="s">
        <v>1071</v>
      </c>
      <c r="H377" s="150">
        <v>1</v>
      </c>
      <c r="I377" s="151"/>
      <c r="J377" s="152">
        <f t="shared" si="140"/>
        <v>0</v>
      </c>
      <c r="K377" s="148" t="s">
        <v>3</v>
      </c>
      <c r="L377" s="36"/>
      <c r="M377" s="153" t="s">
        <v>3</v>
      </c>
      <c r="N377" s="154" t="s">
        <v>43</v>
      </c>
      <c r="O377" s="56"/>
      <c r="P377" s="155">
        <f t="shared" si="141"/>
        <v>0</v>
      </c>
      <c r="Q377" s="155">
        <v>0</v>
      </c>
      <c r="R377" s="155">
        <f t="shared" si="142"/>
        <v>0</v>
      </c>
      <c r="S377" s="155">
        <v>0</v>
      </c>
      <c r="T377" s="156">
        <f t="shared" si="143"/>
        <v>0</v>
      </c>
      <c r="U377" s="35"/>
      <c r="V377" s="35"/>
      <c r="W377" s="35"/>
      <c r="X377" s="35"/>
      <c r="Y377" s="35"/>
      <c r="Z377" s="35"/>
      <c r="AA377" s="35"/>
      <c r="AB377" s="35"/>
      <c r="AC377" s="35"/>
      <c r="AD377" s="35"/>
      <c r="AE377" s="35"/>
      <c r="AR377" s="157" t="s">
        <v>202</v>
      </c>
      <c r="AT377" s="157" t="s">
        <v>197</v>
      </c>
      <c r="AU377" s="157" t="s">
        <v>202</v>
      </c>
      <c r="AY377" s="20" t="s">
        <v>195</v>
      </c>
      <c r="BE377" s="158">
        <f t="shared" si="144"/>
        <v>0</v>
      </c>
      <c r="BF377" s="158">
        <f t="shared" si="145"/>
        <v>0</v>
      </c>
      <c r="BG377" s="158">
        <f t="shared" si="146"/>
        <v>0</v>
      </c>
      <c r="BH377" s="158">
        <f t="shared" si="147"/>
        <v>0</v>
      </c>
      <c r="BI377" s="158">
        <f t="shared" si="148"/>
        <v>0</v>
      </c>
      <c r="BJ377" s="20" t="s">
        <v>79</v>
      </c>
      <c r="BK377" s="158">
        <f t="shared" si="149"/>
        <v>0</v>
      </c>
      <c r="BL377" s="20" t="s">
        <v>202</v>
      </c>
      <c r="BM377" s="157" t="s">
        <v>5330</v>
      </c>
    </row>
    <row r="378" spans="1:65" s="12" customFormat="1" ht="20.85" customHeight="1">
      <c r="B378" s="132"/>
      <c r="D378" s="133" t="s">
        <v>71</v>
      </c>
      <c r="E378" s="143" t="s">
        <v>5331</v>
      </c>
      <c r="F378" s="143" t="s">
        <v>5332</v>
      </c>
      <c r="I378" s="135"/>
      <c r="J378" s="144">
        <f>BK378</f>
        <v>0</v>
      </c>
      <c r="L378" s="132"/>
      <c r="M378" s="137"/>
      <c r="N378" s="138"/>
      <c r="O378" s="138"/>
      <c r="P378" s="139">
        <f>P379+P385+P391+P397+P404+P406+P408</f>
        <v>0</v>
      </c>
      <c r="Q378" s="138"/>
      <c r="R378" s="139">
        <f>R379+R385+R391+R397+R404+R406+R408</f>
        <v>0</v>
      </c>
      <c r="S378" s="138"/>
      <c r="T378" s="140">
        <f>T379+T385+T391+T397+T404+T406+T408</f>
        <v>0</v>
      </c>
      <c r="AR378" s="133" t="s">
        <v>81</v>
      </c>
      <c r="AT378" s="141" t="s">
        <v>71</v>
      </c>
      <c r="AU378" s="141" t="s">
        <v>81</v>
      </c>
      <c r="AY378" s="133" t="s">
        <v>195</v>
      </c>
      <c r="BK378" s="142">
        <f>BK379+BK385+BK391+BK397+BK404+BK406+BK408</f>
        <v>0</v>
      </c>
    </row>
    <row r="379" spans="1:65" s="16" customFormat="1" ht="20.85" customHeight="1">
      <c r="B379" s="208"/>
      <c r="D379" s="209" t="s">
        <v>71</v>
      </c>
      <c r="E379" s="209" t="s">
        <v>4899</v>
      </c>
      <c r="F379" s="209" t="s">
        <v>4900</v>
      </c>
      <c r="I379" s="210"/>
      <c r="J379" s="211">
        <f>BK379</f>
        <v>0</v>
      </c>
      <c r="L379" s="208"/>
      <c r="M379" s="212"/>
      <c r="N379" s="213"/>
      <c r="O379" s="213"/>
      <c r="P379" s="214">
        <f>SUM(P380:P384)</f>
        <v>0</v>
      </c>
      <c r="Q379" s="213"/>
      <c r="R379" s="214">
        <f>SUM(R380:R384)</f>
        <v>0</v>
      </c>
      <c r="S379" s="213"/>
      <c r="T379" s="215">
        <f>SUM(T380:T384)</f>
        <v>0</v>
      </c>
      <c r="AR379" s="209" t="s">
        <v>79</v>
      </c>
      <c r="AT379" s="216" t="s">
        <v>71</v>
      </c>
      <c r="AU379" s="216" t="s">
        <v>109</v>
      </c>
      <c r="AY379" s="209" t="s">
        <v>195</v>
      </c>
      <c r="BK379" s="217">
        <f>SUM(BK380:BK384)</f>
        <v>0</v>
      </c>
    </row>
    <row r="380" spans="1:65" s="2" customFormat="1" ht="14.45" customHeight="1">
      <c r="A380" s="35"/>
      <c r="B380" s="145"/>
      <c r="C380" s="146" t="s">
        <v>1939</v>
      </c>
      <c r="D380" s="146" t="s">
        <v>197</v>
      </c>
      <c r="E380" s="147" t="s">
        <v>5333</v>
      </c>
      <c r="F380" s="148" t="s">
        <v>5334</v>
      </c>
      <c r="G380" s="149" t="s">
        <v>4903</v>
      </c>
      <c r="H380" s="150">
        <v>1</v>
      </c>
      <c r="I380" s="151"/>
      <c r="J380" s="152">
        <f>ROUND(I380*H380,2)</f>
        <v>0</v>
      </c>
      <c r="K380" s="148" t="s">
        <v>3</v>
      </c>
      <c r="L380" s="36"/>
      <c r="M380" s="153" t="s">
        <v>3</v>
      </c>
      <c r="N380" s="154" t="s">
        <v>43</v>
      </c>
      <c r="O380" s="56"/>
      <c r="P380" s="155">
        <f>O380*H380</f>
        <v>0</v>
      </c>
      <c r="Q380" s="155">
        <v>0</v>
      </c>
      <c r="R380" s="155">
        <f>Q380*H380</f>
        <v>0</v>
      </c>
      <c r="S380" s="155">
        <v>0</v>
      </c>
      <c r="T380" s="156">
        <f>S380*H380</f>
        <v>0</v>
      </c>
      <c r="U380" s="35"/>
      <c r="V380" s="35"/>
      <c r="W380" s="35"/>
      <c r="X380" s="35"/>
      <c r="Y380" s="35"/>
      <c r="Z380" s="35"/>
      <c r="AA380" s="35"/>
      <c r="AB380" s="35"/>
      <c r="AC380" s="35"/>
      <c r="AD380" s="35"/>
      <c r="AE380" s="35"/>
      <c r="AR380" s="157" t="s">
        <v>202</v>
      </c>
      <c r="AT380" s="157" t="s">
        <v>197</v>
      </c>
      <c r="AU380" s="157" t="s">
        <v>202</v>
      </c>
      <c r="AY380" s="20" t="s">
        <v>195</v>
      </c>
      <c r="BE380" s="158">
        <f>IF(N380="základní",J380,0)</f>
        <v>0</v>
      </c>
      <c r="BF380" s="158">
        <f>IF(N380="snížená",J380,0)</f>
        <v>0</v>
      </c>
      <c r="BG380" s="158">
        <f>IF(N380="zákl. přenesená",J380,0)</f>
        <v>0</v>
      </c>
      <c r="BH380" s="158">
        <f>IF(N380="sníž. přenesená",J380,0)</f>
        <v>0</v>
      </c>
      <c r="BI380" s="158">
        <f>IF(N380="nulová",J380,0)</f>
        <v>0</v>
      </c>
      <c r="BJ380" s="20" t="s">
        <v>79</v>
      </c>
      <c r="BK380" s="158">
        <f>ROUND(I380*H380,2)</f>
        <v>0</v>
      </c>
      <c r="BL380" s="20" t="s">
        <v>202</v>
      </c>
      <c r="BM380" s="157" t="s">
        <v>2989</v>
      </c>
    </row>
    <row r="381" spans="1:65" s="2" customFormat="1" ht="14.45" customHeight="1">
      <c r="A381" s="35"/>
      <c r="B381" s="145"/>
      <c r="C381" s="146" t="s">
        <v>1947</v>
      </c>
      <c r="D381" s="146" t="s">
        <v>197</v>
      </c>
      <c r="E381" s="147" t="s">
        <v>5335</v>
      </c>
      <c r="F381" s="148" t="s">
        <v>5336</v>
      </c>
      <c r="G381" s="149" t="s">
        <v>4903</v>
      </c>
      <c r="H381" s="150">
        <v>1</v>
      </c>
      <c r="I381" s="151"/>
      <c r="J381" s="152">
        <f>ROUND(I381*H381,2)</f>
        <v>0</v>
      </c>
      <c r="K381" s="148" t="s">
        <v>3</v>
      </c>
      <c r="L381" s="36"/>
      <c r="M381" s="153" t="s">
        <v>3</v>
      </c>
      <c r="N381" s="154" t="s">
        <v>43</v>
      </c>
      <c r="O381" s="56"/>
      <c r="P381" s="155">
        <f>O381*H381</f>
        <v>0</v>
      </c>
      <c r="Q381" s="155">
        <v>0</v>
      </c>
      <c r="R381" s="155">
        <f>Q381*H381</f>
        <v>0</v>
      </c>
      <c r="S381" s="155">
        <v>0</v>
      </c>
      <c r="T381" s="156">
        <f>S381*H381</f>
        <v>0</v>
      </c>
      <c r="U381" s="35"/>
      <c r="V381" s="35"/>
      <c r="W381" s="35"/>
      <c r="X381" s="35"/>
      <c r="Y381" s="35"/>
      <c r="Z381" s="35"/>
      <c r="AA381" s="35"/>
      <c r="AB381" s="35"/>
      <c r="AC381" s="35"/>
      <c r="AD381" s="35"/>
      <c r="AE381" s="35"/>
      <c r="AR381" s="157" t="s">
        <v>202</v>
      </c>
      <c r="AT381" s="157" t="s">
        <v>197</v>
      </c>
      <c r="AU381" s="157" t="s">
        <v>202</v>
      </c>
      <c r="AY381" s="20" t="s">
        <v>195</v>
      </c>
      <c r="BE381" s="158">
        <f>IF(N381="základní",J381,0)</f>
        <v>0</v>
      </c>
      <c r="BF381" s="158">
        <f>IF(N381="snížená",J381,0)</f>
        <v>0</v>
      </c>
      <c r="BG381" s="158">
        <f>IF(N381="zákl. přenesená",J381,0)</f>
        <v>0</v>
      </c>
      <c r="BH381" s="158">
        <f>IF(N381="sníž. přenesená",J381,0)</f>
        <v>0</v>
      </c>
      <c r="BI381" s="158">
        <f>IF(N381="nulová",J381,0)</f>
        <v>0</v>
      </c>
      <c r="BJ381" s="20" t="s">
        <v>79</v>
      </c>
      <c r="BK381" s="158">
        <f>ROUND(I381*H381,2)</f>
        <v>0</v>
      </c>
      <c r="BL381" s="20" t="s">
        <v>202</v>
      </c>
      <c r="BM381" s="157" t="s">
        <v>3004</v>
      </c>
    </row>
    <row r="382" spans="1:65" s="2" customFormat="1" ht="14.45" customHeight="1">
      <c r="A382" s="35"/>
      <c r="B382" s="145"/>
      <c r="C382" s="146" t="s">
        <v>1952</v>
      </c>
      <c r="D382" s="146" t="s">
        <v>197</v>
      </c>
      <c r="E382" s="147" t="s">
        <v>5337</v>
      </c>
      <c r="F382" s="148" t="s">
        <v>5338</v>
      </c>
      <c r="G382" s="149" t="s">
        <v>4903</v>
      </c>
      <c r="H382" s="150">
        <v>33</v>
      </c>
      <c r="I382" s="151"/>
      <c r="J382" s="152">
        <f>ROUND(I382*H382,2)</f>
        <v>0</v>
      </c>
      <c r="K382" s="148" t="s">
        <v>3</v>
      </c>
      <c r="L382" s="36"/>
      <c r="M382" s="153" t="s">
        <v>3</v>
      </c>
      <c r="N382" s="154" t="s">
        <v>43</v>
      </c>
      <c r="O382" s="56"/>
      <c r="P382" s="155">
        <f>O382*H382</f>
        <v>0</v>
      </c>
      <c r="Q382" s="155">
        <v>0</v>
      </c>
      <c r="R382" s="155">
        <f>Q382*H382</f>
        <v>0</v>
      </c>
      <c r="S382" s="155">
        <v>0</v>
      </c>
      <c r="T382" s="156">
        <f>S382*H382</f>
        <v>0</v>
      </c>
      <c r="U382" s="35"/>
      <c r="V382" s="35"/>
      <c r="W382" s="35"/>
      <c r="X382" s="35"/>
      <c r="Y382" s="35"/>
      <c r="Z382" s="35"/>
      <c r="AA382" s="35"/>
      <c r="AB382" s="35"/>
      <c r="AC382" s="35"/>
      <c r="AD382" s="35"/>
      <c r="AE382" s="35"/>
      <c r="AR382" s="157" t="s">
        <v>202</v>
      </c>
      <c r="AT382" s="157" t="s">
        <v>197</v>
      </c>
      <c r="AU382" s="157" t="s">
        <v>202</v>
      </c>
      <c r="AY382" s="20" t="s">
        <v>195</v>
      </c>
      <c r="BE382" s="158">
        <f>IF(N382="základní",J382,0)</f>
        <v>0</v>
      </c>
      <c r="BF382" s="158">
        <f>IF(N382="snížená",J382,0)</f>
        <v>0</v>
      </c>
      <c r="BG382" s="158">
        <f>IF(N382="zákl. přenesená",J382,0)</f>
        <v>0</v>
      </c>
      <c r="BH382" s="158">
        <f>IF(N382="sníž. přenesená",J382,0)</f>
        <v>0</v>
      </c>
      <c r="BI382" s="158">
        <f>IF(N382="nulová",J382,0)</f>
        <v>0</v>
      </c>
      <c r="BJ382" s="20" t="s">
        <v>79</v>
      </c>
      <c r="BK382" s="158">
        <f>ROUND(I382*H382,2)</f>
        <v>0</v>
      </c>
      <c r="BL382" s="20" t="s">
        <v>202</v>
      </c>
      <c r="BM382" s="157" t="s">
        <v>3014</v>
      </c>
    </row>
    <row r="383" spans="1:65" s="2" customFormat="1" ht="14.45" customHeight="1">
      <c r="A383" s="35"/>
      <c r="B383" s="145"/>
      <c r="C383" s="146" t="s">
        <v>1957</v>
      </c>
      <c r="D383" s="146" t="s">
        <v>197</v>
      </c>
      <c r="E383" s="147" t="s">
        <v>5339</v>
      </c>
      <c r="F383" s="148" t="s">
        <v>5340</v>
      </c>
      <c r="G383" s="149" t="s">
        <v>4942</v>
      </c>
      <c r="H383" s="150">
        <v>1</v>
      </c>
      <c r="I383" s="151"/>
      <c r="J383" s="152">
        <f>ROUND(I383*H383,2)</f>
        <v>0</v>
      </c>
      <c r="K383" s="148" t="s">
        <v>3</v>
      </c>
      <c r="L383" s="36"/>
      <c r="M383" s="153" t="s">
        <v>3</v>
      </c>
      <c r="N383" s="154" t="s">
        <v>43</v>
      </c>
      <c r="O383" s="56"/>
      <c r="P383" s="155">
        <f>O383*H383</f>
        <v>0</v>
      </c>
      <c r="Q383" s="155">
        <v>0</v>
      </c>
      <c r="R383" s="155">
        <f>Q383*H383</f>
        <v>0</v>
      </c>
      <c r="S383" s="155">
        <v>0</v>
      </c>
      <c r="T383" s="156">
        <f>S383*H383</f>
        <v>0</v>
      </c>
      <c r="U383" s="35"/>
      <c r="V383" s="35"/>
      <c r="W383" s="35"/>
      <c r="X383" s="35"/>
      <c r="Y383" s="35"/>
      <c r="Z383" s="35"/>
      <c r="AA383" s="35"/>
      <c r="AB383" s="35"/>
      <c r="AC383" s="35"/>
      <c r="AD383" s="35"/>
      <c r="AE383" s="35"/>
      <c r="AR383" s="157" t="s">
        <v>202</v>
      </c>
      <c r="AT383" s="157" t="s">
        <v>197</v>
      </c>
      <c r="AU383" s="157" t="s">
        <v>202</v>
      </c>
      <c r="AY383" s="20" t="s">
        <v>195</v>
      </c>
      <c r="BE383" s="158">
        <f>IF(N383="základní",J383,0)</f>
        <v>0</v>
      </c>
      <c r="BF383" s="158">
        <f>IF(N383="snížená",J383,0)</f>
        <v>0</v>
      </c>
      <c r="BG383" s="158">
        <f>IF(N383="zákl. přenesená",J383,0)</f>
        <v>0</v>
      </c>
      <c r="BH383" s="158">
        <f>IF(N383="sníž. přenesená",J383,0)</f>
        <v>0</v>
      </c>
      <c r="BI383" s="158">
        <f>IF(N383="nulová",J383,0)</f>
        <v>0</v>
      </c>
      <c r="BJ383" s="20" t="s">
        <v>79</v>
      </c>
      <c r="BK383" s="158">
        <f>ROUND(I383*H383,2)</f>
        <v>0</v>
      </c>
      <c r="BL383" s="20" t="s">
        <v>202</v>
      </c>
      <c r="BM383" s="157" t="s">
        <v>3025</v>
      </c>
    </row>
    <row r="384" spans="1:65" s="2" customFormat="1" ht="14.45" customHeight="1">
      <c r="A384" s="35"/>
      <c r="B384" s="145"/>
      <c r="C384" s="146" t="s">
        <v>1962</v>
      </c>
      <c r="D384" s="146" t="s">
        <v>197</v>
      </c>
      <c r="E384" s="147" t="s">
        <v>5341</v>
      </c>
      <c r="F384" s="148" t="s">
        <v>5342</v>
      </c>
      <c r="G384" s="149" t="s">
        <v>4903</v>
      </c>
      <c r="H384" s="150">
        <v>23</v>
      </c>
      <c r="I384" s="151"/>
      <c r="J384" s="152">
        <f>ROUND(I384*H384,2)</f>
        <v>0</v>
      </c>
      <c r="K384" s="148" t="s">
        <v>3</v>
      </c>
      <c r="L384" s="36"/>
      <c r="M384" s="153" t="s">
        <v>3</v>
      </c>
      <c r="N384" s="154" t="s">
        <v>43</v>
      </c>
      <c r="O384" s="56"/>
      <c r="P384" s="155">
        <f>O384*H384</f>
        <v>0</v>
      </c>
      <c r="Q384" s="155">
        <v>0</v>
      </c>
      <c r="R384" s="155">
        <f>Q384*H384</f>
        <v>0</v>
      </c>
      <c r="S384" s="155">
        <v>0</v>
      </c>
      <c r="T384" s="156">
        <f>S384*H384</f>
        <v>0</v>
      </c>
      <c r="U384" s="35"/>
      <c r="V384" s="35"/>
      <c r="W384" s="35"/>
      <c r="X384" s="35"/>
      <c r="Y384" s="35"/>
      <c r="Z384" s="35"/>
      <c r="AA384" s="35"/>
      <c r="AB384" s="35"/>
      <c r="AC384" s="35"/>
      <c r="AD384" s="35"/>
      <c r="AE384" s="35"/>
      <c r="AR384" s="157" t="s">
        <v>202</v>
      </c>
      <c r="AT384" s="157" t="s">
        <v>197</v>
      </c>
      <c r="AU384" s="157" t="s">
        <v>202</v>
      </c>
      <c r="AY384" s="20" t="s">
        <v>195</v>
      </c>
      <c r="BE384" s="158">
        <f>IF(N384="základní",J384,0)</f>
        <v>0</v>
      </c>
      <c r="BF384" s="158">
        <f>IF(N384="snížená",J384,0)</f>
        <v>0</v>
      </c>
      <c r="BG384" s="158">
        <f>IF(N384="zákl. přenesená",J384,0)</f>
        <v>0</v>
      </c>
      <c r="BH384" s="158">
        <f>IF(N384="sníž. přenesená",J384,0)</f>
        <v>0</v>
      </c>
      <c r="BI384" s="158">
        <f>IF(N384="nulová",J384,0)</f>
        <v>0</v>
      </c>
      <c r="BJ384" s="20" t="s">
        <v>79</v>
      </c>
      <c r="BK384" s="158">
        <f>ROUND(I384*H384,2)</f>
        <v>0</v>
      </c>
      <c r="BL384" s="20" t="s">
        <v>202</v>
      </c>
      <c r="BM384" s="157" t="s">
        <v>3032</v>
      </c>
    </row>
    <row r="385" spans="1:65" s="16" customFormat="1" ht="20.85" customHeight="1">
      <c r="B385" s="208"/>
      <c r="D385" s="209" t="s">
        <v>71</v>
      </c>
      <c r="E385" s="209" t="s">
        <v>4934</v>
      </c>
      <c r="F385" s="209" t="s">
        <v>4935</v>
      </c>
      <c r="I385" s="210"/>
      <c r="J385" s="211">
        <f>BK385</f>
        <v>0</v>
      </c>
      <c r="L385" s="208"/>
      <c r="M385" s="212"/>
      <c r="N385" s="213"/>
      <c r="O385" s="213"/>
      <c r="P385" s="214">
        <f>SUM(P386:P390)</f>
        <v>0</v>
      </c>
      <c r="Q385" s="213"/>
      <c r="R385" s="214">
        <f>SUM(R386:R390)</f>
        <v>0</v>
      </c>
      <c r="S385" s="213"/>
      <c r="T385" s="215">
        <f>SUM(T386:T390)</f>
        <v>0</v>
      </c>
      <c r="AR385" s="209" t="s">
        <v>79</v>
      </c>
      <c r="AT385" s="216" t="s">
        <v>71</v>
      </c>
      <c r="AU385" s="216" t="s">
        <v>109</v>
      </c>
      <c r="AY385" s="209" t="s">
        <v>195</v>
      </c>
      <c r="BK385" s="217">
        <f>SUM(BK386:BK390)</f>
        <v>0</v>
      </c>
    </row>
    <row r="386" spans="1:65" s="2" customFormat="1" ht="14.45" customHeight="1">
      <c r="A386" s="35"/>
      <c r="B386" s="145"/>
      <c r="C386" s="146" t="s">
        <v>1966</v>
      </c>
      <c r="D386" s="146" t="s">
        <v>197</v>
      </c>
      <c r="E386" s="147" t="s">
        <v>5343</v>
      </c>
      <c r="F386" s="148" t="s">
        <v>5344</v>
      </c>
      <c r="G386" s="149" t="s">
        <v>4747</v>
      </c>
      <c r="H386" s="150">
        <v>10</v>
      </c>
      <c r="I386" s="151"/>
      <c r="J386" s="152">
        <f>ROUND(I386*H386,2)</f>
        <v>0</v>
      </c>
      <c r="K386" s="148" t="s">
        <v>3</v>
      </c>
      <c r="L386" s="36"/>
      <c r="M386" s="153" t="s">
        <v>3</v>
      </c>
      <c r="N386" s="154" t="s">
        <v>43</v>
      </c>
      <c r="O386" s="56"/>
      <c r="P386" s="155">
        <f>O386*H386</f>
        <v>0</v>
      </c>
      <c r="Q386" s="155">
        <v>0</v>
      </c>
      <c r="R386" s="155">
        <f>Q386*H386</f>
        <v>0</v>
      </c>
      <c r="S386" s="155">
        <v>0</v>
      </c>
      <c r="T386" s="156">
        <f>S386*H386</f>
        <v>0</v>
      </c>
      <c r="U386" s="35"/>
      <c r="V386" s="35"/>
      <c r="W386" s="35"/>
      <c r="X386" s="35"/>
      <c r="Y386" s="35"/>
      <c r="Z386" s="35"/>
      <c r="AA386" s="35"/>
      <c r="AB386" s="35"/>
      <c r="AC386" s="35"/>
      <c r="AD386" s="35"/>
      <c r="AE386" s="35"/>
      <c r="AR386" s="157" t="s">
        <v>202</v>
      </c>
      <c r="AT386" s="157" t="s">
        <v>197</v>
      </c>
      <c r="AU386" s="157" t="s">
        <v>202</v>
      </c>
      <c r="AY386" s="20" t="s">
        <v>195</v>
      </c>
      <c r="BE386" s="158">
        <f>IF(N386="základní",J386,0)</f>
        <v>0</v>
      </c>
      <c r="BF386" s="158">
        <f>IF(N386="snížená",J386,0)</f>
        <v>0</v>
      </c>
      <c r="BG386" s="158">
        <f>IF(N386="zákl. přenesená",J386,0)</f>
        <v>0</v>
      </c>
      <c r="BH386" s="158">
        <f>IF(N386="sníž. přenesená",J386,0)</f>
        <v>0</v>
      </c>
      <c r="BI386" s="158">
        <f>IF(N386="nulová",J386,0)</f>
        <v>0</v>
      </c>
      <c r="BJ386" s="20" t="s">
        <v>79</v>
      </c>
      <c r="BK386" s="158">
        <f>ROUND(I386*H386,2)</f>
        <v>0</v>
      </c>
      <c r="BL386" s="20" t="s">
        <v>202</v>
      </c>
      <c r="BM386" s="157" t="s">
        <v>3043</v>
      </c>
    </row>
    <row r="387" spans="1:65" s="2" customFormat="1" ht="14.45" customHeight="1">
      <c r="A387" s="35"/>
      <c r="B387" s="145"/>
      <c r="C387" s="146" t="s">
        <v>1972</v>
      </c>
      <c r="D387" s="146" t="s">
        <v>197</v>
      </c>
      <c r="E387" s="147" t="s">
        <v>5345</v>
      </c>
      <c r="F387" s="148" t="s">
        <v>5346</v>
      </c>
      <c r="G387" s="149" t="s">
        <v>4903</v>
      </c>
      <c r="H387" s="150">
        <v>33</v>
      </c>
      <c r="I387" s="151"/>
      <c r="J387" s="152">
        <f>ROUND(I387*H387,2)</f>
        <v>0</v>
      </c>
      <c r="K387" s="148" t="s">
        <v>3</v>
      </c>
      <c r="L387" s="36"/>
      <c r="M387" s="153" t="s">
        <v>3</v>
      </c>
      <c r="N387" s="154" t="s">
        <v>43</v>
      </c>
      <c r="O387" s="56"/>
      <c r="P387" s="155">
        <f>O387*H387</f>
        <v>0</v>
      </c>
      <c r="Q387" s="155">
        <v>0</v>
      </c>
      <c r="R387" s="155">
        <f>Q387*H387</f>
        <v>0</v>
      </c>
      <c r="S387" s="155">
        <v>0</v>
      </c>
      <c r="T387" s="156">
        <f>S387*H387</f>
        <v>0</v>
      </c>
      <c r="U387" s="35"/>
      <c r="V387" s="35"/>
      <c r="W387" s="35"/>
      <c r="X387" s="35"/>
      <c r="Y387" s="35"/>
      <c r="Z387" s="35"/>
      <c r="AA387" s="35"/>
      <c r="AB387" s="35"/>
      <c r="AC387" s="35"/>
      <c r="AD387" s="35"/>
      <c r="AE387" s="35"/>
      <c r="AR387" s="157" t="s">
        <v>202</v>
      </c>
      <c r="AT387" s="157" t="s">
        <v>197</v>
      </c>
      <c r="AU387" s="157" t="s">
        <v>202</v>
      </c>
      <c r="AY387" s="20" t="s">
        <v>195</v>
      </c>
      <c r="BE387" s="158">
        <f>IF(N387="základní",J387,0)</f>
        <v>0</v>
      </c>
      <c r="BF387" s="158">
        <f>IF(N387="snížená",J387,0)</f>
        <v>0</v>
      </c>
      <c r="BG387" s="158">
        <f>IF(N387="zákl. přenesená",J387,0)</f>
        <v>0</v>
      </c>
      <c r="BH387" s="158">
        <f>IF(N387="sníž. přenesená",J387,0)</f>
        <v>0</v>
      </c>
      <c r="BI387" s="158">
        <f>IF(N387="nulová",J387,0)</f>
        <v>0</v>
      </c>
      <c r="BJ387" s="20" t="s">
        <v>79</v>
      </c>
      <c r="BK387" s="158">
        <f>ROUND(I387*H387,2)</f>
        <v>0</v>
      </c>
      <c r="BL387" s="20" t="s">
        <v>202</v>
      </c>
      <c r="BM387" s="157" t="s">
        <v>3053</v>
      </c>
    </row>
    <row r="388" spans="1:65" s="2" customFormat="1" ht="14.45" customHeight="1">
      <c r="A388" s="35"/>
      <c r="B388" s="145"/>
      <c r="C388" s="146" t="s">
        <v>1977</v>
      </c>
      <c r="D388" s="146" t="s">
        <v>197</v>
      </c>
      <c r="E388" s="147" t="s">
        <v>5347</v>
      </c>
      <c r="F388" s="148" t="s">
        <v>5348</v>
      </c>
      <c r="G388" s="149" t="s">
        <v>4903</v>
      </c>
      <c r="H388" s="150">
        <v>33</v>
      </c>
      <c r="I388" s="151"/>
      <c r="J388" s="152">
        <f>ROUND(I388*H388,2)</f>
        <v>0</v>
      </c>
      <c r="K388" s="148" t="s">
        <v>3</v>
      </c>
      <c r="L388" s="36"/>
      <c r="M388" s="153" t="s">
        <v>3</v>
      </c>
      <c r="N388" s="154" t="s">
        <v>43</v>
      </c>
      <c r="O388" s="56"/>
      <c r="P388" s="155">
        <f>O388*H388</f>
        <v>0</v>
      </c>
      <c r="Q388" s="155">
        <v>0</v>
      </c>
      <c r="R388" s="155">
        <f>Q388*H388</f>
        <v>0</v>
      </c>
      <c r="S388" s="155">
        <v>0</v>
      </c>
      <c r="T388" s="156">
        <f>S388*H388</f>
        <v>0</v>
      </c>
      <c r="U388" s="35"/>
      <c r="V388" s="35"/>
      <c r="W388" s="35"/>
      <c r="X388" s="35"/>
      <c r="Y388" s="35"/>
      <c r="Z388" s="35"/>
      <c r="AA388" s="35"/>
      <c r="AB388" s="35"/>
      <c r="AC388" s="35"/>
      <c r="AD388" s="35"/>
      <c r="AE388" s="35"/>
      <c r="AR388" s="157" t="s">
        <v>202</v>
      </c>
      <c r="AT388" s="157" t="s">
        <v>197</v>
      </c>
      <c r="AU388" s="157" t="s">
        <v>202</v>
      </c>
      <c r="AY388" s="20" t="s">
        <v>195</v>
      </c>
      <c r="BE388" s="158">
        <f>IF(N388="základní",J388,0)</f>
        <v>0</v>
      </c>
      <c r="BF388" s="158">
        <f>IF(N388="snížená",J388,0)</f>
        <v>0</v>
      </c>
      <c r="BG388" s="158">
        <f>IF(N388="zákl. přenesená",J388,0)</f>
        <v>0</v>
      </c>
      <c r="BH388" s="158">
        <f>IF(N388="sníž. přenesená",J388,0)</f>
        <v>0</v>
      </c>
      <c r="BI388" s="158">
        <f>IF(N388="nulová",J388,0)</f>
        <v>0</v>
      </c>
      <c r="BJ388" s="20" t="s">
        <v>79</v>
      </c>
      <c r="BK388" s="158">
        <f>ROUND(I388*H388,2)</f>
        <v>0</v>
      </c>
      <c r="BL388" s="20" t="s">
        <v>202</v>
      </c>
      <c r="BM388" s="157" t="s">
        <v>3068</v>
      </c>
    </row>
    <row r="389" spans="1:65" s="2" customFormat="1" ht="14.45" customHeight="1">
      <c r="A389" s="35"/>
      <c r="B389" s="145"/>
      <c r="C389" s="146" t="s">
        <v>1982</v>
      </c>
      <c r="D389" s="146" t="s">
        <v>197</v>
      </c>
      <c r="E389" s="147" t="s">
        <v>5349</v>
      </c>
      <c r="F389" s="148" t="s">
        <v>5350</v>
      </c>
      <c r="G389" s="149" t="s">
        <v>4903</v>
      </c>
      <c r="H389" s="150">
        <v>1</v>
      </c>
      <c r="I389" s="151"/>
      <c r="J389" s="152">
        <f>ROUND(I389*H389,2)</f>
        <v>0</v>
      </c>
      <c r="K389" s="148" t="s">
        <v>3</v>
      </c>
      <c r="L389" s="36"/>
      <c r="M389" s="153" t="s">
        <v>3</v>
      </c>
      <c r="N389" s="154" t="s">
        <v>43</v>
      </c>
      <c r="O389" s="56"/>
      <c r="P389" s="155">
        <f>O389*H389</f>
        <v>0</v>
      </c>
      <c r="Q389" s="155">
        <v>0</v>
      </c>
      <c r="R389" s="155">
        <f>Q389*H389</f>
        <v>0</v>
      </c>
      <c r="S389" s="155">
        <v>0</v>
      </c>
      <c r="T389" s="156">
        <f>S389*H389</f>
        <v>0</v>
      </c>
      <c r="U389" s="35"/>
      <c r="V389" s="35"/>
      <c r="W389" s="35"/>
      <c r="X389" s="35"/>
      <c r="Y389" s="35"/>
      <c r="Z389" s="35"/>
      <c r="AA389" s="35"/>
      <c r="AB389" s="35"/>
      <c r="AC389" s="35"/>
      <c r="AD389" s="35"/>
      <c r="AE389" s="35"/>
      <c r="AR389" s="157" t="s">
        <v>202</v>
      </c>
      <c r="AT389" s="157" t="s">
        <v>197</v>
      </c>
      <c r="AU389" s="157" t="s">
        <v>202</v>
      </c>
      <c r="AY389" s="20" t="s">
        <v>195</v>
      </c>
      <c r="BE389" s="158">
        <f>IF(N389="základní",J389,0)</f>
        <v>0</v>
      </c>
      <c r="BF389" s="158">
        <f>IF(N389="snížená",J389,0)</f>
        <v>0</v>
      </c>
      <c r="BG389" s="158">
        <f>IF(N389="zákl. přenesená",J389,0)</f>
        <v>0</v>
      </c>
      <c r="BH389" s="158">
        <f>IF(N389="sníž. přenesená",J389,0)</f>
        <v>0</v>
      </c>
      <c r="BI389" s="158">
        <f>IF(N389="nulová",J389,0)</f>
        <v>0</v>
      </c>
      <c r="BJ389" s="20" t="s">
        <v>79</v>
      </c>
      <c r="BK389" s="158">
        <f>ROUND(I389*H389,2)</f>
        <v>0</v>
      </c>
      <c r="BL389" s="20" t="s">
        <v>202</v>
      </c>
      <c r="BM389" s="157" t="s">
        <v>3077</v>
      </c>
    </row>
    <row r="390" spans="1:65" s="2" customFormat="1" ht="14.45" customHeight="1">
      <c r="A390" s="35"/>
      <c r="B390" s="145"/>
      <c r="C390" s="146" t="s">
        <v>1988</v>
      </c>
      <c r="D390" s="146" t="s">
        <v>197</v>
      </c>
      <c r="E390" s="147" t="s">
        <v>5351</v>
      </c>
      <c r="F390" s="148" t="s">
        <v>5352</v>
      </c>
      <c r="G390" s="149" t="s">
        <v>4903</v>
      </c>
      <c r="H390" s="150">
        <v>23</v>
      </c>
      <c r="I390" s="151"/>
      <c r="J390" s="152">
        <f>ROUND(I390*H390,2)</f>
        <v>0</v>
      </c>
      <c r="K390" s="148" t="s">
        <v>3</v>
      </c>
      <c r="L390" s="36"/>
      <c r="M390" s="153" t="s">
        <v>3</v>
      </c>
      <c r="N390" s="154" t="s">
        <v>43</v>
      </c>
      <c r="O390" s="56"/>
      <c r="P390" s="155">
        <f>O390*H390</f>
        <v>0</v>
      </c>
      <c r="Q390" s="155">
        <v>0</v>
      </c>
      <c r="R390" s="155">
        <f>Q390*H390</f>
        <v>0</v>
      </c>
      <c r="S390" s="155">
        <v>0</v>
      </c>
      <c r="T390" s="156">
        <f>S390*H390</f>
        <v>0</v>
      </c>
      <c r="U390" s="35"/>
      <c r="V390" s="35"/>
      <c r="W390" s="35"/>
      <c r="X390" s="35"/>
      <c r="Y390" s="35"/>
      <c r="Z390" s="35"/>
      <c r="AA390" s="35"/>
      <c r="AB390" s="35"/>
      <c r="AC390" s="35"/>
      <c r="AD390" s="35"/>
      <c r="AE390" s="35"/>
      <c r="AR390" s="157" t="s">
        <v>202</v>
      </c>
      <c r="AT390" s="157" t="s">
        <v>197</v>
      </c>
      <c r="AU390" s="157" t="s">
        <v>202</v>
      </c>
      <c r="AY390" s="20" t="s">
        <v>195</v>
      </c>
      <c r="BE390" s="158">
        <f>IF(N390="základní",J390,0)</f>
        <v>0</v>
      </c>
      <c r="BF390" s="158">
        <f>IF(N390="snížená",J390,0)</f>
        <v>0</v>
      </c>
      <c r="BG390" s="158">
        <f>IF(N390="zákl. přenesená",J390,0)</f>
        <v>0</v>
      </c>
      <c r="BH390" s="158">
        <f>IF(N390="sníž. přenesená",J390,0)</f>
        <v>0</v>
      </c>
      <c r="BI390" s="158">
        <f>IF(N390="nulová",J390,0)</f>
        <v>0</v>
      </c>
      <c r="BJ390" s="20" t="s">
        <v>79</v>
      </c>
      <c r="BK390" s="158">
        <f>ROUND(I390*H390,2)</f>
        <v>0</v>
      </c>
      <c r="BL390" s="20" t="s">
        <v>202</v>
      </c>
      <c r="BM390" s="157" t="s">
        <v>3085</v>
      </c>
    </row>
    <row r="391" spans="1:65" s="16" customFormat="1" ht="20.85" customHeight="1">
      <c r="B391" s="208"/>
      <c r="D391" s="209" t="s">
        <v>71</v>
      </c>
      <c r="E391" s="209" t="s">
        <v>4965</v>
      </c>
      <c r="F391" s="209" t="s">
        <v>4966</v>
      </c>
      <c r="I391" s="210"/>
      <c r="J391" s="211">
        <f>BK391</f>
        <v>0</v>
      </c>
      <c r="L391" s="208"/>
      <c r="M391" s="212"/>
      <c r="N391" s="213"/>
      <c r="O391" s="213"/>
      <c r="P391" s="214">
        <f>SUM(P392:P396)</f>
        <v>0</v>
      </c>
      <c r="Q391" s="213"/>
      <c r="R391" s="214">
        <f>SUM(R392:R396)</f>
        <v>0</v>
      </c>
      <c r="S391" s="213"/>
      <c r="T391" s="215">
        <f>SUM(T392:T396)</f>
        <v>0</v>
      </c>
      <c r="AR391" s="209" t="s">
        <v>79</v>
      </c>
      <c r="AT391" s="216" t="s">
        <v>71</v>
      </c>
      <c r="AU391" s="216" t="s">
        <v>109</v>
      </c>
      <c r="AY391" s="209" t="s">
        <v>195</v>
      </c>
      <c r="BK391" s="217">
        <f>SUM(BK392:BK396)</f>
        <v>0</v>
      </c>
    </row>
    <row r="392" spans="1:65" s="2" customFormat="1" ht="14.45" customHeight="1">
      <c r="A392" s="35"/>
      <c r="B392" s="145"/>
      <c r="C392" s="146" t="s">
        <v>1993</v>
      </c>
      <c r="D392" s="146" t="s">
        <v>197</v>
      </c>
      <c r="E392" s="147" t="s">
        <v>5353</v>
      </c>
      <c r="F392" s="148" t="s">
        <v>5354</v>
      </c>
      <c r="G392" s="149" t="s">
        <v>321</v>
      </c>
      <c r="H392" s="150">
        <v>350</v>
      </c>
      <c r="I392" s="151"/>
      <c r="J392" s="152">
        <f>ROUND(I392*H392,2)</f>
        <v>0</v>
      </c>
      <c r="K392" s="148" t="s">
        <v>3</v>
      </c>
      <c r="L392" s="36"/>
      <c r="M392" s="153" t="s">
        <v>3</v>
      </c>
      <c r="N392" s="154" t="s">
        <v>43</v>
      </c>
      <c r="O392" s="56"/>
      <c r="P392" s="155">
        <f>O392*H392</f>
        <v>0</v>
      </c>
      <c r="Q392" s="155">
        <v>0</v>
      </c>
      <c r="R392" s="155">
        <f>Q392*H392</f>
        <v>0</v>
      </c>
      <c r="S392" s="155">
        <v>0</v>
      </c>
      <c r="T392" s="156">
        <f>S392*H392</f>
        <v>0</v>
      </c>
      <c r="U392" s="35"/>
      <c r="V392" s="35"/>
      <c r="W392" s="35"/>
      <c r="X392" s="35"/>
      <c r="Y392" s="35"/>
      <c r="Z392" s="35"/>
      <c r="AA392" s="35"/>
      <c r="AB392" s="35"/>
      <c r="AC392" s="35"/>
      <c r="AD392" s="35"/>
      <c r="AE392" s="35"/>
      <c r="AR392" s="157" t="s">
        <v>202</v>
      </c>
      <c r="AT392" s="157" t="s">
        <v>197</v>
      </c>
      <c r="AU392" s="157" t="s">
        <v>202</v>
      </c>
      <c r="AY392" s="20" t="s">
        <v>195</v>
      </c>
      <c r="BE392" s="158">
        <f>IF(N392="základní",J392,0)</f>
        <v>0</v>
      </c>
      <c r="BF392" s="158">
        <f>IF(N392="snížená",J392,0)</f>
        <v>0</v>
      </c>
      <c r="BG392" s="158">
        <f>IF(N392="zákl. přenesená",J392,0)</f>
        <v>0</v>
      </c>
      <c r="BH392" s="158">
        <f>IF(N392="sníž. přenesená",J392,0)</f>
        <v>0</v>
      </c>
      <c r="BI392" s="158">
        <f>IF(N392="nulová",J392,0)</f>
        <v>0</v>
      </c>
      <c r="BJ392" s="20" t="s">
        <v>79</v>
      </c>
      <c r="BK392" s="158">
        <f>ROUND(I392*H392,2)</f>
        <v>0</v>
      </c>
      <c r="BL392" s="20" t="s">
        <v>202</v>
      </c>
      <c r="BM392" s="157" t="s">
        <v>3095</v>
      </c>
    </row>
    <row r="393" spans="1:65" s="2" customFormat="1" ht="14.45" customHeight="1">
      <c r="A393" s="35"/>
      <c r="B393" s="145"/>
      <c r="C393" s="146" t="s">
        <v>1998</v>
      </c>
      <c r="D393" s="146" t="s">
        <v>197</v>
      </c>
      <c r="E393" s="147" t="s">
        <v>5355</v>
      </c>
      <c r="F393" s="148" t="s">
        <v>5356</v>
      </c>
      <c r="G393" s="149" t="s">
        <v>4903</v>
      </c>
      <c r="H393" s="150">
        <v>33</v>
      </c>
      <c r="I393" s="151"/>
      <c r="J393" s="152">
        <f>ROUND(I393*H393,2)</f>
        <v>0</v>
      </c>
      <c r="K393" s="148" t="s">
        <v>3</v>
      </c>
      <c r="L393" s="36"/>
      <c r="M393" s="153" t="s">
        <v>3</v>
      </c>
      <c r="N393" s="154" t="s">
        <v>43</v>
      </c>
      <c r="O393" s="56"/>
      <c r="P393" s="155">
        <f>O393*H393</f>
        <v>0</v>
      </c>
      <c r="Q393" s="155">
        <v>0</v>
      </c>
      <c r="R393" s="155">
        <f>Q393*H393</f>
        <v>0</v>
      </c>
      <c r="S393" s="155">
        <v>0</v>
      </c>
      <c r="T393" s="156">
        <f>S393*H393</f>
        <v>0</v>
      </c>
      <c r="U393" s="35"/>
      <c r="V393" s="35"/>
      <c r="W393" s="35"/>
      <c r="X393" s="35"/>
      <c r="Y393" s="35"/>
      <c r="Z393" s="35"/>
      <c r="AA393" s="35"/>
      <c r="AB393" s="35"/>
      <c r="AC393" s="35"/>
      <c r="AD393" s="35"/>
      <c r="AE393" s="35"/>
      <c r="AR393" s="157" t="s">
        <v>202</v>
      </c>
      <c r="AT393" s="157" t="s">
        <v>197</v>
      </c>
      <c r="AU393" s="157" t="s">
        <v>202</v>
      </c>
      <c r="AY393" s="20" t="s">
        <v>195</v>
      </c>
      <c r="BE393" s="158">
        <f>IF(N393="základní",J393,0)</f>
        <v>0</v>
      </c>
      <c r="BF393" s="158">
        <f>IF(N393="snížená",J393,0)</f>
        <v>0</v>
      </c>
      <c r="BG393" s="158">
        <f>IF(N393="zákl. přenesená",J393,0)</f>
        <v>0</v>
      </c>
      <c r="BH393" s="158">
        <f>IF(N393="sníž. přenesená",J393,0)</f>
        <v>0</v>
      </c>
      <c r="BI393" s="158">
        <f>IF(N393="nulová",J393,0)</f>
        <v>0</v>
      </c>
      <c r="BJ393" s="20" t="s">
        <v>79</v>
      </c>
      <c r="BK393" s="158">
        <f>ROUND(I393*H393,2)</f>
        <v>0</v>
      </c>
      <c r="BL393" s="20" t="s">
        <v>202</v>
      </c>
      <c r="BM393" s="157" t="s">
        <v>3104</v>
      </c>
    </row>
    <row r="394" spans="1:65" s="2" customFormat="1" ht="14.45" customHeight="1">
      <c r="A394" s="35"/>
      <c r="B394" s="145"/>
      <c r="C394" s="146" t="s">
        <v>2003</v>
      </c>
      <c r="D394" s="146" t="s">
        <v>197</v>
      </c>
      <c r="E394" s="147" t="s">
        <v>5294</v>
      </c>
      <c r="F394" s="148" t="s">
        <v>5224</v>
      </c>
      <c r="G394" s="149" t="s">
        <v>4903</v>
      </c>
      <c r="H394" s="150">
        <v>15</v>
      </c>
      <c r="I394" s="151"/>
      <c r="J394" s="152">
        <f>ROUND(I394*H394,2)</f>
        <v>0</v>
      </c>
      <c r="K394" s="148" t="s">
        <v>3</v>
      </c>
      <c r="L394" s="36"/>
      <c r="M394" s="153" t="s">
        <v>3</v>
      </c>
      <c r="N394" s="154" t="s">
        <v>43</v>
      </c>
      <c r="O394" s="56"/>
      <c r="P394" s="155">
        <f>O394*H394</f>
        <v>0</v>
      </c>
      <c r="Q394" s="155">
        <v>0</v>
      </c>
      <c r="R394" s="155">
        <f>Q394*H394</f>
        <v>0</v>
      </c>
      <c r="S394" s="155">
        <v>0</v>
      </c>
      <c r="T394" s="156">
        <f>S394*H394</f>
        <v>0</v>
      </c>
      <c r="U394" s="35"/>
      <c r="V394" s="35"/>
      <c r="W394" s="35"/>
      <c r="X394" s="35"/>
      <c r="Y394" s="35"/>
      <c r="Z394" s="35"/>
      <c r="AA394" s="35"/>
      <c r="AB394" s="35"/>
      <c r="AC394" s="35"/>
      <c r="AD394" s="35"/>
      <c r="AE394" s="35"/>
      <c r="AR394" s="157" t="s">
        <v>202</v>
      </c>
      <c r="AT394" s="157" t="s">
        <v>197</v>
      </c>
      <c r="AU394" s="157" t="s">
        <v>202</v>
      </c>
      <c r="AY394" s="20" t="s">
        <v>195</v>
      </c>
      <c r="BE394" s="158">
        <f>IF(N394="základní",J394,0)</f>
        <v>0</v>
      </c>
      <c r="BF394" s="158">
        <f>IF(N394="snížená",J394,0)</f>
        <v>0</v>
      </c>
      <c r="BG394" s="158">
        <f>IF(N394="zákl. přenesená",J394,0)</f>
        <v>0</v>
      </c>
      <c r="BH394" s="158">
        <f>IF(N394="sníž. přenesená",J394,0)</f>
        <v>0</v>
      </c>
      <c r="BI394" s="158">
        <f>IF(N394="nulová",J394,0)</f>
        <v>0</v>
      </c>
      <c r="BJ394" s="20" t="s">
        <v>79</v>
      </c>
      <c r="BK394" s="158">
        <f>ROUND(I394*H394,2)</f>
        <v>0</v>
      </c>
      <c r="BL394" s="20" t="s">
        <v>202</v>
      </c>
      <c r="BM394" s="157" t="s">
        <v>3115</v>
      </c>
    </row>
    <row r="395" spans="1:65" s="2" customFormat="1" ht="14.45" customHeight="1">
      <c r="A395" s="35"/>
      <c r="B395" s="145"/>
      <c r="C395" s="146" t="s">
        <v>2008</v>
      </c>
      <c r="D395" s="146" t="s">
        <v>197</v>
      </c>
      <c r="E395" s="147" t="s">
        <v>5357</v>
      </c>
      <c r="F395" s="148" t="s">
        <v>5358</v>
      </c>
      <c r="G395" s="149" t="s">
        <v>4903</v>
      </c>
      <c r="H395" s="150">
        <v>23</v>
      </c>
      <c r="I395" s="151"/>
      <c r="J395" s="152">
        <f>ROUND(I395*H395,2)</f>
        <v>0</v>
      </c>
      <c r="K395" s="148" t="s">
        <v>3</v>
      </c>
      <c r="L395" s="36"/>
      <c r="M395" s="153" t="s">
        <v>3</v>
      </c>
      <c r="N395" s="154" t="s">
        <v>43</v>
      </c>
      <c r="O395" s="56"/>
      <c r="P395" s="155">
        <f>O395*H395</f>
        <v>0</v>
      </c>
      <c r="Q395" s="155">
        <v>0</v>
      </c>
      <c r="R395" s="155">
        <f>Q395*H395</f>
        <v>0</v>
      </c>
      <c r="S395" s="155">
        <v>0</v>
      </c>
      <c r="T395" s="156">
        <f>S395*H395</f>
        <v>0</v>
      </c>
      <c r="U395" s="35"/>
      <c r="V395" s="35"/>
      <c r="W395" s="35"/>
      <c r="X395" s="35"/>
      <c r="Y395" s="35"/>
      <c r="Z395" s="35"/>
      <c r="AA395" s="35"/>
      <c r="AB395" s="35"/>
      <c r="AC395" s="35"/>
      <c r="AD395" s="35"/>
      <c r="AE395" s="35"/>
      <c r="AR395" s="157" t="s">
        <v>202</v>
      </c>
      <c r="AT395" s="157" t="s">
        <v>197</v>
      </c>
      <c r="AU395" s="157" t="s">
        <v>202</v>
      </c>
      <c r="AY395" s="20" t="s">
        <v>195</v>
      </c>
      <c r="BE395" s="158">
        <f>IF(N395="základní",J395,0)</f>
        <v>0</v>
      </c>
      <c r="BF395" s="158">
        <f>IF(N395="snížená",J395,0)</f>
        <v>0</v>
      </c>
      <c r="BG395" s="158">
        <f>IF(N395="zákl. přenesená",J395,0)</f>
        <v>0</v>
      </c>
      <c r="BH395" s="158">
        <f>IF(N395="sníž. přenesená",J395,0)</f>
        <v>0</v>
      </c>
      <c r="BI395" s="158">
        <f>IF(N395="nulová",J395,0)</f>
        <v>0</v>
      </c>
      <c r="BJ395" s="20" t="s">
        <v>79</v>
      </c>
      <c r="BK395" s="158">
        <f>ROUND(I395*H395,2)</f>
        <v>0</v>
      </c>
      <c r="BL395" s="20" t="s">
        <v>202</v>
      </c>
      <c r="BM395" s="157" t="s">
        <v>3122</v>
      </c>
    </row>
    <row r="396" spans="1:65" s="2" customFormat="1" ht="24.2" customHeight="1">
      <c r="A396" s="35"/>
      <c r="B396" s="145"/>
      <c r="C396" s="146" t="s">
        <v>2012</v>
      </c>
      <c r="D396" s="146" t="s">
        <v>197</v>
      </c>
      <c r="E396" s="147" t="s">
        <v>5359</v>
      </c>
      <c r="F396" s="148" t="s">
        <v>5360</v>
      </c>
      <c r="G396" s="149" t="s">
        <v>4942</v>
      </c>
      <c r="H396" s="150">
        <v>1</v>
      </c>
      <c r="I396" s="151"/>
      <c r="J396" s="152">
        <f>ROUND(I396*H396,2)</f>
        <v>0</v>
      </c>
      <c r="K396" s="148" t="s">
        <v>3</v>
      </c>
      <c r="L396" s="36"/>
      <c r="M396" s="153" t="s">
        <v>3</v>
      </c>
      <c r="N396" s="154" t="s">
        <v>43</v>
      </c>
      <c r="O396" s="56"/>
      <c r="P396" s="155">
        <f>O396*H396</f>
        <v>0</v>
      </c>
      <c r="Q396" s="155">
        <v>0</v>
      </c>
      <c r="R396" s="155">
        <f>Q396*H396</f>
        <v>0</v>
      </c>
      <c r="S396" s="155">
        <v>0</v>
      </c>
      <c r="T396" s="156">
        <f>S396*H396</f>
        <v>0</v>
      </c>
      <c r="U396" s="35"/>
      <c r="V396" s="35"/>
      <c r="W396" s="35"/>
      <c r="X396" s="35"/>
      <c r="Y396" s="35"/>
      <c r="Z396" s="35"/>
      <c r="AA396" s="35"/>
      <c r="AB396" s="35"/>
      <c r="AC396" s="35"/>
      <c r="AD396" s="35"/>
      <c r="AE396" s="35"/>
      <c r="AR396" s="157" t="s">
        <v>202</v>
      </c>
      <c r="AT396" s="157" t="s">
        <v>197</v>
      </c>
      <c r="AU396" s="157" t="s">
        <v>202</v>
      </c>
      <c r="AY396" s="20" t="s">
        <v>195</v>
      </c>
      <c r="BE396" s="158">
        <f>IF(N396="základní",J396,0)</f>
        <v>0</v>
      </c>
      <c r="BF396" s="158">
        <f>IF(N396="snížená",J396,0)</f>
        <v>0</v>
      </c>
      <c r="BG396" s="158">
        <f>IF(N396="zákl. přenesená",J396,0)</f>
        <v>0</v>
      </c>
      <c r="BH396" s="158">
        <f>IF(N396="sníž. přenesená",J396,0)</f>
        <v>0</v>
      </c>
      <c r="BI396" s="158">
        <f>IF(N396="nulová",J396,0)</f>
        <v>0</v>
      </c>
      <c r="BJ396" s="20" t="s">
        <v>79</v>
      </c>
      <c r="BK396" s="158">
        <f>ROUND(I396*H396,2)</f>
        <v>0</v>
      </c>
      <c r="BL396" s="20" t="s">
        <v>202</v>
      </c>
      <c r="BM396" s="157" t="s">
        <v>3128</v>
      </c>
    </row>
    <row r="397" spans="1:65" s="16" customFormat="1" ht="20.85" customHeight="1">
      <c r="B397" s="208"/>
      <c r="D397" s="209" t="s">
        <v>71</v>
      </c>
      <c r="E397" s="209" t="s">
        <v>4977</v>
      </c>
      <c r="F397" s="209" t="s">
        <v>4978</v>
      </c>
      <c r="I397" s="210"/>
      <c r="J397" s="211">
        <f>BK397</f>
        <v>0</v>
      </c>
      <c r="L397" s="208"/>
      <c r="M397" s="212"/>
      <c r="N397" s="213"/>
      <c r="O397" s="213"/>
      <c r="P397" s="214">
        <f>SUM(P398:P403)</f>
        <v>0</v>
      </c>
      <c r="Q397" s="213"/>
      <c r="R397" s="214">
        <f>SUM(R398:R403)</f>
        <v>0</v>
      </c>
      <c r="S397" s="213"/>
      <c r="T397" s="215">
        <f>SUM(T398:T403)</f>
        <v>0</v>
      </c>
      <c r="AR397" s="209" t="s">
        <v>79</v>
      </c>
      <c r="AT397" s="216" t="s">
        <v>71</v>
      </c>
      <c r="AU397" s="216" t="s">
        <v>109</v>
      </c>
      <c r="AY397" s="209" t="s">
        <v>195</v>
      </c>
      <c r="BK397" s="217">
        <f>SUM(BK398:BK403)</f>
        <v>0</v>
      </c>
    </row>
    <row r="398" spans="1:65" s="2" customFormat="1" ht="14.45" customHeight="1">
      <c r="A398" s="35"/>
      <c r="B398" s="145"/>
      <c r="C398" s="146" t="s">
        <v>2017</v>
      </c>
      <c r="D398" s="146" t="s">
        <v>197</v>
      </c>
      <c r="E398" s="147" t="s">
        <v>4979</v>
      </c>
      <c r="F398" s="148" t="s">
        <v>4980</v>
      </c>
      <c r="G398" s="149" t="s">
        <v>321</v>
      </c>
      <c r="H398" s="150">
        <v>350</v>
      </c>
      <c r="I398" s="151"/>
      <c r="J398" s="152">
        <f t="shared" ref="J398:J403" si="150">ROUND(I398*H398,2)</f>
        <v>0</v>
      </c>
      <c r="K398" s="148" t="s">
        <v>3</v>
      </c>
      <c r="L398" s="36"/>
      <c r="M398" s="153" t="s">
        <v>3</v>
      </c>
      <c r="N398" s="154" t="s">
        <v>43</v>
      </c>
      <c r="O398" s="56"/>
      <c r="P398" s="155">
        <f t="shared" ref="P398:P403" si="151">O398*H398</f>
        <v>0</v>
      </c>
      <c r="Q398" s="155">
        <v>0</v>
      </c>
      <c r="R398" s="155">
        <f t="shared" ref="R398:R403" si="152">Q398*H398</f>
        <v>0</v>
      </c>
      <c r="S398" s="155">
        <v>0</v>
      </c>
      <c r="T398" s="156">
        <f t="shared" ref="T398:T403" si="153">S398*H398</f>
        <v>0</v>
      </c>
      <c r="U398" s="35"/>
      <c r="V398" s="35"/>
      <c r="W398" s="35"/>
      <c r="X398" s="35"/>
      <c r="Y398" s="35"/>
      <c r="Z398" s="35"/>
      <c r="AA398" s="35"/>
      <c r="AB398" s="35"/>
      <c r="AC398" s="35"/>
      <c r="AD398" s="35"/>
      <c r="AE398" s="35"/>
      <c r="AR398" s="157" t="s">
        <v>202</v>
      </c>
      <c r="AT398" s="157" t="s">
        <v>197</v>
      </c>
      <c r="AU398" s="157" t="s">
        <v>202</v>
      </c>
      <c r="AY398" s="20" t="s">
        <v>195</v>
      </c>
      <c r="BE398" s="158">
        <f t="shared" ref="BE398:BE403" si="154">IF(N398="základní",J398,0)</f>
        <v>0</v>
      </c>
      <c r="BF398" s="158">
        <f t="shared" ref="BF398:BF403" si="155">IF(N398="snížená",J398,0)</f>
        <v>0</v>
      </c>
      <c r="BG398" s="158">
        <f t="shared" ref="BG398:BG403" si="156">IF(N398="zákl. přenesená",J398,0)</f>
        <v>0</v>
      </c>
      <c r="BH398" s="158">
        <f t="shared" ref="BH398:BH403" si="157">IF(N398="sníž. přenesená",J398,0)</f>
        <v>0</v>
      </c>
      <c r="BI398" s="158">
        <f t="shared" ref="BI398:BI403" si="158">IF(N398="nulová",J398,0)</f>
        <v>0</v>
      </c>
      <c r="BJ398" s="20" t="s">
        <v>79</v>
      </c>
      <c r="BK398" s="158">
        <f t="shared" ref="BK398:BK403" si="159">ROUND(I398*H398,2)</f>
        <v>0</v>
      </c>
      <c r="BL398" s="20" t="s">
        <v>202</v>
      </c>
      <c r="BM398" s="157" t="s">
        <v>3135</v>
      </c>
    </row>
    <row r="399" spans="1:65" s="2" customFormat="1" ht="14.45" customHeight="1">
      <c r="A399" s="35"/>
      <c r="B399" s="145"/>
      <c r="C399" s="146" t="s">
        <v>2022</v>
      </c>
      <c r="D399" s="146" t="s">
        <v>197</v>
      </c>
      <c r="E399" s="147" t="s">
        <v>5361</v>
      </c>
      <c r="F399" s="148" t="s">
        <v>5362</v>
      </c>
      <c r="G399" s="149" t="s">
        <v>321</v>
      </c>
      <c r="H399" s="150">
        <v>350</v>
      </c>
      <c r="I399" s="151"/>
      <c r="J399" s="152">
        <f t="shared" si="150"/>
        <v>0</v>
      </c>
      <c r="K399" s="148" t="s">
        <v>3</v>
      </c>
      <c r="L399" s="36"/>
      <c r="M399" s="153" t="s">
        <v>3</v>
      </c>
      <c r="N399" s="154" t="s">
        <v>43</v>
      </c>
      <c r="O399" s="56"/>
      <c r="P399" s="155">
        <f t="shared" si="151"/>
        <v>0</v>
      </c>
      <c r="Q399" s="155">
        <v>0</v>
      </c>
      <c r="R399" s="155">
        <f t="shared" si="152"/>
        <v>0</v>
      </c>
      <c r="S399" s="155">
        <v>0</v>
      </c>
      <c r="T399" s="156">
        <f t="shared" si="153"/>
        <v>0</v>
      </c>
      <c r="U399" s="35"/>
      <c r="V399" s="35"/>
      <c r="W399" s="35"/>
      <c r="X399" s="35"/>
      <c r="Y399" s="35"/>
      <c r="Z399" s="35"/>
      <c r="AA399" s="35"/>
      <c r="AB399" s="35"/>
      <c r="AC399" s="35"/>
      <c r="AD399" s="35"/>
      <c r="AE399" s="35"/>
      <c r="AR399" s="157" t="s">
        <v>202</v>
      </c>
      <c r="AT399" s="157" t="s">
        <v>197</v>
      </c>
      <c r="AU399" s="157" t="s">
        <v>202</v>
      </c>
      <c r="AY399" s="20" t="s">
        <v>195</v>
      </c>
      <c r="BE399" s="158">
        <f t="shared" si="154"/>
        <v>0</v>
      </c>
      <c r="BF399" s="158">
        <f t="shared" si="155"/>
        <v>0</v>
      </c>
      <c r="BG399" s="158">
        <f t="shared" si="156"/>
        <v>0</v>
      </c>
      <c r="BH399" s="158">
        <f t="shared" si="157"/>
        <v>0</v>
      </c>
      <c r="BI399" s="158">
        <f t="shared" si="158"/>
        <v>0</v>
      </c>
      <c r="BJ399" s="20" t="s">
        <v>79</v>
      </c>
      <c r="BK399" s="158">
        <f t="shared" si="159"/>
        <v>0</v>
      </c>
      <c r="BL399" s="20" t="s">
        <v>202</v>
      </c>
      <c r="BM399" s="157" t="s">
        <v>3148</v>
      </c>
    </row>
    <row r="400" spans="1:65" s="2" customFormat="1" ht="14.45" customHeight="1">
      <c r="A400" s="35"/>
      <c r="B400" s="145"/>
      <c r="C400" s="146" t="s">
        <v>2026</v>
      </c>
      <c r="D400" s="146" t="s">
        <v>197</v>
      </c>
      <c r="E400" s="147" t="s">
        <v>5363</v>
      </c>
      <c r="F400" s="148" t="s">
        <v>5364</v>
      </c>
      <c r="G400" s="149" t="s">
        <v>4903</v>
      </c>
      <c r="H400" s="150">
        <v>77</v>
      </c>
      <c r="I400" s="151"/>
      <c r="J400" s="152">
        <f t="shared" si="150"/>
        <v>0</v>
      </c>
      <c r="K400" s="148" t="s">
        <v>3</v>
      </c>
      <c r="L400" s="36"/>
      <c r="M400" s="153" t="s">
        <v>3</v>
      </c>
      <c r="N400" s="154" t="s">
        <v>43</v>
      </c>
      <c r="O400" s="56"/>
      <c r="P400" s="155">
        <f t="shared" si="151"/>
        <v>0</v>
      </c>
      <c r="Q400" s="155">
        <v>0</v>
      </c>
      <c r="R400" s="155">
        <f t="shared" si="152"/>
        <v>0</v>
      </c>
      <c r="S400" s="155">
        <v>0</v>
      </c>
      <c r="T400" s="156">
        <f t="shared" si="153"/>
        <v>0</v>
      </c>
      <c r="U400" s="35"/>
      <c r="V400" s="35"/>
      <c r="W400" s="35"/>
      <c r="X400" s="35"/>
      <c r="Y400" s="35"/>
      <c r="Z400" s="35"/>
      <c r="AA400" s="35"/>
      <c r="AB400" s="35"/>
      <c r="AC400" s="35"/>
      <c r="AD400" s="35"/>
      <c r="AE400" s="35"/>
      <c r="AR400" s="157" t="s">
        <v>202</v>
      </c>
      <c r="AT400" s="157" t="s">
        <v>197</v>
      </c>
      <c r="AU400" s="157" t="s">
        <v>202</v>
      </c>
      <c r="AY400" s="20" t="s">
        <v>195</v>
      </c>
      <c r="BE400" s="158">
        <f t="shared" si="154"/>
        <v>0</v>
      </c>
      <c r="BF400" s="158">
        <f t="shared" si="155"/>
        <v>0</v>
      </c>
      <c r="BG400" s="158">
        <f t="shared" si="156"/>
        <v>0</v>
      </c>
      <c r="BH400" s="158">
        <f t="shared" si="157"/>
        <v>0</v>
      </c>
      <c r="BI400" s="158">
        <f t="shared" si="158"/>
        <v>0</v>
      </c>
      <c r="BJ400" s="20" t="s">
        <v>79</v>
      </c>
      <c r="BK400" s="158">
        <f t="shared" si="159"/>
        <v>0</v>
      </c>
      <c r="BL400" s="20" t="s">
        <v>202</v>
      </c>
      <c r="BM400" s="157" t="s">
        <v>3160</v>
      </c>
    </row>
    <row r="401" spans="1:65" s="2" customFormat="1" ht="14.45" customHeight="1">
      <c r="A401" s="35"/>
      <c r="B401" s="145"/>
      <c r="C401" s="146" t="s">
        <v>2032</v>
      </c>
      <c r="D401" s="146" t="s">
        <v>197</v>
      </c>
      <c r="E401" s="147" t="s">
        <v>5365</v>
      </c>
      <c r="F401" s="148" t="s">
        <v>5366</v>
      </c>
      <c r="G401" s="149" t="s">
        <v>4903</v>
      </c>
      <c r="H401" s="150">
        <v>20</v>
      </c>
      <c r="I401" s="151"/>
      <c r="J401" s="152">
        <f t="shared" si="150"/>
        <v>0</v>
      </c>
      <c r="K401" s="148" t="s">
        <v>3</v>
      </c>
      <c r="L401" s="36"/>
      <c r="M401" s="153" t="s">
        <v>3</v>
      </c>
      <c r="N401" s="154" t="s">
        <v>43</v>
      </c>
      <c r="O401" s="56"/>
      <c r="P401" s="155">
        <f t="shared" si="151"/>
        <v>0</v>
      </c>
      <c r="Q401" s="155">
        <v>0</v>
      </c>
      <c r="R401" s="155">
        <f t="shared" si="152"/>
        <v>0</v>
      </c>
      <c r="S401" s="155">
        <v>0</v>
      </c>
      <c r="T401" s="156">
        <f t="shared" si="153"/>
        <v>0</v>
      </c>
      <c r="U401" s="35"/>
      <c r="V401" s="35"/>
      <c r="W401" s="35"/>
      <c r="X401" s="35"/>
      <c r="Y401" s="35"/>
      <c r="Z401" s="35"/>
      <c r="AA401" s="35"/>
      <c r="AB401" s="35"/>
      <c r="AC401" s="35"/>
      <c r="AD401" s="35"/>
      <c r="AE401" s="35"/>
      <c r="AR401" s="157" t="s">
        <v>202</v>
      </c>
      <c r="AT401" s="157" t="s">
        <v>197</v>
      </c>
      <c r="AU401" s="157" t="s">
        <v>202</v>
      </c>
      <c r="AY401" s="20" t="s">
        <v>195</v>
      </c>
      <c r="BE401" s="158">
        <f t="shared" si="154"/>
        <v>0</v>
      </c>
      <c r="BF401" s="158">
        <f t="shared" si="155"/>
        <v>0</v>
      </c>
      <c r="BG401" s="158">
        <f t="shared" si="156"/>
        <v>0</v>
      </c>
      <c r="BH401" s="158">
        <f t="shared" si="157"/>
        <v>0</v>
      </c>
      <c r="BI401" s="158">
        <f t="shared" si="158"/>
        <v>0</v>
      </c>
      <c r="BJ401" s="20" t="s">
        <v>79</v>
      </c>
      <c r="BK401" s="158">
        <f t="shared" si="159"/>
        <v>0</v>
      </c>
      <c r="BL401" s="20" t="s">
        <v>202</v>
      </c>
      <c r="BM401" s="157" t="s">
        <v>3168</v>
      </c>
    </row>
    <row r="402" spans="1:65" s="2" customFormat="1" ht="14.45" customHeight="1">
      <c r="A402" s="35"/>
      <c r="B402" s="145"/>
      <c r="C402" s="146" t="s">
        <v>2037</v>
      </c>
      <c r="D402" s="146" t="s">
        <v>197</v>
      </c>
      <c r="E402" s="147" t="s">
        <v>5367</v>
      </c>
      <c r="F402" s="148" t="s">
        <v>5237</v>
      </c>
      <c r="G402" s="149" t="s">
        <v>4995</v>
      </c>
      <c r="H402" s="150">
        <v>1</v>
      </c>
      <c r="I402" s="151"/>
      <c r="J402" s="152">
        <f t="shared" si="150"/>
        <v>0</v>
      </c>
      <c r="K402" s="148" t="s">
        <v>3</v>
      </c>
      <c r="L402" s="36"/>
      <c r="M402" s="153" t="s">
        <v>3</v>
      </c>
      <c r="N402" s="154" t="s">
        <v>43</v>
      </c>
      <c r="O402" s="56"/>
      <c r="P402" s="155">
        <f t="shared" si="151"/>
        <v>0</v>
      </c>
      <c r="Q402" s="155">
        <v>0</v>
      </c>
      <c r="R402" s="155">
        <f t="shared" si="152"/>
        <v>0</v>
      </c>
      <c r="S402" s="155">
        <v>0</v>
      </c>
      <c r="T402" s="156">
        <f t="shared" si="153"/>
        <v>0</v>
      </c>
      <c r="U402" s="35"/>
      <c r="V402" s="35"/>
      <c r="W402" s="35"/>
      <c r="X402" s="35"/>
      <c r="Y402" s="35"/>
      <c r="Z402" s="35"/>
      <c r="AA402" s="35"/>
      <c r="AB402" s="35"/>
      <c r="AC402" s="35"/>
      <c r="AD402" s="35"/>
      <c r="AE402" s="35"/>
      <c r="AR402" s="157" t="s">
        <v>202</v>
      </c>
      <c r="AT402" s="157" t="s">
        <v>197</v>
      </c>
      <c r="AU402" s="157" t="s">
        <v>202</v>
      </c>
      <c r="AY402" s="20" t="s">
        <v>195</v>
      </c>
      <c r="BE402" s="158">
        <f t="shared" si="154"/>
        <v>0</v>
      </c>
      <c r="BF402" s="158">
        <f t="shared" si="155"/>
        <v>0</v>
      </c>
      <c r="BG402" s="158">
        <f t="shared" si="156"/>
        <v>0</v>
      </c>
      <c r="BH402" s="158">
        <f t="shared" si="157"/>
        <v>0</v>
      </c>
      <c r="BI402" s="158">
        <f t="shared" si="158"/>
        <v>0</v>
      </c>
      <c r="BJ402" s="20" t="s">
        <v>79</v>
      </c>
      <c r="BK402" s="158">
        <f t="shared" si="159"/>
        <v>0</v>
      </c>
      <c r="BL402" s="20" t="s">
        <v>202</v>
      </c>
      <c r="BM402" s="157" t="s">
        <v>3176</v>
      </c>
    </row>
    <row r="403" spans="1:65" s="2" customFormat="1" ht="14.45" customHeight="1">
      <c r="A403" s="35"/>
      <c r="B403" s="145"/>
      <c r="C403" s="146" t="s">
        <v>2042</v>
      </c>
      <c r="D403" s="146" t="s">
        <v>197</v>
      </c>
      <c r="E403" s="147" t="s">
        <v>5368</v>
      </c>
      <c r="F403" s="148" t="s">
        <v>5369</v>
      </c>
      <c r="G403" s="149" t="s">
        <v>3</v>
      </c>
      <c r="H403" s="150">
        <v>23</v>
      </c>
      <c r="I403" s="151"/>
      <c r="J403" s="152">
        <f t="shared" si="150"/>
        <v>0</v>
      </c>
      <c r="K403" s="148" t="s">
        <v>3</v>
      </c>
      <c r="L403" s="36"/>
      <c r="M403" s="153" t="s">
        <v>3</v>
      </c>
      <c r="N403" s="154" t="s">
        <v>43</v>
      </c>
      <c r="O403" s="56"/>
      <c r="P403" s="155">
        <f t="shared" si="151"/>
        <v>0</v>
      </c>
      <c r="Q403" s="155">
        <v>0</v>
      </c>
      <c r="R403" s="155">
        <f t="shared" si="152"/>
        <v>0</v>
      </c>
      <c r="S403" s="155">
        <v>0</v>
      </c>
      <c r="T403" s="156">
        <f t="shared" si="153"/>
        <v>0</v>
      </c>
      <c r="U403" s="35"/>
      <c r="V403" s="35"/>
      <c r="W403" s="35"/>
      <c r="X403" s="35"/>
      <c r="Y403" s="35"/>
      <c r="Z403" s="35"/>
      <c r="AA403" s="35"/>
      <c r="AB403" s="35"/>
      <c r="AC403" s="35"/>
      <c r="AD403" s="35"/>
      <c r="AE403" s="35"/>
      <c r="AR403" s="157" t="s">
        <v>202</v>
      </c>
      <c r="AT403" s="157" t="s">
        <v>197</v>
      </c>
      <c r="AU403" s="157" t="s">
        <v>202</v>
      </c>
      <c r="AY403" s="20" t="s">
        <v>195</v>
      </c>
      <c r="BE403" s="158">
        <f t="shared" si="154"/>
        <v>0</v>
      </c>
      <c r="BF403" s="158">
        <f t="shared" si="155"/>
        <v>0</v>
      </c>
      <c r="BG403" s="158">
        <f t="shared" si="156"/>
        <v>0</v>
      </c>
      <c r="BH403" s="158">
        <f t="shared" si="157"/>
        <v>0</v>
      </c>
      <c r="BI403" s="158">
        <f t="shared" si="158"/>
        <v>0</v>
      </c>
      <c r="BJ403" s="20" t="s">
        <v>79</v>
      </c>
      <c r="BK403" s="158">
        <f t="shared" si="159"/>
        <v>0</v>
      </c>
      <c r="BL403" s="20" t="s">
        <v>202</v>
      </c>
      <c r="BM403" s="157" t="s">
        <v>3186</v>
      </c>
    </row>
    <row r="404" spans="1:65" s="16" customFormat="1" ht="20.85" customHeight="1">
      <c r="B404" s="208"/>
      <c r="D404" s="209" t="s">
        <v>71</v>
      </c>
      <c r="E404" s="209" t="s">
        <v>5055</v>
      </c>
      <c r="F404" s="209" t="s">
        <v>5056</v>
      </c>
      <c r="I404" s="210"/>
      <c r="J404" s="211">
        <f>BK404</f>
        <v>0</v>
      </c>
      <c r="L404" s="208"/>
      <c r="M404" s="212"/>
      <c r="N404" s="213"/>
      <c r="O404" s="213"/>
      <c r="P404" s="214">
        <f>P405</f>
        <v>0</v>
      </c>
      <c r="Q404" s="213"/>
      <c r="R404" s="214">
        <f>R405</f>
        <v>0</v>
      </c>
      <c r="S404" s="213"/>
      <c r="T404" s="215">
        <f>T405</f>
        <v>0</v>
      </c>
      <c r="AR404" s="209" t="s">
        <v>79</v>
      </c>
      <c r="AT404" s="216" t="s">
        <v>71</v>
      </c>
      <c r="AU404" s="216" t="s">
        <v>109</v>
      </c>
      <c r="AY404" s="209" t="s">
        <v>195</v>
      </c>
      <c r="BK404" s="217">
        <f>BK405</f>
        <v>0</v>
      </c>
    </row>
    <row r="405" spans="1:65" s="2" customFormat="1" ht="14.45" customHeight="1">
      <c r="A405" s="35"/>
      <c r="B405" s="145"/>
      <c r="C405" s="146" t="s">
        <v>2047</v>
      </c>
      <c r="D405" s="146" t="s">
        <v>197</v>
      </c>
      <c r="E405" s="147" t="s">
        <v>5370</v>
      </c>
      <c r="F405" s="148" t="s">
        <v>5371</v>
      </c>
      <c r="G405" s="149" t="s">
        <v>321</v>
      </c>
      <c r="H405" s="150">
        <v>2700</v>
      </c>
      <c r="I405" s="151"/>
      <c r="J405" s="152">
        <f>ROUND(I405*H405,2)</f>
        <v>0</v>
      </c>
      <c r="K405" s="148" t="s">
        <v>3</v>
      </c>
      <c r="L405" s="36"/>
      <c r="M405" s="153" t="s">
        <v>3</v>
      </c>
      <c r="N405" s="154" t="s">
        <v>43</v>
      </c>
      <c r="O405" s="56"/>
      <c r="P405" s="155">
        <f>O405*H405</f>
        <v>0</v>
      </c>
      <c r="Q405" s="155">
        <v>0</v>
      </c>
      <c r="R405" s="155">
        <f>Q405*H405</f>
        <v>0</v>
      </c>
      <c r="S405" s="155">
        <v>0</v>
      </c>
      <c r="T405" s="156">
        <f>S405*H405</f>
        <v>0</v>
      </c>
      <c r="U405" s="35"/>
      <c r="V405" s="35"/>
      <c r="W405" s="35"/>
      <c r="X405" s="35"/>
      <c r="Y405" s="35"/>
      <c r="Z405" s="35"/>
      <c r="AA405" s="35"/>
      <c r="AB405" s="35"/>
      <c r="AC405" s="35"/>
      <c r="AD405" s="35"/>
      <c r="AE405" s="35"/>
      <c r="AR405" s="157" t="s">
        <v>202</v>
      </c>
      <c r="AT405" s="157" t="s">
        <v>197</v>
      </c>
      <c r="AU405" s="157" t="s">
        <v>202</v>
      </c>
      <c r="AY405" s="20" t="s">
        <v>195</v>
      </c>
      <c r="BE405" s="158">
        <f>IF(N405="základní",J405,0)</f>
        <v>0</v>
      </c>
      <c r="BF405" s="158">
        <f>IF(N405="snížená",J405,0)</f>
        <v>0</v>
      </c>
      <c r="BG405" s="158">
        <f>IF(N405="zákl. přenesená",J405,0)</f>
        <v>0</v>
      </c>
      <c r="BH405" s="158">
        <f>IF(N405="sníž. přenesená",J405,0)</f>
        <v>0</v>
      </c>
      <c r="BI405" s="158">
        <f>IF(N405="nulová",J405,0)</f>
        <v>0</v>
      </c>
      <c r="BJ405" s="20" t="s">
        <v>79</v>
      </c>
      <c r="BK405" s="158">
        <f>ROUND(I405*H405,2)</f>
        <v>0</v>
      </c>
      <c r="BL405" s="20" t="s">
        <v>202</v>
      </c>
      <c r="BM405" s="157" t="s">
        <v>3199</v>
      </c>
    </row>
    <row r="406" spans="1:65" s="16" customFormat="1" ht="20.85" customHeight="1">
      <c r="B406" s="208"/>
      <c r="D406" s="209" t="s">
        <v>71</v>
      </c>
      <c r="E406" s="209" t="s">
        <v>5061</v>
      </c>
      <c r="F406" s="209" t="s">
        <v>5062</v>
      </c>
      <c r="I406" s="210"/>
      <c r="J406" s="211">
        <f>BK406</f>
        <v>0</v>
      </c>
      <c r="L406" s="208"/>
      <c r="M406" s="212"/>
      <c r="N406" s="213"/>
      <c r="O406" s="213"/>
      <c r="P406" s="214">
        <f>P407</f>
        <v>0</v>
      </c>
      <c r="Q406" s="213"/>
      <c r="R406" s="214">
        <f>R407</f>
        <v>0</v>
      </c>
      <c r="S406" s="213"/>
      <c r="T406" s="215">
        <f>T407</f>
        <v>0</v>
      </c>
      <c r="AR406" s="209" t="s">
        <v>79</v>
      </c>
      <c r="AT406" s="216" t="s">
        <v>71</v>
      </c>
      <c r="AU406" s="216" t="s">
        <v>109</v>
      </c>
      <c r="AY406" s="209" t="s">
        <v>195</v>
      </c>
      <c r="BK406" s="217">
        <f>BK407</f>
        <v>0</v>
      </c>
    </row>
    <row r="407" spans="1:65" s="2" customFormat="1" ht="14.45" customHeight="1">
      <c r="A407" s="35"/>
      <c r="B407" s="145"/>
      <c r="C407" s="146" t="s">
        <v>2051</v>
      </c>
      <c r="D407" s="146" t="s">
        <v>197</v>
      </c>
      <c r="E407" s="147" t="s">
        <v>5372</v>
      </c>
      <c r="F407" s="148" t="s">
        <v>5373</v>
      </c>
      <c r="G407" s="149" t="s">
        <v>321</v>
      </c>
      <c r="H407" s="150">
        <v>2700</v>
      </c>
      <c r="I407" s="151"/>
      <c r="J407" s="152">
        <f>ROUND(I407*H407,2)</f>
        <v>0</v>
      </c>
      <c r="K407" s="148" t="s">
        <v>3</v>
      </c>
      <c r="L407" s="36"/>
      <c r="M407" s="153" t="s">
        <v>3</v>
      </c>
      <c r="N407" s="154" t="s">
        <v>43</v>
      </c>
      <c r="O407" s="56"/>
      <c r="P407" s="155">
        <f>O407*H407</f>
        <v>0</v>
      </c>
      <c r="Q407" s="155">
        <v>0</v>
      </c>
      <c r="R407" s="155">
        <f>Q407*H407</f>
        <v>0</v>
      </c>
      <c r="S407" s="155">
        <v>0</v>
      </c>
      <c r="T407" s="156">
        <f>S407*H407</f>
        <v>0</v>
      </c>
      <c r="U407" s="35"/>
      <c r="V407" s="35"/>
      <c r="W407" s="35"/>
      <c r="X407" s="35"/>
      <c r="Y407" s="35"/>
      <c r="Z407" s="35"/>
      <c r="AA407" s="35"/>
      <c r="AB407" s="35"/>
      <c r="AC407" s="35"/>
      <c r="AD407" s="35"/>
      <c r="AE407" s="35"/>
      <c r="AR407" s="157" t="s">
        <v>202</v>
      </c>
      <c r="AT407" s="157" t="s">
        <v>197</v>
      </c>
      <c r="AU407" s="157" t="s">
        <v>202</v>
      </c>
      <c r="AY407" s="20" t="s">
        <v>195</v>
      </c>
      <c r="BE407" s="158">
        <f>IF(N407="základní",J407,0)</f>
        <v>0</v>
      </c>
      <c r="BF407" s="158">
        <f>IF(N407="snížená",J407,0)</f>
        <v>0</v>
      </c>
      <c r="BG407" s="158">
        <f>IF(N407="zákl. přenesená",J407,0)</f>
        <v>0</v>
      </c>
      <c r="BH407" s="158">
        <f>IF(N407="sníž. přenesená",J407,0)</f>
        <v>0</v>
      </c>
      <c r="BI407" s="158">
        <f>IF(N407="nulová",J407,0)</f>
        <v>0</v>
      </c>
      <c r="BJ407" s="20" t="s">
        <v>79</v>
      </c>
      <c r="BK407" s="158">
        <f>ROUND(I407*H407,2)</f>
        <v>0</v>
      </c>
      <c r="BL407" s="20" t="s">
        <v>202</v>
      </c>
      <c r="BM407" s="157" t="s">
        <v>3207</v>
      </c>
    </row>
    <row r="408" spans="1:65" s="16" customFormat="1" ht="20.85" customHeight="1">
      <c r="B408" s="208"/>
      <c r="D408" s="209" t="s">
        <v>71</v>
      </c>
      <c r="E408" s="209" t="s">
        <v>4989</v>
      </c>
      <c r="F408" s="209" t="s">
        <v>4990</v>
      </c>
      <c r="I408" s="210"/>
      <c r="J408" s="211">
        <f>BK408</f>
        <v>0</v>
      </c>
      <c r="L408" s="208"/>
      <c r="M408" s="212"/>
      <c r="N408" s="213"/>
      <c r="O408" s="213"/>
      <c r="P408" s="214">
        <f>SUM(P409:P412)</f>
        <v>0</v>
      </c>
      <c r="Q408" s="213"/>
      <c r="R408" s="214">
        <f>SUM(R409:R412)</f>
        <v>0</v>
      </c>
      <c r="S408" s="213"/>
      <c r="T408" s="215">
        <f>SUM(T409:T412)</f>
        <v>0</v>
      </c>
      <c r="AR408" s="209" t="s">
        <v>79</v>
      </c>
      <c r="AT408" s="216" t="s">
        <v>71</v>
      </c>
      <c r="AU408" s="216" t="s">
        <v>109</v>
      </c>
      <c r="AY408" s="209" t="s">
        <v>195</v>
      </c>
      <c r="BK408" s="217">
        <f>SUM(BK409:BK412)</f>
        <v>0</v>
      </c>
    </row>
    <row r="409" spans="1:65" s="2" customFormat="1" ht="14.45" customHeight="1">
      <c r="A409" s="35"/>
      <c r="B409" s="145"/>
      <c r="C409" s="146" t="s">
        <v>2055</v>
      </c>
      <c r="D409" s="146" t="s">
        <v>197</v>
      </c>
      <c r="E409" s="147" t="s">
        <v>5374</v>
      </c>
      <c r="F409" s="148" t="s">
        <v>5375</v>
      </c>
      <c r="G409" s="149" t="s">
        <v>4903</v>
      </c>
      <c r="H409" s="150">
        <v>1</v>
      </c>
      <c r="I409" s="151"/>
      <c r="J409" s="152">
        <f>ROUND(I409*H409,2)</f>
        <v>0</v>
      </c>
      <c r="K409" s="148" t="s">
        <v>3</v>
      </c>
      <c r="L409" s="36"/>
      <c r="M409" s="153" t="s">
        <v>3</v>
      </c>
      <c r="N409" s="154" t="s">
        <v>43</v>
      </c>
      <c r="O409" s="56"/>
      <c r="P409" s="155">
        <f>O409*H409</f>
        <v>0</v>
      </c>
      <c r="Q409" s="155">
        <v>0</v>
      </c>
      <c r="R409" s="155">
        <f>Q409*H409</f>
        <v>0</v>
      </c>
      <c r="S409" s="155">
        <v>0</v>
      </c>
      <c r="T409" s="156">
        <f>S409*H409</f>
        <v>0</v>
      </c>
      <c r="U409" s="35"/>
      <c r="V409" s="35"/>
      <c r="W409" s="35"/>
      <c r="X409" s="35"/>
      <c r="Y409" s="35"/>
      <c r="Z409" s="35"/>
      <c r="AA409" s="35"/>
      <c r="AB409" s="35"/>
      <c r="AC409" s="35"/>
      <c r="AD409" s="35"/>
      <c r="AE409" s="35"/>
      <c r="AR409" s="157" t="s">
        <v>202</v>
      </c>
      <c r="AT409" s="157" t="s">
        <v>197</v>
      </c>
      <c r="AU409" s="157" t="s">
        <v>202</v>
      </c>
      <c r="AY409" s="20" t="s">
        <v>195</v>
      </c>
      <c r="BE409" s="158">
        <f>IF(N409="základní",J409,0)</f>
        <v>0</v>
      </c>
      <c r="BF409" s="158">
        <f>IF(N409="snížená",J409,0)</f>
        <v>0</v>
      </c>
      <c r="BG409" s="158">
        <f>IF(N409="zákl. přenesená",J409,0)</f>
        <v>0</v>
      </c>
      <c r="BH409" s="158">
        <f>IF(N409="sníž. přenesená",J409,0)</f>
        <v>0</v>
      </c>
      <c r="BI409" s="158">
        <f>IF(N409="nulová",J409,0)</f>
        <v>0</v>
      </c>
      <c r="BJ409" s="20" t="s">
        <v>79</v>
      </c>
      <c r="BK409" s="158">
        <f>ROUND(I409*H409,2)</f>
        <v>0</v>
      </c>
      <c r="BL409" s="20" t="s">
        <v>202</v>
      </c>
      <c r="BM409" s="157" t="s">
        <v>3217</v>
      </c>
    </row>
    <row r="410" spans="1:65" s="2" customFormat="1" ht="14.45" customHeight="1">
      <c r="A410" s="35"/>
      <c r="B410" s="145"/>
      <c r="C410" s="146" t="s">
        <v>2060</v>
      </c>
      <c r="D410" s="146" t="s">
        <v>197</v>
      </c>
      <c r="E410" s="147" t="s">
        <v>5376</v>
      </c>
      <c r="F410" s="148" t="s">
        <v>5377</v>
      </c>
      <c r="G410" s="149" t="s">
        <v>4903</v>
      </c>
      <c r="H410" s="150">
        <v>1</v>
      </c>
      <c r="I410" s="151"/>
      <c r="J410" s="152">
        <f>ROUND(I410*H410,2)</f>
        <v>0</v>
      </c>
      <c r="K410" s="148" t="s">
        <v>3</v>
      </c>
      <c r="L410" s="36"/>
      <c r="M410" s="153" t="s">
        <v>3</v>
      </c>
      <c r="N410" s="154" t="s">
        <v>43</v>
      </c>
      <c r="O410" s="56"/>
      <c r="P410" s="155">
        <f>O410*H410</f>
        <v>0</v>
      </c>
      <c r="Q410" s="155">
        <v>0</v>
      </c>
      <c r="R410" s="155">
        <f>Q410*H410</f>
        <v>0</v>
      </c>
      <c r="S410" s="155">
        <v>0</v>
      </c>
      <c r="T410" s="156">
        <f>S410*H410</f>
        <v>0</v>
      </c>
      <c r="U410" s="35"/>
      <c r="V410" s="35"/>
      <c r="W410" s="35"/>
      <c r="X410" s="35"/>
      <c r="Y410" s="35"/>
      <c r="Z410" s="35"/>
      <c r="AA410" s="35"/>
      <c r="AB410" s="35"/>
      <c r="AC410" s="35"/>
      <c r="AD410" s="35"/>
      <c r="AE410" s="35"/>
      <c r="AR410" s="157" t="s">
        <v>202</v>
      </c>
      <c r="AT410" s="157" t="s">
        <v>197</v>
      </c>
      <c r="AU410" s="157" t="s">
        <v>202</v>
      </c>
      <c r="AY410" s="20" t="s">
        <v>195</v>
      </c>
      <c r="BE410" s="158">
        <f>IF(N410="základní",J410,0)</f>
        <v>0</v>
      </c>
      <c r="BF410" s="158">
        <f>IF(N410="snížená",J410,0)</f>
        <v>0</v>
      </c>
      <c r="BG410" s="158">
        <f>IF(N410="zákl. přenesená",J410,0)</f>
        <v>0</v>
      </c>
      <c r="BH410" s="158">
        <f>IF(N410="sníž. přenesená",J410,0)</f>
        <v>0</v>
      </c>
      <c r="BI410" s="158">
        <f>IF(N410="nulová",J410,0)</f>
        <v>0</v>
      </c>
      <c r="BJ410" s="20" t="s">
        <v>79</v>
      </c>
      <c r="BK410" s="158">
        <f>ROUND(I410*H410,2)</f>
        <v>0</v>
      </c>
      <c r="BL410" s="20" t="s">
        <v>202</v>
      </c>
      <c r="BM410" s="157" t="s">
        <v>3227</v>
      </c>
    </row>
    <row r="411" spans="1:65" s="2" customFormat="1" ht="14.45" customHeight="1">
      <c r="A411" s="35"/>
      <c r="B411" s="145"/>
      <c r="C411" s="146" t="s">
        <v>2064</v>
      </c>
      <c r="D411" s="146" t="s">
        <v>197</v>
      </c>
      <c r="E411" s="147" t="s">
        <v>5378</v>
      </c>
      <c r="F411" s="148" t="s">
        <v>5003</v>
      </c>
      <c r="G411" s="149" t="s">
        <v>5379</v>
      </c>
      <c r="H411" s="150">
        <v>1</v>
      </c>
      <c r="I411" s="151"/>
      <c r="J411" s="152">
        <f>ROUND(I411*H411,2)</f>
        <v>0</v>
      </c>
      <c r="K411" s="148" t="s">
        <v>3</v>
      </c>
      <c r="L411" s="36"/>
      <c r="M411" s="153" t="s">
        <v>3</v>
      </c>
      <c r="N411" s="154" t="s">
        <v>43</v>
      </c>
      <c r="O411" s="56"/>
      <c r="P411" s="155">
        <f>O411*H411</f>
        <v>0</v>
      </c>
      <c r="Q411" s="155">
        <v>0</v>
      </c>
      <c r="R411" s="155">
        <f>Q411*H411</f>
        <v>0</v>
      </c>
      <c r="S411" s="155">
        <v>0</v>
      </c>
      <c r="T411" s="156">
        <f>S411*H411</f>
        <v>0</v>
      </c>
      <c r="U411" s="35"/>
      <c r="V411" s="35"/>
      <c r="W411" s="35"/>
      <c r="X411" s="35"/>
      <c r="Y411" s="35"/>
      <c r="Z411" s="35"/>
      <c r="AA411" s="35"/>
      <c r="AB411" s="35"/>
      <c r="AC411" s="35"/>
      <c r="AD411" s="35"/>
      <c r="AE411" s="35"/>
      <c r="AR411" s="157" t="s">
        <v>202</v>
      </c>
      <c r="AT411" s="157" t="s">
        <v>197</v>
      </c>
      <c r="AU411" s="157" t="s">
        <v>202</v>
      </c>
      <c r="AY411" s="20" t="s">
        <v>195</v>
      </c>
      <c r="BE411" s="158">
        <f>IF(N411="základní",J411,0)</f>
        <v>0</v>
      </c>
      <c r="BF411" s="158">
        <f>IF(N411="snížená",J411,0)</f>
        <v>0</v>
      </c>
      <c r="BG411" s="158">
        <f>IF(N411="zákl. přenesená",J411,0)</f>
        <v>0</v>
      </c>
      <c r="BH411" s="158">
        <f>IF(N411="sníž. přenesená",J411,0)</f>
        <v>0</v>
      </c>
      <c r="BI411" s="158">
        <f>IF(N411="nulová",J411,0)</f>
        <v>0</v>
      </c>
      <c r="BJ411" s="20" t="s">
        <v>79</v>
      </c>
      <c r="BK411" s="158">
        <f>ROUND(I411*H411,2)</f>
        <v>0</v>
      </c>
      <c r="BL411" s="20" t="s">
        <v>202</v>
      </c>
      <c r="BM411" s="157" t="s">
        <v>3238</v>
      </c>
    </row>
    <row r="412" spans="1:65" s="2" customFormat="1" ht="14.45" customHeight="1">
      <c r="A412" s="35"/>
      <c r="B412" s="145"/>
      <c r="C412" s="146" t="s">
        <v>2068</v>
      </c>
      <c r="D412" s="146" t="s">
        <v>197</v>
      </c>
      <c r="E412" s="147" t="s">
        <v>5380</v>
      </c>
      <c r="F412" s="148" t="s">
        <v>5006</v>
      </c>
      <c r="G412" s="149" t="s">
        <v>1071</v>
      </c>
      <c r="H412" s="150">
        <v>1</v>
      </c>
      <c r="I412" s="151"/>
      <c r="J412" s="152">
        <f>ROUND(I412*H412,2)</f>
        <v>0</v>
      </c>
      <c r="K412" s="148" t="s">
        <v>3</v>
      </c>
      <c r="L412" s="36"/>
      <c r="M412" s="153" t="s">
        <v>3</v>
      </c>
      <c r="N412" s="154" t="s">
        <v>43</v>
      </c>
      <c r="O412" s="56"/>
      <c r="P412" s="155">
        <f>O412*H412</f>
        <v>0</v>
      </c>
      <c r="Q412" s="155">
        <v>0</v>
      </c>
      <c r="R412" s="155">
        <f>Q412*H412</f>
        <v>0</v>
      </c>
      <c r="S412" s="155">
        <v>0</v>
      </c>
      <c r="T412" s="156">
        <f>S412*H412</f>
        <v>0</v>
      </c>
      <c r="U412" s="35"/>
      <c r="V412" s="35"/>
      <c r="W412" s="35"/>
      <c r="X412" s="35"/>
      <c r="Y412" s="35"/>
      <c r="Z412" s="35"/>
      <c r="AA412" s="35"/>
      <c r="AB412" s="35"/>
      <c r="AC412" s="35"/>
      <c r="AD412" s="35"/>
      <c r="AE412" s="35"/>
      <c r="AR412" s="157" t="s">
        <v>202</v>
      </c>
      <c r="AT412" s="157" t="s">
        <v>197</v>
      </c>
      <c r="AU412" s="157" t="s">
        <v>202</v>
      </c>
      <c r="AY412" s="20" t="s">
        <v>195</v>
      </c>
      <c r="BE412" s="158">
        <f>IF(N412="základní",J412,0)</f>
        <v>0</v>
      </c>
      <c r="BF412" s="158">
        <f>IF(N412="snížená",J412,0)</f>
        <v>0</v>
      </c>
      <c r="BG412" s="158">
        <f>IF(N412="zákl. přenesená",J412,0)</f>
        <v>0</v>
      </c>
      <c r="BH412" s="158">
        <f>IF(N412="sníž. přenesená",J412,0)</f>
        <v>0</v>
      </c>
      <c r="BI412" s="158">
        <f>IF(N412="nulová",J412,0)</f>
        <v>0</v>
      </c>
      <c r="BJ412" s="20" t="s">
        <v>79</v>
      </c>
      <c r="BK412" s="158">
        <f>ROUND(I412*H412,2)</f>
        <v>0</v>
      </c>
      <c r="BL412" s="20" t="s">
        <v>202</v>
      </c>
      <c r="BM412" s="157" t="s">
        <v>5381</v>
      </c>
    </row>
    <row r="413" spans="1:65" s="12" customFormat="1" ht="20.85" customHeight="1">
      <c r="B413" s="132"/>
      <c r="D413" s="133" t="s">
        <v>71</v>
      </c>
      <c r="E413" s="143" t="s">
        <v>5382</v>
      </c>
      <c r="F413" s="143" t="s">
        <v>5383</v>
      </c>
      <c r="I413" s="135"/>
      <c r="J413" s="144">
        <f>BK413</f>
        <v>0</v>
      </c>
      <c r="L413" s="132"/>
      <c r="M413" s="137"/>
      <c r="N413" s="138"/>
      <c r="O413" s="138"/>
      <c r="P413" s="139">
        <f>P414+P443+P474+P484+P497+P501+P505</f>
        <v>0</v>
      </c>
      <c r="Q413" s="138"/>
      <c r="R413" s="139">
        <f>R414+R443+R474+R484+R497+R501+R505</f>
        <v>0</v>
      </c>
      <c r="S413" s="138"/>
      <c r="T413" s="140">
        <f>T414+T443+T474+T484+T497+T501+T505</f>
        <v>0</v>
      </c>
      <c r="AR413" s="133" t="s">
        <v>81</v>
      </c>
      <c r="AT413" s="141" t="s">
        <v>71</v>
      </c>
      <c r="AU413" s="141" t="s">
        <v>81</v>
      </c>
      <c r="AY413" s="133" t="s">
        <v>195</v>
      </c>
      <c r="BK413" s="142">
        <f>BK414+BK443+BK474+BK484+BK497+BK501+BK505</f>
        <v>0</v>
      </c>
    </row>
    <row r="414" spans="1:65" s="16" customFormat="1" ht="20.85" customHeight="1">
      <c r="B414" s="208"/>
      <c r="D414" s="209" t="s">
        <v>71</v>
      </c>
      <c r="E414" s="209" t="s">
        <v>4899</v>
      </c>
      <c r="F414" s="209" t="s">
        <v>4900</v>
      </c>
      <c r="I414" s="210"/>
      <c r="J414" s="211">
        <f>BK414</f>
        <v>0</v>
      </c>
      <c r="L414" s="208"/>
      <c r="M414" s="212"/>
      <c r="N414" s="213"/>
      <c r="O414" s="213"/>
      <c r="P414" s="214">
        <f>SUM(P415:P442)</f>
        <v>0</v>
      </c>
      <c r="Q414" s="213"/>
      <c r="R414" s="214">
        <f>SUM(R415:R442)</f>
        <v>0</v>
      </c>
      <c r="S414" s="213"/>
      <c r="T414" s="215">
        <f>SUM(T415:T442)</f>
        <v>0</v>
      </c>
      <c r="AR414" s="209" t="s">
        <v>79</v>
      </c>
      <c r="AT414" s="216" t="s">
        <v>71</v>
      </c>
      <c r="AU414" s="216" t="s">
        <v>109</v>
      </c>
      <c r="AY414" s="209" t="s">
        <v>195</v>
      </c>
      <c r="BK414" s="217">
        <f>SUM(BK415:BK442)</f>
        <v>0</v>
      </c>
    </row>
    <row r="415" spans="1:65" s="2" customFormat="1" ht="14.45" customHeight="1">
      <c r="A415" s="35"/>
      <c r="B415" s="145"/>
      <c r="C415" s="146" t="s">
        <v>2073</v>
      </c>
      <c r="D415" s="146" t="s">
        <v>197</v>
      </c>
      <c r="E415" s="147" t="s">
        <v>5384</v>
      </c>
      <c r="F415" s="148" t="s">
        <v>5385</v>
      </c>
      <c r="G415" s="149" t="s">
        <v>4903</v>
      </c>
      <c r="H415" s="150">
        <v>2</v>
      </c>
      <c r="I415" s="151"/>
      <c r="J415" s="152">
        <f t="shared" ref="J415:J442" si="160">ROUND(I415*H415,2)</f>
        <v>0</v>
      </c>
      <c r="K415" s="148" t="s">
        <v>3</v>
      </c>
      <c r="L415" s="36"/>
      <c r="M415" s="153" t="s">
        <v>3</v>
      </c>
      <c r="N415" s="154" t="s">
        <v>43</v>
      </c>
      <c r="O415" s="56"/>
      <c r="P415" s="155">
        <f t="shared" ref="P415:P442" si="161">O415*H415</f>
        <v>0</v>
      </c>
      <c r="Q415" s="155">
        <v>0</v>
      </c>
      <c r="R415" s="155">
        <f t="shared" ref="R415:R442" si="162">Q415*H415</f>
        <v>0</v>
      </c>
      <c r="S415" s="155">
        <v>0</v>
      </c>
      <c r="T415" s="156">
        <f t="shared" ref="T415:T442" si="163">S415*H415</f>
        <v>0</v>
      </c>
      <c r="U415" s="35"/>
      <c r="V415" s="35"/>
      <c r="W415" s="35"/>
      <c r="X415" s="35"/>
      <c r="Y415" s="35"/>
      <c r="Z415" s="35"/>
      <c r="AA415" s="35"/>
      <c r="AB415" s="35"/>
      <c r="AC415" s="35"/>
      <c r="AD415" s="35"/>
      <c r="AE415" s="35"/>
      <c r="AR415" s="157" t="s">
        <v>202</v>
      </c>
      <c r="AT415" s="157" t="s">
        <v>197</v>
      </c>
      <c r="AU415" s="157" t="s">
        <v>202</v>
      </c>
      <c r="AY415" s="20" t="s">
        <v>195</v>
      </c>
      <c r="BE415" s="158">
        <f t="shared" ref="BE415:BE442" si="164">IF(N415="základní",J415,0)</f>
        <v>0</v>
      </c>
      <c r="BF415" s="158">
        <f t="shared" ref="BF415:BF442" si="165">IF(N415="snížená",J415,0)</f>
        <v>0</v>
      </c>
      <c r="BG415" s="158">
        <f t="shared" ref="BG415:BG442" si="166">IF(N415="zákl. přenesená",J415,0)</f>
        <v>0</v>
      </c>
      <c r="BH415" s="158">
        <f t="shared" ref="BH415:BH442" si="167">IF(N415="sníž. přenesená",J415,0)</f>
        <v>0</v>
      </c>
      <c r="BI415" s="158">
        <f t="shared" ref="BI415:BI442" si="168">IF(N415="nulová",J415,0)</f>
        <v>0</v>
      </c>
      <c r="BJ415" s="20" t="s">
        <v>79</v>
      </c>
      <c r="BK415" s="158">
        <f t="shared" ref="BK415:BK442" si="169">ROUND(I415*H415,2)</f>
        <v>0</v>
      </c>
      <c r="BL415" s="20" t="s">
        <v>202</v>
      </c>
      <c r="BM415" s="157" t="s">
        <v>3246</v>
      </c>
    </row>
    <row r="416" spans="1:65" s="2" customFormat="1" ht="24.2" customHeight="1">
      <c r="A416" s="35"/>
      <c r="B416" s="145"/>
      <c r="C416" s="146" t="s">
        <v>2077</v>
      </c>
      <c r="D416" s="146" t="s">
        <v>197</v>
      </c>
      <c r="E416" s="147" t="s">
        <v>5386</v>
      </c>
      <c r="F416" s="148" t="s">
        <v>5387</v>
      </c>
      <c r="G416" s="149" t="s">
        <v>4903</v>
      </c>
      <c r="H416" s="150">
        <v>0</v>
      </c>
      <c r="I416" s="151"/>
      <c r="J416" s="152">
        <f t="shared" si="160"/>
        <v>0</v>
      </c>
      <c r="K416" s="148" t="s">
        <v>3</v>
      </c>
      <c r="L416" s="36"/>
      <c r="M416" s="153" t="s">
        <v>3</v>
      </c>
      <c r="N416" s="154" t="s">
        <v>43</v>
      </c>
      <c r="O416" s="56"/>
      <c r="P416" s="155">
        <f t="shared" si="161"/>
        <v>0</v>
      </c>
      <c r="Q416" s="155">
        <v>0</v>
      </c>
      <c r="R416" s="155">
        <f t="shared" si="162"/>
        <v>0</v>
      </c>
      <c r="S416" s="155">
        <v>0</v>
      </c>
      <c r="T416" s="156">
        <f t="shared" si="163"/>
        <v>0</v>
      </c>
      <c r="U416" s="35"/>
      <c r="V416" s="35"/>
      <c r="W416" s="35"/>
      <c r="X416" s="35"/>
      <c r="Y416" s="35"/>
      <c r="Z416" s="35"/>
      <c r="AA416" s="35"/>
      <c r="AB416" s="35"/>
      <c r="AC416" s="35"/>
      <c r="AD416" s="35"/>
      <c r="AE416" s="35"/>
      <c r="AR416" s="157" t="s">
        <v>202</v>
      </c>
      <c r="AT416" s="157" t="s">
        <v>197</v>
      </c>
      <c r="AU416" s="157" t="s">
        <v>202</v>
      </c>
      <c r="AY416" s="20" t="s">
        <v>195</v>
      </c>
      <c r="BE416" s="158">
        <f t="shared" si="164"/>
        <v>0</v>
      </c>
      <c r="BF416" s="158">
        <f t="shared" si="165"/>
        <v>0</v>
      </c>
      <c r="BG416" s="158">
        <f t="shared" si="166"/>
        <v>0</v>
      </c>
      <c r="BH416" s="158">
        <f t="shared" si="167"/>
        <v>0</v>
      </c>
      <c r="BI416" s="158">
        <f t="shared" si="168"/>
        <v>0</v>
      </c>
      <c r="BJ416" s="20" t="s">
        <v>79</v>
      </c>
      <c r="BK416" s="158">
        <f t="shared" si="169"/>
        <v>0</v>
      </c>
      <c r="BL416" s="20" t="s">
        <v>202</v>
      </c>
      <c r="BM416" s="157" t="s">
        <v>3257</v>
      </c>
    </row>
    <row r="417" spans="1:65" s="2" customFormat="1" ht="14.45" customHeight="1">
      <c r="A417" s="35"/>
      <c r="B417" s="145"/>
      <c r="C417" s="146" t="s">
        <v>2081</v>
      </c>
      <c r="D417" s="146" t="s">
        <v>197</v>
      </c>
      <c r="E417" s="147" t="s">
        <v>5088</v>
      </c>
      <c r="F417" s="148" t="s">
        <v>5089</v>
      </c>
      <c r="G417" s="149" t="s">
        <v>4903</v>
      </c>
      <c r="H417" s="150">
        <v>2</v>
      </c>
      <c r="I417" s="151"/>
      <c r="J417" s="152">
        <f t="shared" si="160"/>
        <v>0</v>
      </c>
      <c r="K417" s="148" t="s">
        <v>3</v>
      </c>
      <c r="L417" s="36"/>
      <c r="M417" s="153" t="s">
        <v>3</v>
      </c>
      <c r="N417" s="154" t="s">
        <v>43</v>
      </c>
      <c r="O417" s="56"/>
      <c r="P417" s="155">
        <f t="shared" si="161"/>
        <v>0</v>
      </c>
      <c r="Q417" s="155">
        <v>0</v>
      </c>
      <c r="R417" s="155">
        <f t="shared" si="162"/>
        <v>0</v>
      </c>
      <c r="S417" s="155">
        <v>0</v>
      </c>
      <c r="T417" s="156">
        <f t="shared" si="163"/>
        <v>0</v>
      </c>
      <c r="U417" s="35"/>
      <c r="V417" s="35"/>
      <c r="W417" s="35"/>
      <c r="X417" s="35"/>
      <c r="Y417" s="35"/>
      <c r="Z417" s="35"/>
      <c r="AA417" s="35"/>
      <c r="AB417" s="35"/>
      <c r="AC417" s="35"/>
      <c r="AD417" s="35"/>
      <c r="AE417" s="35"/>
      <c r="AR417" s="157" t="s">
        <v>202</v>
      </c>
      <c r="AT417" s="157" t="s">
        <v>197</v>
      </c>
      <c r="AU417" s="157" t="s">
        <v>202</v>
      </c>
      <c r="AY417" s="20" t="s">
        <v>195</v>
      </c>
      <c r="BE417" s="158">
        <f t="shared" si="164"/>
        <v>0</v>
      </c>
      <c r="BF417" s="158">
        <f t="shared" si="165"/>
        <v>0</v>
      </c>
      <c r="BG417" s="158">
        <f t="shared" si="166"/>
        <v>0</v>
      </c>
      <c r="BH417" s="158">
        <f t="shared" si="167"/>
        <v>0</v>
      </c>
      <c r="BI417" s="158">
        <f t="shared" si="168"/>
        <v>0</v>
      </c>
      <c r="BJ417" s="20" t="s">
        <v>79</v>
      </c>
      <c r="BK417" s="158">
        <f t="shared" si="169"/>
        <v>0</v>
      </c>
      <c r="BL417" s="20" t="s">
        <v>202</v>
      </c>
      <c r="BM417" s="157" t="s">
        <v>3268</v>
      </c>
    </row>
    <row r="418" spans="1:65" s="2" customFormat="1" ht="14.45" customHeight="1">
      <c r="A418" s="35"/>
      <c r="B418" s="145"/>
      <c r="C418" s="146" t="s">
        <v>2094</v>
      </c>
      <c r="D418" s="146" t="s">
        <v>197</v>
      </c>
      <c r="E418" s="147" t="s">
        <v>5388</v>
      </c>
      <c r="F418" s="148" t="s">
        <v>5389</v>
      </c>
      <c r="G418" s="149" t="s">
        <v>4903</v>
      </c>
      <c r="H418" s="150">
        <v>1</v>
      </c>
      <c r="I418" s="151"/>
      <c r="J418" s="152">
        <f t="shared" si="160"/>
        <v>0</v>
      </c>
      <c r="K418" s="148" t="s">
        <v>3</v>
      </c>
      <c r="L418" s="36"/>
      <c r="M418" s="153" t="s">
        <v>3</v>
      </c>
      <c r="N418" s="154" t="s">
        <v>43</v>
      </c>
      <c r="O418" s="56"/>
      <c r="P418" s="155">
        <f t="shared" si="161"/>
        <v>0</v>
      </c>
      <c r="Q418" s="155">
        <v>0</v>
      </c>
      <c r="R418" s="155">
        <f t="shared" si="162"/>
        <v>0</v>
      </c>
      <c r="S418" s="155">
        <v>0</v>
      </c>
      <c r="T418" s="156">
        <f t="shared" si="163"/>
        <v>0</v>
      </c>
      <c r="U418" s="35"/>
      <c r="V418" s="35"/>
      <c r="W418" s="35"/>
      <c r="X418" s="35"/>
      <c r="Y418" s="35"/>
      <c r="Z418" s="35"/>
      <c r="AA418" s="35"/>
      <c r="AB418" s="35"/>
      <c r="AC418" s="35"/>
      <c r="AD418" s="35"/>
      <c r="AE418" s="35"/>
      <c r="AR418" s="157" t="s">
        <v>202</v>
      </c>
      <c r="AT418" s="157" t="s">
        <v>197</v>
      </c>
      <c r="AU418" s="157" t="s">
        <v>202</v>
      </c>
      <c r="AY418" s="20" t="s">
        <v>195</v>
      </c>
      <c r="BE418" s="158">
        <f t="shared" si="164"/>
        <v>0</v>
      </c>
      <c r="BF418" s="158">
        <f t="shared" si="165"/>
        <v>0</v>
      </c>
      <c r="BG418" s="158">
        <f t="shared" si="166"/>
        <v>0</v>
      </c>
      <c r="BH418" s="158">
        <f t="shared" si="167"/>
        <v>0</v>
      </c>
      <c r="BI418" s="158">
        <f t="shared" si="168"/>
        <v>0</v>
      </c>
      <c r="BJ418" s="20" t="s">
        <v>79</v>
      </c>
      <c r="BK418" s="158">
        <f t="shared" si="169"/>
        <v>0</v>
      </c>
      <c r="BL418" s="20" t="s">
        <v>202</v>
      </c>
      <c r="BM418" s="157" t="s">
        <v>3277</v>
      </c>
    </row>
    <row r="419" spans="1:65" s="2" customFormat="1" ht="14.45" customHeight="1">
      <c r="A419" s="35"/>
      <c r="B419" s="145"/>
      <c r="C419" s="146" t="s">
        <v>2102</v>
      </c>
      <c r="D419" s="146" t="s">
        <v>197</v>
      </c>
      <c r="E419" s="147" t="s">
        <v>5390</v>
      </c>
      <c r="F419" s="148" t="s">
        <v>5391</v>
      </c>
      <c r="G419" s="149" t="s">
        <v>4903</v>
      </c>
      <c r="H419" s="150">
        <v>2</v>
      </c>
      <c r="I419" s="151"/>
      <c r="J419" s="152">
        <f t="shared" si="160"/>
        <v>0</v>
      </c>
      <c r="K419" s="148" t="s">
        <v>3</v>
      </c>
      <c r="L419" s="36"/>
      <c r="M419" s="153" t="s">
        <v>3</v>
      </c>
      <c r="N419" s="154" t="s">
        <v>43</v>
      </c>
      <c r="O419" s="56"/>
      <c r="P419" s="155">
        <f t="shared" si="161"/>
        <v>0</v>
      </c>
      <c r="Q419" s="155">
        <v>0</v>
      </c>
      <c r="R419" s="155">
        <f t="shared" si="162"/>
        <v>0</v>
      </c>
      <c r="S419" s="155">
        <v>0</v>
      </c>
      <c r="T419" s="156">
        <f t="shared" si="163"/>
        <v>0</v>
      </c>
      <c r="U419" s="35"/>
      <c r="V419" s="35"/>
      <c r="W419" s="35"/>
      <c r="X419" s="35"/>
      <c r="Y419" s="35"/>
      <c r="Z419" s="35"/>
      <c r="AA419" s="35"/>
      <c r="AB419" s="35"/>
      <c r="AC419" s="35"/>
      <c r="AD419" s="35"/>
      <c r="AE419" s="35"/>
      <c r="AR419" s="157" t="s">
        <v>202</v>
      </c>
      <c r="AT419" s="157" t="s">
        <v>197</v>
      </c>
      <c r="AU419" s="157" t="s">
        <v>202</v>
      </c>
      <c r="AY419" s="20" t="s">
        <v>195</v>
      </c>
      <c r="BE419" s="158">
        <f t="shared" si="164"/>
        <v>0</v>
      </c>
      <c r="BF419" s="158">
        <f t="shared" si="165"/>
        <v>0</v>
      </c>
      <c r="BG419" s="158">
        <f t="shared" si="166"/>
        <v>0</v>
      </c>
      <c r="BH419" s="158">
        <f t="shared" si="167"/>
        <v>0</v>
      </c>
      <c r="BI419" s="158">
        <f t="shared" si="168"/>
        <v>0</v>
      </c>
      <c r="BJ419" s="20" t="s">
        <v>79</v>
      </c>
      <c r="BK419" s="158">
        <f t="shared" si="169"/>
        <v>0</v>
      </c>
      <c r="BL419" s="20" t="s">
        <v>202</v>
      </c>
      <c r="BM419" s="157" t="s">
        <v>3286</v>
      </c>
    </row>
    <row r="420" spans="1:65" s="2" customFormat="1" ht="14.45" customHeight="1">
      <c r="A420" s="35"/>
      <c r="B420" s="145"/>
      <c r="C420" s="146" t="s">
        <v>2108</v>
      </c>
      <c r="D420" s="146" t="s">
        <v>197</v>
      </c>
      <c r="E420" s="147" t="s">
        <v>5392</v>
      </c>
      <c r="F420" s="148" t="s">
        <v>5393</v>
      </c>
      <c r="G420" s="149" t="s">
        <v>4903</v>
      </c>
      <c r="H420" s="150">
        <v>2</v>
      </c>
      <c r="I420" s="151"/>
      <c r="J420" s="152">
        <f t="shared" si="160"/>
        <v>0</v>
      </c>
      <c r="K420" s="148" t="s">
        <v>3</v>
      </c>
      <c r="L420" s="36"/>
      <c r="M420" s="153" t="s">
        <v>3</v>
      </c>
      <c r="N420" s="154" t="s">
        <v>43</v>
      </c>
      <c r="O420" s="56"/>
      <c r="P420" s="155">
        <f t="shared" si="161"/>
        <v>0</v>
      </c>
      <c r="Q420" s="155">
        <v>0</v>
      </c>
      <c r="R420" s="155">
        <f t="shared" si="162"/>
        <v>0</v>
      </c>
      <c r="S420" s="155">
        <v>0</v>
      </c>
      <c r="T420" s="156">
        <f t="shared" si="163"/>
        <v>0</v>
      </c>
      <c r="U420" s="35"/>
      <c r="V420" s="35"/>
      <c r="W420" s="35"/>
      <c r="X420" s="35"/>
      <c r="Y420" s="35"/>
      <c r="Z420" s="35"/>
      <c r="AA420" s="35"/>
      <c r="AB420" s="35"/>
      <c r="AC420" s="35"/>
      <c r="AD420" s="35"/>
      <c r="AE420" s="35"/>
      <c r="AR420" s="157" t="s">
        <v>202</v>
      </c>
      <c r="AT420" s="157" t="s">
        <v>197</v>
      </c>
      <c r="AU420" s="157" t="s">
        <v>202</v>
      </c>
      <c r="AY420" s="20" t="s">
        <v>195</v>
      </c>
      <c r="BE420" s="158">
        <f t="shared" si="164"/>
        <v>0</v>
      </c>
      <c r="BF420" s="158">
        <f t="shared" si="165"/>
        <v>0</v>
      </c>
      <c r="BG420" s="158">
        <f t="shared" si="166"/>
        <v>0</v>
      </c>
      <c r="BH420" s="158">
        <f t="shared" si="167"/>
        <v>0</v>
      </c>
      <c r="BI420" s="158">
        <f t="shared" si="168"/>
        <v>0</v>
      </c>
      <c r="BJ420" s="20" t="s">
        <v>79</v>
      </c>
      <c r="BK420" s="158">
        <f t="shared" si="169"/>
        <v>0</v>
      </c>
      <c r="BL420" s="20" t="s">
        <v>202</v>
      </c>
      <c r="BM420" s="157" t="s">
        <v>3297</v>
      </c>
    </row>
    <row r="421" spans="1:65" s="2" customFormat="1" ht="14.45" customHeight="1">
      <c r="A421" s="35"/>
      <c r="B421" s="145"/>
      <c r="C421" s="146" t="s">
        <v>2113</v>
      </c>
      <c r="D421" s="146" t="s">
        <v>197</v>
      </c>
      <c r="E421" s="147" t="s">
        <v>5394</v>
      </c>
      <c r="F421" s="148" t="s">
        <v>5395</v>
      </c>
      <c r="G421" s="149" t="s">
        <v>4903</v>
      </c>
      <c r="H421" s="150">
        <v>2</v>
      </c>
      <c r="I421" s="151"/>
      <c r="J421" s="152">
        <f t="shared" si="160"/>
        <v>0</v>
      </c>
      <c r="K421" s="148" t="s">
        <v>3</v>
      </c>
      <c r="L421" s="36"/>
      <c r="M421" s="153" t="s">
        <v>3</v>
      </c>
      <c r="N421" s="154" t="s">
        <v>43</v>
      </c>
      <c r="O421" s="56"/>
      <c r="P421" s="155">
        <f t="shared" si="161"/>
        <v>0</v>
      </c>
      <c r="Q421" s="155">
        <v>0</v>
      </c>
      <c r="R421" s="155">
        <f t="shared" si="162"/>
        <v>0</v>
      </c>
      <c r="S421" s="155">
        <v>0</v>
      </c>
      <c r="T421" s="156">
        <f t="shared" si="163"/>
        <v>0</v>
      </c>
      <c r="U421" s="35"/>
      <c r="V421" s="35"/>
      <c r="W421" s="35"/>
      <c r="X421" s="35"/>
      <c r="Y421" s="35"/>
      <c r="Z421" s="35"/>
      <c r="AA421" s="35"/>
      <c r="AB421" s="35"/>
      <c r="AC421" s="35"/>
      <c r="AD421" s="35"/>
      <c r="AE421" s="35"/>
      <c r="AR421" s="157" t="s">
        <v>202</v>
      </c>
      <c r="AT421" s="157" t="s">
        <v>197</v>
      </c>
      <c r="AU421" s="157" t="s">
        <v>202</v>
      </c>
      <c r="AY421" s="20" t="s">
        <v>195</v>
      </c>
      <c r="BE421" s="158">
        <f t="shared" si="164"/>
        <v>0</v>
      </c>
      <c r="BF421" s="158">
        <f t="shared" si="165"/>
        <v>0</v>
      </c>
      <c r="BG421" s="158">
        <f t="shared" si="166"/>
        <v>0</v>
      </c>
      <c r="BH421" s="158">
        <f t="shared" si="167"/>
        <v>0</v>
      </c>
      <c r="BI421" s="158">
        <f t="shared" si="168"/>
        <v>0</v>
      </c>
      <c r="BJ421" s="20" t="s">
        <v>79</v>
      </c>
      <c r="BK421" s="158">
        <f t="shared" si="169"/>
        <v>0</v>
      </c>
      <c r="BL421" s="20" t="s">
        <v>202</v>
      </c>
      <c r="BM421" s="157" t="s">
        <v>3306</v>
      </c>
    </row>
    <row r="422" spans="1:65" s="2" customFormat="1" ht="14.45" customHeight="1">
      <c r="A422" s="35"/>
      <c r="B422" s="145"/>
      <c r="C422" s="146" t="s">
        <v>2118</v>
      </c>
      <c r="D422" s="146" t="s">
        <v>197</v>
      </c>
      <c r="E422" s="147" t="s">
        <v>5396</v>
      </c>
      <c r="F422" s="148" t="s">
        <v>5397</v>
      </c>
      <c r="G422" s="149" t="s">
        <v>4903</v>
      </c>
      <c r="H422" s="150">
        <v>2</v>
      </c>
      <c r="I422" s="151"/>
      <c r="J422" s="152">
        <f t="shared" si="160"/>
        <v>0</v>
      </c>
      <c r="K422" s="148" t="s">
        <v>3</v>
      </c>
      <c r="L422" s="36"/>
      <c r="M422" s="153" t="s">
        <v>3</v>
      </c>
      <c r="N422" s="154" t="s">
        <v>43</v>
      </c>
      <c r="O422" s="56"/>
      <c r="P422" s="155">
        <f t="shared" si="161"/>
        <v>0</v>
      </c>
      <c r="Q422" s="155">
        <v>0</v>
      </c>
      <c r="R422" s="155">
        <f t="shared" si="162"/>
        <v>0</v>
      </c>
      <c r="S422" s="155">
        <v>0</v>
      </c>
      <c r="T422" s="156">
        <f t="shared" si="163"/>
        <v>0</v>
      </c>
      <c r="U422" s="35"/>
      <c r="V422" s="35"/>
      <c r="W422" s="35"/>
      <c r="X422" s="35"/>
      <c r="Y422" s="35"/>
      <c r="Z422" s="35"/>
      <c r="AA422" s="35"/>
      <c r="AB422" s="35"/>
      <c r="AC422" s="35"/>
      <c r="AD422" s="35"/>
      <c r="AE422" s="35"/>
      <c r="AR422" s="157" t="s">
        <v>202</v>
      </c>
      <c r="AT422" s="157" t="s">
        <v>197</v>
      </c>
      <c r="AU422" s="157" t="s">
        <v>202</v>
      </c>
      <c r="AY422" s="20" t="s">
        <v>195</v>
      </c>
      <c r="BE422" s="158">
        <f t="shared" si="164"/>
        <v>0</v>
      </c>
      <c r="BF422" s="158">
        <f t="shared" si="165"/>
        <v>0</v>
      </c>
      <c r="BG422" s="158">
        <f t="shared" si="166"/>
        <v>0</v>
      </c>
      <c r="BH422" s="158">
        <f t="shared" si="167"/>
        <v>0</v>
      </c>
      <c r="BI422" s="158">
        <f t="shared" si="168"/>
        <v>0</v>
      </c>
      <c r="BJ422" s="20" t="s">
        <v>79</v>
      </c>
      <c r="BK422" s="158">
        <f t="shared" si="169"/>
        <v>0</v>
      </c>
      <c r="BL422" s="20" t="s">
        <v>202</v>
      </c>
      <c r="BM422" s="157" t="s">
        <v>3317</v>
      </c>
    </row>
    <row r="423" spans="1:65" s="2" customFormat="1" ht="14.45" customHeight="1">
      <c r="A423" s="35"/>
      <c r="B423" s="145"/>
      <c r="C423" s="146" t="s">
        <v>2124</v>
      </c>
      <c r="D423" s="146" t="s">
        <v>197</v>
      </c>
      <c r="E423" s="147" t="s">
        <v>5398</v>
      </c>
      <c r="F423" s="148" t="s">
        <v>5399</v>
      </c>
      <c r="G423" s="149" t="s">
        <v>4903</v>
      </c>
      <c r="H423" s="150">
        <v>2</v>
      </c>
      <c r="I423" s="151"/>
      <c r="J423" s="152">
        <f t="shared" si="160"/>
        <v>0</v>
      </c>
      <c r="K423" s="148" t="s">
        <v>3</v>
      </c>
      <c r="L423" s="36"/>
      <c r="M423" s="153" t="s">
        <v>3</v>
      </c>
      <c r="N423" s="154" t="s">
        <v>43</v>
      </c>
      <c r="O423" s="56"/>
      <c r="P423" s="155">
        <f t="shared" si="161"/>
        <v>0</v>
      </c>
      <c r="Q423" s="155">
        <v>0</v>
      </c>
      <c r="R423" s="155">
        <f t="shared" si="162"/>
        <v>0</v>
      </c>
      <c r="S423" s="155">
        <v>0</v>
      </c>
      <c r="T423" s="156">
        <f t="shared" si="163"/>
        <v>0</v>
      </c>
      <c r="U423" s="35"/>
      <c r="V423" s="35"/>
      <c r="W423" s="35"/>
      <c r="X423" s="35"/>
      <c r="Y423" s="35"/>
      <c r="Z423" s="35"/>
      <c r="AA423" s="35"/>
      <c r="AB423" s="35"/>
      <c r="AC423" s="35"/>
      <c r="AD423" s="35"/>
      <c r="AE423" s="35"/>
      <c r="AR423" s="157" t="s">
        <v>202</v>
      </c>
      <c r="AT423" s="157" t="s">
        <v>197</v>
      </c>
      <c r="AU423" s="157" t="s">
        <v>202</v>
      </c>
      <c r="AY423" s="20" t="s">
        <v>195</v>
      </c>
      <c r="BE423" s="158">
        <f t="shared" si="164"/>
        <v>0</v>
      </c>
      <c r="BF423" s="158">
        <f t="shared" si="165"/>
        <v>0</v>
      </c>
      <c r="BG423" s="158">
        <f t="shared" si="166"/>
        <v>0</v>
      </c>
      <c r="BH423" s="158">
        <f t="shared" si="167"/>
        <v>0</v>
      </c>
      <c r="BI423" s="158">
        <f t="shared" si="168"/>
        <v>0</v>
      </c>
      <c r="BJ423" s="20" t="s">
        <v>79</v>
      </c>
      <c r="BK423" s="158">
        <f t="shared" si="169"/>
        <v>0</v>
      </c>
      <c r="BL423" s="20" t="s">
        <v>202</v>
      </c>
      <c r="BM423" s="157" t="s">
        <v>3327</v>
      </c>
    </row>
    <row r="424" spans="1:65" s="2" customFormat="1" ht="14.45" customHeight="1">
      <c r="A424" s="35"/>
      <c r="B424" s="145"/>
      <c r="C424" s="146" t="s">
        <v>2129</v>
      </c>
      <c r="D424" s="146" t="s">
        <v>197</v>
      </c>
      <c r="E424" s="147" t="s">
        <v>5400</v>
      </c>
      <c r="F424" s="148" t="s">
        <v>5401</v>
      </c>
      <c r="G424" s="149" t="s">
        <v>4903</v>
      </c>
      <c r="H424" s="150">
        <v>2</v>
      </c>
      <c r="I424" s="151"/>
      <c r="J424" s="152">
        <f t="shared" si="160"/>
        <v>0</v>
      </c>
      <c r="K424" s="148" t="s">
        <v>3</v>
      </c>
      <c r="L424" s="36"/>
      <c r="M424" s="153" t="s">
        <v>3</v>
      </c>
      <c r="N424" s="154" t="s">
        <v>43</v>
      </c>
      <c r="O424" s="56"/>
      <c r="P424" s="155">
        <f t="shared" si="161"/>
        <v>0</v>
      </c>
      <c r="Q424" s="155">
        <v>0</v>
      </c>
      <c r="R424" s="155">
        <f t="shared" si="162"/>
        <v>0</v>
      </c>
      <c r="S424" s="155">
        <v>0</v>
      </c>
      <c r="T424" s="156">
        <f t="shared" si="163"/>
        <v>0</v>
      </c>
      <c r="U424" s="35"/>
      <c r="V424" s="35"/>
      <c r="W424" s="35"/>
      <c r="X424" s="35"/>
      <c r="Y424" s="35"/>
      <c r="Z424" s="35"/>
      <c r="AA424" s="35"/>
      <c r="AB424" s="35"/>
      <c r="AC424" s="35"/>
      <c r="AD424" s="35"/>
      <c r="AE424" s="35"/>
      <c r="AR424" s="157" t="s">
        <v>202</v>
      </c>
      <c r="AT424" s="157" t="s">
        <v>197</v>
      </c>
      <c r="AU424" s="157" t="s">
        <v>202</v>
      </c>
      <c r="AY424" s="20" t="s">
        <v>195</v>
      </c>
      <c r="BE424" s="158">
        <f t="shared" si="164"/>
        <v>0</v>
      </c>
      <c r="BF424" s="158">
        <f t="shared" si="165"/>
        <v>0</v>
      </c>
      <c r="BG424" s="158">
        <f t="shared" si="166"/>
        <v>0</v>
      </c>
      <c r="BH424" s="158">
        <f t="shared" si="167"/>
        <v>0</v>
      </c>
      <c r="BI424" s="158">
        <f t="shared" si="168"/>
        <v>0</v>
      </c>
      <c r="BJ424" s="20" t="s">
        <v>79</v>
      </c>
      <c r="BK424" s="158">
        <f t="shared" si="169"/>
        <v>0</v>
      </c>
      <c r="BL424" s="20" t="s">
        <v>202</v>
      </c>
      <c r="BM424" s="157" t="s">
        <v>3336</v>
      </c>
    </row>
    <row r="425" spans="1:65" s="2" customFormat="1" ht="14.45" customHeight="1">
      <c r="A425" s="35"/>
      <c r="B425" s="145"/>
      <c r="C425" s="146" t="s">
        <v>2134</v>
      </c>
      <c r="D425" s="146" t="s">
        <v>197</v>
      </c>
      <c r="E425" s="147" t="s">
        <v>5402</v>
      </c>
      <c r="F425" s="148" t="s">
        <v>5403</v>
      </c>
      <c r="G425" s="149" t="s">
        <v>4903</v>
      </c>
      <c r="H425" s="150">
        <v>2</v>
      </c>
      <c r="I425" s="151"/>
      <c r="J425" s="152">
        <f t="shared" si="160"/>
        <v>0</v>
      </c>
      <c r="K425" s="148" t="s">
        <v>3</v>
      </c>
      <c r="L425" s="36"/>
      <c r="M425" s="153" t="s">
        <v>3</v>
      </c>
      <c r="N425" s="154" t="s">
        <v>43</v>
      </c>
      <c r="O425" s="56"/>
      <c r="P425" s="155">
        <f t="shared" si="161"/>
        <v>0</v>
      </c>
      <c r="Q425" s="155">
        <v>0</v>
      </c>
      <c r="R425" s="155">
        <f t="shared" si="162"/>
        <v>0</v>
      </c>
      <c r="S425" s="155">
        <v>0</v>
      </c>
      <c r="T425" s="156">
        <f t="shared" si="163"/>
        <v>0</v>
      </c>
      <c r="U425" s="35"/>
      <c r="V425" s="35"/>
      <c r="W425" s="35"/>
      <c r="X425" s="35"/>
      <c r="Y425" s="35"/>
      <c r="Z425" s="35"/>
      <c r="AA425" s="35"/>
      <c r="AB425" s="35"/>
      <c r="AC425" s="35"/>
      <c r="AD425" s="35"/>
      <c r="AE425" s="35"/>
      <c r="AR425" s="157" t="s">
        <v>202</v>
      </c>
      <c r="AT425" s="157" t="s">
        <v>197</v>
      </c>
      <c r="AU425" s="157" t="s">
        <v>202</v>
      </c>
      <c r="AY425" s="20" t="s">
        <v>195</v>
      </c>
      <c r="BE425" s="158">
        <f t="shared" si="164"/>
        <v>0</v>
      </c>
      <c r="BF425" s="158">
        <f t="shared" si="165"/>
        <v>0</v>
      </c>
      <c r="BG425" s="158">
        <f t="shared" si="166"/>
        <v>0</v>
      </c>
      <c r="BH425" s="158">
        <f t="shared" si="167"/>
        <v>0</v>
      </c>
      <c r="BI425" s="158">
        <f t="shared" si="168"/>
        <v>0</v>
      </c>
      <c r="BJ425" s="20" t="s">
        <v>79</v>
      </c>
      <c r="BK425" s="158">
        <f t="shared" si="169"/>
        <v>0</v>
      </c>
      <c r="BL425" s="20" t="s">
        <v>202</v>
      </c>
      <c r="BM425" s="157" t="s">
        <v>3345</v>
      </c>
    </row>
    <row r="426" spans="1:65" s="2" customFormat="1" ht="14.45" customHeight="1">
      <c r="A426" s="35"/>
      <c r="B426" s="145"/>
      <c r="C426" s="146" t="s">
        <v>2140</v>
      </c>
      <c r="D426" s="146" t="s">
        <v>197</v>
      </c>
      <c r="E426" s="147" t="s">
        <v>5404</v>
      </c>
      <c r="F426" s="148" t="s">
        <v>5405</v>
      </c>
      <c r="G426" s="149" t="s">
        <v>4903</v>
      </c>
      <c r="H426" s="150">
        <v>2</v>
      </c>
      <c r="I426" s="151"/>
      <c r="J426" s="152">
        <f t="shared" si="160"/>
        <v>0</v>
      </c>
      <c r="K426" s="148" t="s">
        <v>3</v>
      </c>
      <c r="L426" s="36"/>
      <c r="M426" s="153" t="s">
        <v>3</v>
      </c>
      <c r="N426" s="154" t="s">
        <v>43</v>
      </c>
      <c r="O426" s="56"/>
      <c r="P426" s="155">
        <f t="shared" si="161"/>
        <v>0</v>
      </c>
      <c r="Q426" s="155">
        <v>0</v>
      </c>
      <c r="R426" s="155">
        <f t="shared" si="162"/>
        <v>0</v>
      </c>
      <c r="S426" s="155">
        <v>0</v>
      </c>
      <c r="T426" s="156">
        <f t="shared" si="163"/>
        <v>0</v>
      </c>
      <c r="U426" s="35"/>
      <c r="V426" s="35"/>
      <c r="W426" s="35"/>
      <c r="X426" s="35"/>
      <c r="Y426" s="35"/>
      <c r="Z426" s="35"/>
      <c r="AA426" s="35"/>
      <c r="AB426" s="35"/>
      <c r="AC426" s="35"/>
      <c r="AD426" s="35"/>
      <c r="AE426" s="35"/>
      <c r="AR426" s="157" t="s">
        <v>202</v>
      </c>
      <c r="AT426" s="157" t="s">
        <v>197</v>
      </c>
      <c r="AU426" s="157" t="s">
        <v>202</v>
      </c>
      <c r="AY426" s="20" t="s">
        <v>195</v>
      </c>
      <c r="BE426" s="158">
        <f t="shared" si="164"/>
        <v>0</v>
      </c>
      <c r="BF426" s="158">
        <f t="shared" si="165"/>
        <v>0</v>
      </c>
      <c r="BG426" s="158">
        <f t="shared" si="166"/>
        <v>0</v>
      </c>
      <c r="BH426" s="158">
        <f t="shared" si="167"/>
        <v>0</v>
      </c>
      <c r="BI426" s="158">
        <f t="shared" si="168"/>
        <v>0</v>
      </c>
      <c r="BJ426" s="20" t="s">
        <v>79</v>
      </c>
      <c r="BK426" s="158">
        <f t="shared" si="169"/>
        <v>0</v>
      </c>
      <c r="BL426" s="20" t="s">
        <v>202</v>
      </c>
      <c r="BM426" s="157" t="s">
        <v>3355</v>
      </c>
    </row>
    <row r="427" spans="1:65" s="2" customFormat="1" ht="14.45" customHeight="1">
      <c r="A427" s="35"/>
      <c r="B427" s="145"/>
      <c r="C427" s="146" t="s">
        <v>2147</v>
      </c>
      <c r="D427" s="146" t="s">
        <v>197</v>
      </c>
      <c r="E427" s="147" t="s">
        <v>5406</v>
      </c>
      <c r="F427" s="148" t="s">
        <v>5407</v>
      </c>
      <c r="G427" s="149" t="s">
        <v>4903</v>
      </c>
      <c r="H427" s="150">
        <v>2</v>
      </c>
      <c r="I427" s="151"/>
      <c r="J427" s="152">
        <f t="shared" si="160"/>
        <v>0</v>
      </c>
      <c r="K427" s="148" t="s">
        <v>3</v>
      </c>
      <c r="L427" s="36"/>
      <c r="M427" s="153" t="s">
        <v>3</v>
      </c>
      <c r="N427" s="154" t="s">
        <v>43</v>
      </c>
      <c r="O427" s="56"/>
      <c r="P427" s="155">
        <f t="shared" si="161"/>
        <v>0</v>
      </c>
      <c r="Q427" s="155">
        <v>0</v>
      </c>
      <c r="R427" s="155">
        <f t="shared" si="162"/>
        <v>0</v>
      </c>
      <c r="S427" s="155">
        <v>0</v>
      </c>
      <c r="T427" s="156">
        <f t="shared" si="163"/>
        <v>0</v>
      </c>
      <c r="U427" s="35"/>
      <c r="V427" s="35"/>
      <c r="W427" s="35"/>
      <c r="X427" s="35"/>
      <c r="Y427" s="35"/>
      <c r="Z427" s="35"/>
      <c r="AA427" s="35"/>
      <c r="AB427" s="35"/>
      <c r="AC427" s="35"/>
      <c r="AD427" s="35"/>
      <c r="AE427" s="35"/>
      <c r="AR427" s="157" t="s">
        <v>202</v>
      </c>
      <c r="AT427" s="157" t="s">
        <v>197</v>
      </c>
      <c r="AU427" s="157" t="s">
        <v>202</v>
      </c>
      <c r="AY427" s="20" t="s">
        <v>195</v>
      </c>
      <c r="BE427" s="158">
        <f t="shared" si="164"/>
        <v>0</v>
      </c>
      <c r="BF427" s="158">
        <f t="shared" si="165"/>
        <v>0</v>
      </c>
      <c r="BG427" s="158">
        <f t="shared" si="166"/>
        <v>0</v>
      </c>
      <c r="BH427" s="158">
        <f t="shared" si="167"/>
        <v>0</v>
      </c>
      <c r="BI427" s="158">
        <f t="shared" si="168"/>
        <v>0</v>
      </c>
      <c r="BJ427" s="20" t="s">
        <v>79</v>
      </c>
      <c r="BK427" s="158">
        <f t="shared" si="169"/>
        <v>0</v>
      </c>
      <c r="BL427" s="20" t="s">
        <v>202</v>
      </c>
      <c r="BM427" s="157" t="s">
        <v>3364</v>
      </c>
    </row>
    <row r="428" spans="1:65" s="2" customFormat="1" ht="14.45" customHeight="1">
      <c r="A428" s="35"/>
      <c r="B428" s="145"/>
      <c r="C428" s="146" t="s">
        <v>2153</v>
      </c>
      <c r="D428" s="146" t="s">
        <v>197</v>
      </c>
      <c r="E428" s="147" t="s">
        <v>5408</v>
      </c>
      <c r="F428" s="148" t="s">
        <v>5409</v>
      </c>
      <c r="G428" s="149" t="s">
        <v>4903</v>
      </c>
      <c r="H428" s="150">
        <v>2</v>
      </c>
      <c r="I428" s="151"/>
      <c r="J428" s="152">
        <f t="shared" si="160"/>
        <v>0</v>
      </c>
      <c r="K428" s="148" t="s">
        <v>3</v>
      </c>
      <c r="L428" s="36"/>
      <c r="M428" s="153" t="s">
        <v>3</v>
      </c>
      <c r="N428" s="154" t="s">
        <v>43</v>
      </c>
      <c r="O428" s="56"/>
      <c r="P428" s="155">
        <f t="shared" si="161"/>
        <v>0</v>
      </c>
      <c r="Q428" s="155">
        <v>0</v>
      </c>
      <c r="R428" s="155">
        <f t="shared" si="162"/>
        <v>0</v>
      </c>
      <c r="S428" s="155">
        <v>0</v>
      </c>
      <c r="T428" s="156">
        <f t="shared" si="163"/>
        <v>0</v>
      </c>
      <c r="U428" s="35"/>
      <c r="V428" s="35"/>
      <c r="W428" s="35"/>
      <c r="X428" s="35"/>
      <c r="Y428" s="35"/>
      <c r="Z428" s="35"/>
      <c r="AA428" s="35"/>
      <c r="AB428" s="35"/>
      <c r="AC428" s="35"/>
      <c r="AD428" s="35"/>
      <c r="AE428" s="35"/>
      <c r="AR428" s="157" t="s">
        <v>202</v>
      </c>
      <c r="AT428" s="157" t="s">
        <v>197</v>
      </c>
      <c r="AU428" s="157" t="s">
        <v>202</v>
      </c>
      <c r="AY428" s="20" t="s">
        <v>195</v>
      </c>
      <c r="BE428" s="158">
        <f t="shared" si="164"/>
        <v>0</v>
      </c>
      <c r="BF428" s="158">
        <f t="shared" si="165"/>
        <v>0</v>
      </c>
      <c r="BG428" s="158">
        <f t="shared" si="166"/>
        <v>0</v>
      </c>
      <c r="BH428" s="158">
        <f t="shared" si="167"/>
        <v>0</v>
      </c>
      <c r="BI428" s="158">
        <f t="shared" si="168"/>
        <v>0</v>
      </c>
      <c r="BJ428" s="20" t="s">
        <v>79</v>
      </c>
      <c r="BK428" s="158">
        <f t="shared" si="169"/>
        <v>0</v>
      </c>
      <c r="BL428" s="20" t="s">
        <v>202</v>
      </c>
      <c r="BM428" s="157" t="s">
        <v>3376</v>
      </c>
    </row>
    <row r="429" spans="1:65" s="2" customFormat="1" ht="14.45" customHeight="1">
      <c r="A429" s="35"/>
      <c r="B429" s="145"/>
      <c r="C429" s="146" t="s">
        <v>2161</v>
      </c>
      <c r="D429" s="146" t="s">
        <v>197</v>
      </c>
      <c r="E429" s="147" t="s">
        <v>5410</v>
      </c>
      <c r="F429" s="148" t="s">
        <v>5411</v>
      </c>
      <c r="G429" s="149" t="s">
        <v>4903</v>
      </c>
      <c r="H429" s="150">
        <v>2</v>
      </c>
      <c r="I429" s="151"/>
      <c r="J429" s="152">
        <f t="shared" si="160"/>
        <v>0</v>
      </c>
      <c r="K429" s="148" t="s">
        <v>3</v>
      </c>
      <c r="L429" s="36"/>
      <c r="M429" s="153" t="s">
        <v>3</v>
      </c>
      <c r="N429" s="154" t="s">
        <v>43</v>
      </c>
      <c r="O429" s="56"/>
      <c r="P429" s="155">
        <f t="shared" si="161"/>
        <v>0</v>
      </c>
      <c r="Q429" s="155">
        <v>0</v>
      </c>
      <c r="R429" s="155">
        <f t="shared" si="162"/>
        <v>0</v>
      </c>
      <c r="S429" s="155">
        <v>0</v>
      </c>
      <c r="T429" s="156">
        <f t="shared" si="163"/>
        <v>0</v>
      </c>
      <c r="U429" s="35"/>
      <c r="V429" s="35"/>
      <c r="W429" s="35"/>
      <c r="X429" s="35"/>
      <c r="Y429" s="35"/>
      <c r="Z429" s="35"/>
      <c r="AA429" s="35"/>
      <c r="AB429" s="35"/>
      <c r="AC429" s="35"/>
      <c r="AD429" s="35"/>
      <c r="AE429" s="35"/>
      <c r="AR429" s="157" t="s">
        <v>202</v>
      </c>
      <c r="AT429" s="157" t="s">
        <v>197</v>
      </c>
      <c r="AU429" s="157" t="s">
        <v>202</v>
      </c>
      <c r="AY429" s="20" t="s">
        <v>195</v>
      </c>
      <c r="BE429" s="158">
        <f t="shared" si="164"/>
        <v>0</v>
      </c>
      <c r="BF429" s="158">
        <f t="shared" si="165"/>
        <v>0</v>
      </c>
      <c r="BG429" s="158">
        <f t="shared" si="166"/>
        <v>0</v>
      </c>
      <c r="BH429" s="158">
        <f t="shared" si="167"/>
        <v>0</v>
      </c>
      <c r="BI429" s="158">
        <f t="shared" si="168"/>
        <v>0</v>
      </c>
      <c r="BJ429" s="20" t="s">
        <v>79</v>
      </c>
      <c r="BK429" s="158">
        <f t="shared" si="169"/>
        <v>0</v>
      </c>
      <c r="BL429" s="20" t="s">
        <v>202</v>
      </c>
      <c r="BM429" s="157" t="s">
        <v>3386</v>
      </c>
    </row>
    <row r="430" spans="1:65" s="2" customFormat="1" ht="14.45" customHeight="1">
      <c r="A430" s="35"/>
      <c r="B430" s="145"/>
      <c r="C430" s="146" t="s">
        <v>2167</v>
      </c>
      <c r="D430" s="146" t="s">
        <v>197</v>
      </c>
      <c r="E430" s="147" t="s">
        <v>5412</v>
      </c>
      <c r="F430" s="148" t="s">
        <v>5413</v>
      </c>
      <c r="G430" s="149" t="s">
        <v>4903</v>
      </c>
      <c r="H430" s="150">
        <v>3</v>
      </c>
      <c r="I430" s="151"/>
      <c r="J430" s="152">
        <f t="shared" si="160"/>
        <v>0</v>
      </c>
      <c r="K430" s="148" t="s">
        <v>3</v>
      </c>
      <c r="L430" s="36"/>
      <c r="M430" s="153" t="s">
        <v>3</v>
      </c>
      <c r="N430" s="154" t="s">
        <v>43</v>
      </c>
      <c r="O430" s="56"/>
      <c r="P430" s="155">
        <f t="shared" si="161"/>
        <v>0</v>
      </c>
      <c r="Q430" s="155">
        <v>0</v>
      </c>
      <c r="R430" s="155">
        <f t="shared" si="162"/>
        <v>0</v>
      </c>
      <c r="S430" s="155">
        <v>0</v>
      </c>
      <c r="T430" s="156">
        <f t="shared" si="163"/>
        <v>0</v>
      </c>
      <c r="U430" s="35"/>
      <c r="V430" s="35"/>
      <c r="W430" s="35"/>
      <c r="X430" s="35"/>
      <c r="Y430" s="35"/>
      <c r="Z430" s="35"/>
      <c r="AA430" s="35"/>
      <c r="AB430" s="35"/>
      <c r="AC430" s="35"/>
      <c r="AD430" s="35"/>
      <c r="AE430" s="35"/>
      <c r="AR430" s="157" t="s">
        <v>202</v>
      </c>
      <c r="AT430" s="157" t="s">
        <v>197</v>
      </c>
      <c r="AU430" s="157" t="s">
        <v>202</v>
      </c>
      <c r="AY430" s="20" t="s">
        <v>195</v>
      </c>
      <c r="BE430" s="158">
        <f t="shared" si="164"/>
        <v>0</v>
      </c>
      <c r="BF430" s="158">
        <f t="shared" si="165"/>
        <v>0</v>
      </c>
      <c r="BG430" s="158">
        <f t="shared" si="166"/>
        <v>0</v>
      </c>
      <c r="BH430" s="158">
        <f t="shared" si="167"/>
        <v>0</v>
      </c>
      <c r="BI430" s="158">
        <f t="shared" si="168"/>
        <v>0</v>
      </c>
      <c r="BJ430" s="20" t="s">
        <v>79</v>
      </c>
      <c r="BK430" s="158">
        <f t="shared" si="169"/>
        <v>0</v>
      </c>
      <c r="BL430" s="20" t="s">
        <v>202</v>
      </c>
      <c r="BM430" s="157" t="s">
        <v>3396</v>
      </c>
    </row>
    <row r="431" spans="1:65" s="2" customFormat="1" ht="14.45" customHeight="1">
      <c r="A431" s="35"/>
      <c r="B431" s="145"/>
      <c r="C431" s="146" t="s">
        <v>2171</v>
      </c>
      <c r="D431" s="146" t="s">
        <v>197</v>
      </c>
      <c r="E431" s="147" t="s">
        <v>5414</v>
      </c>
      <c r="F431" s="148" t="s">
        <v>5415</v>
      </c>
      <c r="G431" s="149" t="s">
        <v>4903</v>
      </c>
      <c r="H431" s="150">
        <v>1</v>
      </c>
      <c r="I431" s="151"/>
      <c r="J431" s="152">
        <f t="shared" si="160"/>
        <v>0</v>
      </c>
      <c r="K431" s="148" t="s">
        <v>3</v>
      </c>
      <c r="L431" s="36"/>
      <c r="M431" s="153" t="s">
        <v>3</v>
      </c>
      <c r="N431" s="154" t="s">
        <v>43</v>
      </c>
      <c r="O431" s="56"/>
      <c r="P431" s="155">
        <f t="shared" si="161"/>
        <v>0</v>
      </c>
      <c r="Q431" s="155">
        <v>0</v>
      </c>
      <c r="R431" s="155">
        <f t="shared" si="162"/>
        <v>0</v>
      </c>
      <c r="S431" s="155">
        <v>0</v>
      </c>
      <c r="T431" s="156">
        <f t="shared" si="163"/>
        <v>0</v>
      </c>
      <c r="U431" s="35"/>
      <c r="V431" s="35"/>
      <c r="W431" s="35"/>
      <c r="X431" s="35"/>
      <c r="Y431" s="35"/>
      <c r="Z431" s="35"/>
      <c r="AA431" s="35"/>
      <c r="AB431" s="35"/>
      <c r="AC431" s="35"/>
      <c r="AD431" s="35"/>
      <c r="AE431" s="35"/>
      <c r="AR431" s="157" t="s">
        <v>202</v>
      </c>
      <c r="AT431" s="157" t="s">
        <v>197</v>
      </c>
      <c r="AU431" s="157" t="s">
        <v>202</v>
      </c>
      <c r="AY431" s="20" t="s">
        <v>195</v>
      </c>
      <c r="BE431" s="158">
        <f t="shared" si="164"/>
        <v>0</v>
      </c>
      <c r="BF431" s="158">
        <f t="shared" si="165"/>
        <v>0</v>
      </c>
      <c r="BG431" s="158">
        <f t="shared" si="166"/>
        <v>0</v>
      </c>
      <c r="BH431" s="158">
        <f t="shared" si="167"/>
        <v>0</v>
      </c>
      <c r="BI431" s="158">
        <f t="shared" si="168"/>
        <v>0</v>
      </c>
      <c r="BJ431" s="20" t="s">
        <v>79</v>
      </c>
      <c r="BK431" s="158">
        <f t="shared" si="169"/>
        <v>0</v>
      </c>
      <c r="BL431" s="20" t="s">
        <v>202</v>
      </c>
      <c r="BM431" s="157" t="s">
        <v>3409</v>
      </c>
    </row>
    <row r="432" spans="1:65" s="2" customFormat="1" ht="14.45" customHeight="1">
      <c r="A432" s="35"/>
      <c r="B432" s="145"/>
      <c r="C432" s="146" t="s">
        <v>2177</v>
      </c>
      <c r="D432" s="146" t="s">
        <v>197</v>
      </c>
      <c r="E432" s="147" t="s">
        <v>5416</v>
      </c>
      <c r="F432" s="148" t="s">
        <v>5417</v>
      </c>
      <c r="G432" s="149" t="s">
        <v>4903</v>
      </c>
      <c r="H432" s="150">
        <v>1</v>
      </c>
      <c r="I432" s="151"/>
      <c r="J432" s="152">
        <f t="shared" si="160"/>
        <v>0</v>
      </c>
      <c r="K432" s="148" t="s">
        <v>3</v>
      </c>
      <c r="L432" s="36"/>
      <c r="M432" s="153" t="s">
        <v>3</v>
      </c>
      <c r="N432" s="154" t="s">
        <v>43</v>
      </c>
      <c r="O432" s="56"/>
      <c r="P432" s="155">
        <f t="shared" si="161"/>
        <v>0</v>
      </c>
      <c r="Q432" s="155">
        <v>0</v>
      </c>
      <c r="R432" s="155">
        <f t="shared" si="162"/>
        <v>0</v>
      </c>
      <c r="S432" s="155">
        <v>0</v>
      </c>
      <c r="T432" s="156">
        <f t="shared" si="163"/>
        <v>0</v>
      </c>
      <c r="U432" s="35"/>
      <c r="V432" s="35"/>
      <c r="W432" s="35"/>
      <c r="X432" s="35"/>
      <c r="Y432" s="35"/>
      <c r="Z432" s="35"/>
      <c r="AA432" s="35"/>
      <c r="AB432" s="35"/>
      <c r="AC432" s="35"/>
      <c r="AD432" s="35"/>
      <c r="AE432" s="35"/>
      <c r="AR432" s="157" t="s">
        <v>202</v>
      </c>
      <c r="AT432" s="157" t="s">
        <v>197</v>
      </c>
      <c r="AU432" s="157" t="s">
        <v>202</v>
      </c>
      <c r="AY432" s="20" t="s">
        <v>195</v>
      </c>
      <c r="BE432" s="158">
        <f t="shared" si="164"/>
        <v>0</v>
      </c>
      <c r="BF432" s="158">
        <f t="shared" si="165"/>
        <v>0</v>
      </c>
      <c r="BG432" s="158">
        <f t="shared" si="166"/>
        <v>0</v>
      </c>
      <c r="BH432" s="158">
        <f t="shared" si="167"/>
        <v>0</v>
      </c>
      <c r="BI432" s="158">
        <f t="shared" si="168"/>
        <v>0</v>
      </c>
      <c r="BJ432" s="20" t="s">
        <v>79</v>
      </c>
      <c r="BK432" s="158">
        <f t="shared" si="169"/>
        <v>0</v>
      </c>
      <c r="BL432" s="20" t="s">
        <v>202</v>
      </c>
      <c r="BM432" s="157" t="s">
        <v>3419</v>
      </c>
    </row>
    <row r="433" spans="1:65" s="2" customFormat="1" ht="14.45" customHeight="1">
      <c r="A433" s="35"/>
      <c r="B433" s="145"/>
      <c r="C433" s="146" t="s">
        <v>2180</v>
      </c>
      <c r="D433" s="146" t="s">
        <v>197</v>
      </c>
      <c r="E433" s="147" t="s">
        <v>5418</v>
      </c>
      <c r="F433" s="148" t="s">
        <v>5419</v>
      </c>
      <c r="G433" s="149" t="s">
        <v>4903</v>
      </c>
      <c r="H433" s="150">
        <v>24</v>
      </c>
      <c r="I433" s="151"/>
      <c r="J433" s="152">
        <f t="shared" si="160"/>
        <v>0</v>
      </c>
      <c r="K433" s="148" t="s">
        <v>3</v>
      </c>
      <c r="L433" s="36"/>
      <c r="M433" s="153" t="s">
        <v>3</v>
      </c>
      <c r="N433" s="154" t="s">
        <v>43</v>
      </c>
      <c r="O433" s="56"/>
      <c r="P433" s="155">
        <f t="shared" si="161"/>
        <v>0</v>
      </c>
      <c r="Q433" s="155">
        <v>0</v>
      </c>
      <c r="R433" s="155">
        <f t="shared" si="162"/>
        <v>0</v>
      </c>
      <c r="S433" s="155">
        <v>0</v>
      </c>
      <c r="T433" s="156">
        <f t="shared" si="163"/>
        <v>0</v>
      </c>
      <c r="U433" s="35"/>
      <c r="V433" s="35"/>
      <c r="W433" s="35"/>
      <c r="X433" s="35"/>
      <c r="Y433" s="35"/>
      <c r="Z433" s="35"/>
      <c r="AA433" s="35"/>
      <c r="AB433" s="35"/>
      <c r="AC433" s="35"/>
      <c r="AD433" s="35"/>
      <c r="AE433" s="35"/>
      <c r="AR433" s="157" t="s">
        <v>202</v>
      </c>
      <c r="AT433" s="157" t="s">
        <v>197</v>
      </c>
      <c r="AU433" s="157" t="s">
        <v>202</v>
      </c>
      <c r="AY433" s="20" t="s">
        <v>195</v>
      </c>
      <c r="BE433" s="158">
        <f t="shared" si="164"/>
        <v>0</v>
      </c>
      <c r="BF433" s="158">
        <f t="shared" si="165"/>
        <v>0</v>
      </c>
      <c r="BG433" s="158">
        <f t="shared" si="166"/>
        <v>0</v>
      </c>
      <c r="BH433" s="158">
        <f t="shared" si="167"/>
        <v>0</v>
      </c>
      <c r="BI433" s="158">
        <f t="shared" si="168"/>
        <v>0</v>
      </c>
      <c r="BJ433" s="20" t="s">
        <v>79</v>
      </c>
      <c r="BK433" s="158">
        <f t="shared" si="169"/>
        <v>0</v>
      </c>
      <c r="BL433" s="20" t="s">
        <v>202</v>
      </c>
      <c r="BM433" s="157" t="s">
        <v>3429</v>
      </c>
    </row>
    <row r="434" spans="1:65" s="2" customFormat="1" ht="14.45" customHeight="1">
      <c r="A434" s="35"/>
      <c r="B434" s="145"/>
      <c r="C434" s="146" t="s">
        <v>2185</v>
      </c>
      <c r="D434" s="146" t="s">
        <v>197</v>
      </c>
      <c r="E434" s="147" t="s">
        <v>5420</v>
      </c>
      <c r="F434" s="148" t="s">
        <v>5421</v>
      </c>
      <c r="G434" s="149" t="s">
        <v>4903</v>
      </c>
      <c r="H434" s="150">
        <v>1</v>
      </c>
      <c r="I434" s="151"/>
      <c r="J434" s="152">
        <f t="shared" si="160"/>
        <v>0</v>
      </c>
      <c r="K434" s="148" t="s">
        <v>3</v>
      </c>
      <c r="L434" s="36"/>
      <c r="M434" s="153" t="s">
        <v>3</v>
      </c>
      <c r="N434" s="154" t="s">
        <v>43</v>
      </c>
      <c r="O434" s="56"/>
      <c r="P434" s="155">
        <f t="shared" si="161"/>
        <v>0</v>
      </c>
      <c r="Q434" s="155">
        <v>0</v>
      </c>
      <c r="R434" s="155">
        <f t="shared" si="162"/>
        <v>0</v>
      </c>
      <c r="S434" s="155">
        <v>0</v>
      </c>
      <c r="T434" s="156">
        <f t="shared" si="163"/>
        <v>0</v>
      </c>
      <c r="U434" s="35"/>
      <c r="V434" s="35"/>
      <c r="W434" s="35"/>
      <c r="X434" s="35"/>
      <c r="Y434" s="35"/>
      <c r="Z434" s="35"/>
      <c r="AA434" s="35"/>
      <c r="AB434" s="35"/>
      <c r="AC434" s="35"/>
      <c r="AD434" s="35"/>
      <c r="AE434" s="35"/>
      <c r="AR434" s="157" t="s">
        <v>202</v>
      </c>
      <c r="AT434" s="157" t="s">
        <v>197</v>
      </c>
      <c r="AU434" s="157" t="s">
        <v>202</v>
      </c>
      <c r="AY434" s="20" t="s">
        <v>195</v>
      </c>
      <c r="BE434" s="158">
        <f t="shared" si="164"/>
        <v>0</v>
      </c>
      <c r="BF434" s="158">
        <f t="shared" si="165"/>
        <v>0</v>
      </c>
      <c r="BG434" s="158">
        <f t="shared" si="166"/>
        <v>0</v>
      </c>
      <c r="BH434" s="158">
        <f t="shared" si="167"/>
        <v>0</v>
      </c>
      <c r="BI434" s="158">
        <f t="shared" si="168"/>
        <v>0</v>
      </c>
      <c r="BJ434" s="20" t="s">
        <v>79</v>
      </c>
      <c r="BK434" s="158">
        <f t="shared" si="169"/>
        <v>0</v>
      </c>
      <c r="BL434" s="20" t="s">
        <v>202</v>
      </c>
      <c r="BM434" s="157" t="s">
        <v>3437</v>
      </c>
    </row>
    <row r="435" spans="1:65" s="2" customFormat="1" ht="14.45" customHeight="1">
      <c r="A435" s="35"/>
      <c r="B435" s="145"/>
      <c r="C435" s="146" t="s">
        <v>2190</v>
      </c>
      <c r="D435" s="146" t="s">
        <v>197</v>
      </c>
      <c r="E435" s="147" t="s">
        <v>5422</v>
      </c>
      <c r="F435" s="148" t="s">
        <v>5423</v>
      </c>
      <c r="G435" s="149" t="s">
        <v>4903</v>
      </c>
      <c r="H435" s="150">
        <v>19</v>
      </c>
      <c r="I435" s="151"/>
      <c r="J435" s="152">
        <f t="shared" si="160"/>
        <v>0</v>
      </c>
      <c r="K435" s="148" t="s">
        <v>3</v>
      </c>
      <c r="L435" s="36"/>
      <c r="M435" s="153" t="s">
        <v>3</v>
      </c>
      <c r="N435" s="154" t="s">
        <v>43</v>
      </c>
      <c r="O435" s="56"/>
      <c r="P435" s="155">
        <f t="shared" si="161"/>
        <v>0</v>
      </c>
      <c r="Q435" s="155">
        <v>0</v>
      </c>
      <c r="R435" s="155">
        <f t="shared" si="162"/>
        <v>0</v>
      </c>
      <c r="S435" s="155">
        <v>0</v>
      </c>
      <c r="T435" s="156">
        <f t="shared" si="163"/>
        <v>0</v>
      </c>
      <c r="U435" s="35"/>
      <c r="V435" s="35"/>
      <c r="W435" s="35"/>
      <c r="X435" s="35"/>
      <c r="Y435" s="35"/>
      <c r="Z435" s="35"/>
      <c r="AA435" s="35"/>
      <c r="AB435" s="35"/>
      <c r="AC435" s="35"/>
      <c r="AD435" s="35"/>
      <c r="AE435" s="35"/>
      <c r="AR435" s="157" t="s">
        <v>202</v>
      </c>
      <c r="AT435" s="157" t="s">
        <v>197</v>
      </c>
      <c r="AU435" s="157" t="s">
        <v>202</v>
      </c>
      <c r="AY435" s="20" t="s">
        <v>195</v>
      </c>
      <c r="BE435" s="158">
        <f t="shared" si="164"/>
        <v>0</v>
      </c>
      <c r="BF435" s="158">
        <f t="shared" si="165"/>
        <v>0</v>
      </c>
      <c r="BG435" s="158">
        <f t="shared" si="166"/>
        <v>0</v>
      </c>
      <c r="BH435" s="158">
        <f t="shared" si="167"/>
        <v>0</v>
      </c>
      <c r="BI435" s="158">
        <f t="shared" si="168"/>
        <v>0</v>
      </c>
      <c r="BJ435" s="20" t="s">
        <v>79</v>
      </c>
      <c r="BK435" s="158">
        <f t="shared" si="169"/>
        <v>0</v>
      </c>
      <c r="BL435" s="20" t="s">
        <v>202</v>
      </c>
      <c r="BM435" s="157" t="s">
        <v>3446</v>
      </c>
    </row>
    <row r="436" spans="1:65" s="2" customFormat="1" ht="14.45" customHeight="1">
      <c r="A436" s="35"/>
      <c r="B436" s="145"/>
      <c r="C436" s="146" t="s">
        <v>2195</v>
      </c>
      <c r="D436" s="146" t="s">
        <v>197</v>
      </c>
      <c r="E436" s="147" t="s">
        <v>5424</v>
      </c>
      <c r="F436" s="148" t="s">
        <v>5425</v>
      </c>
      <c r="G436" s="149" t="s">
        <v>4903</v>
      </c>
      <c r="H436" s="150">
        <v>5</v>
      </c>
      <c r="I436" s="151"/>
      <c r="J436" s="152">
        <f t="shared" si="160"/>
        <v>0</v>
      </c>
      <c r="K436" s="148" t="s">
        <v>3</v>
      </c>
      <c r="L436" s="36"/>
      <c r="M436" s="153" t="s">
        <v>3</v>
      </c>
      <c r="N436" s="154" t="s">
        <v>43</v>
      </c>
      <c r="O436" s="56"/>
      <c r="P436" s="155">
        <f t="shared" si="161"/>
        <v>0</v>
      </c>
      <c r="Q436" s="155">
        <v>0</v>
      </c>
      <c r="R436" s="155">
        <f t="shared" si="162"/>
        <v>0</v>
      </c>
      <c r="S436" s="155">
        <v>0</v>
      </c>
      <c r="T436" s="156">
        <f t="shared" si="163"/>
        <v>0</v>
      </c>
      <c r="U436" s="35"/>
      <c r="V436" s="35"/>
      <c r="W436" s="35"/>
      <c r="X436" s="35"/>
      <c r="Y436" s="35"/>
      <c r="Z436" s="35"/>
      <c r="AA436" s="35"/>
      <c r="AB436" s="35"/>
      <c r="AC436" s="35"/>
      <c r="AD436" s="35"/>
      <c r="AE436" s="35"/>
      <c r="AR436" s="157" t="s">
        <v>202</v>
      </c>
      <c r="AT436" s="157" t="s">
        <v>197</v>
      </c>
      <c r="AU436" s="157" t="s">
        <v>202</v>
      </c>
      <c r="AY436" s="20" t="s">
        <v>195</v>
      </c>
      <c r="BE436" s="158">
        <f t="shared" si="164"/>
        <v>0</v>
      </c>
      <c r="BF436" s="158">
        <f t="shared" si="165"/>
        <v>0</v>
      </c>
      <c r="BG436" s="158">
        <f t="shared" si="166"/>
        <v>0</v>
      </c>
      <c r="BH436" s="158">
        <f t="shared" si="167"/>
        <v>0</v>
      </c>
      <c r="BI436" s="158">
        <f t="shared" si="168"/>
        <v>0</v>
      </c>
      <c r="BJ436" s="20" t="s">
        <v>79</v>
      </c>
      <c r="BK436" s="158">
        <f t="shared" si="169"/>
        <v>0</v>
      </c>
      <c r="BL436" s="20" t="s">
        <v>202</v>
      </c>
      <c r="BM436" s="157" t="s">
        <v>3454</v>
      </c>
    </row>
    <row r="437" spans="1:65" s="2" customFormat="1" ht="14.45" customHeight="1">
      <c r="A437" s="35"/>
      <c r="B437" s="145"/>
      <c r="C437" s="146" t="s">
        <v>2199</v>
      </c>
      <c r="D437" s="146" t="s">
        <v>197</v>
      </c>
      <c r="E437" s="147" t="s">
        <v>5426</v>
      </c>
      <c r="F437" s="148" t="s">
        <v>5427</v>
      </c>
      <c r="G437" s="149" t="s">
        <v>4903</v>
      </c>
      <c r="H437" s="150">
        <v>31</v>
      </c>
      <c r="I437" s="151"/>
      <c r="J437" s="152">
        <f t="shared" si="160"/>
        <v>0</v>
      </c>
      <c r="K437" s="148" t="s">
        <v>3</v>
      </c>
      <c r="L437" s="36"/>
      <c r="M437" s="153" t="s">
        <v>3</v>
      </c>
      <c r="N437" s="154" t="s">
        <v>43</v>
      </c>
      <c r="O437" s="56"/>
      <c r="P437" s="155">
        <f t="shared" si="161"/>
        <v>0</v>
      </c>
      <c r="Q437" s="155">
        <v>0</v>
      </c>
      <c r="R437" s="155">
        <f t="shared" si="162"/>
        <v>0</v>
      </c>
      <c r="S437" s="155">
        <v>0</v>
      </c>
      <c r="T437" s="156">
        <f t="shared" si="163"/>
        <v>0</v>
      </c>
      <c r="U437" s="35"/>
      <c r="V437" s="35"/>
      <c r="W437" s="35"/>
      <c r="X437" s="35"/>
      <c r="Y437" s="35"/>
      <c r="Z437" s="35"/>
      <c r="AA437" s="35"/>
      <c r="AB437" s="35"/>
      <c r="AC437" s="35"/>
      <c r="AD437" s="35"/>
      <c r="AE437" s="35"/>
      <c r="AR437" s="157" t="s">
        <v>202</v>
      </c>
      <c r="AT437" s="157" t="s">
        <v>197</v>
      </c>
      <c r="AU437" s="157" t="s">
        <v>202</v>
      </c>
      <c r="AY437" s="20" t="s">
        <v>195</v>
      </c>
      <c r="BE437" s="158">
        <f t="shared" si="164"/>
        <v>0</v>
      </c>
      <c r="BF437" s="158">
        <f t="shared" si="165"/>
        <v>0</v>
      </c>
      <c r="BG437" s="158">
        <f t="shared" si="166"/>
        <v>0</v>
      </c>
      <c r="BH437" s="158">
        <f t="shared" si="167"/>
        <v>0</v>
      </c>
      <c r="BI437" s="158">
        <f t="shared" si="168"/>
        <v>0</v>
      </c>
      <c r="BJ437" s="20" t="s">
        <v>79</v>
      </c>
      <c r="BK437" s="158">
        <f t="shared" si="169"/>
        <v>0</v>
      </c>
      <c r="BL437" s="20" t="s">
        <v>202</v>
      </c>
      <c r="BM437" s="157" t="s">
        <v>3463</v>
      </c>
    </row>
    <row r="438" spans="1:65" s="2" customFormat="1" ht="14.45" customHeight="1">
      <c r="A438" s="35"/>
      <c r="B438" s="145"/>
      <c r="C438" s="146" t="s">
        <v>2205</v>
      </c>
      <c r="D438" s="146" t="s">
        <v>197</v>
      </c>
      <c r="E438" s="147" t="s">
        <v>5428</v>
      </c>
      <c r="F438" s="148" t="s">
        <v>5429</v>
      </c>
      <c r="G438" s="149" t="s">
        <v>4903</v>
      </c>
      <c r="H438" s="150">
        <v>31</v>
      </c>
      <c r="I438" s="151"/>
      <c r="J438" s="152">
        <f t="shared" si="160"/>
        <v>0</v>
      </c>
      <c r="K438" s="148" t="s">
        <v>3</v>
      </c>
      <c r="L438" s="36"/>
      <c r="M438" s="153" t="s">
        <v>3</v>
      </c>
      <c r="N438" s="154" t="s">
        <v>43</v>
      </c>
      <c r="O438" s="56"/>
      <c r="P438" s="155">
        <f t="shared" si="161"/>
        <v>0</v>
      </c>
      <c r="Q438" s="155">
        <v>0</v>
      </c>
      <c r="R438" s="155">
        <f t="shared" si="162"/>
        <v>0</v>
      </c>
      <c r="S438" s="155">
        <v>0</v>
      </c>
      <c r="T438" s="156">
        <f t="shared" si="163"/>
        <v>0</v>
      </c>
      <c r="U438" s="35"/>
      <c r="V438" s="35"/>
      <c r="W438" s="35"/>
      <c r="X438" s="35"/>
      <c r="Y438" s="35"/>
      <c r="Z438" s="35"/>
      <c r="AA438" s="35"/>
      <c r="AB438" s="35"/>
      <c r="AC438" s="35"/>
      <c r="AD438" s="35"/>
      <c r="AE438" s="35"/>
      <c r="AR438" s="157" t="s">
        <v>202</v>
      </c>
      <c r="AT438" s="157" t="s">
        <v>197</v>
      </c>
      <c r="AU438" s="157" t="s">
        <v>202</v>
      </c>
      <c r="AY438" s="20" t="s">
        <v>195</v>
      </c>
      <c r="BE438" s="158">
        <f t="shared" si="164"/>
        <v>0</v>
      </c>
      <c r="BF438" s="158">
        <f t="shared" si="165"/>
        <v>0</v>
      </c>
      <c r="BG438" s="158">
        <f t="shared" si="166"/>
        <v>0</v>
      </c>
      <c r="BH438" s="158">
        <f t="shared" si="167"/>
        <v>0</v>
      </c>
      <c r="BI438" s="158">
        <f t="shared" si="168"/>
        <v>0</v>
      </c>
      <c r="BJ438" s="20" t="s">
        <v>79</v>
      </c>
      <c r="BK438" s="158">
        <f t="shared" si="169"/>
        <v>0</v>
      </c>
      <c r="BL438" s="20" t="s">
        <v>202</v>
      </c>
      <c r="BM438" s="157" t="s">
        <v>3473</v>
      </c>
    </row>
    <row r="439" spans="1:65" s="2" customFormat="1" ht="14.45" customHeight="1">
      <c r="A439" s="35"/>
      <c r="B439" s="145"/>
      <c r="C439" s="146" t="s">
        <v>2210</v>
      </c>
      <c r="D439" s="146" t="s">
        <v>197</v>
      </c>
      <c r="E439" s="147" t="s">
        <v>5430</v>
      </c>
      <c r="F439" s="148" t="s">
        <v>5431</v>
      </c>
      <c r="G439" s="149" t="s">
        <v>4903</v>
      </c>
      <c r="H439" s="150">
        <v>11</v>
      </c>
      <c r="I439" s="151"/>
      <c r="J439" s="152">
        <f t="shared" si="160"/>
        <v>0</v>
      </c>
      <c r="K439" s="148" t="s">
        <v>3</v>
      </c>
      <c r="L439" s="36"/>
      <c r="M439" s="153" t="s">
        <v>3</v>
      </c>
      <c r="N439" s="154" t="s">
        <v>43</v>
      </c>
      <c r="O439" s="56"/>
      <c r="P439" s="155">
        <f t="shared" si="161"/>
        <v>0</v>
      </c>
      <c r="Q439" s="155">
        <v>0</v>
      </c>
      <c r="R439" s="155">
        <f t="shared" si="162"/>
        <v>0</v>
      </c>
      <c r="S439" s="155">
        <v>0</v>
      </c>
      <c r="T439" s="156">
        <f t="shared" si="163"/>
        <v>0</v>
      </c>
      <c r="U439" s="35"/>
      <c r="V439" s="35"/>
      <c r="W439" s="35"/>
      <c r="X439" s="35"/>
      <c r="Y439" s="35"/>
      <c r="Z439" s="35"/>
      <c r="AA439" s="35"/>
      <c r="AB439" s="35"/>
      <c r="AC439" s="35"/>
      <c r="AD439" s="35"/>
      <c r="AE439" s="35"/>
      <c r="AR439" s="157" t="s">
        <v>202</v>
      </c>
      <c r="AT439" s="157" t="s">
        <v>197</v>
      </c>
      <c r="AU439" s="157" t="s">
        <v>202</v>
      </c>
      <c r="AY439" s="20" t="s">
        <v>195</v>
      </c>
      <c r="BE439" s="158">
        <f t="shared" si="164"/>
        <v>0</v>
      </c>
      <c r="BF439" s="158">
        <f t="shared" si="165"/>
        <v>0</v>
      </c>
      <c r="BG439" s="158">
        <f t="shared" si="166"/>
        <v>0</v>
      </c>
      <c r="BH439" s="158">
        <f t="shared" si="167"/>
        <v>0</v>
      </c>
      <c r="BI439" s="158">
        <f t="shared" si="168"/>
        <v>0</v>
      </c>
      <c r="BJ439" s="20" t="s">
        <v>79</v>
      </c>
      <c r="BK439" s="158">
        <f t="shared" si="169"/>
        <v>0</v>
      </c>
      <c r="BL439" s="20" t="s">
        <v>202</v>
      </c>
      <c r="BM439" s="157" t="s">
        <v>3483</v>
      </c>
    </row>
    <row r="440" spans="1:65" s="2" customFormat="1" ht="14.45" customHeight="1">
      <c r="A440" s="35"/>
      <c r="B440" s="145"/>
      <c r="C440" s="146" t="s">
        <v>2215</v>
      </c>
      <c r="D440" s="146" t="s">
        <v>197</v>
      </c>
      <c r="E440" s="147" t="s">
        <v>5432</v>
      </c>
      <c r="F440" s="148" t="s">
        <v>5433</v>
      </c>
      <c r="G440" s="149" t="s">
        <v>4903</v>
      </c>
      <c r="H440" s="150">
        <v>2</v>
      </c>
      <c r="I440" s="151"/>
      <c r="J440" s="152">
        <f t="shared" si="160"/>
        <v>0</v>
      </c>
      <c r="K440" s="148" t="s">
        <v>3</v>
      </c>
      <c r="L440" s="36"/>
      <c r="M440" s="153" t="s">
        <v>3</v>
      </c>
      <c r="N440" s="154" t="s">
        <v>43</v>
      </c>
      <c r="O440" s="56"/>
      <c r="P440" s="155">
        <f t="shared" si="161"/>
        <v>0</v>
      </c>
      <c r="Q440" s="155">
        <v>0</v>
      </c>
      <c r="R440" s="155">
        <f t="shared" si="162"/>
        <v>0</v>
      </c>
      <c r="S440" s="155">
        <v>0</v>
      </c>
      <c r="T440" s="156">
        <f t="shared" si="163"/>
        <v>0</v>
      </c>
      <c r="U440" s="35"/>
      <c r="V440" s="35"/>
      <c r="W440" s="35"/>
      <c r="X440" s="35"/>
      <c r="Y440" s="35"/>
      <c r="Z440" s="35"/>
      <c r="AA440" s="35"/>
      <c r="AB440" s="35"/>
      <c r="AC440" s="35"/>
      <c r="AD440" s="35"/>
      <c r="AE440" s="35"/>
      <c r="AR440" s="157" t="s">
        <v>202</v>
      </c>
      <c r="AT440" s="157" t="s">
        <v>197</v>
      </c>
      <c r="AU440" s="157" t="s">
        <v>202</v>
      </c>
      <c r="AY440" s="20" t="s">
        <v>195</v>
      </c>
      <c r="BE440" s="158">
        <f t="shared" si="164"/>
        <v>0</v>
      </c>
      <c r="BF440" s="158">
        <f t="shared" si="165"/>
        <v>0</v>
      </c>
      <c r="BG440" s="158">
        <f t="shared" si="166"/>
        <v>0</v>
      </c>
      <c r="BH440" s="158">
        <f t="shared" si="167"/>
        <v>0</v>
      </c>
      <c r="BI440" s="158">
        <f t="shared" si="168"/>
        <v>0</v>
      </c>
      <c r="BJ440" s="20" t="s">
        <v>79</v>
      </c>
      <c r="BK440" s="158">
        <f t="shared" si="169"/>
        <v>0</v>
      </c>
      <c r="BL440" s="20" t="s">
        <v>202</v>
      </c>
      <c r="BM440" s="157" t="s">
        <v>3492</v>
      </c>
    </row>
    <row r="441" spans="1:65" s="2" customFormat="1" ht="14.45" customHeight="1">
      <c r="A441" s="35"/>
      <c r="B441" s="145"/>
      <c r="C441" s="146" t="s">
        <v>2219</v>
      </c>
      <c r="D441" s="146" t="s">
        <v>197</v>
      </c>
      <c r="E441" s="147" t="s">
        <v>5434</v>
      </c>
      <c r="F441" s="148" t="s">
        <v>5435</v>
      </c>
      <c r="G441" s="149" t="s">
        <v>4903</v>
      </c>
      <c r="H441" s="150">
        <v>50</v>
      </c>
      <c r="I441" s="151"/>
      <c r="J441" s="152">
        <f t="shared" si="160"/>
        <v>0</v>
      </c>
      <c r="K441" s="148" t="s">
        <v>3</v>
      </c>
      <c r="L441" s="36"/>
      <c r="M441" s="153" t="s">
        <v>3</v>
      </c>
      <c r="N441" s="154" t="s">
        <v>43</v>
      </c>
      <c r="O441" s="56"/>
      <c r="P441" s="155">
        <f t="shared" si="161"/>
        <v>0</v>
      </c>
      <c r="Q441" s="155">
        <v>0</v>
      </c>
      <c r="R441" s="155">
        <f t="shared" si="162"/>
        <v>0</v>
      </c>
      <c r="S441" s="155">
        <v>0</v>
      </c>
      <c r="T441" s="156">
        <f t="shared" si="163"/>
        <v>0</v>
      </c>
      <c r="U441" s="35"/>
      <c r="V441" s="35"/>
      <c r="W441" s="35"/>
      <c r="X441" s="35"/>
      <c r="Y441" s="35"/>
      <c r="Z441" s="35"/>
      <c r="AA441" s="35"/>
      <c r="AB441" s="35"/>
      <c r="AC441" s="35"/>
      <c r="AD441" s="35"/>
      <c r="AE441" s="35"/>
      <c r="AR441" s="157" t="s">
        <v>202</v>
      </c>
      <c r="AT441" s="157" t="s">
        <v>197</v>
      </c>
      <c r="AU441" s="157" t="s">
        <v>202</v>
      </c>
      <c r="AY441" s="20" t="s">
        <v>195</v>
      </c>
      <c r="BE441" s="158">
        <f t="shared" si="164"/>
        <v>0</v>
      </c>
      <c r="BF441" s="158">
        <f t="shared" si="165"/>
        <v>0</v>
      </c>
      <c r="BG441" s="158">
        <f t="shared" si="166"/>
        <v>0</v>
      </c>
      <c r="BH441" s="158">
        <f t="shared" si="167"/>
        <v>0</v>
      </c>
      <c r="BI441" s="158">
        <f t="shared" si="168"/>
        <v>0</v>
      </c>
      <c r="BJ441" s="20" t="s">
        <v>79</v>
      </c>
      <c r="BK441" s="158">
        <f t="shared" si="169"/>
        <v>0</v>
      </c>
      <c r="BL441" s="20" t="s">
        <v>202</v>
      </c>
      <c r="BM441" s="157" t="s">
        <v>3501</v>
      </c>
    </row>
    <row r="442" spans="1:65" s="2" customFormat="1" ht="14.45" customHeight="1">
      <c r="A442" s="35"/>
      <c r="B442" s="145"/>
      <c r="C442" s="146" t="s">
        <v>2223</v>
      </c>
      <c r="D442" s="146" t="s">
        <v>197</v>
      </c>
      <c r="E442" s="147" t="s">
        <v>5436</v>
      </c>
      <c r="F442" s="148" t="s">
        <v>5437</v>
      </c>
      <c r="G442" s="149" t="s">
        <v>4903</v>
      </c>
      <c r="H442" s="150">
        <v>100</v>
      </c>
      <c r="I442" s="151"/>
      <c r="J442" s="152">
        <f t="shared" si="160"/>
        <v>0</v>
      </c>
      <c r="K442" s="148" t="s">
        <v>3</v>
      </c>
      <c r="L442" s="36"/>
      <c r="M442" s="153" t="s">
        <v>3</v>
      </c>
      <c r="N442" s="154" t="s">
        <v>43</v>
      </c>
      <c r="O442" s="56"/>
      <c r="P442" s="155">
        <f t="shared" si="161"/>
        <v>0</v>
      </c>
      <c r="Q442" s="155">
        <v>0</v>
      </c>
      <c r="R442" s="155">
        <f t="shared" si="162"/>
        <v>0</v>
      </c>
      <c r="S442" s="155">
        <v>0</v>
      </c>
      <c r="T442" s="156">
        <f t="shared" si="163"/>
        <v>0</v>
      </c>
      <c r="U442" s="35"/>
      <c r="V442" s="35"/>
      <c r="W442" s="35"/>
      <c r="X442" s="35"/>
      <c r="Y442" s="35"/>
      <c r="Z442" s="35"/>
      <c r="AA442" s="35"/>
      <c r="AB442" s="35"/>
      <c r="AC442" s="35"/>
      <c r="AD442" s="35"/>
      <c r="AE442" s="35"/>
      <c r="AR442" s="157" t="s">
        <v>202</v>
      </c>
      <c r="AT442" s="157" t="s">
        <v>197</v>
      </c>
      <c r="AU442" s="157" t="s">
        <v>202</v>
      </c>
      <c r="AY442" s="20" t="s">
        <v>195</v>
      </c>
      <c r="BE442" s="158">
        <f t="shared" si="164"/>
        <v>0</v>
      </c>
      <c r="BF442" s="158">
        <f t="shared" si="165"/>
        <v>0</v>
      </c>
      <c r="BG442" s="158">
        <f t="shared" si="166"/>
        <v>0</v>
      </c>
      <c r="BH442" s="158">
        <f t="shared" si="167"/>
        <v>0</v>
      </c>
      <c r="BI442" s="158">
        <f t="shared" si="168"/>
        <v>0</v>
      </c>
      <c r="BJ442" s="20" t="s">
        <v>79</v>
      </c>
      <c r="BK442" s="158">
        <f t="shared" si="169"/>
        <v>0</v>
      </c>
      <c r="BL442" s="20" t="s">
        <v>202</v>
      </c>
      <c r="BM442" s="157" t="s">
        <v>3511</v>
      </c>
    </row>
    <row r="443" spans="1:65" s="16" customFormat="1" ht="20.85" customHeight="1">
      <c r="B443" s="208"/>
      <c r="D443" s="209" t="s">
        <v>71</v>
      </c>
      <c r="E443" s="209" t="s">
        <v>4934</v>
      </c>
      <c r="F443" s="209" t="s">
        <v>4935</v>
      </c>
      <c r="I443" s="210"/>
      <c r="J443" s="211">
        <f>BK443</f>
        <v>0</v>
      </c>
      <c r="L443" s="208"/>
      <c r="M443" s="212"/>
      <c r="N443" s="213"/>
      <c r="O443" s="213"/>
      <c r="P443" s="214">
        <f>SUM(P444:P473)</f>
        <v>0</v>
      </c>
      <c r="Q443" s="213"/>
      <c r="R443" s="214">
        <f>SUM(R444:R473)</f>
        <v>0</v>
      </c>
      <c r="S443" s="213"/>
      <c r="T443" s="215">
        <f>SUM(T444:T473)</f>
        <v>0</v>
      </c>
      <c r="AR443" s="209" t="s">
        <v>79</v>
      </c>
      <c r="AT443" s="216" t="s">
        <v>71</v>
      </c>
      <c r="AU443" s="216" t="s">
        <v>109</v>
      </c>
      <c r="AY443" s="209" t="s">
        <v>195</v>
      </c>
      <c r="BK443" s="217">
        <f>SUM(BK444:BK473)</f>
        <v>0</v>
      </c>
    </row>
    <row r="444" spans="1:65" s="2" customFormat="1" ht="14.45" customHeight="1">
      <c r="A444" s="35"/>
      <c r="B444" s="145"/>
      <c r="C444" s="146" t="s">
        <v>2228</v>
      </c>
      <c r="D444" s="146" t="s">
        <v>197</v>
      </c>
      <c r="E444" s="147" t="s">
        <v>5438</v>
      </c>
      <c r="F444" s="148" t="s">
        <v>5385</v>
      </c>
      <c r="G444" s="149" t="s">
        <v>4903</v>
      </c>
      <c r="H444" s="150">
        <v>2</v>
      </c>
      <c r="I444" s="151"/>
      <c r="J444" s="152">
        <f t="shared" ref="J444:J473" si="170">ROUND(I444*H444,2)</f>
        <v>0</v>
      </c>
      <c r="K444" s="148" t="s">
        <v>3</v>
      </c>
      <c r="L444" s="36"/>
      <c r="M444" s="153" t="s">
        <v>3</v>
      </c>
      <c r="N444" s="154" t="s">
        <v>43</v>
      </c>
      <c r="O444" s="56"/>
      <c r="P444" s="155">
        <f t="shared" ref="P444:P473" si="171">O444*H444</f>
        <v>0</v>
      </c>
      <c r="Q444" s="155">
        <v>0</v>
      </c>
      <c r="R444" s="155">
        <f t="shared" ref="R444:R473" si="172">Q444*H444</f>
        <v>0</v>
      </c>
      <c r="S444" s="155">
        <v>0</v>
      </c>
      <c r="T444" s="156">
        <f t="shared" ref="T444:T473" si="173">S444*H444</f>
        <v>0</v>
      </c>
      <c r="U444" s="35"/>
      <c r="V444" s="35"/>
      <c r="W444" s="35"/>
      <c r="X444" s="35"/>
      <c r="Y444" s="35"/>
      <c r="Z444" s="35"/>
      <c r="AA444" s="35"/>
      <c r="AB444" s="35"/>
      <c r="AC444" s="35"/>
      <c r="AD444" s="35"/>
      <c r="AE444" s="35"/>
      <c r="AR444" s="157" t="s">
        <v>202</v>
      </c>
      <c r="AT444" s="157" t="s">
        <v>197</v>
      </c>
      <c r="AU444" s="157" t="s">
        <v>202</v>
      </c>
      <c r="AY444" s="20" t="s">
        <v>195</v>
      </c>
      <c r="BE444" s="158">
        <f t="shared" ref="BE444:BE473" si="174">IF(N444="základní",J444,0)</f>
        <v>0</v>
      </c>
      <c r="BF444" s="158">
        <f t="shared" ref="BF444:BF473" si="175">IF(N444="snížená",J444,0)</f>
        <v>0</v>
      </c>
      <c r="BG444" s="158">
        <f t="shared" ref="BG444:BG473" si="176">IF(N444="zákl. přenesená",J444,0)</f>
        <v>0</v>
      </c>
      <c r="BH444" s="158">
        <f t="shared" ref="BH444:BH473" si="177">IF(N444="sníž. přenesená",J444,0)</f>
        <v>0</v>
      </c>
      <c r="BI444" s="158">
        <f t="shared" ref="BI444:BI473" si="178">IF(N444="nulová",J444,0)</f>
        <v>0</v>
      </c>
      <c r="BJ444" s="20" t="s">
        <v>79</v>
      </c>
      <c r="BK444" s="158">
        <f t="shared" ref="BK444:BK473" si="179">ROUND(I444*H444,2)</f>
        <v>0</v>
      </c>
      <c r="BL444" s="20" t="s">
        <v>202</v>
      </c>
      <c r="BM444" s="157" t="s">
        <v>3521</v>
      </c>
    </row>
    <row r="445" spans="1:65" s="2" customFormat="1" ht="14.45" customHeight="1">
      <c r="A445" s="35"/>
      <c r="B445" s="145"/>
      <c r="C445" s="146" t="s">
        <v>2233</v>
      </c>
      <c r="D445" s="146" t="s">
        <v>197</v>
      </c>
      <c r="E445" s="147" t="s">
        <v>5439</v>
      </c>
      <c r="F445" s="148" t="s">
        <v>5151</v>
      </c>
      <c r="G445" s="149" t="s">
        <v>4903</v>
      </c>
      <c r="H445" s="150">
        <v>2</v>
      </c>
      <c r="I445" s="151"/>
      <c r="J445" s="152">
        <f t="shared" si="170"/>
        <v>0</v>
      </c>
      <c r="K445" s="148" t="s">
        <v>3</v>
      </c>
      <c r="L445" s="36"/>
      <c r="M445" s="153" t="s">
        <v>3</v>
      </c>
      <c r="N445" s="154" t="s">
        <v>43</v>
      </c>
      <c r="O445" s="56"/>
      <c r="P445" s="155">
        <f t="shared" si="171"/>
        <v>0</v>
      </c>
      <c r="Q445" s="155">
        <v>0</v>
      </c>
      <c r="R445" s="155">
        <f t="shared" si="172"/>
        <v>0</v>
      </c>
      <c r="S445" s="155">
        <v>0</v>
      </c>
      <c r="T445" s="156">
        <f t="shared" si="173"/>
        <v>0</v>
      </c>
      <c r="U445" s="35"/>
      <c r="V445" s="35"/>
      <c r="W445" s="35"/>
      <c r="X445" s="35"/>
      <c r="Y445" s="35"/>
      <c r="Z445" s="35"/>
      <c r="AA445" s="35"/>
      <c r="AB445" s="35"/>
      <c r="AC445" s="35"/>
      <c r="AD445" s="35"/>
      <c r="AE445" s="35"/>
      <c r="AR445" s="157" t="s">
        <v>202</v>
      </c>
      <c r="AT445" s="157" t="s">
        <v>197</v>
      </c>
      <c r="AU445" s="157" t="s">
        <v>202</v>
      </c>
      <c r="AY445" s="20" t="s">
        <v>195</v>
      </c>
      <c r="BE445" s="158">
        <f t="shared" si="174"/>
        <v>0</v>
      </c>
      <c r="BF445" s="158">
        <f t="shared" si="175"/>
        <v>0</v>
      </c>
      <c r="BG445" s="158">
        <f t="shared" si="176"/>
        <v>0</v>
      </c>
      <c r="BH445" s="158">
        <f t="shared" si="177"/>
        <v>0</v>
      </c>
      <c r="BI445" s="158">
        <f t="shared" si="178"/>
        <v>0</v>
      </c>
      <c r="BJ445" s="20" t="s">
        <v>79</v>
      </c>
      <c r="BK445" s="158">
        <f t="shared" si="179"/>
        <v>0</v>
      </c>
      <c r="BL445" s="20" t="s">
        <v>202</v>
      </c>
      <c r="BM445" s="157" t="s">
        <v>3530</v>
      </c>
    </row>
    <row r="446" spans="1:65" s="2" customFormat="1" ht="14.45" customHeight="1">
      <c r="A446" s="35"/>
      <c r="B446" s="145"/>
      <c r="C446" s="146" t="s">
        <v>2238</v>
      </c>
      <c r="D446" s="146" t="s">
        <v>197</v>
      </c>
      <c r="E446" s="147" t="s">
        <v>5440</v>
      </c>
      <c r="F446" s="148" t="s">
        <v>5441</v>
      </c>
      <c r="G446" s="149" t="s">
        <v>4903</v>
      </c>
      <c r="H446" s="150">
        <v>2</v>
      </c>
      <c r="I446" s="151"/>
      <c r="J446" s="152">
        <f t="shared" si="170"/>
        <v>0</v>
      </c>
      <c r="K446" s="148" t="s">
        <v>3</v>
      </c>
      <c r="L446" s="36"/>
      <c r="M446" s="153" t="s">
        <v>3</v>
      </c>
      <c r="N446" s="154" t="s">
        <v>43</v>
      </c>
      <c r="O446" s="56"/>
      <c r="P446" s="155">
        <f t="shared" si="171"/>
        <v>0</v>
      </c>
      <c r="Q446" s="155">
        <v>0</v>
      </c>
      <c r="R446" s="155">
        <f t="shared" si="172"/>
        <v>0</v>
      </c>
      <c r="S446" s="155">
        <v>0</v>
      </c>
      <c r="T446" s="156">
        <f t="shared" si="173"/>
        <v>0</v>
      </c>
      <c r="U446" s="35"/>
      <c r="V446" s="35"/>
      <c r="W446" s="35"/>
      <c r="X446" s="35"/>
      <c r="Y446" s="35"/>
      <c r="Z446" s="35"/>
      <c r="AA446" s="35"/>
      <c r="AB446" s="35"/>
      <c r="AC446" s="35"/>
      <c r="AD446" s="35"/>
      <c r="AE446" s="35"/>
      <c r="AR446" s="157" t="s">
        <v>202</v>
      </c>
      <c r="AT446" s="157" t="s">
        <v>197</v>
      </c>
      <c r="AU446" s="157" t="s">
        <v>202</v>
      </c>
      <c r="AY446" s="20" t="s">
        <v>195</v>
      </c>
      <c r="BE446" s="158">
        <f t="shared" si="174"/>
        <v>0</v>
      </c>
      <c r="BF446" s="158">
        <f t="shared" si="175"/>
        <v>0</v>
      </c>
      <c r="BG446" s="158">
        <f t="shared" si="176"/>
        <v>0</v>
      </c>
      <c r="BH446" s="158">
        <f t="shared" si="177"/>
        <v>0</v>
      </c>
      <c r="BI446" s="158">
        <f t="shared" si="178"/>
        <v>0</v>
      </c>
      <c r="BJ446" s="20" t="s">
        <v>79</v>
      </c>
      <c r="BK446" s="158">
        <f t="shared" si="179"/>
        <v>0</v>
      </c>
      <c r="BL446" s="20" t="s">
        <v>202</v>
      </c>
      <c r="BM446" s="157" t="s">
        <v>3539</v>
      </c>
    </row>
    <row r="447" spans="1:65" s="2" customFormat="1" ht="14.45" customHeight="1">
      <c r="A447" s="35"/>
      <c r="B447" s="145"/>
      <c r="C447" s="146" t="s">
        <v>2242</v>
      </c>
      <c r="D447" s="146" t="s">
        <v>197</v>
      </c>
      <c r="E447" s="147" t="s">
        <v>5442</v>
      </c>
      <c r="F447" s="148" t="s">
        <v>5443</v>
      </c>
      <c r="G447" s="149" t="s">
        <v>4903</v>
      </c>
      <c r="H447" s="150">
        <v>1</v>
      </c>
      <c r="I447" s="151"/>
      <c r="J447" s="152">
        <f t="shared" si="170"/>
        <v>0</v>
      </c>
      <c r="K447" s="148" t="s">
        <v>3</v>
      </c>
      <c r="L447" s="36"/>
      <c r="M447" s="153" t="s">
        <v>3</v>
      </c>
      <c r="N447" s="154" t="s">
        <v>43</v>
      </c>
      <c r="O447" s="56"/>
      <c r="P447" s="155">
        <f t="shared" si="171"/>
        <v>0</v>
      </c>
      <c r="Q447" s="155">
        <v>0</v>
      </c>
      <c r="R447" s="155">
        <f t="shared" si="172"/>
        <v>0</v>
      </c>
      <c r="S447" s="155">
        <v>0</v>
      </c>
      <c r="T447" s="156">
        <f t="shared" si="173"/>
        <v>0</v>
      </c>
      <c r="U447" s="35"/>
      <c r="V447" s="35"/>
      <c r="W447" s="35"/>
      <c r="X447" s="35"/>
      <c r="Y447" s="35"/>
      <c r="Z447" s="35"/>
      <c r="AA447" s="35"/>
      <c r="AB447" s="35"/>
      <c r="AC447" s="35"/>
      <c r="AD447" s="35"/>
      <c r="AE447" s="35"/>
      <c r="AR447" s="157" t="s">
        <v>202</v>
      </c>
      <c r="AT447" s="157" t="s">
        <v>197</v>
      </c>
      <c r="AU447" s="157" t="s">
        <v>202</v>
      </c>
      <c r="AY447" s="20" t="s">
        <v>195</v>
      </c>
      <c r="BE447" s="158">
        <f t="shared" si="174"/>
        <v>0</v>
      </c>
      <c r="BF447" s="158">
        <f t="shared" si="175"/>
        <v>0</v>
      </c>
      <c r="BG447" s="158">
        <f t="shared" si="176"/>
        <v>0</v>
      </c>
      <c r="BH447" s="158">
        <f t="shared" si="177"/>
        <v>0</v>
      </c>
      <c r="BI447" s="158">
        <f t="shared" si="178"/>
        <v>0</v>
      </c>
      <c r="BJ447" s="20" t="s">
        <v>79</v>
      </c>
      <c r="BK447" s="158">
        <f t="shared" si="179"/>
        <v>0</v>
      </c>
      <c r="BL447" s="20" t="s">
        <v>202</v>
      </c>
      <c r="BM447" s="157" t="s">
        <v>3547</v>
      </c>
    </row>
    <row r="448" spans="1:65" s="2" customFormat="1" ht="14.45" customHeight="1">
      <c r="A448" s="35"/>
      <c r="B448" s="145"/>
      <c r="C448" s="146" t="s">
        <v>2246</v>
      </c>
      <c r="D448" s="146" t="s">
        <v>197</v>
      </c>
      <c r="E448" s="147" t="s">
        <v>5444</v>
      </c>
      <c r="F448" s="148" t="s">
        <v>5393</v>
      </c>
      <c r="G448" s="149" t="s">
        <v>4903</v>
      </c>
      <c r="H448" s="150">
        <v>2</v>
      </c>
      <c r="I448" s="151"/>
      <c r="J448" s="152">
        <f t="shared" si="170"/>
        <v>0</v>
      </c>
      <c r="K448" s="148" t="s">
        <v>3</v>
      </c>
      <c r="L448" s="36"/>
      <c r="M448" s="153" t="s">
        <v>3</v>
      </c>
      <c r="N448" s="154" t="s">
        <v>43</v>
      </c>
      <c r="O448" s="56"/>
      <c r="P448" s="155">
        <f t="shared" si="171"/>
        <v>0</v>
      </c>
      <c r="Q448" s="155">
        <v>0</v>
      </c>
      <c r="R448" s="155">
        <f t="shared" si="172"/>
        <v>0</v>
      </c>
      <c r="S448" s="155">
        <v>0</v>
      </c>
      <c r="T448" s="156">
        <f t="shared" si="173"/>
        <v>0</v>
      </c>
      <c r="U448" s="35"/>
      <c r="V448" s="35"/>
      <c r="W448" s="35"/>
      <c r="X448" s="35"/>
      <c r="Y448" s="35"/>
      <c r="Z448" s="35"/>
      <c r="AA448" s="35"/>
      <c r="AB448" s="35"/>
      <c r="AC448" s="35"/>
      <c r="AD448" s="35"/>
      <c r="AE448" s="35"/>
      <c r="AR448" s="157" t="s">
        <v>202</v>
      </c>
      <c r="AT448" s="157" t="s">
        <v>197</v>
      </c>
      <c r="AU448" s="157" t="s">
        <v>202</v>
      </c>
      <c r="AY448" s="20" t="s">
        <v>195</v>
      </c>
      <c r="BE448" s="158">
        <f t="shared" si="174"/>
        <v>0</v>
      </c>
      <c r="BF448" s="158">
        <f t="shared" si="175"/>
        <v>0</v>
      </c>
      <c r="BG448" s="158">
        <f t="shared" si="176"/>
        <v>0</v>
      </c>
      <c r="BH448" s="158">
        <f t="shared" si="177"/>
        <v>0</v>
      </c>
      <c r="BI448" s="158">
        <f t="shared" si="178"/>
        <v>0</v>
      </c>
      <c r="BJ448" s="20" t="s">
        <v>79</v>
      </c>
      <c r="BK448" s="158">
        <f t="shared" si="179"/>
        <v>0</v>
      </c>
      <c r="BL448" s="20" t="s">
        <v>202</v>
      </c>
      <c r="BM448" s="157" t="s">
        <v>3556</v>
      </c>
    </row>
    <row r="449" spans="1:65" s="2" customFormat="1" ht="14.45" customHeight="1">
      <c r="A449" s="35"/>
      <c r="B449" s="145"/>
      <c r="C449" s="146" t="s">
        <v>2250</v>
      </c>
      <c r="D449" s="146" t="s">
        <v>197</v>
      </c>
      <c r="E449" s="147" t="s">
        <v>5445</v>
      </c>
      <c r="F449" s="148" t="s">
        <v>5395</v>
      </c>
      <c r="G449" s="149" t="s">
        <v>4903</v>
      </c>
      <c r="H449" s="150">
        <v>2</v>
      </c>
      <c r="I449" s="151"/>
      <c r="J449" s="152">
        <f t="shared" si="170"/>
        <v>0</v>
      </c>
      <c r="K449" s="148" t="s">
        <v>3</v>
      </c>
      <c r="L449" s="36"/>
      <c r="M449" s="153" t="s">
        <v>3</v>
      </c>
      <c r="N449" s="154" t="s">
        <v>43</v>
      </c>
      <c r="O449" s="56"/>
      <c r="P449" s="155">
        <f t="shared" si="171"/>
        <v>0</v>
      </c>
      <c r="Q449" s="155">
        <v>0</v>
      </c>
      <c r="R449" s="155">
        <f t="shared" si="172"/>
        <v>0</v>
      </c>
      <c r="S449" s="155">
        <v>0</v>
      </c>
      <c r="T449" s="156">
        <f t="shared" si="173"/>
        <v>0</v>
      </c>
      <c r="U449" s="35"/>
      <c r="V449" s="35"/>
      <c r="W449" s="35"/>
      <c r="X449" s="35"/>
      <c r="Y449" s="35"/>
      <c r="Z449" s="35"/>
      <c r="AA449" s="35"/>
      <c r="AB449" s="35"/>
      <c r="AC449" s="35"/>
      <c r="AD449" s="35"/>
      <c r="AE449" s="35"/>
      <c r="AR449" s="157" t="s">
        <v>202</v>
      </c>
      <c r="AT449" s="157" t="s">
        <v>197</v>
      </c>
      <c r="AU449" s="157" t="s">
        <v>202</v>
      </c>
      <c r="AY449" s="20" t="s">
        <v>195</v>
      </c>
      <c r="BE449" s="158">
        <f t="shared" si="174"/>
        <v>0</v>
      </c>
      <c r="BF449" s="158">
        <f t="shared" si="175"/>
        <v>0</v>
      </c>
      <c r="BG449" s="158">
        <f t="shared" si="176"/>
        <v>0</v>
      </c>
      <c r="BH449" s="158">
        <f t="shared" si="177"/>
        <v>0</v>
      </c>
      <c r="BI449" s="158">
        <f t="shared" si="178"/>
        <v>0</v>
      </c>
      <c r="BJ449" s="20" t="s">
        <v>79</v>
      </c>
      <c r="BK449" s="158">
        <f t="shared" si="179"/>
        <v>0</v>
      </c>
      <c r="BL449" s="20" t="s">
        <v>202</v>
      </c>
      <c r="BM449" s="157" t="s">
        <v>3565</v>
      </c>
    </row>
    <row r="450" spans="1:65" s="2" customFormat="1" ht="14.45" customHeight="1">
      <c r="A450" s="35"/>
      <c r="B450" s="145"/>
      <c r="C450" s="146" t="s">
        <v>2254</v>
      </c>
      <c r="D450" s="146" t="s">
        <v>197</v>
      </c>
      <c r="E450" s="147" t="s">
        <v>5446</v>
      </c>
      <c r="F450" s="148" t="s">
        <v>5397</v>
      </c>
      <c r="G450" s="149" t="s">
        <v>4903</v>
      </c>
      <c r="H450" s="150">
        <v>2</v>
      </c>
      <c r="I450" s="151"/>
      <c r="J450" s="152">
        <f t="shared" si="170"/>
        <v>0</v>
      </c>
      <c r="K450" s="148" t="s">
        <v>3</v>
      </c>
      <c r="L450" s="36"/>
      <c r="M450" s="153" t="s">
        <v>3</v>
      </c>
      <c r="N450" s="154" t="s">
        <v>43</v>
      </c>
      <c r="O450" s="56"/>
      <c r="P450" s="155">
        <f t="shared" si="171"/>
        <v>0</v>
      </c>
      <c r="Q450" s="155">
        <v>0</v>
      </c>
      <c r="R450" s="155">
        <f t="shared" si="172"/>
        <v>0</v>
      </c>
      <c r="S450" s="155">
        <v>0</v>
      </c>
      <c r="T450" s="156">
        <f t="shared" si="173"/>
        <v>0</v>
      </c>
      <c r="U450" s="35"/>
      <c r="V450" s="35"/>
      <c r="W450" s="35"/>
      <c r="X450" s="35"/>
      <c r="Y450" s="35"/>
      <c r="Z450" s="35"/>
      <c r="AA450" s="35"/>
      <c r="AB450" s="35"/>
      <c r="AC450" s="35"/>
      <c r="AD450" s="35"/>
      <c r="AE450" s="35"/>
      <c r="AR450" s="157" t="s">
        <v>202</v>
      </c>
      <c r="AT450" s="157" t="s">
        <v>197</v>
      </c>
      <c r="AU450" s="157" t="s">
        <v>202</v>
      </c>
      <c r="AY450" s="20" t="s">
        <v>195</v>
      </c>
      <c r="BE450" s="158">
        <f t="shared" si="174"/>
        <v>0</v>
      </c>
      <c r="BF450" s="158">
        <f t="shared" si="175"/>
        <v>0</v>
      </c>
      <c r="BG450" s="158">
        <f t="shared" si="176"/>
        <v>0</v>
      </c>
      <c r="BH450" s="158">
        <f t="shared" si="177"/>
        <v>0</v>
      </c>
      <c r="BI450" s="158">
        <f t="shared" si="178"/>
        <v>0</v>
      </c>
      <c r="BJ450" s="20" t="s">
        <v>79</v>
      </c>
      <c r="BK450" s="158">
        <f t="shared" si="179"/>
        <v>0</v>
      </c>
      <c r="BL450" s="20" t="s">
        <v>202</v>
      </c>
      <c r="BM450" s="157" t="s">
        <v>3573</v>
      </c>
    </row>
    <row r="451" spans="1:65" s="2" customFormat="1" ht="14.45" customHeight="1">
      <c r="A451" s="35"/>
      <c r="B451" s="145"/>
      <c r="C451" s="146" t="s">
        <v>2260</v>
      </c>
      <c r="D451" s="146" t="s">
        <v>197</v>
      </c>
      <c r="E451" s="147" t="s">
        <v>5447</v>
      </c>
      <c r="F451" s="148" t="s">
        <v>5399</v>
      </c>
      <c r="G451" s="149" t="s">
        <v>4903</v>
      </c>
      <c r="H451" s="150">
        <v>2</v>
      </c>
      <c r="I451" s="151"/>
      <c r="J451" s="152">
        <f t="shared" si="170"/>
        <v>0</v>
      </c>
      <c r="K451" s="148" t="s">
        <v>3</v>
      </c>
      <c r="L451" s="36"/>
      <c r="M451" s="153" t="s">
        <v>3</v>
      </c>
      <c r="N451" s="154" t="s">
        <v>43</v>
      </c>
      <c r="O451" s="56"/>
      <c r="P451" s="155">
        <f t="shared" si="171"/>
        <v>0</v>
      </c>
      <c r="Q451" s="155">
        <v>0</v>
      </c>
      <c r="R451" s="155">
        <f t="shared" si="172"/>
        <v>0</v>
      </c>
      <c r="S451" s="155">
        <v>0</v>
      </c>
      <c r="T451" s="156">
        <f t="shared" si="173"/>
        <v>0</v>
      </c>
      <c r="U451" s="35"/>
      <c r="V451" s="35"/>
      <c r="W451" s="35"/>
      <c r="X451" s="35"/>
      <c r="Y451" s="35"/>
      <c r="Z451" s="35"/>
      <c r="AA451" s="35"/>
      <c r="AB451" s="35"/>
      <c r="AC451" s="35"/>
      <c r="AD451" s="35"/>
      <c r="AE451" s="35"/>
      <c r="AR451" s="157" t="s">
        <v>202</v>
      </c>
      <c r="AT451" s="157" t="s">
        <v>197</v>
      </c>
      <c r="AU451" s="157" t="s">
        <v>202</v>
      </c>
      <c r="AY451" s="20" t="s">
        <v>195</v>
      </c>
      <c r="BE451" s="158">
        <f t="shared" si="174"/>
        <v>0</v>
      </c>
      <c r="BF451" s="158">
        <f t="shared" si="175"/>
        <v>0</v>
      </c>
      <c r="BG451" s="158">
        <f t="shared" si="176"/>
        <v>0</v>
      </c>
      <c r="BH451" s="158">
        <f t="shared" si="177"/>
        <v>0</v>
      </c>
      <c r="BI451" s="158">
        <f t="shared" si="178"/>
        <v>0</v>
      </c>
      <c r="BJ451" s="20" t="s">
        <v>79</v>
      </c>
      <c r="BK451" s="158">
        <f t="shared" si="179"/>
        <v>0</v>
      </c>
      <c r="BL451" s="20" t="s">
        <v>202</v>
      </c>
      <c r="BM451" s="157" t="s">
        <v>3581</v>
      </c>
    </row>
    <row r="452" spans="1:65" s="2" customFormat="1" ht="14.45" customHeight="1">
      <c r="A452" s="35"/>
      <c r="B452" s="145"/>
      <c r="C452" s="146" t="s">
        <v>2269</v>
      </c>
      <c r="D452" s="146" t="s">
        <v>197</v>
      </c>
      <c r="E452" s="147" t="s">
        <v>5448</v>
      </c>
      <c r="F452" s="148" t="s">
        <v>5401</v>
      </c>
      <c r="G452" s="149" t="s">
        <v>4903</v>
      </c>
      <c r="H452" s="150">
        <v>2</v>
      </c>
      <c r="I452" s="151"/>
      <c r="J452" s="152">
        <f t="shared" si="170"/>
        <v>0</v>
      </c>
      <c r="K452" s="148" t="s">
        <v>3</v>
      </c>
      <c r="L452" s="36"/>
      <c r="M452" s="153" t="s">
        <v>3</v>
      </c>
      <c r="N452" s="154" t="s">
        <v>43</v>
      </c>
      <c r="O452" s="56"/>
      <c r="P452" s="155">
        <f t="shared" si="171"/>
        <v>0</v>
      </c>
      <c r="Q452" s="155">
        <v>0</v>
      </c>
      <c r="R452" s="155">
        <f t="shared" si="172"/>
        <v>0</v>
      </c>
      <c r="S452" s="155">
        <v>0</v>
      </c>
      <c r="T452" s="156">
        <f t="shared" si="173"/>
        <v>0</v>
      </c>
      <c r="U452" s="35"/>
      <c r="V452" s="35"/>
      <c r="W452" s="35"/>
      <c r="X452" s="35"/>
      <c r="Y452" s="35"/>
      <c r="Z452" s="35"/>
      <c r="AA452" s="35"/>
      <c r="AB452" s="35"/>
      <c r="AC452" s="35"/>
      <c r="AD452" s="35"/>
      <c r="AE452" s="35"/>
      <c r="AR452" s="157" t="s">
        <v>202</v>
      </c>
      <c r="AT452" s="157" t="s">
        <v>197</v>
      </c>
      <c r="AU452" s="157" t="s">
        <v>202</v>
      </c>
      <c r="AY452" s="20" t="s">
        <v>195</v>
      </c>
      <c r="BE452" s="158">
        <f t="shared" si="174"/>
        <v>0</v>
      </c>
      <c r="BF452" s="158">
        <f t="shared" si="175"/>
        <v>0</v>
      </c>
      <c r="BG452" s="158">
        <f t="shared" si="176"/>
        <v>0</v>
      </c>
      <c r="BH452" s="158">
        <f t="shared" si="177"/>
        <v>0</v>
      </c>
      <c r="BI452" s="158">
        <f t="shared" si="178"/>
        <v>0</v>
      </c>
      <c r="BJ452" s="20" t="s">
        <v>79</v>
      </c>
      <c r="BK452" s="158">
        <f t="shared" si="179"/>
        <v>0</v>
      </c>
      <c r="BL452" s="20" t="s">
        <v>202</v>
      </c>
      <c r="BM452" s="157" t="s">
        <v>3589</v>
      </c>
    </row>
    <row r="453" spans="1:65" s="2" customFormat="1" ht="14.45" customHeight="1">
      <c r="A453" s="35"/>
      <c r="B453" s="145"/>
      <c r="C453" s="146" t="s">
        <v>2275</v>
      </c>
      <c r="D453" s="146" t="s">
        <v>197</v>
      </c>
      <c r="E453" s="147" t="s">
        <v>5449</v>
      </c>
      <c r="F453" s="148" t="s">
        <v>5450</v>
      </c>
      <c r="G453" s="149" t="s">
        <v>4903</v>
      </c>
      <c r="H453" s="150">
        <v>2</v>
      </c>
      <c r="I453" s="151"/>
      <c r="J453" s="152">
        <f t="shared" si="170"/>
        <v>0</v>
      </c>
      <c r="K453" s="148" t="s">
        <v>3</v>
      </c>
      <c r="L453" s="36"/>
      <c r="M453" s="153" t="s">
        <v>3</v>
      </c>
      <c r="N453" s="154" t="s">
        <v>43</v>
      </c>
      <c r="O453" s="56"/>
      <c r="P453" s="155">
        <f t="shared" si="171"/>
        <v>0</v>
      </c>
      <c r="Q453" s="155">
        <v>0</v>
      </c>
      <c r="R453" s="155">
        <f t="shared" si="172"/>
        <v>0</v>
      </c>
      <c r="S453" s="155">
        <v>0</v>
      </c>
      <c r="T453" s="156">
        <f t="shared" si="173"/>
        <v>0</v>
      </c>
      <c r="U453" s="35"/>
      <c r="V453" s="35"/>
      <c r="W453" s="35"/>
      <c r="X453" s="35"/>
      <c r="Y453" s="35"/>
      <c r="Z453" s="35"/>
      <c r="AA453" s="35"/>
      <c r="AB453" s="35"/>
      <c r="AC453" s="35"/>
      <c r="AD453" s="35"/>
      <c r="AE453" s="35"/>
      <c r="AR453" s="157" t="s">
        <v>202</v>
      </c>
      <c r="AT453" s="157" t="s">
        <v>197</v>
      </c>
      <c r="AU453" s="157" t="s">
        <v>202</v>
      </c>
      <c r="AY453" s="20" t="s">
        <v>195</v>
      </c>
      <c r="BE453" s="158">
        <f t="shared" si="174"/>
        <v>0</v>
      </c>
      <c r="BF453" s="158">
        <f t="shared" si="175"/>
        <v>0</v>
      </c>
      <c r="BG453" s="158">
        <f t="shared" si="176"/>
        <v>0</v>
      </c>
      <c r="BH453" s="158">
        <f t="shared" si="177"/>
        <v>0</v>
      </c>
      <c r="BI453" s="158">
        <f t="shared" si="178"/>
        <v>0</v>
      </c>
      <c r="BJ453" s="20" t="s">
        <v>79</v>
      </c>
      <c r="BK453" s="158">
        <f t="shared" si="179"/>
        <v>0</v>
      </c>
      <c r="BL453" s="20" t="s">
        <v>202</v>
      </c>
      <c r="BM453" s="157" t="s">
        <v>3597</v>
      </c>
    </row>
    <row r="454" spans="1:65" s="2" customFormat="1" ht="14.45" customHeight="1">
      <c r="A454" s="35"/>
      <c r="B454" s="145"/>
      <c r="C454" s="146" t="s">
        <v>2282</v>
      </c>
      <c r="D454" s="146" t="s">
        <v>197</v>
      </c>
      <c r="E454" s="147" t="s">
        <v>5451</v>
      </c>
      <c r="F454" s="148" t="s">
        <v>5409</v>
      </c>
      <c r="G454" s="149" t="s">
        <v>4903</v>
      </c>
      <c r="H454" s="150">
        <v>2</v>
      </c>
      <c r="I454" s="151"/>
      <c r="J454" s="152">
        <f t="shared" si="170"/>
        <v>0</v>
      </c>
      <c r="K454" s="148" t="s">
        <v>3</v>
      </c>
      <c r="L454" s="36"/>
      <c r="M454" s="153" t="s">
        <v>3</v>
      </c>
      <c r="N454" s="154" t="s">
        <v>43</v>
      </c>
      <c r="O454" s="56"/>
      <c r="P454" s="155">
        <f t="shared" si="171"/>
        <v>0</v>
      </c>
      <c r="Q454" s="155">
        <v>0</v>
      </c>
      <c r="R454" s="155">
        <f t="shared" si="172"/>
        <v>0</v>
      </c>
      <c r="S454" s="155">
        <v>0</v>
      </c>
      <c r="T454" s="156">
        <f t="shared" si="173"/>
        <v>0</v>
      </c>
      <c r="U454" s="35"/>
      <c r="V454" s="35"/>
      <c r="W454" s="35"/>
      <c r="X454" s="35"/>
      <c r="Y454" s="35"/>
      <c r="Z454" s="35"/>
      <c r="AA454" s="35"/>
      <c r="AB454" s="35"/>
      <c r="AC454" s="35"/>
      <c r="AD454" s="35"/>
      <c r="AE454" s="35"/>
      <c r="AR454" s="157" t="s">
        <v>202</v>
      </c>
      <c r="AT454" s="157" t="s">
        <v>197</v>
      </c>
      <c r="AU454" s="157" t="s">
        <v>202</v>
      </c>
      <c r="AY454" s="20" t="s">
        <v>195</v>
      </c>
      <c r="BE454" s="158">
        <f t="shared" si="174"/>
        <v>0</v>
      </c>
      <c r="BF454" s="158">
        <f t="shared" si="175"/>
        <v>0</v>
      </c>
      <c r="BG454" s="158">
        <f t="shared" si="176"/>
        <v>0</v>
      </c>
      <c r="BH454" s="158">
        <f t="shared" si="177"/>
        <v>0</v>
      </c>
      <c r="BI454" s="158">
        <f t="shared" si="178"/>
        <v>0</v>
      </c>
      <c r="BJ454" s="20" t="s">
        <v>79</v>
      </c>
      <c r="BK454" s="158">
        <f t="shared" si="179"/>
        <v>0</v>
      </c>
      <c r="BL454" s="20" t="s">
        <v>202</v>
      </c>
      <c r="BM454" s="157" t="s">
        <v>3605</v>
      </c>
    </row>
    <row r="455" spans="1:65" s="2" customFormat="1" ht="14.45" customHeight="1">
      <c r="A455" s="35"/>
      <c r="B455" s="145"/>
      <c r="C455" s="146" t="s">
        <v>2290</v>
      </c>
      <c r="D455" s="146" t="s">
        <v>197</v>
      </c>
      <c r="E455" s="147" t="s">
        <v>5452</v>
      </c>
      <c r="F455" s="148" t="s">
        <v>5411</v>
      </c>
      <c r="G455" s="149" t="s">
        <v>4903</v>
      </c>
      <c r="H455" s="150">
        <v>2</v>
      </c>
      <c r="I455" s="151"/>
      <c r="J455" s="152">
        <f t="shared" si="170"/>
        <v>0</v>
      </c>
      <c r="K455" s="148" t="s">
        <v>3</v>
      </c>
      <c r="L455" s="36"/>
      <c r="M455" s="153" t="s">
        <v>3</v>
      </c>
      <c r="N455" s="154" t="s">
        <v>43</v>
      </c>
      <c r="O455" s="56"/>
      <c r="P455" s="155">
        <f t="shared" si="171"/>
        <v>0</v>
      </c>
      <c r="Q455" s="155">
        <v>0</v>
      </c>
      <c r="R455" s="155">
        <f t="shared" si="172"/>
        <v>0</v>
      </c>
      <c r="S455" s="155">
        <v>0</v>
      </c>
      <c r="T455" s="156">
        <f t="shared" si="173"/>
        <v>0</v>
      </c>
      <c r="U455" s="35"/>
      <c r="V455" s="35"/>
      <c r="W455" s="35"/>
      <c r="X455" s="35"/>
      <c r="Y455" s="35"/>
      <c r="Z455" s="35"/>
      <c r="AA455" s="35"/>
      <c r="AB455" s="35"/>
      <c r="AC455" s="35"/>
      <c r="AD455" s="35"/>
      <c r="AE455" s="35"/>
      <c r="AR455" s="157" t="s">
        <v>202</v>
      </c>
      <c r="AT455" s="157" t="s">
        <v>197</v>
      </c>
      <c r="AU455" s="157" t="s">
        <v>202</v>
      </c>
      <c r="AY455" s="20" t="s">
        <v>195</v>
      </c>
      <c r="BE455" s="158">
        <f t="shared" si="174"/>
        <v>0</v>
      </c>
      <c r="BF455" s="158">
        <f t="shared" si="175"/>
        <v>0</v>
      </c>
      <c r="BG455" s="158">
        <f t="shared" si="176"/>
        <v>0</v>
      </c>
      <c r="BH455" s="158">
        <f t="shared" si="177"/>
        <v>0</v>
      </c>
      <c r="BI455" s="158">
        <f t="shared" si="178"/>
        <v>0</v>
      </c>
      <c r="BJ455" s="20" t="s">
        <v>79</v>
      </c>
      <c r="BK455" s="158">
        <f t="shared" si="179"/>
        <v>0</v>
      </c>
      <c r="BL455" s="20" t="s">
        <v>202</v>
      </c>
      <c r="BM455" s="157" t="s">
        <v>3615</v>
      </c>
    </row>
    <row r="456" spans="1:65" s="2" customFormat="1" ht="14.45" customHeight="1">
      <c r="A456" s="35"/>
      <c r="B456" s="145"/>
      <c r="C456" s="146" t="s">
        <v>2295</v>
      </c>
      <c r="D456" s="146" t="s">
        <v>197</v>
      </c>
      <c r="E456" s="147" t="s">
        <v>5453</v>
      </c>
      <c r="F456" s="148" t="s">
        <v>5454</v>
      </c>
      <c r="G456" s="149" t="s">
        <v>4903</v>
      </c>
      <c r="H456" s="150">
        <v>2</v>
      </c>
      <c r="I456" s="151"/>
      <c r="J456" s="152">
        <f t="shared" si="170"/>
        <v>0</v>
      </c>
      <c r="K456" s="148" t="s">
        <v>3</v>
      </c>
      <c r="L456" s="36"/>
      <c r="M456" s="153" t="s">
        <v>3</v>
      </c>
      <c r="N456" s="154" t="s">
        <v>43</v>
      </c>
      <c r="O456" s="56"/>
      <c r="P456" s="155">
        <f t="shared" si="171"/>
        <v>0</v>
      </c>
      <c r="Q456" s="155">
        <v>0</v>
      </c>
      <c r="R456" s="155">
        <f t="shared" si="172"/>
        <v>0</v>
      </c>
      <c r="S456" s="155">
        <v>0</v>
      </c>
      <c r="T456" s="156">
        <f t="shared" si="173"/>
        <v>0</v>
      </c>
      <c r="U456" s="35"/>
      <c r="V456" s="35"/>
      <c r="W456" s="35"/>
      <c r="X456" s="35"/>
      <c r="Y456" s="35"/>
      <c r="Z456" s="35"/>
      <c r="AA456" s="35"/>
      <c r="AB456" s="35"/>
      <c r="AC456" s="35"/>
      <c r="AD456" s="35"/>
      <c r="AE456" s="35"/>
      <c r="AR456" s="157" t="s">
        <v>202</v>
      </c>
      <c r="AT456" s="157" t="s">
        <v>197</v>
      </c>
      <c r="AU456" s="157" t="s">
        <v>202</v>
      </c>
      <c r="AY456" s="20" t="s">
        <v>195</v>
      </c>
      <c r="BE456" s="158">
        <f t="shared" si="174"/>
        <v>0</v>
      </c>
      <c r="BF456" s="158">
        <f t="shared" si="175"/>
        <v>0</v>
      </c>
      <c r="BG456" s="158">
        <f t="shared" si="176"/>
        <v>0</v>
      </c>
      <c r="BH456" s="158">
        <f t="shared" si="177"/>
        <v>0</v>
      </c>
      <c r="BI456" s="158">
        <f t="shared" si="178"/>
        <v>0</v>
      </c>
      <c r="BJ456" s="20" t="s">
        <v>79</v>
      </c>
      <c r="BK456" s="158">
        <f t="shared" si="179"/>
        <v>0</v>
      </c>
      <c r="BL456" s="20" t="s">
        <v>202</v>
      </c>
      <c r="BM456" s="157" t="s">
        <v>3624</v>
      </c>
    </row>
    <row r="457" spans="1:65" s="2" customFormat="1" ht="14.45" customHeight="1">
      <c r="A457" s="35"/>
      <c r="B457" s="145"/>
      <c r="C457" s="146" t="s">
        <v>2301</v>
      </c>
      <c r="D457" s="146" t="s">
        <v>197</v>
      </c>
      <c r="E457" s="147" t="s">
        <v>5455</v>
      </c>
      <c r="F457" s="148" t="s">
        <v>5456</v>
      </c>
      <c r="G457" s="149" t="s">
        <v>4903</v>
      </c>
      <c r="H457" s="150">
        <v>2</v>
      </c>
      <c r="I457" s="151"/>
      <c r="J457" s="152">
        <f t="shared" si="170"/>
        <v>0</v>
      </c>
      <c r="K457" s="148" t="s">
        <v>3</v>
      </c>
      <c r="L457" s="36"/>
      <c r="M457" s="153" t="s">
        <v>3</v>
      </c>
      <c r="N457" s="154" t="s">
        <v>43</v>
      </c>
      <c r="O457" s="56"/>
      <c r="P457" s="155">
        <f t="shared" si="171"/>
        <v>0</v>
      </c>
      <c r="Q457" s="155">
        <v>0</v>
      </c>
      <c r="R457" s="155">
        <f t="shared" si="172"/>
        <v>0</v>
      </c>
      <c r="S457" s="155">
        <v>0</v>
      </c>
      <c r="T457" s="156">
        <f t="shared" si="173"/>
        <v>0</v>
      </c>
      <c r="U457" s="35"/>
      <c r="V457" s="35"/>
      <c r="W457" s="35"/>
      <c r="X457" s="35"/>
      <c r="Y457" s="35"/>
      <c r="Z457" s="35"/>
      <c r="AA457" s="35"/>
      <c r="AB457" s="35"/>
      <c r="AC457" s="35"/>
      <c r="AD457" s="35"/>
      <c r="AE457" s="35"/>
      <c r="AR457" s="157" t="s">
        <v>202</v>
      </c>
      <c r="AT457" s="157" t="s">
        <v>197</v>
      </c>
      <c r="AU457" s="157" t="s">
        <v>202</v>
      </c>
      <c r="AY457" s="20" t="s">
        <v>195</v>
      </c>
      <c r="BE457" s="158">
        <f t="shared" si="174"/>
        <v>0</v>
      </c>
      <c r="BF457" s="158">
        <f t="shared" si="175"/>
        <v>0</v>
      </c>
      <c r="BG457" s="158">
        <f t="shared" si="176"/>
        <v>0</v>
      </c>
      <c r="BH457" s="158">
        <f t="shared" si="177"/>
        <v>0</v>
      </c>
      <c r="BI457" s="158">
        <f t="shared" si="178"/>
        <v>0</v>
      </c>
      <c r="BJ457" s="20" t="s">
        <v>79</v>
      </c>
      <c r="BK457" s="158">
        <f t="shared" si="179"/>
        <v>0</v>
      </c>
      <c r="BL457" s="20" t="s">
        <v>202</v>
      </c>
      <c r="BM457" s="157" t="s">
        <v>3634</v>
      </c>
    </row>
    <row r="458" spans="1:65" s="2" customFormat="1" ht="14.45" customHeight="1">
      <c r="A458" s="35"/>
      <c r="B458" s="145"/>
      <c r="C458" s="146" t="s">
        <v>2307</v>
      </c>
      <c r="D458" s="146" t="s">
        <v>197</v>
      </c>
      <c r="E458" s="147" t="s">
        <v>5457</v>
      </c>
      <c r="F458" s="148" t="s">
        <v>5413</v>
      </c>
      <c r="G458" s="149" t="s">
        <v>4903</v>
      </c>
      <c r="H458" s="150">
        <v>3</v>
      </c>
      <c r="I458" s="151"/>
      <c r="J458" s="152">
        <f t="shared" si="170"/>
        <v>0</v>
      </c>
      <c r="K458" s="148" t="s">
        <v>3</v>
      </c>
      <c r="L458" s="36"/>
      <c r="M458" s="153" t="s">
        <v>3</v>
      </c>
      <c r="N458" s="154" t="s">
        <v>43</v>
      </c>
      <c r="O458" s="56"/>
      <c r="P458" s="155">
        <f t="shared" si="171"/>
        <v>0</v>
      </c>
      <c r="Q458" s="155">
        <v>0</v>
      </c>
      <c r="R458" s="155">
        <f t="shared" si="172"/>
        <v>0</v>
      </c>
      <c r="S458" s="155">
        <v>0</v>
      </c>
      <c r="T458" s="156">
        <f t="shared" si="173"/>
        <v>0</v>
      </c>
      <c r="U458" s="35"/>
      <c r="V458" s="35"/>
      <c r="W458" s="35"/>
      <c r="X458" s="35"/>
      <c r="Y458" s="35"/>
      <c r="Z458" s="35"/>
      <c r="AA458" s="35"/>
      <c r="AB458" s="35"/>
      <c r="AC458" s="35"/>
      <c r="AD458" s="35"/>
      <c r="AE458" s="35"/>
      <c r="AR458" s="157" t="s">
        <v>202</v>
      </c>
      <c r="AT458" s="157" t="s">
        <v>197</v>
      </c>
      <c r="AU458" s="157" t="s">
        <v>202</v>
      </c>
      <c r="AY458" s="20" t="s">
        <v>195</v>
      </c>
      <c r="BE458" s="158">
        <f t="shared" si="174"/>
        <v>0</v>
      </c>
      <c r="BF458" s="158">
        <f t="shared" si="175"/>
        <v>0</v>
      </c>
      <c r="BG458" s="158">
        <f t="shared" si="176"/>
        <v>0</v>
      </c>
      <c r="BH458" s="158">
        <f t="shared" si="177"/>
        <v>0</v>
      </c>
      <c r="BI458" s="158">
        <f t="shared" si="178"/>
        <v>0</v>
      </c>
      <c r="BJ458" s="20" t="s">
        <v>79</v>
      </c>
      <c r="BK458" s="158">
        <f t="shared" si="179"/>
        <v>0</v>
      </c>
      <c r="BL458" s="20" t="s">
        <v>202</v>
      </c>
      <c r="BM458" s="157" t="s">
        <v>3644</v>
      </c>
    </row>
    <row r="459" spans="1:65" s="2" customFormat="1" ht="14.45" customHeight="1">
      <c r="A459" s="35"/>
      <c r="B459" s="145"/>
      <c r="C459" s="146" t="s">
        <v>2312</v>
      </c>
      <c r="D459" s="146" t="s">
        <v>197</v>
      </c>
      <c r="E459" s="147" t="s">
        <v>5458</v>
      </c>
      <c r="F459" s="148" t="s">
        <v>5415</v>
      </c>
      <c r="G459" s="149" t="s">
        <v>4903</v>
      </c>
      <c r="H459" s="150">
        <v>1</v>
      </c>
      <c r="I459" s="151"/>
      <c r="J459" s="152">
        <f t="shared" si="170"/>
        <v>0</v>
      </c>
      <c r="K459" s="148" t="s">
        <v>3</v>
      </c>
      <c r="L459" s="36"/>
      <c r="M459" s="153" t="s">
        <v>3</v>
      </c>
      <c r="N459" s="154" t="s">
        <v>43</v>
      </c>
      <c r="O459" s="56"/>
      <c r="P459" s="155">
        <f t="shared" si="171"/>
        <v>0</v>
      </c>
      <c r="Q459" s="155">
        <v>0</v>
      </c>
      <c r="R459" s="155">
        <f t="shared" si="172"/>
        <v>0</v>
      </c>
      <c r="S459" s="155">
        <v>0</v>
      </c>
      <c r="T459" s="156">
        <f t="shared" si="173"/>
        <v>0</v>
      </c>
      <c r="U459" s="35"/>
      <c r="V459" s="35"/>
      <c r="W459" s="35"/>
      <c r="X459" s="35"/>
      <c r="Y459" s="35"/>
      <c r="Z459" s="35"/>
      <c r="AA459" s="35"/>
      <c r="AB459" s="35"/>
      <c r="AC459" s="35"/>
      <c r="AD459" s="35"/>
      <c r="AE459" s="35"/>
      <c r="AR459" s="157" t="s">
        <v>202</v>
      </c>
      <c r="AT459" s="157" t="s">
        <v>197</v>
      </c>
      <c r="AU459" s="157" t="s">
        <v>202</v>
      </c>
      <c r="AY459" s="20" t="s">
        <v>195</v>
      </c>
      <c r="BE459" s="158">
        <f t="shared" si="174"/>
        <v>0</v>
      </c>
      <c r="BF459" s="158">
        <f t="shared" si="175"/>
        <v>0</v>
      </c>
      <c r="BG459" s="158">
        <f t="shared" si="176"/>
        <v>0</v>
      </c>
      <c r="BH459" s="158">
        <f t="shared" si="177"/>
        <v>0</v>
      </c>
      <c r="BI459" s="158">
        <f t="shared" si="178"/>
        <v>0</v>
      </c>
      <c r="BJ459" s="20" t="s">
        <v>79</v>
      </c>
      <c r="BK459" s="158">
        <f t="shared" si="179"/>
        <v>0</v>
      </c>
      <c r="BL459" s="20" t="s">
        <v>202</v>
      </c>
      <c r="BM459" s="157" t="s">
        <v>3653</v>
      </c>
    </row>
    <row r="460" spans="1:65" s="2" customFormat="1" ht="14.45" customHeight="1">
      <c r="A460" s="35"/>
      <c r="B460" s="145"/>
      <c r="C460" s="146" t="s">
        <v>2317</v>
      </c>
      <c r="D460" s="146" t="s">
        <v>197</v>
      </c>
      <c r="E460" s="147" t="s">
        <v>5459</v>
      </c>
      <c r="F460" s="148" t="s">
        <v>5417</v>
      </c>
      <c r="G460" s="149" t="s">
        <v>4903</v>
      </c>
      <c r="H460" s="150">
        <v>1</v>
      </c>
      <c r="I460" s="151"/>
      <c r="J460" s="152">
        <f t="shared" si="170"/>
        <v>0</v>
      </c>
      <c r="K460" s="148" t="s">
        <v>3</v>
      </c>
      <c r="L460" s="36"/>
      <c r="M460" s="153" t="s">
        <v>3</v>
      </c>
      <c r="N460" s="154" t="s">
        <v>43</v>
      </c>
      <c r="O460" s="56"/>
      <c r="P460" s="155">
        <f t="shared" si="171"/>
        <v>0</v>
      </c>
      <c r="Q460" s="155">
        <v>0</v>
      </c>
      <c r="R460" s="155">
        <f t="shared" si="172"/>
        <v>0</v>
      </c>
      <c r="S460" s="155">
        <v>0</v>
      </c>
      <c r="T460" s="156">
        <f t="shared" si="173"/>
        <v>0</v>
      </c>
      <c r="U460" s="35"/>
      <c r="V460" s="35"/>
      <c r="W460" s="35"/>
      <c r="X460" s="35"/>
      <c r="Y460" s="35"/>
      <c r="Z460" s="35"/>
      <c r="AA460" s="35"/>
      <c r="AB460" s="35"/>
      <c r="AC460" s="35"/>
      <c r="AD460" s="35"/>
      <c r="AE460" s="35"/>
      <c r="AR460" s="157" t="s">
        <v>202</v>
      </c>
      <c r="AT460" s="157" t="s">
        <v>197</v>
      </c>
      <c r="AU460" s="157" t="s">
        <v>202</v>
      </c>
      <c r="AY460" s="20" t="s">
        <v>195</v>
      </c>
      <c r="BE460" s="158">
        <f t="shared" si="174"/>
        <v>0</v>
      </c>
      <c r="BF460" s="158">
        <f t="shared" si="175"/>
        <v>0</v>
      </c>
      <c r="BG460" s="158">
        <f t="shared" si="176"/>
        <v>0</v>
      </c>
      <c r="BH460" s="158">
        <f t="shared" si="177"/>
        <v>0</v>
      </c>
      <c r="BI460" s="158">
        <f t="shared" si="178"/>
        <v>0</v>
      </c>
      <c r="BJ460" s="20" t="s">
        <v>79</v>
      </c>
      <c r="BK460" s="158">
        <f t="shared" si="179"/>
        <v>0</v>
      </c>
      <c r="BL460" s="20" t="s">
        <v>202</v>
      </c>
      <c r="BM460" s="157" t="s">
        <v>3661</v>
      </c>
    </row>
    <row r="461" spans="1:65" s="2" customFormat="1" ht="14.45" customHeight="1">
      <c r="A461" s="35"/>
      <c r="B461" s="145"/>
      <c r="C461" s="146" t="s">
        <v>2322</v>
      </c>
      <c r="D461" s="146" t="s">
        <v>197</v>
      </c>
      <c r="E461" s="147" t="s">
        <v>5460</v>
      </c>
      <c r="F461" s="148" t="s">
        <v>5419</v>
      </c>
      <c r="G461" s="149" t="s">
        <v>4903</v>
      </c>
      <c r="H461" s="150">
        <v>24</v>
      </c>
      <c r="I461" s="151"/>
      <c r="J461" s="152">
        <f t="shared" si="170"/>
        <v>0</v>
      </c>
      <c r="K461" s="148" t="s">
        <v>3</v>
      </c>
      <c r="L461" s="36"/>
      <c r="M461" s="153" t="s">
        <v>3</v>
      </c>
      <c r="N461" s="154" t="s">
        <v>43</v>
      </c>
      <c r="O461" s="56"/>
      <c r="P461" s="155">
        <f t="shared" si="171"/>
        <v>0</v>
      </c>
      <c r="Q461" s="155">
        <v>0</v>
      </c>
      <c r="R461" s="155">
        <f t="shared" si="172"/>
        <v>0</v>
      </c>
      <c r="S461" s="155">
        <v>0</v>
      </c>
      <c r="T461" s="156">
        <f t="shared" si="173"/>
        <v>0</v>
      </c>
      <c r="U461" s="35"/>
      <c r="V461" s="35"/>
      <c r="W461" s="35"/>
      <c r="X461" s="35"/>
      <c r="Y461" s="35"/>
      <c r="Z461" s="35"/>
      <c r="AA461" s="35"/>
      <c r="AB461" s="35"/>
      <c r="AC461" s="35"/>
      <c r="AD461" s="35"/>
      <c r="AE461" s="35"/>
      <c r="AR461" s="157" t="s">
        <v>202</v>
      </c>
      <c r="AT461" s="157" t="s">
        <v>197</v>
      </c>
      <c r="AU461" s="157" t="s">
        <v>202</v>
      </c>
      <c r="AY461" s="20" t="s">
        <v>195</v>
      </c>
      <c r="BE461" s="158">
        <f t="shared" si="174"/>
        <v>0</v>
      </c>
      <c r="BF461" s="158">
        <f t="shared" si="175"/>
        <v>0</v>
      </c>
      <c r="BG461" s="158">
        <f t="shared" si="176"/>
        <v>0</v>
      </c>
      <c r="BH461" s="158">
        <f t="shared" si="177"/>
        <v>0</v>
      </c>
      <c r="BI461" s="158">
        <f t="shared" si="178"/>
        <v>0</v>
      </c>
      <c r="BJ461" s="20" t="s">
        <v>79</v>
      </c>
      <c r="BK461" s="158">
        <f t="shared" si="179"/>
        <v>0</v>
      </c>
      <c r="BL461" s="20" t="s">
        <v>202</v>
      </c>
      <c r="BM461" s="157" t="s">
        <v>3670</v>
      </c>
    </row>
    <row r="462" spans="1:65" s="2" customFormat="1" ht="14.45" customHeight="1">
      <c r="A462" s="35"/>
      <c r="B462" s="145"/>
      <c r="C462" s="146" t="s">
        <v>2327</v>
      </c>
      <c r="D462" s="146" t="s">
        <v>197</v>
      </c>
      <c r="E462" s="147" t="s">
        <v>5461</v>
      </c>
      <c r="F462" s="148" t="s">
        <v>5421</v>
      </c>
      <c r="G462" s="149" t="s">
        <v>4903</v>
      </c>
      <c r="H462" s="150">
        <v>1</v>
      </c>
      <c r="I462" s="151"/>
      <c r="J462" s="152">
        <f t="shared" si="170"/>
        <v>0</v>
      </c>
      <c r="K462" s="148" t="s">
        <v>3</v>
      </c>
      <c r="L462" s="36"/>
      <c r="M462" s="153" t="s">
        <v>3</v>
      </c>
      <c r="N462" s="154" t="s">
        <v>43</v>
      </c>
      <c r="O462" s="56"/>
      <c r="P462" s="155">
        <f t="shared" si="171"/>
        <v>0</v>
      </c>
      <c r="Q462" s="155">
        <v>0</v>
      </c>
      <c r="R462" s="155">
        <f t="shared" si="172"/>
        <v>0</v>
      </c>
      <c r="S462" s="155">
        <v>0</v>
      </c>
      <c r="T462" s="156">
        <f t="shared" si="173"/>
        <v>0</v>
      </c>
      <c r="U462" s="35"/>
      <c r="V462" s="35"/>
      <c r="W462" s="35"/>
      <c r="X462" s="35"/>
      <c r="Y462" s="35"/>
      <c r="Z462" s="35"/>
      <c r="AA462" s="35"/>
      <c r="AB462" s="35"/>
      <c r="AC462" s="35"/>
      <c r="AD462" s="35"/>
      <c r="AE462" s="35"/>
      <c r="AR462" s="157" t="s">
        <v>202</v>
      </c>
      <c r="AT462" s="157" t="s">
        <v>197</v>
      </c>
      <c r="AU462" s="157" t="s">
        <v>202</v>
      </c>
      <c r="AY462" s="20" t="s">
        <v>195</v>
      </c>
      <c r="BE462" s="158">
        <f t="shared" si="174"/>
        <v>0</v>
      </c>
      <c r="BF462" s="158">
        <f t="shared" si="175"/>
        <v>0</v>
      </c>
      <c r="BG462" s="158">
        <f t="shared" si="176"/>
        <v>0</v>
      </c>
      <c r="BH462" s="158">
        <f t="shared" si="177"/>
        <v>0</v>
      </c>
      <c r="BI462" s="158">
        <f t="shared" si="178"/>
        <v>0</v>
      </c>
      <c r="BJ462" s="20" t="s">
        <v>79</v>
      </c>
      <c r="BK462" s="158">
        <f t="shared" si="179"/>
        <v>0</v>
      </c>
      <c r="BL462" s="20" t="s">
        <v>202</v>
      </c>
      <c r="BM462" s="157" t="s">
        <v>3679</v>
      </c>
    </row>
    <row r="463" spans="1:65" s="2" customFormat="1" ht="14.45" customHeight="1">
      <c r="A463" s="35"/>
      <c r="B463" s="145"/>
      <c r="C463" s="146" t="s">
        <v>2332</v>
      </c>
      <c r="D463" s="146" t="s">
        <v>197</v>
      </c>
      <c r="E463" s="147" t="s">
        <v>5462</v>
      </c>
      <c r="F463" s="148" t="s">
        <v>5423</v>
      </c>
      <c r="G463" s="149" t="s">
        <v>4903</v>
      </c>
      <c r="H463" s="150">
        <v>19</v>
      </c>
      <c r="I463" s="151"/>
      <c r="J463" s="152">
        <f t="shared" si="170"/>
        <v>0</v>
      </c>
      <c r="K463" s="148" t="s">
        <v>3</v>
      </c>
      <c r="L463" s="36"/>
      <c r="M463" s="153" t="s">
        <v>3</v>
      </c>
      <c r="N463" s="154" t="s">
        <v>43</v>
      </c>
      <c r="O463" s="56"/>
      <c r="P463" s="155">
        <f t="shared" si="171"/>
        <v>0</v>
      </c>
      <c r="Q463" s="155">
        <v>0</v>
      </c>
      <c r="R463" s="155">
        <f t="shared" si="172"/>
        <v>0</v>
      </c>
      <c r="S463" s="155">
        <v>0</v>
      </c>
      <c r="T463" s="156">
        <f t="shared" si="173"/>
        <v>0</v>
      </c>
      <c r="U463" s="35"/>
      <c r="V463" s="35"/>
      <c r="W463" s="35"/>
      <c r="X463" s="35"/>
      <c r="Y463" s="35"/>
      <c r="Z463" s="35"/>
      <c r="AA463" s="35"/>
      <c r="AB463" s="35"/>
      <c r="AC463" s="35"/>
      <c r="AD463" s="35"/>
      <c r="AE463" s="35"/>
      <c r="AR463" s="157" t="s">
        <v>202</v>
      </c>
      <c r="AT463" s="157" t="s">
        <v>197</v>
      </c>
      <c r="AU463" s="157" t="s">
        <v>202</v>
      </c>
      <c r="AY463" s="20" t="s">
        <v>195</v>
      </c>
      <c r="BE463" s="158">
        <f t="shared" si="174"/>
        <v>0</v>
      </c>
      <c r="BF463" s="158">
        <f t="shared" si="175"/>
        <v>0</v>
      </c>
      <c r="BG463" s="158">
        <f t="shared" si="176"/>
        <v>0</v>
      </c>
      <c r="BH463" s="158">
        <f t="shared" si="177"/>
        <v>0</v>
      </c>
      <c r="BI463" s="158">
        <f t="shared" si="178"/>
        <v>0</v>
      </c>
      <c r="BJ463" s="20" t="s">
        <v>79</v>
      </c>
      <c r="BK463" s="158">
        <f t="shared" si="179"/>
        <v>0</v>
      </c>
      <c r="BL463" s="20" t="s">
        <v>202</v>
      </c>
      <c r="BM463" s="157" t="s">
        <v>3689</v>
      </c>
    </row>
    <row r="464" spans="1:65" s="2" customFormat="1" ht="14.45" customHeight="1">
      <c r="A464" s="35"/>
      <c r="B464" s="145"/>
      <c r="C464" s="146" t="s">
        <v>2336</v>
      </c>
      <c r="D464" s="146" t="s">
        <v>197</v>
      </c>
      <c r="E464" s="147" t="s">
        <v>5463</v>
      </c>
      <c r="F464" s="148" t="s">
        <v>5425</v>
      </c>
      <c r="G464" s="149" t="s">
        <v>4903</v>
      </c>
      <c r="H464" s="150">
        <v>5</v>
      </c>
      <c r="I464" s="151"/>
      <c r="J464" s="152">
        <f t="shared" si="170"/>
        <v>0</v>
      </c>
      <c r="K464" s="148" t="s">
        <v>3</v>
      </c>
      <c r="L464" s="36"/>
      <c r="M464" s="153" t="s">
        <v>3</v>
      </c>
      <c r="N464" s="154" t="s">
        <v>43</v>
      </c>
      <c r="O464" s="56"/>
      <c r="P464" s="155">
        <f t="shared" si="171"/>
        <v>0</v>
      </c>
      <c r="Q464" s="155">
        <v>0</v>
      </c>
      <c r="R464" s="155">
        <f t="shared" si="172"/>
        <v>0</v>
      </c>
      <c r="S464" s="155">
        <v>0</v>
      </c>
      <c r="T464" s="156">
        <f t="shared" si="173"/>
        <v>0</v>
      </c>
      <c r="U464" s="35"/>
      <c r="V464" s="35"/>
      <c r="W464" s="35"/>
      <c r="X464" s="35"/>
      <c r="Y464" s="35"/>
      <c r="Z464" s="35"/>
      <c r="AA464" s="35"/>
      <c r="AB464" s="35"/>
      <c r="AC464" s="35"/>
      <c r="AD464" s="35"/>
      <c r="AE464" s="35"/>
      <c r="AR464" s="157" t="s">
        <v>202</v>
      </c>
      <c r="AT464" s="157" t="s">
        <v>197</v>
      </c>
      <c r="AU464" s="157" t="s">
        <v>202</v>
      </c>
      <c r="AY464" s="20" t="s">
        <v>195</v>
      </c>
      <c r="BE464" s="158">
        <f t="shared" si="174"/>
        <v>0</v>
      </c>
      <c r="BF464" s="158">
        <f t="shared" si="175"/>
        <v>0</v>
      </c>
      <c r="BG464" s="158">
        <f t="shared" si="176"/>
        <v>0</v>
      </c>
      <c r="BH464" s="158">
        <f t="shared" si="177"/>
        <v>0</v>
      </c>
      <c r="BI464" s="158">
        <f t="shared" si="178"/>
        <v>0</v>
      </c>
      <c r="BJ464" s="20" t="s">
        <v>79</v>
      </c>
      <c r="BK464" s="158">
        <f t="shared" si="179"/>
        <v>0</v>
      </c>
      <c r="BL464" s="20" t="s">
        <v>202</v>
      </c>
      <c r="BM464" s="157" t="s">
        <v>3699</v>
      </c>
    </row>
    <row r="465" spans="1:65" s="2" customFormat="1" ht="14.45" customHeight="1">
      <c r="A465" s="35"/>
      <c r="B465" s="145"/>
      <c r="C465" s="146" t="s">
        <v>2343</v>
      </c>
      <c r="D465" s="146" t="s">
        <v>197</v>
      </c>
      <c r="E465" s="147" t="s">
        <v>5464</v>
      </c>
      <c r="F465" s="148" t="s">
        <v>5465</v>
      </c>
      <c r="G465" s="149" t="s">
        <v>4903</v>
      </c>
      <c r="H465" s="150">
        <v>31</v>
      </c>
      <c r="I465" s="151"/>
      <c r="J465" s="152">
        <f t="shared" si="170"/>
        <v>0</v>
      </c>
      <c r="K465" s="148" t="s">
        <v>3</v>
      </c>
      <c r="L465" s="36"/>
      <c r="M465" s="153" t="s">
        <v>3</v>
      </c>
      <c r="N465" s="154" t="s">
        <v>43</v>
      </c>
      <c r="O465" s="56"/>
      <c r="P465" s="155">
        <f t="shared" si="171"/>
        <v>0</v>
      </c>
      <c r="Q465" s="155">
        <v>0</v>
      </c>
      <c r="R465" s="155">
        <f t="shared" si="172"/>
        <v>0</v>
      </c>
      <c r="S465" s="155">
        <v>0</v>
      </c>
      <c r="T465" s="156">
        <f t="shared" si="173"/>
        <v>0</v>
      </c>
      <c r="U465" s="35"/>
      <c r="V465" s="35"/>
      <c r="W465" s="35"/>
      <c r="X465" s="35"/>
      <c r="Y465" s="35"/>
      <c r="Z465" s="35"/>
      <c r="AA465" s="35"/>
      <c r="AB465" s="35"/>
      <c r="AC465" s="35"/>
      <c r="AD465" s="35"/>
      <c r="AE465" s="35"/>
      <c r="AR465" s="157" t="s">
        <v>202</v>
      </c>
      <c r="AT465" s="157" t="s">
        <v>197</v>
      </c>
      <c r="AU465" s="157" t="s">
        <v>202</v>
      </c>
      <c r="AY465" s="20" t="s">
        <v>195</v>
      </c>
      <c r="BE465" s="158">
        <f t="shared" si="174"/>
        <v>0</v>
      </c>
      <c r="BF465" s="158">
        <f t="shared" si="175"/>
        <v>0</v>
      </c>
      <c r="BG465" s="158">
        <f t="shared" si="176"/>
        <v>0</v>
      </c>
      <c r="BH465" s="158">
        <f t="shared" si="177"/>
        <v>0</v>
      </c>
      <c r="BI465" s="158">
        <f t="shared" si="178"/>
        <v>0</v>
      </c>
      <c r="BJ465" s="20" t="s">
        <v>79</v>
      </c>
      <c r="BK465" s="158">
        <f t="shared" si="179"/>
        <v>0</v>
      </c>
      <c r="BL465" s="20" t="s">
        <v>202</v>
      </c>
      <c r="BM465" s="157" t="s">
        <v>3708</v>
      </c>
    </row>
    <row r="466" spans="1:65" s="2" customFormat="1" ht="14.45" customHeight="1">
      <c r="A466" s="35"/>
      <c r="B466" s="145"/>
      <c r="C466" s="146" t="s">
        <v>2348</v>
      </c>
      <c r="D466" s="146" t="s">
        <v>197</v>
      </c>
      <c r="E466" s="147" t="s">
        <v>5466</v>
      </c>
      <c r="F466" s="148" t="s">
        <v>5429</v>
      </c>
      <c r="G466" s="149" t="s">
        <v>4903</v>
      </c>
      <c r="H466" s="150">
        <v>31</v>
      </c>
      <c r="I466" s="151"/>
      <c r="J466" s="152">
        <f t="shared" si="170"/>
        <v>0</v>
      </c>
      <c r="K466" s="148" t="s">
        <v>3</v>
      </c>
      <c r="L466" s="36"/>
      <c r="M466" s="153" t="s">
        <v>3</v>
      </c>
      <c r="N466" s="154" t="s">
        <v>43</v>
      </c>
      <c r="O466" s="56"/>
      <c r="P466" s="155">
        <f t="shared" si="171"/>
        <v>0</v>
      </c>
      <c r="Q466" s="155">
        <v>0</v>
      </c>
      <c r="R466" s="155">
        <f t="shared" si="172"/>
        <v>0</v>
      </c>
      <c r="S466" s="155">
        <v>0</v>
      </c>
      <c r="T466" s="156">
        <f t="shared" si="173"/>
        <v>0</v>
      </c>
      <c r="U466" s="35"/>
      <c r="V466" s="35"/>
      <c r="W466" s="35"/>
      <c r="X466" s="35"/>
      <c r="Y466" s="35"/>
      <c r="Z466" s="35"/>
      <c r="AA466" s="35"/>
      <c r="AB466" s="35"/>
      <c r="AC466" s="35"/>
      <c r="AD466" s="35"/>
      <c r="AE466" s="35"/>
      <c r="AR466" s="157" t="s">
        <v>202</v>
      </c>
      <c r="AT466" s="157" t="s">
        <v>197</v>
      </c>
      <c r="AU466" s="157" t="s">
        <v>202</v>
      </c>
      <c r="AY466" s="20" t="s">
        <v>195</v>
      </c>
      <c r="BE466" s="158">
        <f t="shared" si="174"/>
        <v>0</v>
      </c>
      <c r="BF466" s="158">
        <f t="shared" si="175"/>
        <v>0</v>
      </c>
      <c r="BG466" s="158">
        <f t="shared" si="176"/>
        <v>0</v>
      </c>
      <c r="BH466" s="158">
        <f t="shared" si="177"/>
        <v>0</v>
      </c>
      <c r="BI466" s="158">
        <f t="shared" si="178"/>
        <v>0</v>
      </c>
      <c r="BJ466" s="20" t="s">
        <v>79</v>
      </c>
      <c r="BK466" s="158">
        <f t="shared" si="179"/>
        <v>0</v>
      </c>
      <c r="BL466" s="20" t="s">
        <v>202</v>
      </c>
      <c r="BM466" s="157" t="s">
        <v>3717</v>
      </c>
    </row>
    <row r="467" spans="1:65" s="2" customFormat="1" ht="14.45" customHeight="1">
      <c r="A467" s="35"/>
      <c r="B467" s="145"/>
      <c r="C467" s="146" t="s">
        <v>2354</v>
      </c>
      <c r="D467" s="146" t="s">
        <v>197</v>
      </c>
      <c r="E467" s="147" t="s">
        <v>5467</v>
      </c>
      <c r="F467" s="148" t="s">
        <v>5431</v>
      </c>
      <c r="G467" s="149" t="s">
        <v>4903</v>
      </c>
      <c r="H467" s="150">
        <v>11</v>
      </c>
      <c r="I467" s="151"/>
      <c r="J467" s="152">
        <f t="shared" si="170"/>
        <v>0</v>
      </c>
      <c r="K467" s="148" t="s">
        <v>3</v>
      </c>
      <c r="L467" s="36"/>
      <c r="M467" s="153" t="s">
        <v>3</v>
      </c>
      <c r="N467" s="154" t="s">
        <v>43</v>
      </c>
      <c r="O467" s="56"/>
      <c r="P467" s="155">
        <f t="shared" si="171"/>
        <v>0</v>
      </c>
      <c r="Q467" s="155">
        <v>0</v>
      </c>
      <c r="R467" s="155">
        <f t="shared" si="172"/>
        <v>0</v>
      </c>
      <c r="S467" s="155">
        <v>0</v>
      </c>
      <c r="T467" s="156">
        <f t="shared" si="173"/>
        <v>0</v>
      </c>
      <c r="U467" s="35"/>
      <c r="V467" s="35"/>
      <c r="W467" s="35"/>
      <c r="X467" s="35"/>
      <c r="Y467" s="35"/>
      <c r="Z467" s="35"/>
      <c r="AA467" s="35"/>
      <c r="AB467" s="35"/>
      <c r="AC467" s="35"/>
      <c r="AD467" s="35"/>
      <c r="AE467" s="35"/>
      <c r="AR467" s="157" t="s">
        <v>202</v>
      </c>
      <c r="AT467" s="157" t="s">
        <v>197</v>
      </c>
      <c r="AU467" s="157" t="s">
        <v>202</v>
      </c>
      <c r="AY467" s="20" t="s">
        <v>195</v>
      </c>
      <c r="BE467" s="158">
        <f t="shared" si="174"/>
        <v>0</v>
      </c>
      <c r="BF467" s="158">
        <f t="shared" si="175"/>
        <v>0</v>
      </c>
      <c r="BG467" s="158">
        <f t="shared" si="176"/>
        <v>0</v>
      </c>
      <c r="BH467" s="158">
        <f t="shared" si="177"/>
        <v>0</v>
      </c>
      <c r="BI467" s="158">
        <f t="shared" si="178"/>
        <v>0</v>
      </c>
      <c r="BJ467" s="20" t="s">
        <v>79</v>
      </c>
      <c r="BK467" s="158">
        <f t="shared" si="179"/>
        <v>0</v>
      </c>
      <c r="BL467" s="20" t="s">
        <v>202</v>
      </c>
      <c r="BM467" s="157" t="s">
        <v>3726</v>
      </c>
    </row>
    <row r="468" spans="1:65" s="2" customFormat="1" ht="14.45" customHeight="1">
      <c r="A468" s="35"/>
      <c r="B468" s="145"/>
      <c r="C468" s="146" t="s">
        <v>2359</v>
      </c>
      <c r="D468" s="146" t="s">
        <v>197</v>
      </c>
      <c r="E468" s="147" t="s">
        <v>5468</v>
      </c>
      <c r="F468" s="148" t="s">
        <v>5433</v>
      </c>
      <c r="G468" s="149" t="s">
        <v>4903</v>
      </c>
      <c r="H468" s="150">
        <v>2</v>
      </c>
      <c r="I468" s="151"/>
      <c r="J468" s="152">
        <f t="shared" si="170"/>
        <v>0</v>
      </c>
      <c r="K468" s="148" t="s">
        <v>3</v>
      </c>
      <c r="L468" s="36"/>
      <c r="M468" s="153" t="s">
        <v>3</v>
      </c>
      <c r="N468" s="154" t="s">
        <v>43</v>
      </c>
      <c r="O468" s="56"/>
      <c r="P468" s="155">
        <f t="shared" si="171"/>
        <v>0</v>
      </c>
      <c r="Q468" s="155">
        <v>0</v>
      </c>
      <c r="R468" s="155">
        <f t="shared" si="172"/>
        <v>0</v>
      </c>
      <c r="S468" s="155">
        <v>0</v>
      </c>
      <c r="T468" s="156">
        <f t="shared" si="173"/>
        <v>0</v>
      </c>
      <c r="U468" s="35"/>
      <c r="V468" s="35"/>
      <c r="W468" s="35"/>
      <c r="X468" s="35"/>
      <c r="Y468" s="35"/>
      <c r="Z468" s="35"/>
      <c r="AA468" s="35"/>
      <c r="AB468" s="35"/>
      <c r="AC468" s="35"/>
      <c r="AD468" s="35"/>
      <c r="AE468" s="35"/>
      <c r="AR468" s="157" t="s">
        <v>202</v>
      </c>
      <c r="AT468" s="157" t="s">
        <v>197</v>
      </c>
      <c r="AU468" s="157" t="s">
        <v>202</v>
      </c>
      <c r="AY468" s="20" t="s">
        <v>195</v>
      </c>
      <c r="BE468" s="158">
        <f t="shared" si="174"/>
        <v>0</v>
      </c>
      <c r="BF468" s="158">
        <f t="shared" si="175"/>
        <v>0</v>
      </c>
      <c r="BG468" s="158">
        <f t="shared" si="176"/>
        <v>0</v>
      </c>
      <c r="BH468" s="158">
        <f t="shared" si="177"/>
        <v>0</v>
      </c>
      <c r="BI468" s="158">
        <f t="shared" si="178"/>
        <v>0</v>
      </c>
      <c r="BJ468" s="20" t="s">
        <v>79</v>
      </c>
      <c r="BK468" s="158">
        <f t="shared" si="179"/>
        <v>0</v>
      </c>
      <c r="BL468" s="20" t="s">
        <v>202</v>
      </c>
      <c r="BM468" s="157" t="s">
        <v>3735</v>
      </c>
    </row>
    <row r="469" spans="1:65" s="2" customFormat="1" ht="14.45" customHeight="1">
      <c r="A469" s="35"/>
      <c r="B469" s="145"/>
      <c r="C469" s="146" t="s">
        <v>2365</v>
      </c>
      <c r="D469" s="146" t="s">
        <v>197</v>
      </c>
      <c r="E469" s="147" t="s">
        <v>5434</v>
      </c>
      <c r="F469" s="148" t="s">
        <v>5435</v>
      </c>
      <c r="G469" s="149" t="s">
        <v>4903</v>
      </c>
      <c r="H469" s="150">
        <v>50</v>
      </c>
      <c r="I469" s="151"/>
      <c r="J469" s="152">
        <f t="shared" si="170"/>
        <v>0</v>
      </c>
      <c r="K469" s="148" t="s">
        <v>3</v>
      </c>
      <c r="L469" s="36"/>
      <c r="M469" s="153" t="s">
        <v>3</v>
      </c>
      <c r="N469" s="154" t="s">
        <v>43</v>
      </c>
      <c r="O469" s="56"/>
      <c r="P469" s="155">
        <f t="shared" si="171"/>
        <v>0</v>
      </c>
      <c r="Q469" s="155">
        <v>0</v>
      </c>
      <c r="R469" s="155">
        <f t="shared" si="172"/>
        <v>0</v>
      </c>
      <c r="S469" s="155">
        <v>0</v>
      </c>
      <c r="T469" s="156">
        <f t="shared" si="173"/>
        <v>0</v>
      </c>
      <c r="U469" s="35"/>
      <c r="V469" s="35"/>
      <c r="W469" s="35"/>
      <c r="X469" s="35"/>
      <c r="Y469" s="35"/>
      <c r="Z469" s="35"/>
      <c r="AA469" s="35"/>
      <c r="AB469" s="35"/>
      <c r="AC469" s="35"/>
      <c r="AD469" s="35"/>
      <c r="AE469" s="35"/>
      <c r="AR469" s="157" t="s">
        <v>202</v>
      </c>
      <c r="AT469" s="157" t="s">
        <v>197</v>
      </c>
      <c r="AU469" s="157" t="s">
        <v>202</v>
      </c>
      <c r="AY469" s="20" t="s">
        <v>195</v>
      </c>
      <c r="BE469" s="158">
        <f t="shared" si="174"/>
        <v>0</v>
      </c>
      <c r="BF469" s="158">
        <f t="shared" si="175"/>
        <v>0</v>
      </c>
      <c r="BG469" s="158">
        <f t="shared" si="176"/>
        <v>0</v>
      </c>
      <c r="BH469" s="158">
        <f t="shared" si="177"/>
        <v>0</v>
      </c>
      <c r="BI469" s="158">
        <f t="shared" si="178"/>
        <v>0</v>
      </c>
      <c r="BJ469" s="20" t="s">
        <v>79</v>
      </c>
      <c r="BK469" s="158">
        <f t="shared" si="179"/>
        <v>0</v>
      </c>
      <c r="BL469" s="20" t="s">
        <v>202</v>
      </c>
      <c r="BM469" s="157" t="s">
        <v>3743</v>
      </c>
    </row>
    <row r="470" spans="1:65" s="2" customFormat="1" ht="14.45" customHeight="1">
      <c r="A470" s="35"/>
      <c r="B470" s="145"/>
      <c r="C470" s="146" t="s">
        <v>2370</v>
      </c>
      <c r="D470" s="146" t="s">
        <v>197</v>
      </c>
      <c r="E470" s="147" t="s">
        <v>5469</v>
      </c>
      <c r="F470" s="148" t="s">
        <v>5437</v>
      </c>
      <c r="G470" s="149" t="s">
        <v>4903</v>
      </c>
      <c r="H470" s="150">
        <v>100</v>
      </c>
      <c r="I470" s="151"/>
      <c r="J470" s="152">
        <f t="shared" si="170"/>
        <v>0</v>
      </c>
      <c r="K470" s="148" t="s">
        <v>3</v>
      </c>
      <c r="L470" s="36"/>
      <c r="M470" s="153" t="s">
        <v>3</v>
      </c>
      <c r="N470" s="154" t="s">
        <v>43</v>
      </c>
      <c r="O470" s="56"/>
      <c r="P470" s="155">
        <f t="shared" si="171"/>
        <v>0</v>
      </c>
      <c r="Q470" s="155">
        <v>0</v>
      </c>
      <c r="R470" s="155">
        <f t="shared" si="172"/>
        <v>0</v>
      </c>
      <c r="S470" s="155">
        <v>0</v>
      </c>
      <c r="T470" s="156">
        <f t="shared" si="173"/>
        <v>0</v>
      </c>
      <c r="U470" s="35"/>
      <c r="V470" s="35"/>
      <c r="W470" s="35"/>
      <c r="X470" s="35"/>
      <c r="Y470" s="35"/>
      <c r="Z470" s="35"/>
      <c r="AA470" s="35"/>
      <c r="AB470" s="35"/>
      <c r="AC470" s="35"/>
      <c r="AD470" s="35"/>
      <c r="AE470" s="35"/>
      <c r="AR470" s="157" t="s">
        <v>202</v>
      </c>
      <c r="AT470" s="157" t="s">
        <v>197</v>
      </c>
      <c r="AU470" s="157" t="s">
        <v>202</v>
      </c>
      <c r="AY470" s="20" t="s">
        <v>195</v>
      </c>
      <c r="BE470" s="158">
        <f t="shared" si="174"/>
        <v>0</v>
      </c>
      <c r="BF470" s="158">
        <f t="shared" si="175"/>
        <v>0</v>
      </c>
      <c r="BG470" s="158">
        <f t="shared" si="176"/>
        <v>0</v>
      </c>
      <c r="BH470" s="158">
        <f t="shared" si="177"/>
        <v>0</v>
      </c>
      <c r="BI470" s="158">
        <f t="shared" si="178"/>
        <v>0</v>
      </c>
      <c r="BJ470" s="20" t="s">
        <v>79</v>
      </c>
      <c r="BK470" s="158">
        <f t="shared" si="179"/>
        <v>0</v>
      </c>
      <c r="BL470" s="20" t="s">
        <v>202</v>
      </c>
      <c r="BM470" s="157" t="s">
        <v>3751</v>
      </c>
    </row>
    <row r="471" spans="1:65" s="2" customFormat="1" ht="14.45" customHeight="1">
      <c r="A471" s="35"/>
      <c r="B471" s="145"/>
      <c r="C471" s="146" t="s">
        <v>2374</v>
      </c>
      <c r="D471" s="146" t="s">
        <v>197</v>
      </c>
      <c r="E471" s="147" t="s">
        <v>5470</v>
      </c>
      <c r="F471" s="148" t="s">
        <v>5471</v>
      </c>
      <c r="G471" s="149" t="s">
        <v>4903</v>
      </c>
      <c r="H471" s="150">
        <v>2</v>
      </c>
      <c r="I471" s="151"/>
      <c r="J471" s="152">
        <f t="shared" si="170"/>
        <v>0</v>
      </c>
      <c r="K471" s="148" t="s">
        <v>3</v>
      </c>
      <c r="L471" s="36"/>
      <c r="M471" s="153" t="s">
        <v>3</v>
      </c>
      <c r="N471" s="154" t="s">
        <v>43</v>
      </c>
      <c r="O471" s="56"/>
      <c r="P471" s="155">
        <f t="shared" si="171"/>
        <v>0</v>
      </c>
      <c r="Q471" s="155">
        <v>0</v>
      </c>
      <c r="R471" s="155">
        <f t="shared" si="172"/>
        <v>0</v>
      </c>
      <c r="S471" s="155">
        <v>0</v>
      </c>
      <c r="T471" s="156">
        <f t="shared" si="173"/>
        <v>0</v>
      </c>
      <c r="U471" s="35"/>
      <c r="V471" s="35"/>
      <c r="W471" s="35"/>
      <c r="X471" s="35"/>
      <c r="Y471" s="35"/>
      <c r="Z471" s="35"/>
      <c r="AA471" s="35"/>
      <c r="AB471" s="35"/>
      <c r="AC471" s="35"/>
      <c r="AD471" s="35"/>
      <c r="AE471" s="35"/>
      <c r="AR471" s="157" t="s">
        <v>202</v>
      </c>
      <c r="AT471" s="157" t="s">
        <v>197</v>
      </c>
      <c r="AU471" s="157" t="s">
        <v>202</v>
      </c>
      <c r="AY471" s="20" t="s">
        <v>195</v>
      </c>
      <c r="BE471" s="158">
        <f t="shared" si="174"/>
        <v>0</v>
      </c>
      <c r="BF471" s="158">
        <f t="shared" si="175"/>
        <v>0</v>
      </c>
      <c r="BG471" s="158">
        <f t="shared" si="176"/>
        <v>0</v>
      </c>
      <c r="BH471" s="158">
        <f t="shared" si="177"/>
        <v>0</v>
      </c>
      <c r="BI471" s="158">
        <f t="shared" si="178"/>
        <v>0</v>
      </c>
      <c r="BJ471" s="20" t="s">
        <v>79</v>
      </c>
      <c r="BK471" s="158">
        <f t="shared" si="179"/>
        <v>0</v>
      </c>
      <c r="BL471" s="20" t="s">
        <v>202</v>
      </c>
      <c r="BM471" s="157" t="s">
        <v>3761</v>
      </c>
    </row>
    <row r="472" spans="1:65" s="2" customFormat="1" ht="14.45" customHeight="1">
      <c r="A472" s="35"/>
      <c r="B472" s="145"/>
      <c r="C472" s="146" t="s">
        <v>2379</v>
      </c>
      <c r="D472" s="146" t="s">
        <v>197</v>
      </c>
      <c r="E472" s="147" t="s">
        <v>5472</v>
      </c>
      <c r="F472" s="148" t="s">
        <v>5473</v>
      </c>
      <c r="G472" s="149" t="s">
        <v>4903</v>
      </c>
      <c r="H472" s="150">
        <v>2</v>
      </c>
      <c r="I472" s="151"/>
      <c r="J472" s="152">
        <f t="shared" si="170"/>
        <v>0</v>
      </c>
      <c r="K472" s="148" t="s">
        <v>3</v>
      </c>
      <c r="L472" s="36"/>
      <c r="M472" s="153" t="s">
        <v>3</v>
      </c>
      <c r="N472" s="154" t="s">
        <v>43</v>
      </c>
      <c r="O472" s="56"/>
      <c r="P472" s="155">
        <f t="shared" si="171"/>
        <v>0</v>
      </c>
      <c r="Q472" s="155">
        <v>0</v>
      </c>
      <c r="R472" s="155">
        <f t="shared" si="172"/>
        <v>0</v>
      </c>
      <c r="S472" s="155">
        <v>0</v>
      </c>
      <c r="T472" s="156">
        <f t="shared" si="173"/>
        <v>0</v>
      </c>
      <c r="U472" s="35"/>
      <c r="V472" s="35"/>
      <c r="W472" s="35"/>
      <c r="X472" s="35"/>
      <c r="Y472" s="35"/>
      <c r="Z472" s="35"/>
      <c r="AA472" s="35"/>
      <c r="AB472" s="35"/>
      <c r="AC472" s="35"/>
      <c r="AD472" s="35"/>
      <c r="AE472" s="35"/>
      <c r="AR472" s="157" t="s">
        <v>202</v>
      </c>
      <c r="AT472" s="157" t="s">
        <v>197</v>
      </c>
      <c r="AU472" s="157" t="s">
        <v>202</v>
      </c>
      <c r="AY472" s="20" t="s">
        <v>195</v>
      </c>
      <c r="BE472" s="158">
        <f t="shared" si="174"/>
        <v>0</v>
      </c>
      <c r="BF472" s="158">
        <f t="shared" si="175"/>
        <v>0</v>
      </c>
      <c r="BG472" s="158">
        <f t="shared" si="176"/>
        <v>0</v>
      </c>
      <c r="BH472" s="158">
        <f t="shared" si="177"/>
        <v>0</v>
      </c>
      <c r="BI472" s="158">
        <f t="shared" si="178"/>
        <v>0</v>
      </c>
      <c r="BJ472" s="20" t="s">
        <v>79</v>
      </c>
      <c r="BK472" s="158">
        <f t="shared" si="179"/>
        <v>0</v>
      </c>
      <c r="BL472" s="20" t="s">
        <v>202</v>
      </c>
      <c r="BM472" s="157" t="s">
        <v>3770</v>
      </c>
    </row>
    <row r="473" spans="1:65" s="2" customFormat="1" ht="14.45" customHeight="1">
      <c r="A473" s="35"/>
      <c r="B473" s="145"/>
      <c r="C473" s="146" t="s">
        <v>2384</v>
      </c>
      <c r="D473" s="146" t="s">
        <v>197</v>
      </c>
      <c r="E473" s="147" t="s">
        <v>5474</v>
      </c>
      <c r="F473" s="148" t="s">
        <v>5475</v>
      </c>
      <c r="G473" s="149" t="s">
        <v>4903</v>
      </c>
      <c r="H473" s="150">
        <v>2</v>
      </c>
      <c r="I473" s="151"/>
      <c r="J473" s="152">
        <f t="shared" si="170"/>
        <v>0</v>
      </c>
      <c r="K473" s="148" t="s">
        <v>3</v>
      </c>
      <c r="L473" s="36"/>
      <c r="M473" s="153" t="s">
        <v>3</v>
      </c>
      <c r="N473" s="154" t="s">
        <v>43</v>
      </c>
      <c r="O473" s="56"/>
      <c r="P473" s="155">
        <f t="shared" si="171"/>
        <v>0</v>
      </c>
      <c r="Q473" s="155">
        <v>0</v>
      </c>
      <c r="R473" s="155">
        <f t="shared" si="172"/>
        <v>0</v>
      </c>
      <c r="S473" s="155">
        <v>0</v>
      </c>
      <c r="T473" s="156">
        <f t="shared" si="173"/>
        <v>0</v>
      </c>
      <c r="U473" s="35"/>
      <c r="V473" s="35"/>
      <c r="W473" s="35"/>
      <c r="X473" s="35"/>
      <c r="Y473" s="35"/>
      <c r="Z473" s="35"/>
      <c r="AA473" s="35"/>
      <c r="AB473" s="35"/>
      <c r="AC473" s="35"/>
      <c r="AD473" s="35"/>
      <c r="AE473" s="35"/>
      <c r="AR473" s="157" t="s">
        <v>202</v>
      </c>
      <c r="AT473" s="157" t="s">
        <v>197</v>
      </c>
      <c r="AU473" s="157" t="s">
        <v>202</v>
      </c>
      <c r="AY473" s="20" t="s">
        <v>195</v>
      </c>
      <c r="BE473" s="158">
        <f t="shared" si="174"/>
        <v>0</v>
      </c>
      <c r="BF473" s="158">
        <f t="shared" si="175"/>
        <v>0</v>
      </c>
      <c r="BG473" s="158">
        <f t="shared" si="176"/>
        <v>0</v>
      </c>
      <c r="BH473" s="158">
        <f t="shared" si="177"/>
        <v>0</v>
      </c>
      <c r="BI473" s="158">
        <f t="shared" si="178"/>
        <v>0</v>
      </c>
      <c r="BJ473" s="20" t="s">
        <v>79</v>
      </c>
      <c r="BK473" s="158">
        <f t="shared" si="179"/>
        <v>0</v>
      </c>
      <c r="BL473" s="20" t="s">
        <v>202</v>
      </c>
      <c r="BM473" s="157" t="s">
        <v>3794</v>
      </c>
    </row>
    <row r="474" spans="1:65" s="16" customFormat="1" ht="20.85" customHeight="1">
      <c r="B474" s="208"/>
      <c r="D474" s="209" t="s">
        <v>71</v>
      </c>
      <c r="E474" s="209" t="s">
        <v>4965</v>
      </c>
      <c r="F474" s="209" t="s">
        <v>4966</v>
      </c>
      <c r="I474" s="210"/>
      <c r="J474" s="211">
        <f>BK474</f>
        <v>0</v>
      </c>
      <c r="L474" s="208"/>
      <c r="M474" s="212"/>
      <c r="N474" s="213"/>
      <c r="O474" s="213"/>
      <c r="P474" s="214">
        <f>SUM(P475:P483)</f>
        <v>0</v>
      </c>
      <c r="Q474" s="213"/>
      <c r="R474" s="214">
        <f>SUM(R475:R483)</f>
        <v>0</v>
      </c>
      <c r="S474" s="213"/>
      <c r="T474" s="215">
        <f>SUM(T475:T483)</f>
        <v>0</v>
      </c>
      <c r="AR474" s="209" t="s">
        <v>79</v>
      </c>
      <c r="AT474" s="216" t="s">
        <v>71</v>
      </c>
      <c r="AU474" s="216" t="s">
        <v>109</v>
      </c>
      <c r="AY474" s="209" t="s">
        <v>195</v>
      </c>
      <c r="BK474" s="217">
        <f>SUM(BK475:BK483)</f>
        <v>0</v>
      </c>
    </row>
    <row r="475" spans="1:65" s="2" customFormat="1" ht="14.45" customHeight="1">
      <c r="A475" s="35"/>
      <c r="B475" s="145"/>
      <c r="C475" s="146" t="s">
        <v>2388</v>
      </c>
      <c r="D475" s="146" t="s">
        <v>197</v>
      </c>
      <c r="E475" s="147" t="s">
        <v>5476</v>
      </c>
      <c r="F475" s="148" t="s">
        <v>5477</v>
      </c>
      <c r="G475" s="149" t="s">
        <v>4903</v>
      </c>
      <c r="H475" s="150">
        <v>32</v>
      </c>
      <c r="I475" s="151"/>
      <c r="J475" s="152">
        <f t="shared" ref="J475:J483" si="180">ROUND(I475*H475,2)</f>
        <v>0</v>
      </c>
      <c r="K475" s="148" t="s">
        <v>3</v>
      </c>
      <c r="L475" s="36"/>
      <c r="M475" s="153" t="s">
        <v>3</v>
      </c>
      <c r="N475" s="154" t="s">
        <v>43</v>
      </c>
      <c r="O475" s="56"/>
      <c r="P475" s="155">
        <f t="shared" ref="P475:P483" si="181">O475*H475</f>
        <v>0</v>
      </c>
      <c r="Q475" s="155">
        <v>0</v>
      </c>
      <c r="R475" s="155">
        <f t="shared" ref="R475:R483" si="182">Q475*H475</f>
        <v>0</v>
      </c>
      <c r="S475" s="155">
        <v>0</v>
      </c>
      <c r="T475" s="156">
        <f t="shared" ref="T475:T483" si="183">S475*H475</f>
        <v>0</v>
      </c>
      <c r="U475" s="35"/>
      <c r="V475" s="35"/>
      <c r="W475" s="35"/>
      <c r="X475" s="35"/>
      <c r="Y475" s="35"/>
      <c r="Z475" s="35"/>
      <c r="AA475" s="35"/>
      <c r="AB475" s="35"/>
      <c r="AC475" s="35"/>
      <c r="AD475" s="35"/>
      <c r="AE475" s="35"/>
      <c r="AR475" s="157" t="s">
        <v>202</v>
      </c>
      <c r="AT475" s="157" t="s">
        <v>197</v>
      </c>
      <c r="AU475" s="157" t="s">
        <v>202</v>
      </c>
      <c r="AY475" s="20" t="s">
        <v>195</v>
      </c>
      <c r="BE475" s="158">
        <f t="shared" ref="BE475:BE483" si="184">IF(N475="základní",J475,0)</f>
        <v>0</v>
      </c>
      <c r="BF475" s="158">
        <f t="shared" ref="BF475:BF483" si="185">IF(N475="snížená",J475,0)</f>
        <v>0</v>
      </c>
      <c r="BG475" s="158">
        <f t="shared" ref="BG475:BG483" si="186">IF(N475="zákl. přenesená",J475,0)</f>
        <v>0</v>
      </c>
      <c r="BH475" s="158">
        <f t="shared" ref="BH475:BH483" si="187">IF(N475="sníž. přenesená",J475,0)</f>
        <v>0</v>
      </c>
      <c r="BI475" s="158">
        <f t="shared" ref="BI475:BI483" si="188">IF(N475="nulová",J475,0)</f>
        <v>0</v>
      </c>
      <c r="BJ475" s="20" t="s">
        <v>79</v>
      </c>
      <c r="BK475" s="158">
        <f t="shared" ref="BK475:BK483" si="189">ROUND(I475*H475,2)</f>
        <v>0</v>
      </c>
      <c r="BL475" s="20" t="s">
        <v>202</v>
      </c>
      <c r="BM475" s="157" t="s">
        <v>3804</v>
      </c>
    </row>
    <row r="476" spans="1:65" s="2" customFormat="1" ht="14.45" customHeight="1">
      <c r="A476" s="35"/>
      <c r="B476" s="145"/>
      <c r="C476" s="146" t="s">
        <v>2392</v>
      </c>
      <c r="D476" s="146" t="s">
        <v>197</v>
      </c>
      <c r="E476" s="147" t="s">
        <v>5478</v>
      </c>
      <c r="F476" s="148" t="s">
        <v>5479</v>
      </c>
      <c r="G476" s="149" t="s">
        <v>4903</v>
      </c>
      <c r="H476" s="150">
        <v>8</v>
      </c>
      <c r="I476" s="151"/>
      <c r="J476" s="152">
        <f t="shared" si="180"/>
        <v>0</v>
      </c>
      <c r="K476" s="148" t="s">
        <v>3</v>
      </c>
      <c r="L476" s="36"/>
      <c r="M476" s="153" t="s">
        <v>3</v>
      </c>
      <c r="N476" s="154" t="s">
        <v>43</v>
      </c>
      <c r="O476" s="56"/>
      <c r="P476" s="155">
        <f t="shared" si="181"/>
        <v>0</v>
      </c>
      <c r="Q476" s="155">
        <v>0</v>
      </c>
      <c r="R476" s="155">
        <f t="shared" si="182"/>
        <v>0</v>
      </c>
      <c r="S476" s="155">
        <v>0</v>
      </c>
      <c r="T476" s="156">
        <f t="shared" si="183"/>
        <v>0</v>
      </c>
      <c r="U476" s="35"/>
      <c r="V476" s="35"/>
      <c r="W476" s="35"/>
      <c r="X476" s="35"/>
      <c r="Y476" s="35"/>
      <c r="Z476" s="35"/>
      <c r="AA476" s="35"/>
      <c r="AB476" s="35"/>
      <c r="AC476" s="35"/>
      <c r="AD476" s="35"/>
      <c r="AE476" s="35"/>
      <c r="AR476" s="157" t="s">
        <v>202</v>
      </c>
      <c r="AT476" s="157" t="s">
        <v>197</v>
      </c>
      <c r="AU476" s="157" t="s">
        <v>202</v>
      </c>
      <c r="AY476" s="20" t="s">
        <v>195</v>
      </c>
      <c r="BE476" s="158">
        <f t="shared" si="184"/>
        <v>0</v>
      </c>
      <c r="BF476" s="158">
        <f t="shared" si="185"/>
        <v>0</v>
      </c>
      <c r="BG476" s="158">
        <f t="shared" si="186"/>
        <v>0</v>
      </c>
      <c r="BH476" s="158">
        <f t="shared" si="187"/>
        <v>0</v>
      </c>
      <c r="BI476" s="158">
        <f t="shared" si="188"/>
        <v>0</v>
      </c>
      <c r="BJ476" s="20" t="s">
        <v>79</v>
      </c>
      <c r="BK476" s="158">
        <f t="shared" si="189"/>
        <v>0</v>
      </c>
      <c r="BL476" s="20" t="s">
        <v>202</v>
      </c>
      <c r="BM476" s="157" t="s">
        <v>3815</v>
      </c>
    </row>
    <row r="477" spans="1:65" s="2" customFormat="1" ht="14.45" customHeight="1">
      <c r="A477" s="35"/>
      <c r="B477" s="145"/>
      <c r="C477" s="146" t="s">
        <v>2398</v>
      </c>
      <c r="D477" s="146" t="s">
        <v>197</v>
      </c>
      <c r="E477" s="147" t="s">
        <v>5480</v>
      </c>
      <c r="F477" s="148" t="s">
        <v>5481</v>
      </c>
      <c r="G477" s="149" t="s">
        <v>321</v>
      </c>
      <c r="H477" s="150">
        <v>650</v>
      </c>
      <c r="I477" s="151"/>
      <c r="J477" s="152">
        <f t="shared" si="180"/>
        <v>0</v>
      </c>
      <c r="K477" s="148" t="s">
        <v>3</v>
      </c>
      <c r="L477" s="36"/>
      <c r="M477" s="153" t="s">
        <v>3</v>
      </c>
      <c r="N477" s="154" t="s">
        <v>43</v>
      </c>
      <c r="O477" s="56"/>
      <c r="P477" s="155">
        <f t="shared" si="181"/>
        <v>0</v>
      </c>
      <c r="Q477" s="155">
        <v>0</v>
      </c>
      <c r="R477" s="155">
        <f t="shared" si="182"/>
        <v>0</v>
      </c>
      <c r="S477" s="155">
        <v>0</v>
      </c>
      <c r="T477" s="156">
        <f t="shared" si="183"/>
        <v>0</v>
      </c>
      <c r="U477" s="35"/>
      <c r="V477" s="35"/>
      <c r="W477" s="35"/>
      <c r="X477" s="35"/>
      <c r="Y477" s="35"/>
      <c r="Z477" s="35"/>
      <c r="AA477" s="35"/>
      <c r="AB477" s="35"/>
      <c r="AC477" s="35"/>
      <c r="AD477" s="35"/>
      <c r="AE477" s="35"/>
      <c r="AR477" s="157" t="s">
        <v>202</v>
      </c>
      <c r="AT477" s="157" t="s">
        <v>197</v>
      </c>
      <c r="AU477" s="157" t="s">
        <v>202</v>
      </c>
      <c r="AY477" s="20" t="s">
        <v>195</v>
      </c>
      <c r="BE477" s="158">
        <f t="shared" si="184"/>
        <v>0</v>
      </c>
      <c r="BF477" s="158">
        <f t="shared" si="185"/>
        <v>0</v>
      </c>
      <c r="BG477" s="158">
        <f t="shared" si="186"/>
        <v>0</v>
      </c>
      <c r="BH477" s="158">
        <f t="shared" si="187"/>
        <v>0</v>
      </c>
      <c r="BI477" s="158">
        <f t="shared" si="188"/>
        <v>0</v>
      </c>
      <c r="BJ477" s="20" t="s">
        <v>79</v>
      </c>
      <c r="BK477" s="158">
        <f t="shared" si="189"/>
        <v>0</v>
      </c>
      <c r="BL477" s="20" t="s">
        <v>202</v>
      </c>
      <c r="BM477" s="157" t="s">
        <v>3824</v>
      </c>
    </row>
    <row r="478" spans="1:65" s="2" customFormat="1" ht="14.45" customHeight="1">
      <c r="A478" s="35"/>
      <c r="B478" s="145"/>
      <c r="C478" s="146" t="s">
        <v>2407</v>
      </c>
      <c r="D478" s="146" t="s">
        <v>197</v>
      </c>
      <c r="E478" s="147" t="s">
        <v>5482</v>
      </c>
      <c r="F478" s="148" t="s">
        <v>5483</v>
      </c>
      <c r="G478" s="149" t="s">
        <v>321</v>
      </c>
      <c r="H478" s="150">
        <v>200</v>
      </c>
      <c r="I478" s="151"/>
      <c r="J478" s="152">
        <f t="shared" si="180"/>
        <v>0</v>
      </c>
      <c r="K478" s="148" t="s">
        <v>3</v>
      </c>
      <c r="L478" s="36"/>
      <c r="M478" s="153" t="s">
        <v>3</v>
      </c>
      <c r="N478" s="154" t="s">
        <v>43</v>
      </c>
      <c r="O478" s="56"/>
      <c r="P478" s="155">
        <f t="shared" si="181"/>
        <v>0</v>
      </c>
      <c r="Q478" s="155">
        <v>0</v>
      </c>
      <c r="R478" s="155">
        <f t="shared" si="182"/>
        <v>0</v>
      </c>
      <c r="S478" s="155">
        <v>0</v>
      </c>
      <c r="T478" s="156">
        <f t="shared" si="183"/>
        <v>0</v>
      </c>
      <c r="U478" s="35"/>
      <c r="V478" s="35"/>
      <c r="W478" s="35"/>
      <c r="X478" s="35"/>
      <c r="Y478" s="35"/>
      <c r="Z478" s="35"/>
      <c r="AA478" s="35"/>
      <c r="AB478" s="35"/>
      <c r="AC478" s="35"/>
      <c r="AD478" s="35"/>
      <c r="AE478" s="35"/>
      <c r="AR478" s="157" t="s">
        <v>202</v>
      </c>
      <c r="AT478" s="157" t="s">
        <v>197</v>
      </c>
      <c r="AU478" s="157" t="s">
        <v>202</v>
      </c>
      <c r="AY478" s="20" t="s">
        <v>195</v>
      </c>
      <c r="BE478" s="158">
        <f t="shared" si="184"/>
        <v>0</v>
      </c>
      <c r="BF478" s="158">
        <f t="shared" si="185"/>
        <v>0</v>
      </c>
      <c r="BG478" s="158">
        <f t="shared" si="186"/>
        <v>0</v>
      </c>
      <c r="BH478" s="158">
        <f t="shared" si="187"/>
        <v>0</v>
      </c>
      <c r="BI478" s="158">
        <f t="shared" si="188"/>
        <v>0</v>
      </c>
      <c r="BJ478" s="20" t="s">
        <v>79</v>
      </c>
      <c r="BK478" s="158">
        <f t="shared" si="189"/>
        <v>0</v>
      </c>
      <c r="BL478" s="20" t="s">
        <v>202</v>
      </c>
      <c r="BM478" s="157" t="s">
        <v>3834</v>
      </c>
    </row>
    <row r="479" spans="1:65" s="2" customFormat="1" ht="14.45" customHeight="1">
      <c r="A479" s="35"/>
      <c r="B479" s="145"/>
      <c r="C479" s="146" t="s">
        <v>2412</v>
      </c>
      <c r="D479" s="146" t="s">
        <v>197</v>
      </c>
      <c r="E479" s="147" t="s">
        <v>5484</v>
      </c>
      <c r="F479" s="148" t="s">
        <v>5485</v>
      </c>
      <c r="G479" s="149" t="s">
        <v>4903</v>
      </c>
      <c r="H479" s="150">
        <v>200</v>
      </c>
      <c r="I479" s="151"/>
      <c r="J479" s="152">
        <f t="shared" si="180"/>
        <v>0</v>
      </c>
      <c r="K479" s="148" t="s">
        <v>3</v>
      </c>
      <c r="L479" s="36"/>
      <c r="M479" s="153" t="s">
        <v>3</v>
      </c>
      <c r="N479" s="154" t="s">
        <v>43</v>
      </c>
      <c r="O479" s="56"/>
      <c r="P479" s="155">
        <f t="shared" si="181"/>
        <v>0</v>
      </c>
      <c r="Q479" s="155">
        <v>0</v>
      </c>
      <c r="R479" s="155">
        <f t="shared" si="182"/>
        <v>0</v>
      </c>
      <c r="S479" s="155">
        <v>0</v>
      </c>
      <c r="T479" s="156">
        <f t="shared" si="183"/>
        <v>0</v>
      </c>
      <c r="U479" s="35"/>
      <c r="V479" s="35"/>
      <c r="W479" s="35"/>
      <c r="X479" s="35"/>
      <c r="Y479" s="35"/>
      <c r="Z479" s="35"/>
      <c r="AA479" s="35"/>
      <c r="AB479" s="35"/>
      <c r="AC479" s="35"/>
      <c r="AD479" s="35"/>
      <c r="AE479" s="35"/>
      <c r="AR479" s="157" t="s">
        <v>202</v>
      </c>
      <c r="AT479" s="157" t="s">
        <v>197</v>
      </c>
      <c r="AU479" s="157" t="s">
        <v>202</v>
      </c>
      <c r="AY479" s="20" t="s">
        <v>195</v>
      </c>
      <c r="BE479" s="158">
        <f t="shared" si="184"/>
        <v>0</v>
      </c>
      <c r="BF479" s="158">
        <f t="shared" si="185"/>
        <v>0</v>
      </c>
      <c r="BG479" s="158">
        <f t="shared" si="186"/>
        <v>0</v>
      </c>
      <c r="BH479" s="158">
        <f t="shared" si="187"/>
        <v>0</v>
      </c>
      <c r="BI479" s="158">
        <f t="shared" si="188"/>
        <v>0</v>
      </c>
      <c r="BJ479" s="20" t="s">
        <v>79</v>
      </c>
      <c r="BK479" s="158">
        <f t="shared" si="189"/>
        <v>0</v>
      </c>
      <c r="BL479" s="20" t="s">
        <v>202</v>
      </c>
      <c r="BM479" s="157" t="s">
        <v>3844</v>
      </c>
    </row>
    <row r="480" spans="1:65" s="2" customFormat="1" ht="14.45" customHeight="1">
      <c r="A480" s="35"/>
      <c r="B480" s="145"/>
      <c r="C480" s="146" t="s">
        <v>2417</v>
      </c>
      <c r="D480" s="146" t="s">
        <v>197</v>
      </c>
      <c r="E480" s="147" t="s">
        <v>5486</v>
      </c>
      <c r="F480" s="148" t="s">
        <v>5487</v>
      </c>
      <c r="G480" s="149" t="s">
        <v>4903</v>
      </c>
      <c r="H480" s="150">
        <v>200</v>
      </c>
      <c r="I480" s="151"/>
      <c r="J480" s="152">
        <f t="shared" si="180"/>
        <v>0</v>
      </c>
      <c r="K480" s="148" t="s">
        <v>3</v>
      </c>
      <c r="L480" s="36"/>
      <c r="M480" s="153" t="s">
        <v>3</v>
      </c>
      <c r="N480" s="154" t="s">
        <v>43</v>
      </c>
      <c r="O480" s="56"/>
      <c r="P480" s="155">
        <f t="shared" si="181"/>
        <v>0</v>
      </c>
      <c r="Q480" s="155">
        <v>0</v>
      </c>
      <c r="R480" s="155">
        <f t="shared" si="182"/>
        <v>0</v>
      </c>
      <c r="S480" s="155">
        <v>0</v>
      </c>
      <c r="T480" s="156">
        <f t="shared" si="183"/>
        <v>0</v>
      </c>
      <c r="U480" s="35"/>
      <c r="V480" s="35"/>
      <c r="W480" s="35"/>
      <c r="X480" s="35"/>
      <c r="Y480" s="35"/>
      <c r="Z480" s="35"/>
      <c r="AA480" s="35"/>
      <c r="AB480" s="35"/>
      <c r="AC480" s="35"/>
      <c r="AD480" s="35"/>
      <c r="AE480" s="35"/>
      <c r="AR480" s="157" t="s">
        <v>202</v>
      </c>
      <c r="AT480" s="157" t="s">
        <v>197</v>
      </c>
      <c r="AU480" s="157" t="s">
        <v>202</v>
      </c>
      <c r="AY480" s="20" t="s">
        <v>195</v>
      </c>
      <c r="BE480" s="158">
        <f t="shared" si="184"/>
        <v>0</v>
      </c>
      <c r="BF480" s="158">
        <f t="shared" si="185"/>
        <v>0</v>
      </c>
      <c r="BG480" s="158">
        <f t="shared" si="186"/>
        <v>0</v>
      </c>
      <c r="BH480" s="158">
        <f t="shared" si="187"/>
        <v>0</v>
      </c>
      <c r="BI480" s="158">
        <f t="shared" si="188"/>
        <v>0</v>
      </c>
      <c r="BJ480" s="20" t="s">
        <v>79</v>
      </c>
      <c r="BK480" s="158">
        <f t="shared" si="189"/>
        <v>0</v>
      </c>
      <c r="BL480" s="20" t="s">
        <v>202</v>
      </c>
      <c r="BM480" s="157" t="s">
        <v>3856</v>
      </c>
    </row>
    <row r="481" spans="1:65" s="2" customFormat="1" ht="14.45" customHeight="1">
      <c r="A481" s="35"/>
      <c r="B481" s="145"/>
      <c r="C481" s="146" t="s">
        <v>2422</v>
      </c>
      <c r="D481" s="146" t="s">
        <v>197</v>
      </c>
      <c r="E481" s="147" t="s">
        <v>5488</v>
      </c>
      <c r="F481" s="148" t="s">
        <v>5489</v>
      </c>
      <c r="G481" s="149" t="s">
        <v>3995</v>
      </c>
      <c r="H481" s="150">
        <v>20</v>
      </c>
      <c r="I481" s="151"/>
      <c r="J481" s="152">
        <f t="shared" si="180"/>
        <v>0</v>
      </c>
      <c r="K481" s="148" t="s">
        <v>3</v>
      </c>
      <c r="L481" s="36"/>
      <c r="M481" s="153" t="s">
        <v>3</v>
      </c>
      <c r="N481" s="154" t="s">
        <v>43</v>
      </c>
      <c r="O481" s="56"/>
      <c r="P481" s="155">
        <f t="shared" si="181"/>
        <v>0</v>
      </c>
      <c r="Q481" s="155">
        <v>0</v>
      </c>
      <c r="R481" s="155">
        <f t="shared" si="182"/>
        <v>0</v>
      </c>
      <c r="S481" s="155">
        <v>0</v>
      </c>
      <c r="T481" s="156">
        <f t="shared" si="183"/>
        <v>0</v>
      </c>
      <c r="U481" s="35"/>
      <c r="V481" s="35"/>
      <c r="W481" s="35"/>
      <c r="X481" s="35"/>
      <c r="Y481" s="35"/>
      <c r="Z481" s="35"/>
      <c r="AA481" s="35"/>
      <c r="AB481" s="35"/>
      <c r="AC481" s="35"/>
      <c r="AD481" s="35"/>
      <c r="AE481" s="35"/>
      <c r="AR481" s="157" t="s">
        <v>202</v>
      </c>
      <c r="AT481" s="157" t="s">
        <v>197</v>
      </c>
      <c r="AU481" s="157" t="s">
        <v>202</v>
      </c>
      <c r="AY481" s="20" t="s">
        <v>195</v>
      </c>
      <c r="BE481" s="158">
        <f t="shared" si="184"/>
        <v>0</v>
      </c>
      <c r="BF481" s="158">
        <f t="shared" si="185"/>
        <v>0</v>
      </c>
      <c r="BG481" s="158">
        <f t="shared" si="186"/>
        <v>0</v>
      </c>
      <c r="BH481" s="158">
        <f t="shared" si="187"/>
        <v>0</v>
      </c>
      <c r="BI481" s="158">
        <f t="shared" si="188"/>
        <v>0</v>
      </c>
      <c r="BJ481" s="20" t="s">
        <v>79</v>
      </c>
      <c r="BK481" s="158">
        <f t="shared" si="189"/>
        <v>0</v>
      </c>
      <c r="BL481" s="20" t="s">
        <v>202</v>
      </c>
      <c r="BM481" s="157" t="s">
        <v>3867</v>
      </c>
    </row>
    <row r="482" spans="1:65" s="2" customFormat="1" ht="14.45" customHeight="1">
      <c r="A482" s="35"/>
      <c r="B482" s="145"/>
      <c r="C482" s="146" t="s">
        <v>2427</v>
      </c>
      <c r="D482" s="146" t="s">
        <v>197</v>
      </c>
      <c r="E482" s="147" t="s">
        <v>5490</v>
      </c>
      <c r="F482" s="148" t="s">
        <v>5491</v>
      </c>
      <c r="G482" s="149" t="s">
        <v>3995</v>
      </c>
      <c r="H482" s="150">
        <v>10</v>
      </c>
      <c r="I482" s="151"/>
      <c r="J482" s="152">
        <f t="shared" si="180"/>
        <v>0</v>
      </c>
      <c r="K482" s="148" t="s">
        <v>3</v>
      </c>
      <c r="L482" s="36"/>
      <c r="M482" s="153" t="s">
        <v>3</v>
      </c>
      <c r="N482" s="154" t="s">
        <v>43</v>
      </c>
      <c r="O482" s="56"/>
      <c r="P482" s="155">
        <f t="shared" si="181"/>
        <v>0</v>
      </c>
      <c r="Q482" s="155">
        <v>0</v>
      </c>
      <c r="R482" s="155">
        <f t="shared" si="182"/>
        <v>0</v>
      </c>
      <c r="S482" s="155">
        <v>0</v>
      </c>
      <c r="T482" s="156">
        <f t="shared" si="183"/>
        <v>0</v>
      </c>
      <c r="U482" s="35"/>
      <c r="V482" s="35"/>
      <c r="W482" s="35"/>
      <c r="X482" s="35"/>
      <c r="Y482" s="35"/>
      <c r="Z482" s="35"/>
      <c r="AA482" s="35"/>
      <c r="AB482" s="35"/>
      <c r="AC482" s="35"/>
      <c r="AD482" s="35"/>
      <c r="AE482" s="35"/>
      <c r="AR482" s="157" t="s">
        <v>202</v>
      </c>
      <c r="AT482" s="157" t="s">
        <v>197</v>
      </c>
      <c r="AU482" s="157" t="s">
        <v>202</v>
      </c>
      <c r="AY482" s="20" t="s">
        <v>195</v>
      </c>
      <c r="BE482" s="158">
        <f t="shared" si="184"/>
        <v>0</v>
      </c>
      <c r="BF482" s="158">
        <f t="shared" si="185"/>
        <v>0</v>
      </c>
      <c r="BG482" s="158">
        <f t="shared" si="186"/>
        <v>0</v>
      </c>
      <c r="BH482" s="158">
        <f t="shared" si="187"/>
        <v>0</v>
      </c>
      <c r="BI482" s="158">
        <f t="shared" si="188"/>
        <v>0</v>
      </c>
      <c r="BJ482" s="20" t="s">
        <v>79</v>
      </c>
      <c r="BK482" s="158">
        <f t="shared" si="189"/>
        <v>0</v>
      </c>
      <c r="BL482" s="20" t="s">
        <v>202</v>
      </c>
      <c r="BM482" s="157" t="s">
        <v>3877</v>
      </c>
    </row>
    <row r="483" spans="1:65" s="2" customFormat="1" ht="14.45" customHeight="1">
      <c r="A483" s="35"/>
      <c r="B483" s="145"/>
      <c r="C483" s="146" t="s">
        <v>2437</v>
      </c>
      <c r="D483" s="146" t="s">
        <v>197</v>
      </c>
      <c r="E483" s="147" t="s">
        <v>5492</v>
      </c>
      <c r="F483" s="148" t="s">
        <v>5493</v>
      </c>
      <c r="G483" s="149" t="s">
        <v>5494</v>
      </c>
      <c r="H483" s="150">
        <v>2</v>
      </c>
      <c r="I483" s="151"/>
      <c r="J483" s="152">
        <f t="shared" si="180"/>
        <v>0</v>
      </c>
      <c r="K483" s="148" t="s">
        <v>3</v>
      </c>
      <c r="L483" s="36"/>
      <c r="M483" s="153" t="s">
        <v>3</v>
      </c>
      <c r="N483" s="154" t="s">
        <v>43</v>
      </c>
      <c r="O483" s="56"/>
      <c r="P483" s="155">
        <f t="shared" si="181"/>
        <v>0</v>
      </c>
      <c r="Q483" s="155">
        <v>0</v>
      </c>
      <c r="R483" s="155">
        <f t="shared" si="182"/>
        <v>0</v>
      </c>
      <c r="S483" s="155">
        <v>0</v>
      </c>
      <c r="T483" s="156">
        <f t="shared" si="183"/>
        <v>0</v>
      </c>
      <c r="U483" s="35"/>
      <c r="V483" s="35"/>
      <c r="W483" s="35"/>
      <c r="X483" s="35"/>
      <c r="Y483" s="35"/>
      <c r="Z483" s="35"/>
      <c r="AA483" s="35"/>
      <c r="AB483" s="35"/>
      <c r="AC483" s="35"/>
      <c r="AD483" s="35"/>
      <c r="AE483" s="35"/>
      <c r="AR483" s="157" t="s">
        <v>202</v>
      </c>
      <c r="AT483" s="157" t="s">
        <v>197</v>
      </c>
      <c r="AU483" s="157" t="s">
        <v>202</v>
      </c>
      <c r="AY483" s="20" t="s">
        <v>195</v>
      </c>
      <c r="BE483" s="158">
        <f t="shared" si="184"/>
        <v>0</v>
      </c>
      <c r="BF483" s="158">
        <f t="shared" si="185"/>
        <v>0</v>
      </c>
      <c r="BG483" s="158">
        <f t="shared" si="186"/>
        <v>0</v>
      </c>
      <c r="BH483" s="158">
        <f t="shared" si="187"/>
        <v>0</v>
      </c>
      <c r="BI483" s="158">
        <f t="shared" si="188"/>
        <v>0</v>
      </c>
      <c r="BJ483" s="20" t="s">
        <v>79</v>
      </c>
      <c r="BK483" s="158">
        <f t="shared" si="189"/>
        <v>0</v>
      </c>
      <c r="BL483" s="20" t="s">
        <v>202</v>
      </c>
      <c r="BM483" s="157" t="s">
        <v>3886</v>
      </c>
    </row>
    <row r="484" spans="1:65" s="16" customFormat="1" ht="20.85" customHeight="1">
      <c r="B484" s="208"/>
      <c r="D484" s="209" t="s">
        <v>71</v>
      </c>
      <c r="E484" s="209" t="s">
        <v>4977</v>
      </c>
      <c r="F484" s="209" t="s">
        <v>4978</v>
      </c>
      <c r="I484" s="210"/>
      <c r="J484" s="211">
        <f>BK484</f>
        <v>0</v>
      </c>
      <c r="L484" s="208"/>
      <c r="M484" s="212"/>
      <c r="N484" s="213"/>
      <c r="O484" s="213"/>
      <c r="P484" s="214">
        <f>SUM(P485:P496)</f>
        <v>0</v>
      </c>
      <c r="Q484" s="213"/>
      <c r="R484" s="214">
        <f>SUM(R485:R496)</f>
        <v>0</v>
      </c>
      <c r="S484" s="213"/>
      <c r="T484" s="215">
        <f>SUM(T485:T496)</f>
        <v>0</v>
      </c>
      <c r="AR484" s="209" t="s">
        <v>79</v>
      </c>
      <c r="AT484" s="216" t="s">
        <v>71</v>
      </c>
      <c r="AU484" s="216" t="s">
        <v>109</v>
      </c>
      <c r="AY484" s="209" t="s">
        <v>195</v>
      </c>
      <c r="BK484" s="217">
        <f>SUM(BK485:BK496)</f>
        <v>0</v>
      </c>
    </row>
    <row r="485" spans="1:65" s="2" customFormat="1" ht="14.45" customHeight="1">
      <c r="A485" s="35"/>
      <c r="B485" s="145"/>
      <c r="C485" s="146" t="s">
        <v>2439</v>
      </c>
      <c r="D485" s="146" t="s">
        <v>197</v>
      </c>
      <c r="E485" s="147" t="s">
        <v>4979</v>
      </c>
      <c r="F485" s="148" t="s">
        <v>4980</v>
      </c>
      <c r="G485" s="149" t="s">
        <v>321</v>
      </c>
      <c r="H485" s="150">
        <v>850</v>
      </c>
      <c r="I485" s="151"/>
      <c r="J485" s="152">
        <f t="shared" ref="J485:J496" si="190">ROUND(I485*H485,2)</f>
        <v>0</v>
      </c>
      <c r="K485" s="148" t="s">
        <v>3</v>
      </c>
      <c r="L485" s="36"/>
      <c r="M485" s="153" t="s">
        <v>3</v>
      </c>
      <c r="N485" s="154" t="s">
        <v>43</v>
      </c>
      <c r="O485" s="56"/>
      <c r="P485" s="155">
        <f t="shared" ref="P485:P496" si="191">O485*H485</f>
        <v>0</v>
      </c>
      <c r="Q485" s="155">
        <v>0</v>
      </c>
      <c r="R485" s="155">
        <f t="shared" ref="R485:R496" si="192">Q485*H485</f>
        <v>0</v>
      </c>
      <c r="S485" s="155">
        <v>0</v>
      </c>
      <c r="T485" s="156">
        <f t="shared" ref="T485:T496" si="193">S485*H485</f>
        <v>0</v>
      </c>
      <c r="U485" s="35"/>
      <c r="V485" s="35"/>
      <c r="W485" s="35"/>
      <c r="X485" s="35"/>
      <c r="Y485" s="35"/>
      <c r="Z485" s="35"/>
      <c r="AA485" s="35"/>
      <c r="AB485" s="35"/>
      <c r="AC485" s="35"/>
      <c r="AD485" s="35"/>
      <c r="AE485" s="35"/>
      <c r="AR485" s="157" t="s">
        <v>202</v>
      </c>
      <c r="AT485" s="157" t="s">
        <v>197</v>
      </c>
      <c r="AU485" s="157" t="s">
        <v>202</v>
      </c>
      <c r="AY485" s="20" t="s">
        <v>195</v>
      </c>
      <c r="BE485" s="158">
        <f t="shared" ref="BE485:BE496" si="194">IF(N485="základní",J485,0)</f>
        <v>0</v>
      </c>
      <c r="BF485" s="158">
        <f t="shared" ref="BF485:BF496" si="195">IF(N485="snížená",J485,0)</f>
        <v>0</v>
      </c>
      <c r="BG485" s="158">
        <f t="shared" ref="BG485:BG496" si="196">IF(N485="zákl. přenesená",J485,0)</f>
        <v>0</v>
      </c>
      <c r="BH485" s="158">
        <f t="shared" ref="BH485:BH496" si="197">IF(N485="sníž. přenesená",J485,0)</f>
        <v>0</v>
      </c>
      <c r="BI485" s="158">
        <f t="shared" ref="BI485:BI496" si="198">IF(N485="nulová",J485,0)</f>
        <v>0</v>
      </c>
      <c r="BJ485" s="20" t="s">
        <v>79</v>
      </c>
      <c r="BK485" s="158">
        <f t="shared" ref="BK485:BK496" si="199">ROUND(I485*H485,2)</f>
        <v>0</v>
      </c>
      <c r="BL485" s="20" t="s">
        <v>202</v>
      </c>
      <c r="BM485" s="157" t="s">
        <v>3896</v>
      </c>
    </row>
    <row r="486" spans="1:65" s="2" customFormat="1" ht="14.45" customHeight="1">
      <c r="A486" s="35"/>
      <c r="B486" s="145"/>
      <c r="C486" s="146" t="s">
        <v>2444</v>
      </c>
      <c r="D486" s="146" t="s">
        <v>197</v>
      </c>
      <c r="E486" s="147" t="s">
        <v>5495</v>
      </c>
      <c r="F486" s="148" t="s">
        <v>5477</v>
      </c>
      <c r="G486" s="149" t="s">
        <v>4903</v>
      </c>
      <c r="H486" s="150">
        <v>30</v>
      </c>
      <c r="I486" s="151"/>
      <c r="J486" s="152">
        <f t="shared" si="190"/>
        <v>0</v>
      </c>
      <c r="K486" s="148" t="s">
        <v>3</v>
      </c>
      <c r="L486" s="36"/>
      <c r="M486" s="153" t="s">
        <v>3</v>
      </c>
      <c r="N486" s="154" t="s">
        <v>43</v>
      </c>
      <c r="O486" s="56"/>
      <c r="P486" s="155">
        <f t="shared" si="191"/>
        <v>0</v>
      </c>
      <c r="Q486" s="155">
        <v>0</v>
      </c>
      <c r="R486" s="155">
        <f t="shared" si="192"/>
        <v>0</v>
      </c>
      <c r="S486" s="155">
        <v>0</v>
      </c>
      <c r="T486" s="156">
        <f t="shared" si="193"/>
        <v>0</v>
      </c>
      <c r="U486" s="35"/>
      <c r="V486" s="35"/>
      <c r="W486" s="35"/>
      <c r="X486" s="35"/>
      <c r="Y486" s="35"/>
      <c r="Z486" s="35"/>
      <c r="AA486" s="35"/>
      <c r="AB486" s="35"/>
      <c r="AC486" s="35"/>
      <c r="AD486" s="35"/>
      <c r="AE486" s="35"/>
      <c r="AR486" s="157" t="s">
        <v>202</v>
      </c>
      <c r="AT486" s="157" t="s">
        <v>197</v>
      </c>
      <c r="AU486" s="157" t="s">
        <v>202</v>
      </c>
      <c r="AY486" s="20" t="s">
        <v>195</v>
      </c>
      <c r="BE486" s="158">
        <f t="shared" si="194"/>
        <v>0</v>
      </c>
      <c r="BF486" s="158">
        <f t="shared" si="195"/>
        <v>0</v>
      </c>
      <c r="BG486" s="158">
        <f t="shared" si="196"/>
        <v>0</v>
      </c>
      <c r="BH486" s="158">
        <f t="shared" si="197"/>
        <v>0</v>
      </c>
      <c r="BI486" s="158">
        <f t="shared" si="198"/>
        <v>0</v>
      </c>
      <c r="BJ486" s="20" t="s">
        <v>79</v>
      </c>
      <c r="BK486" s="158">
        <f t="shared" si="199"/>
        <v>0</v>
      </c>
      <c r="BL486" s="20" t="s">
        <v>202</v>
      </c>
      <c r="BM486" s="157" t="s">
        <v>3907</v>
      </c>
    </row>
    <row r="487" spans="1:65" s="2" customFormat="1" ht="14.45" customHeight="1">
      <c r="A487" s="35"/>
      <c r="B487" s="145"/>
      <c r="C487" s="146" t="s">
        <v>2447</v>
      </c>
      <c r="D487" s="146" t="s">
        <v>197</v>
      </c>
      <c r="E487" s="147" t="s">
        <v>5496</v>
      </c>
      <c r="F487" s="148" t="s">
        <v>5497</v>
      </c>
      <c r="G487" s="149" t="s">
        <v>4903</v>
      </c>
      <c r="H487" s="150">
        <v>8</v>
      </c>
      <c r="I487" s="151"/>
      <c r="J487" s="152">
        <f t="shared" si="190"/>
        <v>0</v>
      </c>
      <c r="K487" s="148" t="s">
        <v>3</v>
      </c>
      <c r="L487" s="36"/>
      <c r="M487" s="153" t="s">
        <v>3</v>
      </c>
      <c r="N487" s="154" t="s">
        <v>43</v>
      </c>
      <c r="O487" s="56"/>
      <c r="P487" s="155">
        <f t="shared" si="191"/>
        <v>0</v>
      </c>
      <c r="Q487" s="155">
        <v>0</v>
      </c>
      <c r="R487" s="155">
        <f t="shared" si="192"/>
        <v>0</v>
      </c>
      <c r="S487" s="155">
        <v>0</v>
      </c>
      <c r="T487" s="156">
        <f t="shared" si="193"/>
        <v>0</v>
      </c>
      <c r="U487" s="35"/>
      <c r="V487" s="35"/>
      <c r="W487" s="35"/>
      <c r="X487" s="35"/>
      <c r="Y487" s="35"/>
      <c r="Z487" s="35"/>
      <c r="AA487" s="35"/>
      <c r="AB487" s="35"/>
      <c r="AC487" s="35"/>
      <c r="AD487" s="35"/>
      <c r="AE487" s="35"/>
      <c r="AR487" s="157" t="s">
        <v>202</v>
      </c>
      <c r="AT487" s="157" t="s">
        <v>197</v>
      </c>
      <c r="AU487" s="157" t="s">
        <v>202</v>
      </c>
      <c r="AY487" s="20" t="s">
        <v>195</v>
      </c>
      <c r="BE487" s="158">
        <f t="shared" si="194"/>
        <v>0</v>
      </c>
      <c r="BF487" s="158">
        <f t="shared" si="195"/>
        <v>0</v>
      </c>
      <c r="BG487" s="158">
        <f t="shared" si="196"/>
        <v>0</v>
      </c>
      <c r="BH487" s="158">
        <f t="shared" si="197"/>
        <v>0</v>
      </c>
      <c r="BI487" s="158">
        <f t="shared" si="198"/>
        <v>0</v>
      </c>
      <c r="BJ487" s="20" t="s">
        <v>79</v>
      </c>
      <c r="BK487" s="158">
        <f t="shared" si="199"/>
        <v>0</v>
      </c>
      <c r="BL487" s="20" t="s">
        <v>202</v>
      </c>
      <c r="BM487" s="157" t="s">
        <v>3919</v>
      </c>
    </row>
    <row r="488" spans="1:65" s="2" customFormat="1" ht="14.45" customHeight="1">
      <c r="A488" s="35"/>
      <c r="B488" s="145"/>
      <c r="C488" s="146" t="s">
        <v>2451</v>
      </c>
      <c r="D488" s="146" t="s">
        <v>197</v>
      </c>
      <c r="E488" s="147" t="s">
        <v>5498</v>
      </c>
      <c r="F488" s="148" t="s">
        <v>5481</v>
      </c>
      <c r="G488" s="149" t="s">
        <v>321</v>
      </c>
      <c r="H488" s="150">
        <v>650</v>
      </c>
      <c r="I488" s="151"/>
      <c r="J488" s="152">
        <f t="shared" si="190"/>
        <v>0</v>
      </c>
      <c r="K488" s="148" t="s">
        <v>3</v>
      </c>
      <c r="L488" s="36"/>
      <c r="M488" s="153" t="s">
        <v>3</v>
      </c>
      <c r="N488" s="154" t="s">
        <v>43</v>
      </c>
      <c r="O488" s="56"/>
      <c r="P488" s="155">
        <f t="shared" si="191"/>
        <v>0</v>
      </c>
      <c r="Q488" s="155">
        <v>0</v>
      </c>
      <c r="R488" s="155">
        <f t="shared" si="192"/>
        <v>0</v>
      </c>
      <c r="S488" s="155">
        <v>0</v>
      </c>
      <c r="T488" s="156">
        <f t="shared" si="193"/>
        <v>0</v>
      </c>
      <c r="U488" s="35"/>
      <c r="V488" s="35"/>
      <c r="W488" s="35"/>
      <c r="X488" s="35"/>
      <c r="Y488" s="35"/>
      <c r="Z488" s="35"/>
      <c r="AA488" s="35"/>
      <c r="AB488" s="35"/>
      <c r="AC488" s="35"/>
      <c r="AD488" s="35"/>
      <c r="AE488" s="35"/>
      <c r="AR488" s="157" t="s">
        <v>202</v>
      </c>
      <c r="AT488" s="157" t="s">
        <v>197</v>
      </c>
      <c r="AU488" s="157" t="s">
        <v>202</v>
      </c>
      <c r="AY488" s="20" t="s">
        <v>195</v>
      </c>
      <c r="BE488" s="158">
        <f t="shared" si="194"/>
        <v>0</v>
      </c>
      <c r="BF488" s="158">
        <f t="shared" si="195"/>
        <v>0</v>
      </c>
      <c r="BG488" s="158">
        <f t="shared" si="196"/>
        <v>0</v>
      </c>
      <c r="BH488" s="158">
        <f t="shared" si="197"/>
        <v>0</v>
      </c>
      <c r="BI488" s="158">
        <f t="shared" si="198"/>
        <v>0</v>
      </c>
      <c r="BJ488" s="20" t="s">
        <v>79</v>
      </c>
      <c r="BK488" s="158">
        <f t="shared" si="199"/>
        <v>0</v>
      </c>
      <c r="BL488" s="20" t="s">
        <v>202</v>
      </c>
      <c r="BM488" s="157" t="s">
        <v>3930</v>
      </c>
    </row>
    <row r="489" spans="1:65" s="2" customFormat="1" ht="14.45" customHeight="1">
      <c r="A489" s="35"/>
      <c r="B489" s="145"/>
      <c r="C489" s="146" t="s">
        <v>2453</v>
      </c>
      <c r="D489" s="146" t="s">
        <v>197</v>
      </c>
      <c r="E489" s="147" t="s">
        <v>5499</v>
      </c>
      <c r="F489" s="148" t="s">
        <v>5483</v>
      </c>
      <c r="G489" s="149" t="s">
        <v>321</v>
      </c>
      <c r="H489" s="150">
        <v>200</v>
      </c>
      <c r="I489" s="151"/>
      <c r="J489" s="152">
        <f t="shared" si="190"/>
        <v>0</v>
      </c>
      <c r="K489" s="148" t="s">
        <v>3</v>
      </c>
      <c r="L489" s="36"/>
      <c r="M489" s="153" t="s">
        <v>3</v>
      </c>
      <c r="N489" s="154" t="s">
        <v>43</v>
      </c>
      <c r="O489" s="56"/>
      <c r="P489" s="155">
        <f t="shared" si="191"/>
        <v>0</v>
      </c>
      <c r="Q489" s="155">
        <v>0</v>
      </c>
      <c r="R489" s="155">
        <f t="shared" si="192"/>
        <v>0</v>
      </c>
      <c r="S489" s="155">
        <v>0</v>
      </c>
      <c r="T489" s="156">
        <f t="shared" si="193"/>
        <v>0</v>
      </c>
      <c r="U489" s="35"/>
      <c r="V489" s="35"/>
      <c r="W489" s="35"/>
      <c r="X489" s="35"/>
      <c r="Y489" s="35"/>
      <c r="Z489" s="35"/>
      <c r="AA489" s="35"/>
      <c r="AB489" s="35"/>
      <c r="AC489" s="35"/>
      <c r="AD489" s="35"/>
      <c r="AE489" s="35"/>
      <c r="AR489" s="157" t="s">
        <v>202</v>
      </c>
      <c r="AT489" s="157" t="s">
        <v>197</v>
      </c>
      <c r="AU489" s="157" t="s">
        <v>202</v>
      </c>
      <c r="AY489" s="20" t="s">
        <v>195</v>
      </c>
      <c r="BE489" s="158">
        <f t="shared" si="194"/>
        <v>0</v>
      </c>
      <c r="BF489" s="158">
        <f t="shared" si="195"/>
        <v>0</v>
      </c>
      <c r="BG489" s="158">
        <f t="shared" si="196"/>
        <v>0</v>
      </c>
      <c r="BH489" s="158">
        <f t="shared" si="197"/>
        <v>0</v>
      </c>
      <c r="BI489" s="158">
        <f t="shared" si="198"/>
        <v>0</v>
      </c>
      <c r="BJ489" s="20" t="s">
        <v>79</v>
      </c>
      <c r="BK489" s="158">
        <f t="shared" si="199"/>
        <v>0</v>
      </c>
      <c r="BL489" s="20" t="s">
        <v>202</v>
      </c>
      <c r="BM489" s="157" t="s">
        <v>3940</v>
      </c>
    </row>
    <row r="490" spans="1:65" s="2" customFormat="1" ht="14.45" customHeight="1">
      <c r="A490" s="35"/>
      <c r="B490" s="145"/>
      <c r="C490" s="146" t="s">
        <v>2457</v>
      </c>
      <c r="D490" s="146" t="s">
        <v>197</v>
      </c>
      <c r="E490" s="147" t="s">
        <v>5500</v>
      </c>
      <c r="F490" s="148" t="s">
        <v>5501</v>
      </c>
      <c r="G490" s="149" t="s">
        <v>321</v>
      </c>
      <c r="H490" s="150">
        <v>200</v>
      </c>
      <c r="I490" s="151"/>
      <c r="J490" s="152">
        <f t="shared" si="190"/>
        <v>0</v>
      </c>
      <c r="K490" s="148" t="s">
        <v>3</v>
      </c>
      <c r="L490" s="36"/>
      <c r="M490" s="153" t="s">
        <v>3</v>
      </c>
      <c r="N490" s="154" t="s">
        <v>43</v>
      </c>
      <c r="O490" s="56"/>
      <c r="P490" s="155">
        <f t="shared" si="191"/>
        <v>0</v>
      </c>
      <c r="Q490" s="155">
        <v>0</v>
      </c>
      <c r="R490" s="155">
        <f t="shared" si="192"/>
        <v>0</v>
      </c>
      <c r="S490" s="155">
        <v>0</v>
      </c>
      <c r="T490" s="156">
        <f t="shared" si="193"/>
        <v>0</v>
      </c>
      <c r="U490" s="35"/>
      <c r="V490" s="35"/>
      <c r="W490" s="35"/>
      <c r="X490" s="35"/>
      <c r="Y490" s="35"/>
      <c r="Z490" s="35"/>
      <c r="AA490" s="35"/>
      <c r="AB490" s="35"/>
      <c r="AC490" s="35"/>
      <c r="AD490" s="35"/>
      <c r="AE490" s="35"/>
      <c r="AR490" s="157" t="s">
        <v>202</v>
      </c>
      <c r="AT490" s="157" t="s">
        <v>197</v>
      </c>
      <c r="AU490" s="157" t="s">
        <v>202</v>
      </c>
      <c r="AY490" s="20" t="s">
        <v>195</v>
      </c>
      <c r="BE490" s="158">
        <f t="shared" si="194"/>
        <v>0</v>
      </c>
      <c r="BF490" s="158">
        <f t="shared" si="195"/>
        <v>0</v>
      </c>
      <c r="BG490" s="158">
        <f t="shared" si="196"/>
        <v>0</v>
      </c>
      <c r="BH490" s="158">
        <f t="shared" si="197"/>
        <v>0</v>
      </c>
      <c r="BI490" s="158">
        <f t="shared" si="198"/>
        <v>0</v>
      </c>
      <c r="BJ490" s="20" t="s">
        <v>79</v>
      </c>
      <c r="BK490" s="158">
        <f t="shared" si="199"/>
        <v>0</v>
      </c>
      <c r="BL490" s="20" t="s">
        <v>202</v>
      </c>
      <c r="BM490" s="157" t="s">
        <v>3950</v>
      </c>
    </row>
    <row r="491" spans="1:65" s="2" customFormat="1" ht="14.45" customHeight="1">
      <c r="A491" s="35"/>
      <c r="B491" s="145"/>
      <c r="C491" s="146" t="s">
        <v>2460</v>
      </c>
      <c r="D491" s="146" t="s">
        <v>197</v>
      </c>
      <c r="E491" s="147" t="s">
        <v>5502</v>
      </c>
      <c r="F491" s="148" t="s">
        <v>5487</v>
      </c>
      <c r="G491" s="149" t="s">
        <v>4903</v>
      </c>
      <c r="H491" s="150">
        <v>200</v>
      </c>
      <c r="I491" s="151"/>
      <c r="J491" s="152">
        <f t="shared" si="190"/>
        <v>0</v>
      </c>
      <c r="K491" s="148" t="s">
        <v>3</v>
      </c>
      <c r="L491" s="36"/>
      <c r="M491" s="153" t="s">
        <v>3</v>
      </c>
      <c r="N491" s="154" t="s">
        <v>43</v>
      </c>
      <c r="O491" s="56"/>
      <c r="P491" s="155">
        <f t="shared" si="191"/>
        <v>0</v>
      </c>
      <c r="Q491" s="155">
        <v>0</v>
      </c>
      <c r="R491" s="155">
        <f t="shared" si="192"/>
        <v>0</v>
      </c>
      <c r="S491" s="155">
        <v>0</v>
      </c>
      <c r="T491" s="156">
        <f t="shared" si="193"/>
        <v>0</v>
      </c>
      <c r="U491" s="35"/>
      <c r="V491" s="35"/>
      <c r="W491" s="35"/>
      <c r="X491" s="35"/>
      <c r="Y491" s="35"/>
      <c r="Z491" s="35"/>
      <c r="AA491" s="35"/>
      <c r="AB491" s="35"/>
      <c r="AC491" s="35"/>
      <c r="AD491" s="35"/>
      <c r="AE491" s="35"/>
      <c r="AR491" s="157" t="s">
        <v>202</v>
      </c>
      <c r="AT491" s="157" t="s">
        <v>197</v>
      </c>
      <c r="AU491" s="157" t="s">
        <v>202</v>
      </c>
      <c r="AY491" s="20" t="s">
        <v>195</v>
      </c>
      <c r="BE491" s="158">
        <f t="shared" si="194"/>
        <v>0</v>
      </c>
      <c r="BF491" s="158">
        <f t="shared" si="195"/>
        <v>0</v>
      </c>
      <c r="BG491" s="158">
        <f t="shared" si="196"/>
        <v>0</v>
      </c>
      <c r="BH491" s="158">
        <f t="shared" si="197"/>
        <v>0</v>
      </c>
      <c r="BI491" s="158">
        <f t="shared" si="198"/>
        <v>0</v>
      </c>
      <c r="BJ491" s="20" t="s">
        <v>79</v>
      </c>
      <c r="BK491" s="158">
        <f t="shared" si="199"/>
        <v>0</v>
      </c>
      <c r="BL491" s="20" t="s">
        <v>202</v>
      </c>
      <c r="BM491" s="157" t="s">
        <v>3961</v>
      </c>
    </row>
    <row r="492" spans="1:65" s="2" customFormat="1" ht="14.45" customHeight="1">
      <c r="A492" s="35"/>
      <c r="B492" s="145"/>
      <c r="C492" s="146" t="s">
        <v>2464</v>
      </c>
      <c r="D492" s="146" t="s">
        <v>197</v>
      </c>
      <c r="E492" s="147" t="s">
        <v>5503</v>
      </c>
      <c r="F492" s="148" t="s">
        <v>5504</v>
      </c>
      <c r="G492" s="149" t="s">
        <v>321</v>
      </c>
      <c r="H492" s="150">
        <v>110</v>
      </c>
      <c r="I492" s="151"/>
      <c r="J492" s="152">
        <f t="shared" si="190"/>
        <v>0</v>
      </c>
      <c r="K492" s="148" t="s">
        <v>3</v>
      </c>
      <c r="L492" s="36"/>
      <c r="M492" s="153" t="s">
        <v>3</v>
      </c>
      <c r="N492" s="154" t="s">
        <v>43</v>
      </c>
      <c r="O492" s="56"/>
      <c r="P492" s="155">
        <f t="shared" si="191"/>
        <v>0</v>
      </c>
      <c r="Q492" s="155">
        <v>0</v>
      </c>
      <c r="R492" s="155">
        <f t="shared" si="192"/>
        <v>0</v>
      </c>
      <c r="S492" s="155">
        <v>0</v>
      </c>
      <c r="T492" s="156">
        <f t="shared" si="193"/>
        <v>0</v>
      </c>
      <c r="U492" s="35"/>
      <c r="V492" s="35"/>
      <c r="W492" s="35"/>
      <c r="X492" s="35"/>
      <c r="Y492" s="35"/>
      <c r="Z492" s="35"/>
      <c r="AA492" s="35"/>
      <c r="AB492" s="35"/>
      <c r="AC492" s="35"/>
      <c r="AD492" s="35"/>
      <c r="AE492" s="35"/>
      <c r="AR492" s="157" t="s">
        <v>202</v>
      </c>
      <c r="AT492" s="157" t="s">
        <v>197</v>
      </c>
      <c r="AU492" s="157" t="s">
        <v>202</v>
      </c>
      <c r="AY492" s="20" t="s">
        <v>195</v>
      </c>
      <c r="BE492" s="158">
        <f t="shared" si="194"/>
        <v>0</v>
      </c>
      <c r="BF492" s="158">
        <f t="shared" si="195"/>
        <v>0</v>
      </c>
      <c r="BG492" s="158">
        <f t="shared" si="196"/>
        <v>0</v>
      </c>
      <c r="BH492" s="158">
        <f t="shared" si="197"/>
        <v>0</v>
      </c>
      <c r="BI492" s="158">
        <f t="shared" si="198"/>
        <v>0</v>
      </c>
      <c r="BJ492" s="20" t="s">
        <v>79</v>
      </c>
      <c r="BK492" s="158">
        <f t="shared" si="199"/>
        <v>0</v>
      </c>
      <c r="BL492" s="20" t="s">
        <v>202</v>
      </c>
      <c r="BM492" s="157" t="s">
        <v>3970</v>
      </c>
    </row>
    <row r="493" spans="1:65" s="2" customFormat="1" ht="14.45" customHeight="1">
      <c r="A493" s="35"/>
      <c r="B493" s="145"/>
      <c r="C493" s="146" t="s">
        <v>2466</v>
      </c>
      <c r="D493" s="146" t="s">
        <v>197</v>
      </c>
      <c r="E493" s="147" t="s">
        <v>5505</v>
      </c>
      <c r="F493" s="148" t="s">
        <v>5506</v>
      </c>
      <c r="G493" s="149" t="s">
        <v>4903</v>
      </c>
      <c r="H493" s="150">
        <v>19</v>
      </c>
      <c r="I493" s="151"/>
      <c r="J493" s="152">
        <f t="shared" si="190"/>
        <v>0</v>
      </c>
      <c r="K493" s="148" t="s">
        <v>3</v>
      </c>
      <c r="L493" s="36"/>
      <c r="M493" s="153" t="s">
        <v>3</v>
      </c>
      <c r="N493" s="154" t="s">
        <v>43</v>
      </c>
      <c r="O493" s="56"/>
      <c r="P493" s="155">
        <f t="shared" si="191"/>
        <v>0</v>
      </c>
      <c r="Q493" s="155">
        <v>0</v>
      </c>
      <c r="R493" s="155">
        <f t="shared" si="192"/>
        <v>0</v>
      </c>
      <c r="S493" s="155">
        <v>0</v>
      </c>
      <c r="T493" s="156">
        <f t="shared" si="193"/>
        <v>0</v>
      </c>
      <c r="U493" s="35"/>
      <c r="V493" s="35"/>
      <c r="W493" s="35"/>
      <c r="X493" s="35"/>
      <c r="Y493" s="35"/>
      <c r="Z493" s="35"/>
      <c r="AA493" s="35"/>
      <c r="AB493" s="35"/>
      <c r="AC493" s="35"/>
      <c r="AD493" s="35"/>
      <c r="AE493" s="35"/>
      <c r="AR493" s="157" t="s">
        <v>202</v>
      </c>
      <c r="AT493" s="157" t="s">
        <v>197</v>
      </c>
      <c r="AU493" s="157" t="s">
        <v>202</v>
      </c>
      <c r="AY493" s="20" t="s">
        <v>195</v>
      </c>
      <c r="BE493" s="158">
        <f t="shared" si="194"/>
        <v>0</v>
      </c>
      <c r="BF493" s="158">
        <f t="shared" si="195"/>
        <v>0</v>
      </c>
      <c r="BG493" s="158">
        <f t="shared" si="196"/>
        <v>0</v>
      </c>
      <c r="BH493" s="158">
        <f t="shared" si="197"/>
        <v>0</v>
      </c>
      <c r="BI493" s="158">
        <f t="shared" si="198"/>
        <v>0</v>
      </c>
      <c r="BJ493" s="20" t="s">
        <v>79</v>
      </c>
      <c r="BK493" s="158">
        <f t="shared" si="199"/>
        <v>0</v>
      </c>
      <c r="BL493" s="20" t="s">
        <v>202</v>
      </c>
      <c r="BM493" s="157" t="s">
        <v>3982</v>
      </c>
    </row>
    <row r="494" spans="1:65" s="2" customFormat="1" ht="14.45" customHeight="1">
      <c r="A494" s="35"/>
      <c r="B494" s="145"/>
      <c r="C494" s="146" t="s">
        <v>2473</v>
      </c>
      <c r="D494" s="146" t="s">
        <v>197</v>
      </c>
      <c r="E494" s="147" t="s">
        <v>5507</v>
      </c>
      <c r="F494" s="148" t="s">
        <v>5237</v>
      </c>
      <c r="G494" s="149" t="s">
        <v>4942</v>
      </c>
      <c r="H494" s="150">
        <v>1</v>
      </c>
      <c r="I494" s="151"/>
      <c r="J494" s="152">
        <f t="shared" si="190"/>
        <v>0</v>
      </c>
      <c r="K494" s="148" t="s">
        <v>3</v>
      </c>
      <c r="L494" s="36"/>
      <c r="M494" s="153" t="s">
        <v>3</v>
      </c>
      <c r="N494" s="154" t="s">
        <v>43</v>
      </c>
      <c r="O494" s="56"/>
      <c r="P494" s="155">
        <f t="shared" si="191"/>
        <v>0</v>
      </c>
      <c r="Q494" s="155">
        <v>0</v>
      </c>
      <c r="R494" s="155">
        <f t="shared" si="192"/>
        <v>0</v>
      </c>
      <c r="S494" s="155">
        <v>0</v>
      </c>
      <c r="T494" s="156">
        <f t="shared" si="193"/>
        <v>0</v>
      </c>
      <c r="U494" s="35"/>
      <c r="V494" s="35"/>
      <c r="W494" s="35"/>
      <c r="X494" s="35"/>
      <c r="Y494" s="35"/>
      <c r="Z494" s="35"/>
      <c r="AA494" s="35"/>
      <c r="AB494" s="35"/>
      <c r="AC494" s="35"/>
      <c r="AD494" s="35"/>
      <c r="AE494" s="35"/>
      <c r="AR494" s="157" t="s">
        <v>202</v>
      </c>
      <c r="AT494" s="157" t="s">
        <v>197</v>
      </c>
      <c r="AU494" s="157" t="s">
        <v>202</v>
      </c>
      <c r="AY494" s="20" t="s">
        <v>195</v>
      </c>
      <c r="BE494" s="158">
        <f t="shared" si="194"/>
        <v>0</v>
      </c>
      <c r="BF494" s="158">
        <f t="shared" si="195"/>
        <v>0</v>
      </c>
      <c r="BG494" s="158">
        <f t="shared" si="196"/>
        <v>0</v>
      </c>
      <c r="BH494" s="158">
        <f t="shared" si="197"/>
        <v>0</v>
      </c>
      <c r="BI494" s="158">
        <f t="shared" si="198"/>
        <v>0</v>
      </c>
      <c r="BJ494" s="20" t="s">
        <v>79</v>
      </c>
      <c r="BK494" s="158">
        <f t="shared" si="199"/>
        <v>0</v>
      </c>
      <c r="BL494" s="20" t="s">
        <v>202</v>
      </c>
      <c r="BM494" s="157" t="s">
        <v>3992</v>
      </c>
    </row>
    <row r="495" spans="1:65" s="2" customFormat="1" ht="14.45" customHeight="1">
      <c r="A495" s="35"/>
      <c r="B495" s="145"/>
      <c r="C495" s="146" t="s">
        <v>2478</v>
      </c>
      <c r="D495" s="146" t="s">
        <v>197</v>
      </c>
      <c r="E495" s="147" t="s">
        <v>5508</v>
      </c>
      <c r="F495" s="148" t="s">
        <v>5509</v>
      </c>
      <c r="G495" s="149" t="s">
        <v>5494</v>
      </c>
      <c r="H495" s="150">
        <v>2</v>
      </c>
      <c r="I495" s="151"/>
      <c r="J495" s="152">
        <f t="shared" si="190"/>
        <v>0</v>
      </c>
      <c r="K495" s="148" t="s">
        <v>3</v>
      </c>
      <c r="L495" s="36"/>
      <c r="M495" s="153" t="s">
        <v>3</v>
      </c>
      <c r="N495" s="154" t="s">
        <v>43</v>
      </c>
      <c r="O495" s="56"/>
      <c r="P495" s="155">
        <f t="shared" si="191"/>
        <v>0</v>
      </c>
      <c r="Q495" s="155">
        <v>0</v>
      </c>
      <c r="R495" s="155">
        <f t="shared" si="192"/>
        <v>0</v>
      </c>
      <c r="S495" s="155">
        <v>0</v>
      </c>
      <c r="T495" s="156">
        <f t="shared" si="193"/>
        <v>0</v>
      </c>
      <c r="U495" s="35"/>
      <c r="V495" s="35"/>
      <c r="W495" s="35"/>
      <c r="X495" s="35"/>
      <c r="Y495" s="35"/>
      <c r="Z495" s="35"/>
      <c r="AA495" s="35"/>
      <c r="AB495" s="35"/>
      <c r="AC495" s="35"/>
      <c r="AD495" s="35"/>
      <c r="AE495" s="35"/>
      <c r="AR495" s="157" t="s">
        <v>202</v>
      </c>
      <c r="AT495" s="157" t="s">
        <v>197</v>
      </c>
      <c r="AU495" s="157" t="s">
        <v>202</v>
      </c>
      <c r="AY495" s="20" t="s">
        <v>195</v>
      </c>
      <c r="BE495" s="158">
        <f t="shared" si="194"/>
        <v>0</v>
      </c>
      <c r="BF495" s="158">
        <f t="shared" si="195"/>
        <v>0</v>
      </c>
      <c r="BG495" s="158">
        <f t="shared" si="196"/>
        <v>0</v>
      </c>
      <c r="BH495" s="158">
        <f t="shared" si="197"/>
        <v>0</v>
      </c>
      <c r="BI495" s="158">
        <f t="shared" si="198"/>
        <v>0</v>
      </c>
      <c r="BJ495" s="20" t="s">
        <v>79</v>
      </c>
      <c r="BK495" s="158">
        <f t="shared" si="199"/>
        <v>0</v>
      </c>
      <c r="BL495" s="20" t="s">
        <v>202</v>
      </c>
      <c r="BM495" s="157" t="s">
        <v>4003</v>
      </c>
    </row>
    <row r="496" spans="1:65" s="2" customFormat="1" ht="14.45" customHeight="1">
      <c r="A496" s="35"/>
      <c r="B496" s="145"/>
      <c r="C496" s="146" t="s">
        <v>2487</v>
      </c>
      <c r="D496" s="146" t="s">
        <v>197</v>
      </c>
      <c r="E496" s="147" t="s">
        <v>5510</v>
      </c>
      <c r="F496" s="148" t="s">
        <v>5511</v>
      </c>
      <c r="G496" s="149" t="s">
        <v>5494</v>
      </c>
      <c r="H496" s="150">
        <v>2</v>
      </c>
      <c r="I496" s="151"/>
      <c r="J496" s="152">
        <f t="shared" si="190"/>
        <v>0</v>
      </c>
      <c r="K496" s="148" t="s">
        <v>3</v>
      </c>
      <c r="L496" s="36"/>
      <c r="M496" s="153" t="s">
        <v>3</v>
      </c>
      <c r="N496" s="154" t="s">
        <v>43</v>
      </c>
      <c r="O496" s="56"/>
      <c r="P496" s="155">
        <f t="shared" si="191"/>
        <v>0</v>
      </c>
      <c r="Q496" s="155">
        <v>0</v>
      </c>
      <c r="R496" s="155">
        <f t="shared" si="192"/>
        <v>0</v>
      </c>
      <c r="S496" s="155">
        <v>0</v>
      </c>
      <c r="T496" s="156">
        <f t="shared" si="193"/>
        <v>0</v>
      </c>
      <c r="U496" s="35"/>
      <c r="V496" s="35"/>
      <c r="W496" s="35"/>
      <c r="X496" s="35"/>
      <c r="Y496" s="35"/>
      <c r="Z496" s="35"/>
      <c r="AA496" s="35"/>
      <c r="AB496" s="35"/>
      <c r="AC496" s="35"/>
      <c r="AD496" s="35"/>
      <c r="AE496" s="35"/>
      <c r="AR496" s="157" t="s">
        <v>202</v>
      </c>
      <c r="AT496" s="157" t="s">
        <v>197</v>
      </c>
      <c r="AU496" s="157" t="s">
        <v>202</v>
      </c>
      <c r="AY496" s="20" t="s">
        <v>195</v>
      </c>
      <c r="BE496" s="158">
        <f t="shared" si="194"/>
        <v>0</v>
      </c>
      <c r="BF496" s="158">
        <f t="shared" si="195"/>
        <v>0</v>
      </c>
      <c r="BG496" s="158">
        <f t="shared" si="196"/>
        <v>0</v>
      </c>
      <c r="BH496" s="158">
        <f t="shared" si="197"/>
        <v>0</v>
      </c>
      <c r="BI496" s="158">
        <f t="shared" si="198"/>
        <v>0</v>
      </c>
      <c r="BJ496" s="20" t="s">
        <v>79</v>
      </c>
      <c r="BK496" s="158">
        <f t="shared" si="199"/>
        <v>0</v>
      </c>
      <c r="BL496" s="20" t="s">
        <v>202</v>
      </c>
      <c r="BM496" s="157" t="s">
        <v>4013</v>
      </c>
    </row>
    <row r="497" spans="1:65" s="16" customFormat="1" ht="20.85" customHeight="1">
      <c r="B497" s="208"/>
      <c r="D497" s="209" t="s">
        <v>71</v>
      </c>
      <c r="E497" s="209" t="s">
        <v>5055</v>
      </c>
      <c r="F497" s="209" t="s">
        <v>5056</v>
      </c>
      <c r="I497" s="210"/>
      <c r="J497" s="211">
        <f>BK497</f>
        <v>0</v>
      </c>
      <c r="L497" s="208"/>
      <c r="M497" s="212"/>
      <c r="N497" s="213"/>
      <c r="O497" s="213"/>
      <c r="P497" s="214">
        <f>SUM(P498:P500)</f>
        <v>0</v>
      </c>
      <c r="Q497" s="213"/>
      <c r="R497" s="214">
        <f>SUM(R498:R500)</f>
        <v>0</v>
      </c>
      <c r="S497" s="213"/>
      <c r="T497" s="215">
        <f>SUM(T498:T500)</f>
        <v>0</v>
      </c>
      <c r="AR497" s="209" t="s">
        <v>79</v>
      </c>
      <c r="AT497" s="216" t="s">
        <v>71</v>
      </c>
      <c r="AU497" s="216" t="s">
        <v>109</v>
      </c>
      <c r="AY497" s="209" t="s">
        <v>195</v>
      </c>
      <c r="BK497" s="217">
        <f>SUM(BK498:BK500)</f>
        <v>0</v>
      </c>
    </row>
    <row r="498" spans="1:65" s="2" customFormat="1" ht="14.45" customHeight="1">
      <c r="A498" s="35"/>
      <c r="B498" s="145"/>
      <c r="C498" s="146" t="s">
        <v>2492</v>
      </c>
      <c r="D498" s="146" t="s">
        <v>197</v>
      </c>
      <c r="E498" s="147" t="s">
        <v>5512</v>
      </c>
      <c r="F498" s="148" t="s">
        <v>5513</v>
      </c>
      <c r="G498" s="149" t="s">
        <v>321</v>
      </c>
      <c r="H498" s="150">
        <v>2700</v>
      </c>
      <c r="I498" s="151"/>
      <c r="J498" s="152">
        <f>ROUND(I498*H498,2)</f>
        <v>0</v>
      </c>
      <c r="K498" s="148" t="s">
        <v>3</v>
      </c>
      <c r="L498" s="36"/>
      <c r="M498" s="153" t="s">
        <v>3</v>
      </c>
      <c r="N498" s="154" t="s">
        <v>43</v>
      </c>
      <c r="O498" s="56"/>
      <c r="P498" s="155">
        <f>O498*H498</f>
        <v>0</v>
      </c>
      <c r="Q498" s="155">
        <v>0</v>
      </c>
      <c r="R498" s="155">
        <f>Q498*H498</f>
        <v>0</v>
      </c>
      <c r="S498" s="155">
        <v>0</v>
      </c>
      <c r="T498" s="156">
        <f>S498*H498</f>
        <v>0</v>
      </c>
      <c r="U498" s="35"/>
      <c r="V498" s="35"/>
      <c r="W498" s="35"/>
      <c r="X498" s="35"/>
      <c r="Y498" s="35"/>
      <c r="Z498" s="35"/>
      <c r="AA498" s="35"/>
      <c r="AB498" s="35"/>
      <c r="AC498" s="35"/>
      <c r="AD498" s="35"/>
      <c r="AE498" s="35"/>
      <c r="AR498" s="157" t="s">
        <v>202</v>
      </c>
      <c r="AT498" s="157" t="s">
        <v>197</v>
      </c>
      <c r="AU498" s="157" t="s">
        <v>202</v>
      </c>
      <c r="AY498" s="20" t="s">
        <v>195</v>
      </c>
      <c r="BE498" s="158">
        <f>IF(N498="základní",J498,0)</f>
        <v>0</v>
      </c>
      <c r="BF498" s="158">
        <f>IF(N498="snížená",J498,0)</f>
        <v>0</v>
      </c>
      <c r="BG498" s="158">
        <f>IF(N498="zákl. přenesená",J498,0)</f>
        <v>0</v>
      </c>
      <c r="BH498" s="158">
        <f>IF(N498="sníž. přenesená",J498,0)</f>
        <v>0</v>
      </c>
      <c r="BI498" s="158">
        <f>IF(N498="nulová",J498,0)</f>
        <v>0</v>
      </c>
      <c r="BJ498" s="20" t="s">
        <v>79</v>
      </c>
      <c r="BK498" s="158">
        <f>ROUND(I498*H498,2)</f>
        <v>0</v>
      </c>
      <c r="BL498" s="20" t="s">
        <v>202</v>
      </c>
      <c r="BM498" s="157" t="s">
        <v>4023</v>
      </c>
    </row>
    <row r="499" spans="1:65" s="2" customFormat="1" ht="14.45" customHeight="1">
      <c r="A499" s="35"/>
      <c r="B499" s="145"/>
      <c r="C499" s="146" t="s">
        <v>2507</v>
      </c>
      <c r="D499" s="146" t="s">
        <v>197</v>
      </c>
      <c r="E499" s="147" t="s">
        <v>5514</v>
      </c>
      <c r="F499" s="148" t="s">
        <v>5515</v>
      </c>
      <c r="G499" s="149" t="s">
        <v>321</v>
      </c>
      <c r="H499" s="150">
        <v>40</v>
      </c>
      <c r="I499" s="151"/>
      <c r="J499" s="152">
        <f>ROUND(I499*H499,2)</f>
        <v>0</v>
      </c>
      <c r="K499" s="148" t="s">
        <v>3</v>
      </c>
      <c r="L499" s="36"/>
      <c r="M499" s="153" t="s">
        <v>3</v>
      </c>
      <c r="N499" s="154" t="s">
        <v>43</v>
      </c>
      <c r="O499" s="56"/>
      <c r="P499" s="155">
        <f>O499*H499</f>
        <v>0</v>
      </c>
      <c r="Q499" s="155">
        <v>0</v>
      </c>
      <c r="R499" s="155">
        <f>Q499*H499</f>
        <v>0</v>
      </c>
      <c r="S499" s="155">
        <v>0</v>
      </c>
      <c r="T499" s="156">
        <f>S499*H499</f>
        <v>0</v>
      </c>
      <c r="U499" s="35"/>
      <c r="V499" s="35"/>
      <c r="W499" s="35"/>
      <c r="X499" s="35"/>
      <c r="Y499" s="35"/>
      <c r="Z499" s="35"/>
      <c r="AA499" s="35"/>
      <c r="AB499" s="35"/>
      <c r="AC499" s="35"/>
      <c r="AD499" s="35"/>
      <c r="AE499" s="35"/>
      <c r="AR499" s="157" t="s">
        <v>202</v>
      </c>
      <c r="AT499" s="157" t="s">
        <v>197</v>
      </c>
      <c r="AU499" s="157" t="s">
        <v>202</v>
      </c>
      <c r="AY499" s="20" t="s">
        <v>195</v>
      </c>
      <c r="BE499" s="158">
        <f>IF(N499="základní",J499,0)</f>
        <v>0</v>
      </c>
      <c r="BF499" s="158">
        <f>IF(N499="snížená",J499,0)</f>
        <v>0</v>
      </c>
      <c r="BG499" s="158">
        <f>IF(N499="zákl. přenesená",J499,0)</f>
        <v>0</v>
      </c>
      <c r="BH499" s="158">
        <f>IF(N499="sníž. přenesená",J499,0)</f>
        <v>0</v>
      </c>
      <c r="BI499" s="158">
        <f>IF(N499="nulová",J499,0)</f>
        <v>0</v>
      </c>
      <c r="BJ499" s="20" t="s">
        <v>79</v>
      </c>
      <c r="BK499" s="158">
        <f>ROUND(I499*H499,2)</f>
        <v>0</v>
      </c>
      <c r="BL499" s="20" t="s">
        <v>202</v>
      </c>
      <c r="BM499" s="157" t="s">
        <v>4033</v>
      </c>
    </row>
    <row r="500" spans="1:65" s="2" customFormat="1" ht="14.45" customHeight="1">
      <c r="A500" s="35"/>
      <c r="B500" s="145"/>
      <c r="C500" s="146" t="s">
        <v>2512</v>
      </c>
      <c r="D500" s="146" t="s">
        <v>197</v>
      </c>
      <c r="E500" s="147" t="s">
        <v>5516</v>
      </c>
      <c r="F500" s="148" t="s">
        <v>5517</v>
      </c>
      <c r="G500" s="149" t="s">
        <v>321</v>
      </c>
      <c r="H500" s="150">
        <v>850</v>
      </c>
      <c r="I500" s="151"/>
      <c r="J500" s="152">
        <f>ROUND(I500*H500,2)</f>
        <v>0</v>
      </c>
      <c r="K500" s="148" t="s">
        <v>3</v>
      </c>
      <c r="L500" s="36"/>
      <c r="M500" s="153" t="s">
        <v>3</v>
      </c>
      <c r="N500" s="154" t="s">
        <v>43</v>
      </c>
      <c r="O500" s="56"/>
      <c r="P500" s="155">
        <f>O500*H500</f>
        <v>0</v>
      </c>
      <c r="Q500" s="155">
        <v>0</v>
      </c>
      <c r="R500" s="155">
        <f>Q500*H500</f>
        <v>0</v>
      </c>
      <c r="S500" s="155">
        <v>0</v>
      </c>
      <c r="T500" s="156">
        <f>S500*H500</f>
        <v>0</v>
      </c>
      <c r="U500" s="35"/>
      <c r="V500" s="35"/>
      <c r="W500" s="35"/>
      <c r="X500" s="35"/>
      <c r="Y500" s="35"/>
      <c r="Z500" s="35"/>
      <c r="AA500" s="35"/>
      <c r="AB500" s="35"/>
      <c r="AC500" s="35"/>
      <c r="AD500" s="35"/>
      <c r="AE500" s="35"/>
      <c r="AR500" s="157" t="s">
        <v>202</v>
      </c>
      <c r="AT500" s="157" t="s">
        <v>197</v>
      </c>
      <c r="AU500" s="157" t="s">
        <v>202</v>
      </c>
      <c r="AY500" s="20" t="s">
        <v>195</v>
      </c>
      <c r="BE500" s="158">
        <f>IF(N500="základní",J500,0)</f>
        <v>0</v>
      </c>
      <c r="BF500" s="158">
        <f>IF(N500="snížená",J500,0)</f>
        <v>0</v>
      </c>
      <c r="BG500" s="158">
        <f>IF(N500="zákl. přenesená",J500,0)</f>
        <v>0</v>
      </c>
      <c r="BH500" s="158">
        <f>IF(N500="sníž. přenesená",J500,0)</f>
        <v>0</v>
      </c>
      <c r="BI500" s="158">
        <f>IF(N500="nulová",J500,0)</f>
        <v>0</v>
      </c>
      <c r="BJ500" s="20" t="s">
        <v>79</v>
      </c>
      <c r="BK500" s="158">
        <f>ROUND(I500*H500,2)</f>
        <v>0</v>
      </c>
      <c r="BL500" s="20" t="s">
        <v>202</v>
      </c>
      <c r="BM500" s="157" t="s">
        <v>4043</v>
      </c>
    </row>
    <row r="501" spans="1:65" s="16" customFormat="1" ht="20.85" customHeight="1">
      <c r="B501" s="208"/>
      <c r="D501" s="209" t="s">
        <v>71</v>
      </c>
      <c r="E501" s="209" t="s">
        <v>5061</v>
      </c>
      <c r="F501" s="209" t="s">
        <v>5062</v>
      </c>
      <c r="I501" s="210"/>
      <c r="J501" s="211">
        <f>BK501</f>
        <v>0</v>
      </c>
      <c r="L501" s="208"/>
      <c r="M501" s="212"/>
      <c r="N501" s="213"/>
      <c r="O501" s="213"/>
      <c r="P501" s="214">
        <f>SUM(P502:P504)</f>
        <v>0</v>
      </c>
      <c r="Q501" s="213"/>
      <c r="R501" s="214">
        <f>SUM(R502:R504)</f>
        <v>0</v>
      </c>
      <c r="S501" s="213"/>
      <c r="T501" s="215">
        <f>SUM(T502:T504)</f>
        <v>0</v>
      </c>
      <c r="AR501" s="209" t="s">
        <v>79</v>
      </c>
      <c r="AT501" s="216" t="s">
        <v>71</v>
      </c>
      <c r="AU501" s="216" t="s">
        <v>109</v>
      </c>
      <c r="AY501" s="209" t="s">
        <v>195</v>
      </c>
      <c r="BK501" s="217">
        <f>SUM(BK502:BK504)</f>
        <v>0</v>
      </c>
    </row>
    <row r="502" spans="1:65" s="2" customFormat="1" ht="14.45" customHeight="1">
      <c r="A502" s="35"/>
      <c r="B502" s="145"/>
      <c r="C502" s="146" t="s">
        <v>2515</v>
      </c>
      <c r="D502" s="146" t="s">
        <v>197</v>
      </c>
      <c r="E502" s="147" t="s">
        <v>5518</v>
      </c>
      <c r="F502" s="148" t="s">
        <v>5519</v>
      </c>
      <c r="G502" s="149" t="s">
        <v>321</v>
      </c>
      <c r="H502" s="150">
        <v>2700</v>
      </c>
      <c r="I502" s="151"/>
      <c r="J502" s="152">
        <f>ROUND(I502*H502,2)</f>
        <v>0</v>
      </c>
      <c r="K502" s="148" t="s">
        <v>3</v>
      </c>
      <c r="L502" s="36"/>
      <c r="M502" s="153" t="s">
        <v>3</v>
      </c>
      <c r="N502" s="154" t="s">
        <v>43</v>
      </c>
      <c r="O502" s="56"/>
      <c r="P502" s="155">
        <f>O502*H502</f>
        <v>0</v>
      </c>
      <c r="Q502" s="155">
        <v>0</v>
      </c>
      <c r="R502" s="155">
        <f>Q502*H502</f>
        <v>0</v>
      </c>
      <c r="S502" s="155">
        <v>0</v>
      </c>
      <c r="T502" s="156">
        <f>S502*H502</f>
        <v>0</v>
      </c>
      <c r="U502" s="35"/>
      <c r="V502" s="35"/>
      <c r="W502" s="35"/>
      <c r="X502" s="35"/>
      <c r="Y502" s="35"/>
      <c r="Z502" s="35"/>
      <c r="AA502" s="35"/>
      <c r="AB502" s="35"/>
      <c r="AC502" s="35"/>
      <c r="AD502" s="35"/>
      <c r="AE502" s="35"/>
      <c r="AR502" s="157" t="s">
        <v>202</v>
      </c>
      <c r="AT502" s="157" t="s">
        <v>197</v>
      </c>
      <c r="AU502" s="157" t="s">
        <v>202</v>
      </c>
      <c r="AY502" s="20" t="s">
        <v>195</v>
      </c>
      <c r="BE502" s="158">
        <f>IF(N502="základní",J502,0)</f>
        <v>0</v>
      </c>
      <c r="BF502" s="158">
        <f>IF(N502="snížená",J502,0)</f>
        <v>0</v>
      </c>
      <c r="BG502" s="158">
        <f>IF(N502="zákl. přenesená",J502,0)</f>
        <v>0</v>
      </c>
      <c r="BH502" s="158">
        <f>IF(N502="sníž. přenesená",J502,0)</f>
        <v>0</v>
      </c>
      <c r="BI502" s="158">
        <f>IF(N502="nulová",J502,0)</f>
        <v>0</v>
      </c>
      <c r="BJ502" s="20" t="s">
        <v>79</v>
      </c>
      <c r="BK502" s="158">
        <f>ROUND(I502*H502,2)</f>
        <v>0</v>
      </c>
      <c r="BL502" s="20" t="s">
        <v>202</v>
      </c>
      <c r="BM502" s="157" t="s">
        <v>4053</v>
      </c>
    </row>
    <row r="503" spans="1:65" s="2" customFormat="1" ht="14.45" customHeight="1">
      <c r="A503" s="35"/>
      <c r="B503" s="145"/>
      <c r="C503" s="146" t="s">
        <v>2518</v>
      </c>
      <c r="D503" s="146" t="s">
        <v>197</v>
      </c>
      <c r="E503" s="147" t="s">
        <v>5520</v>
      </c>
      <c r="F503" s="148" t="s">
        <v>5521</v>
      </c>
      <c r="G503" s="149" t="s">
        <v>321</v>
      </c>
      <c r="H503" s="150">
        <v>40</v>
      </c>
      <c r="I503" s="151"/>
      <c r="J503" s="152">
        <f>ROUND(I503*H503,2)</f>
        <v>0</v>
      </c>
      <c r="K503" s="148" t="s">
        <v>3</v>
      </c>
      <c r="L503" s="36"/>
      <c r="M503" s="153" t="s">
        <v>3</v>
      </c>
      <c r="N503" s="154" t="s">
        <v>43</v>
      </c>
      <c r="O503" s="56"/>
      <c r="P503" s="155">
        <f>O503*H503</f>
        <v>0</v>
      </c>
      <c r="Q503" s="155">
        <v>0</v>
      </c>
      <c r="R503" s="155">
        <f>Q503*H503</f>
        <v>0</v>
      </c>
      <c r="S503" s="155">
        <v>0</v>
      </c>
      <c r="T503" s="156">
        <f>S503*H503</f>
        <v>0</v>
      </c>
      <c r="U503" s="35"/>
      <c r="V503" s="35"/>
      <c r="W503" s="35"/>
      <c r="X503" s="35"/>
      <c r="Y503" s="35"/>
      <c r="Z503" s="35"/>
      <c r="AA503" s="35"/>
      <c r="AB503" s="35"/>
      <c r="AC503" s="35"/>
      <c r="AD503" s="35"/>
      <c r="AE503" s="35"/>
      <c r="AR503" s="157" t="s">
        <v>202</v>
      </c>
      <c r="AT503" s="157" t="s">
        <v>197</v>
      </c>
      <c r="AU503" s="157" t="s">
        <v>202</v>
      </c>
      <c r="AY503" s="20" t="s">
        <v>195</v>
      </c>
      <c r="BE503" s="158">
        <f>IF(N503="základní",J503,0)</f>
        <v>0</v>
      </c>
      <c r="BF503" s="158">
        <f>IF(N503="snížená",J503,0)</f>
        <v>0</v>
      </c>
      <c r="BG503" s="158">
        <f>IF(N503="zákl. přenesená",J503,0)</f>
        <v>0</v>
      </c>
      <c r="BH503" s="158">
        <f>IF(N503="sníž. přenesená",J503,0)</f>
        <v>0</v>
      </c>
      <c r="BI503" s="158">
        <f>IF(N503="nulová",J503,0)</f>
        <v>0</v>
      </c>
      <c r="BJ503" s="20" t="s">
        <v>79</v>
      </c>
      <c r="BK503" s="158">
        <f>ROUND(I503*H503,2)</f>
        <v>0</v>
      </c>
      <c r="BL503" s="20" t="s">
        <v>202</v>
      </c>
      <c r="BM503" s="157" t="s">
        <v>4063</v>
      </c>
    </row>
    <row r="504" spans="1:65" s="2" customFormat="1" ht="14.45" customHeight="1">
      <c r="A504" s="35"/>
      <c r="B504" s="145"/>
      <c r="C504" s="146" t="s">
        <v>2523</v>
      </c>
      <c r="D504" s="146" t="s">
        <v>197</v>
      </c>
      <c r="E504" s="147" t="s">
        <v>5522</v>
      </c>
      <c r="F504" s="148" t="s">
        <v>5523</v>
      </c>
      <c r="G504" s="149" t="s">
        <v>321</v>
      </c>
      <c r="H504" s="150">
        <v>850</v>
      </c>
      <c r="I504" s="151"/>
      <c r="J504" s="152">
        <f>ROUND(I504*H504,2)</f>
        <v>0</v>
      </c>
      <c r="K504" s="148" t="s">
        <v>3</v>
      </c>
      <c r="L504" s="36"/>
      <c r="M504" s="153" t="s">
        <v>3</v>
      </c>
      <c r="N504" s="154" t="s">
        <v>43</v>
      </c>
      <c r="O504" s="56"/>
      <c r="P504" s="155">
        <f>O504*H504</f>
        <v>0</v>
      </c>
      <c r="Q504" s="155">
        <v>0</v>
      </c>
      <c r="R504" s="155">
        <f>Q504*H504</f>
        <v>0</v>
      </c>
      <c r="S504" s="155">
        <v>0</v>
      </c>
      <c r="T504" s="156">
        <f>S504*H504</f>
        <v>0</v>
      </c>
      <c r="U504" s="35"/>
      <c r="V504" s="35"/>
      <c r="W504" s="35"/>
      <c r="X504" s="35"/>
      <c r="Y504" s="35"/>
      <c r="Z504" s="35"/>
      <c r="AA504" s="35"/>
      <c r="AB504" s="35"/>
      <c r="AC504" s="35"/>
      <c r="AD504" s="35"/>
      <c r="AE504" s="35"/>
      <c r="AR504" s="157" t="s">
        <v>202</v>
      </c>
      <c r="AT504" s="157" t="s">
        <v>197</v>
      </c>
      <c r="AU504" s="157" t="s">
        <v>202</v>
      </c>
      <c r="AY504" s="20" t="s">
        <v>195</v>
      </c>
      <c r="BE504" s="158">
        <f>IF(N504="základní",J504,0)</f>
        <v>0</v>
      </c>
      <c r="BF504" s="158">
        <f>IF(N504="snížená",J504,0)</f>
        <v>0</v>
      </c>
      <c r="BG504" s="158">
        <f>IF(N504="zákl. přenesená",J504,0)</f>
        <v>0</v>
      </c>
      <c r="BH504" s="158">
        <f>IF(N504="sníž. přenesená",J504,0)</f>
        <v>0</v>
      </c>
      <c r="BI504" s="158">
        <f>IF(N504="nulová",J504,0)</f>
        <v>0</v>
      </c>
      <c r="BJ504" s="20" t="s">
        <v>79</v>
      </c>
      <c r="BK504" s="158">
        <f>ROUND(I504*H504,2)</f>
        <v>0</v>
      </c>
      <c r="BL504" s="20" t="s">
        <v>202</v>
      </c>
      <c r="BM504" s="157" t="s">
        <v>4073</v>
      </c>
    </row>
    <row r="505" spans="1:65" s="16" customFormat="1" ht="20.85" customHeight="1">
      <c r="B505" s="208"/>
      <c r="D505" s="209" t="s">
        <v>71</v>
      </c>
      <c r="E505" s="209" t="s">
        <v>4989</v>
      </c>
      <c r="F505" s="209" t="s">
        <v>4990</v>
      </c>
      <c r="I505" s="210"/>
      <c r="J505" s="211">
        <f>BK505</f>
        <v>0</v>
      </c>
      <c r="L505" s="208"/>
      <c r="M505" s="212"/>
      <c r="N505" s="213"/>
      <c r="O505" s="213"/>
      <c r="P505" s="214">
        <f>SUM(P506:P514)</f>
        <v>0</v>
      </c>
      <c r="Q505" s="213"/>
      <c r="R505" s="214">
        <f>SUM(R506:R514)</f>
        <v>0</v>
      </c>
      <c r="S505" s="213"/>
      <c r="T505" s="215">
        <f>SUM(T506:T514)</f>
        <v>0</v>
      </c>
      <c r="AR505" s="209" t="s">
        <v>79</v>
      </c>
      <c r="AT505" s="216" t="s">
        <v>71</v>
      </c>
      <c r="AU505" s="216" t="s">
        <v>109</v>
      </c>
      <c r="AY505" s="209" t="s">
        <v>195</v>
      </c>
      <c r="BK505" s="217">
        <f>SUM(BK506:BK514)</f>
        <v>0</v>
      </c>
    </row>
    <row r="506" spans="1:65" s="2" customFormat="1" ht="14.45" customHeight="1">
      <c r="A506" s="35"/>
      <c r="B506" s="145"/>
      <c r="C506" s="146" t="s">
        <v>2528</v>
      </c>
      <c r="D506" s="146" t="s">
        <v>197</v>
      </c>
      <c r="E506" s="147" t="s">
        <v>5524</v>
      </c>
      <c r="F506" s="148" t="s">
        <v>5068</v>
      </c>
      <c r="G506" s="149" t="s">
        <v>4903</v>
      </c>
      <c r="H506" s="150">
        <v>2</v>
      </c>
      <c r="I506" s="151"/>
      <c r="J506" s="152">
        <f t="shared" ref="J506:J514" si="200">ROUND(I506*H506,2)</f>
        <v>0</v>
      </c>
      <c r="K506" s="148" t="s">
        <v>3</v>
      </c>
      <c r="L506" s="36"/>
      <c r="M506" s="153" t="s">
        <v>3</v>
      </c>
      <c r="N506" s="154" t="s">
        <v>43</v>
      </c>
      <c r="O506" s="56"/>
      <c r="P506" s="155">
        <f t="shared" ref="P506:P514" si="201">O506*H506</f>
        <v>0</v>
      </c>
      <c r="Q506" s="155">
        <v>0</v>
      </c>
      <c r="R506" s="155">
        <f t="shared" ref="R506:R514" si="202">Q506*H506</f>
        <v>0</v>
      </c>
      <c r="S506" s="155">
        <v>0</v>
      </c>
      <c r="T506" s="156">
        <f t="shared" ref="T506:T514" si="203">S506*H506</f>
        <v>0</v>
      </c>
      <c r="U506" s="35"/>
      <c r="V506" s="35"/>
      <c r="W506" s="35"/>
      <c r="X506" s="35"/>
      <c r="Y506" s="35"/>
      <c r="Z506" s="35"/>
      <c r="AA506" s="35"/>
      <c r="AB506" s="35"/>
      <c r="AC506" s="35"/>
      <c r="AD506" s="35"/>
      <c r="AE506" s="35"/>
      <c r="AR506" s="157" t="s">
        <v>202</v>
      </c>
      <c r="AT506" s="157" t="s">
        <v>197</v>
      </c>
      <c r="AU506" s="157" t="s">
        <v>202</v>
      </c>
      <c r="AY506" s="20" t="s">
        <v>195</v>
      </c>
      <c r="BE506" s="158">
        <f t="shared" ref="BE506:BE514" si="204">IF(N506="základní",J506,0)</f>
        <v>0</v>
      </c>
      <c r="BF506" s="158">
        <f t="shared" ref="BF506:BF514" si="205">IF(N506="snížená",J506,0)</f>
        <v>0</v>
      </c>
      <c r="BG506" s="158">
        <f t="shared" ref="BG506:BG514" si="206">IF(N506="zákl. přenesená",J506,0)</f>
        <v>0</v>
      </c>
      <c r="BH506" s="158">
        <f t="shared" ref="BH506:BH514" si="207">IF(N506="sníž. přenesená",J506,0)</f>
        <v>0</v>
      </c>
      <c r="BI506" s="158">
        <f t="shared" ref="BI506:BI514" si="208">IF(N506="nulová",J506,0)</f>
        <v>0</v>
      </c>
      <c r="BJ506" s="20" t="s">
        <v>79</v>
      </c>
      <c r="BK506" s="158">
        <f t="shared" ref="BK506:BK514" si="209">ROUND(I506*H506,2)</f>
        <v>0</v>
      </c>
      <c r="BL506" s="20" t="s">
        <v>202</v>
      </c>
      <c r="BM506" s="157" t="s">
        <v>4083</v>
      </c>
    </row>
    <row r="507" spans="1:65" s="2" customFormat="1" ht="24.2" customHeight="1">
      <c r="A507" s="35"/>
      <c r="B507" s="145"/>
      <c r="C507" s="146" t="s">
        <v>2530</v>
      </c>
      <c r="D507" s="146" t="s">
        <v>197</v>
      </c>
      <c r="E507" s="147" t="s">
        <v>5525</v>
      </c>
      <c r="F507" s="148" t="s">
        <v>8607</v>
      </c>
      <c r="G507" s="149" t="s">
        <v>5526</v>
      </c>
      <c r="H507" s="150">
        <v>1</v>
      </c>
      <c r="I507" s="151"/>
      <c r="J507" s="152">
        <f t="shared" si="200"/>
        <v>0</v>
      </c>
      <c r="K507" s="148" t="s">
        <v>3</v>
      </c>
      <c r="L507" s="36"/>
      <c r="M507" s="153" t="s">
        <v>3</v>
      </c>
      <c r="N507" s="154" t="s">
        <v>43</v>
      </c>
      <c r="O507" s="56"/>
      <c r="P507" s="155">
        <f t="shared" si="201"/>
        <v>0</v>
      </c>
      <c r="Q507" s="155">
        <v>0</v>
      </c>
      <c r="R507" s="155">
        <f t="shared" si="202"/>
        <v>0</v>
      </c>
      <c r="S507" s="155">
        <v>0</v>
      </c>
      <c r="T507" s="156">
        <f t="shared" si="203"/>
        <v>0</v>
      </c>
      <c r="U507" s="35"/>
      <c r="V507" s="35"/>
      <c r="W507" s="35"/>
      <c r="X507" s="35"/>
      <c r="Y507" s="35"/>
      <c r="Z507" s="35"/>
      <c r="AA507" s="35"/>
      <c r="AB507" s="35"/>
      <c r="AC507" s="35"/>
      <c r="AD507" s="35"/>
      <c r="AE507" s="35"/>
      <c r="AR507" s="157" t="s">
        <v>202</v>
      </c>
      <c r="AT507" s="157" t="s">
        <v>197</v>
      </c>
      <c r="AU507" s="157" t="s">
        <v>202</v>
      </c>
      <c r="AY507" s="20" t="s">
        <v>195</v>
      </c>
      <c r="BE507" s="158">
        <f t="shared" si="204"/>
        <v>0</v>
      </c>
      <c r="BF507" s="158">
        <f t="shared" si="205"/>
        <v>0</v>
      </c>
      <c r="BG507" s="158">
        <f t="shared" si="206"/>
        <v>0</v>
      </c>
      <c r="BH507" s="158">
        <f t="shared" si="207"/>
        <v>0</v>
      </c>
      <c r="BI507" s="158">
        <f t="shared" si="208"/>
        <v>0</v>
      </c>
      <c r="BJ507" s="20" t="s">
        <v>79</v>
      </c>
      <c r="BK507" s="158">
        <f t="shared" si="209"/>
        <v>0</v>
      </c>
      <c r="BL507" s="20" t="s">
        <v>202</v>
      </c>
      <c r="BM507" s="157" t="s">
        <v>4093</v>
      </c>
    </row>
    <row r="508" spans="1:65" s="2" customFormat="1" ht="14.45" customHeight="1">
      <c r="A508" s="35"/>
      <c r="B508" s="145"/>
      <c r="C508" s="146" t="s">
        <v>2535</v>
      </c>
      <c r="D508" s="146" t="s">
        <v>197</v>
      </c>
      <c r="E508" s="147" t="s">
        <v>5527</v>
      </c>
      <c r="F508" s="148" t="s">
        <v>4999</v>
      </c>
      <c r="G508" s="149" t="s">
        <v>4747</v>
      </c>
      <c r="H508" s="150">
        <v>20</v>
      </c>
      <c r="I508" s="151"/>
      <c r="J508" s="152">
        <f t="shared" si="200"/>
        <v>0</v>
      </c>
      <c r="K508" s="148" t="s">
        <v>3</v>
      </c>
      <c r="L508" s="36"/>
      <c r="M508" s="153" t="s">
        <v>3</v>
      </c>
      <c r="N508" s="154" t="s">
        <v>43</v>
      </c>
      <c r="O508" s="56"/>
      <c r="P508" s="155">
        <f t="shared" si="201"/>
        <v>0</v>
      </c>
      <c r="Q508" s="155">
        <v>0</v>
      </c>
      <c r="R508" s="155">
        <f t="shared" si="202"/>
        <v>0</v>
      </c>
      <c r="S508" s="155">
        <v>0</v>
      </c>
      <c r="T508" s="156">
        <f t="shared" si="203"/>
        <v>0</v>
      </c>
      <c r="U508" s="35"/>
      <c r="V508" s="35"/>
      <c r="W508" s="35"/>
      <c r="X508" s="35"/>
      <c r="Y508" s="35"/>
      <c r="Z508" s="35"/>
      <c r="AA508" s="35"/>
      <c r="AB508" s="35"/>
      <c r="AC508" s="35"/>
      <c r="AD508" s="35"/>
      <c r="AE508" s="35"/>
      <c r="AR508" s="157" t="s">
        <v>202</v>
      </c>
      <c r="AT508" s="157" t="s">
        <v>197</v>
      </c>
      <c r="AU508" s="157" t="s">
        <v>202</v>
      </c>
      <c r="AY508" s="20" t="s">
        <v>195</v>
      </c>
      <c r="BE508" s="158">
        <f t="shared" si="204"/>
        <v>0</v>
      </c>
      <c r="BF508" s="158">
        <f t="shared" si="205"/>
        <v>0</v>
      </c>
      <c r="BG508" s="158">
        <f t="shared" si="206"/>
        <v>0</v>
      </c>
      <c r="BH508" s="158">
        <f t="shared" si="207"/>
        <v>0</v>
      </c>
      <c r="BI508" s="158">
        <f t="shared" si="208"/>
        <v>0</v>
      </c>
      <c r="BJ508" s="20" t="s">
        <v>79</v>
      </c>
      <c r="BK508" s="158">
        <f t="shared" si="209"/>
        <v>0</v>
      </c>
      <c r="BL508" s="20" t="s">
        <v>202</v>
      </c>
      <c r="BM508" s="157" t="s">
        <v>4103</v>
      </c>
    </row>
    <row r="509" spans="1:65" s="2" customFormat="1" ht="14.45" customHeight="1">
      <c r="A509" s="35"/>
      <c r="B509" s="145"/>
      <c r="C509" s="146" t="s">
        <v>2545</v>
      </c>
      <c r="D509" s="146" t="s">
        <v>197</v>
      </c>
      <c r="E509" s="147" t="s">
        <v>5528</v>
      </c>
      <c r="F509" s="148" t="s">
        <v>5240</v>
      </c>
      <c r="G509" s="149" t="s">
        <v>4747</v>
      </c>
      <c r="H509" s="150">
        <v>10</v>
      </c>
      <c r="I509" s="151"/>
      <c r="J509" s="152">
        <f t="shared" si="200"/>
        <v>0</v>
      </c>
      <c r="K509" s="148" t="s">
        <v>3</v>
      </c>
      <c r="L509" s="36"/>
      <c r="M509" s="153" t="s">
        <v>3</v>
      </c>
      <c r="N509" s="154" t="s">
        <v>43</v>
      </c>
      <c r="O509" s="56"/>
      <c r="P509" s="155">
        <f t="shared" si="201"/>
        <v>0</v>
      </c>
      <c r="Q509" s="155">
        <v>0</v>
      </c>
      <c r="R509" s="155">
        <f t="shared" si="202"/>
        <v>0</v>
      </c>
      <c r="S509" s="155">
        <v>0</v>
      </c>
      <c r="T509" s="156">
        <f t="shared" si="203"/>
        <v>0</v>
      </c>
      <c r="U509" s="35"/>
      <c r="V509" s="35"/>
      <c r="W509" s="35"/>
      <c r="X509" s="35"/>
      <c r="Y509" s="35"/>
      <c r="Z509" s="35"/>
      <c r="AA509" s="35"/>
      <c r="AB509" s="35"/>
      <c r="AC509" s="35"/>
      <c r="AD509" s="35"/>
      <c r="AE509" s="35"/>
      <c r="AR509" s="157" t="s">
        <v>202</v>
      </c>
      <c r="AT509" s="157" t="s">
        <v>197</v>
      </c>
      <c r="AU509" s="157" t="s">
        <v>202</v>
      </c>
      <c r="AY509" s="20" t="s">
        <v>195</v>
      </c>
      <c r="BE509" s="158">
        <f t="shared" si="204"/>
        <v>0</v>
      </c>
      <c r="BF509" s="158">
        <f t="shared" si="205"/>
        <v>0</v>
      </c>
      <c r="BG509" s="158">
        <f t="shared" si="206"/>
        <v>0</v>
      </c>
      <c r="BH509" s="158">
        <f t="shared" si="207"/>
        <v>0</v>
      </c>
      <c r="BI509" s="158">
        <f t="shared" si="208"/>
        <v>0</v>
      </c>
      <c r="BJ509" s="20" t="s">
        <v>79</v>
      </c>
      <c r="BK509" s="158">
        <f t="shared" si="209"/>
        <v>0</v>
      </c>
      <c r="BL509" s="20" t="s">
        <v>202</v>
      </c>
      <c r="BM509" s="157" t="s">
        <v>4113</v>
      </c>
    </row>
    <row r="510" spans="1:65" s="2" customFormat="1" ht="14.45" customHeight="1">
      <c r="A510" s="35"/>
      <c r="B510" s="145"/>
      <c r="C510" s="146" t="s">
        <v>2549</v>
      </c>
      <c r="D510" s="146" t="s">
        <v>197</v>
      </c>
      <c r="E510" s="147" t="s">
        <v>5529</v>
      </c>
      <c r="F510" s="148" t="s">
        <v>5530</v>
      </c>
      <c r="G510" s="149" t="s">
        <v>4747</v>
      </c>
      <c r="H510" s="150">
        <v>10</v>
      </c>
      <c r="I510" s="151"/>
      <c r="J510" s="152">
        <f t="shared" si="200"/>
        <v>0</v>
      </c>
      <c r="K510" s="148" t="s">
        <v>3</v>
      </c>
      <c r="L510" s="36"/>
      <c r="M510" s="153" t="s">
        <v>3</v>
      </c>
      <c r="N510" s="154" t="s">
        <v>43</v>
      </c>
      <c r="O510" s="56"/>
      <c r="P510" s="155">
        <f t="shared" si="201"/>
        <v>0</v>
      </c>
      <c r="Q510" s="155">
        <v>0</v>
      </c>
      <c r="R510" s="155">
        <f t="shared" si="202"/>
        <v>0</v>
      </c>
      <c r="S510" s="155">
        <v>0</v>
      </c>
      <c r="T510" s="156">
        <f t="shared" si="203"/>
        <v>0</v>
      </c>
      <c r="U510" s="35"/>
      <c r="V510" s="35"/>
      <c r="W510" s="35"/>
      <c r="X510" s="35"/>
      <c r="Y510" s="35"/>
      <c r="Z510" s="35"/>
      <c r="AA510" s="35"/>
      <c r="AB510" s="35"/>
      <c r="AC510" s="35"/>
      <c r="AD510" s="35"/>
      <c r="AE510" s="35"/>
      <c r="AR510" s="157" t="s">
        <v>202</v>
      </c>
      <c r="AT510" s="157" t="s">
        <v>197</v>
      </c>
      <c r="AU510" s="157" t="s">
        <v>202</v>
      </c>
      <c r="AY510" s="20" t="s">
        <v>195</v>
      </c>
      <c r="BE510" s="158">
        <f t="shared" si="204"/>
        <v>0</v>
      </c>
      <c r="BF510" s="158">
        <f t="shared" si="205"/>
        <v>0</v>
      </c>
      <c r="BG510" s="158">
        <f t="shared" si="206"/>
        <v>0</v>
      </c>
      <c r="BH510" s="158">
        <f t="shared" si="207"/>
        <v>0</v>
      </c>
      <c r="BI510" s="158">
        <f t="shared" si="208"/>
        <v>0</v>
      </c>
      <c r="BJ510" s="20" t="s">
        <v>79</v>
      </c>
      <c r="BK510" s="158">
        <f t="shared" si="209"/>
        <v>0</v>
      </c>
      <c r="BL510" s="20" t="s">
        <v>202</v>
      </c>
      <c r="BM510" s="157" t="s">
        <v>4123</v>
      </c>
    </row>
    <row r="511" spans="1:65" s="2" customFormat="1" ht="14.45" customHeight="1">
      <c r="A511" s="35"/>
      <c r="B511" s="145"/>
      <c r="C511" s="146" t="s">
        <v>2554</v>
      </c>
      <c r="D511" s="146" t="s">
        <v>197</v>
      </c>
      <c r="E511" s="147" t="s">
        <v>5531</v>
      </c>
      <c r="F511" s="148" t="s">
        <v>5532</v>
      </c>
      <c r="G511" s="149" t="s">
        <v>4903</v>
      </c>
      <c r="H511" s="150">
        <v>2</v>
      </c>
      <c r="I511" s="151"/>
      <c r="J511" s="152">
        <f t="shared" si="200"/>
        <v>0</v>
      </c>
      <c r="K511" s="148" t="s">
        <v>3</v>
      </c>
      <c r="L511" s="36"/>
      <c r="M511" s="153" t="s">
        <v>3</v>
      </c>
      <c r="N511" s="154" t="s">
        <v>43</v>
      </c>
      <c r="O511" s="56"/>
      <c r="P511" s="155">
        <f t="shared" si="201"/>
        <v>0</v>
      </c>
      <c r="Q511" s="155">
        <v>0</v>
      </c>
      <c r="R511" s="155">
        <f t="shared" si="202"/>
        <v>0</v>
      </c>
      <c r="S511" s="155">
        <v>0</v>
      </c>
      <c r="T511" s="156">
        <f t="shared" si="203"/>
        <v>0</v>
      </c>
      <c r="U511" s="35"/>
      <c r="V511" s="35"/>
      <c r="W511" s="35"/>
      <c r="X511" s="35"/>
      <c r="Y511" s="35"/>
      <c r="Z511" s="35"/>
      <c r="AA511" s="35"/>
      <c r="AB511" s="35"/>
      <c r="AC511" s="35"/>
      <c r="AD511" s="35"/>
      <c r="AE511" s="35"/>
      <c r="AR511" s="157" t="s">
        <v>202</v>
      </c>
      <c r="AT511" s="157" t="s">
        <v>197</v>
      </c>
      <c r="AU511" s="157" t="s">
        <v>202</v>
      </c>
      <c r="AY511" s="20" t="s">
        <v>195</v>
      </c>
      <c r="BE511" s="158">
        <f t="shared" si="204"/>
        <v>0</v>
      </c>
      <c r="BF511" s="158">
        <f t="shared" si="205"/>
        <v>0</v>
      </c>
      <c r="BG511" s="158">
        <f t="shared" si="206"/>
        <v>0</v>
      </c>
      <c r="BH511" s="158">
        <f t="shared" si="207"/>
        <v>0</v>
      </c>
      <c r="BI511" s="158">
        <f t="shared" si="208"/>
        <v>0</v>
      </c>
      <c r="BJ511" s="20" t="s">
        <v>79</v>
      </c>
      <c r="BK511" s="158">
        <f t="shared" si="209"/>
        <v>0</v>
      </c>
      <c r="BL511" s="20" t="s">
        <v>202</v>
      </c>
      <c r="BM511" s="157" t="s">
        <v>4133</v>
      </c>
    </row>
    <row r="512" spans="1:65" s="2" customFormat="1" ht="14.45" customHeight="1">
      <c r="A512" s="35"/>
      <c r="B512" s="145"/>
      <c r="C512" s="146" t="s">
        <v>2559</v>
      </c>
      <c r="D512" s="146" t="s">
        <v>197</v>
      </c>
      <c r="E512" s="147" t="s">
        <v>5533</v>
      </c>
      <c r="F512" s="148" t="s">
        <v>5242</v>
      </c>
      <c r="G512" s="149" t="s">
        <v>4995</v>
      </c>
      <c r="H512" s="150">
        <v>2</v>
      </c>
      <c r="I512" s="151"/>
      <c r="J512" s="152">
        <f t="shared" si="200"/>
        <v>0</v>
      </c>
      <c r="K512" s="148" t="s">
        <v>3</v>
      </c>
      <c r="L512" s="36"/>
      <c r="M512" s="153" t="s">
        <v>3</v>
      </c>
      <c r="N512" s="154" t="s">
        <v>43</v>
      </c>
      <c r="O512" s="56"/>
      <c r="P512" s="155">
        <f t="shared" si="201"/>
        <v>0</v>
      </c>
      <c r="Q512" s="155">
        <v>0</v>
      </c>
      <c r="R512" s="155">
        <f t="shared" si="202"/>
        <v>0</v>
      </c>
      <c r="S512" s="155">
        <v>0</v>
      </c>
      <c r="T512" s="156">
        <f t="shared" si="203"/>
        <v>0</v>
      </c>
      <c r="U512" s="35"/>
      <c r="V512" s="35"/>
      <c r="W512" s="35"/>
      <c r="X512" s="35"/>
      <c r="Y512" s="35"/>
      <c r="Z512" s="35"/>
      <c r="AA512" s="35"/>
      <c r="AB512" s="35"/>
      <c r="AC512" s="35"/>
      <c r="AD512" s="35"/>
      <c r="AE512" s="35"/>
      <c r="AR512" s="157" t="s">
        <v>202</v>
      </c>
      <c r="AT512" s="157" t="s">
        <v>197</v>
      </c>
      <c r="AU512" s="157" t="s">
        <v>202</v>
      </c>
      <c r="AY512" s="20" t="s">
        <v>195</v>
      </c>
      <c r="BE512" s="158">
        <f t="shared" si="204"/>
        <v>0</v>
      </c>
      <c r="BF512" s="158">
        <f t="shared" si="205"/>
        <v>0</v>
      </c>
      <c r="BG512" s="158">
        <f t="shared" si="206"/>
        <v>0</v>
      </c>
      <c r="BH512" s="158">
        <f t="shared" si="207"/>
        <v>0</v>
      </c>
      <c r="BI512" s="158">
        <f t="shared" si="208"/>
        <v>0</v>
      </c>
      <c r="BJ512" s="20" t="s">
        <v>79</v>
      </c>
      <c r="BK512" s="158">
        <f t="shared" si="209"/>
        <v>0</v>
      </c>
      <c r="BL512" s="20" t="s">
        <v>202</v>
      </c>
      <c r="BM512" s="157" t="s">
        <v>4142</v>
      </c>
    </row>
    <row r="513" spans="1:65" s="2" customFormat="1" ht="14.45" customHeight="1">
      <c r="A513" s="35"/>
      <c r="B513" s="145"/>
      <c r="C513" s="146" t="s">
        <v>2566</v>
      </c>
      <c r="D513" s="146" t="s">
        <v>197</v>
      </c>
      <c r="E513" s="147" t="s">
        <v>5534</v>
      </c>
      <c r="F513" s="148" t="s">
        <v>5003</v>
      </c>
      <c r="G513" s="149" t="s">
        <v>5379</v>
      </c>
      <c r="H513" s="150">
        <v>1</v>
      </c>
      <c r="I513" s="151"/>
      <c r="J513" s="152">
        <f t="shared" si="200"/>
        <v>0</v>
      </c>
      <c r="K513" s="148" t="s">
        <v>3</v>
      </c>
      <c r="L513" s="36"/>
      <c r="M513" s="153" t="s">
        <v>3</v>
      </c>
      <c r="N513" s="154" t="s">
        <v>43</v>
      </c>
      <c r="O513" s="56"/>
      <c r="P513" s="155">
        <f t="shared" si="201"/>
        <v>0</v>
      </c>
      <c r="Q513" s="155">
        <v>0</v>
      </c>
      <c r="R513" s="155">
        <f t="shared" si="202"/>
        <v>0</v>
      </c>
      <c r="S513" s="155">
        <v>0</v>
      </c>
      <c r="T513" s="156">
        <f t="shared" si="203"/>
        <v>0</v>
      </c>
      <c r="U513" s="35"/>
      <c r="V513" s="35"/>
      <c r="W513" s="35"/>
      <c r="X513" s="35"/>
      <c r="Y513" s="35"/>
      <c r="Z513" s="35"/>
      <c r="AA513" s="35"/>
      <c r="AB513" s="35"/>
      <c r="AC513" s="35"/>
      <c r="AD513" s="35"/>
      <c r="AE513" s="35"/>
      <c r="AR513" s="157" t="s">
        <v>202</v>
      </c>
      <c r="AT513" s="157" t="s">
        <v>197</v>
      </c>
      <c r="AU513" s="157" t="s">
        <v>202</v>
      </c>
      <c r="AY513" s="20" t="s">
        <v>195</v>
      </c>
      <c r="BE513" s="158">
        <f t="shared" si="204"/>
        <v>0</v>
      </c>
      <c r="BF513" s="158">
        <f t="shared" si="205"/>
        <v>0</v>
      </c>
      <c r="BG513" s="158">
        <f t="shared" si="206"/>
        <v>0</v>
      </c>
      <c r="BH513" s="158">
        <f t="shared" si="207"/>
        <v>0</v>
      </c>
      <c r="BI513" s="158">
        <f t="shared" si="208"/>
        <v>0</v>
      </c>
      <c r="BJ513" s="20" t="s">
        <v>79</v>
      </c>
      <c r="BK513" s="158">
        <f t="shared" si="209"/>
        <v>0</v>
      </c>
      <c r="BL513" s="20" t="s">
        <v>202</v>
      </c>
      <c r="BM513" s="157" t="s">
        <v>4151</v>
      </c>
    </row>
    <row r="514" spans="1:65" s="2" customFormat="1" ht="14.45" customHeight="1">
      <c r="A514" s="35"/>
      <c r="B514" s="145"/>
      <c r="C514" s="146" t="s">
        <v>2571</v>
      </c>
      <c r="D514" s="146" t="s">
        <v>197</v>
      </c>
      <c r="E514" s="147" t="s">
        <v>5535</v>
      </c>
      <c r="F514" s="148" t="s">
        <v>5006</v>
      </c>
      <c r="G514" s="149" t="s">
        <v>4995</v>
      </c>
      <c r="H514" s="150">
        <v>1</v>
      </c>
      <c r="I514" s="151"/>
      <c r="J514" s="152">
        <f t="shared" si="200"/>
        <v>0</v>
      </c>
      <c r="K514" s="148" t="s">
        <v>3</v>
      </c>
      <c r="L514" s="36"/>
      <c r="M514" s="203" t="s">
        <v>3</v>
      </c>
      <c r="N514" s="204" t="s">
        <v>43</v>
      </c>
      <c r="O514" s="205"/>
      <c r="P514" s="206">
        <f t="shared" si="201"/>
        <v>0</v>
      </c>
      <c r="Q514" s="206">
        <v>0</v>
      </c>
      <c r="R514" s="206">
        <f t="shared" si="202"/>
        <v>0</v>
      </c>
      <c r="S514" s="206">
        <v>0</v>
      </c>
      <c r="T514" s="207">
        <f t="shared" si="203"/>
        <v>0</v>
      </c>
      <c r="U514" s="35"/>
      <c r="V514" s="35"/>
      <c r="W514" s="35"/>
      <c r="X514" s="35"/>
      <c r="Y514" s="35"/>
      <c r="Z514" s="35"/>
      <c r="AA514" s="35"/>
      <c r="AB514" s="35"/>
      <c r="AC514" s="35"/>
      <c r="AD514" s="35"/>
      <c r="AE514" s="35"/>
      <c r="AR514" s="157" t="s">
        <v>202</v>
      </c>
      <c r="AT514" s="157" t="s">
        <v>197</v>
      </c>
      <c r="AU514" s="157" t="s">
        <v>202</v>
      </c>
      <c r="AY514" s="20" t="s">
        <v>195</v>
      </c>
      <c r="BE514" s="158">
        <f t="shared" si="204"/>
        <v>0</v>
      </c>
      <c r="BF514" s="158">
        <f t="shared" si="205"/>
        <v>0</v>
      </c>
      <c r="BG514" s="158">
        <f t="shared" si="206"/>
        <v>0</v>
      </c>
      <c r="BH514" s="158">
        <f t="shared" si="207"/>
        <v>0</v>
      </c>
      <c r="BI514" s="158">
        <f t="shared" si="208"/>
        <v>0</v>
      </c>
      <c r="BJ514" s="20" t="s">
        <v>79</v>
      </c>
      <c r="BK514" s="158">
        <f t="shared" si="209"/>
        <v>0</v>
      </c>
      <c r="BL514" s="20" t="s">
        <v>202</v>
      </c>
      <c r="BM514" s="157" t="s">
        <v>5536</v>
      </c>
    </row>
    <row r="515" spans="1:65" s="2" customFormat="1" ht="6.95" customHeight="1">
      <c r="A515" s="35"/>
      <c r="B515" s="45"/>
      <c r="C515" s="46"/>
      <c r="D515" s="46"/>
      <c r="E515" s="46"/>
      <c r="F515" s="46"/>
      <c r="G515" s="46"/>
      <c r="H515" s="46"/>
      <c r="I515" s="46"/>
      <c r="J515" s="46"/>
      <c r="K515" s="46"/>
      <c r="L515" s="36"/>
      <c r="M515" s="35"/>
      <c r="O515" s="35"/>
      <c r="P515" s="35"/>
      <c r="Q515" s="35"/>
      <c r="R515" s="35"/>
      <c r="S515" s="35"/>
      <c r="T515" s="35"/>
      <c r="U515" s="35"/>
      <c r="V515" s="35"/>
      <c r="W515" s="35"/>
      <c r="X515" s="35"/>
      <c r="Y515" s="35"/>
      <c r="Z515" s="35"/>
      <c r="AA515" s="35"/>
      <c r="AB515" s="35"/>
      <c r="AC515" s="35"/>
      <c r="AD515" s="35"/>
      <c r="AE515" s="35"/>
    </row>
  </sheetData>
  <autoFilter ref="C132:K514" xr:uid="{00000000-0009-0000-0000-000003000000}"/>
  <mergeCells count="12">
    <mergeCell ref="E125:H125"/>
    <mergeCell ref="L2:V2"/>
    <mergeCell ref="E50:H50"/>
    <mergeCell ref="E52:H52"/>
    <mergeCell ref="E54:H54"/>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4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95</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5537</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ROUND(J99,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ROUND((SUM(BE99:BE343)),  2)</f>
        <v>0</v>
      </c>
      <c r="G35" s="35"/>
      <c r="H35" s="35"/>
      <c r="I35" s="104">
        <v>0.21</v>
      </c>
      <c r="J35" s="103">
        <f>ROUND(((SUM(BE99:BE343))*I35),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ROUND((SUM(BF99:BF343)),  2)</f>
        <v>0</v>
      </c>
      <c r="G36" s="35"/>
      <c r="H36" s="35"/>
      <c r="I36" s="104">
        <v>0.15</v>
      </c>
      <c r="J36" s="103">
        <f>ROUND(((SUM(BF99:BF343))*I36),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ROUND((SUM(BG99:BG343)),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ROUND((SUM(BH99:BH343)),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ROUND((SUM(BI99:BI343)),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04 - elektroinstalace - silnoproud</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J99</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155</v>
      </c>
      <c r="E64" s="116"/>
      <c r="F64" s="116"/>
      <c r="G64" s="116"/>
      <c r="H64" s="116"/>
      <c r="I64" s="116"/>
      <c r="J64" s="117">
        <f>J100</f>
        <v>0</v>
      </c>
      <c r="L64" s="114"/>
    </row>
    <row r="65" spans="1:31" s="10" customFormat="1" ht="19.899999999999999" customHeight="1">
      <c r="B65" s="118"/>
      <c r="D65" s="119" t="s">
        <v>160</v>
      </c>
      <c r="E65" s="120"/>
      <c r="F65" s="120"/>
      <c r="G65" s="120"/>
      <c r="H65" s="120"/>
      <c r="I65" s="120"/>
      <c r="J65" s="121">
        <f>J101</f>
        <v>0</v>
      </c>
      <c r="L65" s="118"/>
    </row>
    <row r="66" spans="1:31" s="10" customFormat="1" ht="14.85" customHeight="1">
      <c r="B66" s="118"/>
      <c r="D66" s="119" t="s">
        <v>5538</v>
      </c>
      <c r="E66" s="120"/>
      <c r="F66" s="120"/>
      <c r="G66" s="120"/>
      <c r="H66" s="120"/>
      <c r="I66" s="120"/>
      <c r="J66" s="121">
        <f>J102</f>
        <v>0</v>
      </c>
      <c r="L66" s="118"/>
    </row>
    <row r="67" spans="1:31" s="10" customFormat="1" ht="14.85" customHeight="1">
      <c r="B67" s="118"/>
      <c r="D67" s="119" t="s">
        <v>5539</v>
      </c>
      <c r="E67" s="120"/>
      <c r="F67" s="120"/>
      <c r="G67" s="120"/>
      <c r="H67" s="120"/>
      <c r="I67" s="120"/>
      <c r="J67" s="121">
        <f>J146</f>
        <v>0</v>
      </c>
      <c r="L67" s="118"/>
    </row>
    <row r="68" spans="1:31" s="10" customFormat="1" ht="14.85" customHeight="1">
      <c r="B68" s="118"/>
      <c r="D68" s="119" t="s">
        <v>5540</v>
      </c>
      <c r="E68" s="120"/>
      <c r="F68" s="120"/>
      <c r="G68" s="120"/>
      <c r="H68" s="120"/>
      <c r="I68" s="120"/>
      <c r="J68" s="121">
        <f>J175</f>
        <v>0</v>
      </c>
      <c r="L68" s="118"/>
    </row>
    <row r="69" spans="1:31" s="10" customFormat="1" ht="14.85" customHeight="1">
      <c r="B69" s="118"/>
      <c r="D69" s="119" t="s">
        <v>5541</v>
      </c>
      <c r="E69" s="120"/>
      <c r="F69" s="120"/>
      <c r="G69" s="120"/>
      <c r="H69" s="120"/>
      <c r="I69" s="120"/>
      <c r="J69" s="121">
        <f>J211</f>
        <v>0</v>
      </c>
      <c r="L69" s="118"/>
    </row>
    <row r="70" spans="1:31" s="10" customFormat="1" ht="14.85" customHeight="1">
      <c r="B70" s="118"/>
      <c r="D70" s="119" t="s">
        <v>5542</v>
      </c>
      <c r="E70" s="120"/>
      <c r="F70" s="120"/>
      <c r="G70" s="120"/>
      <c r="H70" s="120"/>
      <c r="I70" s="120"/>
      <c r="J70" s="121">
        <f>J229</f>
        <v>0</v>
      </c>
      <c r="L70" s="118"/>
    </row>
    <row r="71" spans="1:31" s="10" customFormat="1" ht="14.85" customHeight="1">
      <c r="B71" s="118"/>
      <c r="D71" s="119" t="s">
        <v>5543</v>
      </c>
      <c r="E71" s="120"/>
      <c r="F71" s="120"/>
      <c r="G71" s="120"/>
      <c r="H71" s="120"/>
      <c r="I71" s="120"/>
      <c r="J71" s="121">
        <f>J240</f>
        <v>0</v>
      </c>
      <c r="L71" s="118"/>
    </row>
    <row r="72" spans="1:31" s="10" customFormat="1" ht="14.85" customHeight="1">
      <c r="B72" s="118"/>
      <c r="D72" s="119" t="s">
        <v>5544</v>
      </c>
      <c r="E72" s="120"/>
      <c r="F72" s="120"/>
      <c r="G72" s="120"/>
      <c r="H72" s="120"/>
      <c r="I72" s="120"/>
      <c r="J72" s="121">
        <f>J246</f>
        <v>0</v>
      </c>
      <c r="L72" s="118"/>
    </row>
    <row r="73" spans="1:31" s="10" customFormat="1" ht="14.85" customHeight="1">
      <c r="B73" s="118"/>
      <c r="D73" s="119" t="s">
        <v>5545</v>
      </c>
      <c r="E73" s="120"/>
      <c r="F73" s="120"/>
      <c r="G73" s="120"/>
      <c r="H73" s="120"/>
      <c r="I73" s="120"/>
      <c r="J73" s="121">
        <f>J254</f>
        <v>0</v>
      </c>
      <c r="L73" s="118"/>
    </row>
    <row r="74" spans="1:31" s="10" customFormat="1" ht="14.85" customHeight="1">
      <c r="B74" s="118"/>
      <c r="D74" s="119" t="s">
        <v>5546</v>
      </c>
      <c r="E74" s="120"/>
      <c r="F74" s="120"/>
      <c r="G74" s="120"/>
      <c r="H74" s="120"/>
      <c r="I74" s="120"/>
      <c r="J74" s="121">
        <f>J263</f>
        <v>0</v>
      </c>
      <c r="L74" s="118"/>
    </row>
    <row r="75" spans="1:31" s="10" customFormat="1" ht="14.85" customHeight="1">
      <c r="B75" s="118"/>
      <c r="D75" s="119" t="s">
        <v>5547</v>
      </c>
      <c r="E75" s="120"/>
      <c r="F75" s="120"/>
      <c r="G75" s="120"/>
      <c r="H75" s="120"/>
      <c r="I75" s="120"/>
      <c r="J75" s="121">
        <f>J286</f>
        <v>0</v>
      </c>
      <c r="L75" s="118"/>
    </row>
    <row r="76" spans="1:31" s="10" customFormat="1" ht="14.85" customHeight="1">
      <c r="B76" s="118"/>
      <c r="D76" s="119" t="s">
        <v>5548</v>
      </c>
      <c r="E76" s="120"/>
      <c r="F76" s="120"/>
      <c r="G76" s="120"/>
      <c r="H76" s="120"/>
      <c r="I76" s="120"/>
      <c r="J76" s="121">
        <f>J298</f>
        <v>0</v>
      </c>
      <c r="L76" s="118"/>
    </row>
    <row r="77" spans="1:31" s="10" customFormat="1" ht="14.85" customHeight="1">
      <c r="B77" s="118"/>
      <c r="D77" s="119" t="s">
        <v>5549</v>
      </c>
      <c r="E77" s="120"/>
      <c r="F77" s="120"/>
      <c r="G77" s="120"/>
      <c r="H77" s="120"/>
      <c r="I77" s="120"/>
      <c r="J77" s="121">
        <f>J310</f>
        <v>0</v>
      </c>
      <c r="L77" s="118"/>
    </row>
    <row r="78" spans="1:31" s="2" customFormat="1" ht="21.75" customHeight="1">
      <c r="A78" s="35"/>
      <c r="B78" s="36"/>
      <c r="C78" s="35"/>
      <c r="D78" s="35"/>
      <c r="E78" s="35"/>
      <c r="F78" s="35"/>
      <c r="G78" s="35"/>
      <c r="H78" s="35"/>
      <c r="I78" s="35"/>
      <c r="J78" s="35"/>
      <c r="K78" s="35"/>
      <c r="L78" s="97"/>
      <c r="S78" s="35"/>
      <c r="T78" s="35"/>
      <c r="U78" s="35"/>
      <c r="V78" s="35"/>
      <c r="W78" s="35"/>
      <c r="X78" s="35"/>
      <c r="Y78" s="35"/>
      <c r="Z78" s="35"/>
      <c r="AA78" s="35"/>
      <c r="AB78" s="35"/>
      <c r="AC78" s="35"/>
      <c r="AD78" s="35"/>
      <c r="AE78" s="35"/>
    </row>
    <row r="79" spans="1:31" s="2" customFormat="1" ht="6.95" customHeight="1">
      <c r="A79" s="35"/>
      <c r="B79" s="45"/>
      <c r="C79" s="46"/>
      <c r="D79" s="46"/>
      <c r="E79" s="46"/>
      <c r="F79" s="46"/>
      <c r="G79" s="46"/>
      <c r="H79" s="46"/>
      <c r="I79" s="46"/>
      <c r="J79" s="46"/>
      <c r="K79" s="46"/>
      <c r="L79" s="97"/>
      <c r="S79" s="35"/>
      <c r="T79" s="35"/>
      <c r="U79" s="35"/>
      <c r="V79" s="35"/>
      <c r="W79" s="35"/>
      <c r="X79" s="35"/>
      <c r="Y79" s="35"/>
      <c r="Z79" s="35"/>
      <c r="AA79" s="35"/>
      <c r="AB79" s="35"/>
      <c r="AC79" s="35"/>
      <c r="AD79" s="35"/>
      <c r="AE79" s="35"/>
    </row>
    <row r="83" spans="1:31" s="2" customFormat="1" ht="6.95" customHeight="1">
      <c r="A83" s="35"/>
      <c r="B83" s="47"/>
      <c r="C83" s="48"/>
      <c r="D83" s="48"/>
      <c r="E83" s="48"/>
      <c r="F83" s="48"/>
      <c r="G83" s="48"/>
      <c r="H83" s="48"/>
      <c r="I83" s="48"/>
      <c r="J83" s="48"/>
      <c r="K83" s="48"/>
      <c r="L83" s="97"/>
      <c r="S83" s="35"/>
      <c r="T83" s="35"/>
      <c r="U83" s="35"/>
      <c r="V83" s="35"/>
      <c r="W83" s="35"/>
      <c r="X83" s="35"/>
      <c r="Y83" s="35"/>
      <c r="Z83" s="35"/>
      <c r="AA83" s="35"/>
      <c r="AB83" s="35"/>
      <c r="AC83" s="35"/>
      <c r="AD83" s="35"/>
      <c r="AE83" s="35"/>
    </row>
    <row r="84" spans="1:31" s="2" customFormat="1" ht="24.95" customHeight="1">
      <c r="A84" s="35"/>
      <c r="B84" s="36"/>
      <c r="C84" s="24" t="s">
        <v>180</v>
      </c>
      <c r="D84" s="35"/>
      <c r="E84" s="35"/>
      <c r="F84" s="35"/>
      <c r="G84" s="35"/>
      <c r="H84" s="35"/>
      <c r="I84" s="35"/>
      <c r="J84" s="35"/>
      <c r="K84" s="35"/>
      <c r="L84" s="97"/>
      <c r="S84" s="35"/>
      <c r="T84" s="35"/>
      <c r="U84" s="35"/>
      <c r="V84" s="35"/>
      <c r="W84" s="35"/>
      <c r="X84" s="35"/>
      <c r="Y84" s="35"/>
      <c r="Z84" s="35"/>
      <c r="AA84" s="35"/>
      <c r="AB84" s="35"/>
      <c r="AC84" s="35"/>
      <c r="AD84" s="35"/>
      <c r="AE84" s="35"/>
    </row>
    <row r="85" spans="1:31" s="2" customFormat="1" ht="6.95" customHeight="1">
      <c r="A85" s="35"/>
      <c r="B85" s="36"/>
      <c r="C85" s="35"/>
      <c r="D85" s="35"/>
      <c r="E85" s="35"/>
      <c r="F85" s="35"/>
      <c r="G85" s="35"/>
      <c r="H85" s="35"/>
      <c r="I85" s="35"/>
      <c r="J85" s="35"/>
      <c r="K85" s="35"/>
      <c r="L85" s="97"/>
      <c r="S85" s="35"/>
      <c r="T85" s="35"/>
      <c r="U85" s="35"/>
      <c r="V85" s="35"/>
      <c r="W85" s="35"/>
      <c r="X85" s="35"/>
      <c r="Y85" s="35"/>
      <c r="Z85" s="35"/>
      <c r="AA85" s="35"/>
      <c r="AB85" s="35"/>
      <c r="AC85" s="35"/>
      <c r="AD85" s="35"/>
      <c r="AE85" s="35"/>
    </row>
    <row r="86" spans="1:31" s="2" customFormat="1" ht="12" customHeight="1">
      <c r="A86" s="35"/>
      <c r="B86" s="36"/>
      <c r="C86" s="30" t="s">
        <v>17</v>
      </c>
      <c r="D86" s="35"/>
      <c r="E86" s="35"/>
      <c r="F86" s="35"/>
      <c r="G86" s="35"/>
      <c r="H86" s="35"/>
      <c r="I86" s="35"/>
      <c r="J86" s="35"/>
      <c r="K86" s="35"/>
      <c r="L86" s="97"/>
      <c r="S86" s="35"/>
      <c r="T86" s="35"/>
      <c r="U86" s="35"/>
      <c r="V86" s="35"/>
      <c r="W86" s="35"/>
      <c r="X86" s="35"/>
      <c r="Y86" s="35"/>
      <c r="Z86" s="35"/>
      <c r="AA86" s="35"/>
      <c r="AB86" s="35"/>
      <c r="AC86" s="35"/>
      <c r="AD86" s="35"/>
      <c r="AE86" s="35"/>
    </row>
    <row r="87" spans="1:31" s="2" customFormat="1" ht="23.25" customHeight="1">
      <c r="A87" s="35"/>
      <c r="B87" s="36"/>
      <c r="C87" s="35"/>
      <c r="D87" s="35"/>
      <c r="E87" s="352" t="str">
        <f>E7</f>
        <v>Přístavba, nástavba a stavební úpravy pavilonu C-A na oddělení Hemodialýzy a Gastroskopie Nemocnice České Budějovice a.s</v>
      </c>
      <c r="F87" s="353"/>
      <c r="G87" s="353"/>
      <c r="H87" s="353"/>
      <c r="I87" s="35"/>
      <c r="J87" s="35"/>
      <c r="K87" s="35"/>
      <c r="L87" s="97"/>
      <c r="S87" s="35"/>
      <c r="T87" s="35"/>
      <c r="U87" s="35"/>
      <c r="V87" s="35"/>
      <c r="W87" s="35"/>
      <c r="X87" s="35"/>
      <c r="Y87" s="35"/>
      <c r="Z87" s="35"/>
      <c r="AA87" s="35"/>
      <c r="AB87" s="35"/>
      <c r="AC87" s="35"/>
      <c r="AD87" s="35"/>
      <c r="AE87" s="35"/>
    </row>
    <row r="88" spans="1:31" s="1" customFormat="1" ht="12" customHeight="1">
      <c r="B88" s="23"/>
      <c r="C88" s="30" t="s">
        <v>137</v>
      </c>
      <c r="L88" s="23"/>
    </row>
    <row r="89" spans="1:31" s="2" customFormat="1" ht="16.5" customHeight="1">
      <c r="A89" s="35"/>
      <c r="B89" s="36"/>
      <c r="C89" s="35"/>
      <c r="D89" s="35"/>
      <c r="E89" s="352" t="s">
        <v>138</v>
      </c>
      <c r="F89" s="351"/>
      <c r="G89" s="351"/>
      <c r="H89" s="351"/>
      <c r="I89" s="35"/>
      <c r="J89" s="35"/>
      <c r="K89" s="35"/>
      <c r="L89" s="97"/>
      <c r="S89" s="35"/>
      <c r="T89" s="35"/>
      <c r="U89" s="35"/>
      <c r="V89" s="35"/>
      <c r="W89" s="35"/>
      <c r="X89" s="35"/>
      <c r="Y89" s="35"/>
      <c r="Z89" s="35"/>
      <c r="AA89" s="35"/>
      <c r="AB89" s="35"/>
      <c r="AC89" s="35"/>
      <c r="AD89" s="35"/>
      <c r="AE89" s="35"/>
    </row>
    <row r="90" spans="1:31" s="2" customFormat="1" ht="12" customHeight="1">
      <c r="A90" s="35"/>
      <c r="B90" s="36"/>
      <c r="C90" s="30" t="s">
        <v>139</v>
      </c>
      <c r="D90" s="35"/>
      <c r="E90" s="35"/>
      <c r="F90" s="35"/>
      <c r="G90" s="35"/>
      <c r="H90" s="35"/>
      <c r="I90" s="35"/>
      <c r="J90" s="35"/>
      <c r="K90" s="35"/>
      <c r="L90" s="97"/>
      <c r="S90" s="35"/>
      <c r="T90" s="35"/>
      <c r="U90" s="35"/>
      <c r="V90" s="35"/>
      <c r="W90" s="35"/>
      <c r="X90" s="35"/>
      <c r="Y90" s="35"/>
      <c r="Z90" s="35"/>
      <c r="AA90" s="35"/>
      <c r="AB90" s="35"/>
      <c r="AC90" s="35"/>
      <c r="AD90" s="35"/>
      <c r="AE90" s="35"/>
    </row>
    <row r="91" spans="1:31" s="2" customFormat="1" ht="16.5" customHeight="1">
      <c r="A91" s="35"/>
      <c r="B91" s="36"/>
      <c r="C91" s="35"/>
      <c r="D91" s="35"/>
      <c r="E91" s="347" t="str">
        <f>E11</f>
        <v>04 - elektroinstalace - silnoproud</v>
      </c>
      <c r="F91" s="351"/>
      <c r="G91" s="351"/>
      <c r="H91" s="351"/>
      <c r="I91" s="35"/>
      <c r="J91" s="35"/>
      <c r="K91" s="35"/>
      <c r="L91" s="97"/>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97"/>
      <c r="S92" s="35"/>
      <c r="T92" s="35"/>
      <c r="U92" s="35"/>
      <c r="V92" s="35"/>
      <c r="W92" s="35"/>
      <c r="X92" s="35"/>
      <c r="Y92" s="35"/>
      <c r="Z92" s="35"/>
      <c r="AA92" s="35"/>
      <c r="AB92" s="35"/>
      <c r="AC92" s="35"/>
      <c r="AD92" s="35"/>
      <c r="AE92" s="35"/>
    </row>
    <row r="93" spans="1:31" s="2" customFormat="1" ht="12" customHeight="1">
      <c r="A93" s="35"/>
      <c r="B93" s="36"/>
      <c r="C93" s="30" t="s">
        <v>22</v>
      </c>
      <c r="D93" s="35"/>
      <c r="E93" s="35"/>
      <c r="F93" s="28" t="str">
        <f>F14</f>
        <v>České Budějovice</v>
      </c>
      <c r="G93" s="35"/>
      <c r="H93" s="35"/>
      <c r="I93" s="30" t="s">
        <v>24</v>
      </c>
      <c r="J93" s="53" t="str">
        <f>IF(J14="","",J14)</f>
        <v>25. 1. 2020</v>
      </c>
      <c r="K93" s="35"/>
      <c r="L93" s="97"/>
      <c r="S93" s="35"/>
      <c r="T93" s="35"/>
      <c r="U93" s="35"/>
      <c r="V93" s="35"/>
      <c r="W93" s="35"/>
      <c r="X93" s="35"/>
      <c r="Y93" s="35"/>
      <c r="Z93" s="35"/>
      <c r="AA93" s="35"/>
      <c r="AB93" s="35"/>
      <c r="AC93" s="35"/>
      <c r="AD93" s="35"/>
      <c r="AE93" s="35"/>
    </row>
    <row r="94" spans="1:31" s="2" customFormat="1" ht="6.95" customHeight="1">
      <c r="A94" s="35"/>
      <c r="B94" s="36"/>
      <c r="C94" s="35"/>
      <c r="D94" s="35"/>
      <c r="E94" s="35"/>
      <c r="F94" s="35"/>
      <c r="G94" s="35"/>
      <c r="H94" s="35"/>
      <c r="I94" s="35"/>
      <c r="J94" s="35"/>
      <c r="K94" s="35"/>
      <c r="L94" s="97"/>
      <c r="S94" s="35"/>
      <c r="T94" s="35"/>
      <c r="U94" s="35"/>
      <c r="V94" s="35"/>
      <c r="W94" s="35"/>
      <c r="X94" s="35"/>
      <c r="Y94" s="35"/>
      <c r="Z94" s="35"/>
      <c r="AA94" s="35"/>
      <c r="AB94" s="35"/>
      <c r="AC94" s="35"/>
      <c r="AD94" s="35"/>
      <c r="AE94" s="35"/>
    </row>
    <row r="95" spans="1:31" s="2" customFormat="1" ht="25.7" customHeight="1">
      <c r="A95" s="35"/>
      <c r="B95" s="36"/>
      <c r="C95" s="30" t="s">
        <v>26</v>
      </c>
      <c r="D95" s="35"/>
      <c r="E95" s="35"/>
      <c r="F95" s="28" t="str">
        <f>E17</f>
        <v xml:space="preserve"> </v>
      </c>
      <c r="G95" s="35"/>
      <c r="H95" s="35"/>
      <c r="I95" s="30" t="s">
        <v>32</v>
      </c>
      <c r="J95" s="33" t="str">
        <f>E23</f>
        <v>ATELIER G+G s.r.o.</v>
      </c>
      <c r="K95" s="35"/>
      <c r="L95" s="97"/>
      <c r="S95" s="35"/>
      <c r="T95" s="35"/>
      <c r="U95" s="35"/>
      <c r="V95" s="35"/>
      <c r="W95" s="35"/>
      <c r="X95" s="35"/>
      <c r="Y95" s="35"/>
      <c r="Z95" s="35"/>
      <c r="AA95" s="35"/>
      <c r="AB95" s="35"/>
      <c r="AC95" s="35"/>
      <c r="AD95" s="35"/>
      <c r="AE95" s="35"/>
    </row>
    <row r="96" spans="1:31" s="2" customFormat="1" ht="15.2" customHeight="1">
      <c r="A96" s="35"/>
      <c r="B96" s="36"/>
      <c r="C96" s="30" t="s">
        <v>30</v>
      </c>
      <c r="D96" s="35"/>
      <c r="E96" s="35"/>
      <c r="F96" s="28" t="str">
        <f>IF(E20="","",E20)</f>
        <v>Vyplň údaj</v>
      </c>
      <c r="G96" s="35"/>
      <c r="H96" s="35"/>
      <c r="I96" s="30" t="s">
        <v>35</v>
      </c>
      <c r="J96" s="33" t="str">
        <f>E26</f>
        <v xml:space="preserve"> </v>
      </c>
      <c r="K96" s="35"/>
      <c r="L96" s="97"/>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97"/>
      <c r="S97" s="35"/>
      <c r="T97" s="35"/>
      <c r="U97" s="35"/>
      <c r="V97" s="35"/>
      <c r="W97" s="35"/>
      <c r="X97" s="35"/>
      <c r="Y97" s="35"/>
      <c r="Z97" s="35"/>
      <c r="AA97" s="35"/>
      <c r="AB97" s="35"/>
      <c r="AC97" s="35"/>
      <c r="AD97" s="35"/>
      <c r="AE97" s="35"/>
    </row>
    <row r="98" spans="1:65" s="11" customFormat="1" ht="29.25" customHeight="1">
      <c r="A98" s="122"/>
      <c r="B98" s="123"/>
      <c r="C98" s="124" t="s">
        <v>181</v>
      </c>
      <c r="D98" s="125" t="s">
        <v>57</v>
      </c>
      <c r="E98" s="125" t="s">
        <v>53</v>
      </c>
      <c r="F98" s="125" t="s">
        <v>54</v>
      </c>
      <c r="G98" s="125" t="s">
        <v>182</v>
      </c>
      <c r="H98" s="125" t="s">
        <v>183</v>
      </c>
      <c r="I98" s="125" t="s">
        <v>184</v>
      </c>
      <c r="J98" s="125" t="s">
        <v>143</v>
      </c>
      <c r="K98" s="126" t="s">
        <v>185</v>
      </c>
      <c r="L98" s="127"/>
      <c r="M98" s="60" t="s">
        <v>3</v>
      </c>
      <c r="N98" s="61" t="s">
        <v>42</v>
      </c>
      <c r="O98" s="61" t="s">
        <v>186</v>
      </c>
      <c r="P98" s="61" t="s">
        <v>187</v>
      </c>
      <c r="Q98" s="61" t="s">
        <v>188</v>
      </c>
      <c r="R98" s="61" t="s">
        <v>189</v>
      </c>
      <c r="S98" s="61" t="s">
        <v>190</v>
      </c>
      <c r="T98" s="62" t="s">
        <v>191</v>
      </c>
      <c r="U98" s="122"/>
      <c r="V98" s="122"/>
      <c r="W98" s="122"/>
      <c r="X98" s="122"/>
      <c r="Y98" s="122"/>
      <c r="Z98" s="122"/>
      <c r="AA98" s="122"/>
      <c r="AB98" s="122"/>
      <c r="AC98" s="122"/>
      <c r="AD98" s="122"/>
      <c r="AE98" s="122"/>
    </row>
    <row r="99" spans="1:65" s="2" customFormat="1" ht="22.9" customHeight="1">
      <c r="A99" s="35"/>
      <c r="B99" s="36"/>
      <c r="C99" s="67" t="s">
        <v>192</v>
      </c>
      <c r="D99" s="35"/>
      <c r="E99" s="35"/>
      <c r="F99" s="35"/>
      <c r="G99" s="35"/>
      <c r="H99" s="35"/>
      <c r="I99" s="35"/>
      <c r="J99" s="128">
        <f>BK99</f>
        <v>0</v>
      </c>
      <c r="K99" s="35"/>
      <c r="L99" s="36"/>
      <c r="M99" s="63"/>
      <c r="N99" s="54"/>
      <c r="O99" s="64"/>
      <c r="P99" s="129">
        <f>P100</f>
        <v>0</v>
      </c>
      <c r="Q99" s="64"/>
      <c r="R99" s="129">
        <f>R100</f>
        <v>0</v>
      </c>
      <c r="S99" s="64"/>
      <c r="T99" s="130">
        <f>T100</f>
        <v>0</v>
      </c>
      <c r="U99" s="35"/>
      <c r="V99" s="35"/>
      <c r="W99" s="35"/>
      <c r="X99" s="35"/>
      <c r="Y99" s="35"/>
      <c r="Z99" s="35"/>
      <c r="AA99" s="35"/>
      <c r="AB99" s="35"/>
      <c r="AC99" s="35"/>
      <c r="AD99" s="35"/>
      <c r="AE99" s="35"/>
      <c r="AT99" s="20" t="s">
        <v>71</v>
      </c>
      <c r="AU99" s="20" t="s">
        <v>144</v>
      </c>
      <c r="BK99" s="131">
        <f>BK100</f>
        <v>0</v>
      </c>
    </row>
    <row r="100" spans="1:65" s="12" customFormat="1" ht="25.9" customHeight="1">
      <c r="B100" s="132"/>
      <c r="D100" s="133" t="s">
        <v>71</v>
      </c>
      <c r="E100" s="134" t="s">
        <v>2403</v>
      </c>
      <c r="F100" s="134" t="s">
        <v>2404</v>
      </c>
      <c r="I100" s="135"/>
      <c r="J100" s="136">
        <f>BK100</f>
        <v>0</v>
      </c>
      <c r="L100" s="132"/>
      <c r="M100" s="137"/>
      <c r="N100" s="138"/>
      <c r="O100" s="138"/>
      <c r="P100" s="139">
        <f>P101</f>
        <v>0</v>
      </c>
      <c r="Q100" s="138"/>
      <c r="R100" s="139">
        <f>R101</f>
        <v>0</v>
      </c>
      <c r="S100" s="138"/>
      <c r="T100" s="140">
        <f>T101</f>
        <v>0</v>
      </c>
      <c r="AR100" s="133" t="s">
        <v>81</v>
      </c>
      <c r="AT100" s="141" t="s">
        <v>71</v>
      </c>
      <c r="AU100" s="141" t="s">
        <v>72</v>
      </c>
      <c r="AY100" s="133" t="s">
        <v>195</v>
      </c>
      <c r="BK100" s="142">
        <f>BK101</f>
        <v>0</v>
      </c>
    </row>
    <row r="101" spans="1:65" s="12" customFormat="1" ht="22.9" customHeight="1">
      <c r="B101" s="132"/>
      <c r="D101" s="133" t="s">
        <v>71</v>
      </c>
      <c r="E101" s="143" t="s">
        <v>2886</v>
      </c>
      <c r="F101" s="143" t="s">
        <v>2887</v>
      </c>
      <c r="I101" s="135"/>
      <c r="J101" s="144">
        <f>BK101</f>
        <v>0</v>
      </c>
      <c r="L101" s="132"/>
      <c r="M101" s="137"/>
      <c r="N101" s="138"/>
      <c r="O101" s="138"/>
      <c r="P101" s="139">
        <f>P102+P146+P175+P211+P229+P240+P246+P254+P263+P286+P298+P310</f>
        <v>0</v>
      </c>
      <c r="Q101" s="138"/>
      <c r="R101" s="139">
        <f>R102+R146+R175+R211+R229+R240+R246+R254+R263+R286+R298+R310</f>
        <v>0</v>
      </c>
      <c r="S101" s="138"/>
      <c r="T101" s="140">
        <f>T102+T146+T175+T211+T229+T240+T246+T254+T263+T286+T298+T310</f>
        <v>0</v>
      </c>
      <c r="AR101" s="133" t="s">
        <v>81</v>
      </c>
      <c r="AT101" s="141" t="s">
        <v>71</v>
      </c>
      <c r="AU101" s="141" t="s">
        <v>79</v>
      </c>
      <c r="AY101" s="133" t="s">
        <v>195</v>
      </c>
      <c r="BK101" s="142">
        <f>BK102+BK146+BK175+BK211+BK229+BK240+BK246+BK254+BK263+BK286+BK298+BK310</f>
        <v>0</v>
      </c>
    </row>
    <row r="102" spans="1:65" s="12" customFormat="1" ht="20.85" customHeight="1">
      <c r="B102" s="132"/>
      <c r="D102" s="133" t="s">
        <v>71</v>
      </c>
      <c r="E102" s="143" t="s">
        <v>5550</v>
      </c>
      <c r="F102" s="143" t="s">
        <v>5551</v>
      </c>
      <c r="I102" s="135"/>
      <c r="J102" s="144">
        <f>BK102</f>
        <v>0</v>
      </c>
      <c r="L102" s="132"/>
      <c r="M102" s="137"/>
      <c r="N102" s="138"/>
      <c r="O102" s="138"/>
      <c r="P102" s="139">
        <f>SUM(P103:P145)</f>
        <v>0</v>
      </c>
      <c r="Q102" s="138"/>
      <c r="R102" s="139">
        <f>SUM(R103:R145)</f>
        <v>0</v>
      </c>
      <c r="S102" s="138"/>
      <c r="T102" s="140">
        <f>SUM(T103:T145)</f>
        <v>0</v>
      </c>
      <c r="AR102" s="133" t="s">
        <v>79</v>
      </c>
      <c r="AT102" s="141" t="s">
        <v>71</v>
      </c>
      <c r="AU102" s="141" t="s">
        <v>81</v>
      </c>
      <c r="AY102" s="133" t="s">
        <v>195</v>
      </c>
      <c r="BK102" s="142">
        <f>SUM(BK103:BK145)</f>
        <v>0</v>
      </c>
    </row>
    <row r="103" spans="1:65" s="2" customFormat="1" ht="14.45" customHeight="1">
      <c r="A103" s="35"/>
      <c r="B103" s="145"/>
      <c r="C103" s="146" t="s">
        <v>79</v>
      </c>
      <c r="D103" s="146" t="s">
        <v>197</v>
      </c>
      <c r="E103" s="147" t="s">
        <v>5552</v>
      </c>
      <c r="F103" s="148" t="s">
        <v>5553</v>
      </c>
      <c r="G103" s="149" t="s">
        <v>321</v>
      </c>
      <c r="H103" s="150">
        <v>9500</v>
      </c>
      <c r="I103" s="151"/>
      <c r="J103" s="152">
        <f t="shared" ref="J103:J145" si="0">ROUND(I103*H103,2)</f>
        <v>0</v>
      </c>
      <c r="K103" s="148" t="s">
        <v>3</v>
      </c>
      <c r="L103" s="36"/>
      <c r="M103" s="153" t="s">
        <v>3</v>
      </c>
      <c r="N103" s="154" t="s">
        <v>43</v>
      </c>
      <c r="O103" s="56"/>
      <c r="P103" s="155">
        <f t="shared" ref="P103:P145" si="1">O103*H103</f>
        <v>0</v>
      </c>
      <c r="Q103" s="155">
        <v>0</v>
      </c>
      <c r="R103" s="155">
        <f t="shared" ref="R103:R145" si="2">Q103*H103</f>
        <v>0</v>
      </c>
      <c r="S103" s="155">
        <v>0</v>
      </c>
      <c r="T103" s="156">
        <f t="shared" ref="T103:T145" si="3">S103*H103</f>
        <v>0</v>
      </c>
      <c r="U103" s="35"/>
      <c r="V103" s="35"/>
      <c r="W103" s="35"/>
      <c r="X103" s="35"/>
      <c r="Y103" s="35"/>
      <c r="Z103" s="35"/>
      <c r="AA103" s="35"/>
      <c r="AB103" s="35"/>
      <c r="AC103" s="35"/>
      <c r="AD103" s="35"/>
      <c r="AE103" s="35"/>
      <c r="AR103" s="157" t="s">
        <v>202</v>
      </c>
      <c r="AT103" s="157" t="s">
        <v>197</v>
      </c>
      <c r="AU103" s="157" t="s">
        <v>109</v>
      </c>
      <c r="AY103" s="20" t="s">
        <v>195</v>
      </c>
      <c r="BE103" s="158">
        <f t="shared" ref="BE103:BE145" si="4">IF(N103="základní",J103,0)</f>
        <v>0</v>
      </c>
      <c r="BF103" s="158">
        <f t="shared" ref="BF103:BF145" si="5">IF(N103="snížená",J103,0)</f>
        <v>0</v>
      </c>
      <c r="BG103" s="158">
        <f t="shared" ref="BG103:BG145" si="6">IF(N103="zákl. přenesená",J103,0)</f>
        <v>0</v>
      </c>
      <c r="BH103" s="158">
        <f t="shared" ref="BH103:BH145" si="7">IF(N103="sníž. přenesená",J103,0)</f>
        <v>0</v>
      </c>
      <c r="BI103" s="158">
        <f t="shared" ref="BI103:BI145" si="8">IF(N103="nulová",J103,0)</f>
        <v>0</v>
      </c>
      <c r="BJ103" s="20" t="s">
        <v>79</v>
      </c>
      <c r="BK103" s="158">
        <f t="shared" ref="BK103:BK145" si="9">ROUND(I103*H103,2)</f>
        <v>0</v>
      </c>
      <c r="BL103" s="20" t="s">
        <v>202</v>
      </c>
      <c r="BM103" s="157" t="s">
        <v>81</v>
      </c>
    </row>
    <row r="104" spans="1:65" s="2" customFormat="1" ht="14.45" customHeight="1">
      <c r="A104" s="35"/>
      <c r="B104" s="145"/>
      <c r="C104" s="146" t="s">
        <v>81</v>
      </c>
      <c r="D104" s="146" t="s">
        <v>197</v>
      </c>
      <c r="E104" s="147" t="s">
        <v>5554</v>
      </c>
      <c r="F104" s="148" t="s">
        <v>5555</v>
      </c>
      <c r="G104" s="149" t="s">
        <v>321</v>
      </c>
      <c r="H104" s="150">
        <v>19320</v>
      </c>
      <c r="I104" s="151"/>
      <c r="J104" s="152">
        <f t="shared" si="0"/>
        <v>0</v>
      </c>
      <c r="K104" s="148" t="s">
        <v>3</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109</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202</v>
      </c>
    </row>
    <row r="105" spans="1:65" s="2" customFormat="1" ht="14.45" customHeight="1">
      <c r="A105" s="35"/>
      <c r="B105" s="145"/>
      <c r="C105" s="146" t="s">
        <v>109</v>
      </c>
      <c r="D105" s="146" t="s">
        <v>197</v>
      </c>
      <c r="E105" s="147" t="s">
        <v>5556</v>
      </c>
      <c r="F105" s="148" t="s">
        <v>5557</v>
      </c>
      <c r="G105" s="149" t="s">
        <v>321</v>
      </c>
      <c r="H105" s="150">
        <v>18850</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109</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237</v>
      </c>
    </row>
    <row r="106" spans="1:65" s="2" customFormat="1" ht="14.45" customHeight="1">
      <c r="A106" s="35"/>
      <c r="B106" s="145"/>
      <c r="C106" s="146" t="s">
        <v>202</v>
      </c>
      <c r="D106" s="146" t="s">
        <v>197</v>
      </c>
      <c r="E106" s="147" t="s">
        <v>5558</v>
      </c>
      <c r="F106" s="148" t="s">
        <v>5559</v>
      </c>
      <c r="G106" s="149" t="s">
        <v>321</v>
      </c>
      <c r="H106" s="150">
        <v>80</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109</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249</v>
      </c>
    </row>
    <row r="107" spans="1:65" s="2" customFormat="1" ht="14.45" customHeight="1">
      <c r="A107" s="35"/>
      <c r="B107" s="145"/>
      <c r="C107" s="146" t="s">
        <v>231</v>
      </c>
      <c r="D107" s="146" t="s">
        <v>197</v>
      </c>
      <c r="E107" s="147" t="s">
        <v>5560</v>
      </c>
      <c r="F107" s="148" t="s">
        <v>5561</v>
      </c>
      <c r="G107" s="149" t="s">
        <v>321</v>
      </c>
      <c r="H107" s="150">
        <v>1120</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109</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120</v>
      </c>
    </row>
    <row r="108" spans="1:65" s="2" customFormat="1" ht="14.45" customHeight="1">
      <c r="A108" s="35"/>
      <c r="B108" s="145"/>
      <c r="C108" s="146" t="s">
        <v>237</v>
      </c>
      <c r="D108" s="146" t="s">
        <v>197</v>
      </c>
      <c r="E108" s="147" t="s">
        <v>5562</v>
      </c>
      <c r="F108" s="148" t="s">
        <v>5563</v>
      </c>
      <c r="G108" s="149" t="s">
        <v>321</v>
      </c>
      <c r="H108" s="150">
        <v>140</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109</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269</v>
      </c>
    </row>
    <row r="109" spans="1:65" s="2" customFormat="1" ht="14.45" customHeight="1">
      <c r="A109" s="35"/>
      <c r="B109" s="145"/>
      <c r="C109" s="146" t="s">
        <v>244</v>
      </c>
      <c r="D109" s="146" t="s">
        <v>197</v>
      </c>
      <c r="E109" s="147" t="s">
        <v>5564</v>
      </c>
      <c r="F109" s="148" t="s">
        <v>5565</v>
      </c>
      <c r="G109" s="149" t="s">
        <v>321</v>
      </c>
      <c r="H109" s="150">
        <v>3550</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109</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281</v>
      </c>
    </row>
    <row r="110" spans="1:65" s="2" customFormat="1" ht="14.45" customHeight="1">
      <c r="A110" s="35"/>
      <c r="B110" s="145"/>
      <c r="C110" s="146" t="s">
        <v>249</v>
      </c>
      <c r="D110" s="146" t="s">
        <v>197</v>
      </c>
      <c r="E110" s="147" t="s">
        <v>5566</v>
      </c>
      <c r="F110" s="148" t="s">
        <v>5567</v>
      </c>
      <c r="G110" s="149" t="s">
        <v>321</v>
      </c>
      <c r="H110" s="150">
        <v>480</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109</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292</v>
      </c>
    </row>
    <row r="111" spans="1:65" s="2" customFormat="1" ht="14.45" customHeight="1">
      <c r="A111" s="35"/>
      <c r="B111" s="145"/>
      <c r="C111" s="146" t="s">
        <v>254</v>
      </c>
      <c r="D111" s="146" t="s">
        <v>197</v>
      </c>
      <c r="E111" s="147" t="s">
        <v>5568</v>
      </c>
      <c r="F111" s="148" t="s">
        <v>5569</v>
      </c>
      <c r="G111" s="149" t="s">
        <v>321</v>
      </c>
      <c r="H111" s="150">
        <v>200</v>
      </c>
      <c r="I111" s="151"/>
      <c r="J111" s="152">
        <f t="shared" si="0"/>
        <v>0</v>
      </c>
      <c r="K111" s="148" t="s">
        <v>3</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202</v>
      </c>
      <c r="AT111" s="157" t="s">
        <v>197</v>
      </c>
      <c r="AU111" s="157" t="s">
        <v>109</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308</v>
      </c>
    </row>
    <row r="112" spans="1:65" s="2" customFormat="1" ht="14.45" customHeight="1">
      <c r="A112" s="35"/>
      <c r="B112" s="145"/>
      <c r="C112" s="146" t="s">
        <v>120</v>
      </c>
      <c r="D112" s="146" t="s">
        <v>197</v>
      </c>
      <c r="E112" s="147" t="s">
        <v>5570</v>
      </c>
      <c r="F112" s="148" t="s">
        <v>5571</v>
      </c>
      <c r="G112" s="149" t="s">
        <v>321</v>
      </c>
      <c r="H112" s="150">
        <v>400</v>
      </c>
      <c r="I112" s="151"/>
      <c r="J112" s="152">
        <f t="shared" si="0"/>
        <v>0</v>
      </c>
      <c r="K112" s="148" t="s">
        <v>3</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202</v>
      </c>
      <c r="AT112" s="157" t="s">
        <v>197</v>
      </c>
      <c r="AU112" s="157" t="s">
        <v>109</v>
      </c>
      <c r="AY112" s="20" t="s">
        <v>195</v>
      </c>
      <c r="BE112" s="158">
        <f t="shared" si="4"/>
        <v>0</v>
      </c>
      <c r="BF112" s="158">
        <f t="shared" si="5"/>
        <v>0</v>
      </c>
      <c r="BG112" s="158">
        <f t="shared" si="6"/>
        <v>0</v>
      </c>
      <c r="BH112" s="158">
        <f t="shared" si="7"/>
        <v>0</v>
      </c>
      <c r="BI112" s="158">
        <f t="shared" si="8"/>
        <v>0</v>
      </c>
      <c r="BJ112" s="20" t="s">
        <v>79</v>
      </c>
      <c r="BK112" s="158">
        <f t="shared" si="9"/>
        <v>0</v>
      </c>
      <c r="BL112" s="20" t="s">
        <v>202</v>
      </c>
      <c r="BM112" s="157" t="s">
        <v>318</v>
      </c>
    </row>
    <row r="113" spans="1:65" s="2" customFormat="1" ht="14.45" customHeight="1">
      <c r="A113" s="35"/>
      <c r="B113" s="145"/>
      <c r="C113" s="146" t="s">
        <v>123</v>
      </c>
      <c r="D113" s="146" t="s">
        <v>197</v>
      </c>
      <c r="E113" s="147" t="s">
        <v>5572</v>
      </c>
      <c r="F113" s="148" t="s">
        <v>5573</v>
      </c>
      <c r="G113" s="149" t="s">
        <v>321</v>
      </c>
      <c r="H113" s="150">
        <v>100</v>
      </c>
      <c r="I113" s="151"/>
      <c r="J113" s="152">
        <f t="shared" si="0"/>
        <v>0</v>
      </c>
      <c r="K113" s="148" t="s">
        <v>3</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202</v>
      </c>
      <c r="AT113" s="157" t="s">
        <v>197</v>
      </c>
      <c r="AU113" s="157" t="s">
        <v>109</v>
      </c>
      <c r="AY113" s="20" t="s">
        <v>195</v>
      </c>
      <c r="BE113" s="158">
        <f t="shared" si="4"/>
        <v>0</v>
      </c>
      <c r="BF113" s="158">
        <f t="shared" si="5"/>
        <v>0</v>
      </c>
      <c r="BG113" s="158">
        <f t="shared" si="6"/>
        <v>0</v>
      </c>
      <c r="BH113" s="158">
        <f t="shared" si="7"/>
        <v>0</v>
      </c>
      <c r="BI113" s="158">
        <f t="shared" si="8"/>
        <v>0</v>
      </c>
      <c r="BJ113" s="20" t="s">
        <v>79</v>
      </c>
      <c r="BK113" s="158">
        <f t="shared" si="9"/>
        <v>0</v>
      </c>
      <c r="BL113" s="20" t="s">
        <v>202</v>
      </c>
      <c r="BM113" s="157" t="s">
        <v>331</v>
      </c>
    </row>
    <row r="114" spans="1:65" s="2" customFormat="1" ht="14.45" customHeight="1">
      <c r="A114" s="35"/>
      <c r="B114" s="145"/>
      <c r="C114" s="146" t="s">
        <v>269</v>
      </c>
      <c r="D114" s="146" t="s">
        <v>197</v>
      </c>
      <c r="E114" s="147" t="s">
        <v>5574</v>
      </c>
      <c r="F114" s="148" t="s">
        <v>5575</v>
      </c>
      <c r="G114" s="149" t="s">
        <v>321</v>
      </c>
      <c r="H114" s="150">
        <v>240</v>
      </c>
      <c r="I114" s="151"/>
      <c r="J114" s="152">
        <f t="shared" si="0"/>
        <v>0</v>
      </c>
      <c r="K114" s="148" t="s">
        <v>3</v>
      </c>
      <c r="L114" s="36"/>
      <c r="M114" s="153" t="s">
        <v>3</v>
      </c>
      <c r="N114" s="154" t="s">
        <v>43</v>
      </c>
      <c r="O114" s="56"/>
      <c r="P114" s="155">
        <f t="shared" si="1"/>
        <v>0</v>
      </c>
      <c r="Q114" s="155">
        <v>0</v>
      </c>
      <c r="R114" s="155">
        <f t="shared" si="2"/>
        <v>0</v>
      </c>
      <c r="S114" s="155">
        <v>0</v>
      </c>
      <c r="T114" s="156">
        <f t="shared" si="3"/>
        <v>0</v>
      </c>
      <c r="U114" s="35"/>
      <c r="V114" s="35"/>
      <c r="W114" s="35"/>
      <c r="X114" s="35"/>
      <c r="Y114" s="35"/>
      <c r="Z114" s="35"/>
      <c r="AA114" s="35"/>
      <c r="AB114" s="35"/>
      <c r="AC114" s="35"/>
      <c r="AD114" s="35"/>
      <c r="AE114" s="35"/>
      <c r="AR114" s="157" t="s">
        <v>202</v>
      </c>
      <c r="AT114" s="157" t="s">
        <v>197</v>
      </c>
      <c r="AU114" s="157" t="s">
        <v>109</v>
      </c>
      <c r="AY114" s="20" t="s">
        <v>195</v>
      </c>
      <c r="BE114" s="158">
        <f t="shared" si="4"/>
        <v>0</v>
      </c>
      <c r="BF114" s="158">
        <f t="shared" si="5"/>
        <v>0</v>
      </c>
      <c r="BG114" s="158">
        <f t="shared" si="6"/>
        <v>0</v>
      </c>
      <c r="BH114" s="158">
        <f t="shared" si="7"/>
        <v>0</v>
      </c>
      <c r="BI114" s="158">
        <f t="shared" si="8"/>
        <v>0</v>
      </c>
      <c r="BJ114" s="20" t="s">
        <v>79</v>
      </c>
      <c r="BK114" s="158">
        <f t="shared" si="9"/>
        <v>0</v>
      </c>
      <c r="BL114" s="20" t="s">
        <v>202</v>
      </c>
      <c r="BM114" s="157" t="s">
        <v>340</v>
      </c>
    </row>
    <row r="115" spans="1:65" s="2" customFormat="1" ht="14.45" customHeight="1">
      <c r="A115" s="35"/>
      <c r="B115" s="145"/>
      <c r="C115" s="146" t="s">
        <v>278</v>
      </c>
      <c r="D115" s="146" t="s">
        <v>197</v>
      </c>
      <c r="E115" s="147" t="s">
        <v>5576</v>
      </c>
      <c r="F115" s="148" t="s">
        <v>5577</v>
      </c>
      <c r="G115" s="149" t="s">
        <v>321</v>
      </c>
      <c r="H115" s="150">
        <v>120</v>
      </c>
      <c r="I115" s="151"/>
      <c r="J115" s="152">
        <f t="shared" si="0"/>
        <v>0</v>
      </c>
      <c r="K115" s="148" t="s">
        <v>3</v>
      </c>
      <c r="L115" s="36"/>
      <c r="M115" s="153" t="s">
        <v>3</v>
      </c>
      <c r="N115" s="154" t="s">
        <v>43</v>
      </c>
      <c r="O115" s="56"/>
      <c r="P115" s="155">
        <f t="shared" si="1"/>
        <v>0</v>
      </c>
      <c r="Q115" s="155">
        <v>0</v>
      </c>
      <c r="R115" s="155">
        <f t="shared" si="2"/>
        <v>0</v>
      </c>
      <c r="S115" s="155">
        <v>0</v>
      </c>
      <c r="T115" s="156">
        <f t="shared" si="3"/>
        <v>0</v>
      </c>
      <c r="U115" s="35"/>
      <c r="V115" s="35"/>
      <c r="W115" s="35"/>
      <c r="X115" s="35"/>
      <c r="Y115" s="35"/>
      <c r="Z115" s="35"/>
      <c r="AA115" s="35"/>
      <c r="AB115" s="35"/>
      <c r="AC115" s="35"/>
      <c r="AD115" s="35"/>
      <c r="AE115" s="35"/>
      <c r="AR115" s="157" t="s">
        <v>202</v>
      </c>
      <c r="AT115" s="157" t="s">
        <v>197</v>
      </c>
      <c r="AU115" s="157" t="s">
        <v>109</v>
      </c>
      <c r="AY115" s="20" t="s">
        <v>195</v>
      </c>
      <c r="BE115" s="158">
        <f t="shared" si="4"/>
        <v>0</v>
      </c>
      <c r="BF115" s="158">
        <f t="shared" si="5"/>
        <v>0</v>
      </c>
      <c r="BG115" s="158">
        <f t="shared" si="6"/>
        <v>0</v>
      </c>
      <c r="BH115" s="158">
        <f t="shared" si="7"/>
        <v>0</v>
      </c>
      <c r="BI115" s="158">
        <f t="shared" si="8"/>
        <v>0</v>
      </c>
      <c r="BJ115" s="20" t="s">
        <v>79</v>
      </c>
      <c r="BK115" s="158">
        <f t="shared" si="9"/>
        <v>0</v>
      </c>
      <c r="BL115" s="20" t="s">
        <v>202</v>
      </c>
      <c r="BM115" s="157" t="s">
        <v>349</v>
      </c>
    </row>
    <row r="116" spans="1:65" s="2" customFormat="1" ht="14.45" customHeight="1">
      <c r="A116" s="35"/>
      <c r="B116" s="145"/>
      <c r="C116" s="146" t="s">
        <v>281</v>
      </c>
      <c r="D116" s="146" t="s">
        <v>197</v>
      </c>
      <c r="E116" s="147" t="s">
        <v>5578</v>
      </c>
      <c r="F116" s="148" t="s">
        <v>5579</v>
      </c>
      <c r="G116" s="149" t="s">
        <v>321</v>
      </c>
      <c r="H116" s="150">
        <v>90</v>
      </c>
      <c r="I116" s="151"/>
      <c r="J116" s="152">
        <f t="shared" si="0"/>
        <v>0</v>
      </c>
      <c r="K116" s="148" t="s">
        <v>3</v>
      </c>
      <c r="L116" s="36"/>
      <c r="M116" s="153" t="s">
        <v>3</v>
      </c>
      <c r="N116" s="154" t="s">
        <v>43</v>
      </c>
      <c r="O116" s="56"/>
      <c r="P116" s="155">
        <f t="shared" si="1"/>
        <v>0</v>
      </c>
      <c r="Q116" s="155">
        <v>0</v>
      </c>
      <c r="R116" s="155">
        <f t="shared" si="2"/>
        <v>0</v>
      </c>
      <c r="S116" s="155">
        <v>0</v>
      </c>
      <c r="T116" s="156">
        <f t="shared" si="3"/>
        <v>0</v>
      </c>
      <c r="U116" s="35"/>
      <c r="V116" s="35"/>
      <c r="W116" s="35"/>
      <c r="X116" s="35"/>
      <c r="Y116" s="35"/>
      <c r="Z116" s="35"/>
      <c r="AA116" s="35"/>
      <c r="AB116" s="35"/>
      <c r="AC116" s="35"/>
      <c r="AD116" s="35"/>
      <c r="AE116" s="35"/>
      <c r="AR116" s="157" t="s">
        <v>202</v>
      </c>
      <c r="AT116" s="157" t="s">
        <v>197</v>
      </c>
      <c r="AU116" s="157" t="s">
        <v>109</v>
      </c>
      <c r="AY116" s="20" t="s">
        <v>195</v>
      </c>
      <c r="BE116" s="158">
        <f t="shared" si="4"/>
        <v>0</v>
      </c>
      <c r="BF116" s="158">
        <f t="shared" si="5"/>
        <v>0</v>
      </c>
      <c r="BG116" s="158">
        <f t="shared" si="6"/>
        <v>0</v>
      </c>
      <c r="BH116" s="158">
        <f t="shared" si="7"/>
        <v>0</v>
      </c>
      <c r="BI116" s="158">
        <f t="shared" si="8"/>
        <v>0</v>
      </c>
      <c r="BJ116" s="20" t="s">
        <v>79</v>
      </c>
      <c r="BK116" s="158">
        <f t="shared" si="9"/>
        <v>0</v>
      </c>
      <c r="BL116" s="20" t="s">
        <v>202</v>
      </c>
      <c r="BM116" s="157" t="s">
        <v>360</v>
      </c>
    </row>
    <row r="117" spans="1:65" s="2" customFormat="1" ht="14.45" customHeight="1">
      <c r="A117" s="35"/>
      <c r="B117" s="145"/>
      <c r="C117" s="146" t="s">
        <v>9</v>
      </c>
      <c r="D117" s="146" t="s">
        <v>197</v>
      </c>
      <c r="E117" s="147" t="s">
        <v>5580</v>
      </c>
      <c r="F117" s="148" t="s">
        <v>5581</v>
      </c>
      <c r="G117" s="149" t="s">
        <v>321</v>
      </c>
      <c r="H117" s="150">
        <v>70</v>
      </c>
      <c r="I117" s="151"/>
      <c r="J117" s="152">
        <f t="shared" si="0"/>
        <v>0</v>
      </c>
      <c r="K117" s="148" t="s">
        <v>3</v>
      </c>
      <c r="L117" s="36"/>
      <c r="M117" s="153" t="s">
        <v>3</v>
      </c>
      <c r="N117" s="154" t="s">
        <v>43</v>
      </c>
      <c r="O117" s="56"/>
      <c r="P117" s="155">
        <f t="shared" si="1"/>
        <v>0</v>
      </c>
      <c r="Q117" s="155">
        <v>0</v>
      </c>
      <c r="R117" s="155">
        <f t="shared" si="2"/>
        <v>0</v>
      </c>
      <c r="S117" s="155">
        <v>0</v>
      </c>
      <c r="T117" s="156">
        <f t="shared" si="3"/>
        <v>0</v>
      </c>
      <c r="U117" s="35"/>
      <c r="V117" s="35"/>
      <c r="W117" s="35"/>
      <c r="X117" s="35"/>
      <c r="Y117" s="35"/>
      <c r="Z117" s="35"/>
      <c r="AA117" s="35"/>
      <c r="AB117" s="35"/>
      <c r="AC117" s="35"/>
      <c r="AD117" s="35"/>
      <c r="AE117" s="35"/>
      <c r="AR117" s="157" t="s">
        <v>202</v>
      </c>
      <c r="AT117" s="157" t="s">
        <v>197</v>
      </c>
      <c r="AU117" s="157" t="s">
        <v>109</v>
      </c>
      <c r="AY117" s="20" t="s">
        <v>195</v>
      </c>
      <c r="BE117" s="158">
        <f t="shared" si="4"/>
        <v>0</v>
      </c>
      <c r="BF117" s="158">
        <f t="shared" si="5"/>
        <v>0</v>
      </c>
      <c r="BG117" s="158">
        <f t="shared" si="6"/>
        <v>0</v>
      </c>
      <c r="BH117" s="158">
        <f t="shared" si="7"/>
        <v>0</v>
      </c>
      <c r="BI117" s="158">
        <f t="shared" si="8"/>
        <v>0</v>
      </c>
      <c r="BJ117" s="20" t="s">
        <v>79</v>
      </c>
      <c r="BK117" s="158">
        <f t="shared" si="9"/>
        <v>0</v>
      </c>
      <c r="BL117" s="20" t="s">
        <v>202</v>
      </c>
      <c r="BM117" s="157" t="s">
        <v>375</v>
      </c>
    </row>
    <row r="118" spans="1:65" s="2" customFormat="1" ht="14.45" customHeight="1">
      <c r="A118" s="35"/>
      <c r="B118" s="145"/>
      <c r="C118" s="146" t="s">
        <v>292</v>
      </c>
      <c r="D118" s="146" t="s">
        <v>197</v>
      </c>
      <c r="E118" s="147" t="s">
        <v>5582</v>
      </c>
      <c r="F118" s="148" t="s">
        <v>5583</v>
      </c>
      <c r="G118" s="149" t="s">
        <v>321</v>
      </c>
      <c r="H118" s="150">
        <v>140</v>
      </c>
      <c r="I118" s="151"/>
      <c r="J118" s="152">
        <f t="shared" si="0"/>
        <v>0</v>
      </c>
      <c r="K118" s="148" t="s">
        <v>3</v>
      </c>
      <c r="L118" s="36"/>
      <c r="M118" s="153" t="s">
        <v>3</v>
      </c>
      <c r="N118" s="154" t="s">
        <v>43</v>
      </c>
      <c r="O118" s="56"/>
      <c r="P118" s="155">
        <f t="shared" si="1"/>
        <v>0</v>
      </c>
      <c r="Q118" s="155">
        <v>0</v>
      </c>
      <c r="R118" s="155">
        <f t="shared" si="2"/>
        <v>0</v>
      </c>
      <c r="S118" s="155">
        <v>0</v>
      </c>
      <c r="T118" s="156">
        <f t="shared" si="3"/>
        <v>0</v>
      </c>
      <c r="U118" s="35"/>
      <c r="V118" s="35"/>
      <c r="W118" s="35"/>
      <c r="X118" s="35"/>
      <c r="Y118" s="35"/>
      <c r="Z118" s="35"/>
      <c r="AA118" s="35"/>
      <c r="AB118" s="35"/>
      <c r="AC118" s="35"/>
      <c r="AD118" s="35"/>
      <c r="AE118" s="35"/>
      <c r="AR118" s="157" t="s">
        <v>202</v>
      </c>
      <c r="AT118" s="157" t="s">
        <v>197</v>
      </c>
      <c r="AU118" s="157" t="s">
        <v>109</v>
      </c>
      <c r="AY118" s="20" t="s">
        <v>195</v>
      </c>
      <c r="BE118" s="158">
        <f t="shared" si="4"/>
        <v>0</v>
      </c>
      <c r="BF118" s="158">
        <f t="shared" si="5"/>
        <v>0</v>
      </c>
      <c r="BG118" s="158">
        <f t="shared" si="6"/>
        <v>0</v>
      </c>
      <c r="BH118" s="158">
        <f t="shared" si="7"/>
        <v>0</v>
      </c>
      <c r="BI118" s="158">
        <f t="shared" si="8"/>
        <v>0</v>
      </c>
      <c r="BJ118" s="20" t="s">
        <v>79</v>
      </c>
      <c r="BK118" s="158">
        <f t="shared" si="9"/>
        <v>0</v>
      </c>
      <c r="BL118" s="20" t="s">
        <v>202</v>
      </c>
      <c r="BM118" s="157" t="s">
        <v>392</v>
      </c>
    </row>
    <row r="119" spans="1:65" s="2" customFormat="1" ht="14.45" customHeight="1">
      <c r="A119" s="35"/>
      <c r="B119" s="145"/>
      <c r="C119" s="146" t="s">
        <v>297</v>
      </c>
      <c r="D119" s="146" t="s">
        <v>197</v>
      </c>
      <c r="E119" s="147" t="s">
        <v>5584</v>
      </c>
      <c r="F119" s="148" t="s">
        <v>5585</v>
      </c>
      <c r="G119" s="149" t="s">
        <v>321</v>
      </c>
      <c r="H119" s="150">
        <v>200</v>
      </c>
      <c r="I119" s="151"/>
      <c r="J119" s="152">
        <f t="shared" si="0"/>
        <v>0</v>
      </c>
      <c r="K119" s="148" t="s">
        <v>3</v>
      </c>
      <c r="L119" s="36"/>
      <c r="M119" s="153" t="s">
        <v>3</v>
      </c>
      <c r="N119" s="154" t="s">
        <v>43</v>
      </c>
      <c r="O119" s="56"/>
      <c r="P119" s="155">
        <f t="shared" si="1"/>
        <v>0</v>
      </c>
      <c r="Q119" s="155">
        <v>0</v>
      </c>
      <c r="R119" s="155">
        <f t="shared" si="2"/>
        <v>0</v>
      </c>
      <c r="S119" s="155">
        <v>0</v>
      </c>
      <c r="T119" s="156">
        <f t="shared" si="3"/>
        <v>0</v>
      </c>
      <c r="U119" s="35"/>
      <c r="V119" s="35"/>
      <c r="W119" s="35"/>
      <c r="X119" s="35"/>
      <c r="Y119" s="35"/>
      <c r="Z119" s="35"/>
      <c r="AA119" s="35"/>
      <c r="AB119" s="35"/>
      <c r="AC119" s="35"/>
      <c r="AD119" s="35"/>
      <c r="AE119" s="35"/>
      <c r="AR119" s="157" t="s">
        <v>202</v>
      </c>
      <c r="AT119" s="157" t="s">
        <v>197</v>
      </c>
      <c r="AU119" s="157" t="s">
        <v>109</v>
      </c>
      <c r="AY119" s="20" t="s">
        <v>195</v>
      </c>
      <c r="BE119" s="158">
        <f t="shared" si="4"/>
        <v>0</v>
      </c>
      <c r="BF119" s="158">
        <f t="shared" si="5"/>
        <v>0</v>
      </c>
      <c r="BG119" s="158">
        <f t="shared" si="6"/>
        <v>0</v>
      </c>
      <c r="BH119" s="158">
        <f t="shared" si="7"/>
        <v>0</v>
      </c>
      <c r="BI119" s="158">
        <f t="shared" si="8"/>
        <v>0</v>
      </c>
      <c r="BJ119" s="20" t="s">
        <v>79</v>
      </c>
      <c r="BK119" s="158">
        <f t="shared" si="9"/>
        <v>0</v>
      </c>
      <c r="BL119" s="20" t="s">
        <v>202</v>
      </c>
      <c r="BM119" s="157" t="s">
        <v>407</v>
      </c>
    </row>
    <row r="120" spans="1:65" s="2" customFormat="1" ht="24.2" customHeight="1">
      <c r="A120" s="35"/>
      <c r="B120" s="145"/>
      <c r="C120" s="146" t="s">
        <v>308</v>
      </c>
      <c r="D120" s="146" t="s">
        <v>197</v>
      </c>
      <c r="E120" s="147" t="s">
        <v>5586</v>
      </c>
      <c r="F120" s="148" t="s">
        <v>5587</v>
      </c>
      <c r="G120" s="149" t="s">
        <v>321</v>
      </c>
      <c r="H120" s="150">
        <v>460</v>
      </c>
      <c r="I120" s="151"/>
      <c r="J120" s="152">
        <f t="shared" si="0"/>
        <v>0</v>
      </c>
      <c r="K120" s="148" t="s">
        <v>3</v>
      </c>
      <c r="L120" s="36"/>
      <c r="M120" s="153" t="s">
        <v>3</v>
      </c>
      <c r="N120" s="154" t="s">
        <v>43</v>
      </c>
      <c r="O120" s="56"/>
      <c r="P120" s="155">
        <f t="shared" si="1"/>
        <v>0</v>
      </c>
      <c r="Q120" s="155">
        <v>0</v>
      </c>
      <c r="R120" s="155">
        <f t="shared" si="2"/>
        <v>0</v>
      </c>
      <c r="S120" s="155">
        <v>0</v>
      </c>
      <c r="T120" s="156">
        <f t="shared" si="3"/>
        <v>0</v>
      </c>
      <c r="U120" s="35"/>
      <c r="V120" s="35"/>
      <c r="W120" s="35"/>
      <c r="X120" s="35"/>
      <c r="Y120" s="35"/>
      <c r="Z120" s="35"/>
      <c r="AA120" s="35"/>
      <c r="AB120" s="35"/>
      <c r="AC120" s="35"/>
      <c r="AD120" s="35"/>
      <c r="AE120" s="35"/>
      <c r="AR120" s="157" t="s">
        <v>202</v>
      </c>
      <c r="AT120" s="157" t="s">
        <v>197</v>
      </c>
      <c r="AU120" s="157" t="s">
        <v>109</v>
      </c>
      <c r="AY120" s="20" t="s">
        <v>195</v>
      </c>
      <c r="BE120" s="158">
        <f t="shared" si="4"/>
        <v>0</v>
      </c>
      <c r="BF120" s="158">
        <f t="shared" si="5"/>
        <v>0</v>
      </c>
      <c r="BG120" s="158">
        <f t="shared" si="6"/>
        <v>0</v>
      </c>
      <c r="BH120" s="158">
        <f t="shared" si="7"/>
        <v>0</v>
      </c>
      <c r="BI120" s="158">
        <f t="shared" si="8"/>
        <v>0</v>
      </c>
      <c r="BJ120" s="20" t="s">
        <v>79</v>
      </c>
      <c r="BK120" s="158">
        <f t="shared" si="9"/>
        <v>0</v>
      </c>
      <c r="BL120" s="20" t="s">
        <v>202</v>
      </c>
      <c r="BM120" s="157" t="s">
        <v>419</v>
      </c>
    </row>
    <row r="121" spans="1:65" s="2" customFormat="1" ht="24.2" customHeight="1">
      <c r="A121" s="35"/>
      <c r="B121" s="145"/>
      <c r="C121" s="146" t="s">
        <v>313</v>
      </c>
      <c r="D121" s="146" t="s">
        <v>197</v>
      </c>
      <c r="E121" s="147" t="s">
        <v>5588</v>
      </c>
      <c r="F121" s="148" t="s">
        <v>5589</v>
      </c>
      <c r="G121" s="149" t="s">
        <v>321</v>
      </c>
      <c r="H121" s="150">
        <v>20350</v>
      </c>
      <c r="I121" s="151"/>
      <c r="J121" s="152">
        <f t="shared" si="0"/>
        <v>0</v>
      </c>
      <c r="K121" s="148" t="s">
        <v>3</v>
      </c>
      <c r="L121" s="36"/>
      <c r="M121" s="153" t="s">
        <v>3</v>
      </c>
      <c r="N121" s="154" t="s">
        <v>43</v>
      </c>
      <c r="O121" s="56"/>
      <c r="P121" s="155">
        <f t="shared" si="1"/>
        <v>0</v>
      </c>
      <c r="Q121" s="155">
        <v>0</v>
      </c>
      <c r="R121" s="155">
        <f t="shared" si="2"/>
        <v>0</v>
      </c>
      <c r="S121" s="155">
        <v>0</v>
      </c>
      <c r="T121" s="156">
        <f t="shared" si="3"/>
        <v>0</v>
      </c>
      <c r="U121" s="35"/>
      <c r="V121" s="35"/>
      <c r="W121" s="35"/>
      <c r="X121" s="35"/>
      <c r="Y121" s="35"/>
      <c r="Z121" s="35"/>
      <c r="AA121" s="35"/>
      <c r="AB121" s="35"/>
      <c r="AC121" s="35"/>
      <c r="AD121" s="35"/>
      <c r="AE121" s="35"/>
      <c r="AR121" s="157" t="s">
        <v>202</v>
      </c>
      <c r="AT121" s="157" t="s">
        <v>197</v>
      </c>
      <c r="AU121" s="157" t="s">
        <v>109</v>
      </c>
      <c r="AY121" s="20" t="s">
        <v>195</v>
      </c>
      <c r="BE121" s="158">
        <f t="shared" si="4"/>
        <v>0</v>
      </c>
      <c r="BF121" s="158">
        <f t="shared" si="5"/>
        <v>0</v>
      </c>
      <c r="BG121" s="158">
        <f t="shared" si="6"/>
        <v>0</v>
      </c>
      <c r="BH121" s="158">
        <f t="shared" si="7"/>
        <v>0</v>
      </c>
      <c r="BI121" s="158">
        <f t="shared" si="8"/>
        <v>0</v>
      </c>
      <c r="BJ121" s="20" t="s">
        <v>79</v>
      </c>
      <c r="BK121" s="158">
        <f t="shared" si="9"/>
        <v>0</v>
      </c>
      <c r="BL121" s="20" t="s">
        <v>202</v>
      </c>
      <c r="BM121" s="157" t="s">
        <v>428</v>
      </c>
    </row>
    <row r="122" spans="1:65" s="2" customFormat="1" ht="24.2" customHeight="1">
      <c r="A122" s="35"/>
      <c r="B122" s="145"/>
      <c r="C122" s="146" t="s">
        <v>318</v>
      </c>
      <c r="D122" s="146" t="s">
        <v>197</v>
      </c>
      <c r="E122" s="147" t="s">
        <v>5590</v>
      </c>
      <c r="F122" s="148" t="s">
        <v>5591</v>
      </c>
      <c r="G122" s="149" t="s">
        <v>321</v>
      </c>
      <c r="H122" s="150">
        <v>15160</v>
      </c>
      <c r="I122" s="151"/>
      <c r="J122" s="152">
        <f t="shared" si="0"/>
        <v>0</v>
      </c>
      <c r="K122" s="148" t="s">
        <v>3</v>
      </c>
      <c r="L122" s="36"/>
      <c r="M122" s="153" t="s">
        <v>3</v>
      </c>
      <c r="N122" s="154" t="s">
        <v>43</v>
      </c>
      <c r="O122" s="56"/>
      <c r="P122" s="155">
        <f t="shared" si="1"/>
        <v>0</v>
      </c>
      <c r="Q122" s="155">
        <v>0</v>
      </c>
      <c r="R122" s="155">
        <f t="shared" si="2"/>
        <v>0</v>
      </c>
      <c r="S122" s="155">
        <v>0</v>
      </c>
      <c r="T122" s="156">
        <f t="shared" si="3"/>
        <v>0</v>
      </c>
      <c r="U122" s="35"/>
      <c r="V122" s="35"/>
      <c r="W122" s="35"/>
      <c r="X122" s="35"/>
      <c r="Y122" s="35"/>
      <c r="Z122" s="35"/>
      <c r="AA122" s="35"/>
      <c r="AB122" s="35"/>
      <c r="AC122" s="35"/>
      <c r="AD122" s="35"/>
      <c r="AE122" s="35"/>
      <c r="AR122" s="157" t="s">
        <v>202</v>
      </c>
      <c r="AT122" s="157" t="s">
        <v>197</v>
      </c>
      <c r="AU122" s="157" t="s">
        <v>109</v>
      </c>
      <c r="AY122" s="20" t="s">
        <v>195</v>
      </c>
      <c r="BE122" s="158">
        <f t="shared" si="4"/>
        <v>0</v>
      </c>
      <c r="BF122" s="158">
        <f t="shared" si="5"/>
        <v>0</v>
      </c>
      <c r="BG122" s="158">
        <f t="shared" si="6"/>
        <v>0</v>
      </c>
      <c r="BH122" s="158">
        <f t="shared" si="7"/>
        <v>0</v>
      </c>
      <c r="BI122" s="158">
        <f t="shared" si="8"/>
        <v>0</v>
      </c>
      <c r="BJ122" s="20" t="s">
        <v>79</v>
      </c>
      <c r="BK122" s="158">
        <f t="shared" si="9"/>
        <v>0</v>
      </c>
      <c r="BL122" s="20" t="s">
        <v>202</v>
      </c>
      <c r="BM122" s="157" t="s">
        <v>443</v>
      </c>
    </row>
    <row r="123" spans="1:65" s="2" customFormat="1" ht="24.2" customHeight="1">
      <c r="A123" s="35"/>
      <c r="B123" s="145"/>
      <c r="C123" s="146" t="s">
        <v>8</v>
      </c>
      <c r="D123" s="146" t="s">
        <v>197</v>
      </c>
      <c r="E123" s="147" t="s">
        <v>5592</v>
      </c>
      <c r="F123" s="148" t="s">
        <v>5593</v>
      </c>
      <c r="G123" s="149" t="s">
        <v>321</v>
      </c>
      <c r="H123" s="150">
        <v>20</v>
      </c>
      <c r="I123" s="151"/>
      <c r="J123" s="152">
        <f t="shared" si="0"/>
        <v>0</v>
      </c>
      <c r="K123" s="148" t="s">
        <v>3</v>
      </c>
      <c r="L123" s="36"/>
      <c r="M123" s="153" t="s">
        <v>3</v>
      </c>
      <c r="N123" s="154" t="s">
        <v>43</v>
      </c>
      <c r="O123" s="56"/>
      <c r="P123" s="155">
        <f t="shared" si="1"/>
        <v>0</v>
      </c>
      <c r="Q123" s="155">
        <v>0</v>
      </c>
      <c r="R123" s="155">
        <f t="shared" si="2"/>
        <v>0</v>
      </c>
      <c r="S123" s="155">
        <v>0</v>
      </c>
      <c r="T123" s="156">
        <f t="shared" si="3"/>
        <v>0</v>
      </c>
      <c r="U123" s="35"/>
      <c r="V123" s="35"/>
      <c r="W123" s="35"/>
      <c r="X123" s="35"/>
      <c r="Y123" s="35"/>
      <c r="Z123" s="35"/>
      <c r="AA123" s="35"/>
      <c r="AB123" s="35"/>
      <c r="AC123" s="35"/>
      <c r="AD123" s="35"/>
      <c r="AE123" s="35"/>
      <c r="AR123" s="157" t="s">
        <v>202</v>
      </c>
      <c r="AT123" s="157" t="s">
        <v>197</v>
      </c>
      <c r="AU123" s="157" t="s">
        <v>109</v>
      </c>
      <c r="AY123" s="20" t="s">
        <v>195</v>
      </c>
      <c r="BE123" s="158">
        <f t="shared" si="4"/>
        <v>0</v>
      </c>
      <c r="BF123" s="158">
        <f t="shared" si="5"/>
        <v>0</v>
      </c>
      <c r="BG123" s="158">
        <f t="shared" si="6"/>
        <v>0</v>
      </c>
      <c r="BH123" s="158">
        <f t="shared" si="7"/>
        <v>0</v>
      </c>
      <c r="BI123" s="158">
        <f t="shared" si="8"/>
        <v>0</v>
      </c>
      <c r="BJ123" s="20" t="s">
        <v>79</v>
      </c>
      <c r="BK123" s="158">
        <f t="shared" si="9"/>
        <v>0</v>
      </c>
      <c r="BL123" s="20" t="s">
        <v>202</v>
      </c>
      <c r="BM123" s="157" t="s">
        <v>454</v>
      </c>
    </row>
    <row r="124" spans="1:65" s="2" customFormat="1" ht="24.2" customHeight="1">
      <c r="A124" s="35"/>
      <c r="B124" s="145"/>
      <c r="C124" s="146" t="s">
        <v>331</v>
      </c>
      <c r="D124" s="146" t="s">
        <v>197</v>
      </c>
      <c r="E124" s="147" t="s">
        <v>5594</v>
      </c>
      <c r="F124" s="148" t="s">
        <v>5595</v>
      </c>
      <c r="G124" s="149" t="s">
        <v>321</v>
      </c>
      <c r="H124" s="150">
        <v>140</v>
      </c>
      <c r="I124" s="151"/>
      <c r="J124" s="152">
        <f t="shared" si="0"/>
        <v>0</v>
      </c>
      <c r="K124" s="148" t="s">
        <v>3</v>
      </c>
      <c r="L124" s="36"/>
      <c r="M124" s="153" t="s">
        <v>3</v>
      </c>
      <c r="N124" s="154" t="s">
        <v>43</v>
      </c>
      <c r="O124" s="56"/>
      <c r="P124" s="155">
        <f t="shared" si="1"/>
        <v>0</v>
      </c>
      <c r="Q124" s="155">
        <v>0</v>
      </c>
      <c r="R124" s="155">
        <f t="shared" si="2"/>
        <v>0</v>
      </c>
      <c r="S124" s="155">
        <v>0</v>
      </c>
      <c r="T124" s="156">
        <f t="shared" si="3"/>
        <v>0</v>
      </c>
      <c r="U124" s="35"/>
      <c r="V124" s="35"/>
      <c r="W124" s="35"/>
      <c r="X124" s="35"/>
      <c r="Y124" s="35"/>
      <c r="Z124" s="35"/>
      <c r="AA124" s="35"/>
      <c r="AB124" s="35"/>
      <c r="AC124" s="35"/>
      <c r="AD124" s="35"/>
      <c r="AE124" s="35"/>
      <c r="AR124" s="157" t="s">
        <v>202</v>
      </c>
      <c r="AT124" s="157" t="s">
        <v>197</v>
      </c>
      <c r="AU124" s="157" t="s">
        <v>109</v>
      </c>
      <c r="AY124" s="20" t="s">
        <v>195</v>
      </c>
      <c r="BE124" s="158">
        <f t="shared" si="4"/>
        <v>0</v>
      </c>
      <c r="BF124" s="158">
        <f t="shared" si="5"/>
        <v>0</v>
      </c>
      <c r="BG124" s="158">
        <f t="shared" si="6"/>
        <v>0</v>
      </c>
      <c r="BH124" s="158">
        <f t="shared" si="7"/>
        <v>0</v>
      </c>
      <c r="BI124" s="158">
        <f t="shared" si="8"/>
        <v>0</v>
      </c>
      <c r="BJ124" s="20" t="s">
        <v>79</v>
      </c>
      <c r="BK124" s="158">
        <f t="shared" si="9"/>
        <v>0</v>
      </c>
      <c r="BL124" s="20" t="s">
        <v>202</v>
      </c>
      <c r="BM124" s="157" t="s">
        <v>464</v>
      </c>
    </row>
    <row r="125" spans="1:65" s="2" customFormat="1" ht="24.2" customHeight="1">
      <c r="A125" s="35"/>
      <c r="B125" s="145"/>
      <c r="C125" s="146" t="s">
        <v>336</v>
      </c>
      <c r="D125" s="146" t="s">
        <v>197</v>
      </c>
      <c r="E125" s="147" t="s">
        <v>5596</v>
      </c>
      <c r="F125" s="148" t="s">
        <v>5597</v>
      </c>
      <c r="G125" s="149" t="s">
        <v>321</v>
      </c>
      <c r="H125" s="150">
        <v>480</v>
      </c>
      <c r="I125" s="151"/>
      <c r="J125" s="152">
        <f t="shared" si="0"/>
        <v>0</v>
      </c>
      <c r="K125" s="148" t="s">
        <v>3</v>
      </c>
      <c r="L125" s="36"/>
      <c r="M125" s="153" t="s">
        <v>3</v>
      </c>
      <c r="N125" s="154" t="s">
        <v>43</v>
      </c>
      <c r="O125" s="56"/>
      <c r="P125" s="155">
        <f t="shared" si="1"/>
        <v>0</v>
      </c>
      <c r="Q125" s="155">
        <v>0</v>
      </c>
      <c r="R125" s="155">
        <f t="shared" si="2"/>
        <v>0</v>
      </c>
      <c r="S125" s="155">
        <v>0</v>
      </c>
      <c r="T125" s="156">
        <f t="shared" si="3"/>
        <v>0</v>
      </c>
      <c r="U125" s="35"/>
      <c r="V125" s="35"/>
      <c r="W125" s="35"/>
      <c r="X125" s="35"/>
      <c r="Y125" s="35"/>
      <c r="Z125" s="35"/>
      <c r="AA125" s="35"/>
      <c r="AB125" s="35"/>
      <c r="AC125" s="35"/>
      <c r="AD125" s="35"/>
      <c r="AE125" s="35"/>
      <c r="AR125" s="157" t="s">
        <v>202</v>
      </c>
      <c r="AT125" s="157" t="s">
        <v>197</v>
      </c>
      <c r="AU125" s="157" t="s">
        <v>109</v>
      </c>
      <c r="AY125" s="20" t="s">
        <v>195</v>
      </c>
      <c r="BE125" s="158">
        <f t="shared" si="4"/>
        <v>0</v>
      </c>
      <c r="BF125" s="158">
        <f t="shared" si="5"/>
        <v>0</v>
      </c>
      <c r="BG125" s="158">
        <f t="shared" si="6"/>
        <v>0</v>
      </c>
      <c r="BH125" s="158">
        <f t="shared" si="7"/>
        <v>0</v>
      </c>
      <c r="BI125" s="158">
        <f t="shared" si="8"/>
        <v>0</v>
      </c>
      <c r="BJ125" s="20" t="s">
        <v>79</v>
      </c>
      <c r="BK125" s="158">
        <f t="shared" si="9"/>
        <v>0</v>
      </c>
      <c r="BL125" s="20" t="s">
        <v>202</v>
      </c>
      <c r="BM125" s="157" t="s">
        <v>476</v>
      </c>
    </row>
    <row r="126" spans="1:65" s="2" customFormat="1" ht="24.2" customHeight="1">
      <c r="A126" s="35"/>
      <c r="B126" s="145"/>
      <c r="C126" s="146" t="s">
        <v>340</v>
      </c>
      <c r="D126" s="146" t="s">
        <v>197</v>
      </c>
      <c r="E126" s="147" t="s">
        <v>5598</v>
      </c>
      <c r="F126" s="148" t="s">
        <v>5599</v>
      </c>
      <c r="G126" s="149" t="s">
        <v>321</v>
      </c>
      <c r="H126" s="150">
        <v>1600</v>
      </c>
      <c r="I126" s="151"/>
      <c r="J126" s="152">
        <f t="shared" si="0"/>
        <v>0</v>
      </c>
      <c r="K126" s="148" t="s">
        <v>3</v>
      </c>
      <c r="L126" s="36"/>
      <c r="M126" s="153" t="s">
        <v>3</v>
      </c>
      <c r="N126" s="154" t="s">
        <v>43</v>
      </c>
      <c r="O126" s="56"/>
      <c r="P126" s="155">
        <f t="shared" si="1"/>
        <v>0</v>
      </c>
      <c r="Q126" s="155">
        <v>0</v>
      </c>
      <c r="R126" s="155">
        <f t="shared" si="2"/>
        <v>0</v>
      </c>
      <c r="S126" s="155">
        <v>0</v>
      </c>
      <c r="T126" s="156">
        <f t="shared" si="3"/>
        <v>0</v>
      </c>
      <c r="U126" s="35"/>
      <c r="V126" s="35"/>
      <c r="W126" s="35"/>
      <c r="X126" s="35"/>
      <c r="Y126" s="35"/>
      <c r="Z126" s="35"/>
      <c r="AA126" s="35"/>
      <c r="AB126" s="35"/>
      <c r="AC126" s="35"/>
      <c r="AD126" s="35"/>
      <c r="AE126" s="35"/>
      <c r="AR126" s="157" t="s">
        <v>202</v>
      </c>
      <c r="AT126" s="157" t="s">
        <v>197</v>
      </c>
      <c r="AU126" s="157" t="s">
        <v>109</v>
      </c>
      <c r="AY126" s="20" t="s">
        <v>195</v>
      </c>
      <c r="BE126" s="158">
        <f t="shared" si="4"/>
        <v>0</v>
      </c>
      <c r="BF126" s="158">
        <f t="shared" si="5"/>
        <v>0</v>
      </c>
      <c r="BG126" s="158">
        <f t="shared" si="6"/>
        <v>0</v>
      </c>
      <c r="BH126" s="158">
        <f t="shared" si="7"/>
        <v>0</v>
      </c>
      <c r="BI126" s="158">
        <f t="shared" si="8"/>
        <v>0</v>
      </c>
      <c r="BJ126" s="20" t="s">
        <v>79</v>
      </c>
      <c r="BK126" s="158">
        <f t="shared" si="9"/>
        <v>0</v>
      </c>
      <c r="BL126" s="20" t="s">
        <v>202</v>
      </c>
      <c r="BM126" s="157" t="s">
        <v>489</v>
      </c>
    </row>
    <row r="127" spans="1:65" s="2" customFormat="1" ht="24.2" customHeight="1">
      <c r="A127" s="35"/>
      <c r="B127" s="145"/>
      <c r="C127" s="146" t="s">
        <v>344</v>
      </c>
      <c r="D127" s="146" t="s">
        <v>197</v>
      </c>
      <c r="E127" s="147" t="s">
        <v>5600</v>
      </c>
      <c r="F127" s="148" t="s">
        <v>5601</v>
      </c>
      <c r="G127" s="149" t="s">
        <v>321</v>
      </c>
      <c r="H127" s="150">
        <v>160</v>
      </c>
      <c r="I127" s="151"/>
      <c r="J127" s="152">
        <f t="shared" si="0"/>
        <v>0</v>
      </c>
      <c r="K127" s="148" t="s">
        <v>3</v>
      </c>
      <c r="L127" s="36"/>
      <c r="M127" s="153" t="s">
        <v>3</v>
      </c>
      <c r="N127" s="154" t="s">
        <v>43</v>
      </c>
      <c r="O127" s="56"/>
      <c r="P127" s="155">
        <f t="shared" si="1"/>
        <v>0</v>
      </c>
      <c r="Q127" s="155">
        <v>0</v>
      </c>
      <c r="R127" s="155">
        <f t="shared" si="2"/>
        <v>0</v>
      </c>
      <c r="S127" s="155">
        <v>0</v>
      </c>
      <c r="T127" s="156">
        <f t="shared" si="3"/>
        <v>0</v>
      </c>
      <c r="U127" s="35"/>
      <c r="V127" s="35"/>
      <c r="W127" s="35"/>
      <c r="X127" s="35"/>
      <c r="Y127" s="35"/>
      <c r="Z127" s="35"/>
      <c r="AA127" s="35"/>
      <c r="AB127" s="35"/>
      <c r="AC127" s="35"/>
      <c r="AD127" s="35"/>
      <c r="AE127" s="35"/>
      <c r="AR127" s="157" t="s">
        <v>202</v>
      </c>
      <c r="AT127" s="157" t="s">
        <v>197</v>
      </c>
      <c r="AU127" s="157" t="s">
        <v>109</v>
      </c>
      <c r="AY127" s="20" t="s">
        <v>195</v>
      </c>
      <c r="BE127" s="158">
        <f t="shared" si="4"/>
        <v>0</v>
      </c>
      <c r="BF127" s="158">
        <f t="shared" si="5"/>
        <v>0</v>
      </c>
      <c r="BG127" s="158">
        <f t="shared" si="6"/>
        <v>0</v>
      </c>
      <c r="BH127" s="158">
        <f t="shared" si="7"/>
        <v>0</v>
      </c>
      <c r="BI127" s="158">
        <f t="shared" si="8"/>
        <v>0</v>
      </c>
      <c r="BJ127" s="20" t="s">
        <v>79</v>
      </c>
      <c r="BK127" s="158">
        <f t="shared" si="9"/>
        <v>0</v>
      </c>
      <c r="BL127" s="20" t="s">
        <v>202</v>
      </c>
      <c r="BM127" s="157" t="s">
        <v>501</v>
      </c>
    </row>
    <row r="128" spans="1:65" s="2" customFormat="1" ht="24.2" customHeight="1">
      <c r="A128" s="35"/>
      <c r="B128" s="145"/>
      <c r="C128" s="146" t="s">
        <v>349</v>
      </c>
      <c r="D128" s="146" t="s">
        <v>197</v>
      </c>
      <c r="E128" s="147" t="s">
        <v>5602</v>
      </c>
      <c r="F128" s="148" t="s">
        <v>5603</v>
      </c>
      <c r="G128" s="149" t="s">
        <v>321</v>
      </c>
      <c r="H128" s="150">
        <v>80</v>
      </c>
      <c r="I128" s="151"/>
      <c r="J128" s="152">
        <f t="shared" si="0"/>
        <v>0</v>
      </c>
      <c r="K128" s="148" t="s">
        <v>3</v>
      </c>
      <c r="L128" s="36"/>
      <c r="M128" s="153" t="s">
        <v>3</v>
      </c>
      <c r="N128" s="154" t="s">
        <v>43</v>
      </c>
      <c r="O128" s="56"/>
      <c r="P128" s="155">
        <f t="shared" si="1"/>
        <v>0</v>
      </c>
      <c r="Q128" s="155">
        <v>0</v>
      </c>
      <c r="R128" s="155">
        <f t="shared" si="2"/>
        <v>0</v>
      </c>
      <c r="S128" s="155">
        <v>0</v>
      </c>
      <c r="T128" s="156">
        <f t="shared" si="3"/>
        <v>0</v>
      </c>
      <c r="U128" s="35"/>
      <c r="V128" s="35"/>
      <c r="W128" s="35"/>
      <c r="X128" s="35"/>
      <c r="Y128" s="35"/>
      <c r="Z128" s="35"/>
      <c r="AA128" s="35"/>
      <c r="AB128" s="35"/>
      <c r="AC128" s="35"/>
      <c r="AD128" s="35"/>
      <c r="AE128" s="35"/>
      <c r="AR128" s="157" t="s">
        <v>202</v>
      </c>
      <c r="AT128" s="157" t="s">
        <v>197</v>
      </c>
      <c r="AU128" s="157" t="s">
        <v>109</v>
      </c>
      <c r="AY128" s="20" t="s">
        <v>195</v>
      </c>
      <c r="BE128" s="158">
        <f t="shared" si="4"/>
        <v>0</v>
      </c>
      <c r="BF128" s="158">
        <f t="shared" si="5"/>
        <v>0</v>
      </c>
      <c r="BG128" s="158">
        <f t="shared" si="6"/>
        <v>0</v>
      </c>
      <c r="BH128" s="158">
        <f t="shared" si="7"/>
        <v>0</v>
      </c>
      <c r="BI128" s="158">
        <f t="shared" si="8"/>
        <v>0</v>
      </c>
      <c r="BJ128" s="20" t="s">
        <v>79</v>
      </c>
      <c r="BK128" s="158">
        <f t="shared" si="9"/>
        <v>0</v>
      </c>
      <c r="BL128" s="20" t="s">
        <v>202</v>
      </c>
      <c r="BM128" s="157" t="s">
        <v>517</v>
      </c>
    </row>
    <row r="129" spans="1:65" s="2" customFormat="1" ht="24.2" customHeight="1">
      <c r="A129" s="35"/>
      <c r="B129" s="145"/>
      <c r="C129" s="146" t="s">
        <v>354</v>
      </c>
      <c r="D129" s="146" t="s">
        <v>197</v>
      </c>
      <c r="E129" s="147" t="s">
        <v>5604</v>
      </c>
      <c r="F129" s="148" t="s">
        <v>5605</v>
      </c>
      <c r="G129" s="149" t="s">
        <v>321</v>
      </c>
      <c r="H129" s="150">
        <v>200</v>
      </c>
      <c r="I129" s="151"/>
      <c r="J129" s="152">
        <f t="shared" si="0"/>
        <v>0</v>
      </c>
      <c r="K129" s="148" t="s">
        <v>3</v>
      </c>
      <c r="L129" s="36"/>
      <c r="M129" s="153" t="s">
        <v>3</v>
      </c>
      <c r="N129" s="154" t="s">
        <v>43</v>
      </c>
      <c r="O129" s="56"/>
      <c r="P129" s="155">
        <f t="shared" si="1"/>
        <v>0</v>
      </c>
      <c r="Q129" s="155">
        <v>0</v>
      </c>
      <c r="R129" s="155">
        <f t="shared" si="2"/>
        <v>0</v>
      </c>
      <c r="S129" s="155">
        <v>0</v>
      </c>
      <c r="T129" s="156">
        <f t="shared" si="3"/>
        <v>0</v>
      </c>
      <c r="U129" s="35"/>
      <c r="V129" s="35"/>
      <c r="W129" s="35"/>
      <c r="X129" s="35"/>
      <c r="Y129" s="35"/>
      <c r="Z129" s="35"/>
      <c r="AA129" s="35"/>
      <c r="AB129" s="35"/>
      <c r="AC129" s="35"/>
      <c r="AD129" s="35"/>
      <c r="AE129" s="35"/>
      <c r="AR129" s="157" t="s">
        <v>202</v>
      </c>
      <c r="AT129" s="157" t="s">
        <v>197</v>
      </c>
      <c r="AU129" s="157" t="s">
        <v>109</v>
      </c>
      <c r="AY129" s="20" t="s">
        <v>195</v>
      </c>
      <c r="BE129" s="158">
        <f t="shared" si="4"/>
        <v>0</v>
      </c>
      <c r="BF129" s="158">
        <f t="shared" si="5"/>
        <v>0</v>
      </c>
      <c r="BG129" s="158">
        <f t="shared" si="6"/>
        <v>0</v>
      </c>
      <c r="BH129" s="158">
        <f t="shared" si="7"/>
        <v>0</v>
      </c>
      <c r="BI129" s="158">
        <f t="shared" si="8"/>
        <v>0</v>
      </c>
      <c r="BJ129" s="20" t="s">
        <v>79</v>
      </c>
      <c r="BK129" s="158">
        <f t="shared" si="9"/>
        <v>0</v>
      </c>
      <c r="BL129" s="20" t="s">
        <v>202</v>
      </c>
      <c r="BM129" s="157" t="s">
        <v>542</v>
      </c>
    </row>
    <row r="130" spans="1:65" s="2" customFormat="1" ht="24.2" customHeight="1">
      <c r="A130" s="35"/>
      <c r="B130" s="145"/>
      <c r="C130" s="146" t="s">
        <v>360</v>
      </c>
      <c r="D130" s="146" t="s">
        <v>197</v>
      </c>
      <c r="E130" s="147" t="s">
        <v>5606</v>
      </c>
      <c r="F130" s="148" t="s">
        <v>5607</v>
      </c>
      <c r="G130" s="149" t="s">
        <v>321</v>
      </c>
      <c r="H130" s="150">
        <v>5790</v>
      </c>
      <c r="I130" s="151"/>
      <c r="J130" s="152">
        <f t="shared" si="0"/>
        <v>0</v>
      </c>
      <c r="K130" s="148" t="s">
        <v>3</v>
      </c>
      <c r="L130" s="36"/>
      <c r="M130" s="153" t="s">
        <v>3</v>
      </c>
      <c r="N130" s="154" t="s">
        <v>43</v>
      </c>
      <c r="O130" s="56"/>
      <c r="P130" s="155">
        <f t="shared" si="1"/>
        <v>0</v>
      </c>
      <c r="Q130" s="155">
        <v>0</v>
      </c>
      <c r="R130" s="155">
        <f t="shared" si="2"/>
        <v>0</v>
      </c>
      <c r="S130" s="155">
        <v>0</v>
      </c>
      <c r="T130" s="156">
        <f t="shared" si="3"/>
        <v>0</v>
      </c>
      <c r="U130" s="35"/>
      <c r="V130" s="35"/>
      <c r="W130" s="35"/>
      <c r="X130" s="35"/>
      <c r="Y130" s="35"/>
      <c r="Z130" s="35"/>
      <c r="AA130" s="35"/>
      <c r="AB130" s="35"/>
      <c r="AC130" s="35"/>
      <c r="AD130" s="35"/>
      <c r="AE130" s="35"/>
      <c r="AR130" s="157" t="s">
        <v>202</v>
      </c>
      <c r="AT130" s="157" t="s">
        <v>197</v>
      </c>
      <c r="AU130" s="157" t="s">
        <v>109</v>
      </c>
      <c r="AY130" s="20" t="s">
        <v>195</v>
      </c>
      <c r="BE130" s="158">
        <f t="shared" si="4"/>
        <v>0</v>
      </c>
      <c r="BF130" s="158">
        <f t="shared" si="5"/>
        <v>0</v>
      </c>
      <c r="BG130" s="158">
        <f t="shared" si="6"/>
        <v>0</v>
      </c>
      <c r="BH130" s="158">
        <f t="shared" si="7"/>
        <v>0</v>
      </c>
      <c r="BI130" s="158">
        <f t="shared" si="8"/>
        <v>0</v>
      </c>
      <c r="BJ130" s="20" t="s">
        <v>79</v>
      </c>
      <c r="BK130" s="158">
        <f t="shared" si="9"/>
        <v>0</v>
      </c>
      <c r="BL130" s="20" t="s">
        <v>202</v>
      </c>
      <c r="BM130" s="157" t="s">
        <v>701</v>
      </c>
    </row>
    <row r="131" spans="1:65" s="2" customFormat="1" ht="24.2" customHeight="1">
      <c r="A131" s="35"/>
      <c r="B131" s="145"/>
      <c r="C131" s="146" t="s">
        <v>369</v>
      </c>
      <c r="D131" s="146" t="s">
        <v>197</v>
      </c>
      <c r="E131" s="147" t="s">
        <v>5608</v>
      </c>
      <c r="F131" s="148" t="s">
        <v>5609</v>
      </c>
      <c r="G131" s="149" t="s">
        <v>321</v>
      </c>
      <c r="H131" s="150">
        <v>825</v>
      </c>
      <c r="I131" s="151"/>
      <c r="J131" s="152">
        <f t="shared" si="0"/>
        <v>0</v>
      </c>
      <c r="K131" s="148" t="s">
        <v>3</v>
      </c>
      <c r="L131" s="36"/>
      <c r="M131" s="153" t="s">
        <v>3</v>
      </c>
      <c r="N131" s="154" t="s">
        <v>43</v>
      </c>
      <c r="O131" s="56"/>
      <c r="P131" s="155">
        <f t="shared" si="1"/>
        <v>0</v>
      </c>
      <c r="Q131" s="155">
        <v>0</v>
      </c>
      <c r="R131" s="155">
        <f t="shared" si="2"/>
        <v>0</v>
      </c>
      <c r="S131" s="155">
        <v>0</v>
      </c>
      <c r="T131" s="156">
        <f t="shared" si="3"/>
        <v>0</v>
      </c>
      <c r="U131" s="35"/>
      <c r="V131" s="35"/>
      <c r="W131" s="35"/>
      <c r="X131" s="35"/>
      <c r="Y131" s="35"/>
      <c r="Z131" s="35"/>
      <c r="AA131" s="35"/>
      <c r="AB131" s="35"/>
      <c r="AC131" s="35"/>
      <c r="AD131" s="35"/>
      <c r="AE131" s="35"/>
      <c r="AR131" s="157" t="s">
        <v>202</v>
      </c>
      <c r="AT131" s="157" t="s">
        <v>197</v>
      </c>
      <c r="AU131" s="157" t="s">
        <v>109</v>
      </c>
      <c r="AY131" s="20" t="s">
        <v>195</v>
      </c>
      <c r="BE131" s="158">
        <f t="shared" si="4"/>
        <v>0</v>
      </c>
      <c r="BF131" s="158">
        <f t="shared" si="5"/>
        <v>0</v>
      </c>
      <c r="BG131" s="158">
        <f t="shared" si="6"/>
        <v>0</v>
      </c>
      <c r="BH131" s="158">
        <f t="shared" si="7"/>
        <v>0</v>
      </c>
      <c r="BI131" s="158">
        <f t="shared" si="8"/>
        <v>0</v>
      </c>
      <c r="BJ131" s="20" t="s">
        <v>79</v>
      </c>
      <c r="BK131" s="158">
        <f t="shared" si="9"/>
        <v>0</v>
      </c>
      <c r="BL131" s="20" t="s">
        <v>202</v>
      </c>
      <c r="BM131" s="157" t="s">
        <v>714</v>
      </c>
    </row>
    <row r="132" spans="1:65" s="2" customFormat="1" ht="24.2" customHeight="1">
      <c r="A132" s="35"/>
      <c r="B132" s="145"/>
      <c r="C132" s="146" t="s">
        <v>375</v>
      </c>
      <c r="D132" s="146" t="s">
        <v>197</v>
      </c>
      <c r="E132" s="147" t="s">
        <v>5610</v>
      </c>
      <c r="F132" s="148" t="s">
        <v>5611</v>
      </c>
      <c r="G132" s="149" t="s">
        <v>321</v>
      </c>
      <c r="H132" s="150">
        <v>280</v>
      </c>
      <c r="I132" s="151"/>
      <c r="J132" s="152">
        <f t="shared" si="0"/>
        <v>0</v>
      </c>
      <c r="K132" s="148" t="s">
        <v>3</v>
      </c>
      <c r="L132" s="36"/>
      <c r="M132" s="153" t="s">
        <v>3</v>
      </c>
      <c r="N132" s="154" t="s">
        <v>43</v>
      </c>
      <c r="O132" s="56"/>
      <c r="P132" s="155">
        <f t="shared" si="1"/>
        <v>0</v>
      </c>
      <c r="Q132" s="155">
        <v>0</v>
      </c>
      <c r="R132" s="155">
        <f t="shared" si="2"/>
        <v>0</v>
      </c>
      <c r="S132" s="155">
        <v>0</v>
      </c>
      <c r="T132" s="156">
        <f t="shared" si="3"/>
        <v>0</v>
      </c>
      <c r="U132" s="35"/>
      <c r="V132" s="35"/>
      <c r="W132" s="35"/>
      <c r="X132" s="35"/>
      <c r="Y132" s="35"/>
      <c r="Z132" s="35"/>
      <c r="AA132" s="35"/>
      <c r="AB132" s="35"/>
      <c r="AC132" s="35"/>
      <c r="AD132" s="35"/>
      <c r="AE132" s="35"/>
      <c r="AR132" s="157" t="s">
        <v>202</v>
      </c>
      <c r="AT132" s="157" t="s">
        <v>197</v>
      </c>
      <c r="AU132" s="157" t="s">
        <v>109</v>
      </c>
      <c r="AY132" s="20" t="s">
        <v>195</v>
      </c>
      <c r="BE132" s="158">
        <f t="shared" si="4"/>
        <v>0</v>
      </c>
      <c r="BF132" s="158">
        <f t="shared" si="5"/>
        <v>0</v>
      </c>
      <c r="BG132" s="158">
        <f t="shared" si="6"/>
        <v>0</v>
      </c>
      <c r="BH132" s="158">
        <f t="shared" si="7"/>
        <v>0</v>
      </c>
      <c r="BI132" s="158">
        <f t="shared" si="8"/>
        <v>0</v>
      </c>
      <c r="BJ132" s="20" t="s">
        <v>79</v>
      </c>
      <c r="BK132" s="158">
        <f t="shared" si="9"/>
        <v>0</v>
      </c>
      <c r="BL132" s="20" t="s">
        <v>202</v>
      </c>
      <c r="BM132" s="157" t="s">
        <v>725</v>
      </c>
    </row>
    <row r="133" spans="1:65" s="2" customFormat="1" ht="24.2" customHeight="1">
      <c r="A133" s="35"/>
      <c r="B133" s="145"/>
      <c r="C133" s="146" t="s">
        <v>385</v>
      </c>
      <c r="D133" s="146" t="s">
        <v>197</v>
      </c>
      <c r="E133" s="147" t="s">
        <v>5612</v>
      </c>
      <c r="F133" s="148" t="s">
        <v>5613</v>
      </c>
      <c r="G133" s="149" t="s">
        <v>321</v>
      </c>
      <c r="H133" s="150">
        <v>400</v>
      </c>
      <c r="I133" s="151"/>
      <c r="J133" s="152">
        <f t="shared" si="0"/>
        <v>0</v>
      </c>
      <c r="K133" s="148" t="s">
        <v>3</v>
      </c>
      <c r="L133" s="36"/>
      <c r="M133" s="153" t="s">
        <v>3</v>
      </c>
      <c r="N133" s="154" t="s">
        <v>43</v>
      </c>
      <c r="O133" s="56"/>
      <c r="P133" s="155">
        <f t="shared" si="1"/>
        <v>0</v>
      </c>
      <c r="Q133" s="155">
        <v>0</v>
      </c>
      <c r="R133" s="155">
        <f t="shared" si="2"/>
        <v>0</v>
      </c>
      <c r="S133" s="155">
        <v>0</v>
      </c>
      <c r="T133" s="156">
        <f t="shared" si="3"/>
        <v>0</v>
      </c>
      <c r="U133" s="35"/>
      <c r="V133" s="35"/>
      <c r="W133" s="35"/>
      <c r="X133" s="35"/>
      <c r="Y133" s="35"/>
      <c r="Z133" s="35"/>
      <c r="AA133" s="35"/>
      <c r="AB133" s="35"/>
      <c r="AC133" s="35"/>
      <c r="AD133" s="35"/>
      <c r="AE133" s="35"/>
      <c r="AR133" s="157" t="s">
        <v>202</v>
      </c>
      <c r="AT133" s="157" t="s">
        <v>197</v>
      </c>
      <c r="AU133" s="157" t="s">
        <v>109</v>
      </c>
      <c r="AY133" s="20" t="s">
        <v>195</v>
      </c>
      <c r="BE133" s="158">
        <f t="shared" si="4"/>
        <v>0</v>
      </c>
      <c r="BF133" s="158">
        <f t="shared" si="5"/>
        <v>0</v>
      </c>
      <c r="BG133" s="158">
        <f t="shared" si="6"/>
        <v>0</v>
      </c>
      <c r="BH133" s="158">
        <f t="shared" si="7"/>
        <v>0</v>
      </c>
      <c r="BI133" s="158">
        <f t="shared" si="8"/>
        <v>0</v>
      </c>
      <c r="BJ133" s="20" t="s">
        <v>79</v>
      </c>
      <c r="BK133" s="158">
        <f t="shared" si="9"/>
        <v>0</v>
      </c>
      <c r="BL133" s="20" t="s">
        <v>202</v>
      </c>
      <c r="BM133" s="157" t="s">
        <v>736</v>
      </c>
    </row>
    <row r="134" spans="1:65" s="2" customFormat="1" ht="24.2" customHeight="1">
      <c r="A134" s="35"/>
      <c r="B134" s="145"/>
      <c r="C134" s="146" t="s">
        <v>392</v>
      </c>
      <c r="D134" s="146" t="s">
        <v>197</v>
      </c>
      <c r="E134" s="147" t="s">
        <v>5614</v>
      </c>
      <c r="F134" s="148" t="s">
        <v>5615</v>
      </c>
      <c r="G134" s="149" t="s">
        <v>321</v>
      </c>
      <c r="H134" s="150">
        <v>200</v>
      </c>
      <c r="I134" s="151"/>
      <c r="J134" s="152">
        <f t="shared" si="0"/>
        <v>0</v>
      </c>
      <c r="K134" s="148" t="s">
        <v>3</v>
      </c>
      <c r="L134" s="36"/>
      <c r="M134" s="153" t="s">
        <v>3</v>
      </c>
      <c r="N134" s="154" t="s">
        <v>43</v>
      </c>
      <c r="O134" s="56"/>
      <c r="P134" s="155">
        <f t="shared" si="1"/>
        <v>0</v>
      </c>
      <c r="Q134" s="155">
        <v>0</v>
      </c>
      <c r="R134" s="155">
        <f t="shared" si="2"/>
        <v>0</v>
      </c>
      <c r="S134" s="155">
        <v>0</v>
      </c>
      <c r="T134" s="156">
        <f t="shared" si="3"/>
        <v>0</v>
      </c>
      <c r="U134" s="35"/>
      <c r="V134" s="35"/>
      <c r="W134" s="35"/>
      <c r="X134" s="35"/>
      <c r="Y134" s="35"/>
      <c r="Z134" s="35"/>
      <c r="AA134" s="35"/>
      <c r="AB134" s="35"/>
      <c r="AC134" s="35"/>
      <c r="AD134" s="35"/>
      <c r="AE134" s="35"/>
      <c r="AR134" s="157" t="s">
        <v>202</v>
      </c>
      <c r="AT134" s="157" t="s">
        <v>197</v>
      </c>
      <c r="AU134" s="157" t="s">
        <v>109</v>
      </c>
      <c r="AY134" s="20" t="s">
        <v>195</v>
      </c>
      <c r="BE134" s="158">
        <f t="shared" si="4"/>
        <v>0</v>
      </c>
      <c r="BF134" s="158">
        <f t="shared" si="5"/>
        <v>0</v>
      </c>
      <c r="BG134" s="158">
        <f t="shared" si="6"/>
        <v>0</v>
      </c>
      <c r="BH134" s="158">
        <f t="shared" si="7"/>
        <v>0</v>
      </c>
      <c r="BI134" s="158">
        <f t="shared" si="8"/>
        <v>0</v>
      </c>
      <c r="BJ134" s="20" t="s">
        <v>79</v>
      </c>
      <c r="BK134" s="158">
        <f t="shared" si="9"/>
        <v>0</v>
      </c>
      <c r="BL134" s="20" t="s">
        <v>202</v>
      </c>
      <c r="BM134" s="157" t="s">
        <v>744</v>
      </c>
    </row>
    <row r="135" spans="1:65" s="2" customFormat="1" ht="24.2" customHeight="1">
      <c r="A135" s="35"/>
      <c r="B135" s="145"/>
      <c r="C135" s="146" t="s">
        <v>398</v>
      </c>
      <c r="D135" s="146" t="s">
        <v>197</v>
      </c>
      <c r="E135" s="147" t="s">
        <v>5616</v>
      </c>
      <c r="F135" s="148" t="s">
        <v>5617</v>
      </c>
      <c r="G135" s="149" t="s">
        <v>321</v>
      </c>
      <c r="H135" s="150">
        <v>40</v>
      </c>
      <c r="I135" s="151"/>
      <c r="J135" s="152">
        <f t="shared" si="0"/>
        <v>0</v>
      </c>
      <c r="K135" s="148" t="s">
        <v>3</v>
      </c>
      <c r="L135" s="36"/>
      <c r="M135" s="153" t="s">
        <v>3</v>
      </c>
      <c r="N135" s="154" t="s">
        <v>43</v>
      </c>
      <c r="O135" s="56"/>
      <c r="P135" s="155">
        <f t="shared" si="1"/>
        <v>0</v>
      </c>
      <c r="Q135" s="155">
        <v>0</v>
      </c>
      <c r="R135" s="155">
        <f t="shared" si="2"/>
        <v>0</v>
      </c>
      <c r="S135" s="155">
        <v>0</v>
      </c>
      <c r="T135" s="156">
        <f t="shared" si="3"/>
        <v>0</v>
      </c>
      <c r="U135" s="35"/>
      <c r="V135" s="35"/>
      <c r="W135" s="35"/>
      <c r="X135" s="35"/>
      <c r="Y135" s="35"/>
      <c r="Z135" s="35"/>
      <c r="AA135" s="35"/>
      <c r="AB135" s="35"/>
      <c r="AC135" s="35"/>
      <c r="AD135" s="35"/>
      <c r="AE135" s="35"/>
      <c r="AR135" s="157" t="s">
        <v>202</v>
      </c>
      <c r="AT135" s="157" t="s">
        <v>197</v>
      </c>
      <c r="AU135" s="157" t="s">
        <v>109</v>
      </c>
      <c r="AY135" s="20" t="s">
        <v>195</v>
      </c>
      <c r="BE135" s="158">
        <f t="shared" si="4"/>
        <v>0</v>
      </c>
      <c r="BF135" s="158">
        <f t="shared" si="5"/>
        <v>0</v>
      </c>
      <c r="BG135" s="158">
        <f t="shared" si="6"/>
        <v>0</v>
      </c>
      <c r="BH135" s="158">
        <f t="shared" si="7"/>
        <v>0</v>
      </c>
      <c r="BI135" s="158">
        <f t="shared" si="8"/>
        <v>0</v>
      </c>
      <c r="BJ135" s="20" t="s">
        <v>79</v>
      </c>
      <c r="BK135" s="158">
        <f t="shared" si="9"/>
        <v>0</v>
      </c>
      <c r="BL135" s="20" t="s">
        <v>202</v>
      </c>
      <c r="BM135" s="157" t="s">
        <v>753</v>
      </c>
    </row>
    <row r="136" spans="1:65" s="2" customFormat="1" ht="14.45" customHeight="1">
      <c r="A136" s="35"/>
      <c r="B136" s="145"/>
      <c r="C136" s="146" t="s">
        <v>407</v>
      </c>
      <c r="D136" s="146" t="s">
        <v>197</v>
      </c>
      <c r="E136" s="147" t="s">
        <v>5618</v>
      </c>
      <c r="F136" s="148" t="s">
        <v>5619</v>
      </c>
      <c r="G136" s="149" t="s">
        <v>321</v>
      </c>
      <c r="H136" s="150">
        <v>1000</v>
      </c>
      <c r="I136" s="151"/>
      <c r="J136" s="152">
        <f t="shared" si="0"/>
        <v>0</v>
      </c>
      <c r="K136" s="148" t="s">
        <v>3</v>
      </c>
      <c r="L136" s="36"/>
      <c r="M136" s="153" t="s">
        <v>3</v>
      </c>
      <c r="N136" s="154" t="s">
        <v>43</v>
      </c>
      <c r="O136" s="56"/>
      <c r="P136" s="155">
        <f t="shared" si="1"/>
        <v>0</v>
      </c>
      <c r="Q136" s="155">
        <v>0</v>
      </c>
      <c r="R136" s="155">
        <f t="shared" si="2"/>
        <v>0</v>
      </c>
      <c r="S136" s="155">
        <v>0</v>
      </c>
      <c r="T136" s="156">
        <f t="shared" si="3"/>
        <v>0</v>
      </c>
      <c r="U136" s="35"/>
      <c r="V136" s="35"/>
      <c r="W136" s="35"/>
      <c r="X136" s="35"/>
      <c r="Y136" s="35"/>
      <c r="Z136" s="35"/>
      <c r="AA136" s="35"/>
      <c r="AB136" s="35"/>
      <c r="AC136" s="35"/>
      <c r="AD136" s="35"/>
      <c r="AE136" s="35"/>
      <c r="AR136" s="157" t="s">
        <v>202</v>
      </c>
      <c r="AT136" s="157" t="s">
        <v>197</v>
      </c>
      <c r="AU136" s="157" t="s">
        <v>109</v>
      </c>
      <c r="AY136" s="20" t="s">
        <v>195</v>
      </c>
      <c r="BE136" s="158">
        <f t="shared" si="4"/>
        <v>0</v>
      </c>
      <c r="BF136" s="158">
        <f t="shared" si="5"/>
        <v>0</v>
      </c>
      <c r="BG136" s="158">
        <f t="shared" si="6"/>
        <v>0</v>
      </c>
      <c r="BH136" s="158">
        <f t="shared" si="7"/>
        <v>0</v>
      </c>
      <c r="BI136" s="158">
        <f t="shared" si="8"/>
        <v>0</v>
      </c>
      <c r="BJ136" s="20" t="s">
        <v>79</v>
      </c>
      <c r="BK136" s="158">
        <f t="shared" si="9"/>
        <v>0</v>
      </c>
      <c r="BL136" s="20" t="s">
        <v>202</v>
      </c>
      <c r="BM136" s="157" t="s">
        <v>765</v>
      </c>
    </row>
    <row r="137" spans="1:65" s="2" customFormat="1" ht="14.45" customHeight="1">
      <c r="A137" s="35"/>
      <c r="B137" s="145"/>
      <c r="C137" s="146" t="s">
        <v>413</v>
      </c>
      <c r="D137" s="146" t="s">
        <v>197</v>
      </c>
      <c r="E137" s="147" t="s">
        <v>5620</v>
      </c>
      <c r="F137" s="148" t="s">
        <v>5621</v>
      </c>
      <c r="G137" s="149" t="s">
        <v>321</v>
      </c>
      <c r="H137" s="150">
        <v>3800</v>
      </c>
      <c r="I137" s="151"/>
      <c r="J137" s="152">
        <f t="shared" si="0"/>
        <v>0</v>
      </c>
      <c r="K137" s="148" t="s">
        <v>3</v>
      </c>
      <c r="L137" s="36"/>
      <c r="M137" s="153" t="s">
        <v>3</v>
      </c>
      <c r="N137" s="154" t="s">
        <v>43</v>
      </c>
      <c r="O137" s="56"/>
      <c r="P137" s="155">
        <f t="shared" si="1"/>
        <v>0</v>
      </c>
      <c r="Q137" s="155">
        <v>0</v>
      </c>
      <c r="R137" s="155">
        <f t="shared" si="2"/>
        <v>0</v>
      </c>
      <c r="S137" s="155">
        <v>0</v>
      </c>
      <c r="T137" s="156">
        <f t="shared" si="3"/>
        <v>0</v>
      </c>
      <c r="U137" s="35"/>
      <c r="V137" s="35"/>
      <c r="W137" s="35"/>
      <c r="X137" s="35"/>
      <c r="Y137" s="35"/>
      <c r="Z137" s="35"/>
      <c r="AA137" s="35"/>
      <c r="AB137" s="35"/>
      <c r="AC137" s="35"/>
      <c r="AD137" s="35"/>
      <c r="AE137" s="35"/>
      <c r="AR137" s="157" t="s">
        <v>202</v>
      </c>
      <c r="AT137" s="157" t="s">
        <v>197</v>
      </c>
      <c r="AU137" s="157" t="s">
        <v>109</v>
      </c>
      <c r="AY137" s="20" t="s">
        <v>195</v>
      </c>
      <c r="BE137" s="158">
        <f t="shared" si="4"/>
        <v>0</v>
      </c>
      <c r="BF137" s="158">
        <f t="shared" si="5"/>
        <v>0</v>
      </c>
      <c r="BG137" s="158">
        <f t="shared" si="6"/>
        <v>0</v>
      </c>
      <c r="BH137" s="158">
        <f t="shared" si="7"/>
        <v>0</v>
      </c>
      <c r="BI137" s="158">
        <f t="shared" si="8"/>
        <v>0</v>
      </c>
      <c r="BJ137" s="20" t="s">
        <v>79</v>
      </c>
      <c r="BK137" s="158">
        <f t="shared" si="9"/>
        <v>0</v>
      </c>
      <c r="BL137" s="20" t="s">
        <v>202</v>
      </c>
      <c r="BM137" s="157" t="s">
        <v>775</v>
      </c>
    </row>
    <row r="138" spans="1:65" s="2" customFormat="1" ht="14.45" customHeight="1">
      <c r="A138" s="35"/>
      <c r="B138" s="145"/>
      <c r="C138" s="146" t="s">
        <v>419</v>
      </c>
      <c r="D138" s="146" t="s">
        <v>197</v>
      </c>
      <c r="E138" s="147" t="s">
        <v>5622</v>
      </c>
      <c r="F138" s="148" t="s">
        <v>5623</v>
      </c>
      <c r="G138" s="149" t="s">
        <v>321</v>
      </c>
      <c r="H138" s="150">
        <v>12000</v>
      </c>
      <c r="I138" s="151"/>
      <c r="J138" s="152">
        <f t="shared" si="0"/>
        <v>0</v>
      </c>
      <c r="K138" s="148" t="s">
        <v>3</v>
      </c>
      <c r="L138" s="36"/>
      <c r="M138" s="153" t="s">
        <v>3</v>
      </c>
      <c r="N138" s="154" t="s">
        <v>43</v>
      </c>
      <c r="O138" s="56"/>
      <c r="P138" s="155">
        <f t="shared" si="1"/>
        <v>0</v>
      </c>
      <c r="Q138" s="155">
        <v>0</v>
      </c>
      <c r="R138" s="155">
        <f t="shared" si="2"/>
        <v>0</v>
      </c>
      <c r="S138" s="155">
        <v>0</v>
      </c>
      <c r="T138" s="156">
        <f t="shared" si="3"/>
        <v>0</v>
      </c>
      <c r="U138" s="35"/>
      <c r="V138" s="35"/>
      <c r="W138" s="35"/>
      <c r="X138" s="35"/>
      <c r="Y138" s="35"/>
      <c r="Z138" s="35"/>
      <c r="AA138" s="35"/>
      <c r="AB138" s="35"/>
      <c r="AC138" s="35"/>
      <c r="AD138" s="35"/>
      <c r="AE138" s="35"/>
      <c r="AR138" s="157" t="s">
        <v>202</v>
      </c>
      <c r="AT138" s="157" t="s">
        <v>197</v>
      </c>
      <c r="AU138" s="157" t="s">
        <v>109</v>
      </c>
      <c r="AY138" s="20" t="s">
        <v>195</v>
      </c>
      <c r="BE138" s="158">
        <f t="shared" si="4"/>
        <v>0</v>
      </c>
      <c r="BF138" s="158">
        <f t="shared" si="5"/>
        <v>0</v>
      </c>
      <c r="BG138" s="158">
        <f t="shared" si="6"/>
        <v>0</v>
      </c>
      <c r="BH138" s="158">
        <f t="shared" si="7"/>
        <v>0</v>
      </c>
      <c r="BI138" s="158">
        <f t="shared" si="8"/>
        <v>0</v>
      </c>
      <c r="BJ138" s="20" t="s">
        <v>79</v>
      </c>
      <c r="BK138" s="158">
        <f t="shared" si="9"/>
        <v>0</v>
      </c>
      <c r="BL138" s="20" t="s">
        <v>202</v>
      </c>
      <c r="BM138" s="157" t="s">
        <v>788</v>
      </c>
    </row>
    <row r="139" spans="1:65" s="2" customFormat="1" ht="14.45" customHeight="1">
      <c r="A139" s="35"/>
      <c r="B139" s="145"/>
      <c r="C139" s="146" t="s">
        <v>423</v>
      </c>
      <c r="D139" s="146" t="s">
        <v>197</v>
      </c>
      <c r="E139" s="147" t="s">
        <v>5624</v>
      </c>
      <c r="F139" s="148" t="s">
        <v>5625</v>
      </c>
      <c r="G139" s="149" t="s">
        <v>321</v>
      </c>
      <c r="H139" s="150">
        <v>2000</v>
      </c>
      <c r="I139" s="151"/>
      <c r="J139" s="152">
        <f t="shared" si="0"/>
        <v>0</v>
      </c>
      <c r="K139" s="148" t="s">
        <v>3</v>
      </c>
      <c r="L139" s="36"/>
      <c r="M139" s="153" t="s">
        <v>3</v>
      </c>
      <c r="N139" s="154" t="s">
        <v>43</v>
      </c>
      <c r="O139" s="56"/>
      <c r="P139" s="155">
        <f t="shared" si="1"/>
        <v>0</v>
      </c>
      <c r="Q139" s="155">
        <v>0</v>
      </c>
      <c r="R139" s="155">
        <f t="shared" si="2"/>
        <v>0</v>
      </c>
      <c r="S139" s="155">
        <v>0</v>
      </c>
      <c r="T139" s="156">
        <f t="shared" si="3"/>
        <v>0</v>
      </c>
      <c r="U139" s="35"/>
      <c r="V139" s="35"/>
      <c r="W139" s="35"/>
      <c r="X139" s="35"/>
      <c r="Y139" s="35"/>
      <c r="Z139" s="35"/>
      <c r="AA139" s="35"/>
      <c r="AB139" s="35"/>
      <c r="AC139" s="35"/>
      <c r="AD139" s="35"/>
      <c r="AE139" s="35"/>
      <c r="AR139" s="157" t="s">
        <v>202</v>
      </c>
      <c r="AT139" s="157" t="s">
        <v>197</v>
      </c>
      <c r="AU139" s="157" t="s">
        <v>109</v>
      </c>
      <c r="AY139" s="20" t="s">
        <v>195</v>
      </c>
      <c r="BE139" s="158">
        <f t="shared" si="4"/>
        <v>0</v>
      </c>
      <c r="BF139" s="158">
        <f t="shared" si="5"/>
        <v>0</v>
      </c>
      <c r="BG139" s="158">
        <f t="shared" si="6"/>
        <v>0</v>
      </c>
      <c r="BH139" s="158">
        <f t="shared" si="7"/>
        <v>0</v>
      </c>
      <c r="BI139" s="158">
        <f t="shared" si="8"/>
        <v>0</v>
      </c>
      <c r="BJ139" s="20" t="s">
        <v>79</v>
      </c>
      <c r="BK139" s="158">
        <f t="shared" si="9"/>
        <v>0</v>
      </c>
      <c r="BL139" s="20" t="s">
        <v>202</v>
      </c>
      <c r="BM139" s="157" t="s">
        <v>800</v>
      </c>
    </row>
    <row r="140" spans="1:65" s="2" customFormat="1" ht="14.45" customHeight="1">
      <c r="A140" s="35"/>
      <c r="B140" s="145"/>
      <c r="C140" s="146" t="s">
        <v>428</v>
      </c>
      <c r="D140" s="146" t="s">
        <v>197</v>
      </c>
      <c r="E140" s="147" t="s">
        <v>5626</v>
      </c>
      <c r="F140" s="148" t="s">
        <v>5627</v>
      </c>
      <c r="G140" s="149" t="s">
        <v>321</v>
      </c>
      <c r="H140" s="150">
        <v>3000</v>
      </c>
      <c r="I140" s="151"/>
      <c r="J140" s="152">
        <f t="shared" si="0"/>
        <v>0</v>
      </c>
      <c r="K140" s="148" t="s">
        <v>3</v>
      </c>
      <c r="L140" s="36"/>
      <c r="M140" s="153" t="s">
        <v>3</v>
      </c>
      <c r="N140" s="154" t="s">
        <v>43</v>
      </c>
      <c r="O140" s="56"/>
      <c r="P140" s="155">
        <f t="shared" si="1"/>
        <v>0</v>
      </c>
      <c r="Q140" s="155">
        <v>0</v>
      </c>
      <c r="R140" s="155">
        <f t="shared" si="2"/>
        <v>0</v>
      </c>
      <c r="S140" s="155">
        <v>0</v>
      </c>
      <c r="T140" s="156">
        <f t="shared" si="3"/>
        <v>0</v>
      </c>
      <c r="U140" s="35"/>
      <c r="V140" s="35"/>
      <c r="W140" s="35"/>
      <c r="X140" s="35"/>
      <c r="Y140" s="35"/>
      <c r="Z140" s="35"/>
      <c r="AA140" s="35"/>
      <c r="AB140" s="35"/>
      <c r="AC140" s="35"/>
      <c r="AD140" s="35"/>
      <c r="AE140" s="35"/>
      <c r="AR140" s="157" t="s">
        <v>202</v>
      </c>
      <c r="AT140" s="157" t="s">
        <v>197</v>
      </c>
      <c r="AU140" s="157" t="s">
        <v>109</v>
      </c>
      <c r="AY140" s="20" t="s">
        <v>195</v>
      </c>
      <c r="BE140" s="158">
        <f t="shared" si="4"/>
        <v>0</v>
      </c>
      <c r="BF140" s="158">
        <f t="shared" si="5"/>
        <v>0</v>
      </c>
      <c r="BG140" s="158">
        <f t="shared" si="6"/>
        <v>0</v>
      </c>
      <c r="BH140" s="158">
        <f t="shared" si="7"/>
        <v>0</v>
      </c>
      <c r="BI140" s="158">
        <f t="shared" si="8"/>
        <v>0</v>
      </c>
      <c r="BJ140" s="20" t="s">
        <v>79</v>
      </c>
      <c r="BK140" s="158">
        <f t="shared" si="9"/>
        <v>0</v>
      </c>
      <c r="BL140" s="20" t="s">
        <v>202</v>
      </c>
      <c r="BM140" s="157" t="s">
        <v>813</v>
      </c>
    </row>
    <row r="141" spans="1:65" s="2" customFormat="1" ht="14.45" customHeight="1">
      <c r="A141" s="35"/>
      <c r="B141" s="145"/>
      <c r="C141" s="146" t="s">
        <v>436</v>
      </c>
      <c r="D141" s="146" t="s">
        <v>197</v>
      </c>
      <c r="E141" s="147" t="s">
        <v>5628</v>
      </c>
      <c r="F141" s="148" t="s">
        <v>5629</v>
      </c>
      <c r="G141" s="149" t="s">
        <v>321</v>
      </c>
      <c r="H141" s="150">
        <v>200</v>
      </c>
      <c r="I141" s="151"/>
      <c r="J141" s="152">
        <f t="shared" si="0"/>
        <v>0</v>
      </c>
      <c r="K141" s="148" t="s">
        <v>3</v>
      </c>
      <c r="L141" s="36"/>
      <c r="M141" s="153" t="s">
        <v>3</v>
      </c>
      <c r="N141" s="154" t="s">
        <v>43</v>
      </c>
      <c r="O141" s="56"/>
      <c r="P141" s="155">
        <f t="shared" si="1"/>
        <v>0</v>
      </c>
      <c r="Q141" s="155">
        <v>0</v>
      </c>
      <c r="R141" s="155">
        <f t="shared" si="2"/>
        <v>0</v>
      </c>
      <c r="S141" s="155">
        <v>0</v>
      </c>
      <c r="T141" s="156">
        <f t="shared" si="3"/>
        <v>0</v>
      </c>
      <c r="U141" s="35"/>
      <c r="V141" s="35"/>
      <c r="W141" s="35"/>
      <c r="X141" s="35"/>
      <c r="Y141" s="35"/>
      <c r="Z141" s="35"/>
      <c r="AA141" s="35"/>
      <c r="AB141" s="35"/>
      <c r="AC141" s="35"/>
      <c r="AD141" s="35"/>
      <c r="AE141" s="35"/>
      <c r="AR141" s="157" t="s">
        <v>202</v>
      </c>
      <c r="AT141" s="157" t="s">
        <v>197</v>
      </c>
      <c r="AU141" s="157" t="s">
        <v>109</v>
      </c>
      <c r="AY141" s="20" t="s">
        <v>195</v>
      </c>
      <c r="BE141" s="158">
        <f t="shared" si="4"/>
        <v>0</v>
      </c>
      <c r="BF141" s="158">
        <f t="shared" si="5"/>
        <v>0</v>
      </c>
      <c r="BG141" s="158">
        <f t="shared" si="6"/>
        <v>0</v>
      </c>
      <c r="BH141" s="158">
        <f t="shared" si="7"/>
        <v>0</v>
      </c>
      <c r="BI141" s="158">
        <f t="shared" si="8"/>
        <v>0</v>
      </c>
      <c r="BJ141" s="20" t="s">
        <v>79</v>
      </c>
      <c r="BK141" s="158">
        <f t="shared" si="9"/>
        <v>0</v>
      </c>
      <c r="BL141" s="20" t="s">
        <v>202</v>
      </c>
      <c r="BM141" s="157" t="s">
        <v>824</v>
      </c>
    </row>
    <row r="142" spans="1:65" s="2" customFormat="1" ht="14.45" customHeight="1">
      <c r="A142" s="35"/>
      <c r="B142" s="145"/>
      <c r="C142" s="146" t="s">
        <v>443</v>
      </c>
      <c r="D142" s="146" t="s">
        <v>197</v>
      </c>
      <c r="E142" s="147" t="s">
        <v>5630</v>
      </c>
      <c r="F142" s="148" t="s">
        <v>5631</v>
      </c>
      <c r="G142" s="149" t="s">
        <v>321</v>
      </c>
      <c r="H142" s="150">
        <v>100</v>
      </c>
      <c r="I142" s="151"/>
      <c r="J142" s="152">
        <f t="shared" si="0"/>
        <v>0</v>
      </c>
      <c r="K142" s="148" t="s">
        <v>3</v>
      </c>
      <c r="L142" s="36"/>
      <c r="M142" s="153" t="s">
        <v>3</v>
      </c>
      <c r="N142" s="154" t="s">
        <v>43</v>
      </c>
      <c r="O142" s="56"/>
      <c r="P142" s="155">
        <f t="shared" si="1"/>
        <v>0</v>
      </c>
      <c r="Q142" s="155">
        <v>0</v>
      </c>
      <c r="R142" s="155">
        <f t="shared" si="2"/>
        <v>0</v>
      </c>
      <c r="S142" s="155">
        <v>0</v>
      </c>
      <c r="T142" s="156">
        <f t="shared" si="3"/>
        <v>0</v>
      </c>
      <c r="U142" s="35"/>
      <c r="V142" s="35"/>
      <c r="W142" s="35"/>
      <c r="X142" s="35"/>
      <c r="Y142" s="35"/>
      <c r="Z142" s="35"/>
      <c r="AA142" s="35"/>
      <c r="AB142" s="35"/>
      <c r="AC142" s="35"/>
      <c r="AD142" s="35"/>
      <c r="AE142" s="35"/>
      <c r="AR142" s="157" t="s">
        <v>202</v>
      </c>
      <c r="AT142" s="157" t="s">
        <v>197</v>
      </c>
      <c r="AU142" s="157" t="s">
        <v>109</v>
      </c>
      <c r="AY142" s="20" t="s">
        <v>195</v>
      </c>
      <c r="BE142" s="158">
        <f t="shared" si="4"/>
        <v>0</v>
      </c>
      <c r="BF142" s="158">
        <f t="shared" si="5"/>
        <v>0</v>
      </c>
      <c r="BG142" s="158">
        <f t="shared" si="6"/>
        <v>0</v>
      </c>
      <c r="BH142" s="158">
        <f t="shared" si="7"/>
        <v>0</v>
      </c>
      <c r="BI142" s="158">
        <f t="shared" si="8"/>
        <v>0</v>
      </c>
      <c r="BJ142" s="20" t="s">
        <v>79</v>
      </c>
      <c r="BK142" s="158">
        <f t="shared" si="9"/>
        <v>0</v>
      </c>
      <c r="BL142" s="20" t="s">
        <v>202</v>
      </c>
      <c r="BM142" s="157" t="s">
        <v>836</v>
      </c>
    </row>
    <row r="143" spans="1:65" s="2" customFormat="1" ht="14.45" customHeight="1">
      <c r="A143" s="35"/>
      <c r="B143" s="145"/>
      <c r="C143" s="146" t="s">
        <v>448</v>
      </c>
      <c r="D143" s="146" t="s">
        <v>197</v>
      </c>
      <c r="E143" s="147" t="s">
        <v>5632</v>
      </c>
      <c r="F143" s="148" t="s">
        <v>5633</v>
      </c>
      <c r="G143" s="149" t="s">
        <v>321</v>
      </c>
      <c r="H143" s="150">
        <v>140</v>
      </c>
      <c r="I143" s="151"/>
      <c r="J143" s="152">
        <f t="shared" si="0"/>
        <v>0</v>
      </c>
      <c r="K143" s="148" t="s">
        <v>3</v>
      </c>
      <c r="L143" s="36"/>
      <c r="M143" s="153" t="s">
        <v>3</v>
      </c>
      <c r="N143" s="154" t="s">
        <v>43</v>
      </c>
      <c r="O143" s="56"/>
      <c r="P143" s="155">
        <f t="shared" si="1"/>
        <v>0</v>
      </c>
      <c r="Q143" s="155">
        <v>0</v>
      </c>
      <c r="R143" s="155">
        <f t="shared" si="2"/>
        <v>0</v>
      </c>
      <c r="S143" s="155">
        <v>0</v>
      </c>
      <c r="T143" s="156">
        <f t="shared" si="3"/>
        <v>0</v>
      </c>
      <c r="U143" s="35"/>
      <c r="V143" s="35"/>
      <c r="W143" s="35"/>
      <c r="X143" s="35"/>
      <c r="Y143" s="35"/>
      <c r="Z143" s="35"/>
      <c r="AA143" s="35"/>
      <c r="AB143" s="35"/>
      <c r="AC143" s="35"/>
      <c r="AD143" s="35"/>
      <c r="AE143" s="35"/>
      <c r="AR143" s="157" t="s">
        <v>202</v>
      </c>
      <c r="AT143" s="157" t="s">
        <v>197</v>
      </c>
      <c r="AU143" s="157" t="s">
        <v>109</v>
      </c>
      <c r="AY143" s="20" t="s">
        <v>195</v>
      </c>
      <c r="BE143" s="158">
        <f t="shared" si="4"/>
        <v>0</v>
      </c>
      <c r="BF143" s="158">
        <f t="shared" si="5"/>
        <v>0</v>
      </c>
      <c r="BG143" s="158">
        <f t="shared" si="6"/>
        <v>0</v>
      </c>
      <c r="BH143" s="158">
        <f t="shared" si="7"/>
        <v>0</v>
      </c>
      <c r="BI143" s="158">
        <f t="shared" si="8"/>
        <v>0</v>
      </c>
      <c r="BJ143" s="20" t="s">
        <v>79</v>
      </c>
      <c r="BK143" s="158">
        <f t="shared" si="9"/>
        <v>0</v>
      </c>
      <c r="BL143" s="20" t="s">
        <v>202</v>
      </c>
      <c r="BM143" s="157" t="s">
        <v>847</v>
      </c>
    </row>
    <row r="144" spans="1:65" s="2" customFormat="1" ht="14.45" customHeight="1">
      <c r="A144" s="35"/>
      <c r="B144" s="145"/>
      <c r="C144" s="146" t="s">
        <v>454</v>
      </c>
      <c r="D144" s="146" t="s">
        <v>197</v>
      </c>
      <c r="E144" s="147" t="s">
        <v>5634</v>
      </c>
      <c r="F144" s="148" t="s">
        <v>5635</v>
      </c>
      <c r="G144" s="149" t="s">
        <v>321</v>
      </c>
      <c r="H144" s="150">
        <v>80</v>
      </c>
      <c r="I144" s="151"/>
      <c r="J144" s="152">
        <f t="shared" si="0"/>
        <v>0</v>
      </c>
      <c r="K144" s="148" t="s">
        <v>3</v>
      </c>
      <c r="L144" s="36"/>
      <c r="M144" s="153" t="s">
        <v>3</v>
      </c>
      <c r="N144" s="154" t="s">
        <v>43</v>
      </c>
      <c r="O144" s="56"/>
      <c r="P144" s="155">
        <f t="shared" si="1"/>
        <v>0</v>
      </c>
      <c r="Q144" s="155">
        <v>0</v>
      </c>
      <c r="R144" s="155">
        <f t="shared" si="2"/>
        <v>0</v>
      </c>
      <c r="S144" s="155">
        <v>0</v>
      </c>
      <c r="T144" s="156">
        <f t="shared" si="3"/>
        <v>0</v>
      </c>
      <c r="U144" s="35"/>
      <c r="V144" s="35"/>
      <c r="W144" s="35"/>
      <c r="X144" s="35"/>
      <c r="Y144" s="35"/>
      <c r="Z144" s="35"/>
      <c r="AA144" s="35"/>
      <c r="AB144" s="35"/>
      <c r="AC144" s="35"/>
      <c r="AD144" s="35"/>
      <c r="AE144" s="35"/>
      <c r="AR144" s="157" t="s">
        <v>202</v>
      </c>
      <c r="AT144" s="157" t="s">
        <v>197</v>
      </c>
      <c r="AU144" s="157" t="s">
        <v>109</v>
      </c>
      <c r="AY144" s="20" t="s">
        <v>195</v>
      </c>
      <c r="BE144" s="158">
        <f t="shared" si="4"/>
        <v>0</v>
      </c>
      <c r="BF144" s="158">
        <f t="shared" si="5"/>
        <v>0</v>
      </c>
      <c r="BG144" s="158">
        <f t="shared" si="6"/>
        <v>0</v>
      </c>
      <c r="BH144" s="158">
        <f t="shared" si="7"/>
        <v>0</v>
      </c>
      <c r="BI144" s="158">
        <f t="shared" si="8"/>
        <v>0</v>
      </c>
      <c r="BJ144" s="20" t="s">
        <v>79</v>
      </c>
      <c r="BK144" s="158">
        <f t="shared" si="9"/>
        <v>0</v>
      </c>
      <c r="BL144" s="20" t="s">
        <v>202</v>
      </c>
      <c r="BM144" s="157" t="s">
        <v>858</v>
      </c>
    </row>
    <row r="145" spans="1:65" s="2" customFormat="1" ht="14.45" customHeight="1">
      <c r="A145" s="35"/>
      <c r="B145" s="145"/>
      <c r="C145" s="146" t="s">
        <v>459</v>
      </c>
      <c r="D145" s="146" t="s">
        <v>197</v>
      </c>
      <c r="E145" s="147" t="s">
        <v>5636</v>
      </c>
      <c r="F145" s="148" t="s">
        <v>5637</v>
      </c>
      <c r="G145" s="149" t="s">
        <v>321</v>
      </c>
      <c r="H145" s="150">
        <v>300</v>
      </c>
      <c r="I145" s="151"/>
      <c r="J145" s="152">
        <f t="shared" si="0"/>
        <v>0</v>
      </c>
      <c r="K145" s="148" t="s">
        <v>3</v>
      </c>
      <c r="L145" s="36"/>
      <c r="M145" s="153" t="s">
        <v>3</v>
      </c>
      <c r="N145" s="154" t="s">
        <v>43</v>
      </c>
      <c r="O145" s="56"/>
      <c r="P145" s="155">
        <f t="shared" si="1"/>
        <v>0</v>
      </c>
      <c r="Q145" s="155">
        <v>0</v>
      </c>
      <c r="R145" s="155">
        <f t="shared" si="2"/>
        <v>0</v>
      </c>
      <c r="S145" s="155">
        <v>0</v>
      </c>
      <c r="T145" s="156">
        <f t="shared" si="3"/>
        <v>0</v>
      </c>
      <c r="U145" s="35"/>
      <c r="V145" s="35"/>
      <c r="W145" s="35"/>
      <c r="X145" s="35"/>
      <c r="Y145" s="35"/>
      <c r="Z145" s="35"/>
      <c r="AA145" s="35"/>
      <c r="AB145" s="35"/>
      <c r="AC145" s="35"/>
      <c r="AD145" s="35"/>
      <c r="AE145" s="35"/>
      <c r="AR145" s="157" t="s">
        <v>202</v>
      </c>
      <c r="AT145" s="157" t="s">
        <v>197</v>
      </c>
      <c r="AU145" s="157" t="s">
        <v>109</v>
      </c>
      <c r="AY145" s="20" t="s">
        <v>195</v>
      </c>
      <c r="BE145" s="158">
        <f t="shared" si="4"/>
        <v>0</v>
      </c>
      <c r="BF145" s="158">
        <f t="shared" si="5"/>
        <v>0</v>
      </c>
      <c r="BG145" s="158">
        <f t="shared" si="6"/>
        <v>0</v>
      </c>
      <c r="BH145" s="158">
        <f t="shared" si="7"/>
        <v>0</v>
      </c>
      <c r="BI145" s="158">
        <f t="shared" si="8"/>
        <v>0</v>
      </c>
      <c r="BJ145" s="20" t="s">
        <v>79</v>
      </c>
      <c r="BK145" s="158">
        <f t="shared" si="9"/>
        <v>0</v>
      </c>
      <c r="BL145" s="20" t="s">
        <v>202</v>
      </c>
      <c r="BM145" s="157" t="s">
        <v>868</v>
      </c>
    </row>
    <row r="146" spans="1:65" s="12" customFormat="1" ht="20.85" customHeight="1">
      <c r="B146" s="132"/>
      <c r="D146" s="133" t="s">
        <v>71</v>
      </c>
      <c r="E146" s="143" t="s">
        <v>4899</v>
      </c>
      <c r="F146" s="143" t="s">
        <v>5638</v>
      </c>
      <c r="I146" s="135"/>
      <c r="J146" s="144">
        <f>BK146</f>
        <v>0</v>
      </c>
      <c r="L146" s="132"/>
      <c r="M146" s="137"/>
      <c r="N146" s="138"/>
      <c r="O146" s="138"/>
      <c r="P146" s="139">
        <f>SUM(P147:P174)</f>
        <v>0</v>
      </c>
      <c r="Q146" s="138"/>
      <c r="R146" s="139">
        <f>SUM(R147:R174)</f>
        <v>0</v>
      </c>
      <c r="S146" s="138"/>
      <c r="T146" s="140">
        <f>SUM(T147:T174)</f>
        <v>0</v>
      </c>
      <c r="AR146" s="133" t="s">
        <v>79</v>
      </c>
      <c r="AT146" s="141" t="s">
        <v>71</v>
      </c>
      <c r="AU146" s="141" t="s">
        <v>81</v>
      </c>
      <c r="AY146" s="133" t="s">
        <v>195</v>
      </c>
      <c r="BK146" s="142">
        <f>SUM(BK147:BK174)</f>
        <v>0</v>
      </c>
    </row>
    <row r="147" spans="1:65" s="2" customFormat="1" ht="14.45" customHeight="1">
      <c r="A147" s="35"/>
      <c r="B147" s="145"/>
      <c r="C147" s="146" t="s">
        <v>464</v>
      </c>
      <c r="D147" s="146" t="s">
        <v>197</v>
      </c>
      <c r="E147" s="147" t="s">
        <v>5639</v>
      </c>
      <c r="F147" s="148" t="s">
        <v>5640</v>
      </c>
      <c r="G147" s="149" t="s">
        <v>4903</v>
      </c>
      <c r="H147" s="150">
        <v>236</v>
      </c>
      <c r="I147" s="151"/>
      <c r="J147" s="152">
        <f t="shared" ref="J147:J156" si="10">ROUND(I147*H147,2)</f>
        <v>0</v>
      </c>
      <c r="K147" s="148" t="s">
        <v>3</v>
      </c>
      <c r="L147" s="36"/>
      <c r="M147" s="153" t="s">
        <v>3</v>
      </c>
      <c r="N147" s="154" t="s">
        <v>43</v>
      </c>
      <c r="O147" s="56"/>
      <c r="P147" s="155">
        <f>O147*H147</f>
        <v>0</v>
      </c>
      <c r="Q147" s="155">
        <v>0</v>
      </c>
      <c r="R147" s="155">
        <f>Q147*H147</f>
        <v>0</v>
      </c>
      <c r="S147" s="155">
        <v>0</v>
      </c>
      <c r="T147" s="156">
        <f>S147*H147</f>
        <v>0</v>
      </c>
      <c r="U147" s="35"/>
      <c r="V147" s="35"/>
      <c r="W147" s="35"/>
      <c r="X147" s="35"/>
      <c r="Y147" s="35"/>
      <c r="Z147" s="35"/>
      <c r="AA147" s="35"/>
      <c r="AB147" s="35"/>
      <c r="AC147" s="35"/>
      <c r="AD147" s="35"/>
      <c r="AE147" s="35"/>
      <c r="AR147" s="157" t="s">
        <v>202</v>
      </c>
      <c r="AT147" s="157" t="s">
        <v>197</v>
      </c>
      <c r="AU147" s="157" t="s">
        <v>109</v>
      </c>
      <c r="AY147" s="20" t="s">
        <v>195</v>
      </c>
      <c r="BE147" s="158">
        <f>IF(N147="základní",J147,0)</f>
        <v>0</v>
      </c>
      <c r="BF147" s="158">
        <f>IF(N147="snížená",J147,0)</f>
        <v>0</v>
      </c>
      <c r="BG147" s="158">
        <f>IF(N147="zákl. přenesená",J147,0)</f>
        <v>0</v>
      </c>
      <c r="BH147" s="158">
        <f>IF(N147="sníž. přenesená",J147,0)</f>
        <v>0</v>
      </c>
      <c r="BI147" s="158">
        <f>IF(N147="nulová",J147,0)</f>
        <v>0</v>
      </c>
      <c r="BJ147" s="20" t="s">
        <v>79</v>
      </c>
      <c r="BK147" s="158">
        <f>ROUND(I147*H147,2)</f>
        <v>0</v>
      </c>
      <c r="BL147" s="20" t="s">
        <v>202</v>
      </c>
      <c r="BM147" s="157" t="s">
        <v>913</v>
      </c>
    </row>
    <row r="148" spans="1:65" s="2" customFormat="1" ht="24.2" customHeight="1">
      <c r="A148" s="35"/>
      <c r="B148" s="145"/>
      <c r="C148" s="146" t="s">
        <v>471</v>
      </c>
      <c r="D148" s="146" t="s">
        <v>197</v>
      </c>
      <c r="E148" s="147" t="s">
        <v>5641</v>
      </c>
      <c r="F148" s="148" t="s">
        <v>5642</v>
      </c>
      <c r="G148" s="149" t="s">
        <v>4903</v>
      </c>
      <c r="H148" s="150">
        <v>145</v>
      </c>
      <c r="I148" s="151"/>
      <c r="J148" s="152">
        <f t="shared" si="10"/>
        <v>0</v>
      </c>
      <c r="K148" s="148" t="s">
        <v>3</v>
      </c>
      <c r="L148" s="36"/>
      <c r="M148" s="153" t="s">
        <v>3</v>
      </c>
      <c r="N148" s="154" t="s">
        <v>43</v>
      </c>
      <c r="O148" s="56"/>
      <c r="P148" s="155">
        <f>O148*H148</f>
        <v>0</v>
      </c>
      <c r="Q148" s="155">
        <v>0</v>
      </c>
      <c r="R148" s="155">
        <f>Q148*H148</f>
        <v>0</v>
      </c>
      <c r="S148" s="155">
        <v>0</v>
      </c>
      <c r="T148" s="156">
        <f>S148*H148</f>
        <v>0</v>
      </c>
      <c r="U148" s="35"/>
      <c r="V148" s="35"/>
      <c r="W148" s="35"/>
      <c r="X148" s="35"/>
      <c r="Y148" s="35"/>
      <c r="Z148" s="35"/>
      <c r="AA148" s="35"/>
      <c r="AB148" s="35"/>
      <c r="AC148" s="35"/>
      <c r="AD148" s="35"/>
      <c r="AE148" s="35"/>
      <c r="AR148" s="157" t="s">
        <v>202</v>
      </c>
      <c r="AT148" s="157" t="s">
        <v>197</v>
      </c>
      <c r="AU148" s="157" t="s">
        <v>109</v>
      </c>
      <c r="AY148" s="20" t="s">
        <v>195</v>
      </c>
      <c r="BE148" s="158">
        <f>IF(N148="základní",J148,0)</f>
        <v>0</v>
      </c>
      <c r="BF148" s="158">
        <f>IF(N148="snížená",J148,0)</f>
        <v>0</v>
      </c>
      <c r="BG148" s="158">
        <f>IF(N148="zákl. přenesená",J148,0)</f>
        <v>0</v>
      </c>
      <c r="BH148" s="158">
        <f>IF(N148="sníž. přenesená",J148,0)</f>
        <v>0</v>
      </c>
      <c r="BI148" s="158">
        <f>IF(N148="nulová",J148,0)</f>
        <v>0</v>
      </c>
      <c r="BJ148" s="20" t="s">
        <v>79</v>
      </c>
      <c r="BK148" s="158">
        <f>ROUND(I148*H148,2)</f>
        <v>0</v>
      </c>
      <c r="BL148" s="20" t="s">
        <v>202</v>
      </c>
      <c r="BM148" s="157" t="s">
        <v>967</v>
      </c>
    </row>
    <row r="149" spans="1:65" s="2" customFormat="1" ht="14.45" customHeight="1">
      <c r="A149" s="35"/>
      <c r="B149" s="145"/>
      <c r="C149" s="146" t="s">
        <v>476</v>
      </c>
      <c r="D149" s="146" t="s">
        <v>197</v>
      </c>
      <c r="E149" s="147" t="s">
        <v>5643</v>
      </c>
      <c r="F149" s="148" t="s">
        <v>5644</v>
      </c>
      <c r="G149" s="149" t="s">
        <v>4903</v>
      </c>
      <c r="H149" s="150">
        <v>13</v>
      </c>
      <c r="I149" s="151"/>
      <c r="J149" s="152">
        <f t="shared" si="10"/>
        <v>0</v>
      </c>
      <c r="K149" s="148" t="s">
        <v>3</v>
      </c>
      <c r="L149" s="36"/>
      <c r="M149" s="153" t="s">
        <v>3</v>
      </c>
      <c r="N149" s="154" t="s">
        <v>43</v>
      </c>
      <c r="O149" s="56"/>
      <c r="P149" s="155">
        <f>O149*H149</f>
        <v>0</v>
      </c>
      <c r="Q149" s="155">
        <v>0</v>
      </c>
      <c r="R149" s="155">
        <f>Q149*H149</f>
        <v>0</v>
      </c>
      <c r="S149" s="155">
        <v>0</v>
      </c>
      <c r="T149" s="156">
        <f>S149*H149</f>
        <v>0</v>
      </c>
      <c r="U149" s="35"/>
      <c r="V149" s="35"/>
      <c r="W149" s="35"/>
      <c r="X149" s="35"/>
      <c r="Y149" s="35"/>
      <c r="Z149" s="35"/>
      <c r="AA149" s="35"/>
      <c r="AB149" s="35"/>
      <c r="AC149" s="35"/>
      <c r="AD149" s="35"/>
      <c r="AE149" s="35"/>
      <c r="AR149" s="157" t="s">
        <v>202</v>
      </c>
      <c r="AT149" s="157" t="s">
        <v>197</v>
      </c>
      <c r="AU149" s="157" t="s">
        <v>109</v>
      </c>
      <c r="AY149" s="20" t="s">
        <v>195</v>
      </c>
      <c r="BE149" s="158">
        <f>IF(N149="základní",J149,0)</f>
        <v>0</v>
      </c>
      <c r="BF149" s="158">
        <f>IF(N149="snížená",J149,0)</f>
        <v>0</v>
      </c>
      <c r="BG149" s="158">
        <f>IF(N149="zákl. přenesená",J149,0)</f>
        <v>0</v>
      </c>
      <c r="BH149" s="158">
        <f>IF(N149="sníž. přenesená",J149,0)</f>
        <v>0</v>
      </c>
      <c r="BI149" s="158">
        <f>IF(N149="nulová",J149,0)</f>
        <v>0</v>
      </c>
      <c r="BJ149" s="20" t="s">
        <v>79</v>
      </c>
      <c r="BK149" s="158">
        <f>ROUND(I149*H149,2)</f>
        <v>0</v>
      </c>
      <c r="BL149" s="20" t="s">
        <v>202</v>
      </c>
      <c r="BM149" s="157" t="s">
        <v>977</v>
      </c>
    </row>
    <row r="150" spans="1:65" s="2" customFormat="1" ht="14.45" customHeight="1">
      <c r="A150" s="35"/>
      <c r="B150" s="145"/>
      <c r="C150" s="146" t="s">
        <v>481</v>
      </c>
      <c r="D150" s="146" t="s">
        <v>197</v>
      </c>
      <c r="E150" s="147" t="s">
        <v>5645</v>
      </c>
      <c r="F150" s="148" t="s">
        <v>5646</v>
      </c>
      <c r="G150" s="149" t="s">
        <v>4903</v>
      </c>
      <c r="H150" s="150">
        <v>44</v>
      </c>
      <c r="I150" s="151"/>
      <c r="J150" s="152">
        <f t="shared" si="10"/>
        <v>0</v>
      </c>
      <c r="K150" s="148" t="s">
        <v>3</v>
      </c>
      <c r="L150" s="36"/>
      <c r="M150" s="153" t="s">
        <v>3</v>
      </c>
      <c r="N150" s="154" t="s">
        <v>43</v>
      </c>
      <c r="O150" s="56"/>
      <c r="P150" s="155">
        <f>O150*H150</f>
        <v>0</v>
      </c>
      <c r="Q150" s="155">
        <v>0</v>
      </c>
      <c r="R150" s="155">
        <f>Q150*H150</f>
        <v>0</v>
      </c>
      <c r="S150" s="155">
        <v>0</v>
      </c>
      <c r="T150" s="156">
        <f>S150*H150</f>
        <v>0</v>
      </c>
      <c r="U150" s="35"/>
      <c r="V150" s="35"/>
      <c r="W150" s="35"/>
      <c r="X150" s="35"/>
      <c r="Y150" s="35"/>
      <c r="Z150" s="35"/>
      <c r="AA150" s="35"/>
      <c r="AB150" s="35"/>
      <c r="AC150" s="35"/>
      <c r="AD150" s="35"/>
      <c r="AE150" s="35"/>
      <c r="AR150" s="157" t="s">
        <v>202</v>
      </c>
      <c r="AT150" s="157" t="s">
        <v>197</v>
      </c>
      <c r="AU150" s="157" t="s">
        <v>109</v>
      </c>
      <c r="AY150" s="20" t="s">
        <v>195</v>
      </c>
      <c r="BE150" s="158">
        <f>IF(N150="základní",J150,0)</f>
        <v>0</v>
      </c>
      <c r="BF150" s="158">
        <f>IF(N150="snížená",J150,0)</f>
        <v>0</v>
      </c>
      <c r="BG150" s="158">
        <f>IF(N150="zákl. přenesená",J150,0)</f>
        <v>0</v>
      </c>
      <c r="BH150" s="158">
        <f>IF(N150="sníž. přenesená",J150,0)</f>
        <v>0</v>
      </c>
      <c r="BI150" s="158">
        <f>IF(N150="nulová",J150,0)</f>
        <v>0</v>
      </c>
      <c r="BJ150" s="20" t="s">
        <v>79</v>
      </c>
      <c r="BK150" s="158">
        <f>ROUND(I150*H150,2)</f>
        <v>0</v>
      </c>
      <c r="BL150" s="20" t="s">
        <v>202</v>
      </c>
      <c r="BM150" s="157" t="s">
        <v>1023</v>
      </c>
    </row>
    <row r="151" spans="1:65" s="2" customFormat="1" ht="24.2" customHeight="1">
      <c r="A151" s="35"/>
      <c r="B151" s="145"/>
      <c r="C151" s="146" t="s">
        <v>489</v>
      </c>
      <c r="D151" s="146" t="s">
        <v>197</v>
      </c>
      <c r="E151" s="147" t="s">
        <v>5647</v>
      </c>
      <c r="F151" s="148" t="s">
        <v>5648</v>
      </c>
      <c r="G151" s="149" t="s">
        <v>4903</v>
      </c>
      <c r="H151" s="150">
        <v>8</v>
      </c>
      <c r="I151" s="151"/>
      <c r="J151" s="152">
        <f t="shared" si="10"/>
        <v>0</v>
      </c>
      <c r="K151" s="148" t="s">
        <v>3</v>
      </c>
      <c r="L151" s="36"/>
      <c r="M151" s="153" t="s">
        <v>3</v>
      </c>
      <c r="N151" s="154" t="s">
        <v>43</v>
      </c>
      <c r="O151" s="56"/>
      <c r="P151" s="155">
        <f>O151*H151</f>
        <v>0</v>
      </c>
      <c r="Q151" s="155">
        <v>0</v>
      </c>
      <c r="R151" s="155">
        <f>Q151*H151</f>
        <v>0</v>
      </c>
      <c r="S151" s="155">
        <v>0</v>
      </c>
      <c r="T151" s="156">
        <f>S151*H151</f>
        <v>0</v>
      </c>
      <c r="U151" s="35"/>
      <c r="V151" s="35"/>
      <c r="W151" s="35"/>
      <c r="X151" s="35"/>
      <c r="Y151" s="35"/>
      <c r="Z151" s="35"/>
      <c r="AA151" s="35"/>
      <c r="AB151" s="35"/>
      <c r="AC151" s="35"/>
      <c r="AD151" s="35"/>
      <c r="AE151" s="35"/>
      <c r="AR151" s="157" t="s">
        <v>202</v>
      </c>
      <c r="AT151" s="157" t="s">
        <v>197</v>
      </c>
      <c r="AU151" s="157" t="s">
        <v>109</v>
      </c>
      <c r="AY151" s="20" t="s">
        <v>195</v>
      </c>
      <c r="BE151" s="158">
        <f>IF(N151="základní",J151,0)</f>
        <v>0</v>
      </c>
      <c r="BF151" s="158">
        <f>IF(N151="snížená",J151,0)</f>
        <v>0</v>
      </c>
      <c r="BG151" s="158">
        <f>IF(N151="zákl. přenesená",J151,0)</f>
        <v>0</v>
      </c>
      <c r="BH151" s="158">
        <f>IF(N151="sníž. přenesená",J151,0)</f>
        <v>0</v>
      </c>
      <c r="BI151" s="158">
        <f>IF(N151="nulová",J151,0)</f>
        <v>0</v>
      </c>
      <c r="BJ151" s="20" t="s">
        <v>79</v>
      </c>
      <c r="BK151" s="158">
        <f>ROUND(I151*H151,2)</f>
        <v>0</v>
      </c>
      <c r="BL151" s="20" t="s">
        <v>202</v>
      </c>
      <c r="BM151" s="157" t="s">
        <v>1042</v>
      </c>
    </row>
    <row r="152" spans="1:65" s="2" customFormat="1" ht="24.2" customHeight="1">
      <c r="A152" s="35"/>
      <c r="B152" s="145"/>
      <c r="C152" s="146" t="s">
        <v>494</v>
      </c>
      <c r="D152" s="146" t="s">
        <v>197</v>
      </c>
      <c r="E152" s="147" t="s">
        <v>5649</v>
      </c>
      <c r="F152" s="148" t="s">
        <v>5650</v>
      </c>
      <c r="G152" s="149" t="s">
        <v>4903</v>
      </c>
      <c r="H152" s="150">
        <v>2</v>
      </c>
      <c r="I152" s="151"/>
      <c r="J152" s="152">
        <f t="shared" si="10"/>
        <v>0</v>
      </c>
      <c r="K152" s="148" t="s">
        <v>3</v>
      </c>
      <c r="L152" s="36"/>
      <c r="M152" s="153" t="s">
        <v>3</v>
      </c>
      <c r="N152" s="154" t="s">
        <v>43</v>
      </c>
      <c r="O152" s="56"/>
      <c r="P152" s="155">
        <f>O152*H152</f>
        <v>0</v>
      </c>
      <c r="Q152" s="155">
        <v>0</v>
      </c>
      <c r="R152" s="155">
        <f>Q152*H152</f>
        <v>0</v>
      </c>
      <c r="S152" s="155">
        <v>0</v>
      </c>
      <c r="T152" s="156">
        <f>S152*H152</f>
        <v>0</v>
      </c>
      <c r="U152" s="35"/>
      <c r="V152" s="35"/>
      <c r="W152" s="35"/>
      <c r="X152" s="35"/>
      <c r="Y152" s="35"/>
      <c r="Z152" s="35"/>
      <c r="AA152" s="35"/>
      <c r="AB152" s="35"/>
      <c r="AC152" s="35"/>
      <c r="AD152" s="35"/>
      <c r="AE152" s="35"/>
      <c r="AR152" s="157" t="s">
        <v>202</v>
      </c>
      <c r="AT152" s="157" t="s">
        <v>197</v>
      </c>
      <c r="AU152" s="157" t="s">
        <v>109</v>
      </c>
      <c r="AY152" s="20" t="s">
        <v>195</v>
      </c>
      <c r="BE152" s="158">
        <f>IF(N152="základní",J152,0)</f>
        <v>0</v>
      </c>
      <c r="BF152" s="158">
        <f>IF(N152="snížená",J152,0)</f>
        <v>0</v>
      </c>
      <c r="BG152" s="158">
        <f>IF(N152="zákl. přenesená",J152,0)</f>
        <v>0</v>
      </c>
      <c r="BH152" s="158">
        <f>IF(N152="sníž. přenesená",J152,0)</f>
        <v>0</v>
      </c>
      <c r="BI152" s="158">
        <f>IF(N152="nulová",J152,0)</f>
        <v>0</v>
      </c>
      <c r="BJ152" s="20" t="s">
        <v>79</v>
      </c>
      <c r="BK152" s="158">
        <f>ROUND(I152*H152,2)</f>
        <v>0</v>
      </c>
      <c r="BL152" s="20" t="s">
        <v>202</v>
      </c>
      <c r="BM152" s="157" t="s">
        <v>1053</v>
      </c>
    </row>
    <row r="153" spans="1:65" s="2" customFormat="1" ht="24.2" customHeight="1">
      <c r="A153" s="35"/>
      <c r="B153" s="145"/>
      <c r="C153" s="146" t="s">
        <v>501</v>
      </c>
      <c r="D153" s="146" t="s">
        <v>197</v>
      </c>
      <c r="E153" s="147" t="s">
        <v>5651</v>
      </c>
      <c r="F153" s="148" t="s">
        <v>5652</v>
      </c>
      <c r="G153" s="149" t="s">
        <v>4903</v>
      </c>
      <c r="H153" s="150">
        <v>21</v>
      </c>
      <c r="I153" s="151"/>
      <c r="J153" s="152">
        <f t="shared" si="10"/>
        <v>0</v>
      </c>
      <c r="K153" s="148" t="s">
        <v>3</v>
      </c>
      <c r="L153" s="36"/>
      <c r="M153" s="153" t="s">
        <v>3</v>
      </c>
      <c r="N153" s="154" t="s">
        <v>43</v>
      </c>
      <c r="O153" s="56"/>
      <c r="P153" s="155">
        <f>O153*H153</f>
        <v>0</v>
      </c>
      <c r="Q153" s="155">
        <v>0</v>
      </c>
      <c r="R153" s="155">
        <f>Q153*H153</f>
        <v>0</v>
      </c>
      <c r="S153" s="155">
        <v>0</v>
      </c>
      <c r="T153" s="156">
        <f>S153*H153</f>
        <v>0</v>
      </c>
      <c r="U153" s="35"/>
      <c r="V153" s="35"/>
      <c r="W153" s="35"/>
      <c r="X153" s="35"/>
      <c r="Y153" s="35"/>
      <c r="Z153" s="35"/>
      <c r="AA153" s="35"/>
      <c r="AB153" s="35"/>
      <c r="AC153" s="35"/>
      <c r="AD153" s="35"/>
      <c r="AE153" s="35"/>
      <c r="AR153" s="157" t="s">
        <v>202</v>
      </c>
      <c r="AT153" s="157" t="s">
        <v>197</v>
      </c>
      <c r="AU153" s="157" t="s">
        <v>109</v>
      </c>
      <c r="AY153" s="20" t="s">
        <v>195</v>
      </c>
      <c r="BE153" s="158">
        <f>IF(N153="základní",J153,0)</f>
        <v>0</v>
      </c>
      <c r="BF153" s="158">
        <f>IF(N153="snížená",J153,0)</f>
        <v>0</v>
      </c>
      <c r="BG153" s="158">
        <f>IF(N153="zákl. přenesená",J153,0)</f>
        <v>0</v>
      </c>
      <c r="BH153" s="158">
        <f>IF(N153="sníž. přenesená",J153,0)</f>
        <v>0</v>
      </c>
      <c r="BI153" s="158">
        <f>IF(N153="nulová",J153,0)</f>
        <v>0</v>
      </c>
      <c r="BJ153" s="20" t="s">
        <v>79</v>
      </c>
      <c r="BK153" s="158">
        <f>ROUND(I153*H153,2)</f>
        <v>0</v>
      </c>
      <c r="BL153" s="20" t="s">
        <v>202</v>
      </c>
      <c r="BM153" s="157" t="s">
        <v>1068</v>
      </c>
    </row>
    <row r="154" spans="1:65" s="2" customFormat="1" ht="24.2" customHeight="1">
      <c r="A154" s="35"/>
      <c r="B154" s="145"/>
      <c r="C154" s="146" t="s">
        <v>508</v>
      </c>
      <c r="D154" s="146" t="s">
        <v>197</v>
      </c>
      <c r="E154" s="147" t="s">
        <v>5653</v>
      </c>
      <c r="F154" s="148" t="s">
        <v>5654</v>
      </c>
      <c r="G154" s="149" t="s">
        <v>4903</v>
      </c>
      <c r="H154" s="150">
        <v>1</v>
      </c>
      <c r="I154" s="151"/>
      <c r="J154" s="152">
        <f t="shared" si="10"/>
        <v>0</v>
      </c>
      <c r="K154" s="148" t="s">
        <v>3</v>
      </c>
      <c r="L154" s="36"/>
      <c r="M154" s="153" t="s">
        <v>3</v>
      </c>
      <c r="N154" s="154" t="s">
        <v>43</v>
      </c>
      <c r="O154" s="56"/>
      <c r="P154" s="155">
        <f>O154*H154</f>
        <v>0</v>
      </c>
      <c r="Q154" s="155">
        <v>0</v>
      </c>
      <c r="R154" s="155">
        <f>Q154*H154</f>
        <v>0</v>
      </c>
      <c r="S154" s="155">
        <v>0</v>
      </c>
      <c r="T154" s="156">
        <f>S154*H154</f>
        <v>0</v>
      </c>
      <c r="U154" s="35"/>
      <c r="V154" s="35"/>
      <c r="W154" s="35"/>
      <c r="X154" s="35"/>
      <c r="Y154" s="35"/>
      <c r="Z154" s="35"/>
      <c r="AA154" s="35"/>
      <c r="AB154" s="35"/>
      <c r="AC154" s="35"/>
      <c r="AD154" s="35"/>
      <c r="AE154" s="35"/>
      <c r="AR154" s="157" t="s">
        <v>202</v>
      </c>
      <c r="AT154" s="157" t="s">
        <v>197</v>
      </c>
      <c r="AU154" s="157" t="s">
        <v>109</v>
      </c>
      <c r="AY154" s="20" t="s">
        <v>195</v>
      </c>
      <c r="BE154" s="158">
        <f>IF(N154="základní",J154,0)</f>
        <v>0</v>
      </c>
      <c r="BF154" s="158">
        <f>IF(N154="snížená",J154,0)</f>
        <v>0</v>
      </c>
      <c r="BG154" s="158">
        <f>IF(N154="zákl. přenesená",J154,0)</f>
        <v>0</v>
      </c>
      <c r="BH154" s="158">
        <f>IF(N154="sníž. přenesená",J154,0)</f>
        <v>0</v>
      </c>
      <c r="BI154" s="158">
        <f>IF(N154="nulová",J154,0)</f>
        <v>0</v>
      </c>
      <c r="BJ154" s="20" t="s">
        <v>79</v>
      </c>
      <c r="BK154" s="158">
        <f>ROUND(I154*H154,2)</f>
        <v>0</v>
      </c>
      <c r="BL154" s="20" t="s">
        <v>202</v>
      </c>
      <c r="BM154" s="157" t="s">
        <v>1097</v>
      </c>
    </row>
    <row r="155" spans="1:65" s="2" customFormat="1" ht="14.45" customHeight="1">
      <c r="A155" s="35"/>
      <c r="B155" s="145"/>
      <c r="C155" s="146" t="s">
        <v>517</v>
      </c>
      <c r="D155" s="146" t="s">
        <v>197</v>
      </c>
      <c r="E155" s="147" t="s">
        <v>5655</v>
      </c>
      <c r="F155" s="148" t="s">
        <v>5656</v>
      </c>
      <c r="G155" s="149" t="s">
        <v>4903</v>
      </c>
      <c r="H155" s="150">
        <v>60</v>
      </c>
      <c r="I155" s="151"/>
      <c r="J155" s="152">
        <f t="shared" si="10"/>
        <v>0</v>
      </c>
      <c r="K155" s="148" t="s">
        <v>3</v>
      </c>
      <c r="L155" s="36"/>
      <c r="M155" s="153" t="s">
        <v>3</v>
      </c>
      <c r="N155" s="154" t="s">
        <v>43</v>
      </c>
      <c r="O155" s="56"/>
      <c r="P155" s="155">
        <f>O155*H155</f>
        <v>0</v>
      </c>
      <c r="Q155" s="155">
        <v>0</v>
      </c>
      <c r="R155" s="155">
        <f>Q155*H155</f>
        <v>0</v>
      </c>
      <c r="S155" s="155">
        <v>0</v>
      </c>
      <c r="T155" s="156">
        <f>S155*H155</f>
        <v>0</v>
      </c>
      <c r="U155" s="35"/>
      <c r="V155" s="35"/>
      <c r="W155" s="35"/>
      <c r="X155" s="35"/>
      <c r="Y155" s="35"/>
      <c r="Z155" s="35"/>
      <c r="AA155" s="35"/>
      <c r="AB155" s="35"/>
      <c r="AC155" s="35"/>
      <c r="AD155" s="35"/>
      <c r="AE155" s="35"/>
      <c r="AR155" s="157" t="s">
        <v>202</v>
      </c>
      <c r="AT155" s="157" t="s">
        <v>197</v>
      </c>
      <c r="AU155" s="157" t="s">
        <v>109</v>
      </c>
      <c r="AY155" s="20" t="s">
        <v>195</v>
      </c>
      <c r="BE155" s="158">
        <f>IF(N155="základní",J155,0)</f>
        <v>0</v>
      </c>
      <c r="BF155" s="158">
        <f>IF(N155="snížená",J155,0)</f>
        <v>0</v>
      </c>
      <c r="BG155" s="158">
        <f>IF(N155="zákl. přenesená",J155,0)</f>
        <v>0</v>
      </c>
      <c r="BH155" s="158">
        <f>IF(N155="sníž. přenesená",J155,0)</f>
        <v>0</v>
      </c>
      <c r="BI155" s="158">
        <f>IF(N155="nulová",J155,0)</f>
        <v>0</v>
      </c>
      <c r="BJ155" s="20" t="s">
        <v>79</v>
      </c>
      <c r="BK155" s="158">
        <f>ROUND(I155*H155,2)</f>
        <v>0</v>
      </c>
      <c r="BL155" s="20" t="s">
        <v>202</v>
      </c>
      <c r="BM155" s="157" t="s">
        <v>1120</v>
      </c>
    </row>
    <row r="156" spans="1:65" s="2" customFormat="1" ht="14.45" customHeight="1">
      <c r="A156" s="35"/>
      <c r="B156" s="145"/>
      <c r="C156" s="146" t="s">
        <v>522</v>
      </c>
      <c r="D156" s="146" t="s">
        <v>197</v>
      </c>
      <c r="E156" s="147" t="s">
        <v>5657</v>
      </c>
      <c r="F156" s="148" t="s">
        <v>5658</v>
      </c>
      <c r="G156" s="149" t="s">
        <v>4903</v>
      </c>
      <c r="H156" s="150">
        <v>105</v>
      </c>
      <c r="I156" s="151"/>
      <c r="J156" s="152">
        <f t="shared" si="10"/>
        <v>0</v>
      </c>
      <c r="K156" s="148" t="s">
        <v>3</v>
      </c>
      <c r="L156" s="36"/>
      <c r="M156" s="153" t="s">
        <v>3</v>
      </c>
      <c r="N156" s="154" t="s">
        <v>43</v>
      </c>
      <c r="O156" s="56"/>
      <c r="P156" s="155">
        <f>O156*H156</f>
        <v>0</v>
      </c>
      <c r="Q156" s="155">
        <v>0</v>
      </c>
      <c r="R156" s="155">
        <f>Q156*H156</f>
        <v>0</v>
      </c>
      <c r="S156" s="155">
        <v>0</v>
      </c>
      <c r="T156" s="156">
        <f>S156*H156</f>
        <v>0</v>
      </c>
      <c r="U156" s="35"/>
      <c r="V156" s="35"/>
      <c r="W156" s="35"/>
      <c r="X156" s="35"/>
      <c r="Y156" s="35"/>
      <c r="Z156" s="35"/>
      <c r="AA156" s="35"/>
      <c r="AB156" s="35"/>
      <c r="AC156" s="35"/>
      <c r="AD156" s="35"/>
      <c r="AE156" s="35"/>
      <c r="AR156" s="157" t="s">
        <v>202</v>
      </c>
      <c r="AT156" s="157" t="s">
        <v>197</v>
      </c>
      <c r="AU156" s="157" t="s">
        <v>109</v>
      </c>
      <c r="AY156" s="20" t="s">
        <v>195</v>
      </c>
      <c r="BE156" s="158">
        <f>IF(N156="základní",J156,0)</f>
        <v>0</v>
      </c>
      <c r="BF156" s="158">
        <f>IF(N156="snížená",J156,0)</f>
        <v>0</v>
      </c>
      <c r="BG156" s="158">
        <f>IF(N156="zákl. přenesená",J156,0)</f>
        <v>0</v>
      </c>
      <c r="BH156" s="158">
        <f>IF(N156="sníž. přenesená",J156,0)</f>
        <v>0</v>
      </c>
      <c r="BI156" s="158">
        <f>IF(N156="nulová",J156,0)</f>
        <v>0</v>
      </c>
      <c r="BJ156" s="20" t="s">
        <v>79</v>
      </c>
      <c r="BK156" s="158">
        <f>ROUND(I156*H156,2)</f>
        <v>0</v>
      </c>
      <c r="BL156" s="20" t="s">
        <v>202</v>
      </c>
      <c r="BM156" s="157" t="s">
        <v>1129</v>
      </c>
    </row>
    <row r="157" spans="1:65" s="2" customFormat="1" ht="19.5">
      <c r="A157" s="35"/>
      <c r="B157" s="36"/>
      <c r="C157" s="35"/>
      <c r="D157" s="159" t="s">
        <v>5137</v>
      </c>
      <c r="E157" s="35"/>
      <c r="F157" s="160" t="s">
        <v>5659</v>
      </c>
      <c r="G157" s="35"/>
      <c r="H157" s="35"/>
      <c r="I157" s="161"/>
      <c r="J157" s="35"/>
      <c r="K157" s="35"/>
      <c r="L157" s="36"/>
      <c r="M157" s="162"/>
      <c r="N157" s="163"/>
      <c r="O157" s="56"/>
      <c r="P157" s="56"/>
      <c r="Q157" s="56"/>
      <c r="R157" s="56"/>
      <c r="S157" s="56"/>
      <c r="T157" s="57"/>
      <c r="U157" s="35"/>
      <c r="V157" s="35"/>
      <c r="W157" s="35"/>
      <c r="X157" s="35"/>
      <c r="Y157" s="35"/>
      <c r="Z157" s="35"/>
      <c r="AA157" s="35"/>
      <c r="AB157" s="35"/>
      <c r="AC157" s="35"/>
      <c r="AD157" s="35"/>
      <c r="AE157" s="35"/>
      <c r="AT157" s="20" t="s">
        <v>5137</v>
      </c>
      <c r="AU157" s="20" t="s">
        <v>109</v>
      </c>
    </row>
    <row r="158" spans="1:65" s="2" customFormat="1" ht="24.2" customHeight="1">
      <c r="A158" s="35"/>
      <c r="B158" s="145"/>
      <c r="C158" s="146" t="s">
        <v>542</v>
      </c>
      <c r="D158" s="146" t="s">
        <v>197</v>
      </c>
      <c r="E158" s="147" t="s">
        <v>5660</v>
      </c>
      <c r="F158" s="148" t="s">
        <v>5661</v>
      </c>
      <c r="G158" s="149" t="s">
        <v>4903</v>
      </c>
      <c r="H158" s="150">
        <v>5</v>
      </c>
      <c r="I158" s="151"/>
      <c r="J158" s="152">
        <f t="shared" ref="J158:J173" si="11">ROUND(I158*H158,2)</f>
        <v>0</v>
      </c>
      <c r="K158" s="148" t="s">
        <v>3</v>
      </c>
      <c r="L158" s="36"/>
      <c r="M158" s="153" t="s">
        <v>3</v>
      </c>
      <c r="N158" s="154" t="s">
        <v>43</v>
      </c>
      <c r="O158" s="56"/>
      <c r="P158" s="155">
        <f>O158*H158</f>
        <v>0</v>
      </c>
      <c r="Q158" s="155">
        <v>0</v>
      </c>
      <c r="R158" s="155">
        <f>Q158*H158</f>
        <v>0</v>
      </c>
      <c r="S158" s="155">
        <v>0</v>
      </c>
      <c r="T158" s="156">
        <f>S158*H158</f>
        <v>0</v>
      </c>
      <c r="U158" s="35"/>
      <c r="V158" s="35"/>
      <c r="W158" s="35"/>
      <c r="X158" s="35"/>
      <c r="Y158" s="35"/>
      <c r="Z158" s="35"/>
      <c r="AA158" s="35"/>
      <c r="AB158" s="35"/>
      <c r="AC158" s="35"/>
      <c r="AD158" s="35"/>
      <c r="AE158" s="35"/>
      <c r="AR158" s="157" t="s">
        <v>202</v>
      </c>
      <c r="AT158" s="157" t="s">
        <v>197</v>
      </c>
      <c r="AU158" s="157" t="s">
        <v>109</v>
      </c>
      <c r="AY158" s="20" t="s">
        <v>195</v>
      </c>
      <c r="BE158" s="158">
        <f>IF(N158="základní",J158,0)</f>
        <v>0</v>
      </c>
      <c r="BF158" s="158">
        <f>IF(N158="snížená",J158,0)</f>
        <v>0</v>
      </c>
      <c r="BG158" s="158">
        <f>IF(N158="zákl. přenesená",J158,0)</f>
        <v>0</v>
      </c>
      <c r="BH158" s="158">
        <f>IF(N158="sníž. přenesená",J158,0)</f>
        <v>0</v>
      </c>
      <c r="BI158" s="158">
        <f>IF(N158="nulová",J158,0)</f>
        <v>0</v>
      </c>
      <c r="BJ158" s="20" t="s">
        <v>79</v>
      </c>
      <c r="BK158" s="158">
        <f>ROUND(I158*H158,2)</f>
        <v>0</v>
      </c>
      <c r="BL158" s="20" t="s">
        <v>202</v>
      </c>
      <c r="BM158" s="157" t="s">
        <v>1137</v>
      </c>
    </row>
    <row r="159" spans="1:65" s="2" customFormat="1" ht="14.45" customHeight="1">
      <c r="A159" s="35"/>
      <c r="B159" s="145"/>
      <c r="C159" s="146" t="s">
        <v>624</v>
      </c>
      <c r="D159" s="146" t="s">
        <v>197</v>
      </c>
      <c r="E159" s="147" t="s">
        <v>5662</v>
      </c>
      <c r="F159" s="148" t="s">
        <v>5663</v>
      </c>
      <c r="G159" s="149" t="s">
        <v>4903</v>
      </c>
      <c r="H159" s="150">
        <v>18</v>
      </c>
      <c r="I159" s="151"/>
      <c r="J159" s="152">
        <f t="shared" si="11"/>
        <v>0</v>
      </c>
      <c r="K159" s="148" t="s">
        <v>3</v>
      </c>
      <c r="L159" s="36"/>
      <c r="M159" s="153" t="s">
        <v>3</v>
      </c>
      <c r="N159" s="154" t="s">
        <v>43</v>
      </c>
      <c r="O159" s="56"/>
      <c r="P159" s="155">
        <f>O159*H159</f>
        <v>0</v>
      </c>
      <c r="Q159" s="155">
        <v>0</v>
      </c>
      <c r="R159" s="155">
        <f>Q159*H159</f>
        <v>0</v>
      </c>
      <c r="S159" s="155">
        <v>0</v>
      </c>
      <c r="T159" s="156">
        <f>S159*H159</f>
        <v>0</v>
      </c>
      <c r="U159" s="35"/>
      <c r="V159" s="35"/>
      <c r="W159" s="35"/>
      <c r="X159" s="35"/>
      <c r="Y159" s="35"/>
      <c r="Z159" s="35"/>
      <c r="AA159" s="35"/>
      <c r="AB159" s="35"/>
      <c r="AC159" s="35"/>
      <c r="AD159" s="35"/>
      <c r="AE159" s="35"/>
      <c r="AR159" s="157" t="s">
        <v>202</v>
      </c>
      <c r="AT159" s="157" t="s">
        <v>197</v>
      </c>
      <c r="AU159" s="157" t="s">
        <v>109</v>
      </c>
      <c r="AY159" s="20" t="s">
        <v>195</v>
      </c>
      <c r="BE159" s="158">
        <f>IF(N159="základní",J159,0)</f>
        <v>0</v>
      </c>
      <c r="BF159" s="158">
        <f>IF(N159="snížená",J159,0)</f>
        <v>0</v>
      </c>
      <c r="BG159" s="158">
        <f>IF(N159="zákl. přenesená",J159,0)</f>
        <v>0</v>
      </c>
      <c r="BH159" s="158">
        <f>IF(N159="sníž. přenesená",J159,0)</f>
        <v>0</v>
      </c>
      <c r="BI159" s="158">
        <f>IF(N159="nulová",J159,0)</f>
        <v>0</v>
      </c>
      <c r="BJ159" s="20" t="s">
        <v>79</v>
      </c>
      <c r="BK159" s="158">
        <f>ROUND(I159*H159,2)</f>
        <v>0</v>
      </c>
      <c r="BL159" s="20" t="s">
        <v>202</v>
      </c>
      <c r="BM159" s="157" t="s">
        <v>1152</v>
      </c>
    </row>
    <row r="160" spans="1:65" s="2" customFormat="1" ht="14.45" customHeight="1">
      <c r="A160" s="35"/>
      <c r="B160" s="145"/>
      <c r="C160" s="146" t="s">
        <v>701</v>
      </c>
      <c r="D160" s="146" t="s">
        <v>197</v>
      </c>
      <c r="E160" s="147" t="s">
        <v>5664</v>
      </c>
      <c r="F160" s="148" t="s">
        <v>5665</v>
      </c>
      <c r="G160" s="149" t="s">
        <v>4903</v>
      </c>
      <c r="H160" s="150">
        <v>18</v>
      </c>
      <c r="I160" s="151"/>
      <c r="J160" s="152">
        <f t="shared" si="11"/>
        <v>0</v>
      </c>
      <c r="K160" s="148" t="s">
        <v>3</v>
      </c>
      <c r="L160" s="36"/>
      <c r="M160" s="153" t="s">
        <v>3</v>
      </c>
      <c r="N160" s="154" t="s">
        <v>43</v>
      </c>
      <c r="O160" s="56"/>
      <c r="P160" s="155">
        <f>O160*H160</f>
        <v>0</v>
      </c>
      <c r="Q160" s="155">
        <v>0</v>
      </c>
      <c r="R160" s="155">
        <f>Q160*H160</f>
        <v>0</v>
      </c>
      <c r="S160" s="155">
        <v>0</v>
      </c>
      <c r="T160" s="156">
        <f>S160*H160</f>
        <v>0</v>
      </c>
      <c r="U160" s="35"/>
      <c r="V160" s="35"/>
      <c r="W160" s="35"/>
      <c r="X160" s="35"/>
      <c r="Y160" s="35"/>
      <c r="Z160" s="35"/>
      <c r="AA160" s="35"/>
      <c r="AB160" s="35"/>
      <c r="AC160" s="35"/>
      <c r="AD160" s="35"/>
      <c r="AE160" s="35"/>
      <c r="AR160" s="157" t="s">
        <v>202</v>
      </c>
      <c r="AT160" s="157" t="s">
        <v>197</v>
      </c>
      <c r="AU160" s="157" t="s">
        <v>109</v>
      </c>
      <c r="AY160" s="20" t="s">
        <v>195</v>
      </c>
      <c r="BE160" s="158">
        <f>IF(N160="základní",J160,0)</f>
        <v>0</v>
      </c>
      <c r="BF160" s="158">
        <f>IF(N160="snížená",J160,0)</f>
        <v>0</v>
      </c>
      <c r="BG160" s="158">
        <f>IF(N160="zákl. přenesená",J160,0)</f>
        <v>0</v>
      </c>
      <c r="BH160" s="158">
        <f>IF(N160="sníž. přenesená",J160,0)</f>
        <v>0</v>
      </c>
      <c r="BI160" s="158">
        <f>IF(N160="nulová",J160,0)</f>
        <v>0</v>
      </c>
      <c r="BJ160" s="20" t="s">
        <v>79</v>
      </c>
      <c r="BK160" s="158">
        <f>ROUND(I160*H160,2)</f>
        <v>0</v>
      </c>
      <c r="BL160" s="20" t="s">
        <v>202</v>
      </c>
      <c r="BM160" s="157" t="s">
        <v>1163</v>
      </c>
    </row>
    <row r="161" spans="1:65" s="2" customFormat="1" ht="14.45" customHeight="1">
      <c r="A161" s="35"/>
      <c r="B161" s="145"/>
      <c r="C161" s="146" t="s">
        <v>705</v>
      </c>
      <c r="D161" s="146" t="s">
        <v>197</v>
      </c>
      <c r="E161" s="147" t="s">
        <v>5666</v>
      </c>
      <c r="F161" s="148" t="s">
        <v>5667</v>
      </c>
      <c r="G161" s="149" t="s">
        <v>4903</v>
      </c>
      <c r="H161" s="150">
        <v>18</v>
      </c>
      <c r="I161" s="151"/>
      <c r="J161" s="152">
        <f t="shared" si="11"/>
        <v>0</v>
      </c>
      <c r="K161" s="148" t="s">
        <v>3</v>
      </c>
      <c r="L161" s="36"/>
      <c r="M161" s="153" t="s">
        <v>3</v>
      </c>
      <c r="N161" s="154" t="s">
        <v>43</v>
      </c>
      <c r="O161" s="56"/>
      <c r="P161" s="155">
        <f>O161*H161</f>
        <v>0</v>
      </c>
      <c r="Q161" s="155">
        <v>0</v>
      </c>
      <c r="R161" s="155">
        <f>Q161*H161</f>
        <v>0</v>
      </c>
      <c r="S161" s="155">
        <v>0</v>
      </c>
      <c r="T161" s="156">
        <f>S161*H161</f>
        <v>0</v>
      </c>
      <c r="U161" s="35"/>
      <c r="V161" s="35"/>
      <c r="W161" s="35"/>
      <c r="X161" s="35"/>
      <c r="Y161" s="35"/>
      <c r="Z161" s="35"/>
      <c r="AA161" s="35"/>
      <c r="AB161" s="35"/>
      <c r="AC161" s="35"/>
      <c r="AD161" s="35"/>
      <c r="AE161" s="35"/>
      <c r="AR161" s="157" t="s">
        <v>202</v>
      </c>
      <c r="AT161" s="157" t="s">
        <v>197</v>
      </c>
      <c r="AU161" s="157" t="s">
        <v>109</v>
      </c>
      <c r="AY161" s="20" t="s">
        <v>195</v>
      </c>
      <c r="BE161" s="158">
        <f>IF(N161="základní",J161,0)</f>
        <v>0</v>
      </c>
      <c r="BF161" s="158">
        <f>IF(N161="snížená",J161,0)</f>
        <v>0</v>
      </c>
      <c r="BG161" s="158">
        <f>IF(N161="zákl. přenesená",J161,0)</f>
        <v>0</v>
      </c>
      <c r="BH161" s="158">
        <f>IF(N161="sníž. přenesená",J161,0)</f>
        <v>0</v>
      </c>
      <c r="BI161" s="158">
        <f>IF(N161="nulová",J161,0)</f>
        <v>0</v>
      </c>
      <c r="BJ161" s="20" t="s">
        <v>79</v>
      </c>
      <c r="BK161" s="158">
        <f>ROUND(I161*H161,2)</f>
        <v>0</v>
      </c>
      <c r="BL161" s="20" t="s">
        <v>202</v>
      </c>
      <c r="BM161" s="157" t="s">
        <v>1173</v>
      </c>
    </row>
    <row r="162" spans="1:65" s="2" customFormat="1" ht="14.45" customHeight="1">
      <c r="A162" s="35"/>
      <c r="B162" s="145"/>
      <c r="C162" s="146" t="s">
        <v>714</v>
      </c>
      <c r="D162" s="146" t="s">
        <v>197</v>
      </c>
      <c r="E162" s="147" t="s">
        <v>5668</v>
      </c>
      <c r="F162" s="148" t="s">
        <v>5669</v>
      </c>
      <c r="G162" s="149" t="s">
        <v>4903</v>
      </c>
      <c r="H162" s="150">
        <v>1</v>
      </c>
      <c r="I162" s="151"/>
      <c r="J162" s="152">
        <f t="shared" si="11"/>
        <v>0</v>
      </c>
      <c r="K162" s="148" t="s">
        <v>3</v>
      </c>
      <c r="L162" s="36"/>
      <c r="M162" s="153" t="s">
        <v>3</v>
      </c>
      <c r="N162" s="154" t="s">
        <v>43</v>
      </c>
      <c r="O162" s="56"/>
      <c r="P162" s="155">
        <f>O162*H162</f>
        <v>0</v>
      </c>
      <c r="Q162" s="155">
        <v>0</v>
      </c>
      <c r="R162" s="155">
        <f>Q162*H162</f>
        <v>0</v>
      </c>
      <c r="S162" s="155">
        <v>0</v>
      </c>
      <c r="T162" s="156">
        <f>S162*H162</f>
        <v>0</v>
      </c>
      <c r="U162" s="35"/>
      <c r="V162" s="35"/>
      <c r="W162" s="35"/>
      <c r="X162" s="35"/>
      <c r="Y162" s="35"/>
      <c r="Z162" s="35"/>
      <c r="AA162" s="35"/>
      <c r="AB162" s="35"/>
      <c r="AC162" s="35"/>
      <c r="AD162" s="35"/>
      <c r="AE162" s="35"/>
      <c r="AR162" s="157" t="s">
        <v>202</v>
      </c>
      <c r="AT162" s="157" t="s">
        <v>197</v>
      </c>
      <c r="AU162" s="157" t="s">
        <v>109</v>
      </c>
      <c r="AY162" s="20" t="s">
        <v>195</v>
      </c>
      <c r="BE162" s="158">
        <f>IF(N162="základní",J162,0)</f>
        <v>0</v>
      </c>
      <c r="BF162" s="158">
        <f>IF(N162="snížená",J162,0)</f>
        <v>0</v>
      </c>
      <c r="BG162" s="158">
        <f>IF(N162="zákl. přenesená",J162,0)</f>
        <v>0</v>
      </c>
      <c r="BH162" s="158">
        <f>IF(N162="sníž. přenesená",J162,0)</f>
        <v>0</v>
      </c>
      <c r="BI162" s="158">
        <f>IF(N162="nulová",J162,0)</f>
        <v>0</v>
      </c>
      <c r="BJ162" s="20" t="s">
        <v>79</v>
      </c>
      <c r="BK162" s="158">
        <f>ROUND(I162*H162,2)</f>
        <v>0</v>
      </c>
      <c r="BL162" s="20" t="s">
        <v>202</v>
      </c>
      <c r="BM162" s="157" t="s">
        <v>1181</v>
      </c>
    </row>
    <row r="163" spans="1:65" s="2" customFormat="1" ht="14.45" customHeight="1">
      <c r="A163" s="35"/>
      <c r="B163" s="145"/>
      <c r="C163" s="146" t="s">
        <v>718</v>
      </c>
      <c r="D163" s="146" t="s">
        <v>197</v>
      </c>
      <c r="E163" s="147" t="s">
        <v>5670</v>
      </c>
      <c r="F163" s="148" t="s">
        <v>5671</v>
      </c>
      <c r="G163" s="149" t="s">
        <v>4903</v>
      </c>
      <c r="H163" s="150">
        <v>4</v>
      </c>
      <c r="I163" s="151"/>
      <c r="J163" s="152">
        <f t="shared" si="11"/>
        <v>0</v>
      </c>
      <c r="K163" s="148" t="s">
        <v>3</v>
      </c>
      <c r="L163" s="36"/>
      <c r="M163" s="153" t="s">
        <v>3</v>
      </c>
      <c r="N163" s="154" t="s">
        <v>43</v>
      </c>
      <c r="O163" s="56"/>
      <c r="P163" s="155">
        <f>O163*H163</f>
        <v>0</v>
      </c>
      <c r="Q163" s="155">
        <v>0</v>
      </c>
      <c r="R163" s="155">
        <f>Q163*H163</f>
        <v>0</v>
      </c>
      <c r="S163" s="155">
        <v>0</v>
      </c>
      <c r="T163" s="156">
        <f>S163*H163</f>
        <v>0</v>
      </c>
      <c r="U163" s="35"/>
      <c r="V163" s="35"/>
      <c r="W163" s="35"/>
      <c r="X163" s="35"/>
      <c r="Y163" s="35"/>
      <c r="Z163" s="35"/>
      <c r="AA163" s="35"/>
      <c r="AB163" s="35"/>
      <c r="AC163" s="35"/>
      <c r="AD163" s="35"/>
      <c r="AE163" s="35"/>
      <c r="AR163" s="157" t="s">
        <v>202</v>
      </c>
      <c r="AT163" s="157" t="s">
        <v>197</v>
      </c>
      <c r="AU163" s="157" t="s">
        <v>109</v>
      </c>
      <c r="AY163" s="20" t="s">
        <v>195</v>
      </c>
      <c r="BE163" s="158">
        <f>IF(N163="základní",J163,0)</f>
        <v>0</v>
      </c>
      <c r="BF163" s="158">
        <f>IF(N163="snížená",J163,0)</f>
        <v>0</v>
      </c>
      <c r="BG163" s="158">
        <f>IF(N163="zákl. přenesená",J163,0)</f>
        <v>0</v>
      </c>
      <c r="BH163" s="158">
        <f>IF(N163="sníž. přenesená",J163,0)</f>
        <v>0</v>
      </c>
      <c r="BI163" s="158">
        <f>IF(N163="nulová",J163,0)</f>
        <v>0</v>
      </c>
      <c r="BJ163" s="20" t="s">
        <v>79</v>
      </c>
      <c r="BK163" s="158">
        <f>ROUND(I163*H163,2)</f>
        <v>0</v>
      </c>
      <c r="BL163" s="20" t="s">
        <v>202</v>
      </c>
      <c r="BM163" s="157" t="s">
        <v>1191</v>
      </c>
    </row>
    <row r="164" spans="1:65" s="2" customFormat="1" ht="14.45" customHeight="1">
      <c r="A164" s="35"/>
      <c r="B164" s="145"/>
      <c r="C164" s="146" t="s">
        <v>725</v>
      </c>
      <c r="D164" s="146" t="s">
        <v>197</v>
      </c>
      <c r="E164" s="147" t="s">
        <v>5672</v>
      </c>
      <c r="F164" s="148" t="s">
        <v>5673</v>
      </c>
      <c r="G164" s="149" t="s">
        <v>4903</v>
      </c>
      <c r="H164" s="150">
        <v>4</v>
      </c>
      <c r="I164" s="151"/>
      <c r="J164" s="152">
        <f t="shared" si="11"/>
        <v>0</v>
      </c>
      <c r="K164" s="148" t="s">
        <v>3</v>
      </c>
      <c r="L164" s="36"/>
      <c r="M164" s="153" t="s">
        <v>3</v>
      </c>
      <c r="N164" s="154" t="s">
        <v>43</v>
      </c>
      <c r="O164" s="56"/>
      <c r="P164" s="155">
        <f>O164*H164</f>
        <v>0</v>
      </c>
      <c r="Q164" s="155">
        <v>0</v>
      </c>
      <c r="R164" s="155">
        <f>Q164*H164</f>
        <v>0</v>
      </c>
      <c r="S164" s="155">
        <v>0</v>
      </c>
      <c r="T164" s="156">
        <f>S164*H164</f>
        <v>0</v>
      </c>
      <c r="U164" s="35"/>
      <c r="V164" s="35"/>
      <c r="W164" s="35"/>
      <c r="X164" s="35"/>
      <c r="Y164" s="35"/>
      <c r="Z164" s="35"/>
      <c r="AA164" s="35"/>
      <c r="AB164" s="35"/>
      <c r="AC164" s="35"/>
      <c r="AD164" s="35"/>
      <c r="AE164" s="35"/>
      <c r="AR164" s="157" t="s">
        <v>202</v>
      </c>
      <c r="AT164" s="157" t="s">
        <v>197</v>
      </c>
      <c r="AU164" s="157" t="s">
        <v>109</v>
      </c>
      <c r="AY164" s="20" t="s">
        <v>195</v>
      </c>
      <c r="BE164" s="158">
        <f>IF(N164="základní",J164,0)</f>
        <v>0</v>
      </c>
      <c r="BF164" s="158">
        <f>IF(N164="snížená",J164,0)</f>
        <v>0</v>
      </c>
      <c r="BG164" s="158">
        <f>IF(N164="zákl. přenesená",J164,0)</f>
        <v>0</v>
      </c>
      <c r="BH164" s="158">
        <f>IF(N164="sníž. přenesená",J164,0)</f>
        <v>0</v>
      </c>
      <c r="BI164" s="158">
        <f>IF(N164="nulová",J164,0)</f>
        <v>0</v>
      </c>
      <c r="BJ164" s="20" t="s">
        <v>79</v>
      </c>
      <c r="BK164" s="158">
        <f>ROUND(I164*H164,2)</f>
        <v>0</v>
      </c>
      <c r="BL164" s="20" t="s">
        <v>202</v>
      </c>
      <c r="BM164" s="157" t="s">
        <v>1199</v>
      </c>
    </row>
    <row r="165" spans="1:65" s="2" customFormat="1" ht="14.45" customHeight="1">
      <c r="A165" s="35"/>
      <c r="B165" s="145"/>
      <c r="C165" s="146" t="s">
        <v>731</v>
      </c>
      <c r="D165" s="146" t="s">
        <v>197</v>
      </c>
      <c r="E165" s="147" t="s">
        <v>5674</v>
      </c>
      <c r="F165" s="148" t="s">
        <v>5675</v>
      </c>
      <c r="G165" s="149" t="s">
        <v>4903</v>
      </c>
      <c r="H165" s="150">
        <v>1</v>
      </c>
      <c r="I165" s="151"/>
      <c r="J165" s="152">
        <f t="shared" si="11"/>
        <v>0</v>
      </c>
      <c r="K165" s="148" t="s">
        <v>3</v>
      </c>
      <c r="L165" s="36"/>
      <c r="M165" s="153" t="s">
        <v>3</v>
      </c>
      <c r="N165" s="154" t="s">
        <v>43</v>
      </c>
      <c r="O165" s="56"/>
      <c r="P165" s="155">
        <f>O165*H165</f>
        <v>0</v>
      </c>
      <c r="Q165" s="155">
        <v>0</v>
      </c>
      <c r="R165" s="155">
        <f>Q165*H165</f>
        <v>0</v>
      </c>
      <c r="S165" s="155">
        <v>0</v>
      </c>
      <c r="T165" s="156">
        <f>S165*H165</f>
        <v>0</v>
      </c>
      <c r="U165" s="35"/>
      <c r="V165" s="35"/>
      <c r="W165" s="35"/>
      <c r="X165" s="35"/>
      <c r="Y165" s="35"/>
      <c r="Z165" s="35"/>
      <c r="AA165" s="35"/>
      <c r="AB165" s="35"/>
      <c r="AC165" s="35"/>
      <c r="AD165" s="35"/>
      <c r="AE165" s="35"/>
      <c r="AR165" s="157" t="s">
        <v>202</v>
      </c>
      <c r="AT165" s="157" t="s">
        <v>197</v>
      </c>
      <c r="AU165" s="157" t="s">
        <v>109</v>
      </c>
      <c r="AY165" s="20" t="s">
        <v>195</v>
      </c>
      <c r="BE165" s="158">
        <f>IF(N165="základní",J165,0)</f>
        <v>0</v>
      </c>
      <c r="BF165" s="158">
        <f>IF(N165="snížená",J165,0)</f>
        <v>0</v>
      </c>
      <c r="BG165" s="158">
        <f>IF(N165="zákl. přenesená",J165,0)</f>
        <v>0</v>
      </c>
      <c r="BH165" s="158">
        <f>IF(N165="sníž. přenesená",J165,0)</f>
        <v>0</v>
      </c>
      <c r="BI165" s="158">
        <f>IF(N165="nulová",J165,0)</f>
        <v>0</v>
      </c>
      <c r="BJ165" s="20" t="s">
        <v>79</v>
      </c>
      <c r="BK165" s="158">
        <f>ROUND(I165*H165,2)</f>
        <v>0</v>
      </c>
      <c r="BL165" s="20" t="s">
        <v>202</v>
      </c>
      <c r="BM165" s="157" t="s">
        <v>1213</v>
      </c>
    </row>
    <row r="166" spans="1:65" s="2" customFormat="1" ht="14.45" customHeight="1">
      <c r="A166" s="35"/>
      <c r="B166" s="145"/>
      <c r="C166" s="146" t="s">
        <v>736</v>
      </c>
      <c r="D166" s="146" t="s">
        <v>197</v>
      </c>
      <c r="E166" s="147" t="s">
        <v>5676</v>
      </c>
      <c r="F166" s="148" t="s">
        <v>5677</v>
      </c>
      <c r="G166" s="149" t="s">
        <v>4903</v>
      </c>
      <c r="H166" s="150">
        <v>1</v>
      </c>
      <c r="I166" s="151"/>
      <c r="J166" s="152">
        <f t="shared" si="11"/>
        <v>0</v>
      </c>
      <c r="K166" s="148" t="s">
        <v>3</v>
      </c>
      <c r="L166" s="36"/>
      <c r="M166" s="153" t="s">
        <v>3</v>
      </c>
      <c r="N166" s="154" t="s">
        <v>43</v>
      </c>
      <c r="O166" s="56"/>
      <c r="P166" s="155">
        <f>O166*H166</f>
        <v>0</v>
      </c>
      <c r="Q166" s="155">
        <v>0</v>
      </c>
      <c r="R166" s="155">
        <f>Q166*H166</f>
        <v>0</v>
      </c>
      <c r="S166" s="155">
        <v>0</v>
      </c>
      <c r="T166" s="156">
        <f>S166*H166</f>
        <v>0</v>
      </c>
      <c r="U166" s="35"/>
      <c r="V166" s="35"/>
      <c r="W166" s="35"/>
      <c r="X166" s="35"/>
      <c r="Y166" s="35"/>
      <c r="Z166" s="35"/>
      <c r="AA166" s="35"/>
      <c r="AB166" s="35"/>
      <c r="AC166" s="35"/>
      <c r="AD166" s="35"/>
      <c r="AE166" s="35"/>
      <c r="AR166" s="157" t="s">
        <v>202</v>
      </c>
      <c r="AT166" s="157" t="s">
        <v>197</v>
      </c>
      <c r="AU166" s="157" t="s">
        <v>109</v>
      </c>
      <c r="AY166" s="20" t="s">
        <v>195</v>
      </c>
      <c r="BE166" s="158">
        <f>IF(N166="základní",J166,0)</f>
        <v>0</v>
      </c>
      <c r="BF166" s="158">
        <f>IF(N166="snížená",J166,0)</f>
        <v>0</v>
      </c>
      <c r="BG166" s="158">
        <f>IF(N166="zákl. přenesená",J166,0)</f>
        <v>0</v>
      </c>
      <c r="BH166" s="158">
        <f>IF(N166="sníž. přenesená",J166,0)</f>
        <v>0</v>
      </c>
      <c r="BI166" s="158">
        <f>IF(N166="nulová",J166,0)</f>
        <v>0</v>
      </c>
      <c r="BJ166" s="20" t="s">
        <v>79</v>
      </c>
      <c r="BK166" s="158">
        <f>ROUND(I166*H166,2)</f>
        <v>0</v>
      </c>
      <c r="BL166" s="20" t="s">
        <v>202</v>
      </c>
      <c r="BM166" s="157" t="s">
        <v>1222</v>
      </c>
    </row>
    <row r="167" spans="1:65" s="2" customFormat="1" ht="24.2" customHeight="1">
      <c r="A167" s="35"/>
      <c r="B167" s="145"/>
      <c r="C167" s="146" t="s">
        <v>740</v>
      </c>
      <c r="D167" s="146" t="s">
        <v>197</v>
      </c>
      <c r="E167" s="147" t="s">
        <v>5678</v>
      </c>
      <c r="F167" s="148" t="s">
        <v>5679</v>
      </c>
      <c r="G167" s="149" t="s">
        <v>4903</v>
      </c>
      <c r="H167" s="150">
        <v>1</v>
      </c>
      <c r="I167" s="151"/>
      <c r="J167" s="152">
        <f t="shared" si="11"/>
        <v>0</v>
      </c>
      <c r="K167" s="148" t="s">
        <v>3</v>
      </c>
      <c r="L167" s="36"/>
      <c r="M167" s="153" t="s">
        <v>3</v>
      </c>
      <c r="N167" s="154" t="s">
        <v>43</v>
      </c>
      <c r="O167" s="56"/>
      <c r="P167" s="155">
        <f>O167*H167</f>
        <v>0</v>
      </c>
      <c r="Q167" s="155">
        <v>0</v>
      </c>
      <c r="R167" s="155">
        <f>Q167*H167</f>
        <v>0</v>
      </c>
      <c r="S167" s="155">
        <v>0</v>
      </c>
      <c r="T167" s="156">
        <f>S167*H167</f>
        <v>0</v>
      </c>
      <c r="U167" s="35"/>
      <c r="V167" s="35"/>
      <c r="W167" s="35"/>
      <c r="X167" s="35"/>
      <c r="Y167" s="35"/>
      <c r="Z167" s="35"/>
      <c r="AA167" s="35"/>
      <c r="AB167" s="35"/>
      <c r="AC167" s="35"/>
      <c r="AD167" s="35"/>
      <c r="AE167" s="35"/>
      <c r="AR167" s="157" t="s">
        <v>202</v>
      </c>
      <c r="AT167" s="157" t="s">
        <v>197</v>
      </c>
      <c r="AU167" s="157" t="s">
        <v>109</v>
      </c>
      <c r="AY167" s="20" t="s">
        <v>195</v>
      </c>
      <c r="BE167" s="158">
        <f>IF(N167="základní",J167,0)</f>
        <v>0</v>
      </c>
      <c r="BF167" s="158">
        <f>IF(N167="snížená",J167,0)</f>
        <v>0</v>
      </c>
      <c r="BG167" s="158">
        <f>IF(N167="zákl. přenesená",J167,0)</f>
        <v>0</v>
      </c>
      <c r="BH167" s="158">
        <f>IF(N167="sníž. přenesená",J167,0)</f>
        <v>0</v>
      </c>
      <c r="BI167" s="158">
        <f>IF(N167="nulová",J167,0)</f>
        <v>0</v>
      </c>
      <c r="BJ167" s="20" t="s">
        <v>79</v>
      </c>
      <c r="BK167" s="158">
        <f>ROUND(I167*H167,2)</f>
        <v>0</v>
      </c>
      <c r="BL167" s="20" t="s">
        <v>202</v>
      </c>
      <c r="BM167" s="157" t="s">
        <v>1233</v>
      </c>
    </row>
    <row r="168" spans="1:65" s="2" customFormat="1" ht="14.45" customHeight="1">
      <c r="A168" s="35"/>
      <c r="B168" s="145"/>
      <c r="C168" s="146" t="s">
        <v>744</v>
      </c>
      <c r="D168" s="146" t="s">
        <v>197</v>
      </c>
      <c r="E168" s="147" t="s">
        <v>5680</v>
      </c>
      <c r="F168" s="148" t="s">
        <v>5681</v>
      </c>
      <c r="G168" s="149" t="s">
        <v>4903</v>
      </c>
      <c r="H168" s="150">
        <v>1</v>
      </c>
      <c r="I168" s="151"/>
      <c r="J168" s="152">
        <f t="shared" si="11"/>
        <v>0</v>
      </c>
      <c r="K168" s="148" t="s">
        <v>3</v>
      </c>
      <c r="L168" s="36"/>
      <c r="M168" s="153" t="s">
        <v>3</v>
      </c>
      <c r="N168" s="154" t="s">
        <v>43</v>
      </c>
      <c r="O168" s="56"/>
      <c r="P168" s="155">
        <f>O168*H168</f>
        <v>0</v>
      </c>
      <c r="Q168" s="155">
        <v>0</v>
      </c>
      <c r="R168" s="155">
        <f>Q168*H168</f>
        <v>0</v>
      </c>
      <c r="S168" s="155">
        <v>0</v>
      </c>
      <c r="T168" s="156">
        <f>S168*H168</f>
        <v>0</v>
      </c>
      <c r="U168" s="35"/>
      <c r="V168" s="35"/>
      <c r="W168" s="35"/>
      <c r="X168" s="35"/>
      <c r="Y168" s="35"/>
      <c r="Z168" s="35"/>
      <c r="AA168" s="35"/>
      <c r="AB168" s="35"/>
      <c r="AC168" s="35"/>
      <c r="AD168" s="35"/>
      <c r="AE168" s="35"/>
      <c r="AR168" s="157" t="s">
        <v>202</v>
      </c>
      <c r="AT168" s="157" t="s">
        <v>197</v>
      </c>
      <c r="AU168" s="157" t="s">
        <v>109</v>
      </c>
      <c r="AY168" s="20" t="s">
        <v>195</v>
      </c>
      <c r="BE168" s="158">
        <f>IF(N168="základní",J168,0)</f>
        <v>0</v>
      </c>
      <c r="BF168" s="158">
        <f>IF(N168="snížená",J168,0)</f>
        <v>0</v>
      </c>
      <c r="BG168" s="158">
        <f>IF(N168="zákl. přenesená",J168,0)</f>
        <v>0</v>
      </c>
      <c r="BH168" s="158">
        <f>IF(N168="sníž. přenesená",J168,0)</f>
        <v>0</v>
      </c>
      <c r="BI168" s="158">
        <f>IF(N168="nulová",J168,0)</f>
        <v>0</v>
      </c>
      <c r="BJ168" s="20" t="s">
        <v>79</v>
      </c>
      <c r="BK168" s="158">
        <f>ROUND(I168*H168,2)</f>
        <v>0</v>
      </c>
      <c r="BL168" s="20" t="s">
        <v>202</v>
      </c>
      <c r="BM168" s="157" t="s">
        <v>1259</v>
      </c>
    </row>
    <row r="169" spans="1:65" s="2" customFormat="1" ht="14.45" customHeight="1">
      <c r="A169" s="35"/>
      <c r="B169" s="145"/>
      <c r="C169" s="146" t="s">
        <v>749</v>
      </c>
      <c r="D169" s="146" t="s">
        <v>197</v>
      </c>
      <c r="E169" s="147" t="s">
        <v>5682</v>
      </c>
      <c r="F169" s="148" t="s">
        <v>5683</v>
      </c>
      <c r="G169" s="149" t="s">
        <v>4903</v>
      </c>
      <c r="H169" s="150">
        <v>1</v>
      </c>
      <c r="I169" s="151"/>
      <c r="J169" s="152">
        <f t="shared" si="11"/>
        <v>0</v>
      </c>
      <c r="K169" s="148" t="s">
        <v>3</v>
      </c>
      <c r="L169" s="36"/>
      <c r="M169" s="153" t="s">
        <v>3</v>
      </c>
      <c r="N169" s="154" t="s">
        <v>43</v>
      </c>
      <c r="O169" s="56"/>
      <c r="P169" s="155">
        <f>O169*H169</f>
        <v>0</v>
      </c>
      <c r="Q169" s="155">
        <v>0</v>
      </c>
      <c r="R169" s="155">
        <f>Q169*H169</f>
        <v>0</v>
      </c>
      <c r="S169" s="155">
        <v>0</v>
      </c>
      <c r="T169" s="156">
        <f>S169*H169</f>
        <v>0</v>
      </c>
      <c r="U169" s="35"/>
      <c r="V169" s="35"/>
      <c r="W169" s="35"/>
      <c r="X169" s="35"/>
      <c r="Y169" s="35"/>
      <c r="Z169" s="35"/>
      <c r="AA169" s="35"/>
      <c r="AB169" s="35"/>
      <c r="AC169" s="35"/>
      <c r="AD169" s="35"/>
      <c r="AE169" s="35"/>
      <c r="AR169" s="157" t="s">
        <v>202</v>
      </c>
      <c r="AT169" s="157" t="s">
        <v>197</v>
      </c>
      <c r="AU169" s="157" t="s">
        <v>109</v>
      </c>
      <c r="AY169" s="20" t="s">
        <v>195</v>
      </c>
      <c r="BE169" s="158">
        <f>IF(N169="základní",J169,0)</f>
        <v>0</v>
      </c>
      <c r="BF169" s="158">
        <f>IF(N169="snížená",J169,0)</f>
        <v>0</v>
      </c>
      <c r="BG169" s="158">
        <f>IF(N169="zákl. přenesená",J169,0)</f>
        <v>0</v>
      </c>
      <c r="BH169" s="158">
        <f>IF(N169="sníž. přenesená",J169,0)</f>
        <v>0</v>
      </c>
      <c r="BI169" s="158">
        <f>IF(N169="nulová",J169,0)</f>
        <v>0</v>
      </c>
      <c r="BJ169" s="20" t="s">
        <v>79</v>
      </c>
      <c r="BK169" s="158">
        <f>ROUND(I169*H169,2)</f>
        <v>0</v>
      </c>
      <c r="BL169" s="20" t="s">
        <v>202</v>
      </c>
      <c r="BM169" s="157" t="s">
        <v>1296</v>
      </c>
    </row>
    <row r="170" spans="1:65" s="2" customFormat="1" ht="14.45" customHeight="1">
      <c r="A170" s="35"/>
      <c r="B170" s="145"/>
      <c r="C170" s="146" t="s">
        <v>753</v>
      </c>
      <c r="D170" s="146" t="s">
        <v>197</v>
      </c>
      <c r="E170" s="147" t="s">
        <v>5684</v>
      </c>
      <c r="F170" s="148" t="s">
        <v>5685</v>
      </c>
      <c r="G170" s="149" t="s">
        <v>4903</v>
      </c>
      <c r="H170" s="150">
        <v>1</v>
      </c>
      <c r="I170" s="151"/>
      <c r="J170" s="152">
        <f t="shared" si="11"/>
        <v>0</v>
      </c>
      <c r="K170" s="148" t="s">
        <v>3</v>
      </c>
      <c r="L170" s="36"/>
      <c r="M170" s="153" t="s">
        <v>3</v>
      </c>
      <c r="N170" s="154" t="s">
        <v>43</v>
      </c>
      <c r="O170" s="56"/>
      <c r="P170" s="155">
        <f>O170*H170</f>
        <v>0</v>
      </c>
      <c r="Q170" s="155">
        <v>0</v>
      </c>
      <c r="R170" s="155">
        <f>Q170*H170</f>
        <v>0</v>
      </c>
      <c r="S170" s="155">
        <v>0</v>
      </c>
      <c r="T170" s="156">
        <f>S170*H170</f>
        <v>0</v>
      </c>
      <c r="U170" s="35"/>
      <c r="V170" s="35"/>
      <c r="W170" s="35"/>
      <c r="X170" s="35"/>
      <c r="Y170" s="35"/>
      <c r="Z170" s="35"/>
      <c r="AA170" s="35"/>
      <c r="AB170" s="35"/>
      <c r="AC170" s="35"/>
      <c r="AD170" s="35"/>
      <c r="AE170" s="35"/>
      <c r="AR170" s="157" t="s">
        <v>202</v>
      </c>
      <c r="AT170" s="157" t="s">
        <v>197</v>
      </c>
      <c r="AU170" s="157" t="s">
        <v>109</v>
      </c>
      <c r="AY170" s="20" t="s">
        <v>195</v>
      </c>
      <c r="BE170" s="158">
        <f>IF(N170="základní",J170,0)</f>
        <v>0</v>
      </c>
      <c r="BF170" s="158">
        <f>IF(N170="snížená",J170,0)</f>
        <v>0</v>
      </c>
      <c r="BG170" s="158">
        <f>IF(N170="zákl. přenesená",J170,0)</f>
        <v>0</v>
      </c>
      <c r="BH170" s="158">
        <f>IF(N170="sníž. přenesená",J170,0)</f>
        <v>0</v>
      </c>
      <c r="BI170" s="158">
        <f>IF(N170="nulová",J170,0)</f>
        <v>0</v>
      </c>
      <c r="BJ170" s="20" t="s">
        <v>79</v>
      </c>
      <c r="BK170" s="158">
        <f>ROUND(I170*H170,2)</f>
        <v>0</v>
      </c>
      <c r="BL170" s="20" t="s">
        <v>202</v>
      </c>
      <c r="BM170" s="157" t="s">
        <v>1306</v>
      </c>
    </row>
    <row r="171" spans="1:65" s="2" customFormat="1" ht="14.45" customHeight="1">
      <c r="A171" s="35"/>
      <c r="B171" s="145"/>
      <c r="C171" s="146" t="s">
        <v>758</v>
      </c>
      <c r="D171" s="146" t="s">
        <v>197</v>
      </c>
      <c r="E171" s="147" t="s">
        <v>5686</v>
      </c>
      <c r="F171" s="148" t="s">
        <v>5687</v>
      </c>
      <c r="G171" s="149" t="s">
        <v>4903</v>
      </c>
      <c r="H171" s="150">
        <v>1</v>
      </c>
      <c r="I171" s="151"/>
      <c r="J171" s="152">
        <f t="shared" si="11"/>
        <v>0</v>
      </c>
      <c r="K171" s="148" t="s">
        <v>3</v>
      </c>
      <c r="L171" s="36"/>
      <c r="M171" s="153" t="s">
        <v>3</v>
      </c>
      <c r="N171" s="154" t="s">
        <v>43</v>
      </c>
      <c r="O171" s="56"/>
      <c r="P171" s="155">
        <f>O171*H171</f>
        <v>0</v>
      </c>
      <c r="Q171" s="155">
        <v>0</v>
      </c>
      <c r="R171" s="155">
        <f>Q171*H171</f>
        <v>0</v>
      </c>
      <c r="S171" s="155">
        <v>0</v>
      </c>
      <c r="T171" s="156">
        <f>S171*H171</f>
        <v>0</v>
      </c>
      <c r="U171" s="35"/>
      <c r="V171" s="35"/>
      <c r="W171" s="35"/>
      <c r="X171" s="35"/>
      <c r="Y171" s="35"/>
      <c r="Z171" s="35"/>
      <c r="AA171" s="35"/>
      <c r="AB171" s="35"/>
      <c r="AC171" s="35"/>
      <c r="AD171" s="35"/>
      <c r="AE171" s="35"/>
      <c r="AR171" s="157" t="s">
        <v>202</v>
      </c>
      <c r="AT171" s="157" t="s">
        <v>197</v>
      </c>
      <c r="AU171" s="157" t="s">
        <v>109</v>
      </c>
      <c r="AY171" s="20" t="s">
        <v>195</v>
      </c>
      <c r="BE171" s="158">
        <f>IF(N171="základní",J171,0)</f>
        <v>0</v>
      </c>
      <c r="BF171" s="158">
        <f>IF(N171="snížená",J171,0)</f>
        <v>0</v>
      </c>
      <c r="BG171" s="158">
        <f>IF(N171="zákl. přenesená",J171,0)</f>
        <v>0</v>
      </c>
      <c r="BH171" s="158">
        <f>IF(N171="sníž. přenesená",J171,0)</f>
        <v>0</v>
      </c>
      <c r="BI171" s="158">
        <f>IF(N171="nulová",J171,0)</f>
        <v>0</v>
      </c>
      <c r="BJ171" s="20" t="s">
        <v>79</v>
      </c>
      <c r="BK171" s="158">
        <f>ROUND(I171*H171,2)</f>
        <v>0</v>
      </c>
      <c r="BL171" s="20" t="s">
        <v>202</v>
      </c>
      <c r="BM171" s="157" t="s">
        <v>1315</v>
      </c>
    </row>
    <row r="172" spans="1:65" s="2" customFormat="1" ht="14.45" customHeight="1">
      <c r="A172" s="35"/>
      <c r="B172" s="145"/>
      <c r="C172" s="146" t="s">
        <v>765</v>
      </c>
      <c r="D172" s="146" t="s">
        <v>197</v>
      </c>
      <c r="E172" s="147" t="s">
        <v>5688</v>
      </c>
      <c r="F172" s="148" t="s">
        <v>5689</v>
      </c>
      <c r="G172" s="149" t="s">
        <v>4903</v>
      </c>
      <c r="H172" s="150">
        <v>2</v>
      </c>
      <c r="I172" s="151"/>
      <c r="J172" s="152">
        <f t="shared" si="11"/>
        <v>0</v>
      </c>
      <c r="K172" s="148" t="s">
        <v>3</v>
      </c>
      <c r="L172" s="36"/>
      <c r="M172" s="153" t="s">
        <v>3</v>
      </c>
      <c r="N172" s="154" t="s">
        <v>43</v>
      </c>
      <c r="O172" s="56"/>
      <c r="P172" s="155">
        <f>O172*H172</f>
        <v>0</v>
      </c>
      <c r="Q172" s="155">
        <v>0</v>
      </c>
      <c r="R172" s="155">
        <f>Q172*H172</f>
        <v>0</v>
      </c>
      <c r="S172" s="155">
        <v>0</v>
      </c>
      <c r="T172" s="156">
        <f>S172*H172</f>
        <v>0</v>
      </c>
      <c r="U172" s="35"/>
      <c r="V172" s="35"/>
      <c r="W172" s="35"/>
      <c r="X172" s="35"/>
      <c r="Y172" s="35"/>
      <c r="Z172" s="35"/>
      <c r="AA172" s="35"/>
      <c r="AB172" s="35"/>
      <c r="AC172" s="35"/>
      <c r="AD172" s="35"/>
      <c r="AE172" s="35"/>
      <c r="AR172" s="157" t="s">
        <v>202</v>
      </c>
      <c r="AT172" s="157" t="s">
        <v>197</v>
      </c>
      <c r="AU172" s="157" t="s">
        <v>109</v>
      </c>
      <c r="AY172" s="20" t="s">
        <v>195</v>
      </c>
      <c r="BE172" s="158">
        <f>IF(N172="základní",J172,0)</f>
        <v>0</v>
      </c>
      <c r="BF172" s="158">
        <f>IF(N172="snížená",J172,0)</f>
        <v>0</v>
      </c>
      <c r="BG172" s="158">
        <f>IF(N172="zákl. přenesená",J172,0)</f>
        <v>0</v>
      </c>
      <c r="BH172" s="158">
        <f>IF(N172="sníž. přenesená",J172,0)</f>
        <v>0</v>
      </c>
      <c r="BI172" s="158">
        <f>IF(N172="nulová",J172,0)</f>
        <v>0</v>
      </c>
      <c r="BJ172" s="20" t="s">
        <v>79</v>
      </c>
      <c r="BK172" s="158">
        <f>ROUND(I172*H172,2)</f>
        <v>0</v>
      </c>
      <c r="BL172" s="20" t="s">
        <v>202</v>
      </c>
      <c r="BM172" s="157" t="s">
        <v>1323</v>
      </c>
    </row>
    <row r="173" spans="1:65" s="2" customFormat="1" ht="14.45" customHeight="1">
      <c r="A173" s="35"/>
      <c r="B173" s="145"/>
      <c r="C173" s="146" t="s">
        <v>770</v>
      </c>
      <c r="D173" s="146" t="s">
        <v>197</v>
      </c>
      <c r="E173" s="147" t="s">
        <v>5690</v>
      </c>
      <c r="F173" s="148" t="s">
        <v>5691</v>
      </c>
      <c r="G173" s="149" t="s">
        <v>4903</v>
      </c>
      <c r="H173" s="150">
        <v>1</v>
      </c>
      <c r="I173" s="151"/>
      <c r="J173" s="152">
        <f t="shared" si="11"/>
        <v>0</v>
      </c>
      <c r="K173" s="148" t="s">
        <v>3</v>
      </c>
      <c r="L173" s="36"/>
      <c r="M173" s="153" t="s">
        <v>3</v>
      </c>
      <c r="N173" s="154" t="s">
        <v>43</v>
      </c>
      <c r="O173" s="56"/>
      <c r="P173" s="155">
        <f>O173*H173</f>
        <v>0</v>
      </c>
      <c r="Q173" s="155">
        <v>0</v>
      </c>
      <c r="R173" s="155">
        <f>Q173*H173</f>
        <v>0</v>
      </c>
      <c r="S173" s="155">
        <v>0</v>
      </c>
      <c r="T173" s="156">
        <f>S173*H173</f>
        <v>0</v>
      </c>
      <c r="U173" s="35"/>
      <c r="V173" s="35"/>
      <c r="W173" s="35"/>
      <c r="X173" s="35"/>
      <c r="Y173" s="35"/>
      <c r="Z173" s="35"/>
      <c r="AA173" s="35"/>
      <c r="AB173" s="35"/>
      <c r="AC173" s="35"/>
      <c r="AD173" s="35"/>
      <c r="AE173" s="35"/>
      <c r="AR173" s="157" t="s">
        <v>202</v>
      </c>
      <c r="AT173" s="157" t="s">
        <v>197</v>
      </c>
      <c r="AU173" s="157" t="s">
        <v>109</v>
      </c>
      <c r="AY173" s="20" t="s">
        <v>195</v>
      </c>
      <c r="BE173" s="158">
        <f>IF(N173="základní",J173,0)</f>
        <v>0</v>
      </c>
      <c r="BF173" s="158">
        <f>IF(N173="snížená",J173,0)</f>
        <v>0</v>
      </c>
      <c r="BG173" s="158">
        <f>IF(N173="zákl. přenesená",J173,0)</f>
        <v>0</v>
      </c>
      <c r="BH173" s="158">
        <f>IF(N173="sníž. přenesená",J173,0)</f>
        <v>0</v>
      </c>
      <c r="BI173" s="158">
        <f>IF(N173="nulová",J173,0)</f>
        <v>0</v>
      </c>
      <c r="BJ173" s="20" t="s">
        <v>79</v>
      </c>
      <c r="BK173" s="158">
        <f>ROUND(I173*H173,2)</f>
        <v>0</v>
      </c>
      <c r="BL173" s="20" t="s">
        <v>202</v>
      </c>
      <c r="BM173" s="157" t="s">
        <v>1331</v>
      </c>
    </row>
    <row r="174" spans="1:65" s="2" customFormat="1" ht="19.5">
      <c r="A174" s="35"/>
      <c r="B174" s="36"/>
      <c r="C174" s="35"/>
      <c r="D174" s="159" t="s">
        <v>5137</v>
      </c>
      <c r="E174" s="35"/>
      <c r="F174" s="160" t="s">
        <v>5692</v>
      </c>
      <c r="G174" s="35"/>
      <c r="H174" s="35"/>
      <c r="I174" s="161"/>
      <c r="J174" s="35"/>
      <c r="K174" s="35"/>
      <c r="L174" s="36"/>
      <c r="M174" s="162"/>
      <c r="N174" s="163"/>
      <c r="O174" s="56"/>
      <c r="P174" s="56"/>
      <c r="Q174" s="56"/>
      <c r="R174" s="56"/>
      <c r="S174" s="56"/>
      <c r="T174" s="57"/>
      <c r="U174" s="35"/>
      <c r="V174" s="35"/>
      <c r="W174" s="35"/>
      <c r="X174" s="35"/>
      <c r="Y174" s="35"/>
      <c r="Z174" s="35"/>
      <c r="AA174" s="35"/>
      <c r="AB174" s="35"/>
      <c r="AC174" s="35"/>
      <c r="AD174" s="35"/>
      <c r="AE174" s="35"/>
      <c r="AT174" s="20" t="s">
        <v>5137</v>
      </c>
      <c r="AU174" s="20" t="s">
        <v>109</v>
      </c>
    </row>
    <row r="175" spans="1:65" s="12" customFormat="1" ht="20.85" customHeight="1">
      <c r="B175" s="132"/>
      <c r="D175" s="133" t="s">
        <v>71</v>
      </c>
      <c r="E175" s="143" t="s">
        <v>4934</v>
      </c>
      <c r="F175" s="143" t="s">
        <v>5693</v>
      </c>
      <c r="I175" s="135"/>
      <c r="J175" s="144">
        <f>BK175</f>
        <v>0</v>
      </c>
      <c r="L175" s="132"/>
      <c r="M175" s="137"/>
      <c r="N175" s="138"/>
      <c r="O175" s="138"/>
      <c r="P175" s="139">
        <f>SUM(P176:P210)</f>
        <v>0</v>
      </c>
      <c r="Q175" s="138"/>
      <c r="R175" s="139">
        <f>SUM(R176:R210)</f>
        <v>0</v>
      </c>
      <c r="S175" s="138"/>
      <c r="T175" s="140">
        <f>SUM(T176:T210)</f>
        <v>0</v>
      </c>
      <c r="AR175" s="133" t="s">
        <v>79</v>
      </c>
      <c r="AT175" s="141" t="s">
        <v>71</v>
      </c>
      <c r="AU175" s="141" t="s">
        <v>81</v>
      </c>
      <c r="AY175" s="133" t="s">
        <v>195</v>
      </c>
      <c r="BK175" s="142">
        <f>SUM(BK176:BK210)</f>
        <v>0</v>
      </c>
    </row>
    <row r="176" spans="1:65" s="2" customFormat="1" ht="24.2" customHeight="1">
      <c r="A176" s="35"/>
      <c r="B176" s="145"/>
      <c r="C176" s="146" t="s">
        <v>775</v>
      </c>
      <c r="D176" s="146" t="s">
        <v>197</v>
      </c>
      <c r="E176" s="147" t="s">
        <v>5694</v>
      </c>
      <c r="F176" s="148" t="s">
        <v>5695</v>
      </c>
      <c r="G176" s="149" t="s">
        <v>321</v>
      </c>
      <c r="H176" s="150">
        <v>870</v>
      </c>
      <c r="I176" s="151"/>
      <c r="J176" s="152">
        <f t="shared" ref="J176:J210" si="12">ROUND(I176*H176,2)</f>
        <v>0</v>
      </c>
      <c r="K176" s="148" t="s">
        <v>3</v>
      </c>
      <c r="L176" s="36"/>
      <c r="M176" s="153" t="s">
        <v>3</v>
      </c>
      <c r="N176" s="154" t="s">
        <v>43</v>
      </c>
      <c r="O176" s="56"/>
      <c r="P176" s="155">
        <f>O176*H176</f>
        <v>0</v>
      </c>
      <c r="Q176" s="155">
        <v>0</v>
      </c>
      <c r="R176" s="155">
        <f>Q176*H176</f>
        <v>0</v>
      </c>
      <c r="S176" s="155">
        <v>0</v>
      </c>
      <c r="T176" s="156">
        <f>S176*H176</f>
        <v>0</v>
      </c>
      <c r="U176" s="35"/>
      <c r="V176" s="35"/>
      <c r="W176" s="35"/>
      <c r="X176" s="35"/>
      <c r="Y176" s="35"/>
      <c r="Z176" s="35"/>
      <c r="AA176" s="35"/>
      <c r="AB176" s="35"/>
      <c r="AC176" s="35"/>
      <c r="AD176" s="35"/>
      <c r="AE176" s="35"/>
      <c r="AR176" s="157" t="s">
        <v>202</v>
      </c>
      <c r="AT176" s="157" t="s">
        <v>197</v>
      </c>
      <c r="AU176" s="157" t="s">
        <v>109</v>
      </c>
      <c r="AY176" s="20" t="s">
        <v>195</v>
      </c>
      <c r="BE176" s="158">
        <f>IF(N176="základní",J176,0)</f>
        <v>0</v>
      </c>
      <c r="BF176" s="158">
        <f>IF(N176="snížená",J176,0)</f>
        <v>0</v>
      </c>
      <c r="BG176" s="158">
        <f>IF(N176="zákl. přenesená",J176,0)</f>
        <v>0</v>
      </c>
      <c r="BH176" s="158">
        <f>IF(N176="sníž. přenesená",J176,0)</f>
        <v>0</v>
      </c>
      <c r="BI176" s="158">
        <f>IF(N176="nulová",J176,0)</f>
        <v>0</v>
      </c>
      <c r="BJ176" s="20" t="s">
        <v>79</v>
      </c>
      <c r="BK176" s="158">
        <f>ROUND(I176*H176,2)</f>
        <v>0</v>
      </c>
      <c r="BL176" s="20" t="s">
        <v>202</v>
      </c>
      <c r="BM176" s="157" t="s">
        <v>1360</v>
      </c>
    </row>
    <row r="177" spans="1:65" s="2" customFormat="1" ht="24.2" customHeight="1">
      <c r="A177" s="35"/>
      <c r="B177" s="145"/>
      <c r="C177" s="146" t="s">
        <v>781</v>
      </c>
      <c r="D177" s="146" t="s">
        <v>197</v>
      </c>
      <c r="E177" s="147" t="s">
        <v>5696</v>
      </c>
      <c r="F177" s="148" t="s">
        <v>5697</v>
      </c>
      <c r="G177" s="149" t="s">
        <v>321</v>
      </c>
      <c r="H177" s="150">
        <v>435</v>
      </c>
      <c r="I177" s="151"/>
      <c r="J177" s="152">
        <f t="shared" si="12"/>
        <v>0</v>
      </c>
      <c r="K177" s="148" t="s">
        <v>3</v>
      </c>
      <c r="L177" s="36"/>
      <c r="M177" s="153" t="s">
        <v>3</v>
      </c>
      <c r="N177" s="154" t="s">
        <v>43</v>
      </c>
      <c r="O177" s="56"/>
      <c r="P177" s="155">
        <f>O177*H177</f>
        <v>0</v>
      </c>
      <c r="Q177" s="155">
        <v>0</v>
      </c>
      <c r="R177" s="155">
        <f>Q177*H177</f>
        <v>0</v>
      </c>
      <c r="S177" s="155">
        <v>0</v>
      </c>
      <c r="T177" s="156">
        <f>S177*H177</f>
        <v>0</v>
      </c>
      <c r="U177" s="35"/>
      <c r="V177" s="35"/>
      <c r="W177" s="35"/>
      <c r="X177" s="35"/>
      <c r="Y177" s="35"/>
      <c r="Z177" s="35"/>
      <c r="AA177" s="35"/>
      <c r="AB177" s="35"/>
      <c r="AC177" s="35"/>
      <c r="AD177" s="35"/>
      <c r="AE177" s="35"/>
      <c r="AR177" s="157" t="s">
        <v>202</v>
      </c>
      <c r="AT177" s="157" t="s">
        <v>197</v>
      </c>
      <c r="AU177" s="157" t="s">
        <v>109</v>
      </c>
      <c r="AY177" s="20" t="s">
        <v>195</v>
      </c>
      <c r="BE177" s="158">
        <f>IF(N177="základní",J177,0)</f>
        <v>0</v>
      </c>
      <c r="BF177" s="158">
        <f>IF(N177="snížená",J177,0)</f>
        <v>0</v>
      </c>
      <c r="BG177" s="158">
        <f>IF(N177="zákl. přenesená",J177,0)</f>
        <v>0</v>
      </c>
      <c r="BH177" s="158">
        <f>IF(N177="sníž. přenesená",J177,0)</f>
        <v>0</v>
      </c>
      <c r="BI177" s="158">
        <f>IF(N177="nulová",J177,0)</f>
        <v>0</v>
      </c>
      <c r="BJ177" s="20" t="s">
        <v>79</v>
      </c>
      <c r="BK177" s="158">
        <f>ROUND(I177*H177,2)</f>
        <v>0</v>
      </c>
      <c r="BL177" s="20" t="s">
        <v>202</v>
      </c>
      <c r="BM177" s="157" t="s">
        <v>1389</v>
      </c>
    </row>
    <row r="178" spans="1:65" s="2" customFormat="1" ht="24.2" customHeight="1">
      <c r="A178" s="35"/>
      <c r="B178" s="145"/>
      <c r="C178" s="146" t="s">
        <v>788</v>
      </c>
      <c r="D178" s="146" t="s">
        <v>197</v>
      </c>
      <c r="E178" s="147" t="s">
        <v>5698</v>
      </c>
      <c r="F178" s="148" t="s">
        <v>5699</v>
      </c>
      <c r="G178" s="149" t="s">
        <v>321</v>
      </c>
      <c r="H178" s="150">
        <v>250</v>
      </c>
      <c r="I178" s="151"/>
      <c r="J178" s="152">
        <f t="shared" si="12"/>
        <v>0</v>
      </c>
      <c r="K178" s="148" t="s">
        <v>3</v>
      </c>
      <c r="L178" s="36"/>
      <c r="M178" s="153" t="s">
        <v>3</v>
      </c>
      <c r="N178" s="154" t="s">
        <v>43</v>
      </c>
      <c r="O178" s="56"/>
      <c r="P178" s="155">
        <f>O178*H178</f>
        <v>0</v>
      </c>
      <c r="Q178" s="155">
        <v>0</v>
      </c>
      <c r="R178" s="155">
        <f>Q178*H178</f>
        <v>0</v>
      </c>
      <c r="S178" s="155">
        <v>0</v>
      </c>
      <c r="T178" s="156">
        <f>S178*H178</f>
        <v>0</v>
      </c>
      <c r="U178" s="35"/>
      <c r="V178" s="35"/>
      <c r="W178" s="35"/>
      <c r="X178" s="35"/>
      <c r="Y178" s="35"/>
      <c r="Z178" s="35"/>
      <c r="AA178" s="35"/>
      <c r="AB178" s="35"/>
      <c r="AC178" s="35"/>
      <c r="AD178" s="35"/>
      <c r="AE178" s="35"/>
      <c r="AR178" s="157" t="s">
        <v>202</v>
      </c>
      <c r="AT178" s="157" t="s">
        <v>197</v>
      </c>
      <c r="AU178" s="157" t="s">
        <v>109</v>
      </c>
      <c r="AY178" s="20" t="s">
        <v>195</v>
      </c>
      <c r="BE178" s="158">
        <f>IF(N178="základní",J178,0)</f>
        <v>0</v>
      </c>
      <c r="BF178" s="158">
        <f>IF(N178="snížená",J178,0)</f>
        <v>0</v>
      </c>
      <c r="BG178" s="158">
        <f>IF(N178="zákl. přenesená",J178,0)</f>
        <v>0</v>
      </c>
      <c r="BH178" s="158">
        <f>IF(N178="sníž. přenesená",J178,0)</f>
        <v>0</v>
      </c>
      <c r="BI178" s="158">
        <f>IF(N178="nulová",J178,0)</f>
        <v>0</v>
      </c>
      <c r="BJ178" s="20" t="s">
        <v>79</v>
      </c>
      <c r="BK178" s="158">
        <f>ROUND(I178*H178,2)</f>
        <v>0</v>
      </c>
      <c r="BL178" s="20" t="s">
        <v>202</v>
      </c>
      <c r="BM178" s="157" t="s">
        <v>1403</v>
      </c>
    </row>
    <row r="179" spans="1:65" s="2" customFormat="1" ht="24.2" customHeight="1">
      <c r="A179" s="35"/>
      <c r="B179" s="145"/>
      <c r="C179" s="146" t="s">
        <v>795</v>
      </c>
      <c r="D179" s="146" t="s">
        <v>197</v>
      </c>
      <c r="E179" s="147" t="s">
        <v>5700</v>
      </c>
      <c r="F179" s="148" t="s">
        <v>5701</v>
      </c>
      <c r="G179" s="149" t="s">
        <v>321</v>
      </c>
      <c r="H179" s="150">
        <v>12</v>
      </c>
      <c r="I179" s="151"/>
      <c r="J179" s="152">
        <f t="shared" si="12"/>
        <v>0</v>
      </c>
      <c r="K179" s="148" t="s">
        <v>3</v>
      </c>
      <c r="L179" s="36"/>
      <c r="M179" s="153" t="s">
        <v>3</v>
      </c>
      <c r="N179" s="154" t="s">
        <v>43</v>
      </c>
      <c r="O179" s="56"/>
      <c r="P179" s="155">
        <f>O179*H179</f>
        <v>0</v>
      </c>
      <c r="Q179" s="155">
        <v>0</v>
      </c>
      <c r="R179" s="155">
        <f>Q179*H179</f>
        <v>0</v>
      </c>
      <c r="S179" s="155">
        <v>0</v>
      </c>
      <c r="T179" s="156">
        <f>S179*H179</f>
        <v>0</v>
      </c>
      <c r="U179" s="35"/>
      <c r="V179" s="35"/>
      <c r="W179" s="35"/>
      <c r="X179" s="35"/>
      <c r="Y179" s="35"/>
      <c r="Z179" s="35"/>
      <c r="AA179" s="35"/>
      <c r="AB179" s="35"/>
      <c r="AC179" s="35"/>
      <c r="AD179" s="35"/>
      <c r="AE179" s="35"/>
      <c r="AR179" s="157" t="s">
        <v>202</v>
      </c>
      <c r="AT179" s="157" t="s">
        <v>197</v>
      </c>
      <c r="AU179" s="157" t="s">
        <v>109</v>
      </c>
      <c r="AY179" s="20" t="s">
        <v>195</v>
      </c>
      <c r="BE179" s="158">
        <f>IF(N179="základní",J179,0)</f>
        <v>0</v>
      </c>
      <c r="BF179" s="158">
        <f>IF(N179="snížená",J179,0)</f>
        <v>0</v>
      </c>
      <c r="BG179" s="158">
        <f>IF(N179="zákl. přenesená",J179,0)</f>
        <v>0</v>
      </c>
      <c r="BH179" s="158">
        <f>IF(N179="sníž. přenesená",J179,0)</f>
        <v>0</v>
      </c>
      <c r="BI179" s="158">
        <f>IF(N179="nulová",J179,0)</f>
        <v>0</v>
      </c>
      <c r="BJ179" s="20" t="s">
        <v>79</v>
      </c>
      <c r="BK179" s="158">
        <f>ROUND(I179*H179,2)</f>
        <v>0</v>
      </c>
      <c r="BL179" s="20" t="s">
        <v>202</v>
      </c>
      <c r="BM179" s="157" t="s">
        <v>1412</v>
      </c>
    </row>
    <row r="180" spans="1:65" s="2" customFormat="1" ht="24.2" customHeight="1">
      <c r="A180" s="35"/>
      <c r="B180" s="145"/>
      <c r="C180" s="146" t="s">
        <v>800</v>
      </c>
      <c r="D180" s="146" t="s">
        <v>197</v>
      </c>
      <c r="E180" s="147" t="s">
        <v>5702</v>
      </c>
      <c r="F180" s="148" t="s">
        <v>5703</v>
      </c>
      <c r="G180" s="149" t="s">
        <v>321</v>
      </c>
      <c r="H180" s="150">
        <v>12</v>
      </c>
      <c r="I180" s="151"/>
      <c r="J180" s="152">
        <f t="shared" si="12"/>
        <v>0</v>
      </c>
      <c r="K180" s="148" t="s">
        <v>3</v>
      </c>
      <c r="L180" s="36"/>
      <c r="M180" s="153" t="s">
        <v>3</v>
      </c>
      <c r="N180" s="154" t="s">
        <v>43</v>
      </c>
      <c r="O180" s="56"/>
      <c r="P180" s="155">
        <f>O180*H180</f>
        <v>0</v>
      </c>
      <c r="Q180" s="155">
        <v>0</v>
      </c>
      <c r="R180" s="155">
        <f>Q180*H180</f>
        <v>0</v>
      </c>
      <c r="S180" s="155">
        <v>0</v>
      </c>
      <c r="T180" s="156">
        <f>S180*H180</f>
        <v>0</v>
      </c>
      <c r="U180" s="35"/>
      <c r="V180" s="35"/>
      <c r="W180" s="35"/>
      <c r="X180" s="35"/>
      <c r="Y180" s="35"/>
      <c r="Z180" s="35"/>
      <c r="AA180" s="35"/>
      <c r="AB180" s="35"/>
      <c r="AC180" s="35"/>
      <c r="AD180" s="35"/>
      <c r="AE180" s="35"/>
      <c r="AR180" s="157" t="s">
        <v>202</v>
      </c>
      <c r="AT180" s="157" t="s">
        <v>197</v>
      </c>
      <c r="AU180" s="157" t="s">
        <v>109</v>
      </c>
      <c r="AY180" s="20" t="s">
        <v>195</v>
      </c>
      <c r="BE180" s="158">
        <f>IF(N180="základní",J180,0)</f>
        <v>0</v>
      </c>
      <c r="BF180" s="158">
        <f>IF(N180="snížená",J180,0)</f>
        <v>0</v>
      </c>
      <c r="BG180" s="158">
        <f>IF(N180="zákl. přenesená",J180,0)</f>
        <v>0</v>
      </c>
      <c r="BH180" s="158">
        <f>IF(N180="sníž. přenesená",J180,0)</f>
        <v>0</v>
      </c>
      <c r="BI180" s="158">
        <f>IF(N180="nulová",J180,0)</f>
        <v>0</v>
      </c>
      <c r="BJ180" s="20" t="s">
        <v>79</v>
      </c>
      <c r="BK180" s="158">
        <f>ROUND(I180*H180,2)</f>
        <v>0</v>
      </c>
      <c r="BL180" s="20" t="s">
        <v>202</v>
      </c>
      <c r="BM180" s="157" t="s">
        <v>1423</v>
      </c>
    </row>
    <row r="181" spans="1:65" s="2" customFormat="1" ht="24.2" customHeight="1">
      <c r="A181" s="35"/>
      <c r="B181" s="145"/>
      <c r="C181" s="146" t="s">
        <v>808</v>
      </c>
      <c r="D181" s="146" t="s">
        <v>197</v>
      </c>
      <c r="E181" s="147" t="s">
        <v>5704</v>
      </c>
      <c r="F181" s="148" t="s">
        <v>5705</v>
      </c>
      <c r="G181" s="149" t="s">
        <v>321</v>
      </c>
      <c r="H181" s="150">
        <v>90</v>
      </c>
      <c r="I181" s="151"/>
      <c r="J181" s="152">
        <f t="shared" si="12"/>
        <v>0</v>
      </c>
      <c r="K181" s="148" t="s">
        <v>3</v>
      </c>
      <c r="L181" s="36"/>
      <c r="M181" s="153" t="s">
        <v>3</v>
      </c>
      <c r="N181" s="154" t="s">
        <v>43</v>
      </c>
      <c r="O181" s="56"/>
      <c r="P181" s="155">
        <f>O181*H181</f>
        <v>0</v>
      </c>
      <c r="Q181" s="155">
        <v>0</v>
      </c>
      <c r="R181" s="155">
        <f>Q181*H181</f>
        <v>0</v>
      </c>
      <c r="S181" s="155">
        <v>0</v>
      </c>
      <c r="T181" s="156">
        <f>S181*H181</f>
        <v>0</v>
      </c>
      <c r="U181" s="35"/>
      <c r="V181" s="35"/>
      <c r="W181" s="35"/>
      <c r="X181" s="35"/>
      <c r="Y181" s="35"/>
      <c r="Z181" s="35"/>
      <c r="AA181" s="35"/>
      <c r="AB181" s="35"/>
      <c r="AC181" s="35"/>
      <c r="AD181" s="35"/>
      <c r="AE181" s="35"/>
      <c r="AR181" s="157" t="s">
        <v>202</v>
      </c>
      <c r="AT181" s="157" t="s">
        <v>197</v>
      </c>
      <c r="AU181" s="157" t="s">
        <v>109</v>
      </c>
      <c r="AY181" s="20" t="s">
        <v>195</v>
      </c>
      <c r="BE181" s="158">
        <f>IF(N181="základní",J181,0)</f>
        <v>0</v>
      </c>
      <c r="BF181" s="158">
        <f>IF(N181="snížená",J181,0)</f>
        <v>0</v>
      </c>
      <c r="BG181" s="158">
        <f>IF(N181="zákl. přenesená",J181,0)</f>
        <v>0</v>
      </c>
      <c r="BH181" s="158">
        <f>IF(N181="sníž. přenesená",J181,0)</f>
        <v>0</v>
      </c>
      <c r="BI181" s="158">
        <f>IF(N181="nulová",J181,0)</f>
        <v>0</v>
      </c>
      <c r="BJ181" s="20" t="s">
        <v>79</v>
      </c>
      <c r="BK181" s="158">
        <f>ROUND(I181*H181,2)</f>
        <v>0</v>
      </c>
      <c r="BL181" s="20" t="s">
        <v>202</v>
      </c>
      <c r="BM181" s="157" t="s">
        <v>1437</v>
      </c>
    </row>
    <row r="182" spans="1:65" s="2" customFormat="1" ht="24.2" customHeight="1">
      <c r="A182" s="35"/>
      <c r="B182" s="145"/>
      <c r="C182" s="146" t="s">
        <v>813</v>
      </c>
      <c r="D182" s="146" t="s">
        <v>197</v>
      </c>
      <c r="E182" s="147" t="s">
        <v>5706</v>
      </c>
      <c r="F182" s="148" t="s">
        <v>5707</v>
      </c>
      <c r="G182" s="149" t="s">
        <v>321</v>
      </c>
      <c r="H182" s="150">
        <v>435</v>
      </c>
      <c r="I182" s="151"/>
      <c r="J182" s="152">
        <f t="shared" si="12"/>
        <v>0</v>
      </c>
      <c r="K182" s="148" t="s">
        <v>3</v>
      </c>
      <c r="L182" s="36"/>
      <c r="M182" s="153" t="s">
        <v>3</v>
      </c>
      <c r="N182" s="154" t="s">
        <v>43</v>
      </c>
      <c r="O182" s="56"/>
      <c r="P182" s="155">
        <f>O182*H182</f>
        <v>0</v>
      </c>
      <c r="Q182" s="155">
        <v>0</v>
      </c>
      <c r="R182" s="155">
        <f>Q182*H182</f>
        <v>0</v>
      </c>
      <c r="S182" s="155">
        <v>0</v>
      </c>
      <c r="T182" s="156">
        <f>S182*H182</f>
        <v>0</v>
      </c>
      <c r="U182" s="35"/>
      <c r="V182" s="35"/>
      <c r="W182" s="35"/>
      <c r="X182" s="35"/>
      <c r="Y182" s="35"/>
      <c r="Z182" s="35"/>
      <c r="AA182" s="35"/>
      <c r="AB182" s="35"/>
      <c r="AC182" s="35"/>
      <c r="AD182" s="35"/>
      <c r="AE182" s="35"/>
      <c r="AR182" s="157" t="s">
        <v>202</v>
      </c>
      <c r="AT182" s="157" t="s">
        <v>197</v>
      </c>
      <c r="AU182" s="157" t="s">
        <v>109</v>
      </c>
      <c r="AY182" s="20" t="s">
        <v>195</v>
      </c>
      <c r="BE182" s="158">
        <f>IF(N182="základní",J182,0)</f>
        <v>0</v>
      </c>
      <c r="BF182" s="158">
        <f>IF(N182="snížená",J182,0)</f>
        <v>0</v>
      </c>
      <c r="BG182" s="158">
        <f>IF(N182="zákl. přenesená",J182,0)</f>
        <v>0</v>
      </c>
      <c r="BH182" s="158">
        <f>IF(N182="sníž. přenesená",J182,0)</f>
        <v>0</v>
      </c>
      <c r="BI182" s="158">
        <f>IF(N182="nulová",J182,0)</f>
        <v>0</v>
      </c>
      <c r="BJ182" s="20" t="s">
        <v>79</v>
      </c>
      <c r="BK182" s="158">
        <f>ROUND(I182*H182,2)</f>
        <v>0</v>
      </c>
      <c r="BL182" s="20" t="s">
        <v>202</v>
      </c>
      <c r="BM182" s="157" t="s">
        <v>1446</v>
      </c>
    </row>
    <row r="183" spans="1:65" s="2" customFormat="1" ht="14.45" customHeight="1">
      <c r="A183" s="35"/>
      <c r="B183" s="145"/>
      <c r="C183" s="146" t="s">
        <v>819</v>
      </c>
      <c r="D183" s="146" t="s">
        <v>197</v>
      </c>
      <c r="E183" s="147" t="s">
        <v>5708</v>
      </c>
      <c r="F183" s="148" t="s">
        <v>5709</v>
      </c>
      <c r="G183" s="149" t="s">
        <v>4903</v>
      </c>
      <c r="H183" s="150">
        <v>20</v>
      </c>
      <c r="I183" s="151"/>
      <c r="J183" s="152">
        <f t="shared" si="12"/>
        <v>0</v>
      </c>
      <c r="K183" s="148" t="s">
        <v>3</v>
      </c>
      <c r="L183" s="36"/>
      <c r="M183" s="153" t="s">
        <v>3</v>
      </c>
      <c r="N183" s="154" t="s">
        <v>43</v>
      </c>
      <c r="O183" s="56"/>
      <c r="P183" s="155">
        <f>O183*H183</f>
        <v>0</v>
      </c>
      <c r="Q183" s="155">
        <v>0</v>
      </c>
      <c r="R183" s="155">
        <f>Q183*H183</f>
        <v>0</v>
      </c>
      <c r="S183" s="155">
        <v>0</v>
      </c>
      <c r="T183" s="156">
        <f>S183*H183</f>
        <v>0</v>
      </c>
      <c r="U183" s="35"/>
      <c r="V183" s="35"/>
      <c r="W183" s="35"/>
      <c r="X183" s="35"/>
      <c r="Y183" s="35"/>
      <c r="Z183" s="35"/>
      <c r="AA183" s="35"/>
      <c r="AB183" s="35"/>
      <c r="AC183" s="35"/>
      <c r="AD183" s="35"/>
      <c r="AE183" s="35"/>
      <c r="AR183" s="157" t="s">
        <v>202</v>
      </c>
      <c r="AT183" s="157" t="s">
        <v>197</v>
      </c>
      <c r="AU183" s="157" t="s">
        <v>109</v>
      </c>
      <c r="AY183" s="20" t="s">
        <v>195</v>
      </c>
      <c r="BE183" s="158">
        <f>IF(N183="základní",J183,0)</f>
        <v>0</v>
      </c>
      <c r="BF183" s="158">
        <f>IF(N183="snížená",J183,0)</f>
        <v>0</v>
      </c>
      <c r="BG183" s="158">
        <f>IF(N183="zákl. přenesená",J183,0)</f>
        <v>0</v>
      </c>
      <c r="BH183" s="158">
        <f>IF(N183="sníž. přenesená",J183,0)</f>
        <v>0</v>
      </c>
      <c r="BI183" s="158">
        <f>IF(N183="nulová",J183,0)</f>
        <v>0</v>
      </c>
      <c r="BJ183" s="20" t="s">
        <v>79</v>
      </c>
      <c r="BK183" s="158">
        <f>ROUND(I183*H183,2)</f>
        <v>0</v>
      </c>
      <c r="BL183" s="20" t="s">
        <v>202</v>
      </c>
      <c r="BM183" s="157" t="s">
        <v>1455</v>
      </c>
    </row>
    <row r="184" spans="1:65" s="2" customFormat="1" ht="14.45" customHeight="1">
      <c r="A184" s="35"/>
      <c r="B184" s="145"/>
      <c r="C184" s="146" t="s">
        <v>824</v>
      </c>
      <c r="D184" s="146" t="s">
        <v>197</v>
      </c>
      <c r="E184" s="147" t="s">
        <v>5710</v>
      </c>
      <c r="F184" s="148" t="s">
        <v>5711</v>
      </c>
      <c r="G184" s="149" t="s">
        <v>4903</v>
      </c>
      <c r="H184" s="150">
        <v>2000</v>
      </c>
      <c r="I184" s="151"/>
      <c r="J184" s="152">
        <f t="shared" si="12"/>
        <v>0</v>
      </c>
      <c r="K184" s="148" t="s">
        <v>3</v>
      </c>
      <c r="L184" s="36"/>
      <c r="M184" s="153" t="s">
        <v>3</v>
      </c>
      <c r="N184" s="154" t="s">
        <v>43</v>
      </c>
      <c r="O184" s="56"/>
      <c r="P184" s="155">
        <f>O184*H184</f>
        <v>0</v>
      </c>
      <c r="Q184" s="155">
        <v>0</v>
      </c>
      <c r="R184" s="155">
        <f>Q184*H184</f>
        <v>0</v>
      </c>
      <c r="S184" s="155">
        <v>0</v>
      </c>
      <c r="T184" s="156">
        <f>S184*H184</f>
        <v>0</v>
      </c>
      <c r="U184" s="35"/>
      <c r="V184" s="35"/>
      <c r="W184" s="35"/>
      <c r="X184" s="35"/>
      <c r="Y184" s="35"/>
      <c r="Z184" s="35"/>
      <c r="AA184" s="35"/>
      <c r="AB184" s="35"/>
      <c r="AC184" s="35"/>
      <c r="AD184" s="35"/>
      <c r="AE184" s="35"/>
      <c r="AR184" s="157" t="s">
        <v>202</v>
      </c>
      <c r="AT184" s="157" t="s">
        <v>197</v>
      </c>
      <c r="AU184" s="157" t="s">
        <v>109</v>
      </c>
      <c r="AY184" s="20" t="s">
        <v>195</v>
      </c>
      <c r="BE184" s="158">
        <f>IF(N184="základní",J184,0)</f>
        <v>0</v>
      </c>
      <c r="BF184" s="158">
        <f>IF(N184="snížená",J184,0)</f>
        <v>0</v>
      </c>
      <c r="BG184" s="158">
        <f>IF(N184="zákl. přenesená",J184,0)</f>
        <v>0</v>
      </c>
      <c r="BH184" s="158">
        <f>IF(N184="sníž. přenesená",J184,0)</f>
        <v>0</v>
      </c>
      <c r="BI184" s="158">
        <f>IF(N184="nulová",J184,0)</f>
        <v>0</v>
      </c>
      <c r="BJ184" s="20" t="s">
        <v>79</v>
      </c>
      <c r="BK184" s="158">
        <f>ROUND(I184*H184,2)</f>
        <v>0</v>
      </c>
      <c r="BL184" s="20" t="s">
        <v>202</v>
      </c>
      <c r="BM184" s="157" t="s">
        <v>1481</v>
      </c>
    </row>
    <row r="185" spans="1:65" s="2" customFormat="1" ht="14.45" customHeight="1">
      <c r="A185" s="35"/>
      <c r="B185" s="145"/>
      <c r="C185" s="146" t="s">
        <v>830</v>
      </c>
      <c r="D185" s="146" t="s">
        <v>197</v>
      </c>
      <c r="E185" s="147" t="s">
        <v>5712</v>
      </c>
      <c r="F185" s="148" t="s">
        <v>5713</v>
      </c>
      <c r="G185" s="149" t="s">
        <v>4903</v>
      </c>
      <c r="H185" s="150">
        <v>2000</v>
      </c>
      <c r="I185" s="151"/>
      <c r="J185" s="152">
        <f t="shared" si="12"/>
        <v>0</v>
      </c>
      <c r="K185" s="148" t="s">
        <v>3</v>
      </c>
      <c r="L185" s="36"/>
      <c r="M185" s="153" t="s">
        <v>3</v>
      </c>
      <c r="N185" s="154" t="s">
        <v>43</v>
      </c>
      <c r="O185" s="56"/>
      <c r="P185" s="155">
        <f>O185*H185</f>
        <v>0</v>
      </c>
      <c r="Q185" s="155">
        <v>0</v>
      </c>
      <c r="R185" s="155">
        <f>Q185*H185</f>
        <v>0</v>
      </c>
      <c r="S185" s="155">
        <v>0</v>
      </c>
      <c r="T185" s="156">
        <f>S185*H185</f>
        <v>0</v>
      </c>
      <c r="U185" s="35"/>
      <c r="V185" s="35"/>
      <c r="W185" s="35"/>
      <c r="X185" s="35"/>
      <c r="Y185" s="35"/>
      <c r="Z185" s="35"/>
      <c r="AA185" s="35"/>
      <c r="AB185" s="35"/>
      <c r="AC185" s="35"/>
      <c r="AD185" s="35"/>
      <c r="AE185" s="35"/>
      <c r="AR185" s="157" t="s">
        <v>202</v>
      </c>
      <c r="AT185" s="157" t="s">
        <v>197</v>
      </c>
      <c r="AU185" s="157" t="s">
        <v>109</v>
      </c>
      <c r="AY185" s="20" t="s">
        <v>195</v>
      </c>
      <c r="BE185" s="158">
        <f>IF(N185="základní",J185,0)</f>
        <v>0</v>
      </c>
      <c r="BF185" s="158">
        <f>IF(N185="snížená",J185,0)</f>
        <v>0</v>
      </c>
      <c r="BG185" s="158">
        <f>IF(N185="zákl. přenesená",J185,0)</f>
        <v>0</v>
      </c>
      <c r="BH185" s="158">
        <f>IF(N185="sníž. přenesená",J185,0)</f>
        <v>0</v>
      </c>
      <c r="BI185" s="158">
        <f>IF(N185="nulová",J185,0)</f>
        <v>0</v>
      </c>
      <c r="BJ185" s="20" t="s">
        <v>79</v>
      </c>
      <c r="BK185" s="158">
        <f>ROUND(I185*H185,2)</f>
        <v>0</v>
      </c>
      <c r="BL185" s="20" t="s">
        <v>202</v>
      </c>
      <c r="BM185" s="157" t="s">
        <v>1491</v>
      </c>
    </row>
    <row r="186" spans="1:65" s="2" customFormat="1" ht="24.2" customHeight="1">
      <c r="A186" s="35"/>
      <c r="B186" s="145"/>
      <c r="C186" s="146" t="s">
        <v>836</v>
      </c>
      <c r="D186" s="146" t="s">
        <v>197</v>
      </c>
      <c r="E186" s="147" t="s">
        <v>5714</v>
      </c>
      <c r="F186" s="148" t="s">
        <v>5715</v>
      </c>
      <c r="G186" s="149" t="s">
        <v>4903</v>
      </c>
      <c r="H186" s="150">
        <v>870</v>
      </c>
      <c r="I186" s="151"/>
      <c r="J186" s="152">
        <f t="shared" si="12"/>
        <v>0</v>
      </c>
      <c r="K186" s="148" t="s">
        <v>3</v>
      </c>
      <c r="L186" s="36"/>
      <c r="M186" s="153" t="s">
        <v>3</v>
      </c>
      <c r="N186" s="154" t="s">
        <v>43</v>
      </c>
      <c r="O186" s="56"/>
      <c r="P186" s="155">
        <f>O186*H186</f>
        <v>0</v>
      </c>
      <c r="Q186" s="155">
        <v>0</v>
      </c>
      <c r="R186" s="155">
        <f>Q186*H186</f>
        <v>0</v>
      </c>
      <c r="S186" s="155">
        <v>0</v>
      </c>
      <c r="T186" s="156">
        <f>S186*H186</f>
        <v>0</v>
      </c>
      <c r="U186" s="35"/>
      <c r="V186" s="35"/>
      <c r="W186" s="35"/>
      <c r="X186" s="35"/>
      <c r="Y186" s="35"/>
      <c r="Z186" s="35"/>
      <c r="AA186" s="35"/>
      <c r="AB186" s="35"/>
      <c r="AC186" s="35"/>
      <c r="AD186" s="35"/>
      <c r="AE186" s="35"/>
      <c r="AR186" s="157" t="s">
        <v>202</v>
      </c>
      <c r="AT186" s="157" t="s">
        <v>197</v>
      </c>
      <c r="AU186" s="157" t="s">
        <v>109</v>
      </c>
      <c r="AY186" s="20" t="s">
        <v>195</v>
      </c>
      <c r="BE186" s="158">
        <f>IF(N186="základní",J186,0)</f>
        <v>0</v>
      </c>
      <c r="BF186" s="158">
        <f>IF(N186="snížená",J186,0)</f>
        <v>0</v>
      </c>
      <c r="BG186" s="158">
        <f>IF(N186="zákl. přenesená",J186,0)</f>
        <v>0</v>
      </c>
      <c r="BH186" s="158">
        <f>IF(N186="sníž. přenesená",J186,0)</f>
        <v>0</v>
      </c>
      <c r="BI186" s="158">
        <f>IF(N186="nulová",J186,0)</f>
        <v>0</v>
      </c>
      <c r="BJ186" s="20" t="s">
        <v>79</v>
      </c>
      <c r="BK186" s="158">
        <f>ROUND(I186*H186,2)</f>
        <v>0</v>
      </c>
      <c r="BL186" s="20" t="s">
        <v>202</v>
      </c>
      <c r="BM186" s="157" t="s">
        <v>1516</v>
      </c>
    </row>
    <row r="187" spans="1:65" s="2" customFormat="1" ht="24.2" customHeight="1">
      <c r="A187" s="35"/>
      <c r="B187" s="145"/>
      <c r="C187" s="146" t="s">
        <v>842</v>
      </c>
      <c r="D187" s="146" t="s">
        <v>197</v>
      </c>
      <c r="E187" s="147" t="s">
        <v>5716</v>
      </c>
      <c r="F187" s="148" t="s">
        <v>5717</v>
      </c>
      <c r="G187" s="149" t="s">
        <v>4903</v>
      </c>
      <c r="H187" s="150">
        <v>435</v>
      </c>
      <c r="I187" s="151"/>
      <c r="J187" s="152">
        <f t="shared" si="12"/>
        <v>0</v>
      </c>
      <c r="K187" s="148" t="s">
        <v>3</v>
      </c>
      <c r="L187" s="36"/>
      <c r="M187" s="153" t="s">
        <v>3</v>
      </c>
      <c r="N187" s="154" t="s">
        <v>43</v>
      </c>
      <c r="O187" s="56"/>
      <c r="P187" s="155">
        <f>O187*H187</f>
        <v>0</v>
      </c>
      <c r="Q187" s="155">
        <v>0</v>
      </c>
      <c r="R187" s="155">
        <f>Q187*H187</f>
        <v>0</v>
      </c>
      <c r="S187" s="155">
        <v>0</v>
      </c>
      <c r="T187" s="156">
        <f>S187*H187</f>
        <v>0</v>
      </c>
      <c r="U187" s="35"/>
      <c r="V187" s="35"/>
      <c r="W187" s="35"/>
      <c r="X187" s="35"/>
      <c r="Y187" s="35"/>
      <c r="Z187" s="35"/>
      <c r="AA187" s="35"/>
      <c r="AB187" s="35"/>
      <c r="AC187" s="35"/>
      <c r="AD187" s="35"/>
      <c r="AE187" s="35"/>
      <c r="AR187" s="157" t="s">
        <v>202</v>
      </c>
      <c r="AT187" s="157" t="s">
        <v>197</v>
      </c>
      <c r="AU187" s="157" t="s">
        <v>109</v>
      </c>
      <c r="AY187" s="20" t="s">
        <v>195</v>
      </c>
      <c r="BE187" s="158">
        <f>IF(N187="základní",J187,0)</f>
        <v>0</v>
      </c>
      <c r="BF187" s="158">
        <f>IF(N187="snížená",J187,0)</f>
        <v>0</v>
      </c>
      <c r="BG187" s="158">
        <f>IF(N187="zákl. přenesená",J187,0)</f>
        <v>0</v>
      </c>
      <c r="BH187" s="158">
        <f>IF(N187="sníž. přenesená",J187,0)</f>
        <v>0</v>
      </c>
      <c r="BI187" s="158">
        <f>IF(N187="nulová",J187,0)</f>
        <v>0</v>
      </c>
      <c r="BJ187" s="20" t="s">
        <v>79</v>
      </c>
      <c r="BK187" s="158">
        <f>ROUND(I187*H187,2)</f>
        <v>0</v>
      </c>
      <c r="BL187" s="20" t="s">
        <v>202</v>
      </c>
      <c r="BM187" s="157" t="s">
        <v>1526</v>
      </c>
    </row>
    <row r="188" spans="1:65" s="2" customFormat="1" ht="24.2" customHeight="1">
      <c r="A188" s="35"/>
      <c r="B188" s="145"/>
      <c r="C188" s="146" t="s">
        <v>847</v>
      </c>
      <c r="D188" s="146" t="s">
        <v>197</v>
      </c>
      <c r="E188" s="147" t="s">
        <v>5718</v>
      </c>
      <c r="F188" s="148" t="s">
        <v>5719</v>
      </c>
      <c r="G188" s="149" t="s">
        <v>4903</v>
      </c>
      <c r="H188" s="150">
        <v>870</v>
      </c>
      <c r="I188" s="151"/>
      <c r="J188" s="152">
        <f t="shared" si="12"/>
        <v>0</v>
      </c>
      <c r="K188" s="148" t="s">
        <v>3</v>
      </c>
      <c r="L188" s="36"/>
      <c r="M188" s="153" t="s">
        <v>3</v>
      </c>
      <c r="N188" s="154" t="s">
        <v>43</v>
      </c>
      <c r="O188" s="56"/>
      <c r="P188" s="155">
        <f>O188*H188</f>
        <v>0</v>
      </c>
      <c r="Q188" s="155">
        <v>0</v>
      </c>
      <c r="R188" s="155">
        <f>Q188*H188</f>
        <v>0</v>
      </c>
      <c r="S188" s="155">
        <v>0</v>
      </c>
      <c r="T188" s="156">
        <f>S188*H188</f>
        <v>0</v>
      </c>
      <c r="U188" s="35"/>
      <c r="V188" s="35"/>
      <c r="W188" s="35"/>
      <c r="X188" s="35"/>
      <c r="Y188" s="35"/>
      <c r="Z188" s="35"/>
      <c r="AA188" s="35"/>
      <c r="AB188" s="35"/>
      <c r="AC188" s="35"/>
      <c r="AD188" s="35"/>
      <c r="AE188" s="35"/>
      <c r="AR188" s="157" t="s">
        <v>202</v>
      </c>
      <c r="AT188" s="157" t="s">
        <v>197</v>
      </c>
      <c r="AU188" s="157" t="s">
        <v>109</v>
      </c>
      <c r="AY188" s="20" t="s">
        <v>195</v>
      </c>
      <c r="BE188" s="158">
        <f>IF(N188="základní",J188,0)</f>
        <v>0</v>
      </c>
      <c r="BF188" s="158">
        <f>IF(N188="snížená",J188,0)</f>
        <v>0</v>
      </c>
      <c r="BG188" s="158">
        <f>IF(N188="zákl. přenesená",J188,0)</f>
        <v>0</v>
      </c>
      <c r="BH188" s="158">
        <f>IF(N188="sníž. přenesená",J188,0)</f>
        <v>0</v>
      </c>
      <c r="BI188" s="158">
        <f>IF(N188="nulová",J188,0)</f>
        <v>0</v>
      </c>
      <c r="BJ188" s="20" t="s">
        <v>79</v>
      </c>
      <c r="BK188" s="158">
        <f>ROUND(I188*H188,2)</f>
        <v>0</v>
      </c>
      <c r="BL188" s="20" t="s">
        <v>202</v>
      </c>
      <c r="BM188" s="157" t="s">
        <v>1536</v>
      </c>
    </row>
    <row r="189" spans="1:65" s="2" customFormat="1" ht="24.2" customHeight="1">
      <c r="A189" s="35"/>
      <c r="B189" s="145"/>
      <c r="C189" s="146" t="s">
        <v>852</v>
      </c>
      <c r="D189" s="146" t="s">
        <v>197</v>
      </c>
      <c r="E189" s="147" t="s">
        <v>5720</v>
      </c>
      <c r="F189" s="148" t="s">
        <v>5721</v>
      </c>
      <c r="G189" s="149" t="s">
        <v>321</v>
      </c>
      <c r="H189" s="150">
        <v>5500</v>
      </c>
      <c r="I189" s="151"/>
      <c r="J189" s="152">
        <f t="shared" si="12"/>
        <v>0</v>
      </c>
      <c r="K189" s="148" t="s">
        <v>3</v>
      </c>
      <c r="L189" s="36"/>
      <c r="M189" s="153" t="s">
        <v>3</v>
      </c>
      <c r="N189" s="154" t="s">
        <v>43</v>
      </c>
      <c r="O189" s="56"/>
      <c r="P189" s="155">
        <f>O189*H189</f>
        <v>0</v>
      </c>
      <c r="Q189" s="155">
        <v>0</v>
      </c>
      <c r="R189" s="155">
        <f>Q189*H189</f>
        <v>0</v>
      </c>
      <c r="S189" s="155">
        <v>0</v>
      </c>
      <c r="T189" s="156">
        <f>S189*H189</f>
        <v>0</v>
      </c>
      <c r="U189" s="35"/>
      <c r="V189" s="35"/>
      <c r="W189" s="35"/>
      <c r="X189" s="35"/>
      <c r="Y189" s="35"/>
      <c r="Z189" s="35"/>
      <c r="AA189" s="35"/>
      <c r="AB189" s="35"/>
      <c r="AC189" s="35"/>
      <c r="AD189" s="35"/>
      <c r="AE189" s="35"/>
      <c r="AR189" s="157" t="s">
        <v>202</v>
      </c>
      <c r="AT189" s="157" t="s">
        <v>197</v>
      </c>
      <c r="AU189" s="157" t="s">
        <v>109</v>
      </c>
      <c r="AY189" s="20" t="s">
        <v>195</v>
      </c>
      <c r="BE189" s="158">
        <f>IF(N189="základní",J189,0)</f>
        <v>0</v>
      </c>
      <c r="BF189" s="158">
        <f>IF(N189="snížená",J189,0)</f>
        <v>0</v>
      </c>
      <c r="BG189" s="158">
        <f>IF(N189="zákl. přenesená",J189,0)</f>
        <v>0</v>
      </c>
      <c r="BH189" s="158">
        <f>IF(N189="sníž. přenesená",J189,0)</f>
        <v>0</v>
      </c>
      <c r="BI189" s="158">
        <f>IF(N189="nulová",J189,0)</f>
        <v>0</v>
      </c>
      <c r="BJ189" s="20" t="s">
        <v>79</v>
      </c>
      <c r="BK189" s="158">
        <f>ROUND(I189*H189,2)</f>
        <v>0</v>
      </c>
      <c r="BL189" s="20" t="s">
        <v>202</v>
      </c>
      <c r="BM189" s="157" t="s">
        <v>1546</v>
      </c>
    </row>
    <row r="190" spans="1:65" s="2" customFormat="1" ht="24.2" customHeight="1">
      <c r="A190" s="35"/>
      <c r="B190" s="145"/>
      <c r="C190" s="146" t="s">
        <v>858</v>
      </c>
      <c r="D190" s="146" t="s">
        <v>197</v>
      </c>
      <c r="E190" s="147" t="s">
        <v>5722</v>
      </c>
      <c r="F190" s="148" t="s">
        <v>5723</v>
      </c>
      <c r="G190" s="149" t="s">
        <v>321</v>
      </c>
      <c r="H190" s="150">
        <v>4800</v>
      </c>
      <c r="I190" s="151"/>
      <c r="J190" s="152">
        <f t="shared" si="12"/>
        <v>0</v>
      </c>
      <c r="K190" s="148" t="s">
        <v>3</v>
      </c>
      <c r="L190" s="36"/>
      <c r="M190" s="153" t="s">
        <v>3</v>
      </c>
      <c r="N190" s="154" t="s">
        <v>43</v>
      </c>
      <c r="O190" s="56"/>
      <c r="P190" s="155">
        <f>O190*H190</f>
        <v>0</v>
      </c>
      <c r="Q190" s="155">
        <v>0</v>
      </c>
      <c r="R190" s="155">
        <f>Q190*H190</f>
        <v>0</v>
      </c>
      <c r="S190" s="155">
        <v>0</v>
      </c>
      <c r="T190" s="156">
        <f>S190*H190</f>
        <v>0</v>
      </c>
      <c r="U190" s="35"/>
      <c r="V190" s="35"/>
      <c r="W190" s="35"/>
      <c r="X190" s="35"/>
      <c r="Y190" s="35"/>
      <c r="Z190" s="35"/>
      <c r="AA190" s="35"/>
      <c r="AB190" s="35"/>
      <c r="AC190" s="35"/>
      <c r="AD190" s="35"/>
      <c r="AE190" s="35"/>
      <c r="AR190" s="157" t="s">
        <v>202</v>
      </c>
      <c r="AT190" s="157" t="s">
        <v>197</v>
      </c>
      <c r="AU190" s="157" t="s">
        <v>109</v>
      </c>
      <c r="AY190" s="20" t="s">
        <v>195</v>
      </c>
      <c r="BE190" s="158">
        <f>IF(N190="základní",J190,0)</f>
        <v>0</v>
      </c>
      <c r="BF190" s="158">
        <f>IF(N190="snížená",J190,0)</f>
        <v>0</v>
      </c>
      <c r="BG190" s="158">
        <f>IF(N190="zákl. přenesená",J190,0)</f>
        <v>0</v>
      </c>
      <c r="BH190" s="158">
        <f>IF(N190="sníž. přenesená",J190,0)</f>
        <v>0</v>
      </c>
      <c r="BI190" s="158">
        <f>IF(N190="nulová",J190,0)</f>
        <v>0</v>
      </c>
      <c r="BJ190" s="20" t="s">
        <v>79</v>
      </c>
      <c r="BK190" s="158">
        <f>ROUND(I190*H190,2)</f>
        <v>0</v>
      </c>
      <c r="BL190" s="20" t="s">
        <v>202</v>
      </c>
      <c r="BM190" s="157" t="s">
        <v>1573</v>
      </c>
    </row>
    <row r="191" spans="1:65" s="2" customFormat="1" ht="24.2" customHeight="1">
      <c r="A191" s="35"/>
      <c r="B191" s="145"/>
      <c r="C191" s="146" t="s">
        <v>864</v>
      </c>
      <c r="D191" s="146" t="s">
        <v>197</v>
      </c>
      <c r="E191" s="147" t="s">
        <v>5724</v>
      </c>
      <c r="F191" s="148" t="s">
        <v>5725</v>
      </c>
      <c r="G191" s="149" t="s">
        <v>321</v>
      </c>
      <c r="H191" s="150">
        <v>6870</v>
      </c>
      <c r="I191" s="151"/>
      <c r="J191" s="152">
        <f t="shared" si="12"/>
        <v>0</v>
      </c>
      <c r="K191" s="148" t="s">
        <v>3</v>
      </c>
      <c r="L191" s="36"/>
      <c r="M191" s="153" t="s">
        <v>3</v>
      </c>
      <c r="N191" s="154" t="s">
        <v>43</v>
      </c>
      <c r="O191" s="56"/>
      <c r="P191" s="155">
        <f>O191*H191</f>
        <v>0</v>
      </c>
      <c r="Q191" s="155">
        <v>0</v>
      </c>
      <c r="R191" s="155">
        <f>Q191*H191</f>
        <v>0</v>
      </c>
      <c r="S191" s="155">
        <v>0</v>
      </c>
      <c r="T191" s="156">
        <f>S191*H191</f>
        <v>0</v>
      </c>
      <c r="U191" s="35"/>
      <c r="V191" s="35"/>
      <c r="W191" s="35"/>
      <c r="X191" s="35"/>
      <c r="Y191" s="35"/>
      <c r="Z191" s="35"/>
      <c r="AA191" s="35"/>
      <c r="AB191" s="35"/>
      <c r="AC191" s="35"/>
      <c r="AD191" s="35"/>
      <c r="AE191" s="35"/>
      <c r="AR191" s="157" t="s">
        <v>202</v>
      </c>
      <c r="AT191" s="157" t="s">
        <v>197</v>
      </c>
      <c r="AU191" s="157" t="s">
        <v>109</v>
      </c>
      <c r="AY191" s="20" t="s">
        <v>195</v>
      </c>
      <c r="BE191" s="158">
        <f>IF(N191="základní",J191,0)</f>
        <v>0</v>
      </c>
      <c r="BF191" s="158">
        <f>IF(N191="snížená",J191,0)</f>
        <v>0</v>
      </c>
      <c r="BG191" s="158">
        <f>IF(N191="zákl. přenesená",J191,0)</f>
        <v>0</v>
      </c>
      <c r="BH191" s="158">
        <f>IF(N191="sníž. přenesená",J191,0)</f>
        <v>0</v>
      </c>
      <c r="BI191" s="158">
        <f>IF(N191="nulová",J191,0)</f>
        <v>0</v>
      </c>
      <c r="BJ191" s="20" t="s">
        <v>79</v>
      </c>
      <c r="BK191" s="158">
        <f>ROUND(I191*H191,2)</f>
        <v>0</v>
      </c>
      <c r="BL191" s="20" t="s">
        <v>202</v>
      </c>
      <c r="BM191" s="157" t="s">
        <v>1584</v>
      </c>
    </row>
    <row r="192" spans="1:65" s="2" customFormat="1" ht="24.2" customHeight="1">
      <c r="A192" s="35"/>
      <c r="B192" s="145"/>
      <c r="C192" s="146" t="s">
        <v>868</v>
      </c>
      <c r="D192" s="146" t="s">
        <v>197</v>
      </c>
      <c r="E192" s="147" t="s">
        <v>5726</v>
      </c>
      <c r="F192" s="148" t="s">
        <v>5727</v>
      </c>
      <c r="G192" s="149" t="s">
        <v>321</v>
      </c>
      <c r="H192" s="150">
        <v>1240</v>
      </c>
      <c r="I192" s="151"/>
      <c r="J192" s="152">
        <f t="shared" si="12"/>
        <v>0</v>
      </c>
      <c r="K192" s="148" t="s">
        <v>3</v>
      </c>
      <c r="L192" s="36"/>
      <c r="M192" s="153" t="s">
        <v>3</v>
      </c>
      <c r="N192" s="154" t="s">
        <v>43</v>
      </c>
      <c r="O192" s="56"/>
      <c r="P192" s="155">
        <f>O192*H192</f>
        <v>0</v>
      </c>
      <c r="Q192" s="155">
        <v>0</v>
      </c>
      <c r="R192" s="155">
        <f>Q192*H192</f>
        <v>0</v>
      </c>
      <c r="S192" s="155">
        <v>0</v>
      </c>
      <c r="T192" s="156">
        <f>S192*H192</f>
        <v>0</v>
      </c>
      <c r="U192" s="35"/>
      <c r="V192" s="35"/>
      <c r="W192" s="35"/>
      <c r="X192" s="35"/>
      <c r="Y192" s="35"/>
      <c r="Z192" s="35"/>
      <c r="AA192" s="35"/>
      <c r="AB192" s="35"/>
      <c r="AC192" s="35"/>
      <c r="AD192" s="35"/>
      <c r="AE192" s="35"/>
      <c r="AR192" s="157" t="s">
        <v>202</v>
      </c>
      <c r="AT192" s="157" t="s">
        <v>197</v>
      </c>
      <c r="AU192" s="157" t="s">
        <v>109</v>
      </c>
      <c r="AY192" s="20" t="s">
        <v>195</v>
      </c>
      <c r="BE192" s="158">
        <f>IF(N192="základní",J192,0)</f>
        <v>0</v>
      </c>
      <c r="BF192" s="158">
        <f>IF(N192="snížená",J192,0)</f>
        <v>0</v>
      </c>
      <c r="BG192" s="158">
        <f>IF(N192="zákl. přenesená",J192,0)</f>
        <v>0</v>
      </c>
      <c r="BH192" s="158">
        <f>IF(N192="sníž. přenesená",J192,0)</f>
        <v>0</v>
      </c>
      <c r="BI192" s="158">
        <f>IF(N192="nulová",J192,0)</f>
        <v>0</v>
      </c>
      <c r="BJ192" s="20" t="s">
        <v>79</v>
      </c>
      <c r="BK192" s="158">
        <f>ROUND(I192*H192,2)</f>
        <v>0</v>
      </c>
      <c r="BL192" s="20" t="s">
        <v>202</v>
      </c>
      <c r="BM192" s="157" t="s">
        <v>1597</v>
      </c>
    </row>
    <row r="193" spans="1:65" s="2" customFormat="1" ht="24.2" customHeight="1">
      <c r="A193" s="35"/>
      <c r="B193" s="145"/>
      <c r="C193" s="146" t="s">
        <v>873</v>
      </c>
      <c r="D193" s="146" t="s">
        <v>197</v>
      </c>
      <c r="E193" s="147" t="s">
        <v>5728</v>
      </c>
      <c r="F193" s="148" t="s">
        <v>5729</v>
      </c>
      <c r="G193" s="149" t="s">
        <v>321</v>
      </c>
      <c r="H193" s="150">
        <v>1120</v>
      </c>
      <c r="I193" s="151"/>
      <c r="J193" s="152">
        <f t="shared" si="12"/>
        <v>0</v>
      </c>
      <c r="K193" s="148" t="s">
        <v>3</v>
      </c>
      <c r="L193" s="36"/>
      <c r="M193" s="153" t="s">
        <v>3</v>
      </c>
      <c r="N193" s="154" t="s">
        <v>43</v>
      </c>
      <c r="O193" s="56"/>
      <c r="P193" s="155">
        <f>O193*H193</f>
        <v>0</v>
      </c>
      <c r="Q193" s="155">
        <v>0</v>
      </c>
      <c r="R193" s="155">
        <f>Q193*H193</f>
        <v>0</v>
      </c>
      <c r="S193" s="155">
        <v>0</v>
      </c>
      <c r="T193" s="156">
        <f>S193*H193</f>
        <v>0</v>
      </c>
      <c r="U193" s="35"/>
      <c r="V193" s="35"/>
      <c r="W193" s="35"/>
      <c r="X193" s="35"/>
      <c r="Y193" s="35"/>
      <c r="Z193" s="35"/>
      <c r="AA193" s="35"/>
      <c r="AB193" s="35"/>
      <c r="AC193" s="35"/>
      <c r="AD193" s="35"/>
      <c r="AE193" s="35"/>
      <c r="AR193" s="157" t="s">
        <v>202</v>
      </c>
      <c r="AT193" s="157" t="s">
        <v>197</v>
      </c>
      <c r="AU193" s="157" t="s">
        <v>109</v>
      </c>
      <c r="AY193" s="20" t="s">
        <v>195</v>
      </c>
      <c r="BE193" s="158">
        <f>IF(N193="základní",J193,0)</f>
        <v>0</v>
      </c>
      <c r="BF193" s="158">
        <f>IF(N193="snížená",J193,0)</f>
        <v>0</v>
      </c>
      <c r="BG193" s="158">
        <f>IF(N193="zákl. přenesená",J193,0)</f>
        <v>0</v>
      </c>
      <c r="BH193" s="158">
        <f>IF(N193="sníž. přenesená",J193,0)</f>
        <v>0</v>
      </c>
      <c r="BI193" s="158">
        <f>IF(N193="nulová",J193,0)</f>
        <v>0</v>
      </c>
      <c r="BJ193" s="20" t="s">
        <v>79</v>
      </c>
      <c r="BK193" s="158">
        <f>ROUND(I193*H193,2)</f>
        <v>0</v>
      </c>
      <c r="BL193" s="20" t="s">
        <v>202</v>
      </c>
      <c r="BM193" s="157" t="s">
        <v>1610</v>
      </c>
    </row>
    <row r="194" spans="1:65" s="2" customFormat="1" ht="14.45" customHeight="1">
      <c r="A194" s="35"/>
      <c r="B194" s="145"/>
      <c r="C194" s="146" t="s">
        <v>878</v>
      </c>
      <c r="D194" s="146" t="s">
        <v>197</v>
      </c>
      <c r="E194" s="147" t="s">
        <v>5730</v>
      </c>
      <c r="F194" s="148" t="s">
        <v>5731</v>
      </c>
      <c r="G194" s="149" t="s">
        <v>321</v>
      </c>
      <c r="H194" s="150">
        <v>390</v>
      </c>
      <c r="I194" s="151"/>
      <c r="J194" s="152">
        <f t="shared" si="12"/>
        <v>0</v>
      </c>
      <c r="K194" s="148" t="s">
        <v>3</v>
      </c>
      <c r="L194" s="36"/>
      <c r="M194" s="153" t="s">
        <v>3</v>
      </c>
      <c r="N194" s="154" t="s">
        <v>43</v>
      </c>
      <c r="O194" s="56"/>
      <c r="P194" s="155">
        <f>O194*H194</f>
        <v>0</v>
      </c>
      <c r="Q194" s="155">
        <v>0</v>
      </c>
      <c r="R194" s="155">
        <f>Q194*H194</f>
        <v>0</v>
      </c>
      <c r="S194" s="155">
        <v>0</v>
      </c>
      <c r="T194" s="156">
        <f>S194*H194</f>
        <v>0</v>
      </c>
      <c r="U194" s="35"/>
      <c r="V194" s="35"/>
      <c r="W194" s="35"/>
      <c r="X194" s="35"/>
      <c r="Y194" s="35"/>
      <c r="Z194" s="35"/>
      <c r="AA194" s="35"/>
      <c r="AB194" s="35"/>
      <c r="AC194" s="35"/>
      <c r="AD194" s="35"/>
      <c r="AE194" s="35"/>
      <c r="AR194" s="157" t="s">
        <v>202</v>
      </c>
      <c r="AT194" s="157" t="s">
        <v>197</v>
      </c>
      <c r="AU194" s="157" t="s">
        <v>109</v>
      </c>
      <c r="AY194" s="20" t="s">
        <v>195</v>
      </c>
      <c r="BE194" s="158">
        <f>IF(N194="základní",J194,0)</f>
        <v>0</v>
      </c>
      <c r="BF194" s="158">
        <f>IF(N194="snížená",J194,0)</f>
        <v>0</v>
      </c>
      <c r="BG194" s="158">
        <f>IF(N194="zákl. přenesená",J194,0)</f>
        <v>0</v>
      </c>
      <c r="BH194" s="158">
        <f>IF(N194="sníž. přenesená",J194,0)</f>
        <v>0</v>
      </c>
      <c r="BI194" s="158">
        <f>IF(N194="nulová",J194,0)</f>
        <v>0</v>
      </c>
      <c r="BJ194" s="20" t="s">
        <v>79</v>
      </c>
      <c r="BK194" s="158">
        <f>ROUND(I194*H194,2)</f>
        <v>0</v>
      </c>
      <c r="BL194" s="20" t="s">
        <v>202</v>
      </c>
      <c r="BM194" s="157" t="s">
        <v>1619</v>
      </c>
    </row>
    <row r="195" spans="1:65" s="2" customFormat="1" ht="14.45" customHeight="1">
      <c r="A195" s="35"/>
      <c r="B195" s="145"/>
      <c r="C195" s="146" t="s">
        <v>900</v>
      </c>
      <c r="D195" s="146" t="s">
        <v>197</v>
      </c>
      <c r="E195" s="147" t="s">
        <v>5732</v>
      </c>
      <c r="F195" s="148" t="s">
        <v>5733</v>
      </c>
      <c r="G195" s="149" t="s">
        <v>321</v>
      </c>
      <c r="H195" s="150">
        <v>340</v>
      </c>
      <c r="I195" s="151"/>
      <c r="J195" s="152">
        <f t="shared" si="12"/>
        <v>0</v>
      </c>
      <c r="K195" s="148" t="s">
        <v>3</v>
      </c>
      <c r="L195" s="36"/>
      <c r="M195" s="153" t="s">
        <v>3</v>
      </c>
      <c r="N195" s="154" t="s">
        <v>43</v>
      </c>
      <c r="O195" s="56"/>
      <c r="P195" s="155">
        <f>O195*H195</f>
        <v>0</v>
      </c>
      <c r="Q195" s="155">
        <v>0</v>
      </c>
      <c r="R195" s="155">
        <f>Q195*H195</f>
        <v>0</v>
      </c>
      <c r="S195" s="155">
        <v>0</v>
      </c>
      <c r="T195" s="156">
        <f>S195*H195</f>
        <v>0</v>
      </c>
      <c r="U195" s="35"/>
      <c r="V195" s="35"/>
      <c r="W195" s="35"/>
      <c r="X195" s="35"/>
      <c r="Y195" s="35"/>
      <c r="Z195" s="35"/>
      <c r="AA195" s="35"/>
      <c r="AB195" s="35"/>
      <c r="AC195" s="35"/>
      <c r="AD195" s="35"/>
      <c r="AE195" s="35"/>
      <c r="AR195" s="157" t="s">
        <v>202</v>
      </c>
      <c r="AT195" s="157" t="s">
        <v>197</v>
      </c>
      <c r="AU195" s="157" t="s">
        <v>109</v>
      </c>
      <c r="AY195" s="20" t="s">
        <v>195</v>
      </c>
      <c r="BE195" s="158">
        <f>IF(N195="základní",J195,0)</f>
        <v>0</v>
      </c>
      <c r="BF195" s="158">
        <f>IF(N195="snížená",J195,0)</f>
        <v>0</v>
      </c>
      <c r="BG195" s="158">
        <f>IF(N195="zákl. přenesená",J195,0)</f>
        <v>0</v>
      </c>
      <c r="BH195" s="158">
        <f>IF(N195="sníž. přenesená",J195,0)</f>
        <v>0</v>
      </c>
      <c r="BI195" s="158">
        <f>IF(N195="nulová",J195,0)</f>
        <v>0</v>
      </c>
      <c r="BJ195" s="20" t="s">
        <v>79</v>
      </c>
      <c r="BK195" s="158">
        <f>ROUND(I195*H195,2)</f>
        <v>0</v>
      </c>
      <c r="BL195" s="20" t="s">
        <v>202</v>
      </c>
      <c r="BM195" s="157" t="s">
        <v>1628</v>
      </c>
    </row>
    <row r="196" spans="1:65" s="2" customFormat="1" ht="14.45" customHeight="1">
      <c r="A196" s="35"/>
      <c r="B196" s="145"/>
      <c r="C196" s="146" t="s">
        <v>913</v>
      </c>
      <c r="D196" s="146" t="s">
        <v>197</v>
      </c>
      <c r="E196" s="147" t="s">
        <v>5734</v>
      </c>
      <c r="F196" s="148" t="s">
        <v>5735</v>
      </c>
      <c r="G196" s="149" t="s">
        <v>321</v>
      </c>
      <c r="H196" s="150">
        <v>260</v>
      </c>
      <c r="I196" s="151"/>
      <c r="J196" s="152">
        <f t="shared" si="12"/>
        <v>0</v>
      </c>
      <c r="K196" s="148" t="s">
        <v>3</v>
      </c>
      <c r="L196" s="36"/>
      <c r="M196" s="153" t="s">
        <v>3</v>
      </c>
      <c r="N196" s="154" t="s">
        <v>43</v>
      </c>
      <c r="O196" s="56"/>
      <c r="P196" s="155">
        <f>O196*H196</f>
        <v>0</v>
      </c>
      <c r="Q196" s="155">
        <v>0</v>
      </c>
      <c r="R196" s="155">
        <f>Q196*H196</f>
        <v>0</v>
      </c>
      <c r="S196" s="155">
        <v>0</v>
      </c>
      <c r="T196" s="156">
        <f>S196*H196</f>
        <v>0</v>
      </c>
      <c r="U196" s="35"/>
      <c r="V196" s="35"/>
      <c r="W196" s="35"/>
      <c r="X196" s="35"/>
      <c r="Y196" s="35"/>
      <c r="Z196" s="35"/>
      <c r="AA196" s="35"/>
      <c r="AB196" s="35"/>
      <c r="AC196" s="35"/>
      <c r="AD196" s="35"/>
      <c r="AE196" s="35"/>
      <c r="AR196" s="157" t="s">
        <v>202</v>
      </c>
      <c r="AT196" s="157" t="s">
        <v>197</v>
      </c>
      <c r="AU196" s="157" t="s">
        <v>109</v>
      </c>
      <c r="AY196" s="20" t="s">
        <v>195</v>
      </c>
      <c r="BE196" s="158">
        <f>IF(N196="základní",J196,0)</f>
        <v>0</v>
      </c>
      <c r="BF196" s="158">
        <f>IF(N196="snížená",J196,0)</f>
        <v>0</v>
      </c>
      <c r="BG196" s="158">
        <f>IF(N196="zákl. přenesená",J196,0)</f>
        <v>0</v>
      </c>
      <c r="BH196" s="158">
        <f>IF(N196="sníž. přenesená",J196,0)</f>
        <v>0</v>
      </c>
      <c r="BI196" s="158">
        <f>IF(N196="nulová",J196,0)</f>
        <v>0</v>
      </c>
      <c r="BJ196" s="20" t="s">
        <v>79</v>
      </c>
      <c r="BK196" s="158">
        <f>ROUND(I196*H196,2)</f>
        <v>0</v>
      </c>
      <c r="BL196" s="20" t="s">
        <v>202</v>
      </c>
      <c r="BM196" s="157" t="s">
        <v>1644</v>
      </c>
    </row>
    <row r="197" spans="1:65" s="2" customFormat="1" ht="14.45" customHeight="1">
      <c r="A197" s="35"/>
      <c r="B197" s="145"/>
      <c r="C197" s="146" t="s">
        <v>962</v>
      </c>
      <c r="D197" s="146" t="s">
        <v>197</v>
      </c>
      <c r="E197" s="147" t="s">
        <v>5736</v>
      </c>
      <c r="F197" s="148" t="s">
        <v>5737</v>
      </c>
      <c r="G197" s="149" t="s">
        <v>321</v>
      </c>
      <c r="H197" s="150">
        <v>2470</v>
      </c>
      <c r="I197" s="151"/>
      <c r="J197" s="152">
        <f t="shared" si="12"/>
        <v>0</v>
      </c>
      <c r="K197" s="148" t="s">
        <v>3</v>
      </c>
      <c r="L197" s="36"/>
      <c r="M197" s="153" t="s">
        <v>3</v>
      </c>
      <c r="N197" s="154" t="s">
        <v>43</v>
      </c>
      <c r="O197" s="56"/>
      <c r="P197" s="155">
        <f>O197*H197</f>
        <v>0</v>
      </c>
      <c r="Q197" s="155">
        <v>0</v>
      </c>
      <c r="R197" s="155">
        <f>Q197*H197</f>
        <v>0</v>
      </c>
      <c r="S197" s="155">
        <v>0</v>
      </c>
      <c r="T197" s="156">
        <f>S197*H197</f>
        <v>0</v>
      </c>
      <c r="U197" s="35"/>
      <c r="V197" s="35"/>
      <c r="W197" s="35"/>
      <c r="X197" s="35"/>
      <c r="Y197" s="35"/>
      <c r="Z197" s="35"/>
      <c r="AA197" s="35"/>
      <c r="AB197" s="35"/>
      <c r="AC197" s="35"/>
      <c r="AD197" s="35"/>
      <c r="AE197" s="35"/>
      <c r="AR197" s="157" t="s">
        <v>202</v>
      </c>
      <c r="AT197" s="157" t="s">
        <v>197</v>
      </c>
      <c r="AU197" s="157" t="s">
        <v>109</v>
      </c>
      <c r="AY197" s="20" t="s">
        <v>195</v>
      </c>
      <c r="BE197" s="158">
        <f>IF(N197="základní",J197,0)</f>
        <v>0</v>
      </c>
      <c r="BF197" s="158">
        <f>IF(N197="snížená",J197,0)</f>
        <v>0</v>
      </c>
      <c r="BG197" s="158">
        <f>IF(N197="zákl. přenesená",J197,0)</f>
        <v>0</v>
      </c>
      <c r="BH197" s="158">
        <f>IF(N197="sníž. přenesená",J197,0)</f>
        <v>0</v>
      </c>
      <c r="BI197" s="158">
        <f>IF(N197="nulová",J197,0)</f>
        <v>0</v>
      </c>
      <c r="BJ197" s="20" t="s">
        <v>79</v>
      </c>
      <c r="BK197" s="158">
        <f>ROUND(I197*H197,2)</f>
        <v>0</v>
      </c>
      <c r="BL197" s="20" t="s">
        <v>202</v>
      </c>
      <c r="BM197" s="157" t="s">
        <v>1665</v>
      </c>
    </row>
    <row r="198" spans="1:65" s="2" customFormat="1" ht="14.45" customHeight="1">
      <c r="A198" s="35"/>
      <c r="B198" s="145"/>
      <c r="C198" s="146" t="s">
        <v>967</v>
      </c>
      <c r="D198" s="146" t="s">
        <v>197</v>
      </c>
      <c r="E198" s="147" t="s">
        <v>5738</v>
      </c>
      <c r="F198" s="148" t="s">
        <v>5739</v>
      </c>
      <c r="G198" s="149" t="s">
        <v>321</v>
      </c>
      <c r="H198" s="150">
        <v>680</v>
      </c>
      <c r="I198" s="151"/>
      <c r="J198" s="152">
        <f t="shared" si="12"/>
        <v>0</v>
      </c>
      <c r="K198" s="148" t="s">
        <v>3</v>
      </c>
      <c r="L198" s="36"/>
      <c r="M198" s="153" t="s">
        <v>3</v>
      </c>
      <c r="N198" s="154" t="s">
        <v>43</v>
      </c>
      <c r="O198" s="56"/>
      <c r="P198" s="155">
        <f>O198*H198</f>
        <v>0</v>
      </c>
      <c r="Q198" s="155">
        <v>0</v>
      </c>
      <c r="R198" s="155">
        <f>Q198*H198</f>
        <v>0</v>
      </c>
      <c r="S198" s="155">
        <v>0</v>
      </c>
      <c r="T198" s="156">
        <f>S198*H198</f>
        <v>0</v>
      </c>
      <c r="U198" s="35"/>
      <c r="V198" s="35"/>
      <c r="W198" s="35"/>
      <c r="X198" s="35"/>
      <c r="Y198" s="35"/>
      <c r="Z198" s="35"/>
      <c r="AA198" s="35"/>
      <c r="AB198" s="35"/>
      <c r="AC198" s="35"/>
      <c r="AD198" s="35"/>
      <c r="AE198" s="35"/>
      <c r="AR198" s="157" t="s">
        <v>202</v>
      </c>
      <c r="AT198" s="157" t="s">
        <v>197</v>
      </c>
      <c r="AU198" s="157" t="s">
        <v>109</v>
      </c>
      <c r="AY198" s="20" t="s">
        <v>195</v>
      </c>
      <c r="BE198" s="158">
        <f>IF(N198="základní",J198,0)</f>
        <v>0</v>
      </c>
      <c r="BF198" s="158">
        <f>IF(N198="snížená",J198,0)</f>
        <v>0</v>
      </c>
      <c r="BG198" s="158">
        <f>IF(N198="zákl. přenesená",J198,0)</f>
        <v>0</v>
      </c>
      <c r="BH198" s="158">
        <f>IF(N198="sníž. přenesená",J198,0)</f>
        <v>0</v>
      </c>
      <c r="BI198" s="158">
        <f>IF(N198="nulová",J198,0)</f>
        <v>0</v>
      </c>
      <c r="BJ198" s="20" t="s">
        <v>79</v>
      </c>
      <c r="BK198" s="158">
        <f>ROUND(I198*H198,2)</f>
        <v>0</v>
      </c>
      <c r="BL198" s="20" t="s">
        <v>202</v>
      </c>
      <c r="BM198" s="157" t="s">
        <v>1674</v>
      </c>
    </row>
    <row r="199" spans="1:65" s="2" customFormat="1" ht="14.45" customHeight="1">
      <c r="A199" s="35"/>
      <c r="B199" s="145"/>
      <c r="C199" s="146" t="s">
        <v>971</v>
      </c>
      <c r="D199" s="146" t="s">
        <v>197</v>
      </c>
      <c r="E199" s="147" t="s">
        <v>5740</v>
      </c>
      <c r="F199" s="148" t="s">
        <v>5741</v>
      </c>
      <c r="G199" s="149" t="s">
        <v>321</v>
      </c>
      <c r="H199" s="150">
        <v>890</v>
      </c>
      <c r="I199" s="151"/>
      <c r="J199" s="152">
        <f t="shared" si="12"/>
        <v>0</v>
      </c>
      <c r="K199" s="148" t="s">
        <v>3</v>
      </c>
      <c r="L199" s="36"/>
      <c r="M199" s="153" t="s">
        <v>3</v>
      </c>
      <c r="N199" s="154" t="s">
        <v>43</v>
      </c>
      <c r="O199" s="56"/>
      <c r="P199" s="155">
        <f>O199*H199</f>
        <v>0</v>
      </c>
      <c r="Q199" s="155">
        <v>0</v>
      </c>
      <c r="R199" s="155">
        <f>Q199*H199</f>
        <v>0</v>
      </c>
      <c r="S199" s="155">
        <v>0</v>
      </c>
      <c r="T199" s="156">
        <f>S199*H199</f>
        <v>0</v>
      </c>
      <c r="U199" s="35"/>
      <c r="V199" s="35"/>
      <c r="W199" s="35"/>
      <c r="X199" s="35"/>
      <c r="Y199" s="35"/>
      <c r="Z199" s="35"/>
      <c r="AA199" s="35"/>
      <c r="AB199" s="35"/>
      <c r="AC199" s="35"/>
      <c r="AD199" s="35"/>
      <c r="AE199" s="35"/>
      <c r="AR199" s="157" t="s">
        <v>202</v>
      </c>
      <c r="AT199" s="157" t="s">
        <v>197</v>
      </c>
      <c r="AU199" s="157" t="s">
        <v>109</v>
      </c>
      <c r="AY199" s="20" t="s">
        <v>195</v>
      </c>
      <c r="BE199" s="158">
        <f>IF(N199="základní",J199,0)</f>
        <v>0</v>
      </c>
      <c r="BF199" s="158">
        <f>IF(N199="snížená",J199,0)</f>
        <v>0</v>
      </c>
      <c r="BG199" s="158">
        <f>IF(N199="zákl. přenesená",J199,0)</f>
        <v>0</v>
      </c>
      <c r="BH199" s="158">
        <f>IF(N199="sníž. přenesená",J199,0)</f>
        <v>0</v>
      </c>
      <c r="BI199" s="158">
        <f>IF(N199="nulová",J199,0)</f>
        <v>0</v>
      </c>
      <c r="BJ199" s="20" t="s">
        <v>79</v>
      </c>
      <c r="BK199" s="158">
        <f>ROUND(I199*H199,2)</f>
        <v>0</v>
      </c>
      <c r="BL199" s="20" t="s">
        <v>202</v>
      </c>
      <c r="BM199" s="157" t="s">
        <v>1693</v>
      </c>
    </row>
    <row r="200" spans="1:65" s="2" customFormat="1" ht="14.45" customHeight="1">
      <c r="A200" s="35"/>
      <c r="B200" s="145"/>
      <c r="C200" s="146" t="s">
        <v>977</v>
      </c>
      <c r="D200" s="146" t="s">
        <v>197</v>
      </c>
      <c r="E200" s="147" t="s">
        <v>5742</v>
      </c>
      <c r="F200" s="148" t="s">
        <v>5743</v>
      </c>
      <c r="G200" s="149" t="s">
        <v>321</v>
      </c>
      <c r="H200" s="150">
        <v>610</v>
      </c>
      <c r="I200" s="151"/>
      <c r="J200" s="152">
        <f t="shared" si="12"/>
        <v>0</v>
      </c>
      <c r="K200" s="148" t="s">
        <v>3</v>
      </c>
      <c r="L200" s="36"/>
      <c r="M200" s="153" t="s">
        <v>3</v>
      </c>
      <c r="N200" s="154" t="s">
        <v>43</v>
      </c>
      <c r="O200" s="56"/>
      <c r="P200" s="155">
        <f>O200*H200</f>
        <v>0</v>
      </c>
      <c r="Q200" s="155">
        <v>0</v>
      </c>
      <c r="R200" s="155">
        <f>Q200*H200</f>
        <v>0</v>
      </c>
      <c r="S200" s="155">
        <v>0</v>
      </c>
      <c r="T200" s="156">
        <f>S200*H200</f>
        <v>0</v>
      </c>
      <c r="U200" s="35"/>
      <c r="V200" s="35"/>
      <c r="W200" s="35"/>
      <c r="X200" s="35"/>
      <c r="Y200" s="35"/>
      <c r="Z200" s="35"/>
      <c r="AA200" s="35"/>
      <c r="AB200" s="35"/>
      <c r="AC200" s="35"/>
      <c r="AD200" s="35"/>
      <c r="AE200" s="35"/>
      <c r="AR200" s="157" t="s">
        <v>202</v>
      </c>
      <c r="AT200" s="157" t="s">
        <v>197</v>
      </c>
      <c r="AU200" s="157" t="s">
        <v>109</v>
      </c>
      <c r="AY200" s="20" t="s">
        <v>195</v>
      </c>
      <c r="BE200" s="158">
        <f>IF(N200="základní",J200,0)</f>
        <v>0</v>
      </c>
      <c r="BF200" s="158">
        <f>IF(N200="snížená",J200,0)</f>
        <v>0</v>
      </c>
      <c r="BG200" s="158">
        <f>IF(N200="zákl. přenesená",J200,0)</f>
        <v>0</v>
      </c>
      <c r="BH200" s="158">
        <f>IF(N200="sníž. přenesená",J200,0)</f>
        <v>0</v>
      </c>
      <c r="BI200" s="158">
        <f>IF(N200="nulová",J200,0)</f>
        <v>0</v>
      </c>
      <c r="BJ200" s="20" t="s">
        <v>79</v>
      </c>
      <c r="BK200" s="158">
        <f>ROUND(I200*H200,2)</f>
        <v>0</v>
      </c>
      <c r="BL200" s="20" t="s">
        <v>202</v>
      </c>
      <c r="BM200" s="157" t="s">
        <v>1708</v>
      </c>
    </row>
    <row r="201" spans="1:65" s="2" customFormat="1" ht="14.45" customHeight="1">
      <c r="A201" s="35"/>
      <c r="B201" s="145"/>
      <c r="C201" s="146" t="s">
        <v>984</v>
      </c>
      <c r="D201" s="146" t="s">
        <v>197</v>
      </c>
      <c r="E201" s="147" t="s">
        <v>5744</v>
      </c>
      <c r="F201" s="148" t="s">
        <v>5745</v>
      </c>
      <c r="G201" s="149" t="s">
        <v>321</v>
      </c>
      <c r="H201" s="150">
        <v>100</v>
      </c>
      <c r="I201" s="151"/>
      <c r="J201" s="152">
        <f t="shared" si="12"/>
        <v>0</v>
      </c>
      <c r="K201" s="148" t="s">
        <v>3</v>
      </c>
      <c r="L201" s="36"/>
      <c r="M201" s="153" t="s">
        <v>3</v>
      </c>
      <c r="N201" s="154" t="s">
        <v>43</v>
      </c>
      <c r="O201" s="56"/>
      <c r="P201" s="155">
        <f>O201*H201</f>
        <v>0</v>
      </c>
      <c r="Q201" s="155">
        <v>0</v>
      </c>
      <c r="R201" s="155">
        <f>Q201*H201</f>
        <v>0</v>
      </c>
      <c r="S201" s="155">
        <v>0</v>
      </c>
      <c r="T201" s="156">
        <f>S201*H201</f>
        <v>0</v>
      </c>
      <c r="U201" s="35"/>
      <c r="V201" s="35"/>
      <c r="W201" s="35"/>
      <c r="X201" s="35"/>
      <c r="Y201" s="35"/>
      <c r="Z201" s="35"/>
      <c r="AA201" s="35"/>
      <c r="AB201" s="35"/>
      <c r="AC201" s="35"/>
      <c r="AD201" s="35"/>
      <c r="AE201" s="35"/>
      <c r="AR201" s="157" t="s">
        <v>202</v>
      </c>
      <c r="AT201" s="157" t="s">
        <v>197</v>
      </c>
      <c r="AU201" s="157" t="s">
        <v>109</v>
      </c>
      <c r="AY201" s="20" t="s">
        <v>195</v>
      </c>
      <c r="BE201" s="158">
        <f>IF(N201="základní",J201,0)</f>
        <v>0</v>
      </c>
      <c r="BF201" s="158">
        <f>IF(N201="snížená",J201,0)</f>
        <v>0</v>
      </c>
      <c r="BG201" s="158">
        <f>IF(N201="zákl. přenesená",J201,0)</f>
        <v>0</v>
      </c>
      <c r="BH201" s="158">
        <f>IF(N201="sníž. přenesená",J201,0)</f>
        <v>0</v>
      </c>
      <c r="BI201" s="158">
        <f>IF(N201="nulová",J201,0)</f>
        <v>0</v>
      </c>
      <c r="BJ201" s="20" t="s">
        <v>79</v>
      </c>
      <c r="BK201" s="158">
        <f>ROUND(I201*H201,2)</f>
        <v>0</v>
      </c>
      <c r="BL201" s="20" t="s">
        <v>202</v>
      </c>
      <c r="BM201" s="157" t="s">
        <v>1844</v>
      </c>
    </row>
    <row r="202" spans="1:65" s="2" customFormat="1" ht="14.45" customHeight="1">
      <c r="A202" s="35"/>
      <c r="B202" s="145"/>
      <c r="C202" s="146" t="s">
        <v>1023</v>
      </c>
      <c r="D202" s="146" t="s">
        <v>197</v>
      </c>
      <c r="E202" s="147" t="s">
        <v>5746</v>
      </c>
      <c r="F202" s="148" t="s">
        <v>5747</v>
      </c>
      <c r="G202" s="149" t="s">
        <v>4903</v>
      </c>
      <c r="H202" s="150">
        <v>1500</v>
      </c>
      <c r="I202" s="151"/>
      <c r="J202" s="152">
        <f t="shared" si="12"/>
        <v>0</v>
      </c>
      <c r="K202" s="148" t="s">
        <v>3</v>
      </c>
      <c r="L202" s="36"/>
      <c r="M202" s="153" t="s">
        <v>3</v>
      </c>
      <c r="N202" s="154" t="s">
        <v>43</v>
      </c>
      <c r="O202" s="56"/>
      <c r="P202" s="155">
        <f>O202*H202</f>
        <v>0</v>
      </c>
      <c r="Q202" s="155">
        <v>0</v>
      </c>
      <c r="R202" s="155">
        <f>Q202*H202</f>
        <v>0</v>
      </c>
      <c r="S202" s="155">
        <v>0</v>
      </c>
      <c r="T202" s="156">
        <f>S202*H202</f>
        <v>0</v>
      </c>
      <c r="U202" s="35"/>
      <c r="V202" s="35"/>
      <c r="W202" s="35"/>
      <c r="X202" s="35"/>
      <c r="Y202" s="35"/>
      <c r="Z202" s="35"/>
      <c r="AA202" s="35"/>
      <c r="AB202" s="35"/>
      <c r="AC202" s="35"/>
      <c r="AD202" s="35"/>
      <c r="AE202" s="35"/>
      <c r="AR202" s="157" t="s">
        <v>202</v>
      </c>
      <c r="AT202" s="157" t="s">
        <v>197</v>
      </c>
      <c r="AU202" s="157" t="s">
        <v>109</v>
      </c>
      <c r="AY202" s="20" t="s">
        <v>195</v>
      </c>
      <c r="BE202" s="158">
        <f>IF(N202="základní",J202,0)</f>
        <v>0</v>
      </c>
      <c r="BF202" s="158">
        <f>IF(N202="snížená",J202,0)</f>
        <v>0</v>
      </c>
      <c r="BG202" s="158">
        <f>IF(N202="zákl. přenesená",J202,0)</f>
        <v>0</v>
      </c>
      <c r="BH202" s="158">
        <f>IF(N202="sníž. přenesená",J202,0)</f>
        <v>0</v>
      </c>
      <c r="BI202" s="158">
        <f>IF(N202="nulová",J202,0)</f>
        <v>0</v>
      </c>
      <c r="BJ202" s="20" t="s">
        <v>79</v>
      </c>
      <c r="BK202" s="158">
        <f>ROUND(I202*H202,2)</f>
        <v>0</v>
      </c>
      <c r="BL202" s="20" t="s">
        <v>202</v>
      </c>
      <c r="BM202" s="157" t="s">
        <v>1857</v>
      </c>
    </row>
    <row r="203" spans="1:65" s="2" customFormat="1" ht="14.45" customHeight="1">
      <c r="A203" s="35"/>
      <c r="B203" s="145"/>
      <c r="C203" s="146" t="s">
        <v>1028</v>
      </c>
      <c r="D203" s="146" t="s">
        <v>197</v>
      </c>
      <c r="E203" s="147" t="s">
        <v>5748</v>
      </c>
      <c r="F203" s="148" t="s">
        <v>5749</v>
      </c>
      <c r="G203" s="149" t="s">
        <v>4903</v>
      </c>
      <c r="H203" s="150">
        <v>600</v>
      </c>
      <c r="I203" s="151"/>
      <c r="J203" s="152">
        <f t="shared" si="12"/>
        <v>0</v>
      </c>
      <c r="K203" s="148" t="s">
        <v>3</v>
      </c>
      <c r="L203" s="36"/>
      <c r="M203" s="153" t="s">
        <v>3</v>
      </c>
      <c r="N203" s="154" t="s">
        <v>43</v>
      </c>
      <c r="O203" s="56"/>
      <c r="P203" s="155">
        <f>O203*H203</f>
        <v>0</v>
      </c>
      <c r="Q203" s="155">
        <v>0</v>
      </c>
      <c r="R203" s="155">
        <f>Q203*H203</f>
        <v>0</v>
      </c>
      <c r="S203" s="155">
        <v>0</v>
      </c>
      <c r="T203" s="156">
        <f>S203*H203</f>
        <v>0</v>
      </c>
      <c r="U203" s="35"/>
      <c r="V203" s="35"/>
      <c r="W203" s="35"/>
      <c r="X203" s="35"/>
      <c r="Y203" s="35"/>
      <c r="Z203" s="35"/>
      <c r="AA203" s="35"/>
      <c r="AB203" s="35"/>
      <c r="AC203" s="35"/>
      <c r="AD203" s="35"/>
      <c r="AE203" s="35"/>
      <c r="AR203" s="157" t="s">
        <v>202</v>
      </c>
      <c r="AT203" s="157" t="s">
        <v>197</v>
      </c>
      <c r="AU203" s="157" t="s">
        <v>109</v>
      </c>
      <c r="AY203" s="20" t="s">
        <v>195</v>
      </c>
      <c r="BE203" s="158">
        <f>IF(N203="základní",J203,0)</f>
        <v>0</v>
      </c>
      <c r="BF203" s="158">
        <f>IF(N203="snížená",J203,0)</f>
        <v>0</v>
      </c>
      <c r="BG203" s="158">
        <f>IF(N203="zákl. přenesená",J203,0)</f>
        <v>0</v>
      </c>
      <c r="BH203" s="158">
        <f>IF(N203="sníž. přenesená",J203,0)</f>
        <v>0</v>
      </c>
      <c r="BI203" s="158">
        <f>IF(N203="nulová",J203,0)</f>
        <v>0</v>
      </c>
      <c r="BJ203" s="20" t="s">
        <v>79</v>
      </c>
      <c r="BK203" s="158">
        <f>ROUND(I203*H203,2)</f>
        <v>0</v>
      </c>
      <c r="BL203" s="20" t="s">
        <v>202</v>
      </c>
      <c r="BM203" s="157" t="s">
        <v>1869</v>
      </c>
    </row>
    <row r="204" spans="1:65" s="2" customFormat="1" ht="14.45" customHeight="1">
      <c r="A204" s="35"/>
      <c r="B204" s="145"/>
      <c r="C204" s="146" t="s">
        <v>1042</v>
      </c>
      <c r="D204" s="146" t="s">
        <v>197</v>
      </c>
      <c r="E204" s="147" t="s">
        <v>5750</v>
      </c>
      <c r="F204" s="148" t="s">
        <v>5751</v>
      </c>
      <c r="G204" s="149" t="s">
        <v>4903</v>
      </c>
      <c r="H204" s="150">
        <v>500</v>
      </c>
      <c r="I204" s="151"/>
      <c r="J204" s="152">
        <f t="shared" si="12"/>
        <v>0</v>
      </c>
      <c r="K204" s="148" t="s">
        <v>3</v>
      </c>
      <c r="L204" s="36"/>
      <c r="M204" s="153" t="s">
        <v>3</v>
      </c>
      <c r="N204" s="154" t="s">
        <v>43</v>
      </c>
      <c r="O204" s="56"/>
      <c r="P204" s="155">
        <f>O204*H204</f>
        <v>0</v>
      </c>
      <c r="Q204" s="155">
        <v>0</v>
      </c>
      <c r="R204" s="155">
        <f>Q204*H204</f>
        <v>0</v>
      </c>
      <c r="S204" s="155">
        <v>0</v>
      </c>
      <c r="T204" s="156">
        <f>S204*H204</f>
        <v>0</v>
      </c>
      <c r="U204" s="35"/>
      <c r="V204" s="35"/>
      <c r="W204" s="35"/>
      <c r="X204" s="35"/>
      <c r="Y204" s="35"/>
      <c r="Z204" s="35"/>
      <c r="AA204" s="35"/>
      <c r="AB204" s="35"/>
      <c r="AC204" s="35"/>
      <c r="AD204" s="35"/>
      <c r="AE204" s="35"/>
      <c r="AR204" s="157" t="s">
        <v>202</v>
      </c>
      <c r="AT204" s="157" t="s">
        <v>197</v>
      </c>
      <c r="AU204" s="157" t="s">
        <v>109</v>
      </c>
      <c r="AY204" s="20" t="s">
        <v>195</v>
      </c>
      <c r="BE204" s="158">
        <f>IF(N204="základní",J204,0)</f>
        <v>0</v>
      </c>
      <c r="BF204" s="158">
        <f>IF(N204="snížená",J204,0)</f>
        <v>0</v>
      </c>
      <c r="BG204" s="158">
        <f>IF(N204="zákl. přenesená",J204,0)</f>
        <v>0</v>
      </c>
      <c r="BH204" s="158">
        <f>IF(N204="sníž. přenesená",J204,0)</f>
        <v>0</v>
      </c>
      <c r="BI204" s="158">
        <f>IF(N204="nulová",J204,0)</f>
        <v>0</v>
      </c>
      <c r="BJ204" s="20" t="s">
        <v>79</v>
      </c>
      <c r="BK204" s="158">
        <f>ROUND(I204*H204,2)</f>
        <v>0</v>
      </c>
      <c r="BL204" s="20" t="s">
        <v>202</v>
      </c>
      <c r="BM204" s="157" t="s">
        <v>1877</v>
      </c>
    </row>
    <row r="205" spans="1:65" s="2" customFormat="1" ht="14.45" customHeight="1">
      <c r="A205" s="35"/>
      <c r="B205" s="145"/>
      <c r="C205" s="146" t="s">
        <v>1047</v>
      </c>
      <c r="D205" s="146" t="s">
        <v>197</v>
      </c>
      <c r="E205" s="147" t="s">
        <v>5752</v>
      </c>
      <c r="F205" s="148" t="s">
        <v>5753</v>
      </c>
      <c r="G205" s="149" t="s">
        <v>4903</v>
      </c>
      <c r="H205" s="150">
        <v>4000</v>
      </c>
      <c r="I205" s="151"/>
      <c r="J205" s="152">
        <f t="shared" si="12"/>
        <v>0</v>
      </c>
      <c r="K205" s="148" t="s">
        <v>3</v>
      </c>
      <c r="L205" s="36"/>
      <c r="M205" s="153" t="s">
        <v>3</v>
      </c>
      <c r="N205" s="154" t="s">
        <v>43</v>
      </c>
      <c r="O205" s="56"/>
      <c r="P205" s="155">
        <f>O205*H205</f>
        <v>0</v>
      </c>
      <c r="Q205" s="155">
        <v>0</v>
      </c>
      <c r="R205" s="155">
        <f>Q205*H205</f>
        <v>0</v>
      </c>
      <c r="S205" s="155">
        <v>0</v>
      </c>
      <c r="T205" s="156">
        <f>S205*H205</f>
        <v>0</v>
      </c>
      <c r="U205" s="35"/>
      <c r="V205" s="35"/>
      <c r="W205" s="35"/>
      <c r="X205" s="35"/>
      <c r="Y205" s="35"/>
      <c r="Z205" s="35"/>
      <c r="AA205" s="35"/>
      <c r="AB205" s="35"/>
      <c r="AC205" s="35"/>
      <c r="AD205" s="35"/>
      <c r="AE205" s="35"/>
      <c r="AR205" s="157" t="s">
        <v>202</v>
      </c>
      <c r="AT205" s="157" t="s">
        <v>197</v>
      </c>
      <c r="AU205" s="157" t="s">
        <v>109</v>
      </c>
      <c r="AY205" s="20" t="s">
        <v>195</v>
      </c>
      <c r="BE205" s="158">
        <f>IF(N205="základní",J205,0)</f>
        <v>0</v>
      </c>
      <c r="BF205" s="158">
        <f>IF(N205="snížená",J205,0)</f>
        <v>0</v>
      </c>
      <c r="BG205" s="158">
        <f>IF(N205="zákl. přenesená",J205,0)</f>
        <v>0</v>
      </c>
      <c r="BH205" s="158">
        <f>IF(N205="sníž. přenesená",J205,0)</f>
        <v>0</v>
      </c>
      <c r="BI205" s="158">
        <f>IF(N205="nulová",J205,0)</f>
        <v>0</v>
      </c>
      <c r="BJ205" s="20" t="s">
        <v>79</v>
      </c>
      <c r="BK205" s="158">
        <f>ROUND(I205*H205,2)</f>
        <v>0</v>
      </c>
      <c r="BL205" s="20" t="s">
        <v>202</v>
      </c>
      <c r="BM205" s="157" t="s">
        <v>1885</v>
      </c>
    </row>
    <row r="206" spans="1:65" s="2" customFormat="1" ht="14.45" customHeight="1">
      <c r="A206" s="35"/>
      <c r="B206" s="145"/>
      <c r="C206" s="146" t="s">
        <v>1053</v>
      </c>
      <c r="D206" s="146" t="s">
        <v>197</v>
      </c>
      <c r="E206" s="147" t="s">
        <v>5754</v>
      </c>
      <c r="F206" s="148" t="s">
        <v>5755</v>
      </c>
      <c r="G206" s="149" t="s">
        <v>4903</v>
      </c>
      <c r="H206" s="150">
        <v>1000</v>
      </c>
      <c r="I206" s="151"/>
      <c r="J206" s="152">
        <f t="shared" si="12"/>
        <v>0</v>
      </c>
      <c r="K206" s="148" t="s">
        <v>3</v>
      </c>
      <c r="L206" s="36"/>
      <c r="M206" s="153" t="s">
        <v>3</v>
      </c>
      <c r="N206" s="154" t="s">
        <v>43</v>
      </c>
      <c r="O206" s="56"/>
      <c r="P206" s="155">
        <f>O206*H206</f>
        <v>0</v>
      </c>
      <c r="Q206" s="155">
        <v>0</v>
      </c>
      <c r="R206" s="155">
        <f>Q206*H206</f>
        <v>0</v>
      </c>
      <c r="S206" s="155">
        <v>0</v>
      </c>
      <c r="T206" s="156">
        <f>S206*H206</f>
        <v>0</v>
      </c>
      <c r="U206" s="35"/>
      <c r="V206" s="35"/>
      <c r="W206" s="35"/>
      <c r="X206" s="35"/>
      <c r="Y206" s="35"/>
      <c r="Z206" s="35"/>
      <c r="AA206" s="35"/>
      <c r="AB206" s="35"/>
      <c r="AC206" s="35"/>
      <c r="AD206" s="35"/>
      <c r="AE206" s="35"/>
      <c r="AR206" s="157" t="s">
        <v>202</v>
      </c>
      <c r="AT206" s="157" t="s">
        <v>197</v>
      </c>
      <c r="AU206" s="157" t="s">
        <v>109</v>
      </c>
      <c r="AY206" s="20" t="s">
        <v>195</v>
      </c>
      <c r="BE206" s="158">
        <f>IF(N206="základní",J206,0)</f>
        <v>0</v>
      </c>
      <c r="BF206" s="158">
        <f>IF(N206="snížená",J206,0)</f>
        <v>0</v>
      </c>
      <c r="BG206" s="158">
        <f>IF(N206="zákl. přenesená",J206,0)</f>
        <v>0</v>
      </c>
      <c r="BH206" s="158">
        <f>IF(N206="sníž. přenesená",J206,0)</f>
        <v>0</v>
      </c>
      <c r="BI206" s="158">
        <f>IF(N206="nulová",J206,0)</f>
        <v>0</v>
      </c>
      <c r="BJ206" s="20" t="s">
        <v>79</v>
      </c>
      <c r="BK206" s="158">
        <f>ROUND(I206*H206,2)</f>
        <v>0</v>
      </c>
      <c r="BL206" s="20" t="s">
        <v>202</v>
      </c>
      <c r="BM206" s="157" t="s">
        <v>1893</v>
      </c>
    </row>
    <row r="207" spans="1:65" s="2" customFormat="1" ht="14.45" customHeight="1">
      <c r="A207" s="35"/>
      <c r="B207" s="145"/>
      <c r="C207" s="146" t="s">
        <v>1061</v>
      </c>
      <c r="D207" s="146" t="s">
        <v>197</v>
      </c>
      <c r="E207" s="147" t="s">
        <v>5756</v>
      </c>
      <c r="F207" s="148" t="s">
        <v>5757</v>
      </c>
      <c r="G207" s="149" t="s">
        <v>4903</v>
      </c>
      <c r="H207" s="150">
        <v>1200</v>
      </c>
      <c r="I207" s="151"/>
      <c r="J207" s="152">
        <f t="shared" si="12"/>
        <v>0</v>
      </c>
      <c r="K207" s="148" t="s">
        <v>3</v>
      </c>
      <c r="L207" s="36"/>
      <c r="M207" s="153" t="s">
        <v>3</v>
      </c>
      <c r="N207" s="154" t="s">
        <v>43</v>
      </c>
      <c r="O207" s="56"/>
      <c r="P207" s="155">
        <f>O207*H207</f>
        <v>0</v>
      </c>
      <c r="Q207" s="155">
        <v>0</v>
      </c>
      <c r="R207" s="155">
        <f>Q207*H207</f>
        <v>0</v>
      </c>
      <c r="S207" s="155">
        <v>0</v>
      </c>
      <c r="T207" s="156">
        <f>S207*H207</f>
        <v>0</v>
      </c>
      <c r="U207" s="35"/>
      <c r="V207" s="35"/>
      <c r="W207" s="35"/>
      <c r="X207" s="35"/>
      <c r="Y207" s="35"/>
      <c r="Z207" s="35"/>
      <c r="AA207" s="35"/>
      <c r="AB207" s="35"/>
      <c r="AC207" s="35"/>
      <c r="AD207" s="35"/>
      <c r="AE207" s="35"/>
      <c r="AR207" s="157" t="s">
        <v>202</v>
      </c>
      <c r="AT207" s="157" t="s">
        <v>197</v>
      </c>
      <c r="AU207" s="157" t="s">
        <v>109</v>
      </c>
      <c r="AY207" s="20" t="s">
        <v>195</v>
      </c>
      <c r="BE207" s="158">
        <f>IF(N207="základní",J207,0)</f>
        <v>0</v>
      </c>
      <c r="BF207" s="158">
        <f>IF(N207="snížená",J207,0)</f>
        <v>0</v>
      </c>
      <c r="BG207" s="158">
        <f>IF(N207="zákl. přenesená",J207,0)</f>
        <v>0</v>
      </c>
      <c r="BH207" s="158">
        <f>IF(N207="sníž. přenesená",J207,0)</f>
        <v>0</v>
      </c>
      <c r="BI207" s="158">
        <f>IF(N207="nulová",J207,0)</f>
        <v>0</v>
      </c>
      <c r="BJ207" s="20" t="s">
        <v>79</v>
      </c>
      <c r="BK207" s="158">
        <f>ROUND(I207*H207,2)</f>
        <v>0</v>
      </c>
      <c r="BL207" s="20" t="s">
        <v>202</v>
      </c>
      <c r="BM207" s="157" t="s">
        <v>1902</v>
      </c>
    </row>
    <row r="208" spans="1:65" s="2" customFormat="1" ht="14.45" customHeight="1">
      <c r="A208" s="35"/>
      <c r="B208" s="145"/>
      <c r="C208" s="146" t="s">
        <v>1068</v>
      </c>
      <c r="D208" s="146" t="s">
        <v>197</v>
      </c>
      <c r="E208" s="147" t="s">
        <v>5758</v>
      </c>
      <c r="F208" s="148" t="s">
        <v>5759</v>
      </c>
      <c r="G208" s="149" t="s">
        <v>4903</v>
      </c>
      <c r="H208" s="150">
        <v>5440</v>
      </c>
      <c r="I208" s="151"/>
      <c r="J208" s="152">
        <f t="shared" si="12"/>
        <v>0</v>
      </c>
      <c r="K208" s="148" t="s">
        <v>3</v>
      </c>
      <c r="L208" s="36"/>
      <c r="M208" s="153" t="s">
        <v>3</v>
      </c>
      <c r="N208" s="154" t="s">
        <v>43</v>
      </c>
      <c r="O208" s="56"/>
      <c r="P208" s="155">
        <f>O208*H208</f>
        <v>0</v>
      </c>
      <c r="Q208" s="155">
        <v>0</v>
      </c>
      <c r="R208" s="155">
        <f>Q208*H208</f>
        <v>0</v>
      </c>
      <c r="S208" s="155">
        <v>0</v>
      </c>
      <c r="T208" s="156">
        <f>S208*H208</f>
        <v>0</v>
      </c>
      <c r="U208" s="35"/>
      <c r="V208" s="35"/>
      <c r="W208" s="35"/>
      <c r="X208" s="35"/>
      <c r="Y208" s="35"/>
      <c r="Z208" s="35"/>
      <c r="AA208" s="35"/>
      <c r="AB208" s="35"/>
      <c r="AC208" s="35"/>
      <c r="AD208" s="35"/>
      <c r="AE208" s="35"/>
      <c r="AR208" s="157" t="s">
        <v>202</v>
      </c>
      <c r="AT208" s="157" t="s">
        <v>197</v>
      </c>
      <c r="AU208" s="157" t="s">
        <v>109</v>
      </c>
      <c r="AY208" s="20" t="s">
        <v>195</v>
      </c>
      <c r="BE208" s="158">
        <f>IF(N208="základní",J208,0)</f>
        <v>0</v>
      </c>
      <c r="BF208" s="158">
        <f>IF(N208="snížená",J208,0)</f>
        <v>0</v>
      </c>
      <c r="BG208" s="158">
        <f>IF(N208="zákl. přenesená",J208,0)</f>
        <v>0</v>
      </c>
      <c r="BH208" s="158">
        <f>IF(N208="sníž. přenesená",J208,0)</f>
        <v>0</v>
      </c>
      <c r="BI208" s="158">
        <f>IF(N208="nulová",J208,0)</f>
        <v>0</v>
      </c>
      <c r="BJ208" s="20" t="s">
        <v>79</v>
      </c>
      <c r="BK208" s="158">
        <f>ROUND(I208*H208,2)</f>
        <v>0</v>
      </c>
      <c r="BL208" s="20" t="s">
        <v>202</v>
      </c>
      <c r="BM208" s="157" t="s">
        <v>1912</v>
      </c>
    </row>
    <row r="209" spans="1:65" s="2" customFormat="1" ht="14.45" customHeight="1">
      <c r="A209" s="35"/>
      <c r="B209" s="145"/>
      <c r="C209" s="146" t="s">
        <v>1073</v>
      </c>
      <c r="D209" s="146" t="s">
        <v>197</v>
      </c>
      <c r="E209" s="147" t="s">
        <v>5760</v>
      </c>
      <c r="F209" s="148" t="s">
        <v>5761</v>
      </c>
      <c r="G209" s="149" t="s">
        <v>4903</v>
      </c>
      <c r="H209" s="150">
        <v>3200</v>
      </c>
      <c r="I209" s="151"/>
      <c r="J209" s="152">
        <f t="shared" si="12"/>
        <v>0</v>
      </c>
      <c r="K209" s="148" t="s">
        <v>3</v>
      </c>
      <c r="L209" s="36"/>
      <c r="M209" s="153" t="s">
        <v>3</v>
      </c>
      <c r="N209" s="154" t="s">
        <v>43</v>
      </c>
      <c r="O209" s="56"/>
      <c r="P209" s="155">
        <f>O209*H209</f>
        <v>0</v>
      </c>
      <c r="Q209" s="155">
        <v>0</v>
      </c>
      <c r="R209" s="155">
        <f>Q209*H209</f>
        <v>0</v>
      </c>
      <c r="S209" s="155">
        <v>0</v>
      </c>
      <c r="T209" s="156">
        <f>S209*H209</f>
        <v>0</v>
      </c>
      <c r="U209" s="35"/>
      <c r="V209" s="35"/>
      <c r="W209" s="35"/>
      <c r="X209" s="35"/>
      <c r="Y209" s="35"/>
      <c r="Z209" s="35"/>
      <c r="AA209" s="35"/>
      <c r="AB209" s="35"/>
      <c r="AC209" s="35"/>
      <c r="AD209" s="35"/>
      <c r="AE209" s="35"/>
      <c r="AR209" s="157" t="s">
        <v>202</v>
      </c>
      <c r="AT209" s="157" t="s">
        <v>197</v>
      </c>
      <c r="AU209" s="157" t="s">
        <v>109</v>
      </c>
      <c r="AY209" s="20" t="s">
        <v>195</v>
      </c>
      <c r="BE209" s="158">
        <f>IF(N209="základní",J209,0)</f>
        <v>0</v>
      </c>
      <c r="BF209" s="158">
        <f>IF(N209="snížená",J209,0)</f>
        <v>0</v>
      </c>
      <c r="BG209" s="158">
        <f>IF(N209="zákl. přenesená",J209,0)</f>
        <v>0</v>
      </c>
      <c r="BH209" s="158">
        <f>IF(N209="sníž. přenesená",J209,0)</f>
        <v>0</v>
      </c>
      <c r="BI209" s="158">
        <f>IF(N209="nulová",J209,0)</f>
        <v>0</v>
      </c>
      <c r="BJ209" s="20" t="s">
        <v>79</v>
      </c>
      <c r="BK209" s="158">
        <f>ROUND(I209*H209,2)</f>
        <v>0</v>
      </c>
      <c r="BL209" s="20" t="s">
        <v>202</v>
      </c>
      <c r="BM209" s="157" t="s">
        <v>1920</v>
      </c>
    </row>
    <row r="210" spans="1:65" s="2" customFormat="1" ht="14.45" customHeight="1">
      <c r="A210" s="35"/>
      <c r="B210" s="145"/>
      <c r="C210" s="146" t="s">
        <v>1097</v>
      </c>
      <c r="D210" s="146" t="s">
        <v>197</v>
      </c>
      <c r="E210" s="147" t="s">
        <v>5762</v>
      </c>
      <c r="F210" s="148" t="s">
        <v>5763</v>
      </c>
      <c r="G210" s="149" t="s">
        <v>4903</v>
      </c>
      <c r="H210" s="150">
        <v>4000</v>
      </c>
      <c r="I210" s="151"/>
      <c r="J210" s="152">
        <f t="shared" si="12"/>
        <v>0</v>
      </c>
      <c r="K210" s="148" t="s">
        <v>3</v>
      </c>
      <c r="L210" s="36"/>
      <c r="M210" s="153" t="s">
        <v>3</v>
      </c>
      <c r="N210" s="154" t="s">
        <v>43</v>
      </c>
      <c r="O210" s="56"/>
      <c r="P210" s="155">
        <f>O210*H210</f>
        <v>0</v>
      </c>
      <c r="Q210" s="155">
        <v>0</v>
      </c>
      <c r="R210" s="155">
        <f>Q210*H210</f>
        <v>0</v>
      </c>
      <c r="S210" s="155">
        <v>0</v>
      </c>
      <c r="T210" s="156">
        <f>S210*H210</f>
        <v>0</v>
      </c>
      <c r="U210" s="35"/>
      <c r="V210" s="35"/>
      <c r="W210" s="35"/>
      <c r="X210" s="35"/>
      <c r="Y210" s="35"/>
      <c r="Z210" s="35"/>
      <c r="AA210" s="35"/>
      <c r="AB210" s="35"/>
      <c r="AC210" s="35"/>
      <c r="AD210" s="35"/>
      <c r="AE210" s="35"/>
      <c r="AR210" s="157" t="s">
        <v>202</v>
      </c>
      <c r="AT210" s="157" t="s">
        <v>197</v>
      </c>
      <c r="AU210" s="157" t="s">
        <v>109</v>
      </c>
      <c r="AY210" s="20" t="s">
        <v>195</v>
      </c>
      <c r="BE210" s="158">
        <f>IF(N210="základní",J210,0)</f>
        <v>0</v>
      </c>
      <c r="BF210" s="158">
        <f>IF(N210="snížená",J210,0)</f>
        <v>0</v>
      </c>
      <c r="BG210" s="158">
        <f>IF(N210="zákl. přenesená",J210,0)</f>
        <v>0</v>
      </c>
      <c r="BH210" s="158">
        <f>IF(N210="sníž. přenesená",J210,0)</f>
        <v>0</v>
      </c>
      <c r="BI210" s="158">
        <f>IF(N210="nulová",J210,0)</f>
        <v>0</v>
      </c>
      <c r="BJ210" s="20" t="s">
        <v>79</v>
      </c>
      <c r="BK210" s="158">
        <f>ROUND(I210*H210,2)</f>
        <v>0</v>
      </c>
      <c r="BL210" s="20" t="s">
        <v>202</v>
      </c>
      <c r="BM210" s="157" t="s">
        <v>1929</v>
      </c>
    </row>
    <row r="211" spans="1:65" s="12" customFormat="1" ht="20.85" customHeight="1">
      <c r="B211" s="132"/>
      <c r="D211" s="133" t="s">
        <v>71</v>
      </c>
      <c r="E211" s="143" t="s">
        <v>4965</v>
      </c>
      <c r="F211" s="143" t="s">
        <v>5764</v>
      </c>
      <c r="I211" s="135"/>
      <c r="J211" s="144">
        <f>BK211</f>
        <v>0</v>
      </c>
      <c r="L211" s="132"/>
      <c r="M211" s="137"/>
      <c r="N211" s="138"/>
      <c r="O211" s="138"/>
      <c r="P211" s="139">
        <f>SUM(P212:P228)</f>
        <v>0</v>
      </c>
      <c r="Q211" s="138"/>
      <c r="R211" s="139">
        <f>SUM(R212:R228)</f>
        <v>0</v>
      </c>
      <c r="S211" s="138"/>
      <c r="T211" s="140">
        <f>SUM(T212:T228)</f>
        <v>0</v>
      </c>
      <c r="AR211" s="133" t="s">
        <v>79</v>
      </c>
      <c r="AT211" s="141" t="s">
        <v>71</v>
      </c>
      <c r="AU211" s="141" t="s">
        <v>81</v>
      </c>
      <c r="AY211" s="133" t="s">
        <v>195</v>
      </c>
      <c r="BK211" s="142">
        <f>SUM(BK212:BK228)</f>
        <v>0</v>
      </c>
    </row>
    <row r="212" spans="1:65" s="2" customFormat="1" ht="14.45" customHeight="1">
      <c r="A212" s="35"/>
      <c r="B212" s="145"/>
      <c r="C212" s="146" t="s">
        <v>1116</v>
      </c>
      <c r="D212" s="146" t="s">
        <v>197</v>
      </c>
      <c r="E212" s="147" t="s">
        <v>5765</v>
      </c>
      <c r="F212" s="148" t="s">
        <v>5766</v>
      </c>
      <c r="G212" s="149" t="s">
        <v>4903</v>
      </c>
      <c r="H212" s="150">
        <v>5</v>
      </c>
      <c r="I212" s="151"/>
      <c r="J212" s="152">
        <f t="shared" ref="J212:J228" si="13">ROUND(I212*H212,2)</f>
        <v>0</v>
      </c>
      <c r="K212" s="148" t="s">
        <v>3</v>
      </c>
      <c r="L212" s="36"/>
      <c r="M212" s="153" t="s">
        <v>3</v>
      </c>
      <c r="N212" s="154" t="s">
        <v>43</v>
      </c>
      <c r="O212" s="56"/>
      <c r="P212" s="155">
        <f>O212*H212</f>
        <v>0</v>
      </c>
      <c r="Q212" s="155">
        <v>0</v>
      </c>
      <c r="R212" s="155">
        <f>Q212*H212</f>
        <v>0</v>
      </c>
      <c r="S212" s="155">
        <v>0</v>
      </c>
      <c r="T212" s="156">
        <f>S212*H212</f>
        <v>0</v>
      </c>
      <c r="U212" s="35"/>
      <c r="V212" s="35"/>
      <c r="W212" s="35"/>
      <c r="X212" s="35"/>
      <c r="Y212" s="35"/>
      <c r="Z212" s="35"/>
      <c r="AA212" s="35"/>
      <c r="AB212" s="35"/>
      <c r="AC212" s="35"/>
      <c r="AD212" s="35"/>
      <c r="AE212" s="35"/>
      <c r="AR212" s="157" t="s">
        <v>202</v>
      </c>
      <c r="AT212" s="157" t="s">
        <v>197</v>
      </c>
      <c r="AU212" s="157" t="s">
        <v>109</v>
      </c>
      <c r="AY212" s="20" t="s">
        <v>195</v>
      </c>
      <c r="BE212" s="158">
        <f>IF(N212="základní",J212,0)</f>
        <v>0</v>
      </c>
      <c r="BF212" s="158">
        <f>IF(N212="snížená",J212,0)</f>
        <v>0</v>
      </c>
      <c r="BG212" s="158">
        <f>IF(N212="zákl. přenesená",J212,0)</f>
        <v>0</v>
      </c>
      <c r="BH212" s="158">
        <f>IF(N212="sníž. přenesená",J212,0)</f>
        <v>0</v>
      </c>
      <c r="BI212" s="158">
        <f>IF(N212="nulová",J212,0)</f>
        <v>0</v>
      </c>
      <c r="BJ212" s="20" t="s">
        <v>79</v>
      </c>
      <c r="BK212" s="158">
        <f>ROUND(I212*H212,2)</f>
        <v>0</v>
      </c>
      <c r="BL212" s="20" t="s">
        <v>202</v>
      </c>
      <c r="BM212" s="157" t="s">
        <v>1947</v>
      </c>
    </row>
    <row r="213" spans="1:65" s="2" customFormat="1" ht="14.45" customHeight="1">
      <c r="A213" s="35"/>
      <c r="B213" s="145"/>
      <c r="C213" s="146" t="s">
        <v>1120</v>
      </c>
      <c r="D213" s="146" t="s">
        <v>197</v>
      </c>
      <c r="E213" s="147" t="s">
        <v>5767</v>
      </c>
      <c r="F213" s="148" t="s">
        <v>5768</v>
      </c>
      <c r="G213" s="149" t="s">
        <v>4903</v>
      </c>
      <c r="H213" s="150">
        <v>50</v>
      </c>
      <c r="I213" s="151"/>
      <c r="J213" s="152">
        <f t="shared" si="13"/>
        <v>0</v>
      </c>
      <c r="K213" s="148" t="s">
        <v>3</v>
      </c>
      <c r="L213" s="36"/>
      <c r="M213" s="153" t="s">
        <v>3</v>
      </c>
      <c r="N213" s="154" t="s">
        <v>43</v>
      </c>
      <c r="O213" s="56"/>
      <c r="P213" s="155">
        <f>O213*H213</f>
        <v>0</v>
      </c>
      <c r="Q213" s="155">
        <v>0</v>
      </c>
      <c r="R213" s="155">
        <f>Q213*H213</f>
        <v>0</v>
      </c>
      <c r="S213" s="155">
        <v>0</v>
      </c>
      <c r="T213" s="156">
        <f>S213*H213</f>
        <v>0</v>
      </c>
      <c r="U213" s="35"/>
      <c r="V213" s="35"/>
      <c r="W213" s="35"/>
      <c r="X213" s="35"/>
      <c r="Y213" s="35"/>
      <c r="Z213" s="35"/>
      <c r="AA213" s="35"/>
      <c r="AB213" s="35"/>
      <c r="AC213" s="35"/>
      <c r="AD213" s="35"/>
      <c r="AE213" s="35"/>
      <c r="AR213" s="157" t="s">
        <v>202</v>
      </c>
      <c r="AT213" s="157" t="s">
        <v>197</v>
      </c>
      <c r="AU213" s="157" t="s">
        <v>109</v>
      </c>
      <c r="AY213" s="20" t="s">
        <v>195</v>
      </c>
      <c r="BE213" s="158">
        <f>IF(N213="základní",J213,0)</f>
        <v>0</v>
      </c>
      <c r="BF213" s="158">
        <f>IF(N213="snížená",J213,0)</f>
        <v>0</v>
      </c>
      <c r="BG213" s="158">
        <f>IF(N213="zákl. přenesená",J213,0)</f>
        <v>0</v>
      </c>
      <c r="BH213" s="158">
        <f>IF(N213="sníž. přenesená",J213,0)</f>
        <v>0</v>
      </c>
      <c r="BI213" s="158">
        <f>IF(N213="nulová",J213,0)</f>
        <v>0</v>
      </c>
      <c r="BJ213" s="20" t="s">
        <v>79</v>
      </c>
      <c r="BK213" s="158">
        <f>ROUND(I213*H213,2)</f>
        <v>0</v>
      </c>
      <c r="BL213" s="20" t="s">
        <v>202</v>
      </c>
      <c r="BM213" s="157" t="s">
        <v>1957</v>
      </c>
    </row>
    <row r="214" spans="1:65" s="2" customFormat="1" ht="14.45" customHeight="1">
      <c r="A214" s="35"/>
      <c r="B214" s="145"/>
      <c r="C214" s="146" t="s">
        <v>1125</v>
      </c>
      <c r="D214" s="146" t="s">
        <v>197</v>
      </c>
      <c r="E214" s="147" t="s">
        <v>5769</v>
      </c>
      <c r="F214" s="148" t="s">
        <v>5770</v>
      </c>
      <c r="G214" s="149" t="s">
        <v>4903</v>
      </c>
      <c r="H214" s="150">
        <v>1023</v>
      </c>
      <c r="I214" s="151"/>
      <c r="J214" s="152">
        <f t="shared" si="13"/>
        <v>0</v>
      </c>
      <c r="K214" s="148" t="s">
        <v>3</v>
      </c>
      <c r="L214" s="36"/>
      <c r="M214" s="153" t="s">
        <v>3</v>
      </c>
      <c r="N214" s="154" t="s">
        <v>43</v>
      </c>
      <c r="O214" s="56"/>
      <c r="P214" s="155">
        <f>O214*H214</f>
        <v>0</v>
      </c>
      <c r="Q214" s="155">
        <v>0</v>
      </c>
      <c r="R214" s="155">
        <f>Q214*H214</f>
        <v>0</v>
      </c>
      <c r="S214" s="155">
        <v>0</v>
      </c>
      <c r="T214" s="156">
        <f>S214*H214</f>
        <v>0</v>
      </c>
      <c r="U214" s="35"/>
      <c r="V214" s="35"/>
      <c r="W214" s="35"/>
      <c r="X214" s="35"/>
      <c r="Y214" s="35"/>
      <c r="Z214" s="35"/>
      <c r="AA214" s="35"/>
      <c r="AB214" s="35"/>
      <c r="AC214" s="35"/>
      <c r="AD214" s="35"/>
      <c r="AE214" s="35"/>
      <c r="AR214" s="157" t="s">
        <v>202</v>
      </c>
      <c r="AT214" s="157" t="s">
        <v>197</v>
      </c>
      <c r="AU214" s="157" t="s">
        <v>109</v>
      </c>
      <c r="AY214" s="20" t="s">
        <v>195</v>
      </c>
      <c r="BE214" s="158">
        <f>IF(N214="základní",J214,0)</f>
        <v>0</v>
      </c>
      <c r="BF214" s="158">
        <f>IF(N214="snížená",J214,0)</f>
        <v>0</v>
      </c>
      <c r="BG214" s="158">
        <f>IF(N214="zákl. přenesená",J214,0)</f>
        <v>0</v>
      </c>
      <c r="BH214" s="158">
        <f>IF(N214="sníž. přenesená",J214,0)</f>
        <v>0</v>
      </c>
      <c r="BI214" s="158">
        <f>IF(N214="nulová",J214,0)</f>
        <v>0</v>
      </c>
      <c r="BJ214" s="20" t="s">
        <v>79</v>
      </c>
      <c r="BK214" s="158">
        <f>ROUND(I214*H214,2)</f>
        <v>0</v>
      </c>
      <c r="BL214" s="20" t="s">
        <v>202</v>
      </c>
      <c r="BM214" s="157" t="s">
        <v>1966</v>
      </c>
    </row>
    <row r="215" spans="1:65" s="2" customFormat="1" ht="24.2" customHeight="1">
      <c r="A215" s="35"/>
      <c r="B215" s="145"/>
      <c r="C215" s="146" t="s">
        <v>1129</v>
      </c>
      <c r="D215" s="146" t="s">
        <v>197</v>
      </c>
      <c r="E215" s="147" t="s">
        <v>5771</v>
      </c>
      <c r="F215" s="148" t="s">
        <v>5772</v>
      </c>
      <c r="G215" s="149" t="s">
        <v>4903</v>
      </c>
      <c r="H215" s="150">
        <v>240</v>
      </c>
      <c r="I215" s="151"/>
      <c r="J215" s="152">
        <f t="shared" si="13"/>
        <v>0</v>
      </c>
      <c r="K215" s="148" t="s">
        <v>3</v>
      </c>
      <c r="L215" s="36"/>
      <c r="M215" s="153" t="s">
        <v>3</v>
      </c>
      <c r="N215" s="154" t="s">
        <v>43</v>
      </c>
      <c r="O215" s="56"/>
      <c r="P215" s="155">
        <f>O215*H215</f>
        <v>0</v>
      </c>
      <c r="Q215" s="155">
        <v>0</v>
      </c>
      <c r="R215" s="155">
        <f>Q215*H215</f>
        <v>0</v>
      </c>
      <c r="S215" s="155">
        <v>0</v>
      </c>
      <c r="T215" s="156">
        <f>S215*H215</f>
        <v>0</v>
      </c>
      <c r="U215" s="35"/>
      <c r="V215" s="35"/>
      <c r="W215" s="35"/>
      <c r="X215" s="35"/>
      <c r="Y215" s="35"/>
      <c r="Z215" s="35"/>
      <c r="AA215" s="35"/>
      <c r="AB215" s="35"/>
      <c r="AC215" s="35"/>
      <c r="AD215" s="35"/>
      <c r="AE215" s="35"/>
      <c r="AR215" s="157" t="s">
        <v>202</v>
      </c>
      <c r="AT215" s="157" t="s">
        <v>197</v>
      </c>
      <c r="AU215" s="157" t="s">
        <v>109</v>
      </c>
      <c r="AY215" s="20" t="s">
        <v>195</v>
      </c>
      <c r="BE215" s="158">
        <f>IF(N215="základní",J215,0)</f>
        <v>0</v>
      </c>
      <c r="BF215" s="158">
        <f>IF(N215="snížená",J215,0)</f>
        <v>0</v>
      </c>
      <c r="BG215" s="158">
        <f>IF(N215="zákl. přenesená",J215,0)</f>
        <v>0</v>
      </c>
      <c r="BH215" s="158">
        <f>IF(N215="sníž. přenesená",J215,0)</f>
        <v>0</v>
      </c>
      <c r="BI215" s="158">
        <f>IF(N215="nulová",J215,0)</f>
        <v>0</v>
      </c>
      <c r="BJ215" s="20" t="s">
        <v>79</v>
      </c>
      <c r="BK215" s="158">
        <f>ROUND(I215*H215,2)</f>
        <v>0</v>
      </c>
      <c r="BL215" s="20" t="s">
        <v>202</v>
      </c>
      <c r="BM215" s="157" t="s">
        <v>1977</v>
      </c>
    </row>
    <row r="216" spans="1:65" s="2" customFormat="1" ht="24.2" customHeight="1">
      <c r="A216" s="35"/>
      <c r="B216" s="145"/>
      <c r="C216" s="146" t="s">
        <v>1133</v>
      </c>
      <c r="D216" s="146" t="s">
        <v>197</v>
      </c>
      <c r="E216" s="147" t="s">
        <v>5773</v>
      </c>
      <c r="F216" s="148" t="s">
        <v>5774</v>
      </c>
      <c r="G216" s="149" t="s">
        <v>4903</v>
      </c>
      <c r="H216" s="150">
        <v>600</v>
      </c>
      <c r="I216" s="151"/>
      <c r="J216" s="152">
        <f t="shared" si="13"/>
        <v>0</v>
      </c>
      <c r="K216" s="148" t="s">
        <v>3</v>
      </c>
      <c r="L216" s="36"/>
      <c r="M216" s="153" t="s">
        <v>3</v>
      </c>
      <c r="N216" s="154" t="s">
        <v>43</v>
      </c>
      <c r="O216" s="56"/>
      <c r="P216" s="155">
        <f>O216*H216</f>
        <v>0</v>
      </c>
      <c r="Q216" s="155">
        <v>0</v>
      </c>
      <c r="R216" s="155">
        <f>Q216*H216</f>
        <v>0</v>
      </c>
      <c r="S216" s="155">
        <v>0</v>
      </c>
      <c r="T216" s="156">
        <f>S216*H216</f>
        <v>0</v>
      </c>
      <c r="U216" s="35"/>
      <c r="V216" s="35"/>
      <c r="W216" s="35"/>
      <c r="X216" s="35"/>
      <c r="Y216" s="35"/>
      <c r="Z216" s="35"/>
      <c r="AA216" s="35"/>
      <c r="AB216" s="35"/>
      <c r="AC216" s="35"/>
      <c r="AD216" s="35"/>
      <c r="AE216" s="35"/>
      <c r="AR216" s="157" t="s">
        <v>202</v>
      </c>
      <c r="AT216" s="157" t="s">
        <v>197</v>
      </c>
      <c r="AU216" s="157" t="s">
        <v>109</v>
      </c>
      <c r="AY216" s="20" t="s">
        <v>195</v>
      </c>
      <c r="BE216" s="158">
        <f>IF(N216="základní",J216,0)</f>
        <v>0</v>
      </c>
      <c r="BF216" s="158">
        <f>IF(N216="snížená",J216,0)</f>
        <v>0</v>
      </c>
      <c r="BG216" s="158">
        <f>IF(N216="zákl. přenesená",J216,0)</f>
        <v>0</v>
      </c>
      <c r="BH216" s="158">
        <f>IF(N216="sníž. přenesená",J216,0)</f>
        <v>0</v>
      </c>
      <c r="BI216" s="158">
        <f>IF(N216="nulová",J216,0)</f>
        <v>0</v>
      </c>
      <c r="BJ216" s="20" t="s">
        <v>79</v>
      </c>
      <c r="BK216" s="158">
        <f>ROUND(I216*H216,2)</f>
        <v>0</v>
      </c>
      <c r="BL216" s="20" t="s">
        <v>202</v>
      </c>
      <c r="BM216" s="157" t="s">
        <v>1988</v>
      </c>
    </row>
    <row r="217" spans="1:65" s="2" customFormat="1" ht="24.2" customHeight="1">
      <c r="A217" s="35"/>
      <c r="B217" s="145"/>
      <c r="C217" s="146" t="s">
        <v>1137</v>
      </c>
      <c r="D217" s="146" t="s">
        <v>197</v>
      </c>
      <c r="E217" s="147" t="s">
        <v>5775</v>
      </c>
      <c r="F217" s="148" t="s">
        <v>5776</v>
      </c>
      <c r="G217" s="149" t="s">
        <v>4903</v>
      </c>
      <c r="H217" s="150">
        <v>100</v>
      </c>
      <c r="I217" s="151"/>
      <c r="J217" s="152">
        <f t="shared" si="13"/>
        <v>0</v>
      </c>
      <c r="K217" s="148" t="s">
        <v>3</v>
      </c>
      <c r="L217" s="36"/>
      <c r="M217" s="153" t="s">
        <v>3</v>
      </c>
      <c r="N217" s="154" t="s">
        <v>43</v>
      </c>
      <c r="O217" s="56"/>
      <c r="P217" s="155">
        <f>O217*H217</f>
        <v>0</v>
      </c>
      <c r="Q217" s="155">
        <v>0</v>
      </c>
      <c r="R217" s="155">
        <f>Q217*H217</f>
        <v>0</v>
      </c>
      <c r="S217" s="155">
        <v>0</v>
      </c>
      <c r="T217" s="156">
        <f>S217*H217</f>
        <v>0</v>
      </c>
      <c r="U217" s="35"/>
      <c r="V217" s="35"/>
      <c r="W217" s="35"/>
      <c r="X217" s="35"/>
      <c r="Y217" s="35"/>
      <c r="Z217" s="35"/>
      <c r="AA217" s="35"/>
      <c r="AB217" s="35"/>
      <c r="AC217" s="35"/>
      <c r="AD217" s="35"/>
      <c r="AE217" s="35"/>
      <c r="AR217" s="157" t="s">
        <v>202</v>
      </c>
      <c r="AT217" s="157" t="s">
        <v>197</v>
      </c>
      <c r="AU217" s="157" t="s">
        <v>109</v>
      </c>
      <c r="AY217" s="20" t="s">
        <v>195</v>
      </c>
      <c r="BE217" s="158">
        <f>IF(N217="základní",J217,0)</f>
        <v>0</v>
      </c>
      <c r="BF217" s="158">
        <f>IF(N217="snížená",J217,0)</f>
        <v>0</v>
      </c>
      <c r="BG217" s="158">
        <f>IF(N217="zákl. přenesená",J217,0)</f>
        <v>0</v>
      </c>
      <c r="BH217" s="158">
        <f>IF(N217="sníž. přenesená",J217,0)</f>
        <v>0</v>
      </c>
      <c r="BI217" s="158">
        <f>IF(N217="nulová",J217,0)</f>
        <v>0</v>
      </c>
      <c r="BJ217" s="20" t="s">
        <v>79</v>
      </c>
      <c r="BK217" s="158">
        <f>ROUND(I217*H217,2)</f>
        <v>0</v>
      </c>
      <c r="BL217" s="20" t="s">
        <v>202</v>
      </c>
      <c r="BM217" s="157" t="s">
        <v>1998</v>
      </c>
    </row>
    <row r="218" spans="1:65" s="2" customFormat="1" ht="24.2" customHeight="1">
      <c r="A218" s="35"/>
      <c r="B218" s="145"/>
      <c r="C218" s="146" t="s">
        <v>1142</v>
      </c>
      <c r="D218" s="146" t="s">
        <v>197</v>
      </c>
      <c r="E218" s="147" t="s">
        <v>5777</v>
      </c>
      <c r="F218" s="148" t="s">
        <v>5778</v>
      </c>
      <c r="G218" s="149" t="s">
        <v>4903</v>
      </c>
      <c r="H218" s="150">
        <v>210</v>
      </c>
      <c r="I218" s="151"/>
      <c r="J218" s="152">
        <f t="shared" si="13"/>
        <v>0</v>
      </c>
      <c r="K218" s="148" t="s">
        <v>3</v>
      </c>
      <c r="L218" s="36"/>
      <c r="M218" s="153" t="s">
        <v>3</v>
      </c>
      <c r="N218" s="154" t="s">
        <v>43</v>
      </c>
      <c r="O218" s="56"/>
      <c r="P218" s="155">
        <f>O218*H218</f>
        <v>0</v>
      </c>
      <c r="Q218" s="155">
        <v>0</v>
      </c>
      <c r="R218" s="155">
        <f>Q218*H218</f>
        <v>0</v>
      </c>
      <c r="S218" s="155">
        <v>0</v>
      </c>
      <c r="T218" s="156">
        <f>S218*H218</f>
        <v>0</v>
      </c>
      <c r="U218" s="35"/>
      <c r="V218" s="35"/>
      <c r="W218" s="35"/>
      <c r="X218" s="35"/>
      <c r="Y218" s="35"/>
      <c r="Z218" s="35"/>
      <c r="AA218" s="35"/>
      <c r="AB218" s="35"/>
      <c r="AC218" s="35"/>
      <c r="AD218" s="35"/>
      <c r="AE218" s="35"/>
      <c r="AR218" s="157" t="s">
        <v>202</v>
      </c>
      <c r="AT218" s="157" t="s">
        <v>197</v>
      </c>
      <c r="AU218" s="157" t="s">
        <v>109</v>
      </c>
      <c r="AY218" s="20" t="s">
        <v>195</v>
      </c>
      <c r="BE218" s="158">
        <f>IF(N218="základní",J218,0)</f>
        <v>0</v>
      </c>
      <c r="BF218" s="158">
        <f>IF(N218="snížená",J218,0)</f>
        <v>0</v>
      </c>
      <c r="BG218" s="158">
        <f>IF(N218="zákl. přenesená",J218,0)</f>
        <v>0</v>
      </c>
      <c r="BH218" s="158">
        <f>IF(N218="sníž. přenesená",J218,0)</f>
        <v>0</v>
      </c>
      <c r="BI218" s="158">
        <f>IF(N218="nulová",J218,0)</f>
        <v>0</v>
      </c>
      <c r="BJ218" s="20" t="s">
        <v>79</v>
      </c>
      <c r="BK218" s="158">
        <f>ROUND(I218*H218,2)</f>
        <v>0</v>
      </c>
      <c r="BL218" s="20" t="s">
        <v>202</v>
      </c>
      <c r="BM218" s="157" t="s">
        <v>2008</v>
      </c>
    </row>
    <row r="219" spans="1:65" s="2" customFormat="1" ht="14.45" customHeight="1">
      <c r="A219" s="35"/>
      <c r="B219" s="145"/>
      <c r="C219" s="146" t="s">
        <v>1152</v>
      </c>
      <c r="D219" s="146" t="s">
        <v>197</v>
      </c>
      <c r="E219" s="147" t="s">
        <v>5779</v>
      </c>
      <c r="F219" s="148" t="s">
        <v>5780</v>
      </c>
      <c r="G219" s="149" t="s">
        <v>4903</v>
      </c>
      <c r="H219" s="150">
        <v>160</v>
      </c>
      <c r="I219" s="151"/>
      <c r="J219" s="152">
        <f t="shared" si="13"/>
        <v>0</v>
      </c>
      <c r="K219" s="148" t="s">
        <v>3</v>
      </c>
      <c r="L219" s="36"/>
      <c r="M219" s="153" t="s">
        <v>3</v>
      </c>
      <c r="N219" s="154" t="s">
        <v>43</v>
      </c>
      <c r="O219" s="56"/>
      <c r="P219" s="155">
        <f>O219*H219</f>
        <v>0</v>
      </c>
      <c r="Q219" s="155">
        <v>0</v>
      </c>
      <c r="R219" s="155">
        <f>Q219*H219</f>
        <v>0</v>
      </c>
      <c r="S219" s="155">
        <v>0</v>
      </c>
      <c r="T219" s="156">
        <f>S219*H219</f>
        <v>0</v>
      </c>
      <c r="U219" s="35"/>
      <c r="V219" s="35"/>
      <c r="W219" s="35"/>
      <c r="X219" s="35"/>
      <c r="Y219" s="35"/>
      <c r="Z219" s="35"/>
      <c r="AA219" s="35"/>
      <c r="AB219" s="35"/>
      <c r="AC219" s="35"/>
      <c r="AD219" s="35"/>
      <c r="AE219" s="35"/>
      <c r="AR219" s="157" t="s">
        <v>202</v>
      </c>
      <c r="AT219" s="157" t="s">
        <v>197</v>
      </c>
      <c r="AU219" s="157" t="s">
        <v>109</v>
      </c>
      <c r="AY219" s="20" t="s">
        <v>195</v>
      </c>
      <c r="BE219" s="158">
        <f>IF(N219="základní",J219,0)</f>
        <v>0</v>
      </c>
      <c r="BF219" s="158">
        <f>IF(N219="snížená",J219,0)</f>
        <v>0</v>
      </c>
      <c r="BG219" s="158">
        <f>IF(N219="zákl. přenesená",J219,0)</f>
        <v>0</v>
      </c>
      <c r="BH219" s="158">
        <f>IF(N219="sníž. přenesená",J219,0)</f>
        <v>0</v>
      </c>
      <c r="BI219" s="158">
        <f>IF(N219="nulová",J219,0)</f>
        <v>0</v>
      </c>
      <c r="BJ219" s="20" t="s">
        <v>79</v>
      </c>
      <c r="BK219" s="158">
        <f>ROUND(I219*H219,2)</f>
        <v>0</v>
      </c>
      <c r="BL219" s="20" t="s">
        <v>202</v>
      </c>
      <c r="BM219" s="157" t="s">
        <v>2017</v>
      </c>
    </row>
    <row r="220" spans="1:65" s="2" customFormat="1" ht="14.45" customHeight="1">
      <c r="A220" s="35"/>
      <c r="B220" s="145"/>
      <c r="C220" s="146" t="s">
        <v>1159</v>
      </c>
      <c r="D220" s="146" t="s">
        <v>197</v>
      </c>
      <c r="E220" s="147" t="s">
        <v>5781</v>
      </c>
      <c r="F220" s="148" t="s">
        <v>5782</v>
      </c>
      <c r="G220" s="149" t="s">
        <v>4903</v>
      </c>
      <c r="H220" s="150">
        <v>2</v>
      </c>
      <c r="I220" s="151"/>
      <c r="J220" s="152">
        <f t="shared" si="13"/>
        <v>0</v>
      </c>
      <c r="K220" s="148" t="s">
        <v>3</v>
      </c>
      <c r="L220" s="36"/>
      <c r="M220" s="153" t="s">
        <v>3</v>
      </c>
      <c r="N220" s="154" t="s">
        <v>43</v>
      </c>
      <c r="O220" s="56"/>
      <c r="P220" s="155">
        <f>O220*H220</f>
        <v>0</v>
      </c>
      <c r="Q220" s="155">
        <v>0</v>
      </c>
      <c r="R220" s="155">
        <f>Q220*H220</f>
        <v>0</v>
      </c>
      <c r="S220" s="155">
        <v>0</v>
      </c>
      <c r="T220" s="156">
        <f>S220*H220</f>
        <v>0</v>
      </c>
      <c r="U220" s="35"/>
      <c r="V220" s="35"/>
      <c r="W220" s="35"/>
      <c r="X220" s="35"/>
      <c r="Y220" s="35"/>
      <c r="Z220" s="35"/>
      <c r="AA220" s="35"/>
      <c r="AB220" s="35"/>
      <c r="AC220" s="35"/>
      <c r="AD220" s="35"/>
      <c r="AE220" s="35"/>
      <c r="AR220" s="157" t="s">
        <v>202</v>
      </c>
      <c r="AT220" s="157" t="s">
        <v>197</v>
      </c>
      <c r="AU220" s="157" t="s">
        <v>109</v>
      </c>
      <c r="AY220" s="20" t="s">
        <v>195</v>
      </c>
      <c r="BE220" s="158">
        <f>IF(N220="základní",J220,0)</f>
        <v>0</v>
      </c>
      <c r="BF220" s="158">
        <f>IF(N220="snížená",J220,0)</f>
        <v>0</v>
      </c>
      <c r="BG220" s="158">
        <f>IF(N220="zákl. přenesená",J220,0)</f>
        <v>0</v>
      </c>
      <c r="BH220" s="158">
        <f>IF(N220="sníž. přenesená",J220,0)</f>
        <v>0</v>
      </c>
      <c r="BI220" s="158">
        <f>IF(N220="nulová",J220,0)</f>
        <v>0</v>
      </c>
      <c r="BJ220" s="20" t="s">
        <v>79</v>
      </c>
      <c r="BK220" s="158">
        <f>ROUND(I220*H220,2)</f>
        <v>0</v>
      </c>
      <c r="BL220" s="20" t="s">
        <v>202</v>
      </c>
      <c r="BM220" s="157" t="s">
        <v>2026</v>
      </c>
    </row>
    <row r="221" spans="1:65" s="2" customFormat="1" ht="24.2" customHeight="1">
      <c r="A221" s="35"/>
      <c r="B221" s="145"/>
      <c r="C221" s="146" t="s">
        <v>1163</v>
      </c>
      <c r="D221" s="146" t="s">
        <v>197</v>
      </c>
      <c r="E221" s="147" t="s">
        <v>5783</v>
      </c>
      <c r="F221" s="148" t="s">
        <v>5784</v>
      </c>
      <c r="G221" s="149" t="s">
        <v>4903</v>
      </c>
      <c r="H221" s="150">
        <v>19</v>
      </c>
      <c r="I221" s="151"/>
      <c r="J221" s="152">
        <f t="shared" si="13"/>
        <v>0</v>
      </c>
      <c r="K221" s="148" t="s">
        <v>3</v>
      </c>
      <c r="L221" s="36"/>
      <c r="M221" s="153" t="s">
        <v>3</v>
      </c>
      <c r="N221" s="154" t="s">
        <v>43</v>
      </c>
      <c r="O221" s="56"/>
      <c r="P221" s="155">
        <f>O221*H221</f>
        <v>0</v>
      </c>
      <c r="Q221" s="155">
        <v>0</v>
      </c>
      <c r="R221" s="155">
        <f>Q221*H221</f>
        <v>0</v>
      </c>
      <c r="S221" s="155">
        <v>0</v>
      </c>
      <c r="T221" s="156">
        <f>S221*H221</f>
        <v>0</v>
      </c>
      <c r="U221" s="35"/>
      <c r="V221" s="35"/>
      <c r="W221" s="35"/>
      <c r="X221" s="35"/>
      <c r="Y221" s="35"/>
      <c r="Z221" s="35"/>
      <c r="AA221" s="35"/>
      <c r="AB221" s="35"/>
      <c r="AC221" s="35"/>
      <c r="AD221" s="35"/>
      <c r="AE221" s="35"/>
      <c r="AR221" s="157" t="s">
        <v>202</v>
      </c>
      <c r="AT221" s="157" t="s">
        <v>197</v>
      </c>
      <c r="AU221" s="157" t="s">
        <v>109</v>
      </c>
      <c r="AY221" s="20" t="s">
        <v>195</v>
      </c>
      <c r="BE221" s="158">
        <f>IF(N221="základní",J221,0)</f>
        <v>0</v>
      </c>
      <c r="BF221" s="158">
        <f>IF(N221="snížená",J221,0)</f>
        <v>0</v>
      </c>
      <c r="BG221" s="158">
        <f>IF(N221="zákl. přenesená",J221,0)</f>
        <v>0</v>
      </c>
      <c r="BH221" s="158">
        <f>IF(N221="sníž. přenesená",J221,0)</f>
        <v>0</v>
      </c>
      <c r="BI221" s="158">
        <f>IF(N221="nulová",J221,0)</f>
        <v>0</v>
      </c>
      <c r="BJ221" s="20" t="s">
        <v>79</v>
      </c>
      <c r="BK221" s="158">
        <f>ROUND(I221*H221,2)</f>
        <v>0</v>
      </c>
      <c r="BL221" s="20" t="s">
        <v>202</v>
      </c>
      <c r="BM221" s="157" t="s">
        <v>2037</v>
      </c>
    </row>
    <row r="222" spans="1:65" s="2" customFormat="1" ht="14.45" customHeight="1">
      <c r="A222" s="35"/>
      <c r="B222" s="145"/>
      <c r="C222" s="146" t="s">
        <v>1168</v>
      </c>
      <c r="D222" s="146" t="s">
        <v>197</v>
      </c>
      <c r="E222" s="147" t="s">
        <v>5785</v>
      </c>
      <c r="F222" s="148" t="s">
        <v>5786</v>
      </c>
      <c r="G222" s="149" t="s">
        <v>4903</v>
      </c>
      <c r="H222" s="150">
        <v>100</v>
      </c>
      <c r="I222" s="151"/>
      <c r="J222" s="152">
        <f t="shared" si="13"/>
        <v>0</v>
      </c>
      <c r="K222" s="148" t="s">
        <v>3</v>
      </c>
      <c r="L222" s="36"/>
      <c r="M222" s="153" t="s">
        <v>3</v>
      </c>
      <c r="N222" s="154" t="s">
        <v>43</v>
      </c>
      <c r="O222" s="56"/>
      <c r="P222" s="155">
        <f>O222*H222</f>
        <v>0</v>
      </c>
      <c r="Q222" s="155">
        <v>0</v>
      </c>
      <c r="R222" s="155">
        <f>Q222*H222</f>
        <v>0</v>
      </c>
      <c r="S222" s="155">
        <v>0</v>
      </c>
      <c r="T222" s="156">
        <f>S222*H222</f>
        <v>0</v>
      </c>
      <c r="U222" s="35"/>
      <c r="V222" s="35"/>
      <c r="W222" s="35"/>
      <c r="X222" s="35"/>
      <c r="Y222" s="35"/>
      <c r="Z222" s="35"/>
      <c r="AA222" s="35"/>
      <c r="AB222" s="35"/>
      <c r="AC222" s="35"/>
      <c r="AD222" s="35"/>
      <c r="AE222" s="35"/>
      <c r="AR222" s="157" t="s">
        <v>202</v>
      </c>
      <c r="AT222" s="157" t="s">
        <v>197</v>
      </c>
      <c r="AU222" s="157" t="s">
        <v>109</v>
      </c>
      <c r="AY222" s="20" t="s">
        <v>195</v>
      </c>
      <c r="BE222" s="158">
        <f>IF(N222="základní",J222,0)</f>
        <v>0</v>
      </c>
      <c r="BF222" s="158">
        <f>IF(N222="snížená",J222,0)</f>
        <v>0</v>
      </c>
      <c r="BG222" s="158">
        <f>IF(N222="zákl. přenesená",J222,0)</f>
        <v>0</v>
      </c>
      <c r="BH222" s="158">
        <f>IF(N222="sníž. přenesená",J222,0)</f>
        <v>0</v>
      </c>
      <c r="BI222" s="158">
        <f>IF(N222="nulová",J222,0)</f>
        <v>0</v>
      </c>
      <c r="BJ222" s="20" t="s">
        <v>79</v>
      </c>
      <c r="BK222" s="158">
        <f>ROUND(I222*H222,2)</f>
        <v>0</v>
      </c>
      <c r="BL222" s="20" t="s">
        <v>202</v>
      </c>
      <c r="BM222" s="157" t="s">
        <v>2047</v>
      </c>
    </row>
    <row r="223" spans="1:65" s="2" customFormat="1" ht="14.45" customHeight="1">
      <c r="A223" s="35"/>
      <c r="B223" s="145"/>
      <c r="C223" s="146" t="s">
        <v>1173</v>
      </c>
      <c r="D223" s="146" t="s">
        <v>197</v>
      </c>
      <c r="E223" s="147" t="s">
        <v>5787</v>
      </c>
      <c r="F223" s="148" t="s">
        <v>5788</v>
      </c>
      <c r="G223" s="149" t="s">
        <v>300</v>
      </c>
      <c r="H223" s="150">
        <v>10</v>
      </c>
      <c r="I223" s="151"/>
      <c r="J223" s="152">
        <f t="shared" si="13"/>
        <v>0</v>
      </c>
      <c r="K223" s="148" t="s">
        <v>3</v>
      </c>
      <c r="L223" s="36"/>
      <c r="M223" s="153" t="s">
        <v>3</v>
      </c>
      <c r="N223" s="154" t="s">
        <v>43</v>
      </c>
      <c r="O223" s="56"/>
      <c r="P223" s="155">
        <f>O223*H223</f>
        <v>0</v>
      </c>
      <c r="Q223" s="155">
        <v>0</v>
      </c>
      <c r="R223" s="155">
        <f>Q223*H223</f>
        <v>0</v>
      </c>
      <c r="S223" s="155">
        <v>0</v>
      </c>
      <c r="T223" s="156">
        <f>S223*H223</f>
        <v>0</v>
      </c>
      <c r="U223" s="35"/>
      <c r="V223" s="35"/>
      <c r="W223" s="35"/>
      <c r="X223" s="35"/>
      <c r="Y223" s="35"/>
      <c r="Z223" s="35"/>
      <c r="AA223" s="35"/>
      <c r="AB223" s="35"/>
      <c r="AC223" s="35"/>
      <c r="AD223" s="35"/>
      <c r="AE223" s="35"/>
      <c r="AR223" s="157" t="s">
        <v>202</v>
      </c>
      <c r="AT223" s="157" t="s">
        <v>197</v>
      </c>
      <c r="AU223" s="157" t="s">
        <v>109</v>
      </c>
      <c r="AY223" s="20" t="s">
        <v>195</v>
      </c>
      <c r="BE223" s="158">
        <f>IF(N223="základní",J223,0)</f>
        <v>0</v>
      </c>
      <c r="BF223" s="158">
        <f>IF(N223="snížená",J223,0)</f>
        <v>0</v>
      </c>
      <c r="BG223" s="158">
        <f>IF(N223="zákl. přenesená",J223,0)</f>
        <v>0</v>
      </c>
      <c r="BH223" s="158">
        <f>IF(N223="sníž. přenesená",J223,0)</f>
        <v>0</v>
      </c>
      <c r="BI223" s="158">
        <f>IF(N223="nulová",J223,0)</f>
        <v>0</v>
      </c>
      <c r="BJ223" s="20" t="s">
        <v>79</v>
      </c>
      <c r="BK223" s="158">
        <f>ROUND(I223*H223,2)</f>
        <v>0</v>
      </c>
      <c r="BL223" s="20" t="s">
        <v>202</v>
      </c>
      <c r="BM223" s="157" t="s">
        <v>2055</v>
      </c>
    </row>
    <row r="224" spans="1:65" s="2" customFormat="1" ht="14.45" customHeight="1">
      <c r="A224" s="35"/>
      <c r="B224" s="145"/>
      <c r="C224" s="146" t="s">
        <v>1176</v>
      </c>
      <c r="D224" s="146" t="s">
        <v>197</v>
      </c>
      <c r="E224" s="147" t="s">
        <v>5789</v>
      </c>
      <c r="F224" s="148" t="s">
        <v>5790</v>
      </c>
      <c r="G224" s="149" t="s">
        <v>4903</v>
      </c>
      <c r="H224" s="150">
        <v>3000</v>
      </c>
      <c r="I224" s="151"/>
      <c r="J224" s="152">
        <f t="shared" si="13"/>
        <v>0</v>
      </c>
      <c r="K224" s="148" t="s">
        <v>3</v>
      </c>
      <c r="L224" s="36"/>
      <c r="M224" s="153" t="s">
        <v>3</v>
      </c>
      <c r="N224" s="154" t="s">
        <v>43</v>
      </c>
      <c r="O224" s="56"/>
      <c r="P224" s="155">
        <f>O224*H224</f>
        <v>0</v>
      </c>
      <c r="Q224" s="155">
        <v>0</v>
      </c>
      <c r="R224" s="155">
        <f>Q224*H224</f>
        <v>0</v>
      </c>
      <c r="S224" s="155">
        <v>0</v>
      </c>
      <c r="T224" s="156">
        <f>S224*H224</f>
        <v>0</v>
      </c>
      <c r="U224" s="35"/>
      <c r="V224" s="35"/>
      <c r="W224" s="35"/>
      <c r="X224" s="35"/>
      <c r="Y224" s="35"/>
      <c r="Z224" s="35"/>
      <c r="AA224" s="35"/>
      <c r="AB224" s="35"/>
      <c r="AC224" s="35"/>
      <c r="AD224" s="35"/>
      <c r="AE224" s="35"/>
      <c r="AR224" s="157" t="s">
        <v>202</v>
      </c>
      <c r="AT224" s="157" t="s">
        <v>197</v>
      </c>
      <c r="AU224" s="157" t="s">
        <v>109</v>
      </c>
      <c r="AY224" s="20" t="s">
        <v>195</v>
      </c>
      <c r="BE224" s="158">
        <f>IF(N224="základní",J224,0)</f>
        <v>0</v>
      </c>
      <c r="BF224" s="158">
        <f>IF(N224="snížená",J224,0)</f>
        <v>0</v>
      </c>
      <c r="BG224" s="158">
        <f>IF(N224="zákl. přenesená",J224,0)</f>
        <v>0</v>
      </c>
      <c r="BH224" s="158">
        <f>IF(N224="sníž. přenesená",J224,0)</f>
        <v>0</v>
      </c>
      <c r="BI224" s="158">
        <f>IF(N224="nulová",J224,0)</f>
        <v>0</v>
      </c>
      <c r="BJ224" s="20" t="s">
        <v>79</v>
      </c>
      <c r="BK224" s="158">
        <f>ROUND(I224*H224,2)</f>
        <v>0</v>
      </c>
      <c r="BL224" s="20" t="s">
        <v>202</v>
      </c>
      <c r="BM224" s="157" t="s">
        <v>2064</v>
      </c>
    </row>
    <row r="225" spans="1:65" s="2" customFormat="1" ht="14.45" customHeight="1">
      <c r="A225" s="35"/>
      <c r="B225" s="145"/>
      <c r="C225" s="146" t="s">
        <v>1181</v>
      </c>
      <c r="D225" s="146" t="s">
        <v>197</v>
      </c>
      <c r="E225" s="147" t="s">
        <v>5791</v>
      </c>
      <c r="F225" s="148" t="s">
        <v>5792</v>
      </c>
      <c r="G225" s="149" t="s">
        <v>4903</v>
      </c>
      <c r="H225" s="150">
        <v>1</v>
      </c>
      <c r="I225" s="151"/>
      <c r="J225" s="152">
        <f t="shared" si="13"/>
        <v>0</v>
      </c>
      <c r="K225" s="148" t="s">
        <v>3</v>
      </c>
      <c r="L225" s="36"/>
      <c r="M225" s="153" t="s">
        <v>3</v>
      </c>
      <c r="N225" s="154" t="s">
        <v>43</v>
      </c>
      <c r="O225" s="56"/>
      <c r="P225" s="155">
        <f>O225*H225</f>
        <v>0</v>
      </c>
      <c r="Q225" s="155">
        <v>0</v>
      </c>
      <c r="R225" s="155">
        <f>Q225*H225</f>
        <v>0</v>
      </c>
      <c r="S225" s="155">
        <v>0</v>
      </c>
      <c r="T225" s="156">
        <f>S225*H225</f>
        <v>0</v>
      </c>
      <c r="U225" s="35"/>
      <c r="V225" s="35"/>
      <c r="W225" s="35"/>
      <c r="X225" s="35"/>
      <c r="Y225" s="35"/>
      <c r="Z225" s="35"/>
      <c r="AA225" s="35"/>
      <c r="AB225" s="35"/>
      <c r="AC225" s="35"/>
      <c r="AD225" s="35"/>
      <c r="AE225" s="35"/>
      <c r="AR225" s="157" t="s">
        <v>202</v>
      </c>
      <c r="AT225" s="157" t="s">
        <v>197</v>
      </c>
      <c r="AU225" s="157" t="s">
        <v>109</v>
      </c>
      <c r="AY225" s="20" t="s">
        <v>195</v>
      </c>
      <c r="BE225" s="158">
        <f>IF(N225="základní",J225,0)</f>
        <v>0</v>
      </c>
      <c r="BF225" s="158">
        <f>IF(N225="snížená",J225,0)</f>
        <v>0</v>
      </c>
      <c r="BG225" s="158">
        <f>IF(N225="zákl. přenesená",J225,0)</f>
        <v>0</v>
      </c>
      <c r="BH225" s="158">
        <f>IF(N225="sníž. přenesená",J225,0)</f>
        <v>0</v>
      </c>
      <c r="BI225" s="158">
        <f>IF(N225="nulová",J225,0)</f>
        <v>0</v>
      </c>
      <c r="BJ225" s="20" t="s">
        <v>79</v>
      </c>
      <c r="BK225" s="158">
        <f>ROUND(I225*H225,2)</f>
        <v>0</v>
      </c>
      <c r="BL225" s="20" t="s">
        <v>202</v>
      </c>
      <c r="BM225" s="157" t="s">
        <v>2073</v>
      </c>
    </row>
    <row r="226" spans="1:65" s="2" customFormat="1" ht="14.45" customHeight="1">
      <c r="A226" s="35"/>
      <c r="B226" s="145"/>
      <c r="C226" s="146" t="s">
        <v>1186</v>
      </c>
      <c r="D226" s="146" t="s">
        <v>197</v>
      </c>
      <c r="E226" s="147" t="s">
        <v>5793</v>
      </c>
      <c r="F226" s="148" t="s">
        <v>5794</v>
      </c>
      <c r="G226" s="149" t="s">
        <v>4903</v>
      </c>
      <c r="H226" s="150">
        <v>120</v>
      </c>
      <c r="I226" s="151"/>
      <c r="J226" s="152">
        <f t="shared" si="13"/>
        <v>0</v>
      </c>
      <c r="K226" s="148" t="s">
        <v>3</v>
      </c>
      <c r="L226" s="36"/>
      <c r="M226" s="153" t="s">
        <v>3</v>
      </c>
      <c r="N226" s="154" t="s">
        <v>43</v>
      </c>
      <c r="O226" s="56"/>
      <c r="P226" s="155">
        <f>O226*H226</f>
        <v>0</v>
      </c>
      <c r="Q226" s="155">
        <v>0</v>
      </c>
      <c r="R226" s="155">
        <f>Q226*H226</f>
        <v>0</v>
      </c>
      <c r="S226" s="155">
        <v>0</v>
      </c>
      <c r="T226" s="156">
        <f>S226*H226</f>
        <v>0</v>
      </c>
      <c r="U226" s="35"/>
      <c r="V226" s="35"/>
      <c r="W226" s="35"/>
      <c r="X226" s="35"/>
      <c r="Y226" s="35"/>
      <c r="Z226" s="35"/>
      <c r="AA226" s="35"/>
      <c r="AB226" s="35"/>
      <c r="AC226" s="35"/>
      <c r="AD226" s="35"/>
      <c r="AE226" s="35"/>
      <c r="AR226" s="157" t="s">
        <v>202</v>
      </c>
      <c r="AT226" s="157" t="s">
        <v>197</v>
      </c>
      <c r="AU226" s="157" t="s">
        <v>109</v>
      </c>
      <c r="AY226" s="20" t="s">
        <v>195</v>
      </c>
      <c r="BE226" s="158">
        <f>IF(N226="základní",J226,0)</f>
        <v>0</v>
      </c>
      <c r="BF226" s="158">
        <f>IF(N226="snížená",J226,0)</f>
        <v>0</v>
      </c>
      <c r="BG226" s="158">
        <f>IF(N226="zákl. přenesená",J226,0)</f>
        <v>0</v>
      </c>
      <c r="BH226" s="158">
        <f>IF(N226="sníž. přenesená",J226,0)</f>
        <v>0</v>
      </c>
      <c r="BI226" s="158">
        <f>IF(N226="nulová",J226,0)</f>
        <v>0</v>
      </c>
      <c r="BJ226" s="20" t="s">
        <v>79</v>
      </c>
      <c r="BK226" s="158">
        <f>ROUND(I226*H226,2)</f>
        <v>0</v>
      </c>
      <c r="BL226" s="20" t="s">
        <v>202</v>
      </c>
      <c r="BM226" s="157" t="s">
        <v>2081</v>
      </c>
    </row>
    <row r="227" spans="1:65" s="2" customFormat="1" ht="14.45" customHeight="1">
      <c r="A227" s="35"/>
      <c r="B227" s="145"/>
      <c r="C227" s="146" t="s">
        <v>1191</v>
      </c>
      <c r="D227" s="146" t="s">
        <v>197</v>
      </c>
      <c r="E227" s="147" t="s">
        <v>5795</v>
      </c>
      <c r="F227" s="148" t="s">
        <v>5796</v>
      </c>
      <c r="G227" s="149" t="s">
        <v>4903</v>
      </c>
      <c r="H227" s="150">
        <v>180</v>
      </c>
      <c r="I227" s="151"/>
      <c r="J227" s="152">
        <f t="shared" si="13"/>
        <v>0</v>
      </c>
      <c r="K227" s="148" t="s">
        <v>3</v>
      </c>
      <c r="L227" s="36"/>
      <c r="M227" s="153" t="s">
        <v>3</v>
      </c>
      <c r="N227" s="154" t="s">
        <v>43</v>
      </c>
      <c r="O227" s="56"/>
      <c r="P227" s="155">
        <f>O227*H227</f>
        <v>0</v>
      </c>
      <c r="Q227" s="155">
        <v>0</v>
      </c>
      <c r="R227" s="155">
        <f>Q227*H227</f>
        <v>0</v>
      </c>
      <c r="S227" s="155">
        <v>0</v>
      </c>
      <c r="T227" s="156">
        <f>S227*H227</f>
        <v>0</v>
      </c>
      <c r="U227" s="35"/>
      <c r="V227" s="35"/>
      <c r="W227" s="35"/>
      <c r="X227" s="35"/>
      <c r="Y227" s="35"/>
      <c r="Z227" s="35"/>
      <c r="AA227" s="35"/>
      <c r="AB227" s="35"/>
      <c r="AC227" s="35"/>
      <c r="AD227" s="35"/>
      <c r="AE227" s="35"/>
      <c r="AR227" s="157" t="s">
        <v>202</v>
      </c>
      <c r="AT227" s="157" t="s">
        <v>197</v>
      </c>
      <c r="AU227" s="157" t="s">
        <v>109</v>
      </c>
      <c r="AY227" s="20" t="s">
        <v>195</v>
      </c>
      <c r="BE227" s="158">
        <f>IF(N227="základní",J227,0)</f>
        <v>0</v>
      </c>
      <c r="BF227" s="158">
        <f>IF(N227="snížená",J227,0)</f>
        <v>0</v>
      </c>
      <c r="BG227" s="158">
        <f>IF(N227="zákl. přenesená",J227,0)</f>
        <v>0</v>
      </c>
      <c r="BH227" s="158">
        <f>IF(N227="sníž. přenesená",J227,0)</f>
        <v>0</v>
      </c>
      <c r="BI227" s="158">
        <f>IF(N227="nulová",J227,0)</f>
        <v>0</v>
      </c>
      <c r="BJ227" s="20" t="s">
        <v>79</v>
      </c>
      <c r="BK227" s="158">
        <f>ROUND(I227*H227,2)</f>
        <v>0</v>
      </c>
      <c r="BL227" s="20" t="s">
        <v>202</v>
      </c>
      <c r="BM227" s="157" t="s">
        <v>2102</v>
      </c>
    </row>
    <row r="228" spans="1:65" s="2" customFormat="1" ht="14.45" customHeight="1">
      <c r="A228" s="35"/>
      <c r="B228" s="145"/>
      <c r="C228" s="146" t="s">
        <v>1195</v>
      </c>
      <c r="D228" s="146" t="s">
        <v>197</v>
      </c>
      <c r="E228" s="147" t="s">
        <v>5797</v>
      </c>
      <c r="F228" s="148" t="s">
        <v>5798</v>
      </c>
      <c r="G228" s="149" t="s">
        <v>4903</v>
      </c>
      <c r="H228" s="150">
        <v>150</v>
      </c>
      <c r="I228" s="151"/>
      <c r="J228" s="152">
        <f t="shared" si="13"/>
        <v>0</v>
      </c>
      <c r="K228" s="148" t="s">
        <v>3</v>
      </c>
      <c r="L228" s="36"/>
      <c r="M228" s="153" t="s">
        <v>3</v>
      </c>
      <c r="N228" s="154" t="s">
        <v>43</v>
      </c>
      <c r="O228" s="56"/>
      <c r="P228" s="155">
        <f>O228*H228</f>
        <v>0</v>
      </c>
      <c r="Q228" s="155">
        <v>0</v>
      </c>
      <c r="R228" s="155">
        <f>Q228*H228</f>
        <v>0</v>
      </c>
      <c r="S228" s="155">
        <v>0</v>
      </c>
      <c r="T228" s="156">
        <f>S228*H228</f>
        <v>0</v>
      </c>
      <c r="U228" s="35"/>
      <c r="V228" s="35"/>
      <c r="W228" s="35"/>
      <c r="X228" s="35"/>
      <c r="Y228" s="35"/>
      <c r="Z228" s="35"/>
      <c r="AA228" s="35"/>
      <c r="AB228" s="35"/>
      <c r="AC228" s="35"/>
      <c r="AD228" s="35"/>
      <c r="AE228" s="35"/>
      <c r="AR228" s="157" t="s">
        <v>202</v>
      </c>
      <c r="AT228" s="157" t="s">
        <v>197</v>
      </c>
      <c r="AU228" s="157" t="s">
        <v>109</v>
      </c>
      <c r="AY228" s="20" t="s">
        <v>195</v>
      </c>
      <c r="BE228" s="158">
        <f>IF(N228="základní",J228,0)</f>
        <v>0</v>
      </c>
      <c r="BF228" s="158">
        <f>IF(N228="snížená",J228,0)</f>
        <v>0</v>
      </c>
      <c r="BG228" s="158">
        <f>IF(N228="zákl. přenesená",J228,0)</f>
        <v>0</v>
      </c>
      <c r="BH228" s="158">
        <f>IF(N228="sníž. přenesená",J228,0)</f>
        <v>0</v>
      </c>
      <c r="BI228" s="158">
        <f>IF(N228="nulová",J228,0)</f>
        <v>0</v>
      </c>
      <c r="BJ228" s="20" t="s">
        <v>79</v>
      </c>
      <c r="BK228" s="158">
        <f>ROUND(I228*H228,2)</f>
        <v>0</v>
      </c>
      <c r="BL228" s="20" t="s">
        <v>202</v>
      </c>
      <c r="BM228" s="157" t="s">
        <v>2113</v>
      </c>
    </row>
    <row r="229" spans="1:65" s="12" customFormat="1" ht="20.85" customHeight="1">
      <c r="B229" s="132"/>
      <c r="D229" s="133" t="s">
        <v>71</v>
      </c>
      <c r="E229" s="143" t="s">
        <v>4977</v>
      </c>
      <c r="F229" s="143" t="s">
        <v>5799</v>
      </c>
      <c r="I229" s="135"/>
      <c r="J229" s="144">
        <f>BK229</f>
        <v>0</v>
      </c>
      <c r="L229" s="132"/>
      <c r="M229" s="137"/>
      <c r="N229" s="138"/>
      <c r="O229" s="138"/>
      <c r="P229" s="139">
        <f>SUM(P230:P239)</f>
        <v>0</v>
      </c>
      <c r="Q229" s="138"/>
      <c r="R229" s="139">
        <f>SUM(R230:R239)</f>
        <v>0</v>
      </c>
      <c r="S229" s="138"/>
      <c r="T229" s="140">
        <f>SUM(T230:T239)</f>
        <v>0</v>
      </c>
      <c r="AR229" s="133" t="s">
        <v>79</v>
      </c>
      <c r="AT229" s="141" t="s">
        <v>71</v>
      </c>
      <c r="AU229" s="141" t="s">
        <v>81</v>
      </c>
      <c r="AY229" s="133" t="s">
        <v>195</v>
      </c>
      <c r="BK229" s="142">
        <f>SUM(BK230:BK239)</f>
        <v>0</v>
      </c>
    </row>
    <row r="230" spans="1:65" s="2" customFormat="1" ht="24.2" customHeight="1">
      <c r="A230" s="35"/>
      <c r="B230" s="145"/>
      <c r="C230" s="146" t="s">
        <v>1199</v>
      </c>
      <c r="D230" s="146" t="s">
        <v>197</v>
      </c>
      <c r="E230" s="147" t="s">
        <v>5800</v>
      </c>
      <c r="F230" s="148" t="s">
        <v>5801</v>
      </c>
      <c r="G230" s="149" t="s">
        <v>4903</v>
      </c>
      <c r="H230" s="150">
        <v>57</v>
      </c>
      <c r="I230" s="151"/>
      <c r="J230" s="152">
        <f t="shared" ref="J230:J239" si="14">ROUND(I230*H230,2)</f>
        <v>0</v>
      </c>
      <c r="K230" s="148" t="s">
        <v>3</v>
      </c>
      <c r="L230" s="36"/>
      <c r="M230" s="153" t="s">
        <v>3</v>
      </c>
      <c r="N230" s="154" t="s">
        <v>43</v>
      </c>
      <c r="O230" s="56"/>
      <c r="P230" s="155">
        <f>O230*H230</f>
        <v>0</v>
      </c>
      <c r="Q230" s="155">
        <v>0</v>
      </c>
      <c r="R230" s="155">
        <f>Q230*H230</f>
        <v>0</v>
      </c>
      <c r="S230" s="155">
        <v>0</v>
      </c>
      <c r="T230" s="156">
        <f>S230*H230</f>
        <v>0</v>
      </c>
      <c r="U230" s="35"/>
      <c r="V230" s="35"/>
      <c r="W230" s="35"/>
      <c r="X230" s="35"/>
      <c r="Y230" s="35"/>
      <c r="Z230" s="35"/>
      <c r="AA230" s="35"/>
      <c r="AB230" s="35"/>
      <c r="AC230" s="35"/>
      <c r="AD230" s="35"/>
      <c r="AE230" s="35"/>
      <c r="AR230" s="157" t="s">
        <v>202</v>
      </c>
      <c r="AT230" s="157" t="s">
        <v>197</v>
      </c>
      <c r="AU230" s="157" t="s">
        <v>109</v>
      </c>
      <c r="AY230" s="20" t="s">
        <v>195</v>
      </c>
      <c r="BE230" s="158">
        <f>IF(N230="základní",J230,0)</f>
        <v>0</v>
      </c>
      <c r="BF230" s="158">
        <f>IF(N230="snížená",J230,0)</f>
        <v>0</v>
      </c>
      <c r="BG230" s="158">
        <f>IF(N230="zákl. přenesená",J230,0)</f>
        <v>0</v>
      </c>
      <c r="BH230" s="158">
        <f>IF(N230="sníž. přenesená",J230,0)</f>
        <v>0</v>
      </c>
      <c r="BI230" s="158">
        <f>IF(N230="nulová",J230,0)</f>
        <v>0</v>
      </c>
      <c r="BJ230" s="20" t="s">
        <v>79</v>
      </c>
      <c r="BK230" s="158">
        <f>ROUND(I230*H230,2)</f>
        <v>0</v>
      </c>
      <c r="BL230" s="20" t="s">
        <v>202</v>
      </c>
      <c r="BM230" s="157" t="s">
        <v>2124</v>
      </c>
    </row>
    <row r="231" spans="1:65" s="2" customFormat="1" ht="24.2" customHeight="1">
      <c r="A231" s="35"/>
      <c r="B231" s="145"/>
      <c r="C231" s="146" t="s">
        <v>1206</v>
      </c>
      <c r="D231" s="146" t="s">
        <v>197</v>
      </c>
      <c r="E231" s="147" t="s">
        <v>5802</v>
      </c>
      <c r="F231" s="148" t="s">
        <v>5803</v>
      </c>
      <c r="G231" s="149" t="s">
        <v>4903</v>
      </c>
      <c r="H231" s="150">
        <v>2</v>
      </c>
      <c r="I231" s="151"/>
      <c r="J231" s="152">
        <f t="shared" si="14"/>
        <v>0</v>
      </c>
      <c r="K231" s="148" t="s">
        <v>3</v>
      </c>
      <c r="L231" s="36"/>
      <c r="M231" s="153" t="s">
        <v>3</v>
      </c>
      <c r="N231" s="154" t="s">
        <v>43</v>
      </c>
      <c r="O231" s="56"/>
      <c r="P231" s="155">
        <f>O231*H231</f>
        <v>0</v>
      </c>
      <c r="Q231" s="155">
        <v>0</v>
      </c>
      <c r="R231" s="155">
        <f>Q231*H231</f>
        <v>0</v>
      </c>
      <c r="S231" s="155">
        <v>0</v>
      </c>
      <c r="T231" s="156">
        <f>S231*H231</f>
        <v>0</v>
      </c>
      <c r="U231" s="35"/>
      <c r="V231" s="35"/>
      <c r="W231" s="35"/>
      <c r="X231" s="35"/>
      <c r="Y231" s="35"/>
      <c r="Z231" s="35"/>
      <c r="AA231" s="35"/>
      <c r="AB231" s="35"/>
      <c r="AC231" s="35"/>
      <c r="AD231" s="35"/>
      <c r="AE231" s="35"/>
      <c r="AR231" s="157" t="s">
        <v>202</v>
      </c>
      <c r="AT231" s="157" t="s">
        <v>197</v>
      </c>
      <c r="AU231" s="157" t="s">
        <v>109</v>
      </c>
      <c r="AY231" s="20" t="s">
        <v>195</v>
      </c>
      <c r="BE231" s="158">
        <f>IF(N231="základní",J231,0)</f>
        <v>0</v>
      </c>
      <c r="BF231" s="158">
        <f>IF(N231="snížená",J231,0)</f>
        <v>0</v>
      </c>
      <c r="BG231" s="158">
        <f>IF(N231="zákl. přenesená",J231,0)</f>
        <v>0</v>
      </c>
      <c r="BH231" s="158">
        <f>IF(N231="sníž. přenesená",J231,0)</f>
        <v>0</v>
      </c>
      <c r="BI231" s="158">
        <f>IF(N231="nulová",J231,0)</f>
        <v>0</v>
      </c>
      <c r="BJ231" s="20" t="s">
        <v>79</v>
      </c>
      <c r="BK231" s="158">
        <f>ROUND(I231*H231,2)</f>
        <v>0</v>
      </c>
      <c r="BL231" s="20" t="s">
        <v>202</v>
      </c>
      <c r="BM231" s="157" t="s">
        <v>2134</v>
      </c>
    </row>
    <row r="232" spans="1:65" s="2" customFormat="1" ht="24.2" customHeight="1">
      <c r="A232" s="35"/>
      <c r="B232" s="145"/>
      <c r="C232" s="146" t="s">
        <v>1213</v>
      </c>
      <c r="D232" s="146" t="s">
        <v>197</v>
      </c>
      <c r="E232" s="147" t="s">
        <v>5804</v>
      </c>
      <c r="F232" s="148" t="s">
        <v>5805</v>
      </c>
      <c r="G232" s="149" t="s">
        <v>4903</v>
      </c>
      <c r="H232" s="150">
        <v>29</v>
      </c>
      <c r="I232" s="151"/>
      <c r="J232" s="152">
        <f t="shared" si="14"/>
        <v>0</v>
      </c>
      <c r="K232" s="148" t="s">
        <v>3</v>
      </c>
      <c r="L232" s="36"/>
      <c r="M232" s="153" t="s">
        <v>3</v>
      </c>
      <c r="N232" s="154" t="s">
        <v>43</v>
      </c>
      <c r="O232" s="56"/>
      <c r="P232" s="155">
        <f>O232*H232</f>
        <v>0</v>
      </c>
      <c r="Q232" s="155">
        <v>0</v>
      </c>
      <c r="R232" s="155">
        <f>Q232*H232</f>
        <v>0</v>
      </c>
      <c r="S232" s="155">
        <v>0</v>
      </c>
      <c r="T232" s="156">
        <f>S232*H232</f>
        <v>0</v>
      </c>
      <c r="U232" s="35"/>
      <c r="V232" s="35"/>
      <c r="W232" s="35"/>
      <c r="X232" s="35"/>
      <c r="Y232" s="35"/>
      <c r="Z232" s="35"/>
      <c r="AA232" s="35"/>
      <c r="AB232" s="35"/>
      <c r="AC232" s="35"/>
      <c r="AD232" s="35"/>
      <c r="AE232" s="35"/>
      <c r="AR232" s="157" t="s">
        <v>202</v>
      </c>
      <c r="AT232" s="157" t="s">
        <v>197</v>
      </c>
      <c r="AU232" s="157" t="s">
        <v>109</v>
      </c>
      <c r="AY232" s="20" t="s">
        <v>195</v>
      </c>
      <c r="BE232" s="158">
        <f>IF(N232="základní",J232,0)</f>
        <v>0</v>
      </c>
      <c r="BF232" s="158">
        <f>IF(N232="snížená",J232,0)</f>
        <v>0</v>
      </c>
      <c r="BG232" s="158">
        <f>IF(N232="zákl. přenesená",J232,0)</f>
        <v>0</v>
      </c>
      <c r="BH232" s="158">
        <f>IF(N232="sníž. přenesená",J232,0)</f>
        <v>0</v>
      </c>
      <c r="BI232" s="158">
        <f>IF(N232="nulová",J232,0)</f>
        <v>0</v>
      </c>
      <c r="BJ232" s="20" t="s">
        <v>79</v>
      </c>
      <c r="BK232" s="158">
        <f>ROUND(I232*H232,2)</f>
        <v>0</v>
      </c>
      <c r="BL232" s="20" t="s">
        <v>202</v>
      </c>
      <c r="BM232" s="157" t="s">
        <v>2147</v>
      </c>
    </row>
    <row r="233" spans="1:65" s="2" customFormat="1" ht="24.2" customHeight="1">
      <c r="A233" s="35"/>
      <c r="B233" s="145"/>
      <c r="C233" s="146" t="s">
        <v>1217</v>
      </c>
      <c r="D233" s="146" t="s">
        <v>197</v>
      </c>
      <c r="E233" s="147" t="s">
        <v>5806</v>
      </c>
      <c r="F233" s="148" t="s">
        <v>5807</v>
      </c>
      <c r="G233" s="149" t="s">
        <v>4903</v>
      </c>
      <c r="H233" s="150">
        <v>5</v>
      </c>
      <c r="I233" s="151"/>
      <c r="J233" s="152">
        <f t="shared" si="14"/>
        <v>0</v>
      </c>
      <c r="K233" s="148" t="s">
        <v>3</v>
      </c>
      <c r="L233" s="36"/>
      <c r="M233" s="153" t="s">
        <v>3</v>
      </c>
      <c r="N233" s="154" t="s">
        <v>43</v>
      </c>
      <c r="O233" s="56"/>
      <c r="P233" s="155">
        <f>O233*H233</f>
        <v>0</v>
      </c>
      <c r="Q233" s="155">
        <v>0</v>
      </c>
      <c r="R233" s="155">
        <f>Q233*H233</f>
        <v>0</v>
      </c>
      <c r="S233" s="155">
        <v>0</v>
      </c>
      <c r="T233" s="156">
        <f>S233*H233</f>
        <v>0</v>
      </c>
      <c r="U233" s="35"/>
      <c r="V233" s="35"/>
      <c r="W233" s="35"/>
      <c r="X233" s="35"/>
      <c r="Y233" s="35"/>
      <c r="Z233" s="35"/>
      <c r="AA233" s="35"/>
      <c r="AB233" s="35"/>
      <c r="AC233" s="35"/>
      <c r="AD233" s="35"/>
      <c r="AE233" s="35"/>
      <c r="AR233" s="157" t="s">
        <v>202</v>
      </c>
      <c r="AT233" s="157" t="s">
        <v>197</v>
      </c>
      <c r="AU233" s="157" t="s">
        <v>109</v>
      </c>
      <c r="AY233" s="20" t="s">
        <v>195</v>
      </c>
      <c r="BE233" s="158">
        <f>IF(N233="základní",J233,0)</f>
        <v>0</v>
      </c>
      <c r="BF233" s="158">
        <f>IF(N233="snížená",J233,0)</f>
        <v>0</v>
      </c>
      <c r="BG233" s="158">
        <f>IF(N233="zákl. přenesená",J233,0)</f>
        <v>0</v>
      </c>
      <c r="BH233" s="158">
        <f>IF(N233="sníž. přenesená",J233,0)</f>
        <v>0</v>
      </c>
      <c r="BI233" s="158">
        <f>IF(N233="nulová",J233,0)</f>
        <v>0</v>
      </c>
      <c r="BJ233" s="20" t="s">
        <v>79</v>
      </c>
      <c r="BK233" s="158">
        <f>ROUND(I233*H233,2)</f>
        <v>0</v>
      </c>
      <c r="BL233" s="20" t="s">
        <v>202</v>
      </c>
      <c r="BM233" s="157" t="s">
        <v>2161</v>
      </c>
    </row>
    <row r="234" spans="1:65" s="2" customFormat="1" ht="24.2" customHeight="1">
      <c r="A234" s="35"/>
      <c r="B234" s="145"/>
      <c r="C234" s="146" t="s">
        <v>1222</v>
      </c>
      <c r="D234" s="146" t="s">
        <v>197</v>
      </c>
      <c r="E234" s="147" t="s">
        <v>5808</v>
      </c>
      <c r="F234" s="148" t="s">
        <v>5809</v>
      </c>
      <c r="G234" s="149" t="s">
        <v>4903</v>
      </c>
      <c r="H234" s="150">
        <v>3</v>
      </c>
      <c r="I234" s="151"/>
      <c r="J234" s="152">
        <f t="shared" si="14"/>
        <v>0</v>
      </c>
      <c r="K234" s="148" t="s">
        <v>3</v>
      </c>
      <c r="L234" s="36"/>
      <c r="M234" s="153" t="s">
        <v>3</v>
      </c>
      <c r="N234" s="154" t="s">
        <v>43</v>
      </c>
      <c r="O234" s="56"/>
      <c r="P234" s="155">
        <f>O234*H234</f>
        <v>0</v>
      </c>
      <c r="Q234" s="155">
        <v>0</v>
      </c>
      <c r="R234" s="155">
        <f>Q234*H234</f>
        <v>0</v>
      </c>
      <c r="S234" s="155">
        <v>0</v>
      </c>
      <c r="T234" s="156">
        <f>S234*H234</f>
        <v>0</v>
      </c>
      <c r="U234" s="35"/>
      <c r="V234" s="35"/>
      <c r="W234" s="35"/>
      <c r="X234" s="35"/>
      <c r="Y234" s="35"/>
      <c r="Z234" s="35"/>
      <c r="AA234" s="35"/>
      <c r="AB234" s="35"/>
      <c r="AC234" s="35"/>
      <c r="AD234" s="35"/>
      <c r="AE234" s="35"/>
      <c r="AR234" s="157" t="s">
        <v>202</v>
      </c>
      <c r="AT234" s="157" t="s">
        <v>197</v>
      </c>
      <c r="AU234" s="157" t="s">
        <v>109</v>
      </c>
      <c r="AY234" s="20" t="s">
        <v>195</v>
      </c>
      <c r="BE234" s="158">
        <f>IF(N234="základní",J234,0)</f>
        <v>0</v>
      </c>
      <c r="BF234" s="158">
        <f>IF(N234="snížená",J234,0)</f>
        <v>0</v>
      </c>
      <c r="BG234" s="158">
        <f>IF(N234="zákl. přenesená",J234,0)</f>
        <v>0</v>
      </c>
      <c r="BH234" s="158">
        <f>IF(N234="sníž. přenesená",J234,0)</f>
        <v>0</v>
      </c>
      <c r="BI234" s="158">
        <f>IF(N234="nulová",J234,0)</f>
        <v>0</v>
      </c>
      <c r="BJ234" s="20" t="s">
        <v>79</v>
      </c>
      <c r="BK234" s="158">
        <f>ROUND(I234*H234,2)</f>
        <v>0</v>
      </c>
      <c r="BL234" s="20" t="s">
        <v>202</v>
      </c>
      <c r="BM234" s="157" t="s">
        <v>2171</v>
      </c>
    </row>
    <row r="235" spans="1:65" s="2" customFormat="1" ht="14.45" customHeight="1">
      <c r="A235" s="35"/>
      <c r="B235" s="145"/>
      <c r="C235" s="146" t="s">
        <v>1228</v>
      </c>
      <c r="D235" s="146" t="s">
        <v>197</v>
      </c>
      <c r="E235" s="147" t="s">
        <v>5810</v>
      </c>
      <c r="F235" s="148" t="s">
        <v>5811</v>
      </c>
      <c r="G235" s="149" t="s">
        <v>4903</v>
      </c>
      <c r="H235" s="150">
        <v>1</v>
      </c>
      <c r="I235" s="151"/>
      <c r="J235" s="152">
        <f t="shared" si="14"/>
        <v>0</v>
      </c>
      <c r="K235" s="148" t="s">
        <v>3</v>
      </c>
      <c r="L235" s="36"/>
      <c r="M235" s="153" t="s">
        <v>3</v>
      </c>
      <c r="N235" s="154" t="s">
        <v>43</v>
      </c>
      <c r="O235" s="56"/>
      <c r="P235" s="155">
        <f>O235*H235</f>
        <v>0</v>
      </c>
      <c r="Q235" s="155">
        <v>0</v>
      </c>
      <c r="R235" s="155">
        <f>Q235*H235</f>
        <v>0</v>
      </c>
      <c r="S235" s="155">
        <v>0</v>
      </c>
      <c r="T235" s="156">
        <f>S235*H235</f>
        <v>0</v>
      </c>
      <c r="U235" s="35"/>
      <c r="V235" s="35"/>
      <c r="W235" s="35"/>
      <c r="X235" s="35"/>
      <c r="Y235" s="35"/>
      <c r="Z235" s="35"/>
      <c r="AA235" s="35"/>
      <c r="AB235" s="35"/>
      <c r="AC235" s="35"/>
      <c r="AD235" s="35"/>
      <c r="AE235" s="35"/>
      <c r="AR235" s="157" t="s">
        <v>202</v>
      </c>
      <c r="AT235" s="157" t="s">
        <v>197</v>
      </c>
      <c r="AU235" s="157" t="s">
        <v>109</v>
      </c>
      <c r="AY235" s="20" t="s">
        <v>195</v>
      </c>
      <c r="BE235" s="158">
        <f>IF(N235="základní",J235,0)</f>
        <v>0</v>
      </c>
      <c r="BF235" s="158">
        <f>IF(N235="snížená",J235,0)</f>
        <v>0</v>
      </c>
      <c r="BG235" s="158">
        <f>IF(N235="zákl. přenesená",J235,0)</f>
        <v>0</v>
      </c>
      <c r="BH235" s="158">
        <f>IF(N235="sníž. přenesená",J235,0)</f>
        <v>0</v>
      </c>
      <c r="BI235" s="158">
        <f>IF(N235="nulová",J235,0)</f>
        <v>0</v>
      </c>
      <c r="BJ235" s="20" t="s">
        <v>79</v>
      </c>
      <c r="BK235" s="158">
        <f>ROUND(I235*H235,2)</f>
        <v>0</v>
      </c>
      <c r="BL235" s="20" t="s">
        <v>202</v>
      </c>
      <c r="BM235" s="157" t="s">
        <v>2180</v>
      </c>
    </row>
    <row r="236" spans="1:65" s="2" customFormat="1" ht="24.2" customHeight="1">
      <c r="A236" s="35"/>
      <c r="B236" s="145"/>
      <c r="C236" s="146" t="s">
        <v>1233</v>
      </c>
      <c r="D236" s="146" t="s">
        <v>197</v>
      </c>
      <c r="E236" s="147" t="s">
        <v>5812</v>
      </c>
      <c r="F236" s="148" t="s">
        <v>5813</v>
      </c>
      <c r="G236" s="149" t="s">
        <v>4903</v>
      </c>
      <c r="H236" s="150">
        <v>54</v>
      </c>
      <c r="I236" s="151"/>
      <c r="J236" s="152">
        <f t="shared" si="14"/>
        <v>0</v>
      </c>
      <c r="K236" s="148" t="s">
        <v>3</v>
      </c>
      <c r="L236" s="36"/>
      <c r="M236" s="153" t="s">
        <v>3</v>
      </c>
      <c r="N236" s="154" t="s">
        <v>43</v>
      </c>
      <c r="O236" s="56"/>
      <c r="P236" s="155">
        <f>O236*H236</f>
        <v>0</v>
      </c>
      <c r="Q236" s="155">
        <v>0</v>
      </c>
      <c r="R236" s="155">
        <f>Q236*H236</f>
        <v>0</v>
      </c>
      <c r="S236" s="155">
        <v>0</v>
      </c>
      <c r="T236" s="156">
        <f>S236*H236</f>
        <v>0</v>
      </c>
      <c r="U236" s="35"/>
      <c r="V236" s="35"/>
      <c r="W236" s="35"/>
      <c r="X236" s="35"/>
      <c r="Y236" s="35"/>
      <c r="Z236" s="35"/>
      <c r="AA236" s="35"/>
      <c r="AB236" s="35"/>
      <c r="AC236" s="35"/>
      <c r="AD236" s="35"/>
      <c r="AE236" s="35"/>
      <c r="AR236" s="157" t="s">
        <v>202</v>
      </c>
      <c r="AT236" s="157" t="s">
        <v>197</v>
      </c>
      <c r="AU236" s="157" t="s">
        <v>109</v>
      </c>
      <c r="AY236" s="20" t="s">
        <v>195</v>
      </c>
      <c r="BE236" s="158">
        <f>IF(N236="základní",J236,0)</f>
        <v>0</v>
      </c>
      <c r="BF236" s="158">
        <f>IF(N236="snížená",J236,0)</f>
        <v>0</v>
      </c>
      <c r="BG236" s="158">
        <f>IF(N236="zákl. přenesená",J236,0)</f>
        <v>0</v>
      </c>
      <c r="BH236" s="158">
        <f>IF(N236="sníž. přenesená",J236,0)</f>
        <v>0</v>
      </c>
      <c r="BI236" s="158">
        <f>IF(N236="nulová",J236,0)</f>
        <v>0</v>
      </c>
      <c r="BJ236" s="20" t="s">
        <v>79</v>
      </c>
      <c r="BK236" s="158">
        <f>ROUND(I236*H236,2)</f>
        <v>0</v>
      </c>
      <c r="BL236" s="20" t="s">
        <v>202</v>
      </c>
      <c r="BM236" s="157" t="s">
        <v>2190</v>
      </c>
    </row>
    <row r="237" spans="1:65" s="2" customFormat="1" ht="24.2" customHeight="1">
      <c r="A237" s="35"/>
      <c r="B237" s="145"/>
      <c r="C237" s="146" t="s">
        <v>1255</v>
      </c>
      <c r="D237" s="146" t="s">
        <v>197</v>
      </c>
      <c r="E237" s="147" t="s">
        <v>5814</v>
      </c>
      <c r="F237" s="148" t="s">
        <v>5815</v>
      </c>
      <c r="G237" s="149" t="s">
        <v>4903</v>
      </c>
      <c r="H237" s="150">
        <v>36</v>
      </c>
      <c r="I237" s="151"/>
      <c r="J237" s="152">
        <f t="shared" si="14"/>
        <v>0</v>
      </c>
      <c r="K237" s="148" t="s">
        <v>3</v>
      </c>
      <c r="L237" s="36"/>
      <c r="M237" s="153" t="s">
        <v>3</v>
      </c>
      <c r="N237" s="154" t="s">
        <v>43</v>
      </c>
      <c r="O237" s="56"/>
      <c r="P237" s="155">
        <f>O237*H237</f>
        <v>0</v>
      </c>
      <c r="Q237" s="155">
        <v>0</v>
      </c>
      <c r="R237" s="155">
        <f>Q237*H237</f>
        <v>0</v>
      </c>
      <c r="S237" s="155">
        <v>0</v>
      </c>
      <c r="T237" s="156">
        <f>S237*H237</f>
        <v>0</v>
      </c>
      <c r="U237" s="35"/>
      <c r="V237" s="35"/>
      <c r="W237" s="35"/>
      <c r="X237" s="35"/>
      <c r="Y237" s="35"/>
      <c r="Z237" s="35"/>
      <c r="AA237" s="35"/>
      <c r="AB237" s="35"/>
      <c r="AC237" s="35"/>
      <c r="AD237" s="35"/>
      <c r="AE237" s="35"/>
      <c r="AR237" s="157" t="s">
        <v>202</v>
      </c>
      <c r="AT237" s="157" t="s">
        <v>197</v>
      </c>
      <c r="AU237" s="157" t="s">
        <v>109</v>
      </c>
      <c r="AY237" s="20" t="s">
        <v>195</v>
      </c>
      <c r="BE237" s="158">
        <f>IF(N237="základní",J237,0)</f>
        <v>0</v>
      </c>
      <c r="BF237" s="158">
        <f>IF(N237="snížená",J237,0)</f>
        <v>0</v>
      </c>
      <c r="BG237" s="158">
        <f>IF(N237="zákl. přenesená",J237,0)</f>
        <v>0</v>
      </c>
      <c r="BH237" s="158">
        <f>IF(N237="sníž. přenesená",J237,0)</f>
        <v>0</v>
      </c>
      <c r="BI237" s="158">
        <f>IF(N237="nulová",J237,0)</f>
        <v>0</v>
      </c>
      <c r="BJ237" s="20" t="s">
        <v>79</v>
      </c>
      <c r="BK237" s="158">
        <f>ROUND(I237*H237,2)</f>
        <v>0</v>
      </c>
      <c r="BL237" s="20" t="s">
        <v>202</v>
      </c>
      <c r="BM237" s="157" t="s">
        <v>2199</v>
      </c>
    </row>
    <row r="238" spans="1:65" s="2" customFormat="1" ht="24.2" customHeight="1">
      <c r="A238" s="35"/>
      <c r="B238" s="145"/>
      <c r="C238" s="146" t="s">
        <v>1259</v>
      </c>
      <c r="D238" s="146" t="s">
        <v>197</v>
      </c>
      <c r="E238" s="147" t="s">
        <v>5816</v>
      </c>
      <c r="F238" s="148" t="s">
        <v>5817</v>
      </c>
      <c r="G238" s="149" t="s">
        <v>4903</v>
      </c>
      <c r="H238" s="150">
        <v>2</v>
      </c>
      <c r="I238" s="151"/>
      <c r="J238" s="152">
        <f t="shared" si="14"/>
        <v>0</v>
      </c>
      <c r="K238" s="148" t="s">
        <v>3</v>
      </c>
      <c r="L238" s="36"/>
      <c r="M238" s="153" t="s">
        <v>3</v>
      </c>
      <c r="N238" s="154" t="s">
        <v>43</v>
      </c>
      <c r="O238" s="56"/>
      <c r="P238" s="155">
        <f>O238*H238</f>
        <v>0</v>
      </c>
      <c r="Q238" s="155">
        <v>0</v>
      </c>
      <c r="R238" s="155">
        <f>Q238*H238</f>
        <v>0</v>
      </c>
      <c r="S238" s="155">
        <v>0</v>
      </c>
      <c r="T238" s="156">
        <f>S238*H238</f>
        <v>0</v>
      </c>
      <c r="U238" s="35"/>
      <c r="V238" s="35"/>
      <c r="W238" s="35"/>
      <c r="X238" s="35"/>
      <c r="Y238" s="35"/>
      <c r="Z238" s="35"/>
      <c r="AA238" s="35"/>
      <c r="AB238" s="35"/>
      <c r="AC238" s="35"/>
      <c r="AD238" s="35"/>
      <c r="AE238" s="35"/>
      <c r="AR238" s="157" t="s">
        <v>202</v>
      </c>
      <c r="AT238" s="157" t="s">
        <v>197</v>
      </c>
      <c r="AU238" s="157" t="s">
        <v>109</v>
      </c>
      <c r="AY238" s="20" t="s">
        <v>195</v>
      </c>
      <c r="BE238" s="158">
        <f>IF(N238="základní",J238,0)</f>
        <v>0</v>
      </c>
      <c r="BF238" s="158">
        <f>IF(N238="snížená",J238,0)</f>
        <v>0</v>
      </c>
      <c r="BG238" s="158">
        <f>IF(N238="zákl. přenesená",J238,0)</f>
        <v>0</v>
      </c>
      <c r="BH238" s="158">
        <f>IF(N238="sníž. přenesená",J238,0)</f>
        <v>0</v>
      </c>
      <c r="BI238" s="158">
        <f>IF(N238="nulová",J238,0)</f>
        <v>0</v>
      </c>
      <c r="BJ238" s="20" t="s">
        <v>79</v>
      </c>
      <c r="BK238" s="158">
        <f>ROUND(I238*H238,2)</f>
        <v>0</v>
      </c>
      <c r="BL238" s="20" t="s">
        <v>202</v>
      </c>
      <c r="BM238" s="157" t="s">
        <v>2210</v>
      </c>
    </row>
    <row r="239" spans="1:65" s="2" customFormat="1" ht="14.45" customHeight="1">
      <c r="A239" s="35"/>
      <c r="B239" s="145"/>
      <c r="C239" s="146" t="s">
        <v>1291</v>
      </c>
      <c r="D239" s="146" t="s">
        <v>197</v>
      </c>
      <c r="E239" s="147" t="s">
        <v>5818</v>
      </c>
      <c r="F239" s="148" t="s">
        <v>5819</v>
      </c>
      <c r="G239" s="149" t="s">
        <v>4903</v>
      </c>
      <c r="H239" s="150">
        <v>2</v>
      </c>
      <c r="I239" s="151"/>
      <c r="J239" s="152">
        <f t="shared" si="14"/>
        <v>0</v>
      </c>
      <c r="K239" s="148" t="s">
        <v>3</v>
      </c>
      <c r="L239" s="36"/>
      <c r="M239" s="153" t="s">
        <v>3</v>
      </c>
      <c r="N239" s="154" t="s">
        <v>43</v>
      </c>
      <c r="O239" s="56"/>
      <c r="P239" s="155">
        <f>O239*H239</f>
        <v>0</v>
      </c>
      <c r="Q239" s="155">
        <v>0</v>
      </c>
      <c r="R239" s="155">
        <f>Q239*H239</f>
        <v>0</v>
      </c>
      <c r="S239" s="155">
        <v>0</v>
      </c>
      <c r="T239" s="156">
        <f>S239*H239</f>
        <v>0</v>
      </c>
      <c r="U239" s="35"/>
      <c r="V239" s="35"/>
      <c r="W239" s="35"/>
      <c r="X239" s="35"/>
      <c r="Y239" s="35"/>
      <c r="Z239" s="35"/>
      <c r="AA239" s="35"/>
      <c r="AB239" s="35"/>
      <c r="AC239" s="35"/>
      <c r="AD239" s="35"/>
      <c r="AE239" s="35"/>
      <c r="AR239" s="157" t="s">
        <v>202</v>
      </c>
      <c r="AT239" s="157" t="s">
        <v>197</v>
      </c>
      <c r="AU239" s="157" t="s">
        <v>109</v>
      </c>
      <c r="AY239" s="20" t="s">
        <v>195</v>
      </c>
      <c r="BE239" s="158">
        <f>IF(N239="základní",J239,0)</f>
        <v>0</v>
      </c>
      <c r="BF239" s="158">
        <f>IF(N239="snížená",J239,0)</f>
        <v>0</v>
      </c>
      <c r="BG239" s="158">
        <f>IF(N239="zákl. přenesená",J239,0)</f>
        <v>0</v>
      </c>
      <c r="BH239" s="158">
        <f>IF(N239="sníž. přenesená",J239,0)</f>
        <v>0</v>
      </c>
      <c r="BI239" s="158">
        <f>IF(N239="nulová",J239,0)</f>
        <v>0</v>
      </c>
      <c r="BJ239" s="20" t="s">
        <v>79</v>
      </c>
      <c r="BK239" s="158">
        <f>ROUND(I239*H239,2)</f>
        <v>0</v>
      </c>
      <c r="BL239" s="20" t="s">
        <v>202</v>
      </c>
      <c r="BM239" s="157" t="s">
        <v>2219</v>
      </c>
    </row>
    <row r="240" spans="1:65" s="12" customFormat="1" ht="20.85" customHeight="1">
      <c r="B240" s="132"/>
      <c r="D240" s="133" t="s">
        <v>71</v>
      </c>
      <c r="E240" s="143" t="s">
        <v>4989</v>
      </c>
      <c r="F240" s="143" t="s">
        <v>5820</v>
      </c>
      <c r="I240" s="135"/>
      <c r="J240" s="144">
        <f>BK240</f>
        <v>0</v>
      </c>
      <c r="L240" s="132"/>
      <c r="M240" s="137"/>
      <c r="N240" s="138"/>
      <c r="O240" s="138"/>
      <c r="P240" s="139">
        <f>SUM(P241:P245)</f>
        <v>0</v>
      </c>
      <c r="Q240" s="138"/>
      <c r="R240" s="139">
        <f>SUM(R241:R245)</f>
        <v>0</v>
      </c>
      <c r="S240" s="138"/>
      <c r="T240" s="140">
        <f>SUM(T241:T245)</f>
        <v>0</v>
      </c>
      <c r="AR240" s="133" t="s">
        <v>79</v>
      </c>
      <c r="AT240" s="141" t="s">
        <v>71</v>
      </c>
      <c r="AU240" s="141" t="s">
        <v>81</v>
      </c>
      <c r="AY240" s="133" t="s">
        <v>195</v>
      </c>
      <c r="BK240" s="142">
        <f>SUM(BK241:BK245)</f>
        <v>0</v>
      </c>
    </row>
    <row r="241" spans="1:65" s="2" customFormat="1" ht="24.2" customHeight="1">
      <c r="A241" s="35"/>
      <c r="B241" s="145"/>
      <c r="C241" s="146" t="s">
        <v>1296</v>
      </c>
      <c r="D241" s="146" t="s">
        <v>197</v>
      </c>
      <c r="E241" s="147" t="s">
        <v>5821</v>
      </c>
      <c r="F241" s="148" t="s">
        <v>5822</v>
      </c>
      <c r="G241" s="149" t="s">
        <v>4903</v>
      </c>
      <c r="H241" s="150">
        <v>740</v>
      </c>
      <c r="I241" s="151"/>
      <c r="J241" s="152">
        <f>ROUND(I241*H241,2)</f>
        <v>0</v>
      </c>
      <c r="K241" s="148" t="s">
        <v>3</v>
      </c>
      <c r="L241" s="36"/>
      <c r="M241" s="153" t="s">
        <v>3</v>
      </c>
      <c r="N241" s="154" t="s">
        <v>43</v>
      </c>
      <c r="O241" s="56"/>
      <c r="P241" s="155">
        <f>O241*H241</f>
        <v>0</v>
      </c>
      <c r="Q241" s="155">
        <v>0</v>
      </c>
      <c r="R241" s="155">
        <f>Q241*H241</f>
        <v>0</v>
      </c>
      <c r="S241" s="155">
        <v>0</v>
      </c>
      <c r="T241" s="156">
        <f>S241*H241</f>
        <v>0</v>
      </c>
      <c r="U241" s="35"/>
      <c r="V241" s="35"/>
      <c r="W241" s="35"/>
      <c r="X241" s="35"/>
      <c r="Y241" s="35"/>
      <c r="Z241" s="35"/>
      <c r="AA241" s="35"/>
      <c r="AB241" s="35"/>
      <c r="AC241" s="35"/>
      <c r="AD241" s="35"/>
      <c r="AE241" s="35"/>
      <c r="AR241" s="157" t="s">
        <v>202</v>
      </c>
      <c r="AT241" s="157" t="s">
        <v>197</v>
      </c>
      <c r="AU241" s="157" t="s">
        <v>109</v>
      </c>
      <c r="AY241" s="20" t="s">
        <v>195</v>
      </c>
      <c r="BE241" s="158">
        <f>IF(N241="základní",J241,0)</f>
        <v>0</v>
      </c>
      <c r="BF241" s="158">
        <f>IF(N241="snížená",J241,0)</f>
        <v>0</v>
      </c>
      <c r="BG241" s="158">
        <f>IF(N241="zákl. přenesená",J241,0)</f>
        <v>0</v>
      </c>
      <c r="BH241" s="158">
        <f>IF(N241="sníž. přenesená",J241,0)</f>
        <v>0</v>
      </c>
      <c r="BI241" s="158">
        <f>IF(N241="nulová",J241,0)</f>
        <v>0</v>
      </c>
      <c r="BJ241" s="20" t="s">
        <v>79</v>
      </c>
      <c r="BK241" s="158">
        <f>ROUND(I241*H241,2)</f>
        <v>0</v>
      </c>
      <c r="BL241" s="20" t="s">
        <v>202</v>
      </c>
      <c r="BM241" s="157" t="s">
        <v>2228</v>
      </c>
    </row>
    <row r="242" spans="1:65" s="2" customFormat="1" ht="24.2" customHeight="1">
      <c r="A242" s="35"/>
      <c r="B242" s="145"/>
      <c r="C242" s="146" t="s">
        <v>1301</v>
      </c>
      <c r="D242" s="146" t="s">
        <v>197</v>
      </c>
      <c r="E242" s="147" t="s">
        <v>5823</v>
      </c>
      <c r="F242" s="148" t="s">
        <v>5824</v>
      </c>
      <c r="G242" s="149" t="s">
        <v>4903</v>
      </c>
      <c r="H242" s="150">
        <v>100</v>
      </c>
      <c r="I242" s="151"/>
      <c r="J242" s="152">
        <f>ROUND(I242*H242,2)</f>
        <v>0</v>
      </c>
      <c r="K242" s="148" t="s">
        <v>3</v>
      </c>
      <c r="L242" s="36"/>
      <c r="M242" s="153" t="s">
        <v>3</v>
      </c>
      <c r="N242" s="154" t="s">
        <v>43</v>
      </c>
      <c r="O242" s="56"/>
      <c r="P242" s="155">
        <f>O242*H242</f>
        <v>0</v>
      </c>
      <c r="Q242" s="155">
        <v>0</v>
      </c>
      <c r="R242" s="155">
        <f>Q242*H242</f>
        <v>0</v>
      </c>
      <c r="S242" s="155">
        <v>0</v>
      </c>
      <c r="T242" s="156">
        <f>S242*H242</f>
        <v>0</v>
      </c>
      <c r="U242" s="35"/>
      <c r="V242" s="35"/>
      <c r="W242" s="35"/>
      <c r="X242" s="35"/>
      <c r="Y242" s="35"/>
      <c r="Z242" s="35"/>
      <c r="AA242" s="35"/>
      <c r="AB242" s="35"/>
      <c r="AC242" s="35"/>
      <c r="AD242" s="35"/>
      <c r="AE242" s="35"/>
      <c r="AR242" s="157" t="s">
        <v>202</v>
      </c>
      <c r="AT242" s="157" t="s">
        <v>197</v>
      </c>
      <c r="AU242" s="157" t="s">
        <v>109</v>
      </c>
      <c r="AY242" s="20" t="s">
        <v>195</v>
      </c>
      <c r="BE242" s="158">
        <f>IF(N242="základní",J242,0)</f>
        <v>0</v>
      </c>
      <c r="BF242" s="158">
        <f>IF(N242="snížená",J242,0)</f>
        <v>0</v>
      </c>
      <c r="BG242" s="158">
        <f>IF(N242="zákl. přenesená",J242,0)</f>
        <v>0</v>
      </c>
      <c r="BH242" s="158">
        <f>IF(N242="sníž. přenesená",J242,0)</f>
        <v>0</v>
      </c>
      <c r="BI242" s="158">
        <f>IF(N242="nulová",J242,0)</f>
        <v>0</v>
      </c>
      <c r="BJ242" s="20" t="s">
        <v>79</v>
      </c>
      <c r="BK242" s="158">
        <f>ROUND(I242*H242,2)</f>
        <v>0</v>
      </c>
      <c r="BL242" s="20" t="s">
        <v>202</v>
      </c>
      <c r="BM242" s="157" t="s">
        <v>2238</v>
      </c>
    </row>
    <row r="243" spans="1:65" s="2" customFormat="1" ht="24.2" customHeight="1">
      <c r="A243" s="35"/>
      <c r="B243" s="145"/>
      <c r="C243" s="146" t="s">
        <v>1306</v>
      </c>
      <c r="D243" s="146" t="s">
        <v>197</v>
      </c>
      <c r="E243" s="147" t="s">
        <v>5825</v>
      </c>
      <c r="F243" s="148" t="s">
        <v>5826</v>
      </c>
      <c r="G243" s="149" t="s">
        <v>4903</v>
      </c>
      <c r="H243" s="150">
        <v>10</v>
      </c>
      <c r="I243" s="151"/>
      <c r="J243" s="152">
        <f>ROUND(I243*H243,2)</f>
        <v>0</v>
      </c>
      <c r="K243" s="148" t="s">
        <v>3</v>
      </c>
      <c r="L243" s="36"/>
      <c r="M243" s="153" t="s">
        <v>3</v>
      </c>
      <c r="N243" s="154" t="s">
        <v>43</v>
      </c>
      <c r="O243" s="56"/>
      <c r="P243" s="155">
        <f>O243*H243</f>
        <v>0</v>
      </c>
      <c r="Q243" s="155">
        <v>0</v>
      </c>
      <c r="R243" s="155">
        <f>Q243*H243</f>
        <v>0</v>
      </c>
      <c r="S243" s="155">
        <v>0</v>
      </c>
      <c r="T243" s="156">
        <f>S243*H243</f>
        <v>0</v>
      </c>
      <c r="U243" s="35"/>
      <c r="V243" s="35"/>
      <c r="W243" s="35"/>
      <c r="X243" s="35"/>
      <c r="Y243" s="35"/>
      <c r="Z243" s="35"/>
      <c r="AA243" s="35"/>
      <c r="AB243" s="35"/>
      <c r="AC243" s="35"/>
      <c r="AD243" s="35"/>
      <c r="AE243" s="35"/>
      <c r="AR243" s="157" t="s">
        <v>202</v>
      </c>
      <c r="AT243" s="157" t="s">
        <v>197</v>
      </c>
      <c r="AU243" s="157" t="s">
        <v>109</v>
      </c>
      <c r="AY243" s="20" t="s">
        <v>195</v>
      </c>
      <c r="BE243" s="158">
        <f>IF(N243="základní",J243,0)</f>
        <v>0</v>
      </c>
      <c r="BF243" s="158">
        <f>IF(N243="snížená",J243,0)</f>
        <v>0</v>
      </c>
      <c r="BG243" s="158">
        <f>IF(N243="zákl. přenesená",J243,0)</f>
        <v>0</v>
      </c>
      <c r="BH243" s="158">
        <f>IF(N243="sníž. přenesená",J243,0)</f>
        <v>0</v>
      </c>
      <c r="BI243" s="158">
        <f>IF(N243="nulová",J243,0)</f>
        <v>0</v>
      </c>
      <c r="BJ243" s="20" t="s">
        <v>79</v>
      </c>
      <c r="BK243" s="158">
        <f>ROUND(I243*H243,2)</f>
        <v>0</v>
      </c>
      <c r="BL243" s="20" t="s">
        <v>202</v>
      </c>
      <c r="BM243" s="157" t="s">
        <v>2246</v>
      </c>
    </row>
    <row r="244" spans="1:65" s="2" customFormat="1" ht="14.45" customHeight="1">
      <c r="A244" s="35"/>
      <c r="B244" s="145"/>
      <c r="C244" s="146" t="s">
        <v>1310</v>
      </c>
      <c r="D244" s="146" t="s">
        <v>197</v>
      </c>
      <c r="E244" s="147" t="s">
        <v>5827</v>
      </c>
      <c r="F244" s="148" t="s">
        <v>5828</v>
      </c>
      <c r="G244" s="149" t="s">
        <v>4903</v>
      </c>
      <c r="H244" s="150">
        <v>4</v>
      </c>
      <c r="I244" s="151"/>
      <c r="J244" s="152">
        <f>ROUND(I244*H244,2)</f>
        <v>0</v>
      </c>
      <c r="K244" s="148" t="s">
        <v>3</v>
      </c>
      <c r="L244" s="36"/>
      <c r="M244" s="153" t="s">
        <v>3</v>
      </c>
      <c r="N244" s="154" t="s">
        <v>43</v>
      </c>
      <c r="O244" s="56"/>
      <c r="P244" s="155">
        <f>O244*H244</f>
        <v>0</v>
      </c>
      <c r="Q244" s="155">
        <v>0</v>
      </c>
      <c r="R244" s="155">
        <f>Q244*H244</f>
        <v>0</v>
      </c>
      <c r="S244" s="155">
        <v>0</v>
      </c>
      <c r="T244" s="156">
        <f>S244*H244</f>
        <v>0</v>
      </c>
      <c r="U244" s="35"/>
      <c r="V244" s="35"/>
      <c r="W244" s="35"/>
      <c r="X244" s="35"/>
      <c r="Y244" s="35"/>
      <c r="Z244" s="35"/>
      <c r="AA244" s="35"/>
      <c r="AB244" s="35"/>
      <c r="AC244" s="35"/>
      <c r="AD244" s="35"/>
      <c r="AE244" s="35"/>
      <c r="AR244" s="157" t="s">
        <v>202</v>
      </c>
      <c r="AT244" s="157" t="s">
        <v>197</v>
      </c>
      <c r="AU244" s="157" t="s">
        <v>109</v>
      </c>
      <c r="AY244" s="20" t="s">
        <v>195</v>
      </c>
      <c r="BE244" s="158">
        <f>IF(N244="základní",J244,0)</f>
        <v>0</v>
      </c>
      <c r="BF244" s="158">
        <f>IF(N244="snížená",J244,0)</f>
        <v>0</v>
      </c>
      <c r="BG244" s="158">
        <f>IF(N244="zákl. přenesená",J244,0)</f>
        <v>0</v>
      </c>
      <c r="BH244" s="158">
        <f>IF(N244="sníž. přenesená",J244,0)</f>
        <v>0</v>
      </c>
      <c r="BI244" s="158">
        <f>IF(N244="nulová",J244,0)</f>
        <v>0</v>
      </c>
      <c r="BJ244" s="20" t="s">
        <v>79</v>
      </c>
      <c r="BK244" s="158">
        <f>ROUND(I244*H244,2)</f>
        <v>0</v>
      </c>
      <c r="BL244" s="20" t="s">
        <v>202</v>
      </c>
      <c r="BM244" s="157" t="s">
        <v>2254</v>
      </c>
    </row>
    <row r="245" spans="1:65" s="2" customFormat="1" ht="14.45" customHeight="1">
      <c r="A245" s="35"/>
      <c r="B245" s="145"/>
      <c r="C245" s="146" t="s">
        <v>1315</v>
      </c>
      <c r="D245" s="146" t="s">
        <v>197</v>
      </c>
      <c r="E245" s="147" t="s">
        <v>5829</v>
      </c>
      <c r="F245" s="148" t="s">
        <v>5830</v>
      </c>
      <c r="G245" s="149" t="s">
        <v>4903</v>
      </c>
      <c r="H245" s="150">
        <v>1</v>
      </c>
      <c r="I245" s="151"/>
      <c r="J245" s="152">
        <f>ROUND(I245*H245,2)</f>
        <v>0</v>
      </c>
      <c r="K245" s="148" t="s">
        <v>3</v>
      </c>
      <c r="L245" s="36"/>
      <c r="M245" s="153" t="s">
        <v>3</v>
      </c>
      <c r="N245" s="154" t="s">
        <v>43</v>
      </c>
      <c r="O245" s="56"/>
      <c r="P245" s="155">
        <f>O245*H245</f>
        <v>0</v>
      </c>
      <c r="Q245" s="155">
        <v>0</v>
      </c>
      <c r="R245" s="155">
        <f>Q245*H245</f>
        <v>0</v>
      </c>
      <c r="S245" s="155">
        <v>0</v>
      </c>
      <c r="T245" s="156">
        <f>S245*H245</f>
        <v>0</v>
      </c>
      <c r="U245" s="35"/>
      <c r="V245" s="35"/>
      <c r="W245" s="35"/>
      <c r="X245" s="35"/>
      <c r="Y245" s="35"/>
      <c r="Z245" s="35"/>
      <c r="AA245" s="35"/>
      <c r="AB245" s="35"/>
      <c r="AC245" s="35"/>
      <c r="AD245" s="35"/>
      <c r="AE245" s="35"/>
      <c r="AR245" s="157" t="s">
        <v>202</v>
      </c>
      <c r="AT245" s="157" t="s">
        <v>197</v>
      </c>
      <c r="AU245" s="157" t="s">
        <v>109</v>
      </c>
      <c r="AY245" s="20" t="s">
        <v>195</v>
      </c>
      <c r="BE245" s="158">
        <f>IF(N245="základní",J245,0)</f>
        <v>0</v>
      </c>
      <c r="BF245" s="158">
        <f>IF(N245="snížená",J245,0)</f>
        <v>0</v>
      </c>
      <c r="BG245" s="158">
        <f>IF(N245="zákl. přenesená",J245,0)</f>
        <v>0</v>
      </c>
      <c r="BH245" s="158">
        <f>IF(N245="sníž. přenesená",J245,0)</f>
        <v>0</v>
      </c>
      <c r="BI245" s="158">
        <f>IF(N245="nulová",J245,0)</f>
        <v>0</v>
      </c>
      <c r="BJ245" s="20" t="s">
        <v>79</v>
      </c>
      <c r="BK245" s="158">
        <f>ROUND(I245*H245,2)</f>
        <v>0</v>
      </c>
      <c r="BL245" s="20" t="s">
        <v>202</v>
      </c>
      <c r="BM245" s="157" t="s">
        <v>2269</v>
      </c>
    </row>
    <row r="246" spans="1:65" s="12" customFormat="1" ht="20.85" customHeight="1">
      <c r="B246" s="132"/>
      <c r="D246" s="133" t="s">
        <v>71</v>
      </c>
      <c r="E246" s="143" t="s">
        <v>5055</v>
      </c>
      <c r="F246" s="143" t="s">
        <v>5831</v>
      </c>
      <c r="I246" s="135"/>
      <c r="J246" s="144">
        <f>BK246</f>
        <v>0</v>
      </c>
      <c r="L246" s="132"/>
      <c r="M246" s="137"/>
      <c r="N246" s="138"/>
      <c r="O246" s="138"/>
      <c r="P246" s="139">
        <f>SUM(P247:P253)</f>
        <v>0</v>
      </c>
      <c r="Q246" s="138"/>
      <c r="R246" s="139">
        <f>SUM(R247:R253)</f>
        <v>0</v>
      </c>
      <c r="S246" s="138"/>
      <c r="T246" s="140">
        <f>SUM(T247:T253)</f>
        <v>0</v>
      </c>
      <c r="AR246" s="133" t="s">
        <v>79</v>
      </c>
      <c r="AT246" s="141" t="s">
        <v>71</v>
      </c>
      <c r="AU246" s="141" t="s">
        <v>81</v>
      </c>
      <c r="AY246" s="133" t="s">
        <v>195</v>
      </c>
      <c r="BK246" s="142">
        <f>SUM(BK247:BK253)</f>
        <v>0</v>
      </c>
    </row>
    <row r="247" spans="1:65" s="2" customFormat="1" ht="14.45" customHeight="1">
      <c r="A247" s="35"/>
      <c r="B247" s="145"/>
      <c r="C247" s="146" t="s">
        <v>1319</v>
      </c>
      <c r="D247" s="146" t="s">
        <v>197</v>
      </c>
      <c r="E247" s="147" t="s">
        <v>5832</v>
      </c>
      <c r="F247" s="148" t="s">
        <v>5833</v>
      </c>
      <c r="G247" s="149" t="s">
        <v>4903</v>
      </c>
      <c r="H247" s="150">
        <v>2200</v>
      </c>
      <c r="I247" s="151"/>
      <c r="J247" s="152">
        <f t="shared" ref="J247:J253" si="15">ROUND(I247*H247,2)</f>
        <v>0</v>
      </c>
      <c r="K247" s="148" t="s">
        <v>3</v>
      </c>
      <c r="L247" s="36"/>
      <c r="M247" s="153" t="s">
        <v>3</v>
      </c>
      <c r="N247" s="154" t="s">
        <v>43</v>
      </c>
      <c r="O247" s="56"/>
      <c r="P247" s="155">
        <f>O247*H247</f>
        <v>0</v>
      </c>
      <c r="Q247" s="155">
        <v>0</v>
      </c>
      <c r="R247" s="155">
        <f>Q247*H247</f>
        <v>0</v>
      </c>
      <c r="S247" s="155">
        <v>0</v>
      </c>
      <c r="T247" s="156">
        <f>S247*H247</f>
        <v>0</v>
      </c>
      <c r="U247" s="35"/>
      <c r="V247" s="35"/>
      <c r="W247" s="35"/>
      <c r="X247" s="35"/>
      <c r="Y247" s="35"/>
      <c r="Z247" s="35"/>
      <c r="AA247" s="35"/>
      <c r="AB247" s="35"/>
      <c r="AC247" s="35"/>
      <c r="AD247" s="35"/>
      <c r="AE247" s="35"/>
      <c r="AR247" s="157" t="s">
        <v>202</v>
      </c>
      <c r="AT247" s="157" t="s">
        <v>197</v>
      </c>
      <c r="AU247" s="157" t="s">
        <v>109</v>
      </c>
      <c r="AY247" s="20" t="s">
        <v>195</v>
      </c>
      <c r="BE247" s="158">
        <f>IF(N247="základní",J247,0)</f>
        <v>0</v>
      </c>
      <c r="BF247" s="158">
        <f>IF(N247="snížená",J247,0)</f>
        <v>0</v>
      </c>
      <c r="BG247" s="158">
        <f>IF(N247="zákl. přenesená",J247,0)</f>
        <v>0</v>
      </c>
      <c r="BH247" s="158">
        <f>IF(N247="sníž. přenesená",J247,0)</f>
        <v>0</v>
      </c>
      <c r="BI247" s="158">
        <f>IF(N247="nulová",J247,0)</f>
        <v>0</v>
      </c>
      <c r="BJ247" s="20" t="s">
        <v>79</v>
      </c>
      <c r="BK247" s="158">
        <f>ROUND(I247*H247,2)</f>
        <v>0</v>
      </c>
      <c r="BL247" s="20" t="s">
        <v>202</v>
      </c>
      <c r="BM247" s="157" t="s">
        <v>2282</v>
      </c>
    </row>
    <row r="248" spans="1:65" s="2" customFormat="1" ht="14.45" customHeight="1">
      <c r="A248" s="35"/>
      <c r="B248" s="145"/>
      <c r="C248" s="146" t="s">
        <v>1323</v>
      </c>
      <c r="D248" s="146" t="s">
        <v>197</v>
      </c>
      <c r="E248" s="147" t="s">
        <v>5834</v>
      </c>
      <c r="F248" s="148" t="s">
        <v>5835</v>
      </c>
      <c r="G248" s="149" t="s">
        <v>4903</v>
      </c>
      <c r="H248" s="150">
        <v>80</v>
      </c>
      <c r="I248" s="151"/>
      <c r="J248" s="152">
        <f t="shared" si="15"/>
        <v>0</v>
      </c>
      <c r="K248" s="148" t="s">
        <v>3</v>
      </c>
      <c r="L248" s="36"/>
      <c r="M248" s="153" t="s">
        <v>3</v>
      </c>
      <c r="N248" s="154" t="s">
        <v>43</v>
      </c>
      <c r="O248" s="56"/>
      <c r="P248" s="155">
        <f>O248*H248</f>
        <v>0</v>
      </c>
      <c r="Q248" s="155">
        <v>0</v>
      </c>
      <c r="R248" s="155">
        <f>Q248*H248</f>
        <v>0</v>
      </c>
      <c r="S248" s="155">
        <v>0</v>
      </c>
      <c r="T248" s="156">
        <f>S248*H248</f>
        <v>0</v>
      </c>
      <c r="U248" s="35"/>
      <c r="V248" s="35"/>
      <c r="W248" s="35"/>
      <c r="X248" s="35"/>
      <c r="Y248" s="35"/>
      <c r="Z248" s="35"/>
      <c r="AA248" s="35"/>
      <c r="AB248" s="35"/>
      <c r="AC248" s="35"/>
      <c r="AD248" s="35"/>
      <c r="AE248" s="35"/>
      <c r="AR248" s="157" t="s">
        <v>202</v>
      </c>
      <c r="AT248" s="157" t="s">
        <v>197</v>
      </c>
      <c r="AU248" s="157" t="s">
        <v>109</v>
      </c>
      <c r="AY248" s="20" t="s">
        <v>195</v>
      </c>
      <c r="BE248" s="158">
        <f>IF(N248="základní",J248,0)</f>
        <v>0</v>
      </c>
      <c r="BF248" s="158">
        <f>IF(N248="snížená",J248,0)</f>
        <v>0</v>
      </c>
      <c r="BG248" s="158">
        <f>IF(N248="zákl. přenesená",J248,0)</f>
        <v>0</v>
      </c>
      <c r="BH248" s="158">
        <f>IF(N248="sníž. přenesená",J248,0)</f>
        <v>0</v>
      </c>
      <c r="BI248" s="158">
        <f>IF(N248="nulová",J248,0)</f>
        <v>0</v>
      </c>
      <c r="BJ248" s="20" t="s">
        <v>79</v>
      </c>
      <c r="BK248" s="158">
        <f>ROUND(I248*H248,2)</f>
        <v>0</v>
      </c>
      <c r="BL248" s="20" t="s">
        <v>202</v>
      </c>
      <c r="BM248" s="157" t="s">
        <v>2295</v>
      </c>
    </row>
    <row r="249" spans="1:65" s="2" customFormat="1" ht="14.45" customHeight="1">
      <c r="A249" s="35"/>
      <c r="B249" s="145"/>
      <c r="C249" s="146" t="s">
        <v>1327</v>
      </c>
      <c r="D249" s="146" t="s">
        <v>197</v>
      </c>
      <c r="E249" s="147" t="s">
        <v>5836</v>
      </c>
      <c r="F249" s="148" t="s">
        <v>5837</v>
      </c>
      <c r="G249" s="149" t="s">
        <v>4903</v>
      </c>
      <c r="H249" s="150">
        <v>120</v>
      </c>
      <c r="I249" s="151"/>
      <c r="J249" s="152">
        <f t="shared" si="15"/>
        <v>0</v>
      </c>
      <c r="K249" s="148" t="s">
        <v>3</v>
      </c>
      <c r="L249" s="36"/>
      <c r="M249" s="153" t="s">
        <v>3</v>
      </c>
      <c r="N249" s="154" t="s">
        <v>43</v>
      </c>
      <c r="O249" s="56"/>
      <c r="P249" s="155">
        <f>O249*H249</f>
        <v>0</v>
      </c>
      <c r="Q249" s="155">
        <v>0</v>
      </c>
      <c r="R249" s="155">
        <f>Q249*H249</f>
        <v>0</v>
      </c>
      <c r="S249" s="155">
        <v>0</v>
      </c>
      <c r="T249" s="156">
        <f>S249*H249</f>
        <v>0</v>
      </c>
      <c r="U249" s="35"/>
      <c r="V249" s="35"/>
      <c r="W249" s="35"/>
      <c r="X249" s="35"/>
      <c r="Y249" s="35"/>
      <c r="Z249" s="35"/>
      <c r="AA249" s="35"/>
      <c r="AB249" s="35"/>
      <c r="AC249" s="35"/>
      <c r="AD249" s="35"/>
      <c r="AE249" s="35"/>
      <c r="AR249" s="157" t="s">
        <v>202</v>
      </c>
      <c r="AT249" s="157" t="s">
        <v>197</v>
      </c>
      <c r="AU249" s="157" t="s">
        <v>109</v>
      </c>
      <c r="AY249" s="20" t="s">
        <v>195</v>
      </c>
      <c r="BE249" s="158">
        <f>IF(N249="základní",J249,0)</f>
        <v>0</v>
      </c>
      <c r="BF249" s="158">
        <f>IF(N249="snížená",J249,0)</f>
        <v>0</v>
      </c>
      <c r="BG249" s="158">
        <f>IF(N249="zákl. přenesená",J249,0)</f>
        <v>0</v>
      </c>
      <c r="BH249" s="158">
        <f>IF(N249="sníž. přenesená",J249,0)</f>
        <v>0</v>
      </c>
      <c r="BI249" s="158">
        <f>IF(N249="nulová",J249,0)</f>
        <v>0</v>
      </c>
      <c r="BJ249" s="20" t="s">
        <v>79</v>
      </c>
      <c r="BK249" s="158">
        <f>ROUND(I249*H249,2)</f>
        <v>0</v>
      </c>
      <c r="BL249" s="20" t="s">
        <v>202</v>
      </c>
      <c r="BM249" s="157" t="s">
        <v>2307</v>
      </c>
    </row>
    <row r="250" spans="1:65" s="2" customFormat="1" ht="14.45" customHeight="1">
      <c r="A250" s="35"/>
      <c r="B250" s="145"/>
      <c r="C250" s="146" t="s">
        <v>1331</v>
      </c>
      <c r="D250" s="146" t="s">
        <v>197</v>
      </c>
      <c r="E250" s="147" t="s">
        <v>5838</v>
      </c>
      <c r="F250" s="148" t="s">
        <v>5839</v>
      </c>
      <c r="G250" s="149" t="s">
        <v>4903</v>
      </c>
      <c r="H250" s="150">
        <v>10</v>
      </c>
      <c r="I250" s="151"/>
      <c r="J250" s="152">
        <f t="shared" si="15"/>
        <v>0</v>
      </c>
      <c r="K250" s="148" t="s">
        <v>3</v>
      </c>
      <c r="L250" s="36"/>
      <c r="M250" s="153" t="s">
        <v>3</v>
      </c>
      <c r="N250" s="154" t="s">
        <v>43</v>
      </c>
      <c r="O250" s="56"/>
      <c r="P250" s="155">
        <f>O250*H250</f>
        <v>0</v>
      </c>
      <c r="Q250" s="155">
        <v>0</v>
      </c>
      <c r="R250" s="155">
        <f>Q250*H250</f>
        <v>0</v>
      </c>
      <c r="S250" s="155">
        <v>0</v>
      </c>
      <c r="T250" s="156">
        <f>S250*H250</f>
        <v>0</v>
      </c>
      <c r="U250" s="35"/>
      <c r="V250" s="35"/>
      <c r="W250" s="35"/>
      <c r="X250" s="35"/>
      <c r="Y250" s="35"/>
      <c r="Z250" s="35"/>
      <c r="AA250" s="35"/>
      <c r="AB250" s="35"/>
      <c r="AC250" s="35"/>
      <c r="AD250" s="35"/>
      <c r="AE250" s="35"/>
      <c r="AR250" s="157" t="s">
        <v>202</v>
      </c>
      <c r="AT250" s="157" t="s">
        <v>197</v>
      </c>
      <c r="AU250" s="157" t="s">
        <v>109</v>
      </c>
      <c r="AY250" s="20" t="s">
        <v>195</v>
      </c>
      <c r="BE250" s="158">
        <f>IF(N250="základní",J250,0)</f>
        <v>0</v>
      </c>
      <c r="BF250" s="158">
        <f>IF(N250="snížená",J250,0)</f>
        <v>0</v>
      </c>
      <c r="BG250" s="158">
        <f>IF(N250="zákl. přenesená",J250,0)</f>
        <v>0</v>
      </c>
      <c r="BH250" s="158">
        <f>IF(N250="sníž. přenesená",J250,0)</f>
        <v>0</v>
      </c>
      <c r="BI250" s="158">
        <f>IF(N250="nulová",J250,0)</f>
        <v>0</v>
      </c>
      <c r="BJ250" s="20" t="s">
        <v>79</v>
      </c>
      <c r="BK250" s="158">
        <f>ROUND(I250*H250,2)</f>
        <v>0</v>
      </c>
      <c r="BL250" s="20" t="s">
        <v>202</v>
      </c>
      <c r="BM250" s="157" t="s">
        <v>2317</v>
      </c>
    </row>
    <row r="251" spans="1:65" s="2" customFormat="1" ht="14.45" customHeight="1">
      <c r="A251" s="35"/>
      <c r="B251" s="145"/>
      <c r="C251" s="146" t="s">
        <v>1355</v>
      </c>
      <c r="D251" s="146" t="s">
        <v>197</v>
      </c>
      <c r="E251" s="147" t="s">
        <v>5840</v>
      </c>
      <c r="F251" s="148" t="s">
        <v>5841</v>
      </c>
      <c r="G251" s="149" t="s">
        <v>4903</v>
      </c>
      <c r="H251" s="150">
        <v>56</v>
      </c>
      <c r="I251" s="151"/>
      <c r="J251" s="152">
        <f t="shared" si="15"/>
        <v>0</v>
      </c>
      <c r="K251" s="148" t="s">
        <v>3</v>
      </c>
      <c r="L251" s="36"/>
      <c r="M251" s="153" t="s">
        <v>3</v>
      </c>
      <c r="N251" s="154" t="s">
        <v>43</v>
      </c>
      <c r="O251" s="56"/>
      <c r="P251" s="155">
        <f>O251*H251</f>
        <v>0</v>
      </c>
      <c r="Q251" s="155">
        <v>0</v>
      </c>
      <c r="R251" s="155">
        <f>Q251*H251</f>
        <v>0</v>
      </c>
      <c r="S251" s="155">
        <v>0</v>
      </c>
      <c r="T251" s="156">
        <f>S251*H251</f>
        <v>0</v>
      </c>
      <c r="U251" s="35"/>
      <c r="V251" s="35"/>
      <c r="W251" s="35"/>
      <c r="X251" s="35"/>
      <c r="Y251" s="35"/>
      <c r="Z251" s="35"/>
      <c r="AA251" s="35"/>
      <c r="AB251" s="35"/>
      <c r="AC251" s="35"/>
      <c r="AD251" s="35"/>
      <c r="AE251" s="35"/>
      <c r="AR251" s="157" t="s">
        <v>202</v>
      </c>
      <c r="AT251" s="157" t="s">
        <v>197</v>
      </c>
      <c r="AU251" s="157" t="s">
        <v>109</v>
      </c>
      <c r="AY251" s="20" t="s">
        <v>195</v>
      </c>
      <c r="BE251" s="158">
        <f>IF(N251="základní",J251,0)</f>
        <v>0</v>
      </c>
      <c r="BF251" s="158">
        <f>IF(N251="snížená",J251,0)</f>
        <v>0</v>
      </c>
      <c r="BG251" s="158">
        <f>IF(N251="zákl. přenesená",J251,0)</f>
        <v>0</v>
      </c>
      <c r="BH251" s="158">
        <f>IF(N251="sníž. přenesená",J251,0)</f>
        <v>0</v>
      </c>
      <c r="BI251" s="158">
        <f>IF(N251="nulová",J251,0)</f>
        <v>0</v>
      </c>
      <c r="BJ251" s="20" t="s">
        <v>79</v>
      </c>
      <c r="BK251" s="158">
        <f>ROUND(I251*H251,2)</f>
        <v>0</v>
      </c>
      <c r="BL251" s="20" t="s">
        <v>202</v>
      </c>
      <c r="BM251" s="157" t="s">
        <v>2327</v>
      </c>
    </row>
    <row r="252" spans="1:65" s="2" customFormat="1" ht="14.45" customHeight="1">
      <c r="A252" s="35"/>
      <c r="B252" s="145"/>
      <c r="C252" s="146" t="s">
        <v>1360</v>
      </c>
      <c r="D252" s="146" t="s">
        <v>197</v>
      </c>
      <c r="E252" s="147" t="s">
        <v>5842</v>
      </c>
      <c r="F252" s="148" t="s">
        <v>5843</v>
      </c>
      <c r="G252" s="149" t="s">
        <v>4903</v>
      </c>
      <c r="H252" s="150">
        <v>10</v>
      </c>
      <c r="I252" s="151"/>
      <c r="J252" s="152">
        <f t="shared" si="15"/>
        <v>0</v>
      </c>
      <c r="K252" s="148" t="s">
        <v>3</v>
      </c>
      <c r="L252" s="36"/>
      <c r="M252" s="153" t="s">
        <v>3</v>
      </c>
      <c r="N252" s="154" t="s">
        <v>43</v>
      </c>
      <c r="O252" s="56"/>
      <c r="P252" s="155">
        <f>O252*H252</f>
        <v>0</v>
      </c>
      <c r="Q252" s="155">
        <v>0</v>
      </c>
      <c r="R252" s="155">
        <f>Q252*H252</f>
        <v>0</v>
      </c>
      <c r="S252" s="155">
        <v>0</v>
      </c>
      <c r="T252" s="156">
        <f>S252*H252</f>
        <v>0</v>
      </c>
      <c r="U252" s="35"/>
      <c r="V252" s="35"/>
      <c r="W252" s="35"/>
      <c r="X252" s="35"/>
      <c r="Y252" s="35"/>
      <c r="Z252" s="35"/>
      <c r="AA252" s="35"/>
      <c r="AB252" s="35"/>
      <c r="AC252" s="35"/>
      <c r="AD252" s="35"/>
      <c r="AE252" s="35"/>
      <c r="AR252" s="157" t="s">
        <v>202</v>
      </c>
      <c r="AT252" s="157" t="s">
        <v>197</v>
      </c>
      <c r="AU252" s="157" t="s">
        <v>109</v>
      </c>
      <c r="AY252" s="20" t="s">
        <v>195</v>
      </c>
      <c r="BE252" s="158">
        <f>IF(N252="základní",J252,0)</f>
        <v>0</v>
      </c>
      <c r="BF252" s="158">
        <f>IF(N252="snížená",J252,0)</f>
        <v>0</v>
      </c>
      <c r="BG252" s="158">
        <f>IF(N252="zákl. přenesená",J252,0)</f>
        <v>0</v>
      </c>
      <c r="BH252" s="158">
        <f>IF(N252="sníž. přenesená",J252,0)</f>
        <v>0</v>
      </c>
      <c r="BI252" s="158">
        <f>IF(N252="nulová",J252,0)</f>
        <v>0</v>
      </c>
      <c r="BJ252" s="20" t="s">
        <v>79</v>
      </c>
      <c r="BK252" s="158">
        <f>ROUND(I252*H252,2)</f>
        <v>0</v>
      </c>
      <c r="BL252" s="20" t="s">
        <v>202</v>
      </c>
      <c r="BM252" s="157" t="s">
        <v>2336</v>
      </c>
    </row>
    <row r="253" spans="1:65" s="2" customFormat="1" ht="14.45" customHeight="1">
      <c r="A253" s="35"/>
      <c r="B253" s="145"/>
      <c r="C253" s="146" t="s">
        <v>1366</v>
      </c>
      <c r="D253" s="146" t="s">
        <v>197</v>
      </c>
      <c r="E253" s="147" t="s">
        <v>5844</v>
      </c>
      <c r="F253" s="148" t="s">
        <v>5845</v>
      </c>
      <c r="G253" s="149" t="s">
        <v>4903</v>
      </c>
      <c r="H253" s="150">
        <v>30</v>
      </c>
      <c r="I253" s="151"/>
      <c r="J253" s="152">
        <f t="shared" si="15"/>
        <v>0</v>
      </c>
      <c r="K253" s="148" t="s">
        <v>3</v>
      </c>
      <c r="L253" s="36"/>
      <c r="M253" s="153" t="s">
        <v>3</v>
      </c>
      <c r="N253" s="154" t="s">
        <v>43</v>
      </c>
      <c r="O253" s="56"/>
      <c r="P253" s="155">
        <f>O253*H253</f>
        <v>0</v>
      </c>
      <c r="Q253" s="155">
        <v>0</v>
      </c>
      <c r="R253" s="155">
        <f>Q253*H253</f>
        <v>0</v>
      </c>
      <c r="S253" s="155">
        <v>0</v>
      </c>
      <c r="T253" s="156">
        <f>S253*H253</f>
        <v>0</v>
      </c>
      <c r="U253" s="35"/>
      <c r="V253" s="35"/>
      <c r="W253" s="35"/>
      <c r="X253" s="35"/>
      <c r="Y253" s="35"/>
      <c r="Z253" s="35"/>
      <c r="AA253" s="35"/>
      <c r="AB253" s="35"/>
      <c r="AC253" s="35"/>
      <c r="AD253" s="35"/>
      <c r="AE253" s="35"/>
      <c r="AR253" s="157" t="s">
        <v>202</v>
      </c>
      <c r="AT253" s="157" t="s">
        <v>197</v>
      </c>
      <c r="AU253" s="157" t="s">
        <v>109</v>
      </c>
      <c r="AY253" s="20" t="s">
        <v>195</v>
      </c>
      <c r="BE253" s="158">
        <f>IF(N253="základní",J253,0)</f>
        <v>0</v>
      </c>
      <c r="BF253" s="158">
        <f>IF(N253="snížená",J253,0)</f>
        <v>0</v>
      </c>
      <c r="BG253" s="158">
        <f>IF(N253="zákl. přenesená",J253,0)</f>
        <v>0</v>
      </c>
      <c r="BH253" s="158">
        <f>IF(N253="sníž. přenesená",J253,0)</f>
        <v>0</v>
      </c>
      <c r="BI253" s="158">
        <f>IF(N253="nulová",J253,0)</f>
        <v>0</v>
      </c>
      <c r="BJ253" s="20" t="s">
        <v>79</v>
      </c>
      <c r="BK253" s="158">
        <f>ROUND(I253*H253,2)</f>
        <v>0</v>
      </c>
      <c r="BL253" s="20" t="s">
        <v>202</v>
      </c>
      <c r="BM253" s="157" t="s">
        <v>2348</v>
      </c>
    </row>
    <row r="254" spans="1:65" s="12" customFormat="1" ht="20.85" customHeight="1">
      <c r="B254" s="132"/>
      <c r="D254" s="133" t="s">
        <v>71</v>
      </c>
      <c r="E254" s="143" t="s">
        <v>5061</v>
      </c>
      <c r="F254" s="143" t="s">
        <v>5846</v>
      </c>
      <c r="I254" s="135"/>
      <c r="J254" s="144">
        <f>BK254</f>
        <v>0</v>
      </c>
      <c r="L254" s="132"/>
      <c r="M254" s="137"/>
      <c r="N254" s="138"/>
      <c r="O254" s="138"/>
      <c r="P254" s="139">
        <f>SUM(P255:P262)</f>
        <v>0</v>
      </c>
      <c r="Q254" s="138"/>
      <c r="R254" s="139">
        <f>SUM(R255:R262)</f>
        <v>0</v>
      </c>
      <c r="S254" s="138"/>
      <c r="T254" s="140">
        <f>SUM(T255:T262)</f>
        <v>0</v>
      </c>
      <c r="AR254" s="133" t="s">
        <v>79</v>
      </c>
      <c r="AT254" s="141" t="s">
        <v>71</v>
      </c>
      <c r="AU254" s="141" t="s">
        <v>81</v>
      </c>
      <c r="AY254" s="133" t="s">
        <v>195</v>
      </c>
      <c r="BK254" s="142">
        <f>SUM(BK255:BK262)</f>
        <v>0</v>
      </c>
    </row>
    <row r="255" spans="1:65" s="2" customFormat="1" ht="14.45" customHeight="1">
      <c r="A255" s="35"/>
      <c r="B255" s="145"/>
      <c r="C255" s="146" t="s">
        <v>1389</v>
      </c>
      <c r="D255" s="146" t="s">
        <v>197</v>
      </c>
      <c r="E255" s="147" t="s">
        <v>5847</v>
      </c>
      <c r="F255" s="148" t="s">
        <v>5848</v>
      </c>
      <c r="G255" s="149" t="s">
        <v>5849</v>
      </c>
      <c r="H255" s="150">
        <v>1</v>
      </c>
      <c r="I255" s="151"/>
      <c r="J255" s="152">
        <f t="shared" ref="J255:J262" si="16">ROUND(I255*H255,2)</f>
        <v>0</v>
      </c>
      <c r="K255" s="148" t="s">
        <v>3</v>
      </c>
      <c r="L255" s="36"/>
      <c r="M255" s="153" t="s">
        <v>3</v>
      </c>
      <c r="N255" s="154" t="s">
        <v>43</v>
      </c>
      <c r="O255" s="56"/>
      <c r="P255" s="155">
        <f>O255*H255</f>
        <v>0</v>
      </c>
      <c r="Q255" s="155">
        <v>0</v>
      </c>
      <c r="R255" s="155">
        <f>Q255*H255</f>
        <v>0</v>
      </c>
      <c r="S255" s="155">
        <v>0</v>
      </c>
      <c r="T255" s="156">
        <f>S255*H255</f>
        <v>0</v>
      </c>
      <c r="U255" s="35"/>
      <c r="V255" s="35"/>
      <c r="W255" s="35"/>
      <c r="X255" s="35"/>
      <c r="Y255" s="35"/>
      <c r="Z255" s="35"/>
      <c r="AA255" s="35"/>
      <c r="AB255" s="35"/>
      <c r="AC255" s="35"/>
      <c r="AD255" s="35"/>
      <c r="AE255" s="35"/>
      <c r="AR255" s="157" t="s">
        <v>202</v>
      </c>
      <c r="AT255" s="157" t="s">
        <v>197</v>
      </c>
      <c r="AU255" s="157" t="s">
        <v>109</v>
      </c>
      <c r="AY255" s="20" t="s">
        <v>195</v>
      </c>
      <c r="BE255" s="158">
        <f>IF(N255="základní",J255,0)</f>
        <v>0</v>
      </c>
      <c r="BF255" s="158">
        <f>IF(N255="snížená",J255,0)</f>
        <v>0</v>
      </c>
      <c r="BG255" s="158">
        <f>IF(N255="zákl. přenesená",J255,0)</f>
        <v>0</v>
      </c>
      <c r="BH255" s="158">
        <f>IF(N255="sníž. přenesená",J255,0)</f>
        <v>0</v>
      </c>
      <c r="BI255" s="158">
        <f>IF(N255="nulová",J255,0)</f>
        <v>0</v>
      </c>
      <c r="BJ255" s="20" t="s">
        <v>79</v>
      </c>
      <c r="BK255" s="158">
        <f>ROUND(I255*H255,2)</f>
        <v>0</v>
      </c>
      <c r="BL255" s="20" t="s">
        <v>202</v>
      </c>
      <c r="BM255" s="157" t="s">
        <v>2359</v>
      </c>
    </row>
    <row r="256" spans="1:65" s="2" customFormat="1" ht="14.45" customHeight="1">
      <c r="A256" s="35"/>
      <c r="B256" s="145"/>
      <c r="C256" s="146" t="s">
        <v>1397</v>
      </c>
      <c r="D256" s="146" t="s">
        <v>197</v>
      </c>
      <c r="E256" s="147" t="s">
        <v>5850</v>
      </c>
      <c r="F256" s="148" t="s">
        <v>5851</v>
      </c>
      <c r="G256" s="149" t="s">
        <v>5849</v>
      </c>
      <c r="H256" s="150">
        <v>1</v>
      </c>
      <c r="I256" s="151"/>
      <c r="J256" s="152">
        <f t="shared" si="16"/>
        <v>0</v>
      </c>
      <c r="K256" s="148" t="s">
        <v>3</v>
      </c>
      <c r="L256" s="36"/>
      <c r="M256" s="153" t="s">
        <v>3</v>
      </c>
      <c r="N256" s="154" t="s">
        <v>43</v>
      </c>
      <c r="O256" s="56"/>
      <c r="P256" s="155">
        <f>O256*H256</f>
        <v>0</v>
      </c>
      <c r="Q256" s="155">
        <v>0</v>
      </c>
      <c r="R256" s="155">
        <f>Q256*H256</f>
        <v>0</v>
      </c>
      <c r="S256" s="155">
        <v>0</v>
      </c>
      <c r="T256" s="156">
        <f>S256*H256</f>
        <v>0</v>
      </c>
      <c r="U256" s="35"/>
      <c r="V256" s="35"/>
      <c r="W256" s="35"/>
      <c r="X256" s="35"/>
      <c r="Y256" s="35"/>
      <c r="Z256" s="35"/>
      <c r="AA256" s="35"/>
      <c r="AB256" s="35"/>
      <c r="AC256" s="35"/>
      <c r="AD256" s="35"/>
      <c r="AE256" s="35"/>
      <c r="AR256" s="157" t="s">
        <v>202</v>
      </c>
      <c r="AT256" s="157" t="s">
        <v>197</v>
      </c>
      <c r="AU256" s="157" t="s">
        <v>109</v>
      </c>
      <c r="AY256" s="20" t="s">
        <v>195</v>
      </c>
      <c r="BE256" s="158">
        <f>IF(N256="základní",J256,0)</f>
        <v>0</v>
      </c>
      <c r="BF256" s="158">
        <f>IF(N256="snížená",J256,0)</f>
        <v>0</v>
      </c>
      <c r="BG256" s="158">
        <f>IF(N256="zákl. přenesená",J256,0)</f>
        <v>0</v>
      </c>
      <c r="BH256" s="158">
        <f>IF(N256="sníž. přenesená",J256,0)</f>
        <v>0</v>
      </c>
      <c r="BI256" s="158">
        <f>IF(N256="nulová",J256,0)</f>
        <v>0</v>
      </c>
      <c r="BJ256" s="20" t="s">
        <v>79</v>
      </c>
      <c r="BK256" s="158">
        <f>ROUND(I256*H256,2)</f>
        <v>0</v>
      </c>
      <c r="BL256" s="20" t="s">
        <v>202</v>
      </c>
      <c r="BM256" s="157" t="s">
        <v>2370</v>
      </c>
    </row>
    <row r="257" spans="1:65" s="2" customFormat="1" ht="14.45" customHeight="1">
      <c r="A257" s="35"/>
      <c r="B257" s="145"/>
      <c r="C257" s="146" t="s">
        <v>1403</v>
      </c>
      <c r="D257" s="146" t="s">
        <v>197</v>
      </c>
      <c r="E257" s="147" t="s">
        <v>5852</v>
      </c>
      <c r="F257" s="148" t="s">
        <v>5853</v>
      </c>
      <c r="G257" s="149" t="s">
        <v>5849</v>
      </c>
      <c r="H257" s="150">
        <v>1</v>
      </c>
      <c r="I257" s="151"/>
      <c r="J257" s="152">
        <f t="shared" si="16"/>
        <v>0</v>
      </c>
      <c r="K257" s="148" t="s">
        <v>3</v>
      </c>
      <c r="L257" s="36"/>
      <c r="M257" s="153" t="s">
        <v>3</v>
      </c>
      <c r="N257" s="154" t="s">
        <v>43</v>
      </c>
      <c r="O257" s="56"/>
      <c r="P257" s="155">
        <f>O257*H257</f>
        <v>0</v>
      </c>
      <c r="Q257" s="155">
        <v>0</v>
      </c>
      <c r="R257" s="155">
        <f>Q257*H257</f>
        <v>0</v>
      </c>
      <c r="S257" s="155">
        <v>0</v>
      </c>
      <c r="T257" s="156">
        <f>S257*H257</f>
        <v>0</v>
      </c>
      <c r="U257" s="35"/>
      <c r="V257" s="35"/>
      <c r="W257" s="35"/>
      <c r="X257" s="35"/>
      <c r="Y257" s="35"/>
      <c r="Z257" s="35"/>
      <c r="AA257" s="35"/>
      <c r="AB257" s="35"/>
      <c r="AC257" s="35"/>
      <c r="AD257" s="35"/>
      <c r="AE257" s="35"/>
      <c r="AR257" s="157" t="s">
        <v>202</v>
      </c>
      <c r="AT257" s="157" t="s">
        <v>197</v>
      </c>
      <c r="AU257" s="157" t="s">
        <v>109</v>
      </c>
      <c r="AY257" s="20" t="s">
        <v>195</v>
      </c>
      <c r="BE257" s="158">
        <f>IF(N257="základní",J257,0)</f>
        <v>0</v>
      </c>
      <c r="BF257" s="158">
        <f>IF(N257="snížená",J257,0)</f>
        <v>0</v>
      </c>
      <c r="BG257" s="158">
        <f>IF(N257="zákl. přenesená",J257,0)</f>
        <v>0</v>
      </c>
      <c r="BH257" s="158">
        <f>IF(N257="sníž. přenesená",J257,0)</f>
        <v>0</v>
      </c>
      <c r="BI257" s="158">
        <f>IF(N257="nulová",J257,0)</f>
        <v>0</v>
      </c>
      <c r="BJ257" s="20" t="s">
        <v>79</v>
      </c>
      <c r="BK257" s="158">
        <f>ROUND(I257*H257,2)</f>
        <v>0</v>
      </c>
      <c r="BL257" s="20" t="s">
        <v>202</v>
      </c>
      <c r="BM257" s="157" t="s">
        <v>2379</v>
      </c>
    </row>
    <row r="258" spans="1:65" s="2" customFormat="1" ht="14.45" customHeight="1">
      <c r="A258" s="35"/>
      <c r="B258" s="145"/>
      <c r="C258" s="146" t="s">
        <v>1408</v>
      </c>
      <c r="D258" s="146" t="s">
        <v>197</v>
      </c>
      <c r="E258" s="147" t="s">
        <v>5854</v>
      </c>
      <c r="F258" s="148" t="s">
        <v>5855</v>
      </c>
      <c r="G258" s="149" t="s">
        <v>5849</v>
      </c>
      <c r="H258" s="150">
        <v>1</v>
      </c>
      <c r="I258" s="151"/>
      <c r="J258" s="152">
        <f t="shared" si="16"/>
        <v>0</v>
      </c>
      <c r="K258" s="148" t="s">
        <v>3</v>
      </c>
      <c r="L258" s="36"/>
      <c r="M258" s="153" t="s">
        <v>3</v>
      </c>
      <c r="N258" s="154" t="s">
        <v>43</v>
      </c>
      <c r="O258" s="56"/>
      <c r="P258" s="155">
        <f>O258*H258</f>
        <v>0</v>
      </c>
      <c r="Q258" s="155">
        <v>0</v>
      </c>
      <c r="R258" s="155">
        <f>Q258*H258</f>
        <v>0</v>
      </c>
      <c r="S258" s="155">
        <v>0</v>
      </c>
      <c r="T258" s="156">
        <f>S258*H258</f>
        <v>0</v>
      </c>
      <c r="U258" s="35"/>
      <c r="V258" s="35"/>
      <c r="W258" s="35"/>
      <c r="X258" s="35"/>
      <c r="Y258" s="35"/>
      <c r="Z258" s="35"/>
      <c r="AA258" s="35"/>
      <c r="AB258" s="35"/>
      <c r="AC258" s="35"/>
      <c r="AD258" s="35"/>
      <c r="AE258" s="35"/>
      <c r="AR258" s="157" t="s">
        <v>202</v>
      </c>
      <c r="AT258" s="157" t="s">
        <v>197</v>
      </c>
      <c r="AU258" s="157" t="s">
        <v>109</v>
      </c>
      <c r="AY258" s="20" t="s">
        <v>195</v>
      </c>
      <c r="BE258" s="158">
        <f>IF(N258="základní",J258,0)</f>
        <v>0</v>
      </c>
      <c r="BF258" s="158">
        <f>IF(N258="snížená",J258,0)</f>
        <v>0</v>
      </c>
      <c r="BG258" s="158">
        <f>IF(N258="zákl. přenesená",J258,0)</f>
        <v>0</v>
      </c>
      <c r="BH258" s="158">
        <f>IF(N258="sníž. přenesená",J258,0)</f>
        <v>0</v>
      </c>
      <c r="BI258" s="158">
        <f>IF(N258="nulová",J258,0)</f>
        <v>0</v>
      </c>
      <c r="BJ258" s="20" t="s">
        <v>79</v>
      </c>
      <c r="BK258" s="158">
        <f>ROUND(I258*H258,2)</f>
        <v>0</v>
      </c>
      <c r="BL258" s="20" t="s">
        <v>202</v>
      </c>
      <c r="BM258" s="157" t="s">
        <v>2388</v>
      </c>
    </row>
    <row r="259" spans="1:65" s="2" customFormat="1" ht="14.45" customHeight="1">
      <c r="A259" s="35"/>
      <c r="B259" s="145"/>
      <c r="C259" s="146" t="s">
        <v>1412</v>
      </c>
      <c r="D259" s="146" t="s">
        <v>197</v>
      </c>
      <c r="E259" s="147" t="s">
        <v>5856</v>
      </c>
      <c r="F259" s="148" t="s">
        <v>5857</v>
      </c>
      <c r="G259" s="149" t="s">
        <v>5849</v>
      </c>
      <c r="H259" s="150">
        <v>1</v>
      </c>
      <c r="I259" s="151"/>
      <c r="J259" s="152">
        <f t="shared" si="16"/>
        <v>0</v>
      </c>
      <c r="K259" s="148" t="s">
        <v>3</v>
      </c>
      <c r="L259" s="36"/>
      <c r="M259" s="153" t="s">
        <v>3</v>
      </c>
      <c r="N259" s="154" t="s">
        <v>43</v>
      </c>
      <c r="O259" s="56"/>
      <c r="P259" s="155">
        <f>O259*H259</f>
        <v>0</v>
      </c>
      <c r="Q259" s="155">
        <v>0</v>
      </c>
      <c r="R259" s="155">
        <f>Q259*H259</f>
        <v>0</v>
      </c>
      <c r="S259" s="155">
        <v>0</v>
      </c>
      <c r="T259" s="156">
        <f>S259*H259</f>
        <v>0</v>
      </c>
      <c r="U259" s="35"/>
      <c r="V259" s="35"/>
      <c r="W259" s="35"/>
      <c r="X259" s="35"/>
      <c r="Y259" s="35"/>
      <c r="Z259" s="35"/>
      <c r="AA259" s="35"/>
      <c r="AB259" s="35"/>
      <c r="AC259" s="35"/>
      <c r="AD259" s="35"/>
      <c r="AE259" s="35"/>
      <c r="AR259" s="157" t="s">
        <v>202</v>
      </c>
      <c r="AT259" s="157" t="s">
        <v>197</v>
      </c>
      <c r="AU259" s="157" t="s">
        <v>109</v>
      </c>
      <c r="AY259" s="20" t="s">
        <v>195</v>
      </c>
      <c r="BE259" s="158">
        <f>IF(N259="základní",J259,0)</f>
        <v>0</v>
      </c>
      <c r="BF259" s="158">
        <f>IF(N259="snížená",J259,0)</f>
        <v>0</v>
      </c>
      <c r="BG259" s="158">
        <f>IF(N259="zákl. přenesená",J259,0)</f>
        <v>0</v>
      </c>
      <c r="BH259" s="158">
        <f>IF(N259="sníž. přenesená",J259,0)</f>
        <v>0</v>
      </c>
      <c r="BI259" s="158">
        <f>IF(N259="nulová",J259,0)</f>
        <v>0</v>
      </c>
      <c r="BJ259" s="20" t="s">
        <v>79</v>
      </c>
      <c r="BK259" s="158">
        <f>ROUND(I259*H259,2)</f>
        <v>0</v>
      </c>
      <c r="BL259" s="20" t="s">
        <v>202</v>
      </c>
      <c r="BM259" s="157" t="s">
        <v>2398</v>
      </c>
    </row>
    <row r="260" spans="1:65" s="2" customFormat="1" ht="14.45" customHeight="1">
      <c r="A260" s="35"/>
      <c r="B260" s="145"/>
      <c r="C260" s="146" t="s">
        <v>1417</v>
      </c>
      <c r="D260" s="146" t="s">
        <v>197</v>
      </c>
      <c r="E260" s="147" t="s">
        <v>5858</v>
      </c>
      <c r="F260" s="148" t="s">
        <v>5859</v>
      </c>
      <c r="G260" s="149" t="s">
        <v>5849</v>
      </c>
      <c r="H260" s="150">
        <v>1</v>
      </c>
      <c r="I260" s="151"/>
      <c r="J260" s="152">
        <f t="shared" si="16"/>
        <v>0</v>
      </c>
      <c r="K260" s="148" t="s">
        <v>3</v>
      </c>
      <c r="L260" s="36"/>
      <c r="M260" s="153" t="s">
        <v>3</v>
      </c>
      <c r="N260" s="154" t="s">
        <v>43</v>
      </c>
      <c r="O260" s="56"/>
      <c r="P260" s="155">
        <f>O260*H260</f>
        <v>0</v>
      </c>
      <c r="Q260" s="155">
        <v>0</v>
      </c>
      <c r="R260" s="155">
        <f>Q260*H260</f>
        <v>0</v>
      </c>
      <c r="S260" s="155">
        <v>0</v>
      </c>
      <c r="T260" s="156">
        <f>S260*H260</f>
        <v>0</v>
      </c>
      <c r="U260" s="35"/>
      <c r="V260" s="35"/>
      <c r="W260" s="35"/>
      <c r="X260" s="35"/>
      <c r="Y260" s="35"/>
      <c r="Z260" s="35"/>
      <c r="AA260" s="35"/>
      <c r="AB260" s="35"/>
      <c r="AC260" s="35"/>
      <c r="AD260" s="35"/>
      <c r="AE260" s="35"/>
      <c r="AR260" s="157" t="s">
        <v>202</v>
      </c>
      <c r="AT260" s="157" t="s">
        <v>197</v>
      </c>
      <c r="AU260" s="157" t="s">
        <v>109</v>
      </c>
      <c r="AY260" s="20" t="s">
        <v>195</v>
      </c>
      <c r="BE260" s="158">
        <f>IF(N260="základní",J260,0)</f>
        <v>0</v>
      </c>
      <c r="BF260" s="158">
        <f>IF(N260="snížená",J260,0)</f>
        <v>0</v>
      </c>
      <c r="BG260" s="158">
        <f>IF(N260="zákl. přenesená",J260,0)</f>
        <v>0</v>
      </c>
      <c r="BH260" s="158">
        <f>IF(N260="sníž. přenesená",J260,0)</f>
        <v>0</v>
      </c>
      <c r="BI260" s="158">
        <f>IF(N260="nulová",J260,0)</f>
        <v>0</v>
      </c>
      <c r="BJ260" s="20" t="s">
        <v>79</v>
      </c>
      <c r="BK260" s="158">
        <f>ROUND(I260*H260,2)</f>
        <v>0</v>
      </c>
      <c r="BL260" s="20" t="s">
        <v>202</v>
      </c>
      <c r="BM260" s="157" t="s">
        <v>2412</v>
      </c>
    </row>
    <row r="261" spans="1:65" s="2" customFormat="1" ht="24.2" customHeight="1">
      <c r="A261" s="35"/>
      <c r="B261" s="145"/>
      <c r="C261" s="146" t="s">
        <v>1423</v>
      </c>
      <c r="D261" s="146" t="s">
        <v>197</v>
      </c>
      <c r="E261" s="147" t="s">
        <v>5860</v>
      </c>
      <c r="F261" s="148" t="s">
        <v>5861</v>
      </c>
      <c r="G261" s="149" t="s">
        <v>5849</v>
      </c>
      <c r="H261" s="150">
        <v>1</v>
      </c>
      <c r="I261" s="151"/>
      <c r="J261" s="152">
        <f t="shared" si="16"/>
        <v>0</v>
      </c>
      <c r="K261" s="148" t="s">
        <v>3</v>
      </c>
      <c r="L261" s="36"/>
      <c r="M261" s="153" t="s">
        <v>3</v>
      </c>
      <c r="N261" s="154" t="s">
        <v>43</v>
      </c>
      <c r="O261" s="56"/>
      <c r="P261" s="155">
        <f>O261*H261</f>
        <v>0</v>
      </c>
      <c r="Q261" s="155">
        <v>0</v>
      </c>
      <c r="R261" s="155">
        <f>Q261*H261</f>
        <v>0</v>
      </c>
      <c r="S261" s="155">
        <v>0</v>
      </c>
      <c r="T261" s="156">
        <f>S261*H261</f>
        <v>0</v>
      </c>
      <c r="U261" s="35"/>
      <c r="V261" s="35"/>
      <c r="W261" s="35"/>
      <c r="X261" s="35"/>
      <c r="Y261" s="35"/>
      <c r="Z261" s="35"/>
      <c r="AA261" s="35"/>
      <c r="AB261" s="35"/>
      <c r="AC261" s="35"/>
      <c r="AD261" s="35"/>
      <c r="AE261" s="35"/>
      <c r="AR261" s="157" t="s">
        <v>202</v>
      </c>
      <c r="AT261" s="157" t="s">
        <v>197</v>
      </c>
      <c r="AU261" s="157" t="s">
        <v>109</v>
      </c>
      <c r="AY261" s="20" t="s">
        <v>195</v>
      </c>
      <c r="BE261" s="158">
        <f>IF(N261="základní",J261,0)</f>
        <v>0</v>
      </c>
      <c r="BF261" s="158">
        <f>IF(N261="snížená",J261,0)</f>
        <v>0</v>
      </c>
      <c r="BG261" s="158">
        <f>IF(N261="zákl. přenesená",J261,0)</f>
        <v>0</v>
      </c>
      <c r="BH261" s="158">
        <f>IF(N261="sníž. přenesená",J261,0)</f>
        <v>0</v>
      </c>
      <c r="BI261" s="158">
        <f>IF(N261="nulová",J261,0)</f>
        <v>0</v>
      </c>
      <c r="BJ261" s="20" t="s">
        <v>79</v>
      </c>
      <c r="BK261" s="158">
        <f>ROUND(I261*H261,2)</f>
        <v>0</v>
      </c>
      <c r="BL261" s="20" t="s">
        <v>202</v>
      </c>
      <c r="BM261" s="157" t="s">
        <v>2422</v>
      </c>
    </row>
    <row r="262" spans="1:65" s="2" customFormat="1" ht="128.65" customHeight="1">
      <c r="A262" s="35"/>
      <c r="B262" s="145"/>
      <c r="C262" s="146" t="s">
        <v>1428</v>
      </c>
      <c r="D262" s="146" t="s">
        <v>197</v>
      </c>
      <c r="E262" s="147" t="s">
        <v>5862</v>
      </c>
      <c r="F262" s="148" t="s">
        <v>5863</v>
      </c>
      <c r="G262" s="149" t="s">
        <v>5849</v>
      </c>
      <c r="H262" s="150">
        <v>1</v>
      </c>
      <c r="I262" s="151"/>
      <c r="J262" s="152">
        <f t="shared" si="16"/>
        <v>0</v>
      </c>
      <c r="K262" s="148" t="s">
        <v>3</v>
      </c>
      <c r="L262" s="36"/>
      <c r="M262" s="153" t="s">
        <v>3</v>
      </c>
      <c r="N262" s="154" t="s">
        <v>43</v>
      </c>
      <c r="O262" s="56"/>
      <c r="P262" s="155">
        <f>O262*H262</f>
        <v>0</v>
      </c>
      <c r="Q262" s="155">
        <v>0</v>
      </c>
      <c r="R262" s="155">
        <f>Q262*H262</f>
        <v>0</v>
      </c>
      <c r="S262" s="155">
        <v>0</v>
      </c>
      <c r="T262" s="156">
        <f>S262*H262</f>
        <v>0</v>
      </c>
      <c r="U262" s="35"/>
      <c r="V262" s="35"/>
      <c r="W262" s="35"/>
      <c r="X262" s="35"/>
      <c r="Y262" s="35"/>
      <c r="Z262" s="35"/>
      <c r="AA262" s="35"/>
      <c r="AB262" s="35"/>
      <c r="AC262" s="35"/>
      <c r="AD262" s="35"/>
      <c r="AE262" s="35"/>
      <c r="AR262" s="157" t="s">
        <v>202</v>
      </c>
      <c r="AT262" s="157" t="s">
        <v>197</v>
      </c>
      <c r="AU262" s="157" t="s">
        <v>109</v>
      </c>
      <c r="AY262" s="20" t="s">
        <v>195</v>
      </c>
      <c r="BE262" s="158">
        <f>IF(N262="základní",J262,0)</f>
        <v>0</v>
      </c>
      <c r="BF262" s="158">
        <f>IF(N262="snížená",J262,0)</f>
        <v>0</v>
      </c>
      <c r="BG262" s="158">
        <f>IF(N262="zákl. přenesená",J262,0)</f>
        <v>0</v>
      </c>
      <c r="BH262" s="158">
        <f>IF(N262="sníž. přenesená",J262,0)</f>
        <v>0</v>
      </c>
      <c r="BI262" s="158">
        <f>IF(N262="nulová",J262,0)</f>
        <v>0</v>
      </c>
      <c r="BJ262" s="20" t="s">
        <v>79</v>
      </c>
      <c r="BK262" s="158">
        <f>ROUND(I262*H262,2)</f>
        <v>0</v>
      </c>
      <c r="BL262" s="20" t="s">
        <v>202</v>
      </c>
      <c r="BM262" s="157" t="s">
        <v>2437</v>
      </c>
    </row>
    <row r="263" spans="1:65" s="12" customFormat="1" ht="20.85" customHeight="1">
      <c r="B263" s="132"/>
      <c r="D263" s="133" t="s">
        <v>71</v>
      </c>
      <c r="E263" s="143" t="s">
        <v>5200</v>
      </c>
      <c r="F263" s="143" t="s">
        <v>5864</v>
      </c>
      <c r="I263" s="135"/>
      <c r="J263" s="144">
        <f>BK263</f>
        <v>0</v>
      </c>
      <c r="L263" s="132"/>
      <c r="M263" s="137"/>
      <c r="N263" s="138"/>
      <c r="O263" s="138"/>
      <c r="P263" s="139">
        <f>SUM(P264:P285)</f>
        <v>0</v>
      </c>
      <c r="Q263" s="138"/>
      <c r="R263" s="139">
        <f>SUM(R264:R285)</f>
        <v>0</v>
      </c>
      <c r="S263" s="138"/>
      <c r="T263" s="140">
        <f>SUM(T264:T285)</f>
        <v>0</v>
      </c>
      <c r="AR263" s="133" t="s">
        <v>79</v>
      </c>
      <c r="AT263" s="141" t="s">
        <v>71</v>
      </c>
      <c r="AU263" s="141" t="s">
        <v>81</v>
      </c>
      <c r="AY263" s="133" t="s">
        <v>195</v>
      </c>
      <c r="BK263" s="142">
        <f>SUM(BK264:BK285)</f>
        <v>0</v>
      </c>
    </row>
    <row r="264" spans="1:65" s="2" customFormat="1" ht="24.2" customHeight="1">
      <c r="A264" s="35"/>
      <c r="B264" s="145"/>
      <c r="C264" s="146" t="s">
        <v>1437</v>
      </c>
      <c r="D264" s="146" t="s">
        <v>197</v>
      </c>
      <c r="E264" s="147" t="s">
        <v>5865</v>
      </c>
      <c r="F264" s="148" t="s">
        <v>5866</v>
      </c>
      <c r="G264" s="149" t="s">
        <v>4903</v>
      </c>
      <c r="H264" s="150">
        <v>20</v>
      </c>
      <c r="I264" s="151"/>
      <c r="J264" s="152">
        <f t="shared" ref="J264:J285" si="17">ROUND(I264*H264,2)</f>
        <v>0</v>
      </c>
      <c r="K264" s="148" t="s">
        <v>3</v>
      </c>
      <c r="L264" s="36"/>
      <c r="M264" s="153" t="s">
        <v>3</v>
      </c>
      <c r="N264" s="154" t="s">
        <v>43</v>
      </c>
      <c r="O264" s="56"/>
      <c r="P264" s="155">
        <f>O264*H264</f>
        <v>0</v>
      </c>
      <c r="Q264" s="155">
        <v>0</v>
      </c>
      <c r="R264" s="155">
        <f>Q264*H264</f>
        <v>0</v>
      </c>
      <c r="S264" s="155">
        <v>0</v>
      </c>
      <c r="T264" s="156">
        <f>S264*H264</f>
        <v>0</v>
      </c>
      <c r="U264" s="35"/>
      <c r="V264" s="35"/>
      <c r="W264" s="35"/>
      <c r="X264" s="35"/>
      <c r="Y264" s="35"/>
      <c r="Z264" s="35"/>
      <c r="AA264" s="35"/>
      <c r="AB264" s="35"/>
      <c r="AC264" s="35"/>
      <c r="AD264" s="35"/>
      <c r="AE264" s="35"/>
      <c r="AR264" s="157" t="s">
        <v>202</v>
      </c>
      <c r="AT264" s="157" t="s">
        <v>197</v>
      </c>
      <c r="AU264" s="157" t="s">
        <v>109</v>
      </c>
      <c r="AY264" s="20" t="s">
        <v>195</v>
      </c>
      <c r="BE264" s="158">
        <f>IF(N264="základní",J264,0)</f>
        <v>0</v>
      </c>
      <c r="BF264" s="158">
        <f>IF(N264="snížená",J264,0)</f>
        <v>0</v>
      </c>
      <c r="BG264" s="158">
        <f>IF(N264="zákl. přenesená",J264,0)</f>
        <v>0</v>
      </c>
      <c r="BH264" s="158">
        <f>IF(N264="sníž. přenesená",J264,0)</f>
        <v>0</v>
      </c>
      <c r="BI264" s="158">
        <f>IF(N264="nulová",J264,0)</f>
        <v>0</v>
      </c>
      <c r="BJ264" s="20" t="s">
        <v>79</v>
      </c>
      <c r="BK264" s="158">
        <f>ROUND(I264*H264,2)</f>
        <v>0</v>
      </c>
      <c r="BL264" s="20" t="s">
        <v>202</v>
      </c>
      <c r="BM264" s="157" t="s">
        <v>2444</v>
      </c>
    </row>
    <row r="265" spans="1:65" s="2" customFormat="1" ht="24.2" customHeight="1">
      <c r="A265" s="35"/>
      <c r="B265" s="145"/>
      <c r="C265" s="146" t="s">
        <v>1442</v>
      </c>
      <c r="D265" s="146" t="s">
        <v>197</v>
      </c>
      <c r="E265" s="147" t="s">
        <v>5867</v>
      </c>
      <c r="F265" s="148" t="s">
        <v>5868</v>
      </c>
      <c r="G265" s="149" t="s">
        <v>300</v>
      </c>
      <c r="H265" s="150">
        <v>35</v>
      </c>
      <c r="I265" s="151"/>
      <c r="J265" s="152">
        <f t="shared" si="17"/>
        <v>0</v>
      </c>
      <c r="K265" s="148" t="s">
        <v>3</v>
      </c>
      <c r="L265" s="36"/>
      <c r="M265" s="153" t="s">
        <v>3</v>
      </c>
      <c r="N265" s="154" t="s">
        <v>43</v>
      </c>
      <c r="O265" s="56"/>
      <c r="P265" s="155">
        <f>O265*H265</f>
        <v>0</v>
      </c>
      <c r="Q265" s="155">
        <v>0</v>
      </c>
      <c r="R265" s="155">
        <f>Q265*H265</f>
        <v>0</v>
      </c>
      <c r="S265" s="155">
        <v>0</v>
      </c>
      <c r="T265" s="156">
        <f>S265*H265</f>
        <v>0</v>
      </c>
      <c r="U265" s="35"/>
      <c r="V265" s="35"/>
      <c r="W265" s="35"/>
      <c r="X265" s="35"/>
      <c r="Y265" s="35"/>
      <c r="Z265" s="35"/>
      <c r="AA265" s="35"/>
      <c r="AB265" s="35"/>
      <c r="AC265" s="35"/>
      <c r="AD265" s="35"/>
      <c r="AE265" s="35"/>
      <c r="AR265" s="157" t="s">
        <v>202</v>
      </c>
      <c r="AT265" s="157" t="s">
        <v>197</v>
      </c>
      <c r="AU265" s="157" t="s">
        <v>109</v>
      </c>
      <c r="AY265" s="20" t="s">
        <v>195</v>
      </c>
      <c r="BE265" s="158">
        <f>IF(N265="základní",J265,0)</f>
        <v>0</v>
      </c>
      <c r="BF265" s="158">
        <f>IF(N265="snížená",J265,0)</f>
        <v>0</v>
      </c>
      <c r="BG265" s="158">
        <f>IF(N265="zákl. přenesená",J265,0)</f>
        <v>0</v>
      </c>
      <c r="BH265" s="158">
        <f>IF(N265="sníž. přenesená",J265,0)</f>
        <v>0</v>
      </c>
      <c r="BI265" s="158">
        <f>IF(N265="nulová",J265,0)</f>
        <v>0</v>
      </c>
      <c r="BJ265" s="20" t="s">
        <v>79</v>
      </c>
      <c r="BK265" s="158">
        <f>ROUND(I265*H265,2)</f>
        <v>0</v>
      </c>
      <c r="BL265" s="20" t="s">
        <v>202</v>
      </c>
      <c r="BM265" s="157" t="s">
        <v>2451</v>
      </c>
    </row>
    <row r="266" spans="1:65" s="2" customFormat="1" ht="14.45" customHeight="1">
      <c r="A266" s="35"/>
      <c r="B266" s="145"/>
      <c r="C266" s="146" t="s">
        <v>1446</v>
      </c>
      <c r="D266" s="146" t="s">
        <v>197</v>
      </c>
      <c r="E266" s="147" t="s">
        <v>5869</v>
      </c>
      <c r="F266" s="148" t="s">
        <v>5870</v>
      </c>
      <c r="G266" s="149" t="s">
        <v>300</v>
      </c>
      <c r="H266" s="150">
        <v>10</v>
      </c>
      <c r="I266" s="151"/>
      <c r="J266" s="152">
        <f t="shared" si="17"/>
        <v>0</v>
      </c>
      <c r="K266" s="148" t="s">
        <v>3</v>
      </c>
      <c r="L266" s="36"/>
      <c r="M266" s="153" t="s">
        <v>3</v>
      </c>
      <c r="N266" s="154" t="s">
        <v>43</v>
      </c>
      <c r="O266" s="56"/>
      <c r="P266" s="155">
        <f>O266*H266</f>
        <v>0</v>
      </c>
      <c r="Q266" s="155">
        <v>0</v>
      </c>
      <c r="R266" s="155">
        <f>Q266*H266</f>
        <v>0</v>
      </c>
      <c r="S266" s="155">
        <v>0</v>
      </c>
      <c r="T266" s="156">
        <f>S266*H266</f>
        <v>0</v>
      </c>
      <c r="U266" s="35"/>
      <c r="V266" s="35"/>
      <c r="W266" s="35"/>
      <c r="X266" s="35"/>
      <c r="Y266" s="35"/>
      <c r="Z266" s="35"/>
      <c r="AA266" s="35"/>
      <c r="AB266" s="35"/>
      <c r="AC266" s="35"/>
      <c r="AD266" s="35"/>
      <c r="AE266" s="35"/>
      <c r="AR266" s="157" t="s">
        <v>202</v>
      </c>
      <c r="AT266" s="157" t="s">
        <v>197</v>
      </c>
      <c r="AU266" s="157" t="s">
        <v>109</v>
      </c>
      <c r="AY266" s="20" t="s">
        <v>195</v>
      </c>
      <c r="BE266" s="158">
        <f>IF(N266="základní",J266,0)</f>
        <v>0</v>
      </c>
      <c r="BF266" s="158">
        <f>IF(N266="snížená",J266,0)</f>
        <v>0</v>
      </c>
      <c r="BG266" s="158">
        <f>IF(N266="zákl. přenesená",J266,0)</f>
        <v>0</v>
      </c>
      <c r="BH266" s="158">
        <f>IF(N266="sníž. přenesená",J266,0)</f>
        <v>0</v>
      </c>
      <c r="BI266" s="158">
        <f>IF(N266="nulová",J266,0)</f>
        <v>0</v>
      </c>
      <c r="BJ266" s="20" t="s">
        <v>79</v>
      </c>
      <c r="BK266" s="158">
        <f>ROUND(I266*H266,2)</f>
        <v>0</v>
      </c>
      <c r="BL266" s="20" t="s">
        <v>202</v>
      </c>
      <c r="BM266" s="157" t="s">
        <v>2457</v>
      </c>
    </row>
    <row r="267" spans="1:65" s="2" customFormat="1" ht="14.45" customHeight="1">
      <c r="A267" s="35"/>
      <c r="B267" s="145"/>
      <c r="C267" s="146" t="s">
        <v>1451</v>
      </c>
      <c r="D267" s="146" t="s">
        <v>197</v>
      </c>
      <c r="E267" s="147" t="s">
        <v>5871</v>
      </c>
      <c r="F267" s="148" t="s">
        <v>5872</v>
      </c>
      <c r="G267" s="149" t="s">
        <v>4903</v>
      </c>
      <c r="H267" s="150">
        <v>40</v>
      </c>
      <c r="I267" s="151"/>
      <c r="J267" s="152">
        <f t="shared" si="17"/>
        <v>0</v>
      </c>
      <c r="K267" s="148" t="s">
        <v>3</v>
      </c>
      <c r="L267" s="36"/>
      <c r="M267" s="153" t="s">
        <v>3</v>
      </c>
      <c r="N267" s="154" t="s">
        <v>43</v>
      </c>
      <c r="O267" s="56"/>
      <c r="P267" s="155">
        <f>O267*H267</f>
        <v>0</v>
      </c>
      <c r="Q267" s="155">
        <v>0</v>
      </c>
      <c r="R267" s="155">
        <f>Q267*H267</f>
        <v>0</v>
      </c>
      <c r="S267" s="155">
        <v>0</v>
      </c>
      <c r="T267" s="156">
        <f>S267*H267</f>
        <v>0</v>
      </c>
      <c r="U267" s="35"/>
      <c r="V267" s="35"/>
      <c r="W267" s="35"/>
      <c r="X267" s="35"/>
      <c r="Y267" s="35"/>
      <c r="Z267" s="35"/>
      <c r="AA267" s="35"/>
      <c r="AB267" s="35"/>
      <c r="AC267" s="35"/>
      <c r="AD267" s="35"/>
      <c r="AE267" s="35"/>
      <c r="AR267" s="157" t="s">
        <v>202</v>
      </c>
      <c r="AT267" s="157" t="s">
        <v>197</v>
      </c>
      <c r="AU267" s="157" t="s">
        <v>109</v>
      </c>
      <c r="AY267" s="20" t="s">
        <v>195</v>
      </c>
      <c r="BE267" s="158">
        <f>IF(N267="základní",J267,0)</f>
        <v>0</v>
      </c>
      <c r="BF267" s="158">
        <f>IF(N267="snížená",J267,0)</f>
        <v>0</v>
      </c>
      <c r="BG267" s="158">
        <f>IF(N267="zákl. přenesená",J267,0)</f>
        <v>0</v>
      </c>
      <c r="BH267" s="158">
        <f>IF(N267="sníž. přenesená",J267,0)</f>
        <v>0</v>
      </c>
      <c r="BI267" s="158">
        <f>IF(N267="nulová",J267,0)</f>
        <v>0</v>
      </c>
      <c r="BJ267" s="20" t="s">
        <v>79</v>
      </c>
      <c r="BK267" s="158">
        <f>ROUND(I267*H267,2)</f>
        <v>0</v>
      </c>
      <c r="BL267" s="20" t="s">
        <v>202</v>
      </c>
      <c r="BM267" s="157" t="s">
        <v>2464</v>
      </c>
    </row>
    <row r="268" spans="1:65" s="2" customFormat="1" ht="24.2" customHeight="1">
      <c r="A268" s="35"/>
      <c r="B268" s="145"/>
      <c r="C268" s="146" t="s">
        <v>1455</v>
      </c>
      <c r="D268" s="146" t="s">
        <v>197</v>
      </c>
      <c r="E268" s="147" t="s">
        <v>5873</v>
      </c>
      <c r="F268" s="148" t="s">
        <v>5874</v>
      </c>
      <c r="G268" s="149" t="s">
        <v>4903</v>
      </c>
      <c r="H268" s="150">
        <v>30</v>
      </c>
      <c r="I268" s="151"/>
      <c r="J268" s="152">
        <f t="shared" si="17"/>
        <v>0</v>
      </c>
      <c r="K268" s="148" t="s">
        <v>3</v>
      </c>
      <c r="L268" s="36"/>
      <c r="M268" s="153" t="s">
        <v>3</v>
      </c>
      <c r="N268" s="154" t="s">
        <v>43</v>
      </c>
      <c r="O268" s="56"/>
      <c r="P268" s="155">
        <f>O268*H268</f>
        <v>0</v>
      </c>
      <c r="Q268" s="155">
        <v>0</v>
      </c>
      <c r="R268" s="155">
        <f>Q268*H268</f>
        <v>0</v>
      </c>
      <c r="S268" s="155">
        <v>0</v>
      </c>
      <c r="T268" s="156">
        <f>S268*H268</f>
        <v>0</v>
      </c>
      <c r="U268" s="35"/>
      <c r="V268" s="35"/>
      <c r="W268" s="35"/>
      <c r="X268" s="35"/>
      <c r="Y268" s="35"/>
      <c r="Z268" s="35"/>
      <c r="AA268" s="35"/>
      <c r="AB268" s="35"/>
      <c r="AC268" s="35"/>
      <c r="AD268" s="35"/>
      <c r="AE268" s="35"/>
      <c r="AR268" s="157" t="s">
        <v>202</v>
      </c>
      <c r="AT268" s="157" t="s">
        <v>197</v>
      </c>
      <c r="AU268" s="157" t="s">
        <v>109</v>
      </c>
      <c r="AY268" s="20" t="s">
        <v>195</v>
      </c>
      <c r="BE268" s="158">
        <f>IF(N268="základní",J268,0)</f>
        <v>0</v>
      </c>
      <c r="BF268" s="158">
        <f>IF(N268="snížená",J268,0)</f>
        <v>0</v>
      </c>
      <c r="BG268" s="158">
        <f>IF(N268="zákl. přenesená",J268,0)</f>
        <v>0</v>
      </c>
      <c r="BH268" s="158">
        <f>IF(N268="sníž. přenesená",J268,0)</f>
        <v>0</v>
      </c>
      <c r="BI268" s="158">
        <f>IF(N268="nulová",J268,0)</f>
        <v>0</v>
      </c>
      <c r="BJ268" s="20" t="s">
        <v>79</v>
      </c>
      <c r="BK268" s="158">
        <f>ROUND(I268*H268,2)</f>
        <v>0</v>
      </c>
      <c r="BL268" s="20" t="s">
        <v>202</v>
      </c>
      <c r="BM268" s="157" t="s">
        <v>2473</v>
      </c>
    </row>
    <row r="269" spans="1:65" s="2" customFormat="1" ht="37.9" customHeight="1">
      <c r="A269" s="35"/>
      <c r="B269" s="145"/>
      <c r="C269" s="146" t="s">
        <v>1476</v>
      </c>
      <c r="D269" s="146" t="s">
        <v>197</v>
      </c>
      <c r="E269" s="147" t="s">
        <v>5875</v>
      </c>
      <c r="F269" s="148" t="s">
        <v>5876</v>
      </c>
      <c r="G269" s="149" t="s">
        <v>4903</v>
      </c>
      <c r="H269" s="150">
        <v>1</v>
      </c>
      <c r="I269" s="151"/>
      <c r="J269" s="152">
        <f t="shared" si="17"/>
        <v>0</v>
      </c>
      <c r="K269" s="148" t="s">
        <v>3</v>
      </c>
      <c r="L269" s="36"/>
      <c r="M269" s="153" t="s">
        <v>3</v>
      </c>
      <c r="N269" s="154" t="s">
        <v>43</v>
      </c>
      <c r="O269" s="56"/>
      <c r="P269" s="155">
        <f>O269*H269</f>
        <v>0</v>
      </c>
      <c r="Q269" s="155">
        <v>0</v>
      </c>
      <c r="R269" s="155">
        <f>Q269*H269</f>
        <v>0</v>
      </c>
      <c r="S269" s="155">
        <v>0</v>
      </c>
      <c r="T269" s="156">
        <f>S269*H269</f>
        <v>0</v>
      </c>
      <c r="U269" s="35"/>
      <c r="V269" s="35"/>
      <c r="W269" s="35"/>
      <c r="X269" s="35"/>
      <c r="Y269" s="35"/>
      <c r="Z269" s="35"/>
      <c r="AA269" s="35"/>
      <c r="AB269" s="35"/>
      <c r="AC269" s="35"/>
      <c r="AD269" s="35"/>
      <c r="AE269" s="35"/>
      <c r="AR269" s="157" t="s">
        <v>202</v>
      </c>
      <c r="AT269" s="157" t="s">
        <v>197</v>
      </c>
      <c r="AU269" s="157" t="s">
        <v>109</v>
      </c>
      <c r="AY269" s="20" t="s">
        <v>195</v>
      </c>
      <c r="BE269" s="158">
        <f>IF(N269="základní",J269,0)</f>
        <v>0</v>
      </c>
      <c r="BF269" s="158">
        <f>IF(N269="snížená",J269,0)</f>
        <v>0</v>
      </c>
      <c r="BG269" s="158">
        <f>IF(N269="zákl. přenesená",J269,0)</f>
        <v>0</v>
      </c>
      <c r="BH269" s="158">
        <f>IF(N269="sníž. přenesená",J269,0)</f>
        <v>0</v>
      </c>
      <c r="BI269" s="158">
        <f>IF(N269="nulová",J269,0)</f>
        <v>0</v>
      </c>
      <c r="BJ269" s="20" t="s">
        <v>79</v>
      </c>
      <c r="BK269" s="158">
        <f>ROUND(I269*H269,2)</f>
        <v>0</v>
      </c>
      <c r="BL269" s="20" t="s">
        <v>202</v>
      </c>
      <c r="BM269" s="157" t="s">
        <v>2487</v>
      </c>
    </row>
    <row r="270" spans="1:65" s="2" customFormat="1" ht="62.65" customHeight="1">
      <c r="A270" s="35"/>
      <c r="B270" s="145"/>
      <c r="C270" s="146" t="s">
        <v>1481</v>
      </c>
      <c r="D270" s="146" t="s">
        <v>197</v>
      </c>
      <c r="E270" s="147" t="s">
        <v>5877</v>
      </c>
      <c r="F270" s="148" t="s">
        <v>5878</v>
      </c>
      <c r="G270" s="149" t="s">
        <v>4903</v>
      </c>
      <c r="H270" s="150">
        <v>1</v>
      </c>
      <c r="I270" s="151"/>
      <c r="J270" s="152">
        <f t="shared" si="17"/>
        <v>0</v>
      </c>
      <c r="K270" s="148" t="s">
        <v>3</v>
      </c>
      <c r="L270" s="36"/>
      <c r="M270" s="153" t="s">
        <v>3</v>
      </c>
      <c r="N270" s="154" t="s">
        <v>43</v>
      </c>
      <c r="O270" s="56"/>
      <c r="P270" s="155">
        <f>O270*H270</f>
        <v>0</v>
      </c>
      <c r="Q270" s="155">
        <v>0</v>
      </c>
      <c r="R270" s="155">
        <f>Q270*H270</f>
        <v>0</v>
      </c>
      <c r="S270" s="155">
        <v>0</v>
      </c>
      <c r="T270" s="156">
        <f>S270*H270</f>
        <v>0</v>
      </c>
      <c r="U270" s="35"/>
      <c r="V270" s="35"/>
      <c r="W270" s="35"/>
      <c r="X270" s="35"/>
      <c r="Y270" s="35"/>
      <c r="Z270" s="35"/>
      <c r="AA270" s="35"/>
      <c r="AB270" s="35"/>
      <c r="AC270" s="35"/>
      <c r="AD270" s="35"/>
      <c r="AE270" s="35"/>
      <c r="AR270" s="157" t="s">
        <v>202</v>
      </c>
      <c r="AT270" s="157" t="s">
        <v>197</v>
      </c>
      <c r="AU270" s="157" t="s">
        <v>109</v>
      </c>
      <c r="AY270" s="20" t="s">
        <v>195</v>
      </c>
      <c r="BE270" s="158">
        <f>IF(N270="základní",J270,0)</f>
        <v>0</v>
      </c>
      <c r="BF270" s="158">
        <f>IF(N270="snížená",J270,0)</f>
        <v>0</v>
      </c>
      <c r="BG270" s="158">
        <f>IF(N270="zákl. přenesená",J270,0)</f>
        <v>0</v>
      </c>
      <c r="BH270" s="158">
        <f>IF(N270="sníž. přenesená",J270,0)</f>
        <v>0</v>
      </c>
      <c r="BI270" s="158">
        <f>IF(N270="nulová",J270,0)</f>
        <v>0</v>
      </c>
      <c r="BJ270" s="20" t="s">
        <v>79</v>
      </c>
      <c r="BK270" s="158">
        <f>ROUND(I270*H270,2)</f>
        <v>0</v>
      </c>
      <c r="BL270" s="20" t="s">
        <v>202</v>
      </c>
      <c r="BM270" s="157" t="s">
        <v>2507</v>
      </c>
    </row>
    <row r="271" spans="1:65" s="2" customFormat="1" ht="37.9" customHeight="1">
      <c r="A271" s="35"/>
      <c r="B271" s="145"/>
      <c r="C271" s="146" t="s">
        <v>1486</v>
      </c>
      <c r="D271" s="146" t="s">
        <v>197</v>
      </c>
      <c r="E271" s="147" t="s">
        <v>5879</v>
      </c>
      <c r="F271" s="148" t="s">
        <v>5880</v>
      </c>
      <c r="G271" s="149" t="s">
        <v>4903</v>
      </c>
      <c r="H271" s="150">
        <v>1</v>
      </c>
      <c r="I271" s="151"/>
      <c r="J271" s="152">
        <f t="shared" si="17"/>
        <v>0</v>
      </c>
      <c r="K271" s="148" t="s">
        <v>3</v>
      </c>
      <c r="L271" s="36"/>
      <c r="M271" s="153" t="s">
        <v>3</v>
      </c>
      <c r="N271" s="154" t="s">
        <v>43</v>
      </c>
      <c r="O271" s="56"/>
      <c r="P271" s="155">
        <f>O271*H271</f>
        <v>0</v>
      </c>
      <c r="Q271" s="155">
        <v>0</v>
      </c>
      <c r="R271" s="155">
        <f>Q271*H271</f>
        <v>0</v>
      </c>
      <c r="S271" s="155">
        <v>0</v>
      </c>
      <c r="T271" s="156">
        <f>S271*H271</f>
        <v>0</v>
      </c>
      <c r="U271" s="35"/>
      <c r="V271" s="35"/>
      <c r="W271" s="35"/>
      <c r="X271" s="35"/>
      <c r="Y271" s="35"/>
      <c r="Z271" s="35"/>
      <c r="AA271" s="35"/>
      <c r="AB271" s="35"/>
      <c r="AC271" s="35"/>
      <c r="AD271" s="35"/>
      <c r="AE271" s="35"/>
      <c r="AR271" s="157" t="s">
        <v>202</v>
      </c>
      <c r="AT271" s="157" t="s">
        <v>197</v>
      </c>
      <c r="AU271" s="157" t="s">
        <v>109</v>
      </c>
      <c r="AY271" s="20" t="s">
        <v>195</v>
      </c>
      <c r="BE271" s="158">
        <f>IF(N271="základní",J271,0)</f>
        <v>0</v>
      </c>
      <c r="BF271" s="158">
        <f>IF(N271="snížená",J271,0)</f>
        <v>0</v>
      </c>
      <c r="BG271" s="158">
        <f>IF(N271="zákl. přenesená",J271,0)</f>
        <v>0</v>
      </c>
      <c r="BH271" s="158">
        <f>IF(N271="sníž. přenesená",J271,0)</f>
        <v>0</v>
      </c>
      <c r="BI271" s="158">
        <f>IF(N271="nulová",J271,0)</f>
        <v>0</v>
      </c>
      <c r="BJ271" s="20" t="s">
        <v>79</v>
      </c>
      <c r="BK271" s="158">
        <f>ROUND(I271*H271,2)</f>
        <v>0</v>
      </c>
      <c r="BL271" s="20" t="s">
        <v>202</v>
      </c>
      <c r="BM271" s="157" t="s">
        <v>2515</v>
      </c>
    </row>
    <row r="272" spans="1:65" s="2" customFormat="1" ht="37.9" customHeight="1">
      <c r="A272" s="35"/>
      <c r="B272" s="145"/>
      <c r="C272" s="146" t="s">
        <v>1491</v>
      </c>
      <c r="D272" s="146" t="s">
        <v>197</v>
      </c>
      <c r="E272" s="147" t="s">
        <v>5881</v>
      </c>
      <c r="F272" s="148" t="s">
        <v>5882</v>
      </c>
      <c r="G272" s="149" t="s">
        <v>4903</v>
      </c>
      <c r="H272" s="150">
        <v>1</v>
      </c>
      <c r="I272" s="151"/>
      <c r="J272" s="152">
        <f t="shared" si="17"/>
        <v>0</v>
      </c>
      <c r="K272" s="148" t="s">
        <v>3</v>
      </c>
      <c r="L272" s="36"/>
      <c r="M272" s="153" t="s">
        <v>3</v>
      </c>
      <c r="N272" s="154" t="s">
        <v>43</v>
      </c>
      <c r="O272" s="56"/>
      <c r="P272" s="155">
        <f>O272*H272</f>
        <v>0</v>
      </c>
      <c r="Q272" s="155">
        <v>0</v>
      </c>
      <c r="R272" s="155">
        <f>Q272*H272</f>
        <v>0</v>
      </c>
      <c r="S272" s="155">
        <v>0</v>
      </c>
      <c r="T272" s="156">
        <f>S272*H272</f>
        <v>0</v>
      </c>
      <c r="U272" s="35"/>
      <c r="V272" s="35"/>
      <c r="W272" s="35"/>
      <c r="X272" s="35"/>
      <c r="Y272" s="35"/>
      <c r="Z272" s="35"/>
      <c r="AA272" s="35"/>
      <c r="AB272" s="35"/>
      <c r="AC272" s="35"/>
      <c r="AD272" s="35"/>
      <c r="AE272" s="35"/>
      <c r="AR272" s="157" t="s">
        <v>202</v>
      </c>
      <c r="AT272" s="157" t="s">
        <v>197</v>
      </c>
      <c r="AU272" s="157" t="s">
        <v>109</v>
      </c>
      <c r="AY272" s="20" t="s">
        <v>195</v>
      </c>
      <c r="BE272" s="158">
        <f>IF(N272="základní",J272,0)</f>
        <v>0</v>
      </c>
      <c r="BF272" s="158">
        <f>IF(N272="snížená",J272,0)</f>
        <v>0</v>
      </c>
      <c r="BG272" s="158">
        <f>IF(N272="zákl. přenesená",J272,0)</f>
        <v>0</v>
      </c>
      <c r="BH272" s="158">
        <f>IF(N272="sníž. přenesená",J272,0)</f>
        <v>0</v>
      </c>
      <c r="BI272" s="158">
        <f>IF(N272="nulová",J272,0)</f>
        <v>0</v>
      </c>
      <c r="BJ272" s="20" t="s">
        <v>79</v>
      </c>
      <c r="BK272" s="158">
        <f>ROUND(I272*H272,2)</f>
        <v>0</v>
      </c>
      <c r="BL272" s="20" t="s">
        <v>202</v>
      </c>
      <c r="BM272" s="157" t="s">
        <v>2523</v>
      </c>
    </row>
    <row r="273" spans="1:65" s="2" customFormat="1" ht="14.45" customHeight="1">
      <c r="A273" s="35"/>
      <c r="B273" s="145"/>
      <c r="C273" s="146" t="s">
        <v>1496</v>
      </c>
      <c r="D273" s="146" t="s">
        <v>197</v>
      </c>
      <c r="E273" s="147" t="s">
        <v>5883</v>
      </c>
      <c r="F273" s="148" t="s">
        <v>5884</v>
      </c>
      <c r="G273" s="149" t="s">
        <v>4903</v>
      </c>
      <c r="H273" s="150">
        <v>2</v>
      </c>
      <c r="I273" s="151"/>
      <c r="J273" s="152">
        <f t="shared" si="17"/>
        <v>0</v>
      </c>
      <c r="K273" s="148" t="s">
        <v>3</v>
      </c>
      <c r="L273" s="36"/>
      <c r="M273" s="153" t="s">
        <v>3</v>
      </c>
      <c r="N273" s="154" t="s">
        <v>43</v>
      </c>
      <c r="O273" s="56"/>
      <c r="P273" s="155">
        <f>O273*H273</f>
        <v>0</v>
      </c>
      <c r="Q273" s="155">
        <v>0</v>
      </c>
      <c r="R273" s="155">
        <f>Q273*H273</f>
        <v>0</v>
      </c>
      <c r="S273" s="155">
        <v>0</v>
      </c>
      <c r="T273" s="156">
        <f>S273*H273</f>
        <v>0</v>
      </c>
      <c r="U273" s="35"/>
      <c r="V273" s="35"/>
      <c r="W273" s="35"/>
      <c r="X273" s="35"/>
      <c r="Y273" s="35"/>
      <c r="Z273" s="35"/>
      <c r="AA273" s="35"/>
      <c r="AB273" s="35"/>
      <c r="AC273" s="35"/>
      <c r="AD273" s="35"/>
      <c r="AE273" s="35"/>
      <c r="AR273" s="157" t="s">
        <v>202</v>
      </c>
      <c r="AT273" s="157" t="s">
        <v>197</v>
      </c>
      <c r="AU273" s="157" t="s">
        <v>109</v>
      </c>
      <c r="AY273" s="20" t="s">
        <v>195</v>
      </c>
      <c r="BE273" s="158">
        <f>IF(N273="základní",J273,0)</f>
        <v>0</v>
      </c>
      <c r="BF273" s="158">
        <f>IF(N273="snížená",J273,0)</f>
        <v>0</v>
      </c>
      <c r="BG273" s="158">
        <f>IF(N273="zákl. přenesená",J273,0)</f>
        <v>0</v>
      </c>
      <c r="BH273" s="158">
        <f>IF(N273="sníž. přenesená",J273,0)</f>
        <v>0</v>
      </c>
      <c r="BI273" s="158">
        <f>IF(N273="nulová",J273,0)</f>
        <v>0</v>
      </c>
      <c r="BJ273" s="20" t="s">
        <v>79</v>
      </c>
      <c r="BK273" s="158">
        <f>ROUND(I273*H273,2)</f>
        <v>0</v>
      </c>
      <c r="BL273" s="20" t="s">
        <v>202</v>
      </c>
      <c r="BM273" s="157" t="s">
        <v>2530</v>
      </c>
    </row>
    <row r="274" spans="1:65" s="2" customFormat="1" ht="62.65" customHeight="1">
      <c r="A274" s="35"/>
      <c r="B274" s="145"/>
      <c r="C274" s="146" t="s">
        <v>1516</v>
      </c>
      <c r="D274" s="146" t="s">
        <v>197</v>
      </c>
      <c r="E274" s="147" t="s">
        <v>5885</v>
      </c>
      <c r="F274" s="148" t="s">
        <v>5886</v>
      </c>
      <c r="G274" s="149" t="s">
        <v>4903</v>
      </c>
      <c r="H274" s="150">
        <v>17</v>
      </c>
      <c r="I274" s="151"/>
      <c r="J274" s="152">
        <f t="shared" si="17"/>
        <v>0</v>
      </c>
      <c r="K274" s="148" t="s">
        <v>3</v>
      </c>
      <c r="L274" s="36"/>
      <c r="M274" s="153" t="s">
        <v>3</v>
      </c>
      <c r="N274" s="154" t="s">
        <v>43</v>
      </c>
      <c r="O274" s="56"/>
      <c r="P274" s="155">
        <f>O274*H274</f>
        <v>0</v>
      </c>
      <c r="Q274" s="155">
        <v>0</v>
      </c>
      <c r="R274" s="155">
        <f>Q274*H274</f>
        <v>0</v>
      </c>
      <c r="S274" s="155">
        <v>0</v>
      </c>
      <c r="T274" s="156">
        <f>S274*H274</f>
        <v>0</v>
      </c>
      <c r="U274" s="35"/>
      <c r="V274" s="35"/>
      <c r="W274" s="35"/>
      <c r="X274" s="35"/>
      <c r="Y274" s="35"/>
      <c r="Z274" s="35"/>
      <c r="AA274" s="35"/>
      <c r="AB274" s="35"/>
      <c r="AC274" s="35"/>
      <c r="AD274" s="35"/>
      <c r="AE274" s="35"/>
      <c r="AR274" s="157" t="s">
        <v>202</v>
      </c>
      <c r="AT274" s="157" t="s">
        <v>197</v>
      </c>
      <c r="AU274" s="157" t="s">
        <v>109</v>
      </c>
      <c r="AY274" s="20" t="s">
        <v>195</v>
      </c>
      <c r="BE274" s="158">
        <f>IF(N274="základní",J274,0)</f>
        <v>0</v>
      </c>
      <c r="BF274" s="158">
        <f>IF(N274="snížená",J274,0)</f>
        <v>0</v>
      </c>
      <c r="BG274" s="158">
        <f>IF(N274="zákl. přenesená",J274,0)</f>
        <v>0</v>
      </c>
      <c r="BH274" s="158">
        <f>IF(N274="sníž. přenesená",J274,0)</f>
        <v>0</v>
      </c>
      <c r="BI274" s="158">
        <f>IF(N274="nulová",J274,0)</f>
        <v>0</v>
      </c>
      <c r="BJ274" s="20" t="s">
        <v>79</v>
      </c>
      <c r="BK274" s="158">
        <f>ROUND(I274*H274,2)</f>
        <v>0</v>
      </c>
      <c r="BL274" s="20" t="s">
        <v>202</v>
      </c>
      <c r="BM274" s="157" t="s">
        <v>2545</v>
      </c>
    </row>
    <row r="275" spans="1:65" s="2" customFormat="1" ht="62.65" customHeight="1">
      <c r="A275" s="35"/>
      <c r="B275" s="145"/>
      <c r="C275" s="146" t="s">
        <v>1521</v>
      </c>
      <c r="D275" s="146" t="s">
        <v>197</v>
      </c>
      <c r="E275" s="147" t="s">
        <v>5887</v>
      </c>
      <c r="F275" s="148" t="s">
        <v>5888</v>
      </c>
      <c r="G275" s="149" t="s">
        <v>4903</v>
      </c>
      <c r="H275" s="150">
        <v>1</v>
      </c>
      <c r="I275" s="151"/>
      <c r="J275" s="152">
        <f t="shared" si="17"/>
        <v>0</v>
      </c>
      <c r="K275" s="148" t="s">
        <v>3</v>
      </c>
      <c r="L275" s="36"/>
      <c r="M275" s="153" t="s">
        <v>3</v>
      </c>
      <c r="N275" s="154" t="s">
        <v>43</v>
      </c>
      <c r="O275" s="56"/>
      <c r="P275" s="155">
        <f>O275*H275</f>
        <v>0</v>
      </c>
      <c r="Q275" s="155">
        <v>0</v>
      </c>
      <c r="R275" s="155">
        <f>Q275*H275</f>
        <v>0</v>
      </c>
      <c r="S275" s="155">
        <v>0</v>
      </c>
      <c r="T275" s="156">
        <f>S275*H275</f>
        <v>0</v>
      </c>
      <c r="U275" s="35"/>
      <c r="V275" s="35"/>
      <c r="W275" s="35"/>
      <c r="X275" s="35"/>
      <c r="Y275" s="35"/>
      <c r="Z275" s="35"/>
      <c r="AA275" s="35"/>
      <c r="AB275" s="35"/>
      <c r="AC275" s="35"/>
      <c r="AD275" s="35"/>
      <c r="AE275" s="35"/>
      <c r="AR275" s="157" t="s">
        <v>202</v>
      </c>
      <c r="AT275" s="157" t="s">
        <v>197</v>
      </c>
      <c r="AU275" s="157" t="s">
        <v>109</v>
      </c>
      <c r="AY275" s="20" t="s">
        <v>195</v>
      </c>
      <c r="BE275" s="158">
        <f>IF(N275="základní",J275,0)</f>
        <v>0</v>
      </c>
      <c r="BF275" s="158">
        <f>IF(N275="snížená",J275,0)</f>
        <v>0</v>
      </c>
      <c r="BG275" s="158">
        <f>IF(N275="zákl. přenesená",J275,0)</f>
        <v>0</v>
      </c>
      <c r="BH275" s="158">
        <f>IF(N275="sníž. přenesená",J275,0)</f>
        <v>0</v>
      </c>
      <c r="BI275" s="158">
        <f>IF(N275="nulová",J275,0)</f>
        <v>0</v>
      </c>
      <c r="BJ275" s="20" t="s">
        <v>79</v>
      </c>
      <c r="BK275" s="158">
        <f>ROUND(I275*H275,2)</f>
        <v>0</v>
      </c>
      <c r="BL275" s="20" t="s">
        <v>202</v>
      </c>
      <c r="BM275" s="157" t="s">
        <v>2554</v>
      </c>
    </row>
    <row r="276" spans="1:65" s="2" customFormat="1" ht="62.65" customHeight="1">
      <c r="A276" s="35"/>
      <c r="B276" s="145"/>
      <c r="C276" s="146" t="s">
        <v>1526</v>
      </c>
      <c r="D276" s="146" t="s">
        <v>197</v>
      </c>
      <c r="E276" s="147" t="s">
        <v>5889</v>
      </c>
      <c r="F276" s="148" t="s">
        <v>5890</v>
      </c>
      <c r="G276" s="149" t="s">
        <v>4903</v>
      </c>
      <c r="H276" s="150">
        <v>18</v>
      </c>
      <c r="I276" s="151"/>
      <c r="J276" s="152">
        <f t="shared" si="17"/>
        <v>0</v>
      </c>
      <c r="K276" s="148" t="s">
        <v>3</v>
      </c>
      <c r="L276" s="36"/>
      <c r="M276" s="153" t="s">
        <v>3</v>
      </c>
      <c r="N276" s="154" t="s">
        <v>43</v>
      </c>
      <c r="O276" s="56"/>
      <c r="P276" s="155">
        <f>O276*H276</f>
        <v>0</v>
      </c>
      <c r="Q276" s="155">
        <v>0</v>
      </c>
      <c r="R276" s="155">
        <f>Q276*H276</f>
        <v>0</v>
      </c>
      <c r="S276" s="155">
        <v>0</v>
      </c>
      <c r="T276" s="156">
        <f>S276*H276</f>
        <v>0</v>
      </c>
      <c r="U276" s="35"/>
      <c r="V276" s="35"/>
      <c r="W276" s="35"/>
      <c r="X276" s="35"/>
      <c r="Y276" s="35"/>
      <c r="Z276" s="35"/>
      <c r="AA276" s="35"/>
      <c r="AB276" s="35"/>
      <c r="AC276" s="35"/>
      <c r="AD276" s="35"/>
      <c r="AE276" s="35"/>
      <c r="AR276" s="157" t="s">
        <v>202</v>
      </c>
      <c r="AT276" s="157" t="s">
        <v>197</v>
      </c>
      <c r="AU276" s="157" t="s">
        <v>109</v>
      </c>
      <c r="AY276" s="20" t="s">
        <v>195</v>
      </c>
      <c r="BE276" s="158">
        <f>IF(N276="základní",J276,0)</f>
        <v>0</v>
      </c>
      <c r="BF276" s="158">
        <f>IF(N276="snížená",J276,0)</f>
        <v>0</v>
      </c>
      <c r="BG276" s="158">
        <f>IF(N276="zákl. přenesená",J276,0)</f>
        <v>0</v>
      </c>
      <c r="BH276" s="158">
        <f>IF(N276="sníž. přenesená",J276,0)</f>
        <v>0</v>
      </c>
      <c r="BI276" s="158">
        <f>IF(N276="nulová",J276,0)</f>
        <v>0</v>
      </c>
      <c r="BJ276" s="20" t="s">
        <v>79</v>
      </c>
      <c r="BK276" s="158">
        <f>ROUND(I276*H276,2)</f>
        <v>0</v>
      </c>
      <c r="BL276" s="20" t="s">
        <v>202</v>
      </c>
      <c r="BM276" s="157" t="s">
        <v>2566</v>
      </c>
    </row>
    <row r="277" spans="1:65" s="2" customFormat="1" ht="37.9" customHeight="1">
      <c r="A277" s="35"/>
      <c r="B277" s="145"/>
      <c r="C277" s="146" t="s">
        <v>1531</v>
      </c>
      <c r="D277" s="146" t="s">
        <v>197</v>
      </c>
      <c r="E277" s="147" t="s">
        <v>5891</v>
      </c>
      <c r="F277" s="148" t="s">
        <v>5892</v>
      </c>
      <c r="G277" s="149" t="s">
        <v>4903</v>
      </c>
      <c r="H277" s="150">
        <v>18</v>
      </c>
      <c r="I277" s="151"/>
      <c r="J277" s="152">
        <f t="shared" si="17"/>
        <v>0</v>
      </c>
      <c r="K277" s="148" t="s">
        <v>3</v>
      </c>
      <c r="L277" s="36"/>
      <c r="M277" s="153" t="s">
        <v>3</v>
      </c>
      <c r="N277" s="154" t="s">
        <v>43</v>
      </c>
      <c r="O277" s="56"/>
      <c r="P277" s="155">
        <f>O277*H277</f>
        <v>0</v>
      </c>
      <c r="Q277" s="155">
        <v>0</v>
      </c>
      <c r="R277" s="155">
        <f>Q277*H277</f>
        <v>0</v>
      </c>
      <c r="S277" s="155">
        <v>0</v>
      </c>
      <c r="T277" s="156">
        <f>S277*H277</f>
        <v>0</v>
      </c>
      <c r="U277" s="35"/>
      <c r="V277" s="35"/>
      <c r="W277" s="35"/>
      <c r="X277" s="35"/>
      <c r="Y277" s="35"/>
      <c r="Z277" s="35"/>
      <c r="AA277" s="35"/>
      <c r="AB277" s="35"/>
      <c r="AC277" s="35"/>
      <c r="AD277" s="35"/>
      <c r="AE277" s="35"/>
      <c r="AR277" s="157" t="s">
        <v>202</v>
      </c>
      <c r="AT277" s="157" t="s">
        <v>197</v>
      </c>
      <c r="AU277" s="157" t="s">
        <v>109</v>
      </c>
      <c r="AY277" s="20" t="s">
        <v>195</v>
      </c>
      <c r="BE277" s="158">
        <f>IF(N277="základní",J277,0)</f>
        <v>0</v>
      </c>
      <c r="BF277" s="158">
        <f>IF(N277="snížená",J277,0)</f>
        <v>0</v>
      </c>
      <c r="BG277" s="158">
        <f>IF(N277="zákl. přenesená",J277,0)</f>
        <v>0</v>
      </c>
      <c r="BH277" s="158">
        <f>IF(N277="sníž. přenesená",J277,0)</f>
        <v>0</v>
      </c>
      <c r="BI277" s="158">
        <f>IF(N277="nulová",J277,0)</f>
        <v>0</v>
      </c>
      <c r="BJ277" s="20" t="s">
        <v>79</v>
      </c>
      <c r="BK277" s="158">
        <f>ROUND(I277*H277,2)</f>
        <v>0</v>
      </c>
      <c r="BL277" s="20" t="s">
        <v>202</v>
      </c>
      <c r="BM277" s="157" t="s">
        <v>2576</v>
      </c>
    </row>
    <row r="278" spans="1:65" s="2" customFormat="1" ht="14.45" customHeight="1">
      <c r="A278" s="35"/>
      <c r="B278" s="145"/>
      <c r="C278" s="146" t="s">
        <v>1536</v>
      </c>
      <c r="D278" s="146" t="s">
        <v>197</v>
      </c>
      <c r="E278" s="147" t="s">
        <v>5893</v>
      </c>
      <c r="F278" s="148" t="s">
        <v>5894</v>
      </c>
      <c r="G278" s="149" t="s">
        <v>4903</v>
      </c>
      <c r="H278" s="150">
        <v>1</v>
      </c>
      <c r="I278" s="151"/>
      <c r="J278" s="152">
        <f t="shared" si="17"/>
        <v>0</v>
      </c>
      <c r="K278" s="148" t="s">
        <v>3</v>
      </c>
      <c r="L278" s="36"/>
      <c r="M278" s="153" t="s">
        <v>3</v>
      </c>
      <c r="N278" s="154" t="s">
        <v>43</v>
      </c>
      <c r="O278" s="56"/>
      <c r="P278" s="155">
        <f>O278*H278</f>
        <v>0</v>
      </c>
      <c r="Q278" s="155">
        <v>0</v>
      </c>
      <c r="R278" s="155">
        <f>Q278*H278</f>
        <v>0</v>
      </c>
      <c r="S278" s="155">
        <v>0</v>
      </c>
      <c r="T278" s="156">
        <f>S278*H278</f>
        <v>0</v>
      </c>
      <c r="U278" s="35"/>
      <c r="V278" s="35"/>
      <c r="W278" s="35"/>
      <c r="X278" s="35"/>
      <c r="Y278" s="35"/>
      <c r="Z278" s="35"/>
      <c r="AA278" s="35"/>
      <c r="AB278" s="35"/>
      <c r="AC278" s="35"/>
      <c r="AD278" s="35"/>
      <c r="AE278" s="35"/>
      <c r="AR278" s="157" t="s">
        <v>202</v>
      </c>
      <c r="AT278" s="157" t="s">
        <v>197</v>
      </c>
      <c r="AU278" s="157" t="s">
        <v>109</v>
      </c>
      <c r="AY278" s="20" t="s">
        <v>195</v>
      </c>
      <c r="BE278" s="158">
        <f>IF(N278="základní",J278,0)</f>
        <v>0</v>
      </c>
      <c r="BF278" s="158">
        <f>IF(N278="snížená",J278,0)</f>
        <v>0</v>
      </c>
      <c r="BG278" s="158">
        <f>IF(N278="zákl. přenesená",J278,0)</f>
        <v>0</v>
      </c>
      <c r="BH278" s="158">
        <f>IF(N278="sníž. přenesená",J278,0)</f>
        <v>0</v>
      </c>
      <c r="BI278" s="158">
        <f>IF(N278="nulová",J278,0)</f>
        <v>0</v>
      </c>
      <c r="BJ278" s="20" t="s">
        <v>79</v>
      </c>
      <c r="BK278" s="158">
        <f>ROUND(I278*H278,2)</f>
        <v>0</v>
      </c>
      <c r="BL278" s="20" t="s">
        <v>202</v>
      </c>
      <c r="BM278" s="157" t="s">
        <v>2586</v>
      </c>
    </row>
    <row r="279" spans="1:65" s="2" customFormat="1" ht="49.15" customHeight="1">
      <c r="A279" s="35"/>
      <c r="B279" s="145"/>
      <c r="C279" s="146" t="s">
        <v>1541</v>
      </c>
      <c r="D279" s="146" t="s">
        <v>197</v>
      </c>
      <c r="E279" s="147" t="s">
        <v>5895</v>
      </c>
      <c r="F279" s="148" t="s">
        <v>5896</v>
      </c>
      <c r="G279" s="149" t="s">
        <v>4903</v>
      </c>
      <c r="H279" s="150">
        <v>8</v>
      </c>
      <c r="I279" s="151"/>
      <c r="J279" s="152">
        <f t="shared" si="17"/>
        <v>0</v>
      </c>
      <c r="K279" s="148" t="s">
        <v>3</v>
      </c>
      <c r="L279" s="36"/>
      <c r="M279" s="153" t="s">
        <v>3</v>
      </c>
      <c r="N279" s="154" t="s">
        <v>43</v>
      </c>
      <c r="O279" s="56"/>
      <c r="P279" s="155">
        <f>O279*H279</f>
        <v>0</v>
      </c>
      <c r="Q279" s="155">
        <v>0</v>
      </c>
      <c r="R279" s="155">
        <f>Q279*H279</f>
        <v>0</v>
      </c>
      <c r="S279" s="155">
        <v>0</v>
      </c>
      <c r="T279" s="156">
        <f>S279*H279</f>
        <v>0</v>
      </c>
      <c r="U279" s="35"/>
      <c r="V279" s="35"/>
      <c r="W279" s="35"/>
      <c r="X279" s="35"/>
      <c r="Y279" s="35"/>
      <c r="Z279" s="35"/>
      <c r="AA279" s="35"/>
      <c r="AB279" s="35"/>
      <c r="AC279" s="35"/>
      <c r="AD279" s="35"/>
      <c r="AE279" s="35"/>
      <c r="AR279" s="157" t="s">
        <v>202</v>
      </c>
      <c r="AT279" s="157" t="s">
        <v>197</v>
      </c>
      <c r="AU279" s="157" t="s">
        <v>109</v>
      </c>
      <c r="AY279" s="20" t="s">
        <v>195</v>
      </c>
      <c r="BE279" s="158">
        <f>IF(N279="základní",J279,0)</f>
        <v>0</v>
      </c>
      <c r="BF279" s="158">
        <f>IF(N279="snížená",J279,0)</f>
        <v>0</v>
      </c>
      <c r="BG279" s="158">
        <f>IF(N279="zákl. přenesená",J279,0)</f>
        <v>0</v>
      </c>
      <c r="BH279" s="158">
        <f>IF(N279="sníž. přenesená",J279,0)</f>
        <v>0</v>
      </c>
      <c r="BI279" s="158">
        <f>IF(N279="nulová",J279,0)</f>
        <v>0</v>
      </c>
      <c r="BJ279" s="20" t="s">
        <v>79</v>
      </c>
      <c r="BK279" s="158">
        <f>ROUND(I279*H279,2)</f>
        <v>0</v>
      </c>
      <c r="BL279" s="20" t="s">
        <v>202</v>
      </c>
      <c r="BM279" s="157" t="s">
        <v>2595</v>
      </c>
    </row>
    <row r="280" spans="1:65" s="2" customFormat="1" ht="24.2" customHeight="1">
      <c r="A280" s="35"/>
      <c r="B280" s="145"/>
      <c r="C280" s="146" t="s">
        <v>1546</v>
      </c>
      <c r="D280" s="146" t="s">
        <v>197</v>
      </c>
      <c r="E280" s="147" t="s">
        <v>5897</v>
      </c>
      <c r="F280" s="148" t="s">
        <v>5898</v>
      </c>
      <c r="G280" s="149" t="s">
        <v>4903</v>
      </c>
      <c r="H280" s="150">
        <v>10</v>
      </c>
      <c r="I280" s="151"/>
      <c r="J280" s="152">
        <f t="shared" si="17"/>
        <v>0</v>
      </c>
      <c r="K280" s="148" t="s">
        <v>3</v>
      </c>
      <c r="L280" s="36"/>
      <c r="M280" s="153" t="s">
        <v>3</v>
      </c>
      <c r="N280" s="154" t="s">
        <v>43</v>
      </c>
      <c r="O280" s="56"/>
      <c r="P280" s="155">
        <f>O280*H280</f>
        <v>0</v>
      </c>
      <c r="Q280" s="155">
        <v>0</v>
      </c>
      <c r="R280" s="155">
        <f>Q280*H280</f>
        <v>0</v>
      </c>
      <c r="S280" s="155">
        <v>0</v>
      </c>
      <c r="T280" s="156">
        <f>S280*H280</f>
        <v>0</v>
      </c>
      <c r="U280" s="35"/>
      <c r="V280" s="35"/>
      <c r="W280" s="35"/>
      <c r="X280" s="35"/>
      <c r="Y280" s="35"/>
      <c r="Z280" s="35"/>
      <c r="AA280" s="35"/>
      <c r="AB280" s="35"/>
      <c r="AC280" s="35"/>
      <c r="AD280" s="35"/>
      <c r="AE280" s="35"/>
      <c r="AR280" s="157" t="s">
        <v>202</v>
      </c>
      <c r="AT280" s="157" t="s">
        <v>197</v>
      </c>
      <c r="AU280" s="157" t="s">
        <v>109</v>
      </c>
      <c r="AY280" s="20" t="s">
        <v>195</v>
      </c>
      <c r="BE280" s="158">
        <f>IF(N280="základní",J280,0)</f>
        <v>0</v>
      </c>
      <c r="BF280" s="158">
        <f>IF(N280="snížená",J280,0)</f>
        <v>0</v>
      </c>
      <c r="BG280" s="158">
        <f>IF(N280="zákl. přenesená",J280,0)</f>
        <v>0</v>
      </c>
      <c r="BH280" s="158">
        <f>IF(N280="sníž. přenesená",J280,0)</f>
        <v>0</v>
      </c>
      <c r="BI280" s="158">
        <f>IF(N280="nulová",J280,0)</f>
        <v>0</v>
      </c>
      <c r="BJ280" s="20" t="s">
        <v>79</v>
      </c>
      <c r="BK280" s="158">
        <f>ROUND(I280*H280,2)</f>
        <v>0</v>
      </c>
      <c r="BL280" s="20" t="s">
        <v>202</v>
      </c>
      <c r="BM280" s="157" t="s">
        <v>2604</v>
      </c>
    </row>
    <row r="281" spans="1:65" s="2" customFormat="1" ht="24.2" customHeight="1">
      <c r="A281" s="35"/>
      <c r="B281" s="145"/>
      <c r="C281" s="146" t="s">
        <v>1549</v>
      </c>
      <c r="D281" s="146" t="s">
        <v>197</v>
      </c>
      <c r="E281" s="147" t="s">
        <v>5899</v>
      </c>
      <c r="F281" s="148" t="s">
        <v>5900</v>
      </c>
      <c r="G281" s="149" t="s">
        <v>4903</v>
      </c>
      <c r="H281" s="150">
        <v>10</v>
      </c>
      <c r="I281" s="151"/>
      <c r="J281" s="152">
        <f t="shared" si="17"/>
        <v>0</v>
      </c>
      <c r="K281" s="148" t="s">
        <v>3</v>
      </c>
      <c r="L281" s="36"/>
      <c r="M281" s="153" t="s">
        <v>3</v>
      </c>
      <c r="N281" s="154" t="s">
        <v>43</v>
      </c>
      <c r="O281" s="56"/>
      <c r="P281" s="155">
        <f>O281*H281</f>
        <v>0</v>
      </c>
      <c r="Q281" s="155">
        <v>0</v>
      </c>
      <c r="R281" s="155">
        <f>Q281*H281</f>
        <v>0</v>
      </c>
      <c r="S281" s="155">
        <v>0</v>
      </c>
      <c r="T281" s="156">
        <f>S281*H281</f>
        <v>0</v>
      </c>
      <c r="U281" s="35"/>
      <c r="V281" s="35"/>
      <c r="W281" s="35"/>
      <c r="X281" s="35"/>
      <c r="Y281" s="35"/>
      <c r="Z281" s="35"/>
      <c r="AA281" s="35"/>
      <c r="AB281" s="35"/>
      <c r="AC281" s="35"/>
      <c r="AD281" s="35"/>
      <c r="AE281" s="35"/>
      <c r="AR281" s="157" t="s">
        <v>202</v>
      </c>
      <c r="AT281" s="157" t="s">
        <v>197</v>
      </c>
      <c r="AU281" s="157" t="s">
        <v>109</v>
      </c>
      <c r="AY281" s="20" t="s">
        <v>195</v>
      </c>
      <c r="BE281" s="158">
        <f>IF(N281="základní",J281,0)</f>
        <v>0</v>
      </c>
      <c r="BF281" s="158">
        <f>IF(N281="snížená",J281,0)</f>
        <v>0</v>
      </c>
      <c r="BG281" s="158">
        <f>IF(N281="zákl. přenesená",J281,0)</f>
        <v>0</v>
      </c>
      <c r="BH281" s="158">
        <f>IF(N281="sníž. přenesená",J281,0)</f>
        <v>0</v>
      </c>
      <c r="BI281" s="158">
        <f>IF(N281="nulová",J281,0)</f>
        <v>0</v>
      </c>
      <c r="BJ281" s="20" t="s">
        <v>79</v>
      </c>
      <c r="BK281" s="158">
        <f>ROUND(I281*H281,2)</f>
        <v>0</v>
      </c>
      <c r="BL281" s="20" t="s">
        <v>202</v>
      </c>
      <c r="BM281" s="157" t="s">
        <v>2614</v>
      </c>
    </row>
    <row r="282" spans="1:65" s="2" customFormat="1" ht="37.9" customHeight="1">
      <c r="A282" s="35"/>
      <c r="B282" s="145"/>
      <c r="C282" s="146" t="s">
        <v>1573</v>
      </c>
      <c r="D282" s="146" t="s">
        <v>197</v>
      </c>
      <c r="E282" s="147" t="s">
        <v>5901</v>
      </c>
      <c r="F282" s="148" t="s">
        <v>5902</v>
      </c>
      <c r="G282" s="149" t="s">
        <v>4903</v>
      </c>
      <c r="H282" s="150">
        <v>2</v>
      </c>
      <c r="I282" s="151"/>
      <c r="J282" s="152">
        <f t="shared" si="17"/>
        <v>0</v>
      </c>
      <c r="K282" s="148" t="s">
        <v>3</v>
      </c>
      <c r="L282" s="36"/>
      <c r="M282" s="153" t="s">
        <v>3</v>
      </c>
      <c r="N282" s="154" t="s">
        <v>43</v>
      </c>
      <c r="O282" s="56"/>
      <c r="P282" s="155">
        <f>O282*H282</f>
        <v>0</v>
      </c>
      <c r="Q282" s="155">
        <v>0</v>
      </c>
      <c r="R282" s="155">
        <f>Q282*H282</f>
        <v>0</v>
      </c>
      <c r="S282" s="155">
        <v>0</v>
      </c>
      <c r="T282" s="156">
        <f>S282*H282</f>
        <v>0</v>
      </c>
      <c r="U282" s="35"/>
      <c r="V282" s="35"/>
      <c r="W282" s="35"/>
      <c r="X282" s="35"/>
      <c r="Y282" s="35"/>
      <c r="Z282" s="35"/>
      <c r="AA282" s="35"/>
      <c r="AB282" s="35"/>
      <c r="AC282" s="35"/>
      <c r="AD282" s="35"/>
      <c r="AE282" s="35"/>
      <c r="AR282" s="157" t="s">
        <v>202</v>
      </c>
      <c r="AT282" s="157" t="s">
        <v>197</v>
      </c>
      <c r="AU282" s="157" t="s">
        <v>109</v>
      </c>
      <c r="AY282" s="20" t="s">
        <v>195</v>
      </c>
      <c r="BE282" s="158">
        <f>IF(N282="základní",J282,0)</f>
        <v>0</v>
      </c>
      <c r="BF282" s="158">
        <f>IF(N282="snížená",J282,0)</f>
        <v>0</v>
      </c>
      <c r="BG282" s="158">
        <f>IF(N282="zákl. přenesená",J282,0)</f>
        <v>0</v>
      </c>
      <c r="BH282" s="158">
        <f>IF(N282="sníž. přenesená",J282,0)</f>
        <v>0</v>
      </c>
      <c r="BI282" s="158">
        <f>IF(N282="nulová",J282,0)</f>
        <v>0</v>
      </c>
      <c r="BJ282" s="20" t="s">
        <v>79</v>
      </c>
      <c r="BK282" s="158">
        <f>ROUND(I282*H282,2)</f>
        <v>0</v>
      </c>
      <c r="BL282" s="20" t="s">
        <v>202</v>
      </c>
      <c r="BM282" s="157" t="s">
        <v>2623</v>
      </c>
    </row>
    <row r="283" spans="1:65" s="2" customFormat="1" ht="24.2" customHeight="1">
      <c r="A283" s="35"/>
      <c r="B283" s="145"/>
      <c r="C283" s="146" t="s">
        <v>1578</v>
      </c>
      <c r="D283" s="146" t="s">
        <v>197</v>
      </c>
      <c r="E283" s="147" t="s">
        <v>5903</v>
      </c>
      <c r="F283" s="148" t="s">
        <v>5904</v>
      </c>
      <c r="G283" s="149" t="s">
        <v>4903</v>
      </c>
      <c r="H283" s="150">
        <v>8</v>
      </c>
      <c r="I283" s="151"/>
      <c r="J283" s="152">
        <f t="shared" si="17"/>
        <v>0</v>
      </c>
      <c r="K283" s="148" t="s">
        <v>3</v>
      </c>
      <c r="L283" s="36"/>
      <c r="M283" s="153" t="s">
        <v>3</v>
      </c>
      <c r="N283" s="154" t="s">
        <v>43</v>
      </c>
      <c r="O283" s="56"/>
      <c r="P283" s="155">
        <f>O283*H283</f>
        <v>0</v>
      </c>
      <c r="Q283" s="155">
        <v>0</v>
      </c>
      <c r="R283" s="155">
        <f>Q283*H283</f>
        <v>0</v>
      </c>
      <c r="S283" s="155">
        <v>0</v>
      </c>
      <c r="T283" s="156">
        <f>S283*H283</f>
        <v>0</v>
      </c>
      <c r="U283" s="35"/>
      <c r="V283" s="35"/>
      <c r="W283" s="35"/>
      <c r="X283" s="35"/>
      <c r="Y283" s="35"/>
      <c r="Z283" s="35"/>
      <c r="AA283" s="35"/>
      <c r="AB283" s="35"/>
      <c r="AC283" s="35"/>
      <c r="AD283" s="35"/>
      <c r="AE283" s="35"/>
      <c r="AR283" s="157" t="s">
        <v>202</v>
      </c>
      <c r="AT283" s="157" t="s">
        <v>197</v>
      </c>
      <c r="AU283" s="157" t="s">
        <v>109</v>
      </c>
      <c r="AY283" s="20" t="s">
        <v>195</v>
      </c>
      <c r="BE283" s="158">
        <f>IF(N283="základní",J283,0)</f>
        <v>0</v>
      </c>
      <c r="BF283" s="158">
        <f>IF(N283="snížená",J283,0)</f>
        <v>0</v>
      </c>
      <c r="BG283" s="158">
        <f>IF(N283="zákl. přenesená",J283,0)</f>
        <v>0</v>
      </c>
      <c r="BH283" s="158">
        <f>IF(N283="sníž. přenesená",J283,0)</f>
        <v>0</v>
      </c>
      <c r="BI283" s="158">
        <f>IF(N283="nulová",J283,0)</f>
        <v>0</v>
      </c>
      <c r="BJ283" s="20" t="s">
        <v>79</v>
      </c>
      <c r="BK283" s="158">
        <f>ROUND(I283*H283,2)</f>
        <v>0</v>
      </c>
      <c r="BL283" s="20" t="s">
        <v>202</v>
      </c>
      <c r="BM283" s="157" t="s">
        <v>2633</v>
      </c>
    </row>
    <row r="284" spans="1:65" s="2" customFormat="1" ht="37.9" customHeight="1">
      <c r="A284" s="35"/>
      <c r="B284" s="145"/>
      <c r="C284" s="146" t="s">
        <v>1584</v>
      </c>
      <c r="D284" s="146" t="s">
        <v>197</v>
      </c>
      <c r="E284" s="147" t="s">
        <v>5905</v>
      </c>
      <c r="F284" s="148" t="s">
        <v>5906</v>
      </c>
      <c r="G284" s="149" t="s">
        <v>4903</v>
      </c>
      <c r="H284" s="150">
        <v>10</v>
      </c>
      <c r="I284" s="151"/>
      <c r="J284" s="152">
        <f t="shared" si="17"/>
        <v>0</v>
      </c>
      <c r="K284" s="148" t="s">
        <v>3</v>
      </c>
      <c r="L284" s="36"/>
      <c r="M284" s="153" t="s">
        <v>3</v>
      </c>
      <c r="N284" s="154" t="s">
        <v>43</v>
      </c>
      <c r="O284" s="56"/>
      <c r="P284" s="155">
        <f>O284*H284</f>
        <v>0</v>
      </c>
      <c r="Q284" s="155">
        <v>0</v>
      </c>
      <c r="R284" s="155">
        <f>Q284*H284</f>
        <v>0</v>
      </c>
      <c r="S284" s="155">
        <v>0</v>
      </c>
      <c r="T284" s="156">
        <f>S284*H284</f>
        <v>0</v>
      </c>
      <c r="U284" s="35"/>
      <c r="V284" s="35"/>
      <c r="W284" s="35"/>
      <c r="X284" s="35"/>
      <c r="Y284" s="35"/>
      <c r="Z284" s="35"/>
      <c r="AA284" s="35"/>
      <c r="AB284" s="35"/>
      <c r="AC284" s="35"/>
      <c r="AD284" s="35"/>
      <c r="AE284" s="35"/>
      <c r="AR284" s="157" t="s">
        <v>202</v>
      </c>
      <c r="AT284" s="157" t="s">
        <v>197</v>
      </c>
      <c r="AU284" s="157" t="s">
        <v>109</v>
      </c>
      <c r="AY284" s="20" t="s">
        <v>195</v>
      </c>
      <c r="BE284" s="158">
        <f>IF(N284="základní",J284,0)</f>
        <v>0</v>
      </c>
      <c r="BF284" s="158">
        <f>IF(N284="snížená",J284,0)</f>
        <v>0</v>
      </c>
      <c r="BG284" s="158">
        <f>IF(N284="zákl. přenesená",J284,0)</f>
        <v>0</v>
      </c>
      <c r="BH284" s="158">
        <f>IF(N284="sníž. přenesená",J284,0)</f>
        <v>0</v>
      </c>
      <c r="BI284" s="158">
        <f>IF(N284="nulová",J284,0)</f>
        <v>0</v>
      </c>
      <c r="BJ284" s="20" t="s">
        <v>79</v>
      </c>
      <c r="BK284" s="158">
        <f>ROUND(I284*H284,2)</f>
        <v>0</v>
      </c>
      <c r="BL284" s="20" t="s">
        <v>202</v>
      </c>
      <c r="BM284" s="157" t="s">
        <v>2645</v>
      </c>
    </row>
    <row r="285" spans="1:65" s="2" customFormat="1" ht="24.2" customHeight="1">
      <c r="A285" s="35"/>
      <c r="B285" s="145"/>
      <c r="C285" s="146" t="s">
        <v>1589</v>
      </c>
      <c r="D285" s="146" t="s">
        <v>197</v>
      </c>
      <c r="E285" s="147" t="s">
        <v>5907</v>
      </c>
      <c r="F285" s="148" t="s">
        <v>5908</v>
      </c>
      <c r="G285" s="149" t="s">
        <v>4903</v>
      </c>
      <c r="H285" s="150">
        <v>6</v>
      </c>
      <c r="I285" s="151"/>
      <c r="J285" s="152">
        <f t="shared" si="17"/>
        <v>0</v>
      </c>
      <c r="K285" s="148" t="s">
        <v>3</v>
      </c>
      <c r="L285" s="36"/>
      <c r="M285" s="153" t="s">
        <v>3</v>
      </c>
      <c r="N285" s="154" t="s">
        <v>43</v>
      </c>
      <c r="O285" s="56"/>
      <c r="P285" s="155">
        <f>O285*H285</f>
        <v>0</v>
      </c>
      <c r="Q285" s="155">
        <v>0</v>
      </c>
      <c r="R285" s="155">
        <f>Q285*H285</f>
        <v>0</v>
      </c>
      <c r="S285" s="155">
        <v>0</v>
      </c>
      <c r="T285" s="156">
        <f>S285*H285</f>
        <v>0</v>
      </c>
      <c r="U285" s="35"/>
      <c r="V285" s="35"/>
      <c r="W285" s="35"/>
      <c r="X285" s="35"/>
      <c r="Y285" s="35"/>
      <c r="Z285" s="35"/>
      <c r="AA285" s="35"/>
      <c r="AB285" s="35"/>
      <c r="AC285" s="35"/>
      <c r="AD285" s="35"/>
      <c r="AE285" s="35"/>
      <c r="AR285" s="157" t="s">
        <v>202</v>
      </c>
      <c r="AT285" s="157" t="s">
        <v>197</v>
      </c>
      <c r="AU285" s="157" t="s">
        <v>109</v>
      </c>
      <c r="AY285" s="20" t="s">
        <v>195</v>
      </c>
      <c r="BE285" s="158">
        <f>IF(N285="základní",J285,0)</f>
        <v>0</v>
      </c>
      <c r="BF285" s="158">
        <f>IF(N285="snížená",J285,0)</f>
        <v>0</v>
      </c>
      <c r="BG285" s="158">
        <f>IF(N285="zákl. přenesená",J285,0)</f>
        <v>0</v>
      </c>
      <c r="BH285" s="158">
        <f>IF(N285="sníž. přenesená",J285,0)</f>
        <v>0</v>
      </c>
      <c r="BI285" s="158">
        <f>IF(N285="nulová",J285,0)</f>
        <v>0</v>
      </c>
      <c r="BJ285" s="20" t="s">
        <v>79</v>
      </c>
      <c r="BK285" s="158">
        <f>ROUND(I285*H285,2)</f>
        <v>0</v>
      </c>
      <c r="BL285" s="20" t="s">
        <v>202</v>
      </c>
      <c r="BM285" s="157" t="s">
        <v>2655</v>
      </c>
    </row>
    <row r="286" spans="1:65" s="12" customFormat="1" ht="20.85" customHeight="1">
      <c r="B286" s="132"/>
      <c r="D286" s="133" t="s">
        <v>71</v>
      </c>
      <c r="E286" s="143" t="s">
        <v>5261</v>
      </c>
      <c r="F286" s="143" t="s">
        <v>5909</v>
      </c>
      <c r="I286" s="135"/>
      <c r="J286" s="144">
        <f>BK286</f>
        <v>0</v>
      </c>
      <c r="L286" s="132"/>
      <c r="M286" s="137"/>
      <c r="N286" s="138"/>
      <c r="O286" s="138"/>
      <c r="P286" s="139">
        <f>SUM(P287:P297)</f>
        <v>0</v>
      </c>
      <c r="Q286" s="138"/>
      <c r="R286" s="139">
        <f>SUM(R287:R297)</f>
        <v>0</v>
      </c>
      <c r="S286" s="138"/>
      <c r="T286" s="140">
        <f>SUM(T287:T297)</f>
        <v>0</v>
      </c>
      <c r="AR286" s="133" t="s">
        <v>79</v>
      </c>
      <c r="AT286" s="141" t="s">
        <v>71</v>
      </c>
      <c r="AU286" s="141" t="s">
        <v>81</v>
      </c>
      <c r="AY286" s="133" t="s">
        <v>195</v>
      </c>
      <c r="BK286" s="142">
        <f>SUM(BK287:BK297)</f>
        <v>0</v>
      </c>
    </row>
    <row r="287" spans="1:65" s="2" customFormat="1" ht="14.45" customHeight="1">
      <c r="A287" s="35"/>
      <c r="B287" s="145"/>
      <c r="C287" s="146" t="s">
        <v>1597</v>
      </c>
      <c r="D287" s="146" t="s">
        <v>197</v>
      </c>
      <c r="E287" s="147" t="s">
        <v>5910</v>
      </c>
      <c r="F287" s="148" t="s">
        <v>5911</v>
      </c>
      <c r="G287" s="149" t="s">
        <v>321</v>
      </c>
      <c r="H287" s="150">
        <v>50</v>
      </c>
      <c r="I287" s="151"/>
      <c r="J287" s="152">
        <f t="shared" ref="J287:J297" si="18">ROUND(I287*H287,2)</f>
        <v>0</v>
      </c>
      <c r="K287" s="148" t="s">
        <v>3</v>
      </c>
      <c r="L287" s="36"/>
      <c r="M287" s="153" t="s">
        <v>3</v>
      </c>
      <c r="N287" s="154" t="s">
        <v>43</v>
      </c>
      <c r="O287" s="56"/>
      <c r="P287" s="155">
        <f>O287*H287</f>
        <v>0</v>
      </c>
      <c r="Q287" s="155">
        <v>0</v>
      </c>
      <c r="R287" s="155">
        <f>Q287*H287</f>
        <v>0</v>
      </c>
      <c r="S287" s="155">
        <v>0</v>
      </c>
      <c r="T287" s="156">
        <f>S287*H287</f>
        <v>0</v>
      </c>
      <c r="U287" s="35"/>
      <c r="V287" s="35"/>
      <c r="W287" s="35"/>
      <c r="X287" s="35"/>
      <c r="Y287" s="35"/>
      <c r="Z287" s="35"/>
      <c r="AA287" s="35"/>
      <c r="AB287" s="35"/>
      <c r="AC287" s="35"/>
      <c r="AD287" s="35"/>
      <c r="AE287" s="35"/>
      <c r="AR287" s="157" t="s">
        <v>202</v>
      </c>
      <c r="AT287" s="157" t="s">
        <v>197</v>
      </c>
      <c r="AU287" s="157" t="s">
        <v>109</v>
      </c>
      <c r="AY287" s="20" t="s">
        <v>195</v>
      </c>
      <c r="BE287" s="158">
        <f>IF(N287="základní",J287,0)</f>
        <v>0</v>
      </c>
      <c r="BF287" s="158">
        <f>IF(N287="snížená",J287,0)</f>
        <v>0</v>
      </c>
      <c r="BG287" s="158">
        <f>IF(N287="zákl. přenesená",J287,0)</f>
        <v>0</v>
      </c>
      <c r="BH287" s="158">
        <f>IF(N287="sníž. přenesená",J287,0)</f>
        <v>0</v>
      </c>
      <c r="BI287" s="158">
        <f>IF(N287="nulová",J287,0)</f>
        <v>0</v>
      </c>
      <c r="BJ287" s="20" t="s">
        <v>79</v>
      </c>
      <c r="BK287" s="158">
        <f>ROUND(I287*H287,2)</f>
        <v>0</v>
      </c>
      <c r="BL287" s="20" t="s">
        <v>202</v>
      </c>
      <c r="BM287" s="157" t="s">
        <v>2665</v>
      </c>
    </row>
    <row r="288" spans="1:65" s="2" customFormat="1" ht="14.45" customHeight="1">
      <c r="A288" s="35"/>
      <c r="B288" s="145"/>
      <c r="C288" s="146" t="s">
        <v>1602</v>
      </c>
      <c r="D288" s="146" t="s">
        <v>197</v>
      </c>
      <c r="E288" s="147" t="s">
        <v>5912</v>
      </c>
      <c r="F288" s="148" t="s">
        <v>5913</v>
      </c>
      <c r="G288" s="149" t="s">
        <v>321</v>
      </c>
      <c r="H288" s="150">
        <v>400</v>
      </c>
      <c r="I288" s="151"/>
      <c r="J288" s="152">
        <f t="shared" si="18"/>
        <v>0</v>
      </c>
      <c r="K288" s="148" t="s">
        <v>3</v>
      </c>
      <c r="L288" s="36"/>
      <c r="M288" s="153" t="s">
        <v>3</v>
      </c>
      <c r="N288" s="154" t="s">
        <v>43</v>
      </c>
      <c r="O288" s="56"/>
      <c r="P288" s="155">
        <f>O288*H288</f>
        <v>0</v>
      </c>
      <c r="Q288" s="155">
        <v>0</v>
      </c>
      <c r="R288" s="155">
        <f>Q288*H288</f>
        <v>0</v>
      </c>
      <c r="S288" s="155">
        <v>0</v>
      </c>
      <c r="T288" s="156">
        <f>S288*H288</f>
        <v>0</v>
      </c>
      <c r="U288" s="35"/>
      <c r="V288" s="35"/>
      <c r="W288" s="35"/>
      <c r="X288" s="35"/>
      <c r="Y288" s="35"/>
      <c r="Z288" s="35"/>
      <c r="AA288" s="35"/>
      <c r="AB288" s="35"/>
      <c r="AC288" s="35"/>
      <c r="AD288" s="35"/>
      <c r="AE288" s="35"/>
      <c r="AR288" s="157" t="s">
        <v>202</v>
      </c>
      <c r="AT288" s="157" t="s">
        <v>197</v>
      </c>
      <c r="AU288" s="157" t="s">
        <v>109</v>
      </c>
      <c r="AY288" s="20" t="s">
        <v>195</v>
      </c>
      <c r="BE288" s="158">
        <f>IF(N288="základní",J288,0)</f>
        <v>0</v>
      </c>
      <c r="BF288" s="158">
        <f>IF(N288="snížená",J288,0)</f>
        <v>0</v>
      </c>
      <c r="BG288" s="158">
        <f>IF(N288="zákl. přenesená",J288,0)</f>
        <v>0</v>
      </c>
      <c r="BH288" s="158">
        <f>IF(N288="sníž. přenesená",J288,0)</f>
        <v>0</v>
      </c>
      <c r="BI288" s="158">
        <f>IF(N288="nulová",J288,0)</f>
        <v>0</v>
      </c>
      <c r="BJ288" s="20" t="s">
        <v>79</v>
      </c>
      <c r="BK288" s="158">
        <f>ROUND(I288*H288,2)</f>
        <v>0</v>
      </c>
      <c r="BL288" s="20" t="s">
        <v>202</v>
      </c>
      <c r="BM288" s="157" t="s">
        <v>2674</v>
      </c>
    </row>
    <row r="289" spans="1:65" s="2" customFormat="1" ht="24.2" customHeight="1">
      <c r="A289" s="35"/>
      <c r="B289" s="145"/>
      <c r="C289" s="146" t="s">
        <v>1610</v>
      </c>
      <c r="D289" s="146" t="s">
        <v>197</v>
      </c>
      <c r="E289" s="147" t="s">
        <v>5914</v>
      </c>
      <c r="F289" s="148" t="s">
        <v>5915</v>
      </c>
      <c r="G289" s="149" t="s">
        <v>321</v>
      </c>
      <c r="H289" s="150">
        <v>160</v>
      </c>
      <c r="I289" s="151"/>
      <c r="J289" s="152">
        <f t="shared" si="18"/>
        <v>0</v>
      </c>
      <c r="K289" s="148" t="s">
        <v>3</v>
      </c>
      <c r="L289" s="36"/>
      <c r="M289" s="153" t="s">
        <v>3</v>
      </c>
      <c r="N289" s="154" t="s">
        <v>43</v>
      </c>
      <c r="O289" s="56"/>
      <c r="P289" s="155">
        <f>O289*H289</f>
        <v>0</v>
      </c>
      <c r="Q289" s="155">
        <v>0</v>
      </c>
      <c r="R289" s="155">
        <f>Q289*H289</f>
        <v>0</v>
      </c>
      <c r="S289" s="155">
        <v>0</v>
      </c>
      <c r="T289" s="156">
        <f>S289*H289</f>
        <v>0</v>
      </c>
      <c r="U289" s="35"/>
      <c r="V289" s="35"/>
      <c r="W289" s="35"/>
      <c r="X289" s="35"/>
      <c r="Y289" s="35"/>
      <c r="Z289" s="35"/>
      <c r="AA289" s="35"/>
      <c r="AB289" s="35"/>
      <c r="AC289" s="35"/>
      <c r="AD289" s="35"/>
      <c r="AE289" s="35"/>
      <c r="AR289" s="157" t="s">
        <v>202</v>
      </c>
      <c r="AT289" s="157" t="s">
        <v>197</v>
      </c>
      <c r="AU289" s="157" t="s">
        <v>109</v>
      </c>
      <c r="AY289" s="20" t="s">
        <v>195</v>
      </c>
      <c r="BE289" s="158">
        <f>IF(N289="základní",J289,0)</f>
        <v>0</v>
      </c>
      <c r="BF289" s="158">
        <f>IF(N289="snížená",J289,0)</f>
        <v>0</v>
      </c>
      <c r="BG289" s="158">
        <f>IF(N289="zákl. přenesená",J289,0)</f>
        <v>0</v>
      </c>
      <c r="BH289" s="158">
        <f>IF(N289="sníž. přenesená",J289,0)</f>
        <v>0</v>
      </c>
      <c r="BI289" s="158">
        <f>IF(N289="nulová",J289,0)</f>
        <v>0</v>
      </c>
      <c r="BJ289" s="20" t="s">
        <v>79</v>
      </c>
      <c r="BK289" s="158">
        <f>ROUND(I289*H289,2)</f>
        <v>0</v>
      </c>
      <c r="BL289" s="20" t="s">
        <v>202</v>
      </c>
      <c r="BM289" s="157" t="s">
        <v>2684</v>
      </c>
    </row>
    <row r="290" spans="1:65" s="2" customFormat="1" ht="24.2" customHeight="1">
      <c r="A290" s="35"/>
      <c r="B290" s="145"/>
      <c r="C290" s="146" t="s">
        <v>1615</v>
      </c>
      <c r="D290" s="146" t="s">
        <v>197</v>
      </c>
      <c r="E290" s="147" t="s">
        <v>5916</v>
      </c>
      <c r="F290" s="148" t="s">
        <v>5917</v>
      </c>
      <c r="G290" s="149" t="s">
        <v>4903</v>
      </c>
      <c r="H290" s="150">
        <v>16</v>
      </c>
      <c r="I290" s="151"/>
      <c r="J290" s="152">
        <f t="shared" si="18"/>
        <v>0</v>
      </c>
      <c r="K290" s="148" t="s">
        <v>3</v>
      </c>
      <c r="L290" s="36"/>
      <c r="M290" s="153" t="s">
        <v>3</v>
      </c>
      <c r="N290" s="154" t="s">
        <v>43</v>
      </c>
      <c r="O290" s="56"/>
      <c r="P290" s="155">
        <f>O290*H290</f>
        <v>0</v>
      </c>
      <c r="Q290" s="155">
        <v>0</v>
      </c>
      <c r="R290" s="155">
        <f>Q290*H290</f>
        <v>0</v>
      </c>
      <c r="S290" s="155">
        <v>0</v>
      </c>
      <c r="T290" s="156">
        <f>S290*H290</f>
        <v>0</v>
      </c>
      <c r="U290" s="35"/>
      <c r="V290" s="35"/>
      <c r="W290" s="35"/>
      <c r="X290" s="35"/>
      <c r="Y290" s="35"/>
      <c r="Z290" s="35"/>
      <c r="AA290" s="35"/>
      <c r="AB290" s="35"/>
      <c r="AC290" s="35"/>
      <c r="AD290" s="35"/>
      <c r="AE290" s="35"/>
      <c r="AR290" s="157" t="s">
        <v>202</v>
      </c>
      <c r="AT290" s="157" t="s">
        <v>197</v>
      </c>
      <c r="AU290" s="157" t="s">
        <v>109</v>
      </c>
      <c r="AY290" s="20" t="s">
        <v>195</v>
      </c>
      <c r="BE290" s="158">
        <f>IF(N290="základní",J290,0)</f>
        <v>0</v>
      </c>
      <c r="BF290" s="158">
        <f>IF(N290="snížená",J290,0)</f>
        <v>0</v>
      </c>
      <c r="BG290" s="158">
        <f>IF(N290="zákl. přenesená",J290,0)</f>
        <v>0</v>
      </c>
      <c r="BH290" s="158">
        <f>IF(N290="sníž. přenesená",J290,0)</f>
        <v>0</v>
      </c>
      <c r="BI290" s="158">
        <f>IF(N290="nulová",J290,0)</f>
        <v>0</v>
      </c>
      <c r="BJ290" s="20" t="s">
        <v>79</v>
      </c>
      <c r="BK290" s="158">
        <f>ROUND(I290*H290,2)</f>
        <v>0</v>
      </c>
      <c r="BL290" s="20" t="s">
        <v>202</v>
      </c>
      <c r="BM290" s="157" t="s">
        <v>2694</v>
      </c>
    </row>
    <row r="291" spans="1:65" s="2" customFormat="1" ht="14.45" customHeight="1">
      <c r="A291" s="35"/>
      <c r="B291" s="145"/>
      <c r="C291" s="146" t="s">
        <v>1619</v>
      </c>
      <c r="D291" s="146" t="s">
        <v>197</v>
      </c>
      <c r="E291" s="147" t="s">
        <v>5918</v>
      </c>
      <c r="F291" s="148" t="s">
        <v>5919</v>
      </c>
      <c r="G291" s="149" t="s">
        <v>4903</v>
      </c>
      <c r="H291" s="150">
        <v>500</v>
      </c>
      <c r="I291" s="151"/>
      <c r="J291" s="152">
        <f t="shared" si="18"/>
        <v>0</v>
      </c>
      <c r="K291" s="148" t="s">
        <v>3</v>
      </c>
      <c r="L291" s="36"/>
      <c r="M291" s="153" t="s">
        <v>3</v>
      </c>
      <c r="N291" s="154" t="s">
        <v>43</v>
      </c>
      <c r="O291" s="56"/>
      <c r="P291" s="155">
        <f>O291*H291</f>
        <v>0</v>
      </c>
      <c r="Q291" s="155">
        <v>0</v>
      </c>
      <c r="R291" s="155">
        <f>Q291*H291</f>
        <v>0</v>
      </c>
      <c r="S291" s="155">
        <v>0</v>
      </c>
      <c r="T291" s="156">
        <f>S291*H291</f>
        <v>0</v>
      </c>
      <c r="U291" s="35"/>
      <c r="V291" s="35"/>
      <c r="W291" s="35"/>
      <c r="X291" s="35"/>
      <c r="Y291" s="35"/>
      <c r="Z291" s="35"/>
      <c r="AA291" s="35"/>
      <c r="AB291" s="35"/>
      <c r="AC291" s="35"/>
      <c r="AD291" s="35"/>
      <c r="AE291" s="35"/>
      <c r="AR291" s="157" t="s">
        <v>202</v>
      </c>
      <c r="AT291" s="157" t="s">
        <v>197</v>
      </c>
      <c r="AU291" s="157" t="s">
        <v>109</v>
      </c>
      <c r="AY291" s="20" t="s">
        <v>195</v>
      </c>
      <c r="BE291" s="158">
        <f>IF(N291="základní",J291,0)</f>
        <v>0</v>
      </c>
      <c r="BF291" s="158">
        <f>IF(N291="snížená",J291,0)</f>
        <v>0</v>
      </c>
      <c r="BG291" s="158">
        <f>IF(N291="zákl. přenesená",J291,0)</f>
        <v>0</v>
      </c>
      <c r="BH291" s="158">
        <f>IF(N291="sníž. přenesená",J291,0)</f>
        <v>0</v>
      </c>
      <c r="BI291" s="158">
        <f>IF(N291="nulová",J291,0)</f>
        <v>0</v>
      </c>
      <c r="BJ291" s="20" t="s">
        <v>79</v>
      </c>
      <c r="BK291" s="158">
        <f>ROUND(I291*H291,2)</f>
        <v>0</v>
      </c>
      <c r="BL291" s="20" t="s">
        <v>202</v>
      </c>
      <c r="BM291" s="157" t="s">
        <v>2705</v>
      </c>
    </row>
    <row r="292" spans="1:65" s="2" customFormat="1" ht="14.45" customHeight="1">
      <c r="A292" s="35"/>
      <c r="B292" s="145"/>
      <c r="C292" s="146" t="s">
        <v>1624</v>
      </c>
      <c r="D292" s="146" t="s">
        <v>197</v>
      </c>
      <c r="E292" s="147" t="s">
        <v>5920</v>
      </c>
      <c r="F292" s="148" t="s">
        <v>5921</v>
      </c>
      <c r="G292" s="149" t="s">
        <v>4903</v>
      </c>
      <c r="H292" s="150">
        <v>240</v>
      </c>
      <c r="I292" s="151"/>
      <c r="J292" s="152">
        <f t="shared" si="18"/>
        <v>0</v>
      </c>
      <c r="K292" s="148" t="s">
        <v>3</v>
      </c>
      <c r="L292" s="36"/>
      <c r="M292" s="153" t="s">
        <v>3</v>
      </c>
      <c r="N292" s="154" t="s">
        <v>43</v>
      </c>
      <c r="O292" s="56"/>
      <c r="P292" s="155">
        <f>O292*H292</f>
        <v>0</v>
      </c>
      <c r="Q292" s="155">
        <v>0</v>
      </c>
      <c r="R292" s="155">
        <f>Q292*H292</f>
        <v>0</v>
      </c>
      <c r="S292" s="155">
        <v>0</v>
      </c>
      <c r="T292" s="156">
        <f>S292*H292</f>
        <v>0</v>
      </c>
      <c r="U292" s="35"/>
      <c r="V292" s="35"/>
      <c r="W292" s="35"/>
      <c r="X292" s="35"/>
      <c r="Y292" s="35"/>
      <c r="Z292" s="35"/>
      <c r="AA292" s="35"/>
      <c r="AB292" s="35"/>
      <c r="AC292" s="35"/>
      <c r="AD292" s="35"/>
      <c r="AE292" s="35"/>
      <c r="AR292" s="157" t="s">
        <v>202</v>
      </c>
      <c r="AT292" s="157" t="s">
        <v>197</v>
      </c>
      <c r="AU292" s="157" t="s">
        <v>109</v>
      </c>
      <c r="AY292" s="20" t="s">
        <v>195</v>
      </c>
      <c r="BE292" s="158">
        <f>IF(N292="základní",J292,0)</f>
        <v>0</v>
      </c>
      <c r="BF292" s="158">
        <f>IF(N292="snížená",J292,0)</f>
        <v>0</v>
      </c>
      <c r="BG292" s="158">
        <f>IF(N292="zákl. přenesená",J292,0)</f>
        <v>0</v>
      </c>
      <c r="BH292" s="158">
        <f>IF(N292="sníž. přenesená",J292,0)</f>
        <v>0</v>
      </c>
      <c r="BI292" s="158">
        <f>IF(N292="nulová",J292,0)</f>
        <v>0</v>
      </c>
      <c r="BJ292" s="20" t="s">
        <v>79</v>
      </c>
      <c r="BK292" s="158">
        <f>ROUND(I292*H292,2)</f>
        <v>0</v>
      </c>
      <c r="BL292" s="20" t="s">
        <v>202</v>
      </c>
      <c r="BM292" s="157" t="s">
        <v>2711</v>
      </c>
    </row>
    <row r="293" spans="1:65" s="2" customFormat="1" ht="14.45" customHeight="1">
      <c r="A293" s="35"/>
      <c r="B293" s="145"/>
      <c r="C293" s="146" t="s">
        <v>1628</v>
      </c>
      <c r="D293" s="146" t="s">
        <v>197</v>
      </c>
      <c r="E293" s="147" t="s">
        <v>5922</v>
      </c>
      <c r="F293" s="148" t="s">
        <v>5923</v>
      </c>
      <c r="G293" s="149" t="s">
        <v>4903</v>
      </c>
      <c r="H293" s="150">
        <v>3</v>
      </c>
      <c r="I293" s="151"/>
      <c r="J293" s="152">
        <f t="shared" si="18"/>
        <v>0</v>
      </c>
      <c r="K293" s="148" t="s">
        <v>3</v>
      </c>
      <c r="L293" s="36"/>
      <c r="M293" s="153" t="s">
        <v>3</v>
      </c>
      <c r="N293" s="154" t="s">
        <v>43</v>
      </c>
      <c r="O293" s="56"/>
      <c r="P293" s="155">
        <f>O293*H293</f>
        <v>0</v>
      </c>
      <c r="Q293" s="155">
        <v>0</v>
      </c>
      <c r="R293" s="155">
        <f>Q293*H293</f>
        <v>0</v>
      </c>
      <c r="S293" s="155">
        <v>0</v>
      </c>
      <c r="T293" s="156">
        <f>S293*H293</f>
        <v>0</v>
      </c>
      <c r="U293" s="35"/>
      <c r="V293" s="35"/>
      <c r="W293" s="35"/>
      <c r="X293" s="35"/>
      <c r="Y293" s="35"/>
      <c r="Z293" s="35"/>
      <c r="AA293" s="35"/>
      <c r="AB293" s="35"/>
      <c r="AC293" s="35"/>
      <c r="AD293" s="35"/>
      <c r="AE293" s="35"/>
      <c r="AR293" s="157" t="s">
        <v>202</v>
      </c>
      <c r="AT293" s="157" t="s">
        <v>197</v>
      </c>
      <c r="AU293" s="157" t="s">
        <v>109</v>
      </c>
      <c r="AY293" s="20" t="s">
        <v>195</v>
      </c>
      <c r="BE293" s="158">
        <f>IF(N293="základní",J293,0)</f>
        <v>0</v>
      </c>
      <c r="BF293" s="158">
        <f>IF(N293="snížená",J293,0)</f>
        <v>0</v>
      </c>
      <c r="BG293" s="158">
        <f>IF(N293="zákl. přenesená",J293,0)</f>
        <v>0</v>
      </c>
      <c r="BH293" s="158">
        <f>IF(N293="sníž. přenesená",J293,0)</f>
        <v>0</v>
      </c>
      <c r="BI293" s="158">
        <f>IF(N293="nulová",J293,0)</f>
        <v>0</v>
      </c>
      <c r="BJ293" s="20" t="s">
        <v>79</v>
      </c>
      <c r="BK293" s="158">
        <f>ROUND(I293*H293,2)</f>
        <v>0</v>
      </c>
      <c r="BL293" s="20" t="s">
        <v>202</v>
      </c>
      <c r="BM293" s="157" t="s">
        <v>2719</v>
      </c>
    </row>
    <row r="294" spans="1:65" s="2" customFormat="1" ht="14.45" customHeight="1">
      <c r="A294" s="35"/>
      <c r="B294" s="145"/>
      <c r="C294" s="146" t="s">
        <v>1634</v>
      </c>
      <c r="D294" s="146" t="s">
        <v>197</v>
      </c>
      <c r="E294" s="147" t="s">
        <v>5924</v>
      </c>
      <c r="F294" s="148" t="s">
        <v>5925</v>
      </c>
      <c r="G294" s="149" t="s">
        <v>4903</v>
      </c>
      <c r="H294" s="150">
        <v>1</v>
      </c>
      <c r="I294" s="151"/>
      <c r="J294" s="152">
        <f t="shared" si="18"/>
        <v>0</v>
      </c>
      <c r="K294" s="148" t="s">
        <v>3</v>
      </c>
      <c r="L294" s="36"/>
      <c r="M294" s="153" t="s">
        <v>3</v>
      </c>
      <c r="N294" s="154" t="s">
        <v>43</v>
      </c>
      <c r="O294" s="56"/>
      <c r="P294" s="155">
        <f>O294*H294</f>
        <v>0</v>
      </c>
      <c r="Q294" s="155">
        <v>0</v>
      </c>
      <c r="R294" s="155">
        <f>Q294*H294</f>
        <v>0</v>
      </c>
      <c r="S294" s="155">
        <v>0</v>
      </c>
      <c r="T294" s="156">
        <f>S294*H294</f>
        <v>0</v>
      </c>
      <c r="U294" s="35"/>
      <c r="V294" s="35"/>
      <c r="W294" s="35"/>
      <c r="X294" s="35"/>
      <c r="Y294" s="35"/>
      <c r="Z294" s="35"/>
      <c r="AA294" s="35"/>
      <c r="AB294" s="35"/>
      <c r="AC294" s="35"/>
      <c r="AD294" s="35"/>
      <c r="AE294" s="35"/>
      <c r="AR294" s="157" t="s">
        <v>202</v>
      </c>
      <c r="AT294" s="157" t="s">
        <v>197</v>
      </c>
      <c r="AU294" s="157" t="s">
        <v>109</v>
      </c>
      <c r="AY294" s="20" t="s">
        <v>195</v>
      </c>
      <c r="BE294" s="158">
        <f>IF(N294="základní",J294,0)</f>
        <v>0</v>
      </c>
      <c r="BF294" s="158">
        <f>IF(N294="snížená",J294,0)</f>
        <v>0</v>
      </c>
      <c r="BG294" s="158">
        <f>IF(N294="zákl. přenesená",J294,0)</f>
        <v>0</v>
      </c>
      <c r="BH294" s="158">
        <f>IF(N294="sníž. přenesená",J294,0)</f>
        <v>0</v>
      </c>
      <c r="BI294" s="158">
        <f>IF(N294="nulová",J294,0)</f>
        <v>0</v>
      </c>
      <c r="BJ294" s="20" t="s">
        <v>79</v>
      </c>
      <c r="BK294" s="158">
        <f>ROUND(I294*H294,2)</f>
        <v>0</v>
      </c>
      <c r="BL294" s="20" t="s">
        <v>202</v>
      </c>
      <c r="BM294" s="157" t="s">
        <v>2731</v>
      </c>
    </row>
    <row r="295" spans="1:65" s="2" customFormat="1" ht="14.45" customHeight="1">
      <c r="A295" s="35"/>
      <c r="B295" s="145"/>
      <c r="C295" s="146" t="s">
        <v>1644</v>
      </c>
      <c r="D295" s="146" t="s">
        <v>197</v>
      </c>
      <c r="E295" s="147" t="s">
        <v>5926</v>
      </c>
      <c r="F295" s="148" t="s">
        <v>5927</v>
      </c>
      <c r="G295" s="149" t="s">
        <v>4903</v>
      </c>
      <c r="H295" s="150">
        <v>2</v>
      </c>
      <c r="I295" s="151"/>
      <c r="J295" s="152">
        <f t="shared" si="18"/>
        <v>0</v>
      </c>
      <c r="K295" s="148" t="s">
        <v>3</v>
      </c>
      <c r="L295" s="36"/>
      <c r="M295" s="153" t="s">
        <v>3</v>
      </c>
      <c r="N295" s="154" t="s">
        <v>43</v>
      </c>
      <c r="O295" s="56"/>
      <c r="P295" s="155">
        <f>O295*H295</f>
        <v>0</v>
      </c>
      <c r="Q295" s="155">
        <v>0</v>
      </c>
      <c r="R295" s="155">
        <f>Q295*H295</f>
        <v>0</v>
      </c>
      <c r="S295" s="155">
        <v>0</v>
      </c>
      <c r="T295" s="156">
        <f>S295*H295</f>
        <v>0</v>
      </c>
      <c r="U295" s="35"/>
      <c r="V295" s="35"/>
      <c r="W295" s="35"/>
      <c r="X295" s="35"/>
      <c r="Y295" s="35"/>
      <c r="Z295" s="35"/>
      <c r="AA295" s="35"/>
      <c r="AB295" s="35"/>
      <c r="AC295" s="35"/>
      <c r="AD295" s="35"/>
      <c r="AE295" s="35"/>
      <c r="AR295" s="157" t="s">
        <v>202</v>
      </c>
      <c r="AT295" s="157" t="s">
        <v>197</v>
      </c>
      <c r="AU295" s="157" t="s">
        <v>109</v>
      </c>
      <c r="AY295" s="20" t="s">
        <v>195</v>
      </c>
      <c r="BE295" s="158">
        <f>IF(N295="základní",J295,0)</f>
        <v>0</v>
      </c>
      <c r="BF295" s="158">
        <f>IF(N295="snížená",J295,0)</f>
        <v>0</v>
      </c>
      <c r="BG295" s="158">
        <f>IF(N295="zákl. přenesená",J295,0)</f>
        <v>0</v>
      </c>
      <c r="BH295" s="158">
        <f>IF(N295="sníž. přenesená",J295,0)</f>
        <v>0</v>
      </c>
      <c r="BI295" s="158">
        <f>IF(N295="nulová",J295,0)</f>
        <v>0</v>
      </c>
      <c r="BJ295" s="20" t="s">
        <v>79</v>
      </c>
      <c r="BK295" s="158">
        <f>ROUND(I295*H295,2)</f>
        <v>0</v>
      </c>
      <c r="BL295" s="20" t="s">
        <v>202</v>
      </c>
      <c r="BM295" s="157" t="s">
        <v>2740</v>
      </c>
    </row>
    <row r="296" spans="1:65" s="2" customFormat="1" ht="14.45" customHeight="1">
      <c r="A296" s="35"/>
      <c r="B296" s="145"/>
      <c r="C296" s="146" t="s">
        <v>1658</v>
      </c>
      <c r="D296" s="146" t="s">
        <v>197</v>
      </c>
      <c r="E296" s="147" t="s">
        <v>5928</v>
      </c>
      <c r="F296" s="148" t="s">
        <v>5929</v>
      </c>
      <c r="G296" s="149" t="s">
        <v>4903</v>
      </c>
      <c r="H296" s="150">
        <v>2</v>
      </c>
      <c r="I296" s="151"/>
      <c r="J296" s="152">
        <f t="shared" si="18"/>
        <v>0</v>
      </c>
      <c r="K296" s="148" t="s">
        <v>3</v>
      </c>
      <c r="L296" s="36"/>
      <c r="M296" s="153" t="s">
        <v>3</v>
      </c>
      <c r="N296" s="154" t="s">
        <v>43</v>
      </c>
      <c r="O296" s="56"/>
      <c r="P296" s="155">
        <f>O296*H296</f>
        <v>0</v>
      </c>
      <c r="Q296" s="155">
        <v>0</v>
      </c>
      <c r="R296" s="155">
        <f>Q296*H296</f>
        <v>0</v>
      </c>
      <c r="S296" s="155">
        <v>0</v>
      </c>
      <c r="T296" s="156">
        <f>S296*H296</f>
        <v>0</v>
      </c>
      <c r="U296" s="35"/>
      <c r="V296" s="35"/>
      <c r="W296" s="35"/>
      <c r="X296" s="35"/>
      <c r="Y296" s="35"/>
      <c r="Z296" s="35"/>
      <c r="AA296" s="35"/>
      <c r="AB296" s="35"/>
      <c r="AC296" s="35"/>
      <c r="AD296" s="35"/>
      <c r="AE296" s="35"/>
      <c r="AR296" s="157" t="s">
        <v>202</v>
      </c>
      <c r="AT296" s="157" t="s">
        <v>197</v>
      </c>
      <c r="AU296" s="157" t="s">
        <v>109</v>
      </c>
      <c r="AY296" s="20" t="s">
        <v>195</v>
      </c>
      <c r="BE296" s="158">
        <f>IF(N296="základní",J296,0)</f>
        <v>0</v>
      </c>
      <c r="BF296" s="158">
        <f>IF(N296="snížená",J296,0)</f>
        <v>0</v>
      </c>
      <c r="BG296" s="158">
        <f>IF(N296="zákl. přenesená",J296,0)</f>
        <v>0</v>
      </c>
      <c r="BH296" s="158">
        <f>IF(N296="sníž. přenesená",J296,0)</f>
        <v>0</v>
      </c>
      <c r="BI296" s="158">
        <f>IF(N296="nulová",J296,0)</f>
        <v>0</v>
      </c>
      <c r="BJ296" s="20" t="s">
        <v>79</v>
      </c>
      <c r="BK296" s="158">
        <f>ROUND(I296*H296,2)</f>
        <v>0</v>
      </c>
      <c r="BL296" s="20" t="s">
        <v>202</v>
      </c>
      <c r="BM296" s="157" t="s">
        <v>2748</v>
      </c>
    </row>
    <row r="297" spans="1:65" s="2" customFormat="1" ht="14.45" customHeight="1">
      <c r="A297" s="35"/>
      <c r="B297" s="145"/>
      <c r="C297" s="146" t="s">
        <v>1665</v>
      </c>
      <c r="D297" s="146" t="s">
        <v>197</v>
      </c>
      <c r="E297" s="147" t="s">
        <v>5930</v>
      </c>
      <c r="F297" s="148" t="s">
        <v>5931</v>
      </c>
      <c r="G297" s="149" t="s">
        <v>4903</v>
      </c>
      <c r="H297" s="150">
        <v>8</v>
      </c>
      <c r="I297" s="151"/>
      <c r="J297" s="152">
        <f t="shared" si="18"/>
        <v>0</v>
      </c>
      <c r="K297" s="148" t="s">
        <v>3</v>
      </c>
      <c r="L297" s="36"/>
      <c r="M297" s="153" t="s">
        <v>3</v>
      </c>
      <c r="N297" s="154" t="s">
        <v>43</v>
      </c>
      <c r="O297" s="56"/>
      <c r="P297" s="155">
        <f>O297*H297</f>
        <v>0</v>
      </c>
      <c r="Q297" s="155">
        <v>0</v>
      </c>
      <c r="R297" s="155">
        <f>Q297*H297</f>
        <v>0</v>
      </c>
      <c r="S297" s="155">
        <v>0</v>
      </c>
      <c r="T297" s="156">
        <f>S297*H297</f>
        <v>0</v>
      </c>
      <c r="U297" s="35"/>
      <c r="V297" s="35"/>
      <c r="W297" s="35"/>
      <c r="X297" s="35"/>
      <c r="Y297" s="35"/>
      <c r="Z297" s="35"/>
      <c r="AA297" s="35"/>
      <c r="AB297" s="35"/>
      <c r="AC297" s="35"/>
      <c r="AD297" s="35"/>
      <c r="AE297" s="35"/>
      <c r="AR297" s="157" t="s">
        <v>202</v>
      </c>
      <c r="AT297" s="157" t="s">
        <v>197</v>
      </c>
      <c r="AU297" s="157" t="s">
        <v>109</v>
      </c>
      <c r="AY297" s="20" t="s">
        <v>195</v>
      </c>
      <c r="BE297" s="158">
        <f>IF(N297="základní",J297,0)</f>
        <v>0</v>
      </c>
      <c r="BF297" s="158">
        <f>IF(N297="snížená",J297,0)</f>
        <v>0</v>
      </c>
      <c r="BG297" s="158">
        <f>IF(N297="zákl. přenesená",J297,0)</f>
        <v>0</v>
      </c>
      <c r="BH297" s="158">
        <f>IF(N297="sníž. přenesená",J297,0)</f>
        <v>0</v>
      </c>
      <c r="BI297" s="158">
        <f>IF(N297="nulová",J297,0)</f>
        <v>0</v>
      </c>
      <c r="BJ297" s="20" t="s">
        <v>79</v>
      </c>
      <c r="BK297" s="158">
        <f>ROUND(I297*H297,2)</f>
        <v>0</v>
      </c>
      <c r="BL297" s="20" t="s">
        <v>202</v>
      </c>
      <c r="BM297" s="157" t="s">
        <v>2759</v>
      </c>
    </row>
    <row r="298" spans="1:65" s="12" customFormat="1" ht="20.85" customHeight="1">
      <c r="B298" s="132"/>
      <c r="D298" s="133" t="s">
        <v>71</v>
      </c>
      <c r="E298" s="143" t="s">
        <v>5278</v>
      </c>
      <c r="F298" s="143" t="s">
        <v>5932</v>
      </c>
      <c r="I298" s="135"/>
      <c r="J298" s="144">
        <f>BK298</f>
        <v>0</v>
      </c>
      <c r="L298" s="132"/>
      <c r="M298" s="137"/>
      <c r="N298" s="138"/>
      <c r="O298" s="138"/>
      <c r="P298" s="139">
        <f>SUM(P299:P309)</f>
        <v>0</v>
      </c>
      <c r="Q298" s="138"/>
      <c r="R298" s="139">
        <f>SUM(R299:R309)</f>
        <v>0</v>
      </c>
      <c r="S298" s="138"/>
      <c r="T298" s="140">
        <f>SUM(T299:T309)</f>
        <v>0</v>
      </c>
      <c r="AR298" s="133" t="s">
        <v>79</v>
      </c>
      <c r="AT298" s="141" t="s">
        <v>71</v>
      </c>
      <c r="AU298" s="141" t="s">
        <v>81</v>
      </c>
      <c r="AY298" s="133" t="s">
        <v>195</v>
      </c>
      <c r="BK298" s="142">
        <f>SUM(BK299:BK309)</f>
        <v>0</v>
      </c>
    </row>
    <row r="299" spans="1:65" s="2" customFormat="1" ht="14.45" customHeight="1">
      <c r="A299" s="35"/>
      <c r="B299" s="145"/>
      <c r="C299" s="146" t="s">
        <v>1670</v>
      </c>
      <c r="D299" s="146" t="s">
        <v>197</v>
      </c>
      <c r="E299" s="147" t="s">
        <v>5933</v>
      </c>
      <c r="F299" s="148" t="s">
        <v>5934</v>
      </c>
      <c r="G299" s="149" t="s">
        <v>321</v>
      </c>
      <c r="H299" s="150">
        <v>125</v>
      </c>
      <c r="I299" s="151"/>
      <c r="J299" s="152">
        <f t="shared" ref="J299:J309" si="19">ROUND(I299*H299,2)</f>
        <v>0</v>
      </c>
      <c r="K299" s="148" t="s">
        <v>3</v>
      </c>
      <c r="L299" s="36"/>
      <c r="M299" s="153" t="s">
        <v>3</v>
      </c>
      <c r="N299" s="154" t="s">
        <v>43</v>
      </c>
      <c r="O299" s="56"/>
      <c r="P299" s="155">
        <f>O299*H299</f>
        <v>0</v>
      </c>
      <c r="Q299" s="155">
        <v>0</v>
      </c>
      <c r="R299" s="155">
        <f>Q299*H299</f>
        <v>0</v>
      </c>
      <c r="S299" s="155">
        <v>0</v>
      </c>
      <c r="T299" s="156">
        <f>S299*H299</f>
        <v>0</v>
      </c>
      <c r="U299" s="35"/>
      <c r="V299" s="35"/>
      <c r="W299" s="35"/>
      <c r="X299" s="35"/>
      <c r="Y299" s="35"/>
      <c r="Z299" s="35"/>
      <c r="AA299" s="35"/>
      <c r="AB299" s="35"/>
      <c r="AC299" s="35"/>
      <c r="AD299" s="35"/>
      <c r="AE299" s="35"/>
      <c r="AR299" s="157" t="s">
        <v>202</v>
      </c>
      <c r="AT299" s="157" t="s">
        <v>197</v>
      </c>
      <c r="AU299" s="157" t="s">
        <v>109</v>
      </c>
      <c r="AY299" s="20" t="s">
        <v>195</v>
      </c>
      <c r="BE299" s="158">
        <f>IF(N299="základní",J299,0)</f>
        <v>0</v>
      </c>
      <c r="BF299" s="158">
        <f>IF(N299="snížená",J299,0)</f>
        <v>0</v>
      </c>
      <c r="BG299" s="158">
        <f>IF(N299="zákl. přenesená",J299,0)</f>
        <v>0</v>
      </c>
      <c r="BH299" s="158">
        <f>IF(N299="sníž. přenesená",J299,0)</f>
        <v>0</v>
      </c>
      <c r="BI299" s="158">
        <f>IF(N299="nulová",J299,0)</f>
        <v>0</v>
      </c>
      <c r="BJ299" s="20" t="s">
        <v>79</v>
      </c>
      <c r="BK299" s="158">
        <f>ROUND(I299*H299,2)</f>
        <v>0</v>
      </c>
      <c r="BL299" s="20" t="s">
        <v>202</v>
      </c>
      <c r="BM299" s="157" t="s">
        <v>2766</v>
      </c>
    </row>
    <row r="300" spans="1:65" s="2" customFormat="1" ht="14.45" customHeight="1">
      <c r="A300" s="35"/>
      <c r="B300" s="145"/>
      <c r="C300" s="146" t="s">
        <v>1674</v>
      </c>
      <c r="D300" s="146" t="s">
        <v>197</v>
      </c>
      <c r="E300" s="147" t="s">
        <v>5935</v>
      </c>
      <c r="F300" s="148" t="s">
        <v>5936</v>
      </c>
      <c r="G300" s="149" t="s">
        <v>321</v>
      </c>
      <c r="H300" s="150">
        <v>16</v>
      </c>
      <c r="I300" s="151"/>
      <c r="J300" s="152">
        <f t="shared" si="19"/>
        <v>0</v>
      </c>
      <c r="K300" s="148" t="s">
        <v>3</v>
      </c>
      <c r="L300" s="36"/>
      <c r="M300" s="153" t="s">
        <v>3</v>
      </c>
      <c r="N300" s="154" t="s">
        <v>43</v>
      </c>
      <c r="O300" s="56"/>
      <c r="P300" s="155">
        <f>O300*H300</f>
        <v>0</v>
      </c>
      <c r="Q300" s="155">
        <v>0</v>
      </c>
      <c r="R300" s="155">
        <f>Q300*H300</f>
        <v>0</v>
      </c>
      <c r="S300" s="155">
        <v>0</v>
      </c>
      <c r="T300" s="156">
        <f>S300*H300</f>
        <v>0</v>
      </c>
      <c r="U300" s="35"/>
      <c r="V300" s="35"/>
      <c r="W300" s="35"/>
      <c r="X300" s="35"/>
      <c r="Y300" s="35"/>
      <c r="Z300" s="35"/>
      <c r="AA300" s="35"/>
      <c r="AB300" s="35"/>
      <c r="AC300" s="35"/>
      <c r="AD300" s="35"/>
      <c r="AE300" s="35"/>
      <c r="AR300" s="157" t="s">
        <v>202</v>
      </c>
      <c r="AT300" s="157" t="s">
        <v>197</v>
      </c>
      <c r="AU300" s="157" t="s">
        <v>109</v>
      </c>
      <c r="AY300" s="20" t="s">
        <v>195</v>
      </c>
      <c r="BE300" s="158">
        <f>IF(N300="základní",J300,0)</f>
        <v>0</v>
      </c>
      <c r="BF300" s="158">
        <f>IF(N300="snížená",J300,0)</f>
        <v>0</v>
      </c>
      <c r="BG300" s="158">
        <f>IF(N300="zákl. přenesená",J300,0)</f>
        <v>0</v>
      </c>
      <c r="BH300" s="158">
        <f>IF(N300="sníž. přenesená",J300,0)</f>
        <v>0</v>
      </c>
      <c r="BI300" s="158">
        <f>IF(N300="nulová",J300,0)</f>
        <v>0</v>
      </c>
      <c r="BJ300" s="20" t="s">
        <v>79</v>
      </c>
      <c r="BK300" s="158">
        <f>ROUND(I300*H300,2)</f>
        <v>0</v>
      </c>
      <c r="BL300" s="20" t="s">
        <v>202</v>
      </c>
      <c r="BM300" s="157" t="s">
        <v>2775</v>
      </c>
    </row>
    <row r="301" spans="1:65" s="2" customFormat="1" ht="14.45" customHeight="1">
      <c r="A301" s="35"/>
      <c r="B301" s="145"/>
      <c r="C301" s="146" t="s">
        <v>1678</v>
      </c>
      <c r="D301" s="146" t="s">
        <v>197</v>
      </c>
      <c r="E301" s="147" t="s">
        <v>5937</v>
      </c>
      <c r="F301" s="148" t="s">
        <v>5938</v>
      </c>
      <c r="G301" s="149" t="s">
        <v>4903</v>
      </c>
      <c r="H301" s="150">
        <v>8</v>
      </c>
      <c r="I301" s="151"/>
      <c r="J301" s="152">
        <f t="shared" si="19"/>
        <v>0</v>
      </c>
      <c r="K301" s="148" t="s">
        <v>3</v>
      </c>
      <c r="L301" s="36"/>
      <c r="M301" s="153" t="s">
        <v>3</v>
      </c>
      <c r="N301" s="154" t="s">
        <v>43</v>
      </c>
      <c r="O301" s="56"/>
      <c r="P301" s="155">
        <f>O301*H301</f>
        <v>0</v>
      </c>
      <c r="Q301" s="155">
        <v>0</v>
      </c>
      <c r="R301" s="155">
        <f>Q301*H301</f>
        <v>0</v>
      </c>
      <c r="S301" s="155">
        <v>0</v>
      </c>
      <c r="T301" s="156">
        <f>S301*H301</f>
        <v>0</v>
      </c>
      <c r="U301" s="35"/>
      <c r="V301" s="35"/>
      <c r="W301" s="35"/>
      <c r="X301" s="35"/>
      <c r="Y301" s="35"/>
      <c r="Z301" s="35"/>
      <c r="AA301" s="35"/>
      <c r="AB301" s="35"/>
      <c r="AC301" s="35"/>
      <c r="AD301" s="35"/>
      <c r="AE301" s="35"/>
      <c r="AR301" s="157" t="s">
        <v>202</v>
      </c>
      <c r="AT301" s="157" t="s">
        <v>197</v>
      </c>
      <c r="AU301" s="157" t="s">
        <v>109</v>
      </c>
      <c r="AY301" s="20" t="s">
        <v>195</v>
      </c>
      <c r="BE301" s="158">
        <f>IF(N301="základní",J301,0)</f>
        <v>0</v>
      </c>
      <c r="BF301" s="158">
        <f>IF(N301="snížená",J301,0)</f>
        <v>0</v>
      </c>
      <c r="BG301" s="158">
        <f>IF(N301="zákl. přenesená",J301,0)</f>
        <v>0</v>
      </c>
      <c r="BH301" s="158">
        <f>IF(N301="sníž. přenesená",J301,0)</f>
        <v>0</v>
      </c>
      <c r="BI301" s="158">
        <f>IF(N301="nulová",J301,0)</f>
        <v>0</v>
      </c>
      <c r="BJ301" s="20" t="s">
        <v>79</v>
      </c>
      <c r="BK301" s="158">
        <f>ROUND(I301*H301,2)</f>
        <v>0</v>
      </c>
      <c r="BL301" s="20" t="s">
        <v>202</v>
      </c>
      <c r="BM301" s="157" t="s">
        <v>2785</v>
      </c>
    </row>
    <row r="302" spans="1:65" s="2" customFormat="1" ht="14.45" customHeight="1">
      <c r="A302" s="35"/>
      <c r="B302" s="145"/>
      <c r="C302" s="146" t="s">
        <v>1693</v>
      </c>
      <c r="D302" s="146" t="s">
        <v>197</v>
      </c>
      <c r="E302" s="147" t="s">
        <v>5939</v>
      </c>
      <c r="F302" s="148" t="s">
        <v>5940</v>
      </c>
      <c r="G302" s="149" t="s">
        <v>4903</v>
      </c>
      <c r="H302" s="150">
        <v>14</v>
      </c>
      <c r="I302" s="151"/>
      <c r="J302" s="152">
        <f t="shared" si="19"/>
        <v>0</v>
      </c>
      <c r="K302" s="148" t="s">
        <v>3</v>
      </c>
      <c r="L302" s="36"/>
      <c r="M302" s="153" t="s">
        <v>3</v>
      </c>
      <c r="N302" s="154" t="s">
        <v>43</v>
      </c>
      <c r="O302" s="56"/>
      <c r="P302" s="155">
        <f>O302*H302</f>
        <v>0</v>
      </c>
      <c r="Q302" s="155">
        <v>0</v>
      </c>
      <c r="R302" s="155">
        <f>Q302*H302</f>
        <v>0</v>
      </c>
      <c r="S302" s="155">
        <v>0</v>
      </c>
      <c r="T302" s="156">
        <f>S302*H302</f>
        <v>0</v>
      </c>
      <c r="U302" s="35"/>
      <c r="V302" s="35"/>
      <c r="W302" s="35"/>
      <c r="X302" s="35"/>
      <c r="Y302" s="35"/>
      <c r="Z302" s="35"/>
      <c r="AA302" s="35"/>
      <c r="AB302" s="35"/>
      <c r="AC302" s="35"/>
      <c r="AD302" s="35"/>
      <c r="AE302" s="35"/>
      <c r="AR302" s="157" t="s">
        <v>202</v>
      </c>
      <c r="AT302" s="157" t="s">
        <v>197</v>
      </c>
      <c r="AU302" s="157" t="s">
        <v>109</v>
      </c>
      <c r="AY302" s="20" t="s">
        <v>195</v>
      </c>
      <c r="BE302" s="158">
        <f>IF(N302="základní",J302,0)</f>
        <v>0</v>
      </c>
      <c r="BF302" s="158">
        <f>IF(N302="snížená",J302,0)</f>
        <v>0</v>
      </c>
      <c r="BG302" s="158">
        <f>IF(N302="zákl. přenesená",J302,0)</f>
        <v>0</v>
      </c>
      <c r="BH302" s="158">
        <f>IF(N302="sníž. přenesená",J302,0)</f>
        <v>0</v>
      </c>
      <c r="BI302" s="158">
        <f>IF(N302="nulová",J302,0)</f>
        <v>0</v>
      </c>
      <c r="BJ302" s="20" t="s">
        <v>79</v>
      </c>
      <c r="BK302" s="158">
        <f>ROUND(I302*H302,2)</f>
        <v>0</v>
      </c>
      <c r="BL302" s="20" t="s">
        <v>202</v>
      </c>
      <c r="BM302" s="157" t="s">
        <v>2795</v>
      </c>
    </row>
    <row r="303" spans="1:65" s="2" customFormat="1" ht="14.45" customHeight="1">
      <c r="A303" s="35"/>
      <c r="B303" s="145"/>
      <c r="C303" s="146" t="s">
        <v>1701</v>
      </c>
      <c r="D303" s="146" t="s">
        <v>197</v>
      </c>
      <c r="E303" s="147" t="s">
        <v>5941</v>
      </c>
      <c r="F303" s="148" t="s">
        <v>5942</v>
      </c>
      <c r="G303" s="149" t="s">
        <v>4903</v>
      </c>
      <c r="H303" s="150">
        <v>18</v>
      </c>
      <c r="I303" s="151"/>
      <c r="J303" s="152">
        <f t="shared" si="19"/>
        <v>0</v>
      </c>
      <c r="K303" s="148" t="s">
        <v>3</v>
      </c>
      <c r="L303" s="36"/>
      <c r="M303" s="153" t="s">
        <v>3</v>
      </c>
      <c r="N303" s="154" t="s">
        <v>43</v>
      </c>
      <c r="O303" s="56"/>
      <c r="P303" s="155">
        <f>O303*H303</f>
        <v>0</v>
      </c>
      <c r="Q303" s="155">
        <v>0</v>
      </c>
      <c r="R303" s="155">
        <f>Q303*H303</f>
        <v>0</v>
      </c>
      <c r="S303" s="155">
        <v>0</v>
      </c>
      <c r="T303" s="156">
        <f>S303*H303</f>
        <v>0</v>
      </c>
      <c r="U303" s="35"/>
      <c r="V303" s="35"/>
      <c r="W303" s="35"/>
      <c r="X303" s="35"/>
      <c r="Y303" s="35"/>
      <c r="Z303" s="35"/>
      <c r="AA303" s="35"/>
      <c r="AB303" s="35"/>
      <c r="AC303" s="35"/>
      <c r="AD303" s="35"/>
      <c r="AE303" s="35"/>
      <c r="AR303" s="157" t="s">
        <v>202</v>
      </c>
      <c r="AT303" s="157" t="s">
        <v>197</v>
      </c>
      <c r="AU303" s="157" t="s">
        <v>109</v>
      </c>
      <c r="AY303" s="20" t="s">
        <v>195</v>
      </c>
      <c r="BE303" s="158">
        <f>IF(N303="základní",J303,0)</f>
        <v>0</v>
      </c>
      <c r="BF303" s="158">
        <f>IF(N303="snížená",J303,0)</f>
        <v>0</v>
      </c>
      <c r="BG303" s="158">
        <f>IF(N303="zákl. přenesená",J303,0)</f>
        <v>0</v>
      </c>
      <c r="BH303" s="158">
        <f>IF(N303="sníž. přenesená",J303,0)</f>
        <v>0</v>
      </c>
      <c r="BI303" s="158">
        <f>IF(N303="nulová",J303,0)</f>
        <v>0</v>
      </c>
      <c r="BJ303" s="20" t="s">
        <v>79</v>
      </c>
      <c r="BK303" s="158">
        <f>ROUND(I303*H303,2)</f>
        <v>0</v>
      </c>
      <c r="BL303" s="20" t="s">
        <v>202</v>
      </c>
      <c r="BM303" s="157" t="s">
        <v>2807</v>
      </c>
    </row>
    <row r="304" spans="1:65" s="2" customFormat="1" ht="14.45" customHeight="1">
      <c r="A304" s="35"/>
      <c r="B304" s="145"/>
      <c r="C304" s="146" t="s">
        <v>1708</v>
      </c>
      <c r="D304" s="146" t="s">
        <v>197</v>
      </c>
      <c r="E304" s="147" t="s">
        <v>5943</v>
      </c>
      <c r="F304" s="148" t="s">
        <v>5944</v>
      </c>
      <c r="G304" s="149" t="s">
        <v>4903</v>
      </c>
      <c r="H304" s="150">
        <v>4</v>
      </c>
      <c r="I304" s="151"/>
      <c r="J304" s="152">
        <f t="shared" si="19"/>
        <v>0</v>
      </c>
      <c r="K304" s="148" t="s">
        <v>3</v>
      </c>
      <c r="L304" s="36"/>
      <c r="M304" s="153" t="s">
        <v>3</v>
      </c>
      <c r="N304" s="154" t="s">
        <v>43</v>
      </c>
      <c r="O304" s="56"/>
      <c r="P304" s="155">
        <f>O304*H304</f>
        <v>0</v>
      </c>
      <c r="Q304" s="155">
        <v>0</v>
      </c>
      <c r="R304" s="155">
        <f>Q304*H304</f>
        <v>0</v>
      </c>
      <c r="S304" s="155">
        <v>0</v>
      </c>
      <c r="T304" s="156">
        <f>S304*H304</f>
        <v>0</v>
      </c>
      <c r="U304" s="35"/>
      <c r="V304" s="35"/>
      <c r="W304" s="35"/>
      <c r="X304" s="35"/>
      <c r="Y304" s="35"/>
      <c r="Z304" s="35"/>
      <c r="AA304" s="35"/>
      <c r="AB304" s="35"/>
      <c r="AC304" s="35"/>
      <c r="AD304" s="35"/>
      <c r="AE304" s="35"/>
      <c r="AR304" s="157" t="s">
        <v>202</v>
      </c>
      <c r="AT304" s="157" t="s">
        <v>197</v>
      </c>
      <c r="AU304" s="157" t="s">
        <v>109</v>
      </c>
      <c r="AY304" s="20" t="s">
        <v>195</v>
      </c>
      <c r="BE304" s="158">
        <f>IF(N304="základní",J304,0)</f>
        <v>0</v>
      </c>
      <c r="BF304" s="158">
        <f>IF(N304="snížená",J304,0)</f>
        <v>0</v>
      </c>
      <c r="BG304" s="158">
        <f>IF(N304="zákl. přenesená",J304,0)</f>
        <v>0</v>
      </c>
      <c r="BH304" s="158">
        <f>IF(N304="sníž. přenesená",J304,0)</f>
        <v>0</v>
      </c>
      <c r="BI304" s="158">
        <f>IF(N304="nulová",J304,0)</f>
        <v>0</v>
      </c>
      <c r="BJ304" s="20" t="s">
        <v>79</v>
      </c>
      <c r="BK304" s="158">
        <f>ROUND(I304*H304,2)</f>
        <v>0</v>
      </c>
      <c r="BL304" s="20" t="s">
        <v>202</v>
      </c>
      <c r="BM304" s="157" t="s">
        <v>2816</v>
      </c>
    </row>
    <row r="305" spans="1:65" s="2" customFormat="1" ht="14.45" customHeight="1">
      <c r="A305" s="35"/>
      <c r="B305" s="145"/>
      <c r="C305" s="146" t="s">
        <v>1839</v>
      </c>
      <c r="D305" s="146" t="s">
        <v>197</v>
      </c>
      <c r="E305" s="147" t="s">
        <v>5945</v>
      </c>
      <c r="F305" s="148" t="s">
        <v>5946</v>
      </c>
      <c r="G305" s="149" t="s">
        <v>4903</v>
      </c>
      <c r="H305" s="150">
        <v>8</v>
      </c>
      <c r="I305" s="151"/>
      <c r="J305" s="152">
        <f t="shared" si="19"/>
        <v>0</v>
      </c>
      <c r="K305" s="148" t="s">
        <v>3</v>
      </c>
      <c r="L305" s="36"/>
      <c r="M305" s="153" t="s">
        <v>3</v>
      </c>
      <c r="N305" s="154" t="s">
        <v>43</v>
      </c>
      <c r="O305" s="56"/>
      <c r="P305" s="155">
        <f>O305*H305</f>
        <v>0</v>
      </c>
      <c r="Q305" s="155">
        <v>0</v>
      </c>
      <c r="R305" s="155">
        <f>Q305*H305</f>
        <v>0</v>
      </c>
      <c r="S305" s="155">
        <v>0</v>
      </c>
      <c r="T305" s="156">
        <f>S305*H305</f>
        <v>0</v>
      </c>
      <c r="U305" s="35"/>
      <c r="V305" s="35"/>
      <c r="W305" s="35"/>
      <c r="X305" s="35"/>
      <c r="Y305" s="35"/>
      <c r="Z305" s="35"/>
      <c r="AA305" s="35"/>
      <c r="AB305" s="35"/>
      <c r="AC305" s="35"/>
      <c r="AD305" s="35"/>
      <c r="AE305" s="35"/>
      <c r="AR305" s="157" t="s">
        <v>202</v>
      </c>
      <c r="AT305" s="157" t="s">
        <v>197</v>
      </c>
      <c r="AU305" s="157" t="s">
        <v>109</v>
      </c>
      <c r="AY305" s="20" t="s">
        <v>195</v>
      </c>
      <c r="BE305" s="158">
        <f>IF(N305="základní",J305,0)</f>
        <v>0</v>
      </c>
      <c r="BF305" s="158">
        <f>IF(N305="snížená",J305,0)</f>
        <v>0</v>
      </c>
      <c r="BG305" s="158">
        <f>IF(N305="zákl. přenesená",J305,0)</f>
        <v>0</v>
      </c>
      <c r="BH305" s="158">
        <f>IF(N305="sníž. přenesená",J305,0)</f>
        <v>0</v>
      </c>
      <c r="BI305" s="158">
        <f>IF(N305="nulová",J305,0)</f>
        <v>0</v>
      </c>
      <c r="BJ305" s="20" t="s">
        <v>79</v>
      </c>
      <c r="BK305" s="158">
        <f>ROUND(I305*H305,2)</f>
        <v>0</v>
      </c>
      <c r="BL305" s="20" t="s">
        <v>202</v>
      </c>
      <c r="BM305" s="157" t="s">
        <v>2827</v>
      </c>
    </row>
    <row r="306" spans="1:65" s="2" customFormat="1" ht="14.45" customHeight="1">
      <c r="A306" s="35"/>
      <c r="B306" s="145"/>
      <c r="C306" s="146" t="s">
        <v>1844</v>
      </c>
      <c r="D306" s="146" t="s">
        <v>197</v>
      </c>
      <c r="E306" s="147" t="s">
        <v>5947</v>
      </c>
      <c r="F306" s="148" t="s">
        <v>5948</v>
      </c>
      <c r="G306" s="149" t="s">
        <v>4903</v>
      </c>
      <c r="H306" s="150">
        <v>8</v>
      </c>
      <c r="I306" s="151"/>
      <c r="J306" s="152">
        <f t="shared" si="19"/>
        <v>0</v>
      </c>
      <c r="K306" s="148" t="s">
        <v>3</v>
      </c>
      <c r="L306" s="36"/>
      <c r="M306" s="153" t="s">
        <v>3</v>
      </c>
      <c r="N306" s="154" t="s">
        <v>43</v>
      </c>
      <c r="O306" s="56"/>
      <c r="P306" s="155">
        <f>O306*H306</f>
        <v>0</v>
      </c>
      <c r="Q306" s="155">
        <v>0</v>
      </c>
      <c r="R306" s="155">
        <f>Q306*H306</f>
        <v>0</v>
      </c>
      <c r="S306" s="155">
        <v>0</v>
      </c>
      <c r="T306" s="156">
        <f>S306*H306</f>
        <v>0</v>
      </c>
      <c r="U306" s="35"/>
      <c r="V306" s="35"/>
      <c r="W306" s="35"/>
      <c r="X306" s="35"/>
      <c r="Y306" s="35"/>
      <c r="Z306" s="35"/>
      <c r="AA306" s="35"/>
      <c r="AB306" s="35"/>
      <c r="AC306" s="35"/>
      <c r="AD306" s="35"/>
      <c r="AE306" s="35"/>
      <c r="AR306" s="157" t="s">
        <v>202</v>
      </c>
      <c r="AT306" s="157" t="s">
        <v>197</v>
      </c>
      <c r="AU306" s="157" t="s">
        <v>109</v>
      </c>
      <c r="AY306" s="20" t="s">
        <v>195</v>
      </c>
      <c r="BE306" s="158">
        <f>IF(N306="základní",J306,0)</f>
        <v>0</v>
      </c>
      <c r="BF306" s="158">
        <f>IF(N306="snížená",J306,0)</f>
        <v>0</v>
      </c>
      <c r="BG306" s="158">
        <f>IF(N306="zákl. přenesená",J306,0)</f>
        <v>0</v>
      </c>
      <c r="BH306" s="158">
        <f>IF(N306="sníž. přenesená",J306,0)</f>
        <v>0</v>
      </c>
      <c r="BI306" s="158">
        <f>IF(N306="nulová",J306,0)</f>
        <v>0</v>
      </c>
      <c r="BJ306" s="20" t="s">
        <v>79</v>
      </c>
      <c r="BK306" s="158">
        <f>ROUND(I306*H306,2)</f>
        <v>0</v>
      </c>
      <c r="BL306" s="20" t="s">
        <v>202</v>
      </c>
      <c r="BM306" s="157" t="s">
        <v>2835</v>
      </c>
    </row>
    <row r="307" spans="1:65" s="2" customFormat="1" ht="14.45" customHeight="1">
      <c r="A307" s="35"/>
      <c r="B307" s="145"/>
      <c r="C307" s="146" t="s">
        <v>1849</v>
      </c>
      <c r="D307" s="146" t="s">
        <v>197</v>
      </c>
      <c r="E307" s="147" t="s">
        <v>5949</v>
      </c>
      <c r="F307" s="148" t="s">
        <v>5950</v>
      </c>
      <c r="G307" s="149" t="s">
        <v>4903</v>
      </c>
      <c r="H307" s="150">
        <v>32</v>
      </c>
      <c r="I307" s="151"/>
      <c r="J307" s="152">
        <f t="shared" si="19"/>
        <v>0</v>
      </c>
      <c r="K307" s="148" t="s">
        <v>3</v>
      </c>
      <c r="L307" s="36"/>
      <c r="M307" s="153" t="s">
        <v>3</v>
      </c>
      <c r="N307" s="154" t="s">
        <v>43</v>
      </c>
      <c r="O307" s="56"/>
      <c r="P307" s="155">
        <f>O307*H307</f>
        <v>0</v>
      </c>
      <c r="Q307" s="155">
        <v>0</v>
      </c>
      <c r="R307" s="155">
        <f>Q307*H307</f>
        <v>0</v>
      </c>
      <c r="S307" s="155">
        <v>0</v>
      </c>
      <c r="T307" s="156">
        <f>S307*H307</f>
        <v>0</v>
      </c>
      <c r="U307" s="35"/>
      <c r="V307" s="35"/>
      <c r="W307" s="35"/>
      <c r="X307" s="35"/>
      <c r="Y307" s="35"/>
      <c r="Z307" s="35"/>
      <c r="AA307" s="35"/>
      <c r="AB307" s="35"/>
      <c r="AC307" s="35"/>
      <c r="AD307" s="35"/>
      <c r="AE307" s="35"/>
      <c r="AR307" s="157" t="s">
        <v>202</v>
      </c>
      <c r="AT307" s="157" t="s">
        <v>197</v>
      </c>
      <c r="AU307" s="157" t="s">
        <v>109</v>
      </c>
      <c r="AY307" s="20" t="s">
        <v>195</v>
      </c>
      <c r="BE307" s="158">
        <f>IF(N307="základní",J307,0)</f>
        <v>0</v>
      </c>
      <c r="BF307" s="158">
        <f>IF(N307="snížená",J307,0)</f>
        <v>0</v>
      </c>
      <c r="BG307" s="158">
        <f>IF(N307="zákl. přenesená",J307,0)</f>
        <v>0</v>
      </c>
      <c r="BH307" s="158">
        <f>IF(N307="sníž. přenesená",J307,0)</f>
        <v>0</v>
      </c>
      <c r="BI307" s="158">
        <f>IF(N307="nulová",J307,0)</f>
        <v>0</v>
      </c>
      <c r="BJ307" s="20" t="s">
        <v>79</v>
      </c>
      <c r="BK307" s="158">
        <f>ROUND(I307*H307,2)</f>
        <v>0</v>
      </c>
      <c r="BL307" s="20" t="s">
        <v>202</v>
      </c>
      <c r="BM307" s="157" t="s">
        <v>2846</v>
      </c>
    </row>
    <row r="308" spans="1:65" s="2" customFormat="1" ht="14.45" customHeight="1">
      <c r="A308" s="35"/>
      <c r="B308" s="145"/>
      <c r="C308" s="146" t="s">
        <v>1857</v>
      </c>
      <c r="D308" s="146" t="s">
        <v>197</v>
      </c>
      <c r="E308" s="147" t="s">
        <v>5951</v>
      </c>
      <c r="F308" s="148" t="s">
        <v>5952</v>
      </c>
      <c r="G308" s="149" t="s">
        <v>4903</v>
      </c>
      <c r="H308" s="150">
        <v>20</v>
      </c>
      <c r="I308" s="151"/>
      <c r="J308" s="152">
        <f t="shared" si="19"/>
        <v>0</v>
      </c>
      <c r="K308" s="148" t="s">
        <v>3</v>
      </c>
      <c r="L308" s="36"/>
      <c r="M308" s="153" t="s">
        <v>3</v>
      </c>
      <c r="N308" s="154" t="s">
        <v>43</v>
      </c>
      <c r="O308" s="56"/>
      <c r="P308" s="155">
        <f>O308*H308</f>
        <v>0</v>
      </c>
      <c r="Q308" s="155">
        <v>0</v>
      </c>
      <c r="R308" s="155">
        <f>Q308*H308</f>
        <v>0</v>
      </c>
      <c r="S308" s="155">
        <v>0</v>
      </c>
      <c r="T308" s="156">
        <f>S308*H308</f>
        <v>0</v>
      </c>
      <c r="U308" s="35"/>
      <c r="V308" s="35"/>
      <c r="W308" s="35"/>
      <c r="X308" s="35"/>
      <c r="Y308" s="35"/>
      <c r="Z308" s="35"/>
      <c r="AA308" s="35"/>
      <c r="AB308" s="35"/>
      <c r="AC308" s="35"/>
      <c r="AD308" s="35"/>
      <c r="AE308" s="35"/>
      <c r="AR308" s="157" t="s">
        <v>202</v>
      </c>
      <c r="AT308" s="157" t="s">
        <v>197</v>
      </c>
      <c r="AU308" s="157" t="s">
        <v>109</v>
      </c>
      <c r="AY308" s="20" t="s">
        <v>195</v>
      </c>
      <c r="BE308" s="158">
        <f>IF(N308="základní",J308,0)</f>
        <v>0</v>
      </c>
      <c r="BF308" s="158">
        <f>IF(N308="snížená",J308,0)</f>
        <v>0</v>
      </c>
      <c r="BG308" s="158">
        <f>IF(N308="zákl. přenesená",J308,0)</f>
        <v>0</v>
      </c>
      <c r="BH308" s="158">
        <f>IF(N308="sníž. přenesená",J308,0)</f>
        <v>0</v>
      </c>
      <c r="BI308" s="158">
        <f>IF(N308="nulová",J308,0)</f>
        <v>0</v>
      </c>
      <c r="BJ308" s="20" t="s">
        <v>79</v>
      </c>
      <c r="BK308" s="158">
        <f>ROUND(I308*H308,2)</f>
        <v>0</v>
      </c>
      <c r="BL308" s="20" t="s">
        <v>202</v>
      </c>
      <c r="BM308" s="157" t="s">
        <v>2862</v>
      </c>
    </row>
    <row r="309" spans="1:65" s="2" customFormat="1" ht="24.2" customHeight="1">
      <c r="A309" s="35"/>
      <c r="B309" s="145"/>
      <c r="C309" s="146" t="s">
        <v>1863</v>
      </c>
      <c r="D309" s="146" t="s">
        <v>197</v>
      </c>
      <c r="E309" s="147" t="s">
        <v>5953</v>
      </c>
      <c r="F309" s="148" t="s">
        <v>5954</v>
      </c>
      <c r="G309" s="149" t="s">
        <v>4903</v>
      </c>
      <c r="H309" s="150">
        <v>8</v>
      </c>
      <c r="I309" s="151"/>
      <c r="J309" s="152">
        <f t="shared" si="19"/>
        <v>0</v>
      </c>
      <c r="K309" s="148" t="s">
        <v>3</v>
      </c>
      <c r="L309" s="36"/>
      <c r="M309" s="153" t="s">
        <v>3</v>
      </c>
      <c r="N309" s="154" t="s">
        <v>43</v>
      </c>
      <c r="O309" s="56"/>
      <c r="P309" s="155">
        <f>O309*H309</f>
        <v>0</v>
      </c>
      <c r="Q309" s="155">
        <v>0</v>
      </c>
      <c r="R309" s="155">
        <f>Q309*H309</f>
        <v>0</v>
      </c>
      <c r="S309" s="155">
        <v>0</v>
      </c>
      <c r="T309" s="156">
        <f>S309*H309</f>
        <v>0</v>
      </c>
      <c r="U309" s="35"/>
      <c r="V309" s="35"/>
      <c r="W309" s="35"/>
      <c r="X309" s="35"/>
      <c r="Y309" s="35"/>
      <c r="Z309" s="35"/>
      <c r="AA309" s="35"/>
      <c r="AB309" s="35"/>
      <c r="AC309" s="35"/>
      <c r="AD309" s="35"/>
      <c r="AE309" s="35"/>
      <c r="AR309" s="157" t="s">
        <v>202</v>
      </c>
      <c r="AT309" s="157" t="s">
        <v>197</v>
      </c>
      <c r="AU309" s="157" t="s">
        <v>109</v>
      </c>
      <c r="AY309" s="20" t="s">
        <v>195</v>
      </c>
      <c r="BE309" s="158">
        <f>IF(N309="základní",J309,0)</f>
        <v>0</v>
      </c>
      <c r="BF309" s="158">
        <f>IF(N309="snížená",J309,0)</f>
        <v>0</v>
      </c>
      <c r="BG309" s="158">
        <f>IF(N309="zákl. přenesená",J309,0)</f>
        <v>0</v>
      </c>
      <c r="BH309" s="158">
        <f>IF(N309="sníž. přenesená",J309,0)</f>
        <v>0</v>
      </c>
      <c r="BI309" s="158">
        <f>IF(N309="nulová",J309,0)</f>
        <v>0</v>
      </c>
      <c r="BJ309" s="20" t="s">
        <v>79</v>
      </c>
      <c r="BK309" s="158">
        <f>ROUND(I309*H309,2)</f>
        <v>0</v>
      </c>
      <c r="BL309" s="20" t="s">
        <v>202</v>
      </c>
      <c r="BM309" s="157" t="s">
        <v>2875</v>
      </c>
    </row>
    <row r="310" spans="1:65" s="12" customFormat="1" ht="20.85" customHeight="1">
      <c r="B310" s="132"/>
      <c r="D310" s="133" t="s">
        <v>71</v>
      </c>
      <c r="E310" s="143" t="s">
        <v>5296</v>
      </c>
      <c r="F310" s="143" t="s">
        <v>5955</v>
      </c>
      <c r="I310" s="135"/>
      <c r="J310" s="144">
        <f>BK310</f>
        <v>0</v>
      </c>
      <c r="L310" s="132"/>
      <c r="M310" s="137"/>
      <c r="N310" s="138"/>
      <c r="O310" s="138"/>
      <c r="P310" s="139">
        <f>SUM(P311:P343)</f>
        <v>0</v>
      </c>
      <c r="Q310" s="138"/>
      <c r="R310" s="139">
        <f>SUM(R311:R343)</f>
        <v>0</v>
      </c>
      <c r="S310" s="138"/>
      <c r="T310" s="140">
        <f>SUM(T311:T343)</f>
        <v>0</v>
      </c>
      <c r="AR310" s="133" t="s">
        <v>79</v>
      </c>
      <c r="AT310" s="141" t="s">
        <v>71</v>
      </c>
      <c r="AU310" s="141" t="s">
        <v>81</v>
      </c>
      <c r="AY310" s="133" t="s">
        <v>195</v>
      </c>
      <c r="BK310" s="142">
        <f>SUM(BK311:BK343)</f>
        <v>0</v>
      </c>
    </row>
    <row r="311" spans="1:65" s="2" customFormat="1" ht="14.45" customHeight="1">
      <c r="A311" s="35"/>
      <c r="B311" s="145"/>
      <c r="C311" s="146" t="s">
        <v>1869</v>
      </c>
      <c r="D311" s="146" t="s">
        <v>197</v>
      </c>
      <c r="E311" s="147" t="s">
        <v>5956</v>
      </c>
      <c r="F311" s="148" t="s">
        <v>5957</v>
      </c>
      <c r="G311" s="149" t="s">
        <v>4747</v>
      </c>
      <c r="H311" s="150">
        <v>140</v>
      </c>
      <c r="I311" s="151"/>
      <c r="J311" s="152">
        <f t="shared" ref="J311:J343" si="20">ROUND(I311*H311,2)</f>
        <v>0</v>
      </c>
      <c r="K311" s="148" t="s">
        <v>3</v>
      </c>
      <c r="L311" s="36"/>
      <c r="M311" s="153" t="s">
        <v>3</v>
      </c>
      <c r="N311" s="154" t="s">
        <v>43</v>
      </c>
      <c r="O311" s="56"/>
      <c r="P311" s="155">
        <f>O311*H311</f>
        <v>0</v>
      </c>
      <c r="Q311" s="155">
        <v>0</v>
      </c>
      <c r="R311" s="155">
        <f>Q311*H311</f>
        <v>0</v>
      </c>
      <c r="S311" s="155">
        <v>0</v>
      </c>
      <c r="T311" s="156">
        <f>S311*H311</f>
        <v>0</v>
      </c>
      <c r="U311" s="35"/>
      <c r="V311" s="35"/>
      <c r="W311" s="35"/>
      <c r="X311" s="35"/>
      <c r="Y311" s="35"/>
      <c r="Z311" s="35"/>
      <c r="AA311" s="35"/>
      <c r="AB311" s="35"/>
      <c r="AC311" s="35"/>
      <c r="AD311" s="35"/>
      <c r="AE311" s="35"/>
      <c r="AR311" s="157" t="s">
        <v>202</v>
      </c>
      <c r="AT311" s="157" t="s">
        <v>197</v>
      </c>
      <c r="AU311" s="157" t="s">
        <v>109</v>
      </c>
      <c r="AY311" s="20" t="s">
        <v>195</v>
      </c>
      <c r="BE311" s="158">
        <f>IF(N311="základní",J311,0)</f>
        <v>0</v>
      </c>
      <c r="BF311" s="158">
        <f>IF(N311="snížená",J311,0)</f>
        <v>0</v>
      </c>
      <c r="BG311" s="158">
        <f>IF(N311="zákl. přenesená",J311,0)</f>
        <v>0</v>
      </c>
      <c r="BH311" s="158">
        <f>IF(N311="sníž. přenesená",J311,0)</f>
        <v>0</v>
      </c>
      <c r="BI311" s="158">
        <f>IF(N311="nulová",J311,0)</f>
        <v>0</v>
      </c>
      <c r="BJ311" s="20" t="s">
        <v>79</v>
      </c>
      <c r="BK311" s="158">
        <f t="shared" ref="BK311:BK343" si="21">ROUND(I311*H311,2)</f>
        <v>0</v>
      </c>
      <c r="BL311" s="20" t="s">
        <v>202</v>
      </c>
      <c r="BM311" s="157" t="s">
        <v>2888</v>
      </c>
    </row>
    <row r="312" spans="1:65" s="2" customFormat="1" ht="14.45" customHeight="1">
      <c r="A312" s="35"/>
      <c r="B312" s="145"/>
      <c r="C312" s="146" t="s">
        <v>1873</v>
      </c>
      <c r="D312" s="146" t="s">
        <v>197</v>
      </c>
      <c r="E312" s="147" t="s">
        <v>5958</v>
      </c>
      <c r="F312" s="148" t="s">
        <v>5959</v>
      </c>
      <c r="G312" s="149" t="s">
        <v>4747</v>
      </c>
      <c r="H312" s="150">
        <v>20</v>
      </c>
      <c r="I312" s="151"/>
      <c r="J312" s="152">
        <f t="shared" si="20"/>
        <v>0</v>
      </c>
      <c r="K312" s="148" t="s">
        <v>3</v>
      </c>
      <c r="L312" s="36"/>
      <c r="M312" s="153" t="s">
        <v>3</v>
      </c>
      <c r="N312" s="154" t="s">
        <v>43</v>
      </c>
      <c r="O312" s="56"/>
      <c r="P312" s="155">
        <f>O312*H312</f>
        <v>0</v>
      </c>
      <c r="Q312" s="155">
        <v>0</v>
      </c>
      <c r="R312" s="155">
        <f>Q312*H312</f>
        <v>0</v>
      </c>
      <c r="S312" s="155">
        <v>0</v>
      </c>
      <c r="T312" s="156">
        <f>S312*H312</f>
        <v>0</v>
      </c>
      <c r="U312" s="35"/>
      <c r="V312" s="35"/>
      <c r="W312" s="35"/>
      <c r="X312" s="35"/>
      <c r="Y312" s="35"/>
      <c r="Z312" s="35"/>
      <c r="AA312" s="35"/>
      <c r="AB312" s="35"/>
      <c r="AC312" s="35"/>
      <c r="AD312" s="35"/>
      <c r="AE312" s="35"/>
      <c r="AR312" s="157" t="s">
        <v>202</v>
      </c>
      <c r="AT312" s="157" t="s">
        <v>197</v>
      </c>
      <c r="AU312" s="157" t="s">
        <v>109</v>
      </c>
      <c r="AY312" s="20" t="s">
        <v>195</v>
      </c>
      <c r="BE312" s="158">
        <f>IF(N312="základní",J312,0)</f>
        <v>0</v>
      </c>
      <c r="BF312" s="158">
        <f>IF(N312="snížená",J312,0)</f>
        <v>0</v>
      </c>
      <c r="BG312" s="158">
        <f>IF(N312="zákl. přenesená",J312,0)</f>
        <v>0</v>
      </c>
      <c r="BH312" s="158">
        <f>IF(N312="sníž. přenesená",J312,0)</f>
        <v>0</v>
      </c>
      <c r="BI312" s="158">
        <f>IF(N312="nulová",J312,0)</f>
        <v>0</v>
      </c>
      <c r="BJ312" s="20" t="s">
        <v>79</v>
      </c>
      <c r="BK312" s="158">
        <f t="shared" si="21"/>
        <v>0</v>
      </c>
      <c r="BL312" s="20" t="s">
        <v>202</v>
      </c>
      <c r="BM312" s="157" t="s">
        <v>2899</v>
      </c>
    </row>
    <row r="313" spans="1:65" s="2" customFormat="1" ht="14.45" customHeight="1">
      <c r="A313" s="35"/>
      <c r="B313" s="145"/>
      <c r="C313" s="146" t="s">
        <v>1877</v>
      </c>
      <c r="D313" s="146" t="s">
        <v>197</v>
      </c>
      <c r="E313" s="147" t="s">
        <v>5960</v>
      </c>
      <c r="F313" s="148" t="s">
        <v>5961</v>
      </c>
      <c r="G313" s="149" t="s">
        <v>4747</v>
      </c>
      <c r="H313" s="150">
        <v>20</v>
      </c>
      <c r="I313" s="151"/>
      <c r="J313" s="152">
        <f t="shared" si="20"/>
        <v>0</v>
      </c>
      <c r="K313" s="148" t="s">
        <v>3</v>
      </c>
      <c r="L313" s="36"/>
      <c r="M313" s="153" t="s">
        <v>3</v>
      </c>
      <c r="N313" s="154" t="s">
        <v>43</v>
      </c>
      <c r="O313" s="56"/>
      <c r="P313" s="155">
        <f>O313*H313</f>
        <v>0</v>
      </c>
      <c r="Q313" s="155">
        <v>0</v>
      </c>
      <c r="R313" s="155">
        <f>Q313*H313</f>
        <v>0</v>
      </c>
      <c r="S313" s="155">
        <v>0</v>
      </c>
      <c r="T313" s="156">
        <f>S313*H313</f>
        <v>0</v>
      </c>
      <c r="U313" s="35"/>
      <c r="V313" s="35"/>
      <c r="W313" s="35"/>
      <c r="X313" s="35"/>
      <c r="Y313" s="35"/>
      <c r="Z313" s="35"/>
      <c r="AA313" s="35"/>
      <c r="AB313" s="35"/>
      <c r="AC313" s="35"/>
      <c r="AD313" s="35"/>
      <c r="AE313" s="35"/>
      <c r="AR313" s="157" t="s">
        <v>202</v>
      </c>
      <c r="AT313" s="157" t="s">
        <v>197</v>
      </c>
      <c r="AU313" s="157" t="s">
        <v>109</v>
      </c>
      <c r="AY313" s="20" t="s">
        <v>195</v>
      </c>
      <c r="BE313" s="158">
        <f>IF(N313="základní",J313,0)</f>
        <v>0</v>
      </c>
      <c r="BF313" s="158">
        <f>IF(N313="snížená",J313,0)</f>
        <v>0</v>
      </c>
      <c r="BG313" s="158">
        <f>IF(N313="zákl. přenesená",J313,0)</f>
        <v>0</v>
      </c>
      <c r="BH313" s="158">
        <f>IF(N313="sníž. přenesená",J313,0)</f>
        <v>0</v>
      </c>
      <c r="BI313" s="158">
        <f>IF(N313="nulová",J313,0)</f>
        <v>0</v>
      </c>
      <c r="BJ313" s="20" t="s">
        <v>79</v>
      </c>
      <c r="BK313" s="158">
        <f t="shared" si="21"/>
        <v>0</v>
      </c>
      <c r="BL313" s="20" t="s">
        <v>202</v>
      </c>
      <c r="BM313" s="157" t="s">
        <v>2908</v>
      </c>
    </row>
    <row r="314" spans="1:65" s="2" customFormat="1" ht="14.45" customHeight="1">
      <c r="A314" s="35"/>
      <c r="B314" s="145"/>
      <c r="C314" s="146" t="s">
        <v>1881</v>
      </c>
      <c r="D314" s="146" t="s">
        <v>197</v>
      </c>
      <c r="E314" s="147" t="s">
        <v>5962</v>
      </c>
      <c r="F314" s="148" t="s">
        <v>5963</v>
      </c>
      <c r="G314" s="149" t="s">
        <v>4747</v>
      </c>
      <c r="H314" s="150">
        <v>140</v>
      </c>
      <c r="I314" s="151"/>
      <c r="J314" s="152">
        <f t="shared" si="20"/>
        <v>0</v>
      </c>
      <c r="K314" s="148" t="s">
        <v>3</v>
      </c>
      <c r="L314" s="36"/>
      <c r="M314" s="153" t="s">
        <v>3</v>
      </c>
      <c r="N314" s="154" t="s">
        <v>43</v>
      </c>
      <c r="O314" s="56"/>
      <c r="P314" s="155">
        <f>O314*H314</f>
        <v>0</v>
      </c>
      <c r="Q314" s="155">
        <v>0</v>
      </c>
      <c r="R314" s="155">
        <f>Q314*H314</f>
        <v>0</v>
      </c>
      <c r="S314" s="155">
        <v>0</v>
      </c>
      <c r="T314" s="156">
        <f>S314*H314</f>
        <v>0</v>
      </c>
      <c r="U314" s="35"/>
      <c r="V314" s="35"/>
      <c r="W314" s="35"/>
      <c r="X314" s="35"/>
      <c r="Y314" s="35"/>
      <c r="Z314" s="35"/>
      <c r="AA314" s="35"/>
      <c r="AB314" s="35"/>
      <c r="AC314" s="35"/>
      <c r="AD314" s="35"/>
      <c r="AE314" s="35"/>
      <c r="AR314" s="157" t="s">
        <v>202</v>
      </c>
      <c r="AT314" s="157" t="s">
        <v>197</v>
      </c>
      <c r="AU314" s="157" t="s">
        <v>109</v>
      </c>
      <c r="AY314" s="20" t="s">
        <v>195</v>
      </c>
      <c r="BE314" s="158">
        <f>IF(N314="základní",J314,0)</f>
        <v>0</v>
      </c>
      <c r="BF314" s="158">
        <f>IF(N314="snížená",J314,0)</f>
        <v>0</v>
      </c>
      <c r="BG314" s="158">
        <f>IF(N314="zákl. přenesená",J314,0)</f>
        <v>0</v>
      </c>
      <c r="BH314" s="158">
        <f>IF(N314="sníž. přenesená",J314,0)</f>
        <v>0</v>
      </c>
      <c r="BI314" s="158">
        <f>IF(N314="nulová",J314,0)</f>
        <v>0</v>
      </c>
      <c r="BJ314" s="20" t="s">
        <v>79</v>
      </c>
      <c r="BK314" s="158">
        <f t="shared" si="21"/>
        <v>0</v>
      </c>
      <c r="BL314" s="20" t="s">
        <v>202</v>
      </c>
      <c r="BM314" s="157" t="s">
        <v>2919</v>
      </c>
    </row>
    <row r="315" spans="1:65" s="2" customFormat="1" ht="14.45" customHeight="1">
      <c r="A315" s="35"/>
      <c r="B315" s="145"/>
      <c r="C315" s="146" t="s">
        <v>1885</v>
      </c>
      <c r="D315" s="146" t="s">
        <v>197</v>
      </c>
      <c r="E315" s="147" t="s">
        <v>5964</v>
      </c>
      <c r="F315" s="148" t="s">
        <v>5965</v>
      </c>
      <c r="G315" s="149" t="s">
        <v>4747</v>
      </c>
      <c r="H315" s="150">
        <v>340</v>
      </c>
      <c r="I315" s="151"/>
      <c r="J315" s="152">
        <f t="shared" si="20"/>
        <v>0</v>
      </c>
      <c r="K315" s="148" t="s">
        <v>3</v>
      </c>
      <c r="L315" s="36"/>
      <c r="M315" s="153" t="s">
        <v>3</v>
      </c>
      <c r="N315" s="154" t="s">
        <v>43</v>
      </c>
      <c r="O315" s="56"/>
      <c r="P315" s="155">
        <f>O315*H315</f>
        <v>0</v>
      </c>
      <c r="Q315" s="155">
        <v>0</v>
      </c>
      <c r="R315" s="155">
        <f>Q315*H315</f>
        <v>0</v>
      </c>
      <c r="S315" s="155">
        <v>0</v>
      </c>
      <c r="T315" s="156">
        <f>S315*H315</f>
        <v>0</v>
      </c>
      <c r="U315" s="35"/>
      <c r="V315" s="35"/>
      <c r="W315" s="35"/>
      <c r="X315" s="35"/>
      <c r="Y315" s="35"/>
      <c r="Z315" s="35"/>
      <c r="AA315" s="35"/>
      <c r="AB315" s="35"/>
      <c r="AC315" s="35"/>
      <c r="AD315" s="35"/>
      <c r="AE315" s="35"/>
      <c r="AR315" s="157" t="s">
        <v>202</v>
      </c>
      <c r="AT315" s="157" t="s">
        <v>197</v>
      </c>
      <c r="AU315" s="157" t="s">
        <v>109</v>
      </c>
      <c r="AY315" s="20" t="s">
        <v>195</v>
      </c>
      <c r="BE315" s="158">
        <f>IF(N315="základní",J315,0)</f>
        <v>0</v>
      </c>
      <c r="BF315" s="158">
        <f>IF(N315="snížená",J315,0)</f>
        <v>0</v>
      </c>
      <c r="BG315" s="158">
        <f>IF(N315="zákl. přenesená",J315,0)</f>
        <v>0</v>
      </c>
      <c r="BH315" s="158">
        <f>IF(N315="sníž. přenesená",J315,0)</f>
        <v>0</v>
      </c>
      <c r="BI315" s="158">
        <f>IF(N315="nulová",J315,0)</f>
        <v>0</v>
      </c>
      <c r="BJ315" s="20" t="s">
        <v>79</v>
      </c>
      <c r="BK315" s="158">
        <f t="shared" si="21"/>
        <v>0</v>
      </c>
      <c r="BL315" s="20" t="s">
        <v>202</v>
      </c>
      <c r="BM315" s="157" t="s">
        <v>2929</v>
      </c>
    </row>
    <row r="316" spans="1:65" s="2" customFormat="1" ht="14.45" customHeight="1">
      <c r="A316" s="35"/>
      <c r="B316" s="145"/>
      <c r="C316" s="146" t="s">
        <v>1889</v>
      </c>
      <c r="D316" s="146" t="s">
        <v>197</v>
      </c>
      <c r="E316" s="147" t="s">
        <v>5966</v>
      </c>
      <c r="F316" s="148" t="s">
        <v>5967</v>
      </c>
      <c r="G316" s="149" t="s">
        <v>4747</v>
      </c>
      <c r="H316" s="150">
        <v>20</v>
      </c>
      <c r="I316" s="151"/>
      <c r="J316" s="152">
        <f t="shared" si="20"/>
        <v>0</v>
      </c>
      <c r="K316" s="148" t="s">
        <v>3</v>
      </c>
      <c r="L316" s="36"/>
      <c r="M316" s="153" t="s">
        <v>3</v>
      </c>
      <c r="N316" s="154" t="s">
        <v>43</v>
      </c>
      <c r="O316" s="56"/>
      <c r="P316" s="155">
        <f>O316*H316</f>
        <v>0</v>
      </c>
      <c r="Q316" s="155">
        <v>0</v>
      </c>
      <c r="R316" s="155">
        <f>Q316*H316</f>
        <v>0</v>
      </c>
      <c r="S316" s="155">
        <v>0</v>
      </c>
      <c r="T316" s="156">
        <f>S316*H316</f>
        <v>0</v>
      </c>
      <c r="U316" s="35"/>
      <c r="V316" s="35"/>
      <c r="W316" s="35"/>
      <c r="X316" s="35"/>
      <c r="Y316" s="35"/>
      <c r="Z316" s="35"/>
      <c r="AA316" s="35"/>
      <c r="AB316" s="35"/>
      <c r="AC316" s="35"/>
      <c r="AD316" s="35"/>
      <c r="AE316" s="35"/>
      <c r="AR316" s="157" t="s">
        <v>202</v>
      </c>
      <c r="AT316" s="157" t="s">
        <v>197</v>
      </c>
      <c r="AU316" s="157" t="s">
        <v>109</v>
      </c>
      <c r="AY316" s="20" t="s">
        <v>195</v>
      </c>
      <c r="BE316" s="158">
        <f>IF(N316="základní",J316,0)</f>
        <v>0</v>
      </c>
      <c r="BF316" s="158">
        <f>IF(N316="snížená",J316,0)</f>
        <v>0</v>
      </c>
      <c r="BG316" s="158">
        <f>IF(N316="zákl. přenesená",J316,0)</f>
        <v>0</v>
      </c>
      <c r="BH316" s="158">
        <f>IF(N316="sníž. přenesená",J316,0)</f>
        <v>0</v>
      </c>
      <c r="BI316" s="158">
        <f>IF(N316="nulová",J316,0)</f>
        <v>0</v>
      </c>
      <c r="BJ316" s="20" t="s">
        <v>79</v>
      </c>
      <c r="BK316" s="158">
        <f t="shared" si="21"/>
        <v>0</v>
      </c>
      <c r="BL316" s="20" t="s">
        <v>202</v>
      </c>
      <c r="BM316" s="157" t="s">
        <v>2939</v>
      </c>
    </row>
    <row r="317" spans="1:65" s="2" customFormat="1" ht="14.45" customHeight="1">
      <c r="A317" s="35"/>
      <c r="B317" s="145"/>
      <c r="C317" s="146" t="s">
        <v>1893</v>
      </c>
      <c r="D317" s="146" t="s">
        <v>197</v>
      </c>
      <c r="E317" s="147" t="s">
        <v>5968</v>
      </c>
      <c r="F317" s="148" t="s">
        <v>5969</v>
      </c>
      <c r="G317" s="149" t="s">
        <v>4747</v>
      </c>
      <c r="H317" s="150">
        <v>140</v>
      </c>
      <c r="I317" s="151"/>
      <c r="J317" s="152">
        <f t="shared" si="20"/>
        <v>0</v>
      </c>
      <c r="K317" s="148" t="s">
        <v>3</v>
      </c>
      <c r="L317" s="36"/>
      <c r="M317" s="153" t="s">
        <v>3</v>
      </c>
      <c r="N317" s="154" t="s">
        <v>43</v>
      </c>
      <c r="O317" s="56"/>
      <c r="P317" s="155">
        <f>O317*H317</f>
        <v>0</v>
      </c>
      <c r="Q317" s="155">
        <v>0</v>
      </c>
      <c r="R317" s="155">
        <f>Q317*H317</f>
        <v>0</v>
      </c>
      <c r="S317" s="155">
        <v>0</v>
      </c>
      <c r="T317" s="156">
        <f>S317*H317</f>
        <v>0</v>
      </c>
      <c r="U317" s="35"/>
      <c r="V317" s="35"/>
      <c r="W317" s="35"/>
      <c r="X317" s="35"/>
      <c r="Y317" s="35"/>
      <c r="Z317" s="35"/>
      <c r="AA317" s="35"/>
      <c r="AB317" s="35"/>
      <c r="AC317" s="35"/>
      <c r="AD317" s="35"/>
      <c r="AE317" s="35"/>
      <c r="AR317" s="157" t="s">
        <v>202</v>
      </c>
      <c r="AT317" s="157" t="s">
        <v>197</v>
      </c>
      <c r="AU317" s="157" t="s">
        <v>109</v>
      </c>
      <c r="AY317" s="20" t="s">
        <v>195</v>
      </c>
      <c r="BE317" s="158">
        <f>IF(N317="základní",J317,0)</f>
        <v>0</v>
      </c>
      <c r="BF317" s="158">
        <f>IF(N317="snížená",J317,0)</f>
        <v>0</v>
      </c>
      <c r="BG317" s="158">
        <f>IF(N317="zákl. přenesená",J317,0)</f>
        <v>0</v>
      </c>
      <c r="BH317" s="158">
        <f>IF(N317="sníž. přenesená",J317,0)</f>
        <v>0</v>
      </c>
      <c r="BI317" s="158">
        <f>IF(N317="nulová",J317,0)</f>
        <v>0</v>
      </c>
      <c r="BJ317" s="20" t="s">
        <v>79</v>
      </c>
      <c r="BK317" s="158">
        <f t="shared" si="21"/>
        <v>0</v>
      </c>
      <c r="BL317" s="20" t="s">
        <v>202</v>
      </c>
      <c r="BM317" s="157" t="s">
        <v>2950</v>
      </c>
    </row>
    <row r="318" spans="1:65" s="2" customFormat="1" ht="14.45" customHeight="1">
      <c r="A318" s="35"/>
      <c r="B318" s="145"/>
      <c r="C318" s="146" t="s">
        <v>1897</v>
      </c>
      <c r="D318" s="146" t="s">
        <v>197</v>
      </c>
      <c r="E318" s="147" t="s">
        <v>5970</v>
      </c>
      <c r="F318" s="148" t="s">
        <v>5971</v>
      </c>
      <c r="G318" s="149" t="s">
        <v>4747</v>
      </c>
      <c r="H318" s="150">
        <v>40</v>
      </c>
      <c r="I318" s="151"/>
      <c r="J318" s="152">
        <f t="shared" si="20"/>
        <v>0</v>
      </c>
      <c r="K318" s="148" t="s">
        <v>3</v>
      </c>
      <c r="L318" s="36"/>
      <c r="M318" s="153" t="s">
        <v>3</v>
      </c>
      <c r="N318" s="154" t="s">
        <v>43</v>
      </c>
      <c r="O318" s="56"/>
      <c r="P318" s="155">
        <f>O318*H318</f>
        <v>0</v>
      </c>
      <c r="Q318" s="155">
        <v>0</v>
      </c>
      <c r="R318" s="155">
        <f>Q318*H318</f>
        <v>0</v>
      </c>
      <c r="S318" s="155">
        <v>0</v>
      </c>
      <c r="T318" s="156">
        <f>S318*H318</f>
        <v>0</v>
      </c>
      <c r="U318" s="35"/>
      <c r="V318" s="35"/>
      <c r="W318" s="35"/>
      <c r="X318" s="35"/>
      <c r="Y318" s="35"/>
      <c r="Z318" s="35"/>
      <c r="AA318" s="35"/>
      <c r="AB318" s="35"/>
      <c r="AC318" s="35"/>
      <c r="AD318" s="35"/>
      <c r="AE318" s="35"/>
      <c r="AR318" s="157" t="s">
        <v>202</v>
      </c>
      <c r="AT318" s="157" t="s">
        <v>197</v>
      </c>
      <c r="AU318" s="157" t="s">
        <v>109</v>
      </c>
      <c r="AY318" s="20" t="s">
        <v>195</v>
      </c>
      <c r="BE318" s="158">
        <f>IF(N318="základní",J318,0)</f>
        <v>0</v>
      </c>
      <c r="BF318" s="158">
        <f>IF(N318="snížená",J318,0)</f>
        <v>0</v>
      </c>
      <c r="BG318" s="158">
        <f>IF(N318="zákl. přenesená",J318,0)</f>
        <v>0</v>
      </c>
      <c r="BH318" s="158">
        <f>IF(N318="sníž. přenesená",J318,0)</f>
        <v>0</v>
      </c>
      <c r="BI318" s="158">
        <f>IF(N318="nulová",J318,0)</f>
        <v>0</v>
      </c>
      <c r="BJ318" s="20" t="s">
        <v>79</v>
      </c>
      <c r="BK318" s="158">
        <f t="shared" si="21"/>
        <v>0</v>
      </c>
      <c r="BL318" s="20" t="s">
        <v>202</v>
      </c>
      <c r="BM318" s="157" t="s">
        <v>2960</v>
      </c>
    </row>
    <row r="319" spans="1:65" s="2" customFormat="1" ht="14.45" customHeight="1">
      <c r="A319" s="35"/>
      <c r="B319" s="145"/>
      <c r="C319" s="146" t="s">
        <v>1902</v>
      </c>
      <c r="D319" s="146" t="s">
        <v>197</v>
      </c>
      <c r="E319" s="147" t="s">
        <v>5972</v>
      </c>
      <c r="F319" s="148" t="s">
        <v>5973</v>
      </c>
      <c r="G319" s="149" t="s">
        <v>4747</v>
      </c>
      <c r="H319" s="150">
        <v>40</v>
      </c>
      <c r="I319" s="151"/>
      <c r="J319" s="152">
        <f t="shared" si="20"/>
        <v>0</v>
      </c>
      <c r="K319" s="148" t="s">
        <v>3</v>
      </c>
      <c r="L319" s="36"/>
      <c r="M319" s="153" t="s">
        <v>3</v>
      </c>
      <c r="N319" s="154" t="s">
        <v>43</v>
      </c>
      <c r="O319" s="56"/>
      <c r="P319" s="155">
        <f>O319*H319</f>
        <v>0</v>
      </c>
      <c r="Q319" s="155">
        <v>0</v>
      </c>
      <c r="R319" s="155">
        <f>Q319*H319</f>
        <v>0</v>
      </c>
      <c r="S319" s="155">
        <v>0</v>
      </c>
      <c r="T319" s="156">
        <f>S319*H319</f>
        <v>0</v>
      </c>
      <c r="U319" s="35"/>
      <c r="V319" s="35"/>
      <c r="W319" s="35"/>
      <c r="X319" s="35"/>
      <c r="Y319" s="35"/>
      <c r="Z319" s="35"/>
      <c r="AA319" s="35"/>
      <c r="AB319" s="35"/>
      <c r="AC319" s="35"/>
      <c r="AD319" s="35"/>
      <c r="AE319" s="35"/>
      <c r="AR319" s="157" t="s">
        <v>202</v>
      </c>
      <c r="AT319" s="157" t="s">
        <v>197</v>
      </c>
      <c r="AU319" s="157" t="s">
        <v>109</v>
      </c>
      <c r="AY319" s="20" t="s">
        <v>195</v>
      </c>
      <c r="BE319" s="158">
        <f>IF(N319="základní",J319,0)</f>
        <v>0</v>
      </c>
      <c r="BF319" s="158">
        <f>IF(N319="snížená",J319,0)</f>
        <v>0</v>
      </c>
      <c r="BG319" s="158">
        <f>IF(N319="zákl. přenesená",J319,0)</f>
        <v>0</v>
      </c>
      <c r="BH319" s="158">
        <f>IF(N319="sníž. přenesená",J319,0)</f>
        <v>0</v>
      </c>
      <c r="BI319" s="158">
        <f>IF(N319="nulová",J319,0)</f>
        <v>0</v>
      </c>
      <c r="BJ319" s="20" t="s">
        <v>79</v>
      </c>
      <c r="BK319" s="158">
        <f t="shared" si="21"/>
        <v>0</v>
      </c>
      <c r="BL319" s="20" t="s">
        <v>202</v>
      </c>
      <c r="BM319" s="157" t="s">
        <v>2969</v>
      </c>
    </row>
    <row r="320" spans="1:65" s="2" customFormat="1" ht="14.45" customHeight="1">
      <c r="A320" s="35"/>
      <c r="B320" s="145"/>
      <c r="C320" s="146" t="s">
        <v>1907</v>
      </c>
      <c r="D320" s="146" t="s">
        <v>197</v>
      </c>
      <c r="E320" s="147" t="s">
        <v>5974</v>
      </c>
      <c r="F320" s="148" t="s">
        <v>5975</v>
      </c>
      <c r="G320" s="149" t="s">
        <v>4747</v>
      </c>
      <c r="H320" s="150">
        <v>40</v>
      </c>
      <c r="I320" s="151"/>
      <c r="J320" s="152">
        <f t="shared" si="20"/>
        <v>0</v>
      </c>
      <c r="K320" s="148" t="s">
        <v>3</v>
      </c>
      <c r="L320" s="36"/>
      <c r="M320" s="153" t="s">
        <v>3</v>
      </c>
      <c r="N320" s="154" t="s">
        <v>43</v>
      </c>
      <c r="O320" s="56"/>
      <c r="P320" s="155">
        <f>O320*H320</f>
        <v>0</v>
      </c>
      <c r="Q320" s="155">
        <v>0</v>
      </c>
      <c r="R320" s="155">
        <f>Q320*H320</f>
        <v>0</v>
      </c>
      <c r="S320" s="155">
        <v>0</v>
      </c>
      <c r="T320" s="156">
        <f>S320*H320</f>
        <v>0</v>
      </c>
      <c r="U320" s="35"/>
      <c r="V320" s="35"/>
      <c r="W320" s="35"/>
      <c r="X320" s="35"/>
      <c r="Y320" s="35"/>
      <c r="Z320" s="35"/>
      <c r="AA320" s="35"/>
      <c r="AB320" s="35"/>
      <c r="AC320" s="35"/>
      <c r="AD320" s="35"/>
      <c r="AE320" s="35"/>
      <c r="AR320" s="157" t="s">
        <v>202</v>
      </c>
      <c r="AT320" s="157" t="s">
        <v>197</v>
      </c>
      <c r="AU320" s="157" t="s">
        <v>109</v>
      </c>
      <c r="AY320" s="20" t="s">
        <v>195</v>
      </c>
      <c r="BE320" s="158">
        <f>IF(N320="základní",J320,0)</f>
        <v>0</v>
      </c>
      <c r="BF320" s="158">
        <f>IF(N320="snížená",J320,0)</f>
        <v>0</v>
      </c>
      <c r="BG320" s="158">
        <f>IF(N320="zákl. přenesená",J320,0)</f>
        <v>0</v>
      </c>
      <c r="BH320" s="158">
        <f>IF(N320="sníž. přenesená",J320,0)</f>
        <v>0</v>
      </c>
      <c r="BI320" s="158">
        <f>IF(N320="nulová",J320,0)</f>
        <v>0</v>
      </c>
      <c r="BJ320" s="20" t="s">
        <v>79</v>
      </c>
      <c r="BK320" s="158">
        <f t="shared" si="21"/>
        <v>0</v>
      </c>
      <c r="BL320" s="20" t="s">
        <v>202</v>
      </c>
      <c r="BM320" s="157" t="s">
        <v>2979</v>
      </c>
    </row>
    <row r="321" spans="1:65" s="2" customFormat="1" ht="14.45" customHeight="1">
      <c r="A321" s="35"/>
      <c r="B321" s="145"/>
      <c r="C321" s="146" t="s">
        <v>1912</v>
      </c>
      <c r="D321" s="146" t="s">
        <v>197</v>
      </c>
      <c r="E321" s="147" t="s">
        <v>5976</v>
      </c>
      <c r="F321" s="148" t="s">
        <v>5977</v>
      </c>
      <c r="G321" s="149" t="s">
        <v>4747</v>
      </c>
      <c r="H321" s="150">
        <v>10</v>
      </c>
      <c r="I321" s="151"/>
      <c r="J321" s="152">
        <f t="shared" si="20"/>
        <v>0</v>
      </c>
      <c r="K321" s="148" t="s">
        <v>3</v>
      </c>
      <c r="L321" s="36"/>
      <c r="M321" s="153" t="s">
        <v>3</v>
      </c>
      <c r="N321" s="154" t="s">
        <v>43</v>
      </c>
      <c r="O321" s="56"/>
      <c r="P321" s="155">
        <f>O321*H321</f>
        <v>0</v>
      </c>
      <c r="Q321" s="155">
        <v>0</v>
      </c>
      <c r="R321" s="155">
        <f>Q321*H321</f>
        <v>0</v>
      </c>
      <c r="S321" s="155">
        <v>0</v>
      </c>
      <c r="T321" s="156">
        <f>S321*H321</f>
        <v>0</v>
      </c>
      <c r="U321" s="35"/>
      <c r="V321" s="35"/>
      <c r="W321" s="35"/>
      <c r="X321" s="35"/>
      <c r="Y321" s="35"/>
      <c r="Z321" s="35"/>
      <c r="AA321" s="35"/>
      <c r="AB321" s="35"/>
      <c r="AC321" s="35"/>
      <c r="AD321" s="35"/>
      <c r="AE321" s="35"/>
      <c r="AR321" s="157" t="s">
        <v>202</v>
      </c>
      <c r="AT321" s="157" t="s">
        <v>197</v>
      </c>
      <c r="AU321" s="157" t="s">
        <v>109</v>
      </c>
      <c r="AY321" s="20" t="s">
        <v>195</v>
      </c>
      <c r="BE321" s="158">
        <f>IF(N321="základní",J321,0)</f>
        <v>0</v>
      </c>
      <c r="BF321" s="158">
        <f>IF(N321="snížená",J321,0)</f>
        <v>0</v>
      </c>
      <c r="BG321" s="158">
        <f>IF(N321="zákl. přenesená",J321,0)</f>
        <v>0</v>
      </c>
      <c r="BH321" s="158">
        <f>IF(N321="sníž. přenesená",J321,0)</f>
        <v>0</v>
      </c>
      <c r="BI321" s="158">
        <f>IF(N321="nulová",J321,0)</f>
        <v>0</v>
      </c>
      <c r="BJ321" s="20" t="s">
        <v>79</v>
      </c>
      <c r="BK321" s="158">
        <f t="shared" si="21"/>
        <v>0</v>
      </c>
      <c r="BL321" s="20" t="s">
        <v>202</v>
      </c>
      <c r="BM321" s="157" t="s">
        <v>2989</v>
      </c>
    </row>
    <row r="322" spans="1:65" s="2" customFormat="1" ht="14.45" customHeight="1">
      <c r="A322" s="35"/>
      <c r="B322" s="145"/>
      <c r="C322" s="146" t="s">
        <v>1916</v>
      </c>
      <c r="D322" s="146" t="s">
        <v>197</v>
      </c>
      <c r="E322" s="147" t="s">
        <v>5978</v>
      </c>
      <c r="F322" s="148" t="s">
        <v>5979</v>
      </c>
      <c r="G322" s="149" t="s">
        <v>4747</v>
      </c>
      <c r="H322" s="150">
        <v>6</v>
      </c>
      <c r="I322" s="151"/>
      <c r="J322" s="152">
        <f t="shared" si="20"/>
        <v>0</v>
      </c>
      <c r="K322" s="148" t="s">
        <v>3</v>
      </c>
      <c r="L322" s="36"/>
      <c r="M322" s="153" t="s">
        <v>3</v>
      </c>
      <c r="N322" s="154" t="s">
        <v>43</v>
      </c>
      <c r="O322" s="56"/>
      <c r="P322" s="155">
        <f>O322*H322</f>
        <v>0</v>
      </c>
      <c r="Q322" s="155">
        <v>0</v>
      </c>
      <c r="R322" s="155">
        <f>Q322*H322</f>
        <v>0</v>
      </c>
      <c r="S322" s="155">
        <v>0</v>
      </c>
      <c r="T322" s="156">
        <f>S322*H322</f>
        <v>0</v>
      </c>
      <c r="U322" s="35"/>
      <c r="V322" s="35"/>
      <c r="W322" s="35"/>
      <c r="X322" s="35"/>
      <c r="Y322" s="35"/>
      <c r="Z322" s="35"/>
      <c r="AA322" s="35"/>
      <c r="AB322" s="35"/>
      <c r="AC322" s="35"/>
      <c r="AD322" s="35"/>
      <c r="AE322" s="35"/>
      <c r="AR322" s="157" t="s">
        <v>202</v>
      </c>
      <c r="AT322" s="157" t="s">
        <v>197</v>
      </c>
      <c r="AU322" s="157" t="s">
        <v>109</v>
      </c>
      <c r="AY322" s="20" t="s">
        <v>195</v>
      </c>
      <c r="BE322" s="158">
        <f>IF(N322="základní",J322,0)</f>
        <v>0</v>
      </c>
      <c r="BF322" s="158">
        <f>IF(N322="snížená",J322,0)</f>
        <v>0</v>
      </c>
      <c r="BG322" s="158">
        <f>IF(N322="zákl. přenesená",J322,0)</f>
        <v>0</v>
      </c>
      <c r="BH322" s="158">
        <f>IF(N322="sníž. přenesená",J322,0)</f>
        <v>0</v>
      </c>
      <c r="BI322" s="158">
        <f>IF(N322="nulová",J322,0)</f>
        <v>0</v>
      </c>
      <c r="BJ322" s="20" t="s">
        <v>79</v>
      </c>
      <c r="BK322" s="158">
        <f t="shared" si="21"/>
        <v>0</v>
      </c>
      <c r="BL322" s="20" t="s">
        <v>202</v>
      </c>
      <c r="BM322" s="157" t="s">
        <v>3004</v>
      </c>
    </row>
    <row r="323" spans="1:65" s="2" customFormat="1" ht="24.2" customHeight="1">
      <c r="A323" s="35"/>
      <c r="B323" s="145"/>
      <c r="C323" s="146" t="s">
        <v>1920</v>
      </c>
      <c r="D323" s="146" t="s">
        <v>197</v>
      </c>
      <c r="E323" s="147" t="s">
        <v>5980</v>
      </c>
      <c r="F323" s="148" t="s">
        <v>5981</v>
      </c>
      <c r="G323" s="149" t="s">
        <v>4747</v>
      </c>
      <c r="H323" s="150">
        <v>45</v>
      </c>
      <c r="I323" s="151"/>
      <c r="J323" s="152">
        <f t="shared" si="20"/>
        <v>0</v>
      </c>
      <c r="K323" s="148" t="s">
        <v>3</v>
      </c>
      <c r="L323" s="36"/>
      <c r="M323" s="153" t="s">
        <v>3</v>
      </c>
      <c r="N323" s="154" t="s">
        <v>43</v>
      </c>
      <c r="O323" s="56"/>
      <c r="P323" s="155">
        <f>O323*H323</f>
        <v>0</v>
      </c>
      <c r="Q323" s="155">
        <v>0</v>
      </c>
      <c r="R323" s="155">
        <f>Q323*H323</f>
        <v>0</v>
      </c>
      <c r="S323" s="155">
        <v>0</v>
      </c>
      <c r="T323" s="156">
        <f>S323*H323</f>
        <v>0</v>
      </c>
      <c r="U323" s="35"/>
      <c r="V323" s="35"/>
      <c r="W323" s="35"/>
      <c r="X323" s="35"/>
      <c r="Y323" s="35"/>
      <c r="Z323" s="35"/>
      <c r="AA323" s="35"/>
      <c r="AB323" s="35"/>
      <c r="AC323" s="35"/>
      <c r="AD323" s="35"/>
      <c r="AE323" s="35"/>
      <c r="AR323" s="157" t="s">
        <v>202</v>
      </c>
      <c r="AT323" s="157" t="s">
        <v>197</v>
      </c>
      <c r="AU323" s="157" t="s">
        <v>109</v>
      </c>
      <c r="AY323" s="20" t="s">
        <v>195</v>
      </c>
      <c r="BE323" s="158">
        <f>IF(N323="základní",J323,0)</f>
        <v>0</v>
      </c>
      <c r="BF323" s="158">
        <f>IF(N323="snížená",J323,0)</f>
        <v>0</v>
      </c>
      <c r="BG323" s="158">
        <f>IF(N323="zákl. přenesená",J323,0)</f>
        <v>0</v>
      </c>
      <c r="BH323" s="158">
        <f>IF(N323="sníž. přenesená",J323,0)</f>
        <v>0</v>
      </c>
      <c r="BI323" s="158">
        <f>IF(N323="nulová",J323,0)</f>
        <v>0</v>
      </c>
      <c r="BJ323" s="20" t="s">
        <v>79</v>
      </c>
      <c r="BK323" s="158">
        <f t="shared" si="21"/>
        <v>0</v>
      </c>
      <c r="BL323" s="20" t="s">
        <v>202</v>
      </c>
      <c r="BM323" s="157" t="s">
        <v>3014</v>
      </c>
    </row>
    <row r="324" spans="1:65" s="2" customFormat="1" ht="24.2" customHeight="1">
      <c r="A324" s="35"/>
      <c r="B324" s="145"/>
      <c r="C324" s="146" t="s">
        <v>1924</v>
      </c>
      <c r="D324" s="146" t="s">
        <v>197</v>
      </c>
      <c r="E324" s="147" t="s">
        <v>5982</v>
      </c>
      <c r="F324" s="148" t="s">
        <v>5983</v>
      </c>
      <c r="G324" s="149" t="s">
        <v>4747</v>
      </c>
      <c r="H324" s="150">
        <v>60</v>
      </c>
      <c r="I324" s="151"/>
      <c r="J324" s="152">
        <f t="shared" si="20"/>
        <v>0</v>
      </c>
      <c r="K324" s="148" t="s">
        <v>3</v>
      </c>
      <c r="L324" s="36"/>
      <c r="M324" s="153" t="s">
        <v>3</v>
      </c>
      <c r="N324" s="154" t="s">
        <v>43</v>
      </c>
      <c r="O324" s="56"/>
      <c r="P324" s="155">
        <f>O324*H324</f>
        <v>0</v>
      </c>
      <c r="Q324" s="155">
        <v>0</v>
      </c>
      <c r="R324" s="155">
        <f>Q324*H324</f>
        <v>0</v>
      </c>
      <c r="S324" s="155">
        <v>0</v>
      </c>
      <c r="T324" s="156">
        <f>S324*H324</f>
        <v>0</v>
      </c>
      <c r="U324" s="35"/>
      <c r="V324" s="35"/>
      <c r="W324" s="35"/>
      <c r="X324" s="35"/>
      <c r="Y324" s="35"/>
      <c r="Z324" s="35"/>
      <c r="AA324" s="35"/>
      <c r="AB324" s="35"/>
      <c r="AC324" s="35"/>
      <c r="AD324" s="35"/>
      <c r="AE324" s="35"/>
      <c r="AR324" s="157" t="s">
        <v>202</v>
      </c>
      <c r="AT324" s="157" t="s">
        <v>197</v>
      </c>
      <c r="AU324" s="157" t="s">
        <v>109</v>
      </c>
      <c r="AY324" s="20" t="s">
        <v>195</v>
      </c>
      <c r="BE324" s="158">
        <f>IF(N324="základní",J324,0)</f>
        <v>0</v>
      </c>
      <c r="BF324" s="158">
        <f>IF(N324="snížená",J324,0)</f>
        <v>0</v>
      </c>
      <c r="BG324" s="158">
        <f>IF(N324="zákl. přenesená",J324,0)</f>
        <v>0</v>
      </c>
      <c r="BH324" s="158">
        <f>IF(N324="sníž. přenesená",J324,0)</f>
        <v>0</v>
      </c>
      <c r="BI324" s="158">
        <f>IF(N324="nulová",J324,0)</f>
        <v>0</v>
      </c>
      <c r="BJ324" s="20" t="s">
        <v>79</v>
      </c>
      <c r="BK324" s="158">
        <f t="shared" si="21"/>
        <v>0</v>
      </c>
      <c r="BL324" s="20" t="s">
        <v>202</v>
      </c>
      <c r="BM324" s="157" t="s">
        <v>3025</v>
      </c>
    </row>
    <row r="325" spans="1:65" s="2" customFormat="1" ht="24.2" customHeight="1">
      <c r="A325" s="35"/>
      <c r="B325" s="145"/>
      <c r="C325" s="146" t="s">
        <v>1929</v>
      </c>
      <c r="D325" s="146" t="s">
        <v>197</v>
      </c>
      <c r="E325" s="147" t="s">
        <v>5984</v>
      </c>
      <c r="F325" s="148" t="s">
        <v>5985</v>
      </c>
      <c r="G325" s="149" t="s">
        <v>4747</v>
      </c>
      <c r="H325" s="150">
        <v>32</v>
      </c>
      <c r="I325" s="151"/>
      <c r="J325" s="152">
        <f t="shared" si="20"/>
        <v>0</v>
      </c>
      <c r="K325" s="148" t="s">
        <v>3</v>
      </c>
      <c r="L325" s="36"/>
      <c r="M325" s="153" t="s">
        <v>3</v>
      </c>
      <c r="N325" s="154" t="s">
        <v>43</v>
      </c>
      <c r="O325" s="56"/>
      <c r="P325" s="155">
        <f>O325*H325</f>
        <v>0</v>
      </c>
      <c r="Q325" s="155">
        <v>0</v>
      </c>
      <c r="R325" s="155">
        <f>Q325*H325</f>
        <v>0</v>
      </c>
      <c r="S325" s="155">
        <v>0</v>
      </c>
      <c r="T325" s="156">
        <f>S325*H325</f>
        <v>0</v>
      </c>
      <c r="U325" s="35"/>
      <c r="V325" s="35"/>
      <c r="W325" s="35"/>
      <c r="X325" s="35"/>
      <c r="Y325" s="35"/>
      <c r="Z325" s="35"/>
      <c r="AA325" s="35"/>
      <c r="AB325" s="35"/>
      <c r="AC325" s="35"/>
      <c r="AD325" s="35"/>
      <c r="AE325" s="35"/>
      <c r="AR325" s="157" t="s">
        <v>202</v>
      </c>
      <c r="AT325" s="157" t="s">
        <v>197</v>
      </c>
      <c r="AU325" s="157" t="s">
        <v>109</v>
      </c>
      <c r="AY325" s="20" t="s">
        <v>195</v>
      </c>
      <c r="BE325" s="158">
        <f>IF(N325="základní",J325,0)</f>
        <v>0</v>
      </c>
      <c r="BF325" s="158">
        <f>IF(N325="snížená",J325,0)</f>
        <v>0</v>
      </c>
      <c r="BG325" s="158">
        <f>IF(N325="zákl. přenesená",J325,0)</f>
        <v>0</v>
      </c>
      <c r="BH325" s="158">
        <f>IF(N325="sníž. přenesená",J325,0)</f>
        <v>0</v>
      </c>
      <c r="BI325" s="158">
        <f>IF(N325="nulová",J325,0)</f>
        <v>0</v>
      </c>
      <c r="BJ325" s="20" t="s">
        <v>79</v>
      </c>
      <c r="BK325" s="158">
        <f t="shared" si="21"/>
        <v>0</v>
      </c>
      <c r="BL325" s="20" t="s">
        <v>202</v>
      </c>
      <c r="BM325" s="157" t="s">
        <v>3032</v>
      </c>
    </row>
    <row r="326" spans="1:65" s="2" customFormat="1" ht="49.15" customHeight="1">
      <c r="A326" s="35"/>
      <c r="B326" s="145"/>
      <c r="C326" s="146" t="s">
        <v>1939</v>
      </c>
      <c r="D326" s="146" t="s">
        <v>197</v>
      </c>
      <c r="E326" s="147" t="s">
        <v>5986</v>
      </c>
      <c r="F326" s="148" t="s">
        <v>5987</v>
      </c>
      <c r="G326" s="149" t="s">
        <v>4747</v>
      </c>
      <c r="H326" s="150">
        <v>43</v>
      </c>
      <c r="I326" s="151"/>
      <c r="J326" s="152">
        <f t="shared" si="20"/>
        <v>0</v>
      </c>
      <c r="K326" s="148" t="s">
        <v>3</v>
      </c>
      <c r="L326" s="36"/>
      <c r="M326" s="153" t="s">
        <v>3</v>
      </c>
      <c r="N326" s="154" t="s">
        <v>43</v>
      </c>
      <c r="O326" s="56"/>
      <c r="P326" s="155">
        <f>O326*H326</f>
        <v>0</v>
      </c>
      <c r="Q326" s="155">
        <v>0</v>
      </c>
      <c r="R326" s="155">
        <f>Q326*H326</f>
        <v>0</v>
      </c>
      <c r="S326" s="155">
        <v>0</v>
      </c>
      <c r="T326" s="156">
        <f>S326*H326</f>
        <v>0</v>
      </c>
      <c r="U326" s="35"/>
      <c r="V326" s="35"/>
      <c r="W326" s="35"/>
      <c r="X326" s="35"/>
      <c r="Y326" s="35"/>
      <c r="Z326" s="35"/>
      <c r="AA326" s="35"/>
      <c r="AB326" s="35"/>
      <c r="AC326" s="35"/>
      <c r="AD326" s="35"/>
      <c r="AE326" s="35"/>
      <c r="AR326" s="157" t="s">
        <v>202</v>
      </c>
      <c r="AT326" s="157" t="s">
        <v>197</v>
      </c>
      <c r="AU326" s="157" t="s">
        <v>109</v>
      </c>
      <c r="AY326" s="20" t="s">
        <v>195</v>
      </c>
      <c r="BE326" s="158">
        <f>IF(N326="základní",J326,0)</f>
        <v>0</v>
      </c>
      <c r="BF326" s="158">
        <f>IF(N326="snížená",J326,0)</f>
        <v>0</v>
      </c>
      <c r="BG326" s="158">
        <f>IF(N326="zákl. přenesená",J326,0)</f>
        <v>0</v>
      </c>
      <c r="BH326" s="158">
        <f>IF(N326="sníž. přenesená",J326,0)</f>
        <v>0</v>
      </c>
      <c r="BI326" s="158">
        <f>IF(N326="nulová",J326,0)</f>
        <v>0</v>
      </c>
      <c r="BJ326" s="20" t="s">
        <v>79</v>
      </c>
      <c r="BK326" s="158">
        <f t="shared" si="21"/>
        <v>0</v>
      </c>
      <c r="BL326" s="20" t="s">
        <v>202</v>
      </c>
      <c r="BM326" s="157" t="s">
        <v>3043</v>
      </c>
    </row>
    <row r="327" spans="1:65" s="2" customFormat="1" ht="37.9" customHeight="1">
      <c r="A327" s="35"/>
      <c r="B327" s="145"/>
      <c r="C327" s="146" t="s">
        <v>1947</v>
      </c>
      <c r="D327" s="146" t="s">
        <v>197</v>
      </c>
      <c r="E327" s="147" t="s">
        <v>5988</v>
      </c>
      <c r="F327" s="148" t="s">
        <v>5989</v>
      </c>
      <c r="G327" s="149" t="s">
        <v>4747</v>
      </c>
      <c r="H327" s="150">
        <v>80</v>
      </c>
      <c r="I327" s="151"/>
      <c r="J327" s="152">
        <f t="shared" si="20"/>
        <v>0</v>
      </c>
      <c r="K327" s="148" t="s">
        <v>3</v>
      </c>
      <c r="L327" s="36"/>
      <c r="M327" s="153" t="s">
        <v>3</v>
      </c>
      <c r="N327" s="154" t="s">
        <v>43</v>
      </c>
      <c r="O327" s="56"/>
      <c r="P327" s="155">
        <f>O327*H327</f>
        <v>0</v>
      </c>
      <c r="Q327" s="155">
        <v>0</v>
      </c>
      <c r="R327" s="155">
        <f>Q327*H327</f>
        <v>0</v>
      </c>
      <c r="S327" s="155">
        <v>0</v>
      </c>
      <c r="T327" s="156">
        <f>S327*H327</f>
        <v>0</v>
      </c>
      <c r="U327" s="35"/>
      <c r="V327" s="35"/>
      <c r="W327" s="35"/>
      <c r="X327" s="35"/>
      <c r="Y327" s="35"/>
      <c r="Z327" s="35"/>
      <c r="AA327" s="35"/>
      <c r="AB327" s="35"/>
      <c r="AC327" s="35"/>
      <c r="AD327" s="35"/>
      <c r="AE327" s="35"/>
      <c r="AR327" s="157" t="s">
        <v>202</v>
      </c>
      <c r="AT327" s="157" t="s">
        <v>197</v>
      </c>
      <c r="AU327" s="157" t="s">
        <v>109</v>
      </c>
      <c r="AY327" s="20" t="s">
        <v>195</v>
      </c>
      <c r="BE327" s="158">
        <f>IF(N327="základní",J327,0)</f>
        <v>0</v>
      </c>
      <c r="BF327" s="158">
        <f>IF(N327="snížená",J327,0)</f>
        <v>0</v>
      </c>
      <c r="BG327" s="158">
        <f>IF(N327="zákl. přenesená",J327,0)</f>
        <v>0</v>
      </c>
      <c r="BH327" s="158">
        <f>IF(N327="sníž. přenesená",J327,0)</f>
        <v>0</v>
      </c>
      <c r="BI327" s="158">
        <f>IF(N327="nulová",J327,0)</f>
        <v>0</v>
      </c>
      <c r="BJ327" s="20" t="s">
        <v>79</v>
      </c>
      <c r="BK327" s="158">
        <f t="shared" si="21"/>
        <v>0</v>
      </c>
      <c r="BL327" s="20" t="s">
        <v>202</v>
      </c>
      <c r="BM327" s="157" t="s">
        <v>3053</v>
      </c>
    </row>
    <row r="328" spans="1:65" s="2" customFormat="1" ht="24.2" customHeight="1">
      <c r="A328" s="35"/>
      <c r="B328" s="145"/>
      <c r="C328" s="146" t="s">
        <v>1952</v>
      </c>
      <c r="D328" s="146" t="s">
        <v>197</v>
      </c>
      <c r="E328" s="147" t="s">
        <v>5990</v>
      </c>
      <c r="F328" s="148" t="s">
        <v>5991</v>
      </c>
      <c r="G328" s="149" t="s">
        <v>4747</v>
      </c>
      <c r="H328" s="150">
        <v>200</v>
      </c>
      <c r="I328" s="151"/>
      <c r="J328" s="152">
        <f t="shared" si="20"/>
        <v>0</v>
      </c>
      <c r="K328" s="148" t="s">
        <v>3</v>
      </c>
      <c r="L328" s="36"/>
      <c r="M328" s="153" t="s">
        <v>3</v>
      </c>
      <c r="N328" s="154" t="s">
        <v>43</v>
      </c>
      <c r="O328" s="56"/>
      <c r="P328" s="155">
        <f>O328*H328</f>
        <v>0</v>
      </c>
      <c r="Q328" s="155">
        <v>0</v>
      </c>
      <c r="R328" s="155">
        <f>Q328*H328</f>
        <v>0</v>
      </c>
      <c r="S328" s="155">
        <v>0</v>
      </c>
      <c r="T328" s="156">
        <f>S328*H328</f>
        <v>0</v>
      </c>
      <c r="U328" s="35"/>
      <c r="V328" s="35"/>
      <c r="W328" s="35"/>
      <c r="X328" s="35"/>
      <c r="Y328" s="35"/>
      <c r="Z328" s="35"/>
      <c r="AA328" s="35"/>
      <c r="AB328" s="35"/>
      <c r="AC328" s="35"/>
      <c r="AD328" s="35"/>
      <c r="AE328" s="35"/>
      <c r="AR328" s="157" t="s">
        <v>202</v>
      </c>
      <c r="AT328" s="157" t="s">
        <v>197</v>
      </c>
      <c r="AU328" s="157" t="s">
        <v>109</v>
      </c>
      <c r="AY328" s="20" t="s">
        <v>195</v>
      </c>
      <c r="BE328" s="158">
        <f>IF(N328="základní",J328,0)</f>
        <v>0</v>
      </c>
      <c r="BF328" s="158">
        <f>IF(N328="snížená",J328,0)</f>
        <v>0</v>
      </c>
      <c r="BG328" s="158">
        <f>IF(N328="zákl. přenesená",J328,0)</f>
        <v>0</v>
      </c>
      <c r="BH328" s="158">
        <f>IF(N328="sníž. přenesená",J328,0)</f>
        <v>0</v>
      </c>
      <c r="BI328" s="158">
        <f>IF(N328="nulová",J328,0)</f>
        <v>0</v>
      </c>
      <c r="BJ328" s="20" t="s">
        <v>79</v>
      </c>
      <c r="BK328" s="158">
        <f t="shared" si="21"/>
        <v>0</v>
      </c>
      <c r="BL328" s="20" t="s">
        <v>202</v>
      </c>
      <c r="BM328" s="157" t="s">
        <v>3068</v>
      </c>
    </row>
    <row r="329" spans="1:65" s="2" customFormat="1" ht="37.9" customHeight="1">
      <c r="A329" s="35"/>
      <c r="B329" s="145"/>
      <c r="C329" s="146" t="s">
        <v>1957</v>
      </c>
      <c r="D329" s="146" t="s">
        <v>197</v>
      </c>
      <c r="E329" s="147" t="s">
        <v>5992</v>
      </c>
      <c r="F329" s="148" t="s">
        <v>5993</v>
      </c>
      <c r="G329" s="149" t="s">
        <v>4747</v>
      </c>
      <c r="H329" s="150">
        <v>140</v>
      </c>
      <c r="I329" s="151"/>
      <c r="J329" s="152">
        <f t="shared" si="20"/>
        <v>0</v>
      </c>
      <c r="K329" s="148" t="s">
        <v>3</v>
      </c>
      <c r="L329" s="36"/>
      <c r="M329" s="153" t="s">
        <v>3</v>
      </c>
      <c r="N329" s="154" t="s">
        <v>43</v>
      </c>
      <c r="O329" s="56"/>
      <c r="P329" s="155">
        <f>O329*H329</f>
        <v>0</v>
      </c>
      <c r="Q329" s="155">
        <v>0</v>
      </c>
      <c r="R329" s="155">
        <f>Q329*H329</f>
        <v>0</v>
      </c>
      <c r="S329" s="155">
        <v>0</v>
      </c>
      <c r="T329" s="156">
        <f>S329*H329</f>
        <v>0</v>
      </c>
      <c r="U329" s="35"/>
      <c r="V329" s="35"/>
      <c r="W329" s="35"/>
      <c r="X329" s="35"/>
      <c r="Y329" s="35"/>
      <c r="Z329" s="35"/>
      <c r="AA329" s="35"/>
      <c r="AB329" s="35"/>
      <c r="AC329" s="35"/>
      <c r="AD329" s="35"/>
      <c r="AE329" s="35"/>
      <c r="AR329" s="157" t="s">
        <v>202</v>
      </c>
      <c r="AT329" s="157" t="s">
        <v>197</v>
      </c>
      <c r="AU329" s="157" t="s">
        <v>109</v>
      </c>
      <c r="AY329" s="20" t="s">
        <v>195</v>
      </c>
      <c r="BE329" s="158">
        <f>IF(N329="základní",J329,0)</f>
        <v>0</v>
      </c>
      <c r="BF329" s="158">
        <f>IF(N329="snížená",J329,0)</f>
        <v>0</v>
      </c>
      <c r="BG329" s="158">
        <f>IF(N329="zákl. přenesená",J329,0)</f>
        <v>0</v>
      </c>
      <c r="BH329" s="158">
        <f>IF(N329="sníž. přenesená",J329,0)</f>
        <v>0</v>
      </c>
      <c r="BI329" s="158">
        <f>IF(N329="nulová",J329,0)</f>
        <v>0</v>
      </c>
      <c r="BJ329" s="20" t="s">
        <v>79</v>
      </c>
      <c r="BK329" s="158">
        <f t="shared" si="21"/>
        <v>0</v>
      </c>
      <c r="BL329" s="20" t="s">
        <v>202</v>
      </c>
      <c r="BM329" s="157" t="s">
        <v>3077</v>
      </c>
    </row>
    <row r="330" spans="1:65" s="2" customFormat="1" ht="49.15" customHeight="1">
      <c r="A330" s="35"/>
      <c r="B330" s="145"/>
      <c r="C330" s="146" t="s">
        <v>1962</v>
      </c>
      <c r="D330" s="146" t="s">
        <v>197</v>
      </c>
      <c r="E330" s="147" t="s">
        <v>5994</v>
      </c>
      <c r="F330" s="148" t="s">
        <v>5995</v>
      </c>
      <c r="G330" s="149" t="s">
        <v>4903</v>
      </c>
      <c r="H330" s="150">
        <v>1</v>
      </c>
      <c r="I330" s="151"/>
      <c r="J330" s="152">
        <f t="shared" si="20"/>
        <v>0</v>
      </c>
      <c r="K330" s="148" t="s">
        <v>3</v>
      </c>
      <c r="L330" s="36"/>
      <c r="M330" s="153" t="s">
        <v>3</v>
      </c>
      <c r="N330" s="154" t="s">
        <v>43</v>
      </c>
      <c r="O330" s="56"/>
      <c r="P330" s="155">
        <f>O330*H330</f>
        <v>0</v>
      </c>
      <c r="Q330" s="155">
        <v>0</v>
      </c>
      <c r="R330" s="155">
        <f>Q330*H330</f>
        <v>0</v>
      </c>
      <c r="S330" s="155">
        <v>0</v>
      </c>
      <c r="T330" s="156">
        <f>S330*H330</f>
        <v>0</v>
      </c>
      <c r="U330" s="35"/>
      <c r="V330" s="35"/>
      <c r="W330" s="35"/>
      <c r="X330" s="35"/>
      <c r="Y330" s="35"/>
      <c r="Z330" s="35"/>
      <c r="AA330" s="35"/>
      <c r="AB330" s="35"/>
      <c r="AC330" s="35"/>
      <c r="AD330" s="35"/>
      <c r="AE330" s="35"/>
      <c r="AR330" s="157" t="s">
        <v>202</v>
      </c>
      <c r="AT330" s="157" t="s">
        <v>197</v>
      </c>
      <c r="AU330" s="157" t="s">
        <v>109</v>
      </c>
      <c r="AY330" s="20" t="s">
        <v>195</v>
      </c>
      <c r="BE330" s="158">
        <f>IF(N330="základní",J330,0)</f>
        <v>0</v>
      </c>
      <c r="BF330" s="158">
        <f>IF(N330="snížená",J330,0)</f>
        <v>0</v>
      </c>
      <c r="BG330" s="158">
        <f>IF(N330="zákl. přenesená",J330,0)</f>
        <v>0</v>
      </c>
      <c r="BH330" s="158">
        <f>IF(N330="sníž. přenesená",J330,0)</f>
        <v>0</v>
      </c>
      <c r="BI330" s="158">
        <f>IF(N330="nulová",J330,0)</f>
        <v>0</v>
      </c>
      <c r="BJ330" s="20" t="s">
        <v>79</v>
      </c>
      <c r="BK330" s="158">
        <f t="shared" si="21"/>
        <v>0</v>
      </c>
      <c r="BL330" s="20" t="s">
        <v>202</v>
      </c>
      <c r="BM330" s="157" t="s">
        <v>3085</v>
      </c>
    </row>
    <row r="331" spans="1:65" s="2" customFormat="1" ht="24.2" customHeight="1">
      <c r="A331" s="35"/>
      <c r="B331" s="145"/>
      <c r="C331" s="146" t="s">
        <v>1966</v>
      </c>
      <c r="D331" s="146" t="s">
        <v>197</v>
      </c>
      <c r="E331" s="147" t="s">
        <v>5996</v>
      </c>
      <c r="F331" s="148" t="s">
        <v>5997</v>
      </c>
      <c r="G331" s="149" t="s">
        <v>4747</v>
      </c>
      <c r="H331" s="150">
        <v>24</v>
      </c>
      <c r="I331" s="151"/>
      <c r="J331" s="152">
        <f t="shared" si="20"/>
        <v>0</v>
      </c>
      <c r="K331" s="148" t="s">
        <v>3</v>
      </c>
      <c r="L331" s="36"/>
      <c r="M331" s="153" t="s">
        <v>3</v>
      </c>
      <c r="N331" s="154" t="s">
        <v>43</v>
      </c>
      <c r="O331" s="56"/>
      <c r="P331" s="155">
        <f>O331*H331</f>
        <v>0</v>
      </c>
      <c r="Q331" s="155">
        <v>0</v>
      </c>
      <c r="R331" s="155">
        <f>Q331*H331</f>
        <v>0</v>
      </c>
      <c r="S331" s="155">
        <v>0</v>
      </c>
      <c r="T331" s="156">
        <f>S331*H331</f>
        <v>0</v>
      </c>
      <c r="U331" s="35"/>
      <c r="V331" s="35"/>
      <c r="W331" s="35"/>
      <c r="X331" s="35"/>
      <c r="Y331" s="35"/>
      <c r="Z331" s="35"/>
      <c r="AA331" s="35"/>
      <c r="AB331" s="35"/>
      <c r="AC331" s="35"/>
      <c r="AD331" s="35"/>
      <c r="AE331" s="35"/>
      <c r="AR331" s="157" t="s">
        <v>202</v>
      </c>
      <c r="AT331" s="157" t="s">
        <v>197</v>
      </c>
      <c r="AU331" s="157" t="s">
        <v>109</v>
      </c>
      <c r="AY331" s="20" t="s">
        <v>195</v>
      </c>
      <c r="BE331" s="158">
        <f>IF(N331="základní",J331,0)</f>
        <v>0</v>
      </c>
      <c r="BF331" s="158">
        <f>IF(N331="snížená",J331,0)</f>
        <v>0</v>
      </c>
      <c r="BG331" s="158">
        <f>IF(N331="zákl. přenesená",J331,0)</f>
        <v>0</v>
      </c>
      <c r="BH331" s="158">
        <f>IF(N331="sníž. přenesená",J331,0)</f>
        <v>0</v>
      </c>
      <c r="BI331" s="158">
        <f>IF(N331="nulová",J331,0)</f>
        <v>0</v>
      </c>
      <c r="BJ331" s="20" t="s">
        <v>79</v>
      </c>
      <c r="BK331" s="158">
        <f t="shared" si="21"/>
        <v>0</v>
      </c>
      <c r="BL331" s="20" t="s">
        <v>202</v>
      </c>
      <c r="BM331" s="157" t="s">
        <v>3095</v>
      </c>
    </row>
    <row r="332" spans="1:65" s="2" customFormat="1" ht="14.45" customHeight="1">
      <c r="A332" s="35"/>
      <c r="B332" s="145"/>
      <c r="C332" s="146" t="s">
        <v>1972</v>
      </c>
      <c r="D332" s="146" t="s">
        <v>197</v>
      </c>
      <c r="E332" s="147" t="s">
        <v>5998</v>
      </c>
      <c r="F332" s="148" t="s">
        <v>5999</v>
      </c>
      <c r="G332" s="149" t="s">
        <v>4747</v>
      </c>
      <c r="H332" s="150">
        <v>81</v>
      </c>
      <c r="I332" s="151"/>
      <c r="J332" s="152">
        <f t="shared" si="20"/>
        <v>0</v>
      </c>
      <c r="K332" s="148" t="s">
        <v>3</v>
      </c>
      <c r="L332" s="36"/>
      <c r="M332" s="153" t="s">
        <v>3</v>
      </c>
      <c r="N332" s="154" t="s">
        <v>43</v>
      </c>
      <c r="O332" s="56"/>
      <c r="P332" s="155">
        <f>O332*H332</f>
        <v>0</v>
      </c>
      <c r="Q332" s="155">
        <v>0</v>
      </c>
      <c r="R332" s="155">
        <f>Q332*H332</f>
        <v>0</v>
      </c>
      <c r="S332" s="155">
        <v>0</v>
      </c>
      <c r="T332" s="156">
        <f>S332*H332</f>
        <v>0</v>
      </c>
      <c r="U332" s="35"/>
      <c r="V332" s="35"/>
      <c r="W332" s="35"/>
      <c r="X332" s="35"/>
      <c r="Y332" s="35"/>
      <c r="Z332" s="35"/>
      <c r="AA332" s="35"/>
      <c r="AB332" s="35"/>
      <c r="AC332" s="35"/>
      <c r="AD332" s="35"/>
      <c r="AE332" s="35"/>
      <c r="AR332" s="157" t="s">
        <v>202</v>
      </c>
      <c r="AT332" s="157" t="s">
        <v>197</v>
      </c>
      <c r="AU332" s="157" t="s">
        <v>109</v>
      </c>
      <c r="AY332" s="20" t="s">
        <v>195</v>
      </c>
      <c r="BE332" s="158">
        <f>IF(N332="základní",J332,0)</f>
        <v>0</v>
      </c>
      <c r="BF332" s="158">
        <f>IF(N332="snížená",J332,0)</f>
        <v>0</v>
      </c>
      <c r="BG332" s="158">
        <f>IF(N332="zákl. přenesená",J332,0)</f>
        <v>0</v>
      </c>
      <c r="BH332" s="158">
        <f>IF(N332="sníž. přenesená",J332,0)</f>
        <v>0</v>
      </c>
      <c r="BI332" s="158">
        <f>IF(N332="nulová",J332,0)</f>
        <v>0</v>
      </c>
      <c r="BJ332" s="20" t="s">
        <v>79</v>
      </c>
      <c r="BK332" s="158">
        <f t="shared" si="21"/>
        <v>0</v>
      </c>
      <c r="BL332" s="20" t="s">
        <v>202</v>
      </c>
      <c r="BM332" s="157" t="s">
        <v>3104</v>
      </c>
    </row>
    <row r="333" spans="1:65" s="2" customFormat="1" ht="14.45" customHeight="1">
      <c r="A333" s="35"/>
      <c r="B333" s="145"/>
      <c r="C333" s="146" t="s">
        <v>1977</v>
      </c>
      <c r="D333" s="146" t="s">
        <v>197</v>
      </c>
      <c r="E333" s="147" t="s">
        <v>6000</v>
      </c>
      <c r="F333" s="148" t="s">
        <v>6001</v>
      </c>
      <c r="G333" s="149" t="s">
        <v>4747</v>
      </c>
      <c r="H333" s="150">
        <v>8</v>
      </c>
      <c r="I333" s="151"/>
      <c r="J333" s="152">
        <f t="shared" si="20"/>
        <v>0</v>
      </c>
      <c r="K333" s="148" t="s">
        <v>3</v>
      </c>
      <c r="L333" s="36"/>
      <c r="M333" s="153" t="s">
        <v>3</v>
      </c>
      <c r="N333" s="154" t="s">
        <v>43</v>
      </c>
      <c r="O333" s="56"/>
      <c r="P333" s="155">
        <f>O333*H333</f>
        <v>0</v>
      </c>
      <c r="Q333" s="155">
        <v>0</v>
      </c>
      <c r="R333" s="155">
        <f>Q333*H333</f>
        <v>0</v>
      </c>
      <c r="S333" s="155">
        <v>0</v>
      </c>
      <c r="T333" s="156">
        <f>S333*H333</f>
        <v>0</v>
      </c>
      <c r="U333" s="35"/>
      <c r="V333" s="35"/>
      <c r="W333" s="35"/>
      <c r="X333" s="35"/>
      <c r="Y333" s="35"/>
      <c r="Z333" s="35"/>
      <c r="AA333" s="35"/>
      <c r="AB333" s="35"/>
      <c r="AC333" s="35"/>
      <c r="AD333" s="35"/>
      <c r="AE333" s="35"/>
      <c r="AR333" s="157" t="s">
        <v>202</v>
      </c>
      <c r="AT333" s="157" t="s">
        <v>197</v>
      </c>
      <c r="AU333" s="157" t="s">
        <v>109</v>
      </c>
      <c r="AY333" s="20" t="s">
        <v>195</v>
      </c>
      <c r="BE333" s="158">
        <f>IF(N333="základní",J333,0)</f>
        <v>0</v>
      </c>
      <c r="BF333" s="158">
        <f>IF(N333="snížená",J333,0)</f>
        <v>0</v>
      </c>
      <c r="BG333" s="158">
        <f>IF(N333="zákl. přenesená",J333,0)</f>
        <v>0</v>
      </c>
      <c r="BH333" s="158">
        <f>IF(N333="sníž. přenesená",J333,0)</f>
        <v>0</v>
      </c>
      <c r="BI333" s="158">
        <f>IF(N333="nulová",J333,0)</f>
        <v>0</v>
      </c>
      <c r="BJ333" s="20" t="s">
        <v>79</v>
      </c>
      <c r="BK333" s="158">
        <f t="shared" si="21"/>
        <v>0</v>
      </c>
      <c r="BL333" s="20" t="s">
        <v>202</v>
      </c>
      <c r="BM333" s="157" t="s">
        <v>3115</v>
      </c>
    </row>
    <row r="334" spans="1:65" s="2" customFormat="1" ht="24.2" customHeight="1">
      <c r="A334" s="35"/>
      <c r="B334" s="145"/>
      <c r="C334" s="146" t="s">
        <v>1982</v>
      </c>
      <c r="D334" s="146" t="s">
        <v>197</v>
      </c>
      <c r="E334" s="147" t="s">
        <v>6002</v>
      </c>
      <c r="F334" s="148" t="s">
        <v>6003</v>
      </c>
      <c r="G334" s="149" t="s">
        <v>4747</v>
      </c>
      <c r="H334" s="150">
        <v>20</v>
      </c>
      <c r="I334" s="151"/>
      <c r="J334" s="152">
        <f t="shared" si="20"/>
        <v>0</v>
      </c>
      <c r="K334" s="148" t="s">
        <v>3</v>
      </c>
      <c r="L334" s="36"/>
      <c r="M334" s="153" t="s">
        <v>3</v>
      </c>
      <c r="N334" s="154" t="s">
        <v>43</v>
      </c>
      <c r="O334" s="56"/>
      <c r="P334" s="155">
        <f>O334*H334</f>
        <v>0</v>
      </c>
      <c r="Q334" s="155">
        <v>0</v>
      </c>
      <c r="R334" s="155">
        <f>Q334*H334</f>
        <v>0</v>
      </c>
      <c r="S334" s="155">
        <v>0</v>
      </c>
      <c r="T334" s="156">
        <f>S334*H334</f>
        <v>0</v>
      </c>
      <c r="U334" s="35"/>
      <c r="V334" s="35"/>
      <c r="W334" s="35"/>
      <c r="X334" s="35"/>
      <c r="Y334" s="35"/>
      <c r="Z334" s="35"/>
      <c r="AA334" s="35"/>
      <c r="AB334" s="35"/>
      <c r="AC334" s="35"/>
      <c r="AD334" s="35"/>
      <c r="AE334" s="35"/>
      <c r="AR334" s="157" t="s">
        <v>202</v>
      </c>
      <c r="AT334" s="157" t="s">
        <v>197</v>
      </c>
      <c r="AU334" s="157" t="s">
        <v>109</v>
      </c>
      <c r="AY334" s="20" t="s">
        <v>195</v>
      </c>
      <c r="BE334" s="158">
        <f>IF(N334="základní",J334,0)</f>
        <v>0</v>
      </c>
      <c r="BF334" s="158">
        <f>IF(N334="snížená",J334,0)</f>
        <v>0</v>
      </c>
      <c r="BG334" s="158">
        <f>IF(N334="zákl. přenesená",J334,0)</f>
        <v>0</v>
      </c>
      <c r="BH334" s="158">
        <f>IF(N334="sníž. přenesená",J334,0)</f>
        <v>0</v>
      </c>
      <c r="BI334" s="158">
        <f>IF(N334="nulová",J334,0)</f>
        <v>0</v>
      </c>
      <c r="BJ334" s="20" t="s">
        <v>79</v>
      </c>
      <c r="BK334" s="158">
        <f t="shared" si="21"/>
        <v>0</v>
      </c>
      <c r="BL334" s="20" t="s">
        <v>202</v>
      </c>
      <c r="BM334" s="157" t="s">
        <v>3122</v>
      </c>
    </row>
    <row r="335" spans="1:65" s="2" customFormat="1" ht="14.45" customHeight="1">
      <c r="A335" s="35"/>
      <c r="B335" s="145"/>
      <c r="C335" s="146" t="s">
        <v>1988</v>
      </c>
      <c r="D335" s="146" t="s">
        <v>197</v>
      </c>
      <c r="E335" s="147" t="s">
        <v>6004</v>
      </c>
      <c r="F335" s="148" t="s">
        <v>6005</v>
      </c>
      <c r="G335" s="149" t="s">
        <v>4747</v>
      </c>
      <c r="H335" s="150">
        <v>50</v>
      </c>
      <c r="I335" s="151"/>
      <c r="J335" s="152">
        <f t="shared" si="20"/>
        <v>0</v>
      </c>
      <c r="K335" s="148" t="s">
        <v>3</v>
      </c>
      <c r="L335" s="36"/>
      <c r="M335" s="153" t="s">
        <v>3</v>
      </c>
      <c r="N335" s="154" t="s">
        <v>43</v>
      </c>
      <c r="O335" s="56"/>
      <c r="P335" s="155">
        <f>O335*H335</f>
        <v>0</v>
      </c>
      <c r="Q335" s="155">
        <v>0</v>
      </c>
      <c r="R335" s="155">
        <f>Q335*H335</f>
        <v>0</v>
      </c>
      <c r="S335" s="155">
        <v>0</v>
      </c>
      <c r="T335" s="156">
        <f>S335*H335</f>
        <v>0</v>
      </c>
      <c r="U335" s="35"/>
      <c r="V335" s="35"/>
      <c r="W335" s="35"/>
      <c r="X335" s="35"/>
      <c r="Y335" s="35"/>
      <c r="Z335" s="35"/>
      <c r="AA335" s="35"/>
      <c r="AB335" s="35"/>
      <c r="AC335" s="35"/>
      <c r="AD335" s="35"/>
      <c r="AE335" s="35"/>
      <c r="AR335" s="157" t="s">
        <v>202</v>
      </c>
      <c r="AT335" s="157" t="s">
        <v>197</v>
      </c>
      <c r="AU335" s="157" t="s">
        <v>109</v>
      </c>
      <c r="AY335" s="20" t="s">
        <v>195</v>
      </c>
      <c r="BE335" s="158">
        <f>IF(N335="základní",J335,0)</f>
        <v>0</v>
      </c>
      <c r="BF335" s="158">
        <f>IF(N335="snížená",J335,0)</f>
        <v>0</v>
      </c>
      <c r="BG335" s="158">
        <f>IF(N335="zákl. přenesená",J335,0)</f>
        <v>0</v>
      </c>
      <c r="BH335" s="158">
        <f>IF(N335="sníž. přenesená",J335,0)</f>
        <v>0</v>
      </c>
      <c r="BI335" s="158">
        <f>IF(N335="nulová",J335,0)</f>
        <v>0</v>
      </c>
      <c r="BJ335" s="20" t="s">
        <v>79</v>
      </c>
      <c r="BK335" s="158">
        <f t="shared" si="21"/>
        <v>0</v>
      </c>
      <c r="BL335" s="20" t="s">
        <v>202</v>
      </c>
      <c r="BM335" s="157" t="s">
        <v>3128</v>
      </c>
    </row>
    <row r="336" spans="1:65" s="2" customFormat="1" ht="14.45" customHeight="1">
      <c r="A336" s="35"/>
      <c r="B336" s="145"/>
      <c r="C336" s="146" t="s">
        <v>1993</v>
      </c>
      <c r="D336" s="146" t="s">
        <v>197</v>
      </c>
      <c r="E336" s="147" t="s">
        <v>6006</v>
      </c>
      <c r="F336" s="148" t="s">
        <v>6007</v>
      </c>
      <c r="G336" s="149" t="s">
        <v>4747</v>
      </c>
      <c r="H336" s="150">
        <v>10</v>
      </c>
      <c r="I336" s="151"/>
      <c r="J336" s="152">
        <f t="shared" si="20"/>
        <v>0</v>
      </c>
      <c r="K336" s="148" t="s">
        <v>3</v>
      </c>
      <c r="L336" s="36"/>
      <c r="M336" s="153" t="s">
        <v>3</v>
      </c>
      <c r="N336" s="154" t="s">
        <v>43</v>
      </c>
      <c r="O336" s="56"/>
      <c r="P336" s="155">
        <f>O336*H336</f>
        <v>0</v>
      </c>
      <c r="Q336" s="155">
        <v>0</v>
      </c>
      <c r="R336" s="155">
        <f>Q336*H336</f>
        <v>0</v>
      </c>
      <c r="S336" s="155">
        <v>0</v>
      </c>
      <c r="T336" s="156">
        <f>S336*H336</f>
        <v>0</v>
      </c>
      <c r="U336" s="35"/>
      <c r="V336" s="35"/>
      <c r="W336" s="35"/>
      <c r="X336" s="35"/>
      <c r="Y336" s="35"/>
      <c r="Z336" s="35"/>
      <c r="AA336" s="35"/>
      <c r="AB336" s="35"/>
      <c r="AC336" s="35"/>
      <c r="AD336" s="35"/>
      <c r="AE336" s="35"/>
      <c r="AR336" s="157" t="s">
        <v>202</v>
      </c>
      <c r="AT336" s="157" t="s">
        <v>197</v>
      </c>
      <c r="AU336" s="157" t="s">
        <v>109</v>
      </c>
      <c r="AY336" s="20" t="s">
        <v>195</v>
      </c>
      <c r="BE336" s="158">
        <f>IF(N336="základní",J336,0)</f>
        <v>0</v>
      </c>
      <c r="BF336" s="158">
        <f>IF(N336="snížená",J336,0)</f>
        <v>0</v>
      </c>
      <c r="BG336" s="158">
        <f>IF(N336="zákl. přenesená",J336,0)</f>
        <v>0</v>
      </c>
      <c r="BH336" s="158">
        <f>IF(N336="sníž. přenesená",J336,0)</f>
        <v>0</v>
      </c>
      <c r="BI336" s="158">
        <f>IF(N336="nulová",J336,0)</f>
        <v>0</v>
      </c>
      <c r="BJ336" s="20" t="s">
        <v>79</v>
      </c>
      <c r="BK336" s="158">
        <f t="shared" si="21"/>
        <v>0</v>
      </c>
      <c r="BL336" s="20" t="s">
        <v>202</v>
      </c>
      <c r="BM336" s="157" t="s">
        <v>3135</v>
      </c>
    </row>
    <row r="337" spans="1:65" s="2" customFormat="1" ht="14.45" customHeight="1">
      <c r="A337" s="35"/>
      <c r="B337" s="145"/>
      <c r="C337" s="146" t="s">
        <v>1998</v>
      </c>
      <c r="D337" s="146" t="s">
        <v>197</v>
      </c>
      <c r="E337" s="147" t="s">
        <v>6008</v>
      </c>
      <c r="F337" s="148" t="s">
        <v>6009</v>
      </c>
      <c r="G337" s="149" t="s">
        <v>4747</v>
      </c>
      <c r="H337" s="150">
        <v>30</v>
      </c>
      <c r="I337" s="151"/>
      <c r="J337" s="152">
        <f t="shared" si="20"/>
        <v>0</v>
      </c>
      <c r="K337" s="148" t="s">
        <v>3</v>
      </c>
      <c r="L337" s="36"/>
      <c r="M337" s="153" t="s">
        <v>3</v>
      </c>
      <c r="N337" s="154" t="s">
        <v>43</v>
      </c>
      <c r="O337" s="56"/>
      <c r="P337" s="155">
        <f>O337*H337</f>
        <v>0</v>
      </c>
      <c r="Q337" s="155">
        <v>0</v>
      </c>
      <c r="R337" s="155">
        <f>Q337*H337</f>
        <v>0</v>
      </c>
      <c r="S337" s="155">
        <v>0</v>
      </c>
      <c r="T337" s="156">
        <f>S337*H337</f>
        <v>0</v>
      </c>
      <c r="U337" s="35"/>
      <c r="V337" s="35"/>
      <c r="W337" s="35"/>
      <c r="X337" s="35"/>
      <c r="Y337" s="35"/>
      <c r="Z337" s="35"/>
      <c r="AA337" s="35"/>
      <c r="AB337" s="35"/>
      <c r="AC337" s="35"/>
      <c r="AD337" s="35"/>
      <c r="AE337" s="35"/>
      <c r="AR337" s="157" t="s">
        <v>202</v>
      </c>
      <c r="AT337" s="157" t="s">
        <v>197</v>
      </c>
      <c r="AU337" s="157" t="s">
        <v>109</v>
      </c>
      <c r="AY337" s="20" t="s">
        <v>195</v>
      </c>
      <c r="BE337" s="158">
        <f>IF(N337="základní",J337,0)</f>
        <v>0</v>
      </c>
      <c r="BF337" s="158">
        <f>IF(N337="snížená",J337,0)</f>
        <v>0</v>
      </c>
      <c r="BG337" s="158">
        <f>IF(N337="zákl. přenesená",J337,0)</f>
        <v>0</v>
      </c>
      <c r="BH337" s="158">
        <f>IF(N337="sníž. přenesená",J337,0)</f>
        <v>0</v>
      </c>
      <c r="BI337" s="158">
        <f>IF(N337="nulová",J337,0)</f>
        <v>0</v>
      </c>
      <c r="BJ337" s="20" t="s">
        <v>79</v>
      </c>
      <c r="BK337" s="158">
        <f t="shared" si="21"/>
        <v>0</v>
      </c>
      <c r="BL337" s="20" t="s">
        <v>202</v>
      </c>
      <c r="BM337" s="157" t="s">
        <v>3148</v>
      </c>
    </row>
    <row r="338" spans="1:65" s="2" customFormat="1" ht="24.2" customHeight="1">
      <c r="A338" s="35"/>
      <c r="B338" s="145"/>
      <c r="C338" s="146" t="s">
        <v>2003</v>
      </c>
      <c r="D338" s="146" t="s">
        <v>197</v>
      </c>
      <c r="E338" s="147" t="s">
        <v>6010</v>
      </c>
      <c r="F338" s="148" t="s">
        <v>6011</v>
      </c>
      <c r="G338" s="149" t="s">
        <v>4747</v>
      </c>
      <c r="H338" s="150">
        <v>40</v>
      </c>
      <c r="I338" s="151"/>
      <c r="J338" s="152">
        <f t="shared" si="20"/>
        <v>0</v>
      </c>
      <c r="K338" s="148" t="s">
        <v>3</v>
      </c>
      <c r="L338" s="36"/>
      <c r="M338" s="153" t="s">
        <v>3</v>
      </c>
      <c r="N338" s="154" t="s">
        <v>43</v>
      </c>
      <c r="O338" s="56"/>
      <c r="P338" s="155">
        <f>O338*H338</f>
        <v>0</v>
      </c>
      <c r="Q338" s="155">
        <v>0</v>
      </c>
      <c r="R338" s="155">
        <f>Q338*H338</f>
        <v>0</v>
      </c>
      <c r="S338" s="155">
        <v>0</v>
      </c>
      <c r="T338" s="156">
        <f>S338*H338</f>
        <v>0</v>
      </c>
      <c r="U338" s="35"/>
      <c r="V338" s="35"/>
      <c r="W338" s="35"/>
      <c r="X338" s="35"/>
      <c r="Y338" s="35"/>
      <c r="Z338" s="35"/>
      <c r="AA338" s="35"/>
      <c r="AB338" s="35"/>
      <c r="AC338" s="35"/>
      <c r="AD338" s="35"/>
      <c r="AE338" s="35"/>
      <c r="AR338" s="157" t="s">
        <v>202</v>
      </c>
      <c r="AT338" s="157" t="s">
        <v>197</v>
      </c>
      <c r="AU338" s="157" t="s">
        <v>109</v>
      </c>
      <c r="AY338" s="20" t="s">
        <v>195</v>
      </c>
      <c r="BE338" s="158">
        <f>IF(N338="základní",J338,0)</f>
        <v>0</v>
      </c>
      <c r="BF338" s="158">
        <f>IF(N338="snížená",J338,0)</f>
        <v>0</v>
      </c>
      <c r="BG338" s="158">
        <f>IF(N338="zákl. přenesená",J338,0)</f>
        <v>0</v>
      </c>
      <c r="BH338" s="158">
        <f>IF(N338="sníž. přenesená",J338,0)</f>
        <v>0</v>
      </c>
      <c r="BI338" s="158">
        <f>IF(N338="nulová",J338,0)</f>
        <v>0</v>
      </c>
      <c r="BJ338" s="20" t="s">
        <v>79</v>
      </c>
      <c r="BK338" s="158">
        <f t="shared" si="21"/>
        <v>0</v>
      </c>
      <c r="BL338" s="20" t="s">
        <v>202</v>
      </c>
      <c r="BM338" s="157" t="s">
        <v>3160</v>
      </c>
    </row>
    <row r="339" spans="1:65" s="2" customFormat="1" ht="24.2" customHeight="1">
      <c r="A339" s="35"/>
      <c r="B339" s="145"/>
      <c r="C339" s="146" t="s">
        <v>2008</v>
      </c>
      <c r="D339" s="146" t="s">
        <v>197</v>
      </c>
      <c r="E339" s="147" t="s">
        <v>6012</v>
      </c>
      <c r="F339" s="148" t="s">
        <v>6013</v>
      </c>
      <c r="G339" s="149" t="s">
        <v>4747</v>
      </c>
      <c r="H339" s="150">
        <v>90</v>
      </c>
      <c r="I339" s="151"/>
      <c r="J339" s="152">
        <f t="shared" si="20"/>
        <v>0</v>
      </c>
      <c r="K339" s="148" t="s">
        <v>3</v>
      </c>
      <c r="L339" s="36"/>
      <c r="M339" s="153" t="s">
        <v>3</v>
      </c>
      <c r="N339" s="154" t="s">
        <v>43</v>
      </c>
      <c r="O339" s="56"/>
      <c r="P339" s="155">
        <f>O339*H339</f>
        <v>0</v>
      </c>
      <c r="Q339" s="155">
        <v>0</v>
      </c>
      <c r="R339" s="155">
        <f>Q339*H339</f>
        <v>0</v>
      </c>
      <c r="S339" s="155">
        <v>0</v>
      </c>
      <c r="T339" s="156">
        <f>S339*H339</f>
        <v>0</v>
      </c>
      <c r="U339" s="35"/>
      <c r="V339" s="35"/>
      <c r="W339" s="35"/>
      <c r="X339" s="35"/>
      <c r="Y339" s="35"/>
      <c r="Z339" s="35"/>
      <c r="AA339" s="35"/>
      <c r="AB339" s="35"/>
      <c r="AC339" s="35"/>
      <c r="AD339" s="35"/>
      <c r="AE339" s="35"/>
      <c r="AR339" s="157" t="s">
        <v>202</v>
      </c>
      <c r="AT339" s="157" t="s">
        <v>197</v>
      </c>
      <c r="AU339" s="157" t="s">
        <v>109</v>
      </c>
      <c r="AY339" s="20" t="s">
        <v>195</v>
      </c>
      <c r="BE339" s="158">
        <f>IF(N339="základní",J339,0)</f>
        <v>0</v>
      </c>
      <c r="BF339" s="158">
        <f>IF(N339="snížená",J339,0)</f>
        <v>0</v>
      </c>
      <c r="BG339" s="158">
        <f>IF(N339="zákl. přenesená",J339,0)</f>
        <v>0</v>
      </c>
      <c r="BH339" s="158">
        <f>IF(N339="sníž. přenesená",J339,0)</f>
        <v>0</v>
      </c>
      <c r="BI339" s="158">
        <f>IF(N339="nulová",J339,0)</f>
        <v>0</v>
      </c>
      <c r="BJ339" s="20" t="s">
        <v>79</v>
      </c>
      <c r="BK339" s="158">
        <f t="shared" si="21"/>
        <v>0</v>
      </c>
      <c r="BL339" s="20" t="s">
        <v>202</v>
      </c>
      <c r="BM339" s="157" t="s">
        <v>3168</v>
      </c>
    </row>
    <row r="340" spans="1:65" s="2" customFormat="1" ht="49.15" customHeight="1">
      <c r="A340" s="35"/>
      <c r="B340" s="145"/>
      <c r="C340" s="146" t="s">
        <v>2012</v>
      </c>
      <c r="D340" s="146" t="s">
        <v>197</v>
      </c>
      <c r="E340" s="147" t="s">
        <v>6014</v>
      </c>
      <c r="F340" s="148" t="s">
        <v>6015</v>
      </c>
      <c r="G340" s="149" t="s">
        <v>4903</v>
      </c>
      <c r="H340" s="150">
        <v>1</v>
      </c>
      <c r="I340" s="151"/>
      <c r="J340" s="152">
        <f t="shared" si="20"/>
        <v>0</v>
      </c>
      <c r="K340" s="148" t="s">
        <v>3</v>
      </c>
      <c r="L340" s="36"/>
      <c r="M340" s="153" t="s">
        <v>3</v>
      </c>
      <c r="N340" s="154" t="s">
        <v>43</v>
      </c>
      <c r="O340" s="56"/>
      <c r="P340" s="155">
        <f>O340*H340</f>
        <v>0</v>
      </c>
      <c r="Q340" s="155">
        <v>0</v>
      </c>
      <c r="R340" s="155">
        <f>Q340*H340</f>
        <v>0</v>
      </c>
      <c r="S340" s="155">
        <v>0</v>
      </c>
      <c r="T340" s="156">
        <f>S340*H340</f>
        <v>0</v>
      </c>
      <c r="U340" s="35"/>
      <c r="V340" s="35"/>
      <c r="W340" s="35"/>
      <c r="X340" s="35"/>
      <c r="Y340" s="35"/>
      <c r="Z340" s="35"/>
      <c r="AA340" s="35"/>
      <c r="AB340" s="35"/>
      <c r="AC340" s="35"/>
      <c r="AD340" s="35"/>
      <c r="AE340" s="35"/>
      <c r="AR340" s="157" t="s">
        <v>202</v>
      </c>
      <c r="AT340" s="157" t="s">
        <v>197</v>
      </c>
      <c r="AU340" s="157" t="s">
        <v>109</v>
      </c>
      <c r="AY340" s="20" t="s">
        <v>195</v>
      </c>
      <c r="BE340" s="158">
        <f>IF(N340="základní",J340,0)</f>
        <v>0</v>
      </c>
      <c r="BF340" s="158">
        <f>IF(N340="snížená",J340,0)</f>
        <v>0</v>
      </c>
      <c r="BG340" s="158">
        <f>IF(N340="zákl. přenesená",J340,0)</f>
        <v>0</v>
      </c>
      <c r="BH340" s="158">
        <f>IF(N340="sníž. přenesená",J340,0)</f>
        <v>0</v>
      </c>
      <c r="BI340" s="158">
        <f>IF(N340="nulová",J340,0)</f>
        <v>0</v>
      </c>
      <c r="BJ340" s="20" t="s">
        <v>79</v>
      </c>
      <c r="BK340" s="158">
        <f t="shared" si="21"/>
        <v>0</v>
      </c>
      <c r="BL340" s="20" t="s">
        <v>202</v>
      </c>
      <c r="BM340" s="157" t="s">
        <v>3176</v>
      </c>
    </row>
    <row r="341" spans="1:65" s="2" customFormat="1" ht="14.45" customHeight="1">
      <c r="A341" s="35"/>
      <c r="B341" s="145"/>
      <c r="C341" s="146" t="s">
        <v>2017</v>
      </c>
      <c r="D341" s="146" t="s">
        <v>197</v>
      </c>
      <c r="E341" s="147" t="s">
        <v>6016</v>
      </c>
      <c r="F341" s="148" t="s">
        <v>6017</v>
      </c>
      <c r="G341" s="149" t="s">
        <v>4747</v>
      </c>
      <c r="H341" s="150">
        <v>90</v>
      </c>
      <c r="I341" s="151"/>
      <c r="J341" s="152">
        <f t="shared" si="20"/>
        <v>0</v>
      </c>
      <c r="K341" s="148" t="s">
        <v>3</v>
      </c>
      <c r="L341" s="36"/>
      <c r="M341" s="153" t="s">
        <v>3</v>
      </c>
      <c r="N341" s="154" t="s">
        <v>43</v>
      </c>
      <c r="O341" s="56"/>
      <c r="P341" s="155">
        <f>O341*H341</f>
        <v>0</v>
      </c>
      <c r="Q341" s="155">
        <v>0</v>
      </c>
      <c r="R341" s="155">
        <f>Q341*H341</f>
        <v>0</v>
      </c>
      <c r="S341" s="155">
        <v>0</v>
      </c>
      <c r="T341" s="156">
        <f>S341*H341</f>
        <v>0</v>
      </c>
      <c r="U341" s="35"/>
      <c r="V341" s="35"/>
      <c r="W341" s="35"/>
      <c r="X341" s="35"/>
      <c r="Y341" s="35"/>
      <c r="Z341" s="35"/>
      <c r="AA341" s="35"/>
      <c r="AB341" s="35"/>
      <c r="AC341" s="35"/>
      <c r="AD341" s="35"/>
      <c r="AE341" s="35"/>
      <c r="AR341" s="157" t="s">
        <v>202</v>
      </c>
      <c r="AT341" s="157" t="s">
        <v>197</v>
      </c>
      <c r="AU341" s="157" t="s">
        <v>109</v>
      </c>
      <c r="AY341" s="20" t="s">
        <v>195</v>
      </c>
      <c r="BE341" s="158">
        <f>IF(N341="základní",J341,0)</f>
        <v>0</v>
      </c>
      <c r="BF341" s="158">
        <f>IF(N341="snížená",J341,0)</f>
        <v>0</v>
      </c>
      <c r="BG341" s="158">
        <f>IF(N341="zákl. přenesená",J341,0)</f>
        <v>0</v>
      </c>
      <c r="BH341" s="158">
        <f>IF(N341="sníž. přenesená",J341,0)</f>
        <v>0</v>
      </c>
      <c r="BI341" s="158">
        <f>IF(N341="nulová",J341,0)</f>
        <v>0</v>
      </c>
      <c r="BJ341" s="20" t="s">
        <v>79</v>
      </c>
      <c r="BK341" s="158">
        <f t="shared" si="21"/>
        <v>0</v>
      </c>
      <c r="BL341" s="20" t="s">
        <v>202</v>
      </c>
      <c r="BM341" s="157" t="s">
        <v>3199</v>
      </c>
    </row>
    <row r="342" spans="1:65" s="2" customFormat="1" ht="14.45" customHeight="1">
      <c r="A342" s="35"/>
      <c r="B342" s="145"/>
      <c r="C342" s="146" t="s">
        <v>2022</v>
      </c>
      <c r="D342" s="146" t="s">
        <v>197</v>
      </c>
      <c r="E342" s="147" t="s">
        <v>6018</v>
      </c>
      <c r="F342" s="148" t="s">
        <v>6019</v>
      </c>
      <c r="G342" s="149" t="s">
        <v>4747</v>
      </c>
      <c r="H342" s="150">
        <v>220</v>
      </c>
      <c r="I342" s="151"/>
      <c r="J342" s="152">
        <f t="shared" si="20"/>
        <v>0</v>
      </c>
      <c r="K342" s="148" t="s">
        <v>3</v>
      </c>
      <c r="L342" s="36"/>
      <c r="M342" s="153" t="s">
        <v>3</v>
      </c>
      <c r="N342" s="154" t="s">
        <v>43</v>
      </c>
      <c r="O342" s="56"/>
      <c r="P342" s="155">
        <f>O342*H342</f>
        <v>0</v>
      </c>
      <c r="Q342" s="155">
        <v>0</v>
      </c>
      <c r="R342" s="155">
        <f>Q342*H342</f>
        <v>0</v>
      </c>
      <c r="S342" s="155">
        <v>0</v>
      </c>
      <c r="T342" s="156">
        <f>S342*H342</f>
        <v>0</v>
      </c>
      <c r="U342" s="35"/>
      <c r="V342" s="35"/>
      <c r="W342" s="35"/>
      <c r="X342" s="35"/>
      <c r="Y342" s="35"/>
      <c r="Z342" s="35"/>
      <c r="AA342" s="35"/>
      <c r="AB342" s="35"/>
      <c r="AC342" s="35"/>
      <c r="AD342" s="35"/>
      <c r="AE342" s="35"/>
      <c r="AR342" s="157" t="s">
        <v>202</v>
      </c>
      <c r="AT342" s="157" t="s">
        <v>197</v>
      </c>
      <c r="AU342" s="157" t="s">
        <v>109</v>
      </c>
      <c r="AY342" s="20" t="s">
        <v>195</v>
      </c>
      <c r="BE342" s="158">
        <f>IF(N342="základní",J342,0)</f>
        <v>0</v>
      </c>
      <c r="BF342" s="158">
        <f>IF(N342="snížená",J342,0)</f>
        <v>0</v>
      </c>
      <c r="BG342" s="158">
        <f>IF(N342="zákl. přenesená",J342,0)</f>
        <v>0</v>
      </c>
      <c r="BH342" s="158">
        <f>IF(N342="sníž. přenesená",J342,0)</f>
        <v>0</v>
      </c>
      <c r="BI342" s="158">
        <f>IF(N342="nulová",J342,0)</f>
        <v>0</v>
      </c>
      <c r="BJ342" s="20" t="s">
        <v>79</v>
      </c>
      <c r="BK342" s="158">
        <f t="shared" si="21"/>
        <v>0</v>
      </c>
      <c r="BL342" s="20" t="s">
        <v>202</v>
      </c>
      <c r="BM342" s="157" t="s">
        <v>3207</v>
      </c>
    </row>
    <row r="343" spans="1:65" s="2" customFormat="1" ht="14.45" customHeight="1">
      <c r="A343" s="35"/>
      <c r="B343" s="145"/>
      <c r="C343" s="146" t="s">
        <v>2026</v>
      </c>
      <c r="D343" s="146" t="s">
        <v>197</v>
      </c>
      <c r="E343" s="147" t="s">
        <v>6020</v>
      </c>
      <c r="F343" s="148" t="s">
        <v>6021</v>
      </c>
      <c r="G343" s="149" t="s">
        <v>4995</v>
      </c>
      <c r="H343" s="150">
        <v>1</v>
      </c>
      <c r="I343" s="151"/>
      <c r="J343" s="152">
        <f t="shared" si="20"/>
        <v>0</v>
      </c>
      <c r="K343" s="148" t="s">
        <v>3</v>
      </c>
      <c r="L343" s="36"/>
      <c r="M343" s="203" t="s">
        <v>3</v>
      </c>
      <c r="N343" s="204" t="s">
        <v>43</v>
      </c>
      <c r="O343" s="205"/>
      <c r="P343" s="206">
        <f>O343*H343</f>
        <v>0</v>
      </c>
      <c r="Q343" s="206">
        <v>0</v>
      </c>
      <c r="R343" s="206">
        <f>Q343*H343</f>
        <v>0</v>
      </c>
      <c r="S343" s="206">
        <v>0</v>
      </c>
      <c r="T343" s="207">
        <f>S343*H343</f>
        <v>0</v>
      </c>
      <c r="U343" s="35"/>
      <c r="V343" s="35"/>
      <c r="W343" s="35"/>
      <c r="X343" s="35"/>
      <c r="Y343" s="35"/>
      <c r="Z343" s="35"/>
      <c r="AA343" s="35"/>
      <c r="AB343" s="35"/>
      <c r="AC343" s="35"/>
      <c r="AD343" s="35"/>
      <c r="AE343" s="35"/>
      <c r="AR343" s="157" t="s">
        <v>202</v>
      </c>
      <c r="AT343" s="157" t="s">
        <v>197</v>
      </c>
      <c r="AU343" s="157" t="s">
        <v>109</v>
      </c>
      <c r="AY343" s="20" t="s">
        <v>195</v>
      </c>
      <c r="BE343" s="158">
        <f>IF(N343="základní",J343,0)</f>
        <v>0</v>
      </c>
      <c r="BF343" s="158">
        <f>IF(N343="snížená",J343,0)</f>
        <v>0</v>
      </c>
      <c r="BG343" s="158">
        <f>IF(N343="zákl. přenesená",J343,0)</f>
        <v>0</v>
      </c>
      <c r="BH343" s="158">
        <f>IF(N343="sníž. přenesená",J343,0)</f>
        <v>0</v>
      </c>
      <c r="BI343" s="158">
        <f>IF(N343="nulová",J343,0)</f>
        <v>0</v>
      </c>
      <c r="BJ343" s="20" t="s">
        <v>79</v>
      </c>
      <c r="BK343" s="158">
        <f t="shared" si="21"/>
        <v>0</v>
      </c>
      <c r="BL343" s="20" t="s">
        <v>202</v>
      </c>
      <c r="BM343" s="157" t="s">
        <v>6022</v>
      </c>
    </row>
    <row r="344" spans="1:65" s="2" customFormat="1" ht="6.95" customHeight="1">
      <c r="A344" s="35"/>
      <c r="B344" s="45"/>
      <c r="C344" s="46"/>
      <c r="D344" s="46"/>
      <c r="E344" s="46"/>
      <c r="F344" s="46"/>
      <c r="G344" s="46"/>
      <c r="H344" s="46"/>
      <c r="I344" s="46"/>
      <c r="J344" s="46"/>
      <c r="K344" s="46"/>
      <c r="L344" s="36"/>
      <c r="M344" s="35"/>
      <c r="O344" s="35"/>
      <c r="P344" s="35"/>
      <c r="Q344" s="35"/>
      <c r="R344" s="35"/>
      <c r="S344" s="35"/>
      <c r="T344" s="35"/>
      <c r="U344" s="35"/>
      <c r="V344" s="35"/>
      <c r="W344" s="35"/>
      <c r="X344" s="35"/>
      <c r="Y344" s="35"/>
      <c r="Z344" s="35"/>
      <c r="AA344" s="35"/>
      <c r="AB344" s="35"/>
      <c r="AC344" s="35"/>
      <c r="AD344" s="35"/>
      <c r="AE344" s="35"/>
    </row>
  </sheetData>
  <autoFilter ref="C98:K343" xr:uid="{00000000-0009-0000-0000-000004000000}"/>
  <mergeCells count="12">
    <mergeCell ref="E91:H91"/>
    <mergeCell ref="L2:V2"/>
    <mergeCell ref="E50:H50"/>
    <mergeCell ref="E52:H52"/>
    <mergeCell ref="E54:H54"/>
    <mergeCell ref="E87:H87"/>
    <mergeCell ref="E89:H89"/>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98</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6023</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ROUND(J95,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ROUND((SUM(BE95:BE378)),  2)</f>
        <v>0</v>
      </c>
      <c r="G35" s="35"/>
      <c r="H35" s="35"/>
      <c r="I35" s="104">
        <v>0.21</v>
      </c>
      <c r="J35" s="103">
        <f>ROUND(((SUM(BE95:BE378))*I35),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ROUND((SUM(BF95:BF378)),  2)</f>
        <v>0</v>
      </c>
      <c r="G36" s="35"/>
      <c r="H36" s="35"/>
      <c r="I36" s="104">
        <v>0.15</v>
      </c>
      <c r="J36" s="103">
        <f>ROUND(((SUM(BF95:BF378))*I36),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ROUND((SUM(BG95:BG378)),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ROUND((SUM(BH95:BH378)),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ROUND((SUM(BI95:BI378)),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05 - ústřední vytápění, chlazení</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J95</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155</v>
      </c>
      <c r="E64" s="116"/>
      <c r="F64" s="116"/>
      <c r="G64" s="116"/>
      <c r="H64" s="116"/>
      <c r="I64" s="116"/>
      <c r="J64" s="117">
        <f>J96</f>
        <v>0</v>
      </c>
      <c r="L64" s="114"/>
    </row>
    <row r="65" spans="1:31" s="10" customFormat="1" ht="19.899999999999999" customHeight="1">
      <c r="B65" s="118"/>
      <c r="D65" s="119" t="s">
        <v>6024</v>
      </c>
      <c r="E65" s="120"/>
      <c r="F65" s="120"/>
      <c r="G65" s="120"/>
      <c r="H65" s="120"/>
      <c r="I65" s="120"/>
      <c r="J65" s="121">
        <f>J97</f>
        <v>0</v>
      </c>
      <c r="L65" s="118"/>
    </row>
    <row r="66" spans="1:31" s="10" customFormat="1" ht="19.899999999999999" customHeight="1">
      <c r="B66" s="118"/>
      <c r="D66" s="119" t="s">
        <v>6025</v>
      </c>
      <c r="E66" s="120"/>
      <c r="F66" s="120"/>
      <c r="G66" s="120"/>
      <c r="H66" s="120"/>
      <c r="I66" s="120"/>
      <c r="J66" s="121">
        <f>J138</f>
        <v>0</v>
      </c>
      <c r="L66" s="118"/>
    </row>
    <row r="67" spans="1:31" s="10" customFormat="1" ht="19.899999999999999" customHeight="1">
      <c r="B67" s="118"/>
      <c r="D67" s="119" t="s">
        <v>6026</v>
      </c>
      <c r="E67" s="120"/>
      <c r="F67" s="120"/>
      <c r="G67" s="120"/>
      <c r="H67" s="120"/>
      <c r="I67" s="120"/>
      <c r="J67" s="121">
        <f>J147</f>
        <v>0</v>
      </c>
      <c r="L67" s="118"/>
    </row>
    <row r="68" spans="1:31" s="10" customFormat="1" ht="19.899999999999999" customHeight="1">
      <c r="B68" s="118"/>
      <c r="D68" s="119" t="s">
        <v>6027</v>
      </c>
      <c r="E68" s="120"/>
      <c r="F68" s="120"/>
      <c r="G68" s="120"/>
      <c r="H68" s="120"/>
      <c r="I68" s="120"/>
      <c r="J68" s="121">
        <f>J165</f>
        <v>0</v>
      </c>
      <c r="L68" s="118"/>
    </row>
    <row r="69" spans="1:31" s="10" customFormat="1" ht="19.899999999999999" customHeight="1">
      <c r="B69" s="118"/>
      <c r="D69" s="119" t="s">
        <v>6028</v>
      </c>
      <c r="E69" s="120"/>
      <c r="F69" s="120"/>
      <c r="G69" s="120"/>
      <c r="H69" s="120"/>
      <c r="I69" s="120"/>
      <c r="J69" s="121">
        <f>J187</f>
        <v>0</v>
      </c>
      <c r="L69" s="118"/>
    </row>
    <row r="70" spans="1:31" s="10" customFormat="1" ht="19.899999999999999" customHeight="1">
      <c r="B70" s="118"/>
      <c r="D70" s="119" t="s">
        <v>6029</v>
      </c>
      <c r="E70" s="120"/>
      <c r="F70" s="120"/>
      <c r="G70" s="120"/>
      <c r="H70" s="120"/>
      <c r="I70" s="120"/>
      <c r="J70" s="121">
        <f>J266</f>
        <v>0</v>
      </c>
      <c r="L70" s="118"/>
    </row>
    <row r="71" spans="1:31" s="10" customFormat="1" ht="19.899999999999999" customHeight="1">
      <c r="B71" s="118"/>
      <c r="D71" s="119" t="s">
        <v>6030</v>
      </c>
      <c r="E71" s="120"/>
      <c r="F71" s="120"/>
      <c r="G71" s="120"/>
      <c r="H71" s="120"/>
      <c r="I71" s="120"/>
      <c r="J71" s="121">
        <f>J365</f>
        <v>0</v>
      </c>
      <c r="L71" s="118"/>
    </row>
    <row r="72" spans="1:31" s="10" customFormat="1" ht="19.899999999999999" customHeight="1">
      <c r="B72" s="118"/>
      <c r="D72" s="119" t="s">
        <v>6031</v>
      </c>
      <c r="E72" s="120"/>
      <c r="F72" s="120"/>
      <c r="G72" s="120"/>
      <c r="H72" s="120"/>
      <c r="I72" s="120"/>
      <c r="J72" s="121">
        <f>J369</f>
        <v>0</v>
      </c>
      <c r="L72" s="118"/>
    </row>
    <row r="73" spans="1:31" s="10" customFormat="1" ht="19.899999999999999" customHeight="1">
      <c r="B73" s="118"/>
      <c r="D73" s="119" t="s">
        <v>6032</v>
      </c>
      <c r="E73" s="120"/>
      <c r="F73" s="120"/>
      <c r="G73" s="120"/>
      <c r="H73" s="120"/>
      <c r="I73" s="120"/>
      <c r="J73" s="121">
        <f>J374</f>
        <v>0</v>
      </c>
      <c r="L73" s="118"/>
    </row>
    <row r="74" spans="1:31" s="2" customFormat="1" ht="21.75" customHeight="1">
      <c r="A74" s="35"/>
      <c r="B74" s="36"/>
      <c r="C74" s="35"/>
      <c r="D74" s="35"/>
      <c r="E74" s="35"/>
      <c r="F74" s="35"/>
      <c r="G74" s="35"/>
      <c r="H74" s="35"/>
      <c r="I74" s="35"/>
      <c r="J74" s="35"/>
      <c r="K74" s="35"/>
      <c r="L74" s="97"/>
      <c r="S74" s="35"/>
      <c r="T74" s="35"/>
      <c r="U74" s="35"/>
      <c r="V74" s="35"/>
      <c r="W74" s="35"/>
      <c r="X74" s="35"/>
      <c r="Y74" s="35"/>
      <c r="Z74" s="35"/>
      <c r="AA74" s="35"/>
      <c r="AB74" s="35"/>
      <c r="AC74" s="35"/>
      <c r="AD74" s="35"/>
      <c r="AE74" s="35"/>
    </row>
    <row r="75" spans="1:31" s="2" customFormat="1" ht="6.95" customHeight="1">
      <c r="A75" s="35"/>
      <c r="B75" s="45"/>
      <c r="C75" s="46"/>
      <c r="D75" s="46"/>
      <c r="E75" s="46"/>
      <c r="F75" s="46"/>
      <c r="G75" s="46"/>
      <c r="H75" s="46"/>
      <c r="I75" s="46"/>
      <c r="J75" s="46"/>
      <c r="K75" s="46"/>
      <c r="L75" s="97"/>
      <c r="S75" s="35"/>
      <c r="T75" s="35"/>
      <c r="U75" s="35"/>
      <c r="V75" s="35"/>
      <c r="W75" s="35"/>
      <c r="X75" s="35"/>
      <c r="Y75" s="35"/>
      <c r="Z75" s="35"/>
      <c r="AA75" s="35"/>
      <c r="AB75" s="35"/>
      <c r="AC75" s="35"/>
      <c r="AD75" s="35"/>
      <c r="AE75" s="35"/>
    </row>
    <row r="79" spans="1:31" s="2" customFormat="1" ht="6.95" customHeight="1">
      <c r="A79" s="35"/>
      <c r="B79" s="47"/>
      <c r="C79" s="48"/>
      <c r="D79" s="48"/>
      <c r="E79" s="48"/>
      <c r="F79" s="48"/>
      <c r="G79" s="48"/>
      <c r="H79" s="48"/>
      <c r="I79" s="48"/>
      <c r="J79" s="48"/>
      <c r="K79" s="48"/>
      <c r="L79" s="97"/>
      <c r="S79" s="35"/>
      <c r="T79" s="35"/>
      <c r="U79" s="35"/>
      <c r="V79" s="35"/>
      <c r="W79" s="35"/>
      <c r="X79" s="35"/>
      <c r="Y79" s="35"/>
      <c r="Z79" s="35"/>
      <c r="AA79" s="35"/>
      <c r="AB79" s="35"/>
      <c r="AC79" s="35"/>
      <c r="AD79" s="35"/>
      <c r="AE79" s="35"/>
    </row>
    <row r="80" spans="1:31" s="2" customFormat="1" ht="24.95" customHeight="1">
      <c r="A80" s="35"/>
      <c r="B80" s="36"/>
      <c r="C80" s="24" t="s">
        <v>180</v>
      </c>
      <c r="D80" s="35"/>
      <c r="E80" s="35"/>
      <c r="F80" s="35"/>
      <c r="G80" s="35"/>
      <c r="H80" s="35"/>
      <c r="I80" s="35"/>
      <c r="J80" s="35"/>
      <c r="K80" s="35"/>
      <c r="L80" s="97"/>
      <c r="S80" s="35"/>
      <c r="T80" s="35"/>
      <c r="U80" s="35"/>
      <c r="V80" s="35"/>
      <c r="W80" s="35"/>
      <c r="X80" s="35"/>
      <c r="Y80" s="35"/>
      <c r="Z80" s="35"/>
      <c r="AA80" s="35"/>
      <c r="AB80" s="35"/>
      <c r="AC80" s="35"/>
      <c r="AD80" s="35"/>
      <c r="AE80" s="35"/>
    </row>
    <row r="81" spans="1:63" s="2" customFormat="1" ht="6.95" customHeight="1">
      <c r="A81" s="35"/>
      <c r="B81" s="36"/>
      <c r="C81" s="35"/>
      <c r="D81" s="35"/>
      <c r="E81" s="35"/>
      <c r="F81" s="35"/>
      <c r="G81" s="35"/>
      <c r="H81" s="35"/>
      <c r="I81" s="35"/>
      <c r="J81" s="35"/>
      <c r="K81" s="35"/>
      <c r="L81" s="97"/>
      <c r="S81" s="35"/>
      <c r="T81" s="35"/>
      <c r="U81" s="35"/>
      <c r="V81" s="35"/>
      <c r="W81" s="35"/>
      <c r="X81" s="35"/>
      <c r="Y81" s="35"/>
      <c r="Z81" s="35"/>
      <c r="AA81" s="35"/>
      <c r="AB81" s="35"/>
      <c r="AC81" s="35"/>
      <c r="AD81" s="35"/>
      <c r="AE81" s="35"/>
    </row>
    <row r="82" spans="1:63" s="2" customFormat="1" ht="12" customHeight="1">
      <c r="A82" s="35"/>
      <c r="B82" s="36"/>
      <c r="C82" s="30" t="s">
        <v>17</v>
      </c>
      <c r="D82" s="35"/>
      <c r="E82" s="35"/>
      <c r="F82" s="35"/>
      <c r="G82" s="35"/>
      <c r="H82" s="35"/>
      <c r="I82" s="35"/>
      <c r="J82" s="35"/>
      <c r="K82" s="35"/>
      <c r="L82" s="97"/>
      <c r="S82" s="35"/>
      <c r="T82" s="35"/>
      <c r="U82" s="35"/>
      <c r="V82" s="35"/>
      <c r="W82" s="35"/>
      <c r="X82" s="35"/>
      <c r="Y82" s="35"/>
      <c r="Z82" s="35"/>
      <c r="AA82" s="35"/>
      <c r="AB82" s="35"/>
      <c r="AC82" s="35"/>
      <c r="AD82" s="35"/>
      <c r="AE82" s="35"/>
    </row>
    <row r="83" spans="1:63" s="2" customFormat="1" ht="23.25" customHeight="1">
      <c r="A83" s="35"/>
      <c r="B83" s="36"/>
      <c r="C83" s="35"/>
      <c r="D83" s="35"/>
      <c r="E83" s="352" t="str">
        <f>E7</f>
        <v>Přístavba, nástavba a stavební úpravy pavilonu C-A na oddělení Hemodialýzy a Gastroskopie Nemocnice České Budějovice a.s</v>
      </c>
      <c r="F83" s="353"/>
      <c r="G83" s="353"/>
      <c r="H83" s="353"/>
      <c r="I83" s="35"/>
      <c r="J83" s="35"/>
      <c r="K83" s="35"/>
      <c r="L83" s="97"/>
      <c r="S83" s="35"/>
      <c r="T83" s="35"/>
      <c r="U83" s="35"/>
      <c r="V83" s="35"/>
      <c r="W83" s="35"/>
      <c r="X83" s="35"/>
      <c r="Y83" s="35"/>
      <c r="Z83" s="35"/>
      <c r="AA83" s="35"/>
      <c r="AB83" s="35"/>
      <c r="AC83" s="35"/>
      <c r="AD83" s="35"/>
      <c r="AE83" s="35"/>
    </row>
    <row r="84" spans="1:63" s="1" customFormat="1" ht="12" customHeight="1">
      <c r="B84" s="23"/>
      <c r="C84" s="30" t="s">
        <v>137</v>
      </c>
      <c r="L84" s="23"/>
    </row>
    <row r="85" spans="1:63" s="2" customFormat="1" ht="16.5" customHeight="1">
      <c r="A85" s="35"/>
      <c r="B85" s="36"/>
      <c r="C85" s="35"/>
      <c r="D85" s="35"/>
      <c r="E85" s="352" t="s">
        <v>138</v>
      </c>
      <c r="F85" s="351"/>
      <c r="G85" s="351"/>
      <c r="H85" s="351"/>
      <c r="I85" s="35"/>
      <c r="J85" s="35"/>
      <c r="K85" s="35"/>
      <c r="L85" s="97"/>
      <c r="S85" s="35"/>
      <c r="T85" s="35"/>
      <c r="U85" s="35"/>
      <c r="V85" s="35"/>
      <c r="W85" s="35"/>
      <c r="X85" s="35"/>
      <c r="Y85" s="35"/>
      <c r="Z85" s="35"/>
      <c r="AA85" s="35"/>
      <c r="AB85" s="35"/>
      <c r="AC85" s="35"/>
      <c r="AD85" s="35"/>
      <c r="AE85" s="35"/>
    </row>
    <row r="86" spans="1:63" s="2" customFormat="1" ht="12" customHeight="1">
      <c r="A86" s="35"/>
      <c r="B86" s="36"/>
      <c r="C86" s="30" t="s">
        <v>139</v>
      </c>
      <c r="D86" s="35"/>
      <c r="E86" s="35"/>
      <c r="F86" s="35"/>
      <c r="G86" s="35"/>
      <c r="H86" s="35"/>
      <c r="I86" s="35"/>
      <c r="J86" s="35"/>
      <c r="K86" s="35"/>
      <c r="L86" s="97"/>
      <c r="S86" s="35"/>
      <c r="T86" s="35"/>
      <c r="U86" s="35"/>
      <c r="V86" s="35"/>
      <c r="W86" s="35"/>
      <c r="X86" s="35"/>
      <c r="Y86" s="35"/>
      <c r="Z86" s="35"/>
      <c r="AA86" s="35"/>
      <c r="AB86" s="35"/>
      <c r="AC86" s="35"/>
      <c r="AD86" s="35"/>
      <c r="AE86" s="35"/>
    </row>
    <row r="87" spans="1:63" s="2" customFormat="1" ht="16.5" customHeight="1">
      <c r="A87" s="35"/>
      <c r="B87" s="36"/>
      <c r="C87" s="35"/>
      <c r="D87" s="35"/>
      <c r="E87" s="347" t="str">
        <f>E11</f>
        <v>05 - ústřední vytápění, chlazení</v>
      </c>
      <c r="F87" s="351"/>
      <c r="G87" s="351"/>
      <c r="H87" s="351"/>
      <c r="I87" s="35"/>
      <c r="J87" s="35"/>
      <c r="K87" s="35"/>
      <c r="L87" s="97"/>
      <c r="S87" s="35"/>
      <c r="T87" s="35"/>
      <c r="U87" s="35"/>
      <c r="V87" s="35"/>
      <c r="W87" s="35"/>
      <c r="X87" s="35"/>
      <c r="Y87" s="35"/>
      <c r="Z87" s="35"/>
      <c r="AA87" s="35"/>
      <c r="AB87" s="35"/>
      <c r="AC87" s="35"/>
      <c r="AD87" s="35"/>
      <c r="AE87" s="35"/>
    </row>
    <row r="88" spans="1:63" s="2" customFormat="1" ht="6.9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63" s="2" customFormat="1" ht="12" customHeight="1">
      <c r="A89" s="35"/>
      <c r="B89" s="36"/>
      <c r="C89" s="30" t="s">
        <v>22</v>
      </c>
      <c r="D89" s="35"/>
      <c r="E89" s="35"/>
      <c r="F89" s="28" t="str">
        <f>F14</f>
        <v>České Budějovice</v>
      </c>
      <c r="G89" s="35"/>
      <c r="H89" s="35"/>
      <c r="I89" s="30" t="s">
        <v>24</v>
      </c>
      <c r="J89" s="53" t="str">
        <f>IF(J14="","",J14)</f>
        <v>25. 1. 2020</v>
      </c>
      <c r="K89" s="35"/>
      <c r="L89" s="97"/>
      <c r="S89" s="35"/>
      <c r="T89" s="35"/>
      <c r="U89" s="35"/>
      <c r="V89" s="35"/>
      <c r="W89" s="35"/>
      <c r="X89" s="35"/>
      <c r="Y89" s="35"/>
      <c r="Z89" s="35"/>
      <c r="AA89" s="35"/>
      <c r="AB89" s="35"/>
      <c r="AC89" s="35"/>
      <c r="AD89" s="35"/>
      <c r="AE89" s="35"/>
    </row>
    <row r="90" spans="1:63" s="2" customFormat="1" ht="6.95" customHeight="1">
      <c r="A90" s="35"/>
      <c r="B90" s="36"/>
      <c r="C90" s="35"/>
      <c r="D90" s="35"/>
      <c r="E90" s="35"/>
      <c r="F90" s="35"/>
      <c r="G90" s="35"/>
      <c r="H90" s="35"/>
      <c r="I90" s="35"/>
      <c r="J90" s="35"/>
      <c r="K90" s="35"/>
      <c r="L90" s="97"/>
      <c r="S90" s="35"/>
      <c r="T90" s="35"/>
      <c r="U90" s="35"/>
      <c r="V90" s="35"/>
      <c r="W90" s="35"/>
      <c r="X90" s="35"/>
      <c r="Y90" s="35"/>
      <c r="Z90" s="35"/>
      <c r="AA90" s="35"/>
      <c r="AB90" s="35"/>
      <c r="AC90" s="35"/>
      <c r="AD90" s="35"/>
      <c r="AE90" s="35"/>
    </row>
    <row r="91" spans="1:63" s="2" customFormat="1" ht="25.7" customHeight="1">
      <c r="A91" s="35"/>
      <c r="B91" s="36"/>
      <c r="C91" s="30" t="s">
        <v>26</v>
      </c>
      <c r="D91" s="35"/>
      <c r="E91" s="35"/>
      <c r="F91" s="28" t="str">
        <f>E17</f>
        <v xml:space="preserve"> </v>
      </c>
      <c r="G91" s="35"/>
      <c r="H91" s="35"/>
      <c r="I91" s="30" t="s">
        <v>32</v>
      </c>
      <c r="J91" s="33" t="str">
        <f>E23</f>
        <v>ATELIER G+G s.r.o.</v>
      </c>
      <c r="K91" s="35"/>
      <c r="L91" s="97"/>
      <c r="S91" s="35"/>
      <c r="T91" s="35"/>
      <c r="U91" s="35"/>
      <c r="V91" s="35"/>
      <c r="W91" s="35"/>
      <c r="X91" s="35"/>
      <c r="Y91" s="35"/>
      <c r="Z91" s="35"/>
      <c r="AA91" s="35"/>
      <c r="AB91" s="35"/>
      <c r="AC91" s="35"/>
      <c r="AD91" s="35"/>
      <c r="AE91" s="35"/>
    </row>
    <row r="92" spans="1:63" s="2" customFormat="1" ht="15.2" customHeight="1">
      <c r="A92" s="35"/>
      <c r="B92" s="36"/>
      <c r="C92" s="30" t="s">
        <v>30</v>
      </c>
      <c r="D92" s="35"/>
      <c r="E92" s="35"/>
      <c r="F92" s="28" t="str">
        <f>IF(E20="","",E20)</f>
        <v>Vyplň údaj</v>
      </c>
      <c r="G92" s="35"/>
      <c r="H92" s="35"/>
      <c r="I92" s="30" t="s">
        <v>35</v>
      </c>
      <c r="J92" s="33" t="str">
        <f>E26</f>
        <v xml:space="preserve"> </v>
      </c>
      <c r="K92" s="35"/>
      <c r="L92" s="97"/>
      <c r="S92" s="35"/>
      <c r="T92" s="35"/>
      <c r="U92" s="35"/>
      <c r="V92" s="35"/>
      <c r="W92" s="35"/>
      <c r="X92" s="35"/>
      <c r="Y92" s="35"/>
      <c r="Z92" s="35"/>
      <c r="AA92" s="35"/>
      <c r="AB92" s="35"/>
      <c r="AC92" s="35"/>
      <c r="AD92" s="35"/>
      <c r="AE92" s="35"/>
    </row>
    <row r="93" spans="1:63" s="2" customFormat="1" ht="10.35" customHeight="1">
      <c r="A93" s="35"/>
      <c r="B93" s="36"/>
      <c r="C93" s="35"/>
      <c r="D93" s="35"/>
      <c r="E93" s="35"/>
      <c r="F93" s="35"/>
      <c r="G93" s="35"/>
      <c r="H93" s="35"/>
      <c r="I93" s="35"/>
      <c r="J93" s="35"/>
      <c r="K93" s="35"/>
      <c r="L93" s="97"/>
      <c r="S93" s="35"/>
      <c r="T93" s="35"/>
      <c r="U93" s="35"/>
      <c r="V93" s="35"/>
      <c r="W93" s="35"/>
      <c r="X93" s="35"/>
      <c r="Y93" s="35"/>
      <c r="Z93" s="35"/>
      <c r="AA93" s="35"/>
      <c r="AB93" s="35"/>
      <c r="AC93" s="35"/>
      <c r="AD93" s="35"/>
      <c r="AE93" s="35"/>
    </row>
    <row r="94" spans="1:63" s="11" customFormat="1" ht="29.25" customHeight="1">
      <c r="A94" s="122"/>
      <c r="B94" s="123"/>
      <c r="C94" s="124" t="s">
        <v>181</v>
      </c>
      <c r="D94" s="125" t="s">
        <v>57</v>
      </c>
      <c r="E94" s="125" t="s">
        <v>53</v>
      </c>
      <c r="F94" s="125" t="s">
        <v>54</v>
      </c>
      <c r="G94" s="125" t="s">
        <v>182</v>
      </c>
      <c r="H94" s="125" t="s">
        <v>183</v>
      </c>
      <c r="I94" s="125" t="s">
        <v>184</v>
      </c>
      <c r="J94" s="125" t="s">
        <v>143</v>
      </c>
      <c r="K94" s="126" t="s">
        <v>185</v>
      </c>
      <c r="L94" s="127"/>
      <c r="M94" s="60" t="s">
        <v>3</v>
      </c>
      <c r="N94" s="61" t="s">
        <v>42</v>
      </c>
      <c r="O94" s="61" t="s">
        <v>186</v>
      </c>
      <c r="P94" s="61" t="s">
        <v>187</v>
      </c>
      <c r="Q94" s="61" t="s">
        <v>188</v>
      </c>
      <c r="R94" s="61" t="s">
        <v>189</v>
      </c>
      <c r="S94" s="61" t="s">
        <v>190</v>
      </c>
      <c r="T94" s="62" t="s">
        <v>191</v>
      </c>
      <c r="U94" s="122"/>
      <c r="V94" s="122"/>
      <c r="W94" s="122"/>
      <c r="X94" s="122"/>
      <c r="Y94" s="122"/>
      <c r="Z94" s="122"/>
      <c r="AA94" s="122"/>
      <c r="AB94" s="122"/>
      <c r="AC94" s="122"/>
      <c r="AD94" s="122"/>
      <c r="AE94" s="122"/>
    </row>
    <row r="95" spans="1:63" s="2" customFormat="1" ht="22.9" customHeight="1">
      <c r="A95" s="35"/>
      <c r="B95" s="36"/>
      <c r="C95" s="67" t="s">
        <v>192</v>
      </c>
      <c r="D95" s="35"/>
      <c r="E95" s="35"/>
      <c r="F95" s="35"/>
      <c r="G95" s="35"/>
      <c r="H95" s="35"/>
      <c r="I95" s="35"/>
      <c r="J95" s="128">
        <f>BK95</f>
        <v>0</v>
      </c>
      <c r="K95" s="35"/>
      <c r="L95" s="36"/>
      <c r="M95" s="63"/>
      <c r="N95" s="54"/>
      <c r="O95" s="64"/>
      <c r="P95" s="129">
        <f>P96</f>
        <v>0</v>
      </c>
      <c r="Q95" s="64"/>
      <c r="R95" s="129">
        <f>R96</f>
        <v>0</v>
      </c>
      <c r="S95" s="64"/>
      <c r="T95" s="130">
        <f>T96</f>
        <v>0</v>
      </c>
      <c r="U95" s="35"/>
      <c r="V95" s="35"/>
      <c r="W95" s="35"/>
      <c r="X95" s="35"/>
      <c r="Y95" s="35"/>
      <c r="Z95" s="35"/>
      <c r="AA95" s="35"/>
      <c r="AB95" s="35"/>
      <c r="AC95" s="35"/>
      <c r="AD95" s="35"/>
      <c r="AE95" s="35"/>
      <c r="AT95" s="20" t="s">
        <v>71</v>
      </c>
      <c r="AU95" s="20" t="s">
        <v>144</v>
      </c>
      <c r="BK95" s="131">
        <f>BK96</f>
        <v>0</v>
      </c>
    </row>
    <row r="96" spans="1:63" s="12" customFormat="1" ht="25.9" customHeight="1">
      <c r="B96" s="132"/>
      <c r="D96" s="133" t="s">
        <v>71</v>
      </c>
      <c r="E96" s="134" t="s">
        <v>2403</v>
      </c>
      <c r="F96" s="134" t="s">
        <v>2404</v>
      </c>
      <c r="I96" s="135"/>
      <c r="J96" s="136">
        <f>BK96</f>
        <v>0</v>
      </c>
      <c r="L96" s="132"/>
      <c r="M96" s="137"/>
      <c r="N96" s="138"/>
      <c r="O96" s="138"/>
      <c r="P96" s="139">
        <f>P97+P138+P147+P165+P187+P266+P365+P369+P374</f>
        <v>0</v>
      </c>
      <c r="Q96" s="138"/>
      <c r="R96" s="139">
        <f>R97+R138+R147+R165+R187+R266+R365+R369+R374</f>
        <v>0</v>
      </c>
      <c r="S96" s="138"/>
      <c r="T96" s="140">
        <f>T97+T138+T147+T165+T187+T266+T365+T369+T374</f>
        <v>0</v>
      </c>
      <c r="AR96" s="133" t="s">
        <v>81</v>
      </c>
      <c r="AT96" s="141" t="s">
        <v>71</v>
      </c>
      <c r="AU96" s="141" t="s">
        <v>72</v>
      </c>
      <c r="AY96" s="133" t="s">
        <v>195</v>
      </c>
      <c r="BK96" s="142">
        <f>BK97+BK138+BK147+BK165+BK187+BK266+BK365+BK369+BK374</f>
        <v>0</v>
      </c>
    </row>
    <row r="97" spans="1:65" s="12" customFormat="1" ht="22.9" customHeight="1">
      <c r="B97" s="132"/>
      <c r="D97" s="133" t="s">
        <v>71</v>
      </c>
      <c r="E97" s="143" t="s">
        <v>5550</v>
      </c>
      <c r="F97" s="143" t="s">
        <v>6033</v>
      </c>
      <c r="I97" s="135"/>
      <c r="J97" s="144">
        <f>BK97</f>
        <v>0</v>
      </c>
      <c r="L97" s="132"/>
      <c r="M97" s="137"/>
      <c r="N97" s="138"/>
      <c r="O97" s="138"/>
      <c r="P97" s="139">
        <f>SUM(P98:P137)</f>
        <v>0</v>
      </c>
      <c r="Q97" s="138"/>
      <c r="R97" s="139">
        <f>SUM(R98:R137)</f>
        <v>0</v>
      </c>
      <c r="S97" s="138"/>
      <c r="T97" s="140">
        <f>SUM(T98:T137)</f>
        <v>0</v>
      </c>
      <c r="AR97" s="133" t="s">
        <v>79</v>
      </c>
      <c r="AT97" s="141" t="s">
        <v>71</v>
      </c>
      <c r="AU97" s="141" t="s">
        <v>79</v>
      </c>
      <c r="AY97" s="133" t="s">
        <v>195</v>
      </c>
      <c r="BK97" s="142">
        <f>SUM(BK98:BK137)</f>
        <v>0</v>
      </c>
    </row>
    <row r="98" spans="1:65" s="2" customFormat="1" ht="24.2" customHeight="1">
      <c r="A98" s="35"/>
      <c r="B98" s="145"/>
      <c r="C98" s="146" t="s">
        <v>79</v>
      </c>
      <c r="D98" s="146" t="s">
        <v>197</v>
      </c>
      <c r="E98" s="147" t="s">
        <v>6034</v>
      </c>
      <c r="F98" s="148" t="s">
        <v>6035</v>
      </c>
      <c r="G98" s="149" t="s">
        <v>300</v>
      </c>
      <c r="H98" s="150">
        <v>2.5</v>
      </c>
      <c r="I98" s="151"/>
      <c r="J98" s="152">
        <f t="shared" ref="J98:J137" si="0">ROUND(I98*H98,2)</f>
        <v>0</v>
      </c>
      <c r="K98" s="148" t="s">
        <v>6036</v>
      </c>
      <c r="L98" s="36"/>
      <c r="M98" s="153" t="s">
        <v>3</v>
      </c>
      <c r="N98" s="154" t="s">
        <v>43</v>
      </c>
      <c r="O98" s="56"/>
      <c r="P98" s="155">
        <f t="shared" ref="P98:P137" si="1">O98*H98</f>
        <v>0</v>
      </c>
      <c r="Q98" s="155">
        <v>0</v>
      </c>
      <c r="R98" s="155">
        <f t="shared" ref="R98:R137" si="2">Q98*H98</f>
        <v>0</v>
      </c>
      <c r="S98" s="155">
        <v>0</v>
      </c>
      <c r="T98" s="156">
        <f t="shared" ref="T98:T137" si="3">S98*H98</f>
        <v>0</v>
      </c>
      <c r="U98" s="35"/>
      <c r="V98" s="35"/>
      <c r="W98" s="35"/>
      <c r="X98" s="35"/>
      <c r="Y98" s="35"/>
      <c r="Z98" s="35"/>
      <c r="AA98" s="35"/>
      <c r="AB98" s="35"/>
      <c r="AC98" s="35"/>
      <c r="AD98" s="35"/>
      <c r="AE98" s="35"/>
      <c r="AR98" s="157" t="s">
        <v>202</v>
      </c>
      <c r="AT98" s="157" t="s">
        <v>197</v>
      </c>
      <c r="AU98" s="157" t="s">
        <v>81</v>
      </c>
      <c r="AY98" s="20" t="s">
        <v>195</v>
      </c>
      <c r="BE98" s="158">
        <f t="shared" ref="BE98:BE137" si="4">IF(N98="základní",J98,0)</f>
        <v>0</v>
      </c>
      <c r="BF98" s="158">
        <f t="shared" ref="BF98:BF137" si="5">IF(N98="snížená",J98,0)</f>
        <v>0</v>
      </c>
      <c r="BG98" s="158">
        <f t="shared" ref="BG98:BG137" si="6">IF(N98="zákl. přenesená",J98,0)</f>
        <v>0</v>
      </c>
      <c r="BH98" s="158">
        <f t="shared" ref="BH98:BH137" si="7">IF(N98="sníž. přenesená",J98,0)</f>
        <v>0</v>
      </c>
      <c r="BI98" s="158">
        <f t="shared" ref="BI98:BI137" si="8">IF(N98="nulová",J98,0)</f>
        <v>0</v>
      </c>
      <c r="BJ98" s="20" t="s">
        <v>79</v>
      </c>
      <c r="BK98" s="158">
        <f t="shared" ref="BK98:BK137" si="9">ROUND(I98*H98,2)</f>
        <v>0</v>
      </c>
      <c r="BL98" s="20" t="s">
        <v>202</v>
      </c>
      <c r="BM98" s="157" t="s">
        <v>81</v>
      </c>
    </row>
    <row r="99" spans="1:65" s="2" customFormat="1" ht="24.2" customHeight="1">
      <c r="A99" s="35"/>
      <c r="B99" s="145"/>
      <c r="C99" s="146" t="s">
        <v>81</v>
      </c>
      <c r="D99" s="146" t="s">
        <v>197</v>
      </c>
      <c r="E99" s="147" t="s">
        <v>6037</v>
      </c>
      <c r="F99" s="148" t="s">
        <v>6038</v>
      </c>
      <c r="G99" s="149" t="s">
        <v>300</v>
      </c>
      <c r="H99" s="150">
        <v>2.5</v>
      </c>
      <c r="I99" s="151"/>
      <c r="J99" s="152">
        <f t="shared" si="0"/>
        <v>0</v>
      </c>
      <c r="K99" s="148" t="s">
        <v>6036</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202</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202</v>
      </c>
      <c r="BM99" s="157" t="s">
        <v>202</v>
      </c>
    </row>
    <row r="100" spans="1:65" s="2" customFormat="1" ht="49.15" customHeight="1">
      <c r="A100" s="35"/>
      <c r="B100" s="145"/>
      <c r="C100" s="146" t="s">
        <v>109</v>
      </c>
      <c r="D100" s="146" t="s">
        <v>197</v>
      </c>
      <c r="E100" s="147" t="s">
        <v>6039</v>
      </c>
      <c r="F100" s="148" t="s">
        <v>6040</v>
      </c>
      <c r="G100" s="149" t="s">
        <v>300</v>
      </c>
      <c r="H100" s="150">
        <v>5</v>
      </c>
      <c r="I100" s="151"/>
      <c r="J100" s="152">
        <f t="shared" si="0"/>
        <v>0</v>
      </c>
      <c r="K100" s="148" t="s">
        <v>6041</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202</v>
      </c>
      <c r="AT100" s="157" t="s">
        <v>197</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202</v>
      </c>
      <c r="BM100" s="157" t="s">
        <v>237</v>
      </c>
    </row>
    <row r="101" spans="1:65" s="2" customFormat="1" ht="14.45" customHeight="1">
      <c r="A101" s="35"/>
      <c r="B101" s="145"/>
      <c r="C101" s="146" t="s">
        <v>202</v>
      </c>
      <c r="D101" s="146" t="s">
        <v>197</v>
      </c>
      <c r="E101" s="147" t="s">
        <v>6042</v>
      </c>
      <c r="F101" s="148" t="s">
        <v>6043</v>
      </c>
      <c r="G101" s="149" t="s">
        <v>321</v>
      </c>
      <c r="H101" s="150">
        <v>718</v>
      </c>
      <c r="I101" s="151"/>
      <c r="J101" s="152">
        <f t="shared" si="0"/>
        <v>0</v>
      </c>
      <c r="K101" s="148" t="s">
        <v>6036</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202</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249</v>
      </c>
    </row>
    <row r="102" spans="1:65" s="2" customFormat="1" ht="14.45" customHeight="1">
      <c r="A102" s="35"/>
      <c r="B102" s="145"/>
      <c r="C102" s="146" t="s">
        <v>231</v>
      </c>
      <c r="D102" s="146" t="s">
        <v>197</v>
      </c>
      <c r="E102" s="147" t="s">
        <v>6044</v>
      </c>
      <c r="F102" s="148" t="s">
        <v>6045</v>
      </c>
      <c r="G102" s="149" t="s">
        <v>321</v>
      </c>
      <c r="H102" s="150">
        <v>359</v>
      </c>
      <c r="I102" s="151"/>
      <c r="J102" s="152">
        <f t="shared" si="0"/>
        <v>0</v>
      </c>
      <c r="K102" s="148" t="s">
        <v>6036</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120</v>
      </c>
    </row>
    <row r="103" spans="1:65" s="2" customFormat="1" ht="37.9" customHeight="1">
      <c r="A103" s="35"/>
      <c r="B103" s="145"/>
      <c r="C103" s="146" t="s">
        <v>237</v>
      </c>
      <c r="D103" s="146" t="s">
        <v>197</v>
      </c>
      <c r="E103" s="147" t="s">
        <v>6046</v>
      </c>
      <c r="F103" s="148" t="s">
        <v>6047</v>
      </c>
      <c r="G103" s="149" t="s">
        <v>321</v>
      </c>
      <c r="H103" s="150">
        <v>878</v>
      </c>
      <c r="I103" s="151"/>
      <c r="J103" s="152">
        <f t="shared" si="0"/>
        <v>0</v>
      </c>
      <c r="K103" s="148" t="s">
        <v>6041</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81</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269</v>
      </c>
    </row>
    <row r="104" spans="1:65" s="2" customFormat="1" ht="37.9" customHeight="1">
      <c r="A104" s="35"/>
      <c r="B104" s="145"/>
      <c r="C104" s="146" t="s">
        <v>244</v>
      </c>
      <c r="D104" s="146" t="s">
        <v>197</v>
      </c>
      <c r="E104" s="147" t="s">
        <v>6048</v>
      </c>
      <c r="F104" s="148" t="s">
        <v>6049</v>
      </c>
      <c r="G104" s="149" t="s">
        <v>321</v>
      </c>
      <c r="H104" s="150">
        <v>100</v>
      </c>
      <c r="I104" s="151"/>
      <c r="J104" s="152">
        <f t="shared" si="0"/>
        <v>0</v>
      </c>
      <c r="K104" s="148" t="s">
        <v>6041</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81</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281</v>
      </c>
    </row>
    <row r="105" spans="1:65" s="2" customFormat="1" ht="37.9" customHeight="1">
      <c r="A105" s="35"/>
      <c r="B105" s="145"/>
      <c r="C105" s="146" t="s">
        <v>249</v>
      </c>
      <c r="D105" s="146" t="s">
        <v>197</v>
      </c>
      <c r="E105" s="147" t="s">
        <v>6050</v>
      </c>
      <c r="F105" s="148" t="s">
        <v>6051</v>
      </c>
      <c r="G105" s="149" t="s">
        <v>321</v>
      </c>
      <c r="H105" s="150">
        <v>28</v>
      </c>
      <c r="I105" s="151"/>
      <c r="J105" s="152">
        <f t="shared" si="0"/>
        <v>0</v>
      </c>
      <c r="K105" s="148" t="s">
        <v>6041</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81</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292</v>
      </c>
    </row>
    <row r="106" spans="1:65" s="2" customFormat="1" ht="37.9" customHeight="1">
      <c r="A106" s="35"/>
      <c r="B106" s="145"/>
      <c r="C106" s="146" t="s">
        <v>254</v>
      </c>
      <c r="D106" s="146" t="s">
        <v>197</v>
      </c>
      <c r="E106" s="147" t="s">
        <v>6052</v>
      </c>
      <c r="F106" s="148" t="s">
        <v>6053</v>
      </c>
      <c r="G106" s="149" t="s">
        <v>321</v>
      </c>
      <c r="H106" s="150">
        <v>71</v>
      </c>
      <c r="I106" s="151"/>
      <c r="J106" s="152">
        <f t="shared" si="0"/>
        <v>0</v>
      </c>
      <c r="K106" s="148" t="s">
        <v>6041</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81</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308</v>
      </c>
    </row>
    <row r="107" spans="1:65" s="2" customFormat="1" ht="24.2" customHeight="1">
      <c r="A107" s="35"/>
      <c r="B107" s="145"/>
      <c r="C107" s="146" t="s">
        <v>120</v>
      </c>
      <c r="D107" s="146" t="s">
        <v>197</v>
      </c>
      <c r="E107" s="147" t="s">
        <v>6054</v>
      </c>
      <c r="F107" s="148" t="s">
        <v>6055</v>
      </c>
      <c r="G107" s="149" t="s">
        <v>321</v>
      </c>
      <c r="H107" s="150">
        <v>53</v>
      </c>
      <c r="I107" s="151"/>
      <c r="J107" s="152">
        <f t="shared" si="0"/>
        <v>0</v>
      </c>
      <c r="K107" s="148" t="s">
        <v>6036</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81</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318</v>
      </c>
    </row>
    <row r="108" spans="1:65" s="2" customFormat="1" ht="24.2" customHeight="1">
      <c r="A108" s="35"/>
      <c r="B108" s="145"/>
      <c r="C108" s="146" t="s">
        <v>123</v>
      </c>
      <c r="D108" s="146" t="s">
        <v>197</v>
      </c>
      <c r="E108" s="147" t="s">
        <v>6056</v>
      </c>
      <c r="F108" s="148" t="s">
        <v>6057</v>
      </c>
      <c r="G108" s="149" t="s">
        <v>321</v>
      </c>
      <c r="H108" s="150">
        <v>87</v>
      </c>
      <c r="I108" s="151"/>
      <c r="J108" s="152">
        <f t="shared" si="0"/>
        <v>0</v>
      </c>
      <c r="K108" s="148" t="s">
        <v>6036</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81</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331</v>
      </c>
    </row>
    <row r="109" spans="1:65" s="2" customFormat="1" ht="24.2" customHeight="1">
      <c r="A109" s="35"/>
      <c r="B109" s="145"/>
      <c r="C109" s="146" t="s">
        <v>269</v>
      </c>
      <c r="D109" s="146" t="s">
        <v>197</v>
      </c>
      <c r="E109" s="147" t="s">
        <v>6058</v>
      </c>
      <c r="F109" s="148" t="s">
        <v>6059</v>
      </c>
      <c r="G109" s="149" t="s">
        <v>321</v>
      </c>
      <c r="H109" s="150">
        <v>39</v>
      </c>
      <c r="I109" s="151"/>
      <c r="J109" s="152">
        <f t="shared" si="0"/>
        <v>0</v>
      </c>
      <c r="K109" s="148" t="s">
        <v>6036</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81</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340</v>
      </c>
    </row>
    <row r="110" spans="1:65" s="2" customFormat="1" ht="24.2" customHeight="1">
      <c r="A110" s="35"/>
      <c r="B110" s="145"/>
      <c r="C110" s="146" t="s">
        <v>278</v>
      </c>
      <c r="D110" s="146" t="s">
        <v>197</v>
      </c>
      <c r="E110" s="147" t="s">
        <v>6060</v>
      </c>
      <c r="F110" s="148" t="s">
        <v>6061</v>
      </c>
      <c r="G110" s="149" t="s">
        <v>321</v>
      </c>
      <c r="H110" s="150">
        <v>27</v>
      </c>
      <c r="I110" s="151"/>
      <c r="J110" s="152">
        <f t="shared" si="0"/>
        <v>0</v>
      </c>
      <c r="K110" s="148" t="s">
        <v>6036</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81</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349</v>
      </c>
    </row>
    <row r="111" spans="1:65" s="2" customFormat="1" ht="24.2" customHeight="1">
      <c r="A111" s="35"/>
      <c r="B111" s="145"/>
      <c r="C111" s="146" t="s">
        <v>281</v>
      </c>
      <c r="D111" s="146" t="s">
        <v>197</v>
      </c>
      <c r="E111" s="147" t="s">
        <v>6062</v>
      </c>
      <c r="F111" s="148" t="s">
        <v>6063</v>
      </c>
      <c r="G111" s="149" t="s">
        <v>321</v>
      </c>
      <c r="H111" s="150">
        <v>43</v>
      </c>
      <c r="I111" s="151"/>
      <c r="J111" s="152">
        <f t="shared" si="0"/>
        <v>0</v>
      </c>
      <c r="K111" s="148" t="s">
        <v>6036</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202</v>
      </c>
      <c r="AT111" s="157" t="s">
        <v>197</v>
      </c>
      <c r="AU111" s="157" t="s">
        <v>81</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360</v>
      </c>
    </row>
    <row r="112" spans="1:65" s="2" customFormat="1" ht="24.2" customHeight="1">
      <c r="A112" s="35"/>
      <c r="B112" s="145"/>
      <c r="C112" s="146" t="s">
        <v>9</v>
      </c>
      <c r="D112" s="146" t="s">
        <v>197</v>
      </c>
      <c r="E112" s="147" t="s">
        <v>6064</v>
      </c>
      <c r="F112" s="148" t="s">
        <v>6065</v>
      </c>
      <c r="G112" s="149" t="s">
        <v>321</v>
      </c>
      <c r="H112" s="150">
        <v>19</v>
      </c>
      <c r="I112" s="151"/>
      <c r="J112" s="152">
        <f t="shared" si="0"/>
        <v>0</v>
      </c>
      <c r="K112" s="148" t="s">
        <v>6036</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202</v>
      </c>
      <c r="AT112" s="157" t="s">
        <v>197</v>
      </c>
      <c r="AU112" s="157" t="s">
        <v>81</v>
      </c>
      <c r="AY112" s="20" t="s">
        <v>195</v>
      </c>
      <c r="BE112" s="158">
        <f t="shared" si="4"/>
        <v>0</v>
      </c>
      <c r="BF112" s="158">
        <f t="shared" si="5"/>
        <v>0</v>
      </c>
      <c r="BG112" s="158">
        <f t="shared" si="6"/>
        <v>0</v>
      </c>
      <c r="BH112" s="158">
        <f t="shared" si="7"/>
        <v>0</v>
      </c>
      <c r="BI112" s="158">
        <f t="shared" si="8"/>
        <v>0</v>
      </c>
      <c r="BJ112" s="20" t="s">
        <v>79</v>
      </c>
      <c r="BK112" s="158">
        <f t="shared" si="9"/>
        <v>0</v>
      </c>
      <c r="BL112" s="20" t="s">
        <v>202</v>
      </c>
      <c r="BM112" s="157" t="s">
        <v>375</v>
      </c>
    </row>
    <row r="113" spans="1:65" s="2" customFormat="1" ht="24.2" customHeight="1">
      <c r="A113" s="35"/>
      <c r="B113" s="145"/>
      <c r="C113" s="146" t="s">
        <v>292</v>
      </c>
      <c r="D113" s="146" t="s">
        <v>197</v>
      </c>
      <c r="E113" s="147" t="s">
        <v>6066</v>
      </c>
      <c r="F113" s="148" t="s">
        <v>6067</v>
      </c>
      <c r="G113" s="149" t="s">
        <v>321</v>
      </c>
      <c r="H113" s="150">
        <v>80</v>
      </c>
      <c r="I113" s="151"/>
      <c r="J113" s="152">
        <f t="shared" si="0"/>
        <v>0</v>
      </c>
      <c r="K113" s="148" t="s">
        <v>6041</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202</v>
      </c>
      <c r="AT113" s="157" t="s">
        <v>197</v>
      </c>
      <c r="AU113" s="157" t="s">
        <v>81</v>
      </c>
      <c r="AY113" s="20" t="s">
        <v>195</v>
      </c>
      <c r="BE113" s="158">
        <f t="shared" si="4"/>
        <v>0</v>
      </c>
      <c r="BF113" s="158">
        <f t="shared" si="5"/>
        <v>0</v>
      </c>
      <c r="BG113" s="158">
        <f t="shared" si="6"/>
        <v>0</v>
      </c>
      <c r="BH113" s="158">
        <f t="shared" si="7"/>
        <v>0</v>
      </c>
      <c r="BI113" s="158">
        <f t="shared" si="8"/>
        <v>0</v>
      </c>
      <c r="BJ113" s="20" t="s">
        <v>79</v>
      </c>
      <c r="BK113" s="158">
        <f t="shared" si="9"/>
        <v>0</v>
      </c>
      <c r="BL113" s="20" t="s">
        <v>202</v>
      </c>
      <c r="BM113" s="157" t="s">
        <v>392</v>
      </c>
    </row>
    <row r="114" spans="1:65" s="2" customFormat="1" ht="24.2" customHeight="1">
      <c r="A114" s="35"/>
      <c r="B114" s="145"/>
      <c r="C114" s="146" t="s">
        <v>297</v>
      </c>
      <c r="D114" s="146" t="s">
        <v>197</v>
      </c>
      <c r="E114" s="147" t="s">
        <v>6068</v>
      </c>
      <c r="F114" s="148" t="s">
        <v>6069</v>
      </c>
      <c r="G114" s="149" t="s">
        <v>321</v>
      </c>
      <c r="H114" s="150">
        <v>30</v>
      </c>
      <c r="I114" s="151"/>
      <c r="J114" s="152">
        <f t="shared" si="0"/>
        <v>0</v>
      </c>
      <c r="K114" s="148" t="s">
        <v>6041</v>
      </c>
      <c r="L114" s="36"/>
      <c r="M114" s="153" t="s">
        <v>3</v>
      </c>
      <c r="N114" s="154" t="s">
        <v>43</v>
      </c>
      <c r="O114" s="56"/>
      <c r="P114" s="155">
        <f t="shared" si="1"/>
        <v>0</v>
      </c>
      <c r="Q114" s="155">
        <v>0</v>
      </c>
      <c r="R114" s="155">
        <f t="shared" si="2"/>
        <v>0</v>
      </c>
      <c r="S114" s="155">
        <v>0</v>
      </c>
      <c r="T114" s="156">
        <f t="shared" si="3"/>
        <v>0</v>
      </c>
      <c r="U114" s="35"/>
      <c r="V114" s="35"/>
      <c r="W114" s="35"/>
      <c r="X114" s="35"/>
      <c r="Y114" s="35"/>
      <c r="Z114" s="35"/>
      <c r="AA114" s="35"/>
      <c r="AB114" s="35"/>
      <c r="AC114" s="35"/>
      <c r="AD114" s="35"/>
      <c r="AE114" s="35"/>
      <c r="AR114" s="157" t="s">
        <v>202</v>
      </c>
      <c r="AT114" s="157" t="s">
        <v>197</v>
      </c>
      <c r="AU114" s="157" t="s">
        <v>81</v>
      </c>
      <c r="AY114" s="20" t="s">
        <v>195</v>
      </c>
      <c r="BE114" s="158">
        <f t="shared" si="4"/>
        <v>0</v>
      </c>
      <c r="BF114" s="158">
        <f t="shared" si="5"/>
        <v>0</v>
      </c>
      <c r="BG114" s="158">
        <f t="shared" si="6"/>
        <v>0</v>
      </c>
      <c r="BH114" s="158">
        <f t="shared" si="7"/>
        <v>0</v>
      </c>
      <c r="BI114" s="158">
        <f t="shared" si="8"/>
        <v>0</v>
      </c>
      <c r="BJ114" s="20" t="s">
        <v>79</v>
      </c>
      <c r="BK114" s="158">
        <f t="shared" si="9"/>
        <v>0</v>
      </c>
      <c r="BL114" s="20" t="s">
        <v>202</v>
      </c>
      <c r="BM114" s="157" t="s">
        <v>407</v>
      </c>
    </row>
    <row r="115" spans="1:65" s="2" customFormat="1" ht="24.2" customHeight="1">
      <c r="A115" s="35"/>
      <c r="B115" s="145"/>
      <c r="C115" s="146" t="s">
        <v>308</v>
      </c>
      <c r="D115" s="146" t="s">
        <v>197</v>
      </c>
      <c r="E115" s="147" t="s">
        <v>6070</v>
      </c>
      <c r="F115" s="148" t="s">
        <v>6071</v>
      </c>
      <c r="G115" s="149" t="s">
        <v>321</v>
      </c>
      <c r="H115" s="150">
        <v>80</v>
      </c>
      <c r="I115" s="151"/>
      <c r="J115" s="152">
        <f t="shared" si="0"/>
        <v>0</v>
      </c>
      <c r="K115" s="148" t="s">
        <v>6041</v>
      </c>
      <c r="L115" s="36"/>
      <c r="M115" s="153" t="s">
        <v>3</v>
      </c>
      <c r="N115" s="154" t="s">
        <v>43</v>
      </c>
      <c r="O115" s="56"/>
      <c r="P115" s="155">
        <f t="shared" si="1"/>
        <v>0</v>
      </c>
      <c r="Q115" s="155">
        <v>0</v>
      </c>
      <c r="R115" s="155">
        <f t="shared" si="2"/>
        <v>0</v>
      </c>
      <c r="S115" s="155">
        <v>0</v>
      </c>
      <c r="T115" s="156">
        <f t="shared" si="3"/>
        <v>0</v>
      </c>
      <c r="U115" s="35"/>
      <c r="V115" s="35"/>
      <c r="W115" s="35"/>
      <c r="X115" s="35"/>
      <c r="Y115" s="35"/>
      <c r="Z115" s="35"/>
      <c r="AA115" s="35"/>
      <c r="AB115" s="35"/>
      <c r="AC115" s="35"/>
      <c r="AD115" s="35"/>
      <c r="AE115" s="35"/>
      <c r="AR115" s="157" t="s">
        <v>202</v>
      </c>
      <c r="AT115" s="157" t="s">
        <v>197</v>
      </c>
      <c r="AU115" s="157" t="s">
        <v>81</v>
      </c>
      <c r="AY115" s="20" t="s">
        <v>195</v>
      </c>
      <c r="BE115" s="158">
        <f t="shared" si="4"/>
        <v>0</v>
      </c>
      <c r="BF115" s="158">
        <f t="shared" si="5"/>
        <v>0</v>
      </c>
      <c r="BG115" s="158">
        <f t="shared" si="6"/>
        <v>0</v>
      </c>
      <c r="BH115" s="158">
        <f t="shared" si="7"/>
        <v>0</v>
      </c>
      <c r="BI115" s="158">
        <f t="shared" si="8"/>
        <v>0</v>
      </c>
      <c r="BJ115" s="20" t="s">
        <v>79</v>
      </c>
      <c r="BK115" s="158">
        <f t="shared" si="9"/>
        <v>0</v>
      </c>
      <c r="BL115" s="20" t="s">
        <v>202</v>
      </c>
      <c r="BM115" s="157" t="s">
        <v>419</v>
      </c>
    </row>
    <row r="116" spans="1:65" s="2" customFormat="1" ht="24.2" customHeight="1">
      <c r="A116" s="35"/>
      <c r="B116" s="145"/>
      <c r="C116" s="146" t="s">
        <v>313</v>
      </c>
      <c r="D116" s="146" t="s">
        <v>197</v>
      </c>
      <c r="E116" s="147" t="s">
        <v>6072</v>
      </c>
      <c r="F116" s="148" t="s">
        <v>6073</v>
      </c>
      <c r="G116" s="149" t="s">
        <v>321</v>
      </c>
      <c r="H116" s="150">
        <v>20</v>
      </c>
      <c r="I116" s="151"/>
      <c r="J116" s="152">
        <f t="shared" si="0"/>
        <v>0</v>
      </c>
      <c r="K116" s="148" t="s">
        <v>6041</v>
      </c>
      <c r="L116" s="36"/>
      <c r="M116" s="153" t="s">
        <v>3</v>
      </c>
      <c r="N116" s="154" t="s">
        <v>43</v>
      </c>
      <c r="O116" s="56"/>
      <c r="P116" s="155">
        <f t="shared" si="1"/>
        <v>0</v>
      </c>
      <c r="Q116" s="155">
        <v>0</v>
      </c>
      <c r="R116" s="155">
        <f t="shared" si="2"/>
        <v>0</v>
      </c>
      <c r="S116" s="155">
        <v>0</v>
      </c>
      <c r="T116" s="156">
        <f t="shared" si="3"/>
        <v>0</v>
      </c>
      <c r="U116" s="35"/>
      <c r="V116" s="35"/>
      <c r="W116" s="35"/>
      <c r="X116" s="35"/>
      <c r="Y116" s="35"/>
      <c r="Z116" s="35"/>
      <c r="AA116" s="35"/>
      <c r="AB116" s="35"/>
      <c r="AC116" s="35"/>
      <c r="AD116" s="35"/>
      <c r="AE116" s="35"/>
      <c r="AR116" s="157" t="s">
        <v>202</v>
      </c>
      <c r="AT116" s="157" t="s">
        <v>197</v>
      </c>
      <c r="AU116" s="157" t="s">
        <v>81</v>
      </c>
      <c r="AY116" s="20" t="s">
        <v>195</v>
      </c>
      <c r="BE116" s="158">
        <f t="shared" si="4"/>
        <v>0</v>
      </c>
      <c r="BF116" s="158">
        <f t="shared" si="5"/>
        <v>0</v>
      </c>
      <c r="BG116" s="158">
        <f t="shared" si="6"/>
        <v>0</v>
      </c>
      <c r="BH116" s="158">
        <f t="shared" si="7"/>
        <v>0</v>
      </c>
      <c r="BI116" s="158">
        <f t="shared" si="8"/>
        <v>0</v>
      </c>
      <c r="BJ116" s="20" t="s">
        <v>79</v>
      </c>
      <c r="BK116" s="158">
        <f t="shared" si="9"/>
        <v>0</v>
      </c>
      <c r="BL116" s="20" t="s">
        <v>202</v>
      </c>
      <c r="BM116" s="157" t="s">
        <v>428</v>
      </c>
    </row>
    <row r="117" spans="1:65" s="2" customFormat="1" ht="24.2" customHeight="1">
      <c r="A117" s="35"/>
      <c r="B117" s="145"/>
      <c r="C117" s="146" t="s">
        <v>318</v>
      </c>
      <c r="D117" s="146" t="s">
        <v>197</v>
      </c>
      <c r="E117" s="147" t="s">
        <v>6074</v>
      </c>
      <c r="F117" s="148" t="s">
        <v>6075</v>
      </c>
      <c r="G117" s="149" t="s">
        <v>321</v>
      </c>
      <c r="H117" s="150">
        <v>34</v>
      </c>
      <c r="I117" s="151"/>
      <c r="J117" s="152">
        <f t="shared" si="0"/>
        <v>0</v>
      </c>
      <c r="K117" s="148" t="s">
        <v>6041</v>
      </c>
      <c r="L117" s="36"/>
      <c r="M117" s="153" t="s">
        <v>3</v>
      </c>
      <c r="N117" s="154" t="s">
        <v>43</v>
      </c>
      <c r="O117" s="56"/>
      <c r="P117" s="155">
        <f t="shared" si="1"/>
        <v>0</v>
      </c>
      <c r="Q117" s="155">
        <v>0</v>
      </c>
      <c r="R117" s="155">
        <f t="shared" si="2"/>
        <v>0</v>
      </c>
      <c r="S117" s="155">
        <v>0</v>
      </c>
      <c r="T117" s="156">
        <f t="shared" si="3"/>
        <v>0</v>
      </c>
      <c r="U117" s="35"/>
      <c r="V117" s="35"/>
      <c r="W117" s="35"/>
      <c r="X117" s="35"/>
      <c r="Y117" s="35"/>
      <c r="Z117" s="35"/>
      <c r="AA117" s="35"/>
      <c r="AB117" s="35"/>
      <c r="AC117" s="35"/>
      <c r="AD117" s="35"/>
      <c r="AE117" s="35"/>
      <c r="AR117" s="157" t="s">
        <v>202</v>
      </c>
      <c r="AT117" s="157" t="s">
        <v>197</v>
      </c>
      <c r="AU117" s="157" t="s">
        <v>81</v>
      </c>
      <c r="AY117" s="20" t="s">
        <v>195</v>
      </c>
      <c r="BE117" s="158">
        <f t="shared" si="4"/>
        <v>0</v>
      </c>
      <c r="BF117" s="158">
        <f t="shared" si="5"/>
        <v>0</v>
      </c>
      <c r="BG117" s="158">
        <f t="shared" si="6"/>
        <v>0</v>
      </c>
      <c r="BH117" s="158">
        <f t="shared" si="7"/>
        <v>0</v>
      </c>
      <c r="BI117" s="158">
        <f t="shared" si="8"/>
        <v>0</v>
      </c>
      <c r="BJ117" s="20" t="s">
        <v>79</v>
      </c>
      <c r="BK117" s="158">
        <f t="shared" si="9"/>
        <v>0</v>
      </c>
      <c r="BL117" s="20" t="s">
        <v>202</v>
      </c>
      <c r="BM117" s="157" t="s">
        <v>443</v>
      </c>
    </row>
    <row r="118" spans="1:65" s="2" customFormat="1" ht="24.2" customHeight="1">
      <c r="A118" s="35"/>
      <c r="B118" s="145"/>
      <c r="C118" s="146" t="s">
        <v>8</v>
      </c>
      <c r="D118" s="146" t="s">
        <v>197</v>
      </c>
      <c r="E118" s="147" t="s">
        <v>6076</v>
      </c>
      <c r="F118" s="148" t="s">
        <v>6077</v>
      </c>
      <c r="G118" s="149" t="s">
        <v>321</v>
      </c>
      <c r="H118" s="150">
        <v>8</v>
      </c>
      <c r="I118" s="151"/>
      <c r="J118" s="152">
        <f t="shared" si="0"/>
        <v>0</v>
      </c>
      <c r="K118" s="148" t="s">
        <v>6041</v>
      </c>
      <c r="L118" s="36"/>
      <c r="M118" s="153" t="s">
        <v>3</v>
      </c>
      <c r="N118" s="154" t="s">
        <v>43</v>
      </c>
      <c r="O118" s="56"/>
      <c r="P118" s="155">
        <f t="shared" si="1"/>
        <v>0</v>
      </c>
      <c r="Q118" s="155">
        <v>0</v>
      </c>
      <c r="R118" s="155">
        <f t="shared" si="2"/>
        <v>0</v>
      </c>
      <c r="S118" s="155">
        <v>0</v>
      </c>
      <c r="T118" s="156">
        <f t="shared" si="3"/>
        <v>0</v>
      </c>
      <c r="U118" s="35"/>
      <c r="V118" s="35"/>
      <c r="W118" s="35"/>
      <c r="X118" s="35"/>
      <c r="Y118" s="35"/>
      <c r="Z118" s="35"/>
      <c r="AA118" s="35"/>
      <c r="AB118" s="35"/>
      <c r="AC118" s="35"/>
      <c r="AD118" s="35"/>
      <c r="AE118" s="35"/>
      <c r="AR118" s="157" t="s">
        <v>202</v>
      </c>
      <c r="AT118" s="157" t="s">
        <v>197</v>
      </c>
      <c r="AU118" s="157" t="s">
        <v>81</v>
      </c>
      <c r="AY118" s="20" t="s">
        <v>195</v>
      </c>
      <c r="BE118" s="158">
        <f t="shared" si="4"/>
        <v>0</v>
      </c>
      <c r="BF118" s="158">
        <f t="shared" si="5"/>
        <v>0</v>
      </c>
      <c r="BG118" s="158">
        <f t="shared" si="6"/>
        <v>0</v>
      </c>
      <c r="BH118" s="158">
        <f t="shared" si="7"/>
        <v>0</v>
      </c>
      <c r="BI118" s="158">
        <f t="shared" si="8"/>
        <v>0</v>
      </c>
      <c r="BJ118" s="20" t="s">
        <v>79</v>
      </c>
      <c r="BK118" s="158">
        <f t="shared" si="9"/>
        <v>0</v>
      </c>
      <c r="BL118" s="20" t="s">
        <v>202</v>
      </c>
      <c r="BM118" s="157" t="s">
        <v>454</v>
      </c>
    </row>
    <row r="119" spans="1:65" s="2" customFormat="1" ht="24.2" customHeight="1">
      <c r="A119" s="35"/>
      <c r="B119" s="145"/>
      <c r="C119" s="146" t="s">
        <v>331</v>
      </c>
      <c r="D119" s="146" t="s">
        <v>197</v>
      </c>
      <c r="E119" s="147" t="s">
        <v>6078</v>
      </c>
      <c r="F119" s="148" t="s">
        <v>6079</v>
      </c>
      <c r="G119" s="149" t="s">
        <v>321</v>
      </c>
      <c r="H119" s="150">
        <v>6</v>
      </c>
      <c r="I119" s="151"/>
      <c r="J119" s="152">
        <f t="shared" si="0"/>
        <v>0</v>
      </c>
      <c r="K119" s="148" t="s">
        <v>6041</v>
      </c>
      <c r="L119" s="36"/>
      <c r="M119" s="153" t="s">
        <v>3</v>
      </c>
      <c r="N119" s="154" t="s">
        <v>43</v>
      </c>
      <c r="O119" s="56"/>
      <c r="P119" s="155">
        <f t="shared" si="1"/>
        <v>0</v>
      </c>
      <c r="Q119" s="155">
        <v>0</v>
      </c>
      <c r="R119" s="155">
        <f t="shared" si="2"/>
        <v>0</v>
      </c>
      <c r="S119" s="155">
        <v>0</v>
      </c>
      <c r="T119" s="156">
        <f t="shared" si="3"/>
        <v>0</v>
      </c>
      <c r="U119" s="35"/>
      <c r="V119" s="35"/>
      <c r="W119" s="35"/>
      <c r="X119" s="35"/>
      <c r="Y119" s="35"/>
      <c r="Z119" s="35"/>
      <c r="AA119" s="35"/>
      <c r="AB119" s="35"/>
      <c r="AC119" s="35"/>
      <c r="AD119" s="35"/>
      <c r="AE119" s="35"/>
      <c r="AR119" s="157" t="s">
        <v>202</v>
      </c>
      <c r="AT119" s="157" t="s">
        <v>197</v>
      </c>
      <c r="AU119" s="157" t="s">
        <v>81</v>
      </c>
      <c r="AY119" s="20" t="s">
        <v>195</v>
      </c>
      <c r="BE119" s="158">
        <f t="shared" si="4"/>
        <v>0</v>
      </c>
      <c r="BF119" s="158">
        <f t="shared" si="5"/>
        <v>0</v>
      </c>
      <c r="BG119" s="158">
        <f t="shared" si="6"/>
        <v>0</v>
      </c>
      <c r="BH119" s="158">
        <f t="shared" si="7"/>
        <v>0</v>
      </c>
      <c r="BI119" s="158">
        <f t="shared" si="8"/>
        <v>0</v>
      </c>
      <c r="BJ119" s="20" t="s">
        <v>79</v>
      </c>
      <c r="BK119" s="158">
        <f t="shared" si="9"/>
        <v>0</v>
      </c>
      <c r="BL119" s="20" t="s">
        <v>202</v>
      </c>
      <c r="BM119" s="157" t="s">
        <v>464</v>
      </c>
    </row>
    <row r="120" spans="1:65" s="2" customFormat="1" ht="24.2" customHeight="1">
      <c r="A120" s="35"/>
      <c r="B120" s="145"/>
      <c r="C120" s="146" t="s">
        <v>336</v>
      </c>
      <c r="D120" s="146" t="s">
        <v>197</v>
      </c>
      <c r="E120" s="147" t="s">
        <v>6080</v>
      </c>
      <c r="F120" s="148" t="s">
        <v>6081</v>
      </c>
      <c r="G120" s="149" t="s">
        <v>321</v>
      </c>
      <c r="H120" s="150">
        <v>10</v>
      </c>
      <c r="I120" s="151"/>
      <c r="J120" s="152">
        <f t="shared" si="0"/>
        <v>0</v>
      </c>
      <c r="K120" s="148" t="s">
        <v>6041</v>
      </c>
      <c r="L120" s="36"/>
      <c r="M120" s="153" t="s">
        <v>3</v>
      </c>
      <c r="N120" s="154" t="s">
        <v>43</v>
      </c>
      <c r="O120" s="56"/>
      <c r="P120" s="155">
        <f t="shared" si="1"/>
        <v>0</v>
      </c>
      <c r="Q120" s="155">
        <v>0</v>
      </c>
      <c r="R120" s="155">
        <f t="shared" si="2"/>
        <v>0</v>
      </c>
      <c r="S120" s="155">
        <v>0</v>
      </c>
      <c r="T120" s="156">
        <f t="shared" si="3"/>
        <v>0</v>
      </c>
      <c r="U120" s="35"/>
      <c r="V120" s="35"/>
      <c r="W120" s="35"/>
      <c r="X120" s="35"/>
      <c r="Y120" s="35"/>
      <c r="Z120" s="35"/>
      <c r="AA120" s="35"/>
      <c r="AB120" s="35"/>
      <c r="AC120" s="35"/>
      <c r="AD120" s="35"/>
      <c r="AE120" s="35"/>
      <c r="AR120" s="157" t="s">
        <v>202</v>
      </c>
      <c r="AT120" s="157" t="s">
        <v>197</v>
      </c>
      <c r="AU120" s="157" t="s">
        <v>81</v>
      </c>
      <c r="AY120" s="20" t="s">
        <v>195</v>
      </c>
      <c r="BE120" s="158">
        <f t="shared" si="4"/>
        <v>0</v>
      </c>
      <c r="BF120" s="158">
        <f t="shared" si="5"/>
        <v>0</v>
      </c>
      <c r="BG120" s="158">
        <f t="shared" si="6"/>
        <v>0</v>
      </c>
      <c r="BH120" s="158">
        <f t="shared" si="7"/>
        <v>0</v>
      </c>
      <c r="BI120" s="158">
        <f t="shared" si="8"/>
        <v>0</v>
      </c>
      <c r="BJ120" s="20" t="s">
        <v>79</v>
      </c>
      <c r="BK120" s="158">
        <f t="shared" si="9"/>
        <v>0</v>
      </c>
      <c r="BL120" s="20" t="s">
        <v>202</v>
      </c>
      <c r="BM120" s="157" t="s">
        <v>476</v>
      </c>
    </row>
    <row r="121" spans="1:65" s="2" customFormat="1" ht="37.9" customHeight="1">
      <c r="A121" s="35"/>
      <c r="B121" s="145"/>
      <c r="C121" s="146" t="s">
        <v>340</v>
      </c>
      <c r="D121" s="146" t="s">
        <v>197</v>
      </c>
      <c r="E121" s="147" t="s">
        <v>6082</v>
      </c>
      <c r="F121" s="148" t="s">
        <v>6083</v>
      </c>
      <c r="G121" s="149" t="s">
        <v>321</v>
      </c>
      <c r="H121" s="150">
        <v>879</v>
      </c>
      <c r="I121" s="151"/>
      <c r="J121" s="152">
        <f t="shared" si="0"/>
        <v>0</v>
      </c>
      <c r="K121" s="148" t="s">
        <v>6036</v>
      </c>
      <c r="L121" s="36"/>
      <c r="M121" s="153" t="s">
        <v>3</v>
      </c>
      <c r="N121" s="154" t="s">
        <v>43</v>
      </c>
      <c r="O121" s="56"/>
      <c r="P121" s="155">
        <f t="shared" si="1"/>
        <v>0</v>
      </c>
      <c r="Q121" s="155">
        <v>0</v>
      </c>
      <c r="R121" s="155">
        <f t="shared" si="2"/>
        <v>0</v>
      </c>
      <c r="S121" s="155">
        <v>0</v>
      </c>
      <c r="T121" s="156">
        <f t="shared" si="3"/>
        <v>0</v>
      </c>
      <c r="U121" s="35"/>
      <c r="V121" s="35"/>
      <c r="W121" s="35"/>
      <c r="X121" s="35"/>
      <c r="Y121" s="35"/>
      <c r="Z121" s="35"/>
      <c r="AA121" s="35"/>
      <c r="AB121" s="35"/>
      <c r="AC121" s="35"/>
      <c r="AD121" s="35"/>
      <c r="AE121" s="35"/>
      <c r="AR121" s="157" t="s">
        <v>202</v>
      </c>
      <c r="AT121" s="157" t="s">
        <v>197</v>
      </c>
      <c r="AU121" s="157" t="s">
        <v>81</v>
      </c>
      <c r="AY121" s="20" t="s">
        <v>195</v>
      </c>
      <c r="BE121" s="158">
        <f t="shared" si="4"/>
        <v>0</v>
      </c>
      <c r="BF121" s="158">
        <f t="shared" si="5"/>
        <v>0</v>
      </c>
      <c r="BG121" s="158">
        <f t="shared" si="6"/>
        <v>0</v>
      </c>
      <c r="BH121" s="158">
        <f t="shared" si="7"/>
        <v>0</v>
      </c>
      <c r="BI121" s="158">
        <f t="shared" si="8"/>
        <v>0</v>
      </c>
      <c r="BJ121" s="20" t="s">
        <v>79</v>
      </c>
      <c r="BK121" s="158">
        <f t="shared" si="9"/>
        <v>0</v>
      </c>
      <c r="BL121" s="20" t="s">
        <v>202</v>
      </c>
      <c r="BM121" s="157" t="s">
        <v>489</v>
      </c>
    </row>
    <row r="122" spans="1:65" s="2" customFormat="1" ht="37.9" customHeight="1">
      <c r="A122" s="35"/>
      <c r="B122" s="145"/>
      <c r="C122" s="146" t="s">
        <v>344</v>
      </c>
      <c r="D122" s="146" t="s">
        <v>197</v>
      </c>
      <c r="E122" s="147" t="s">
        <v>6084</v>
      </c>
      <c r="F122" s="148" t="s">
        <v>6085</v>
      </c>
      <c r="G122" s="149" t="s">
        <v>321</v>
      </c>
      <c r="H122" s="150">
        <v>75</v>
      </c>
      <c r="I122" s="151"/>
      <c r="J122" s="152">
        <f t="shared" si="0"/>
        <v>0</v>
      </c>
      <c r="K122" s="148" t="s">
        <v>6036</v>
      </c>
      <c r="L122" s="36"/>
      <c r="M122" s="153" t="s">
        <v>3</v>
      </c>
      <c r="N122" s="154" t="s">
        <v>43</v>
      </c>
      <c r="O122" s="56"/>
      <c r="P122" s="155">
        <f t="shared" si="1"/>
        <v>0</v>
      </c>
      <c r="Q122" s="155">
        <v>0</v>
      </c>
      <c r="R122" s="155">
        <f t="shared" si="2"/>
        <v>0</v>
      </c>
      <c r="S122" s="155">
        <v>0</v>
      </c>
      <c r="T122" s="156">
        <f t="shared" si="3"/>
        <v>0</v>
      </c>
      <c r="U122" s="35"/>
      <c r="V122" s="35"/>
      <c r="W122" s="35"/>
      <c r="X122" s="35"/>
      <c r="Y122" s="35"/>
      <c r="Z122" s="35"/>
      <c r="AA122" s="35"/>
      <c r="AB122" s="35"/>
      <c r="AC122" s="35"/>
      <c r="AD122" s="35"/>
      <c r="AE122" s="35"/>
      <c r="AR122" s="157" t="s">
        <v>202</v>
      </c>
      <c r="AT122" s="157" t="s">
        <v>197</v>
      </c>
      <c r="AU122" s="157" t="s">
        <v>81</v>
      </c>
      <c r="AY122" s="20" t="s">
        <v>195</v>
      </c>
      <c r="BE122" s="158">
        <f t="shared" si="4"/>
        <v>0</v>
      </c>
      <c r="BF122" s="158">
        <f t="shared" si="5"/>
        <v>0</v>
      </c>
      <c r="BG122" s="158">
        <f t="shared" si="6"/>
        <v>0</v>
      </c>
      <c r="BH122" s="158">
        <f t="shared" si="7"/>
        <v>0</v>
      </c>
      <c r="BI122" s="158">
        <f t="shared" si="8"/>
        <v>0</v>
      </c>
      <c r="BJ122" s="20" t="s">
        <v>79</v>
      </c>
      <c r="BK122" s="158">
        <f t="shared" si="9"/>
        <v>0</v>
      </c>
      <c r="BL122" s="20" t="s">
        <v>202</v>
      </c>
      <c r="BM122" s="157" t="s">
        <v>501</v>
      </c>
    </row>
    <row r="123" spans="1:65" s="2" customFormat="1" ht="37.9" customHeight="1">
      <c r="A123" s="35"/>
      <c r="B123" s="145"/>
      <c r="C123" s="146" t="s">
        <v>349</v>
      </c>
      <c r="D123" s="146" t="s">
        <v>197</v>
      </c>
      <c r="E123" s="147" t="s">
        <v>6086</v>
      </c>
      <c r="F123" s="148" t="s">
        <v>6087</v>
      </c>
      <c r="G123" s="149" t="s">
        <v>321</v>
      </c>
      <c r="H123" s="150">
        <v>293</v>
      </c>
      <c r="I123" s="151"/>
      <c r="J123" s="152">
        <f t="shared" si="0"/>
        <v>0</v>
      </c>
      <c r="K123" s="148" t="s">
        <v>6036</v>
      </c>
      <c r="L123" s="36"/>
      <c r="M123" s="153" t="s">
        <v>3</v>
      </c>
      <c r="N123" s="154" t="s">
        <v>43</v>
      </c>
      <c r="O123" s="56"/>
      <c r="P123" s="155">
        <f t="shared" si="1"/>
        <v>0</v>
      </c>
      <c r="Q123" s="155">
        <v>0</v>
      </c>
      <c r="R123" s="155">
        <f t="shared" si="2"/>
        <v>0</v>
      </c>
      <c r="S123" s="155">
        <v>0</v>
      </c>
      <c r="T123" s="156">
        <f t="shared" si="3"/>
        <v>0</v>
      </c>
      <c r="U123" s="35"/>
      <c r="V123" s="35"/>
      <c r="W123" s="35"/>
      <c r="X123" s="35"/>
      <c r="Y123" s="35"/>
      <c r="Z123" s="35"/>
      <c r="AA123" s="35"/>
      <c r="AB123" s="35"/>
      <c r="AC123" s="35"/>
      <c r="AD123" s="35"/>
      <c r="AE123" s="35"/>
      <c r="AR123" s="157" t="s">
        <v>202</v>
      </c>
      <c r="AT123" s="157" t="s">
        <v>197</v>
      </c>
      <c r="AU123" s="157" t="s">
        <v>81</v>
      </c>
      <c r="AY123" s="20" t="s">
        <v>195</v>
      </c>
      <c r="BE123" s="158">
        <f t="shared" si="4"/>
        <v>0</v>
      </c>
      <c r="BF123" s="158">
        <f t="shared" si="5"/>
        <v>0</v>
      </c>
      <c r="BG123" s="158">
        <f t="shared" si="6"/>
        <v>0</v>
      </c>
      <c r="BH123" s="158">
        <f t="shared" si="7"/>
        <v>0</v>
      </c>
      <c r="BI123" s="158">
        <f t="shared" si="8"/>
        <v>0</v>
      </c>
      <c r="BJ123" s="20" t="s">
        <v>79</v>
      </c>
      <c r="BK123" s="158">
        <f t="shared" si="9"/>
        <v>0</v>
      </c>
      <c r="BL123" s="20" t="s">
        <v>202</v>
      </c>
      <c r="BM123" s="157" t="s">
        <v>517</v>
      </c>
    </row>
    <row r="124" spans="1:65" s="2" customFormat="1" ht="37.9" customHeight="1">
      <c r="A124" s="35"/>
      <c r="B124" s="145"/>
      <c r="C124" s="146" t="s">
        <v>354</v>
      </c>
      <c r="D124" s="146" t="s">
        <v>197</v>
      </c>
      <c r="E124" s="147" t="s">
        <v>6088</v>
      </c>
      <c r="F124" s="148" t="s">
        <v>6089</v>
      </c>
      <c r="G124" s="149" t="s">
        <v>321</v>
      </c>
      <c r="H124" s="150">
        <v>37</v>
      </c>
      <c r="I124" s="151"/>
      <c r="J124" s="152">
        <f t="shared" si="0"/>
        <v>0</v>
      </c>
      <c r="K124" s="148" t="s">
        <v>6036</v>
      </c>
      <c r="L124" s="36"/>
      <c r="M124" s="153" t="s">
        <v>3</v>
      </c>
      <c r="N124" s="154" t="s">
        <v>43</v>
      </c>
      <c r="O124" s="56"/>
      <c r="P124" s="155">
        <f t="shared" si="1"/>
        <v>0</v>
      </c>
      <c r="Q124" s="155">
        <v>0</v>
      </c>
      <c r="R124" s="155">
        <f t="shared" si="2"/>
        <v>0</v>
      </c>
      <c r="S124" s="155">
        <v>0</v>
      </c>
      <c r="T124" s="156">
        <f t="shared" si="3"/>
        <v>0</v>
      </c>
      <c r="U124" s="35"/>
      <c r="V124" s="35"/>
      <c r="W124" s="35"/>
      <c r="X124" s="35"/>
      <c r="Y124" s="35"/>
      <c r="Z124" s="35"/>
      <c r="AA124" s="35"/>
      <c r="AB124" s="35"/>
      <c r="AC124" s="35"/>
      <c r="AD124" s="35"/>
      <c r="AE124" s="35"/>
      <c r="AR124" s="157" t="s">
        <v>202</v>
      </c>
      <c r="AT124" s="157" t="s">
        <v>197</v>
      </c>
      <c r="AU124" s="157" t="s">
        <v>81</v>
      </c>
      <c r="AY124" s="20" t="s">
        <v>195</v>
      </c>
      <c r="BE124" s="158">
        <f t="shared" si="4"/>
        <v>0</v>
      </c>
      <c r="BF124" s="158">
        <f t="shared" si="5"/>
        <v>0</v>
      </c>
      <c r="BG124" s="158">
        <f t="shared" si="6"/>
        <v>0</v>
      </c>
      <c r="BH124" s="158">
        <f t="shared" si="7"/>
        <v>0</v>
      </c>
      <c r="BI124" s="158">
        <f t="shared" si="8"/>
        <v>0</v>
      </c>
      <c r="BJ124" s="20" t="s">
        <v>79</v>
      </c>
      <c r="BK124" s="158">
        <f t="shared" si="9"/>
        <v>0</v>
      </c>
      <c r="BL124" s="20" t="s">
        <v>202</v>
      </c>
      <c r="BM124" s="157" t="s">
        <v>542</v>
      </c>
    </row>
    <row r="125" spans="1:65" s="2" customFormat="1" ht="37.9" customHeight="1">
      <c r="A125" s="35"/>
      <c r="B125" s="145"/>
      <c r="C125" s="146" t="s">
        <v>360</v>
      </c>
      <c r="D125" s="146" t="s">
        <v>197</v>
      </c>
      <c r="E125" s="147" t="s">
        <v>6090</v>
      </c>
      <c r="F125" s="148" t="s">
        <v>6091</v>
      </c>
      <c r="G125" s="149" t="s">
        <v>321</v>
      </c>
      <c r="H125" s="150">
        <v>94</v>
      </c>
      <c r="I125" s="151"/>
      <c r="J125" s="152">
        <f t="shared" si="0"/>
        <v>0</v>
      </c>
      <c r="K125" s="148" t="s">
        <v>6041</v>
      </c>
      <c r="L125" s="36"/>
      <c r="M125" s="153" t="s">
        <v>3</v>
      </c>
      <c r="N125" s="154" t="s">
        <v>43</v>
      </c>
      <c r="O125" s="56"/>
      <c r="P125" s="155">
        <f t="shared" si="1"/>
        <v>0</v>
      </c>
      <c r="Q125" s="155">
        <v>0</v>
      </c>
      <c r="R125" s="155">
        <f t="shared" si="2"/>
        <v>0</v>
      </c>
      <c r="S125" s="155">
        <v>0</v>
      </c>
      <c r="T125" s="156">
        <f t="shared" si="3"/>
        <v>0</v>
      </c>
      <c r="U125" s="35"/>
      <c r="V125" s="35"/>
      <c r="W125" s="35"/>
      <c r="X125" s="35"/>
      <c r="Y125" s="35"/>
      <c r="Z125" s="35"/>
      <c r="AA125" s="35"/>
      <c r="AB125" s="35"/>
      <c r="AC125" s="35"/>
      <c r="AD125" s="35"/>
      <c r="AE125" s="35"/>
      <c r="AR125" s="157" t="s">
        <v>202</v>
      </c>
      <c r="AT125" s="157" t="s">
        <v>197</v>
      </c>
      <c r="AU125" s="157" t="s">
        <v>81</v>
      </c>
      <c r="AY125" s="20" t="s">
        <v>195</v>
      </c>
      <c r="BE125" s="158">
        <f t="shared" si="4"/>
        <v>0</v>
      </c>
      <c r="BF125" s="158">
        <f t="shared" si="5"/>
        <v>0</v>
      </c>
      <c r="BG125" s="158">
        <f t="shared" si="6"/>
        <v>0</v>
      </c>
      <c r="BH125" s="158">
        <f t="shared" si="7"/>
        <v>0</v>
      </c>
      <c r="BI125" s="158">
        <f t="shared" si="8"/>
        <v>0</v>
      </c>
      <c r="BJ125" s="20" t="s">
        <v>79</v>
      </c>
      <c r="BK125" s="158">
        <f t="shared" si="9"/>
        <v>0</v>
      </c>
      <c r="BL125" s="20" t="s">
        <v>202</v>
      </c>
      <c r="BM125" s="157" t="s">
        <v>701</v>
      </c>
    </row>
    <row r="126" spans="1:65" s="2" customFormat="1" ht="37.9" customHeight="1">
      <c r="A126" s="35"/>
      <c r="B126" s="145"/>
      <c r="C126" s="146" t="s">
        <v>369</v>
      </c>
      <c r="D126" s="146" t="s">
        <v>197</v>
      </c>
      <c r="E126" s="147" t="s">
        <v>6092</v>
      </c>
      <c r="F126" s="148" t="s">
        <v>6093</v>
      </c>
      <c r="G126" s="149" t="s">
        <v>321</v>
      </c>
      <c r="H126" s="150">
        <v>168</v>
      </c>
      <c r="I126" s="151"/>
      <c r="J126" s="152">
        <f t="shared" si="0"/>
        <v>0</v>
      </c>
      <c r="K126" s="148" t="s">
        <v>6041</v>
      </c>
      <c r="L126" s="36"/>
      <c r="M126" s="153" t="s">
        <v>3</v>
      </c>
      <c r="N126" s="154" t="s">
        <v>43</v>
      </c>
      <c r="O126" s="56"/>
      <c r="P126" s="155">
        <f t="shared" si="1"/>
        <v>0</v>
      </c>
      <c r="Q126" s="155">
        <v>0</v>
      </c>
      <c r="R126" s="155">
        <f t="shared" si="2"/>
        <v>0</v>
      </c>
      <c r="S126" s="155">
        <v>0</v>
      </c>
      <c r="T126" s="156">
        <f t="shared" si="3"/>
        <v>0</v>
      </c>
      <c r="U126" s="35"/>
      <c r="V126" s="35"/>
      <c r="W126" s="35"/>
      <c r="X126" s="35"/>
      <c r="Y126" s="35"/>
      <c r="Z126" s="35"/>
      <c r="AA126" s="35"/>
      <c r="AB126" s="35"/>
      <c r="AC126" s="35"/>
      <c r="AD126" s="35"/>
      <c r="AE126" s="35"/>
      <c r="AR126" s="157" t="s">
        <v>202</v>
      </c>
      <c r="AT126" s="157" t="s">
        <v>197</v>
      </c>
      <c r="AU126" s="157" t="s">
        <v>81</v>
      </c>
      <c r="AY126" s="20" t="s">
        <v>195</v>
      </c>
      <c r="BE126" s="158">
        <f t="shared" si="4"/>
        <v>0</v>
      </c>
      <c r="BF126" s="158">
        <f t="shared" si="5"/>
        <v>0</v>
      </c>
      <c r="BG126" s="158">
        <f t="shared" si="6"/>
        <v>0</v>
      </c>
      <c r="BH126" s="158">
        <f t="shared" si="7"/>
        <v>0</v>
      </c>
      <c r="BI126" s="158">
        <f t="shared" si="8"/>
        <v>0</v>
      </c>
      <c r="BJ126" s="20" t="s">
        <v>79</v>
      </c>
      <c r="BK126" s="158">
        <f t="shared" si="9"/>
        <v>0</v>
      </c>
      <c r="BL126" s="20" t="s">
        <v>202</v>
      </c>
      <c r="BM126" s="157" t="s">
        <v>714</v>
      </c>
    </row>
    <row r="127" spans="1:65" s="2" customFormat="1" ht="37.9" customHeight="1">
      <c r="A127" s="35"/>
      <c r="B127" s="145"/>
      <c r="C127" s="146" t="s">
        <v>375</v>
      </c>
      <c r="D127" s="146" t="s">
        <v>197</v>
      </c>
      <c r="E127" s="147" t="s">
        <v>6094</v>
      </c>
      <c r="F127" s="148" t="s">
        <v>6095</v>
      </c>
      <c r="G127" s="149" t="s">
        <v>321</v>
      </c>
      <c r="H127" s="150">
        <v>192</v>
      </c>
      <c r="I127" s="151"/>
      <c r="J127" s="152">
        <f t="shared" si="0"/>
        <v>0</v>
      </c>
      <c r="K127" s="148" t="s">
        <v>6041</v>
      </c>
      <c r="L127" s="36"/>
      <c r="M127" s="153" t="s">
        <v>3</v>
      </c>
      <c r="N127" s="154" t="s">
        <v>43</v>
      </c>
      <c r="O127" s="56"/>
      <c r="P127" s="155">
        <f t="shared" si="1"/>
        <v>0</v>
      </c>
      <c r="Q127" s="155">
        <v>0</v>
      </c>
      <c r="R127" s="155">
        <f t="shared" si="2"/>
        <v>0</v>
      </c>
      <c r="S127" s="155">
        <v>0</v>
      </c>
      <c r="T127" s="156">
        <f t="shared" si="3"/>
        <v>0</v>
      </c>
      <c r="U127" s="35"/>
      <c r="V127" s="35"/>
      <c r="W127" s="35"/>
      <c r="X127" s="35"/>
      <c r="Y127" s="35"/>
      <c r="Z127" s="35"/>
      <c r="AA127" s="35"/>
      <c r="AB127" s="35"/>
      <c r="AC127" s="35"/>
      <c r="AD127" s="35"/>
      <c r="AE127" s="35"/>
      <c r="AR127" s="157" t="s">
        <v>202</v>
      </c>
      <c r="AT127" s="157" t="s">
        <v>197</v>
      </c>
      <c r="AU127" s="157" t="s">
        <v>81</v>
      </c>
      <c r="AY127" s="20" t="s">
        <v>195</v>
      </c>
      <c r="BE127" s="158">
        <f t="shared" si="4"/>
        <v>0</v>
      </c>
      <c r="BF127" s="158">
        <f t="shared" si="5"/>
        <v>0</v>
      </c>
      <c r="BG127" s="158">
        <f t="shared" si="6"/>
        <v>0</v>
      </c>
      <c r="BH127" s="158">
        <f t="shared" si="7"/>
        <v>0</v>
      </c>
      <c r="BI127" s="158">
        <f t="shared" si="8"/>
        <v>0</v>
      </c>
      <c r="BJ127" s="20" t="s">
        <v>79</v>
      </c>
      <c r="BK127" s="158">
        <f t="shared" si="9"/>
        <v>0</v>
      </c>
      <c r="BL127" s="20" t="s">
        <v>202</v>
      </c>
      <c r="BM127" s="157" t="s">
        <v>725</v>
      </c>
    </row>
    <row r="128" spans="1:65" s="2" customFormat="1" ht="37.9" customHeight="1">
      <c r="A128" s="35"/>
      <c r="B128" s="145"/>
      <c r="C128" s="146" t="s">
        <v>385</v>
      </c>
      <c r="D128" s="146" t="s">
        <v>197</v>
      </c>
      <c r="E128" s="147" t="s">
        <v>6096</v>
      </c>
      <c r="F128" s="148" t="s">
        <v>6097</v>
      </c>
      <c r="G128" s="149" t="s">
        <v>321</v>
      </c>
      <c r="H128" s="150">
        <v>145</v>
      </c>
      <c r="I128" s="151"/>
      <c r="J128" s="152">
        <f t="shared" si="0"/>
        <v>0</v>
      </c>
      <c r="K128" s="148" t="s">
        <v>6041</v>
      </c>
      <c r="L128" s="36"/>
      <c r="M128" s="153" t="s">
        <v>3</v>
      </c>
      <c r="N128" s="154" t="s">
        <v>43</v>
      </c>
      <c r="O128" s="56"/>
      <c r="P128" s="155">
        <f t="shared" si="1"/>
        <v>0</v>
      </c>
      <c r="Q128" s="155">
        <v>0</v>
      </c>
      <c r="R128" s="155">
        <f t="shared" si="2"/>
        <v>0</v>
      </c>
      <c r="S128" s="155">
        <v>0</v>
      </c>
      <c r="T128" s="156">
        <f t="shared" si="3"/>
        <v>0</v>
      </c>
      <c r="U128" s="35"/>
      <c r="V128" s="35"/>
      <c r="W128" s="35"/>
      <c r="X128" s="35"/>
      <c r="Y128" s="35"/>
      <c r="Z128" s="35"/>
      <c r="AA128" s="35"/>
      <c r="AB128" s="35"/>
      <c r="AC128" s="35"/>
      <c r="AD128" s="35"/>
      <c r="AE128" s="35"/>
      <c r="AR128" s="157" t="s">
        <v>202</v>
      </c>
      <c r="AT128" s="157" t="s">
        <v>197</v>
      </c>
      <c r="AU128" s="157" t="s">
        <v>81</v>
      </c>
      <c r="AY128" s="20" t="s">
        <v>195</v>
      </c>
      <c r="BE128" s="158">
        <f t="shared" si="4"/>
        <v>0</v>
      </c>
      <c r="BF128" s="158">
        <f t="shared" si="5"/>
        <v>0</v>
      </c>
      <c r="BG128" s="158">
        <f t="shared" si="6"/>
        <v>0</v>
      </c>
      <c r="BH128" s="158">
        <f t="shared" si="7"/>
        <v>0</v>
      </c>
      <c r="BI128" s="158">
        <f t="shared" si="8"/>
        <v>0</v>
      </c>
      <c r="BJ128" s="20" t="s">
        <v>79</v>
      </c>
      <c r="BK128" s="158">
        <f t="shared" si="9"/>
        <v>0</v>
      </c>
      <c r="BL128" s="20" t="s">
        <v>202</v>
      </c>
      <c r="BM128" s="157" t="s">
        <v>736</v>
      </c>
    </row>
    <row r="129" spans="1:65" s="2" customFormat="1" ht="37.9" customHeight="1">
      <c r="A129" s="35"/>
      <c r="B129" s="145"/>
      <c r="C129" s="146" t="s">
        <v>392</v>
      </c>
      <c r="D129" s="146" t="s">
        <v>197</v>
      </c>
      <c r="E129" s="147" t="s">
        <v>6098</v>
      </c>
      <c r="F129" s="148" t="s">
        <v>6099</v>
      </c>
      <c r="G129" s="149" t="s">
        <v>321</v>
      </c>
      <c r="H129" s="150">
        <v>90</v>
      </c>
      <c r="I129" s="151"/>
      <c r="J129" s="152">
        <f t="shared" si="0"/>
        <v>0</v>
      </c>
      <c r="K129" s="148" t="s">
        <v>6041</v>
      </c>
      <c r="L129" s="36"/>
      <c r="M129" s="153" t="s">
        <v>3</v>
      </c>
      <c r="N129" s="154" t="s">
        <v>43</v>
      </c>
      <c r="O129" s="56"/>
      <c r="P129" s="155">
        <f t="shared" si="1"/>
        <v>0</v>
      </c>
      <c r="Q129" s="155">
        <v>0</v>
      </c>
      <c r="R129" s="155">
        <f t="shared" si="2"/>
        <v>0</v>
      </c>
      <c r="S129" s="155">
        <v>0</v>
      </c>
      <c r="T129" s="156">
        <f t="shared" si="3"/>
        <v>0</v>
      </c>
      <c r="U129" s="35"/>
      <c r="V129" s="35"/>
      <c r="W129" s="35"/>
      <c r="X129" s="35"/>
      <c r="Y129" s="35"/>
      <c r="Z129" s="35"/>
      <c r="AA129" s="35"/>
      <c r="AB129" s="35"/>
      <c r="AC129" s="35"/>
      <c r="AD129" s="35"/>
      <c r="AE129" s="35"/>
      <c r="AR129" s="157" t="s">
        <v>202</v>
      </c>
      <c r="AT129" s="157" t="s">
        <v>197</v>
      </c>
      <c r="AU129" s="157" t="s">
        <v>81</v>
      </c>
      <c r="AY129" s="20" t="s">
        <v>195</v>
      </c>
      <c r="BE129" s="158">
        <f t="shared" si="4"/>
        <v>0</v>
      </c>
      <c r="BF129" s="158">
        <f t="shared" si="5"/>
        <v>0</v>
      </c>
      <c r="BG129" s="158">
        <f t="shared" si="6"/>
        <v>0</v>
      </c>
      <c r="BH129" s="158">
        <f t="shared" si="7"/>
        <v>0</v>
      </c>
      <c r="BI129" s="158">
        <f t="shared" si="8"/>
        <v>0</v>
      </c>
      <c r="BJ129" s="20" t="s">
        <v>79</v>
      </c>
      <c r="BK129" s="158">
        <f t="shared" si="9"/>
        <v>0</v>
      </c>
      <c r="BL129" s="20" t="s">
        <v>202</v>
      </c>
      <c r="BM129" s="157" t="s">
        <v>744</v>
      </c>
    </row>
    <row r="130" spans="1:65" s="2" customFormat="1" ht="37.9" customHeight="1">
      <c r="A130" s="35"/>
      <c r="B130" s="145"/>
      <c r="C130" s="146" t="s">
        <v>398</v>
      </c>
      <c r="D130" s="146" t="s">
        <v>197</v>
      </c>
      <c r="E130" s="147" t="s">
        <v>6100</v>
      </c>
      <c r="F130" s="148" t="s">
        <v>6101</v>
      </c>
      <c r="G130" s="149" t="s">
        <v>321</v>
      </c>
      <c r="H130" s="150">
        <v>190</v>
      </c>
      <c r="I130" s="151"/>
      <c r="J130" s="152">
        <f t="shared" si="0"/>
        <v>0</v>
      </c>
      <c r="K130" s="148" t="s">
        <v>6041</v>
      </c>
      <c r="L130" s="36"/>
      <c r="M130" s="153" t="s">
        <v>3</v>
      </c>
      <c r="N130" s="154" t="s">
        <v>43</v>
      </c>
      <c r="O130" s="56"/>
      <c r="P130" s="155">
        <f t="shared" si="1"/>
        <v>0</v>
      </c>
      <c r="Q130" s="155">
        <v>0</v>
      </c>
      <c r="R130" s="155">
        <f t="shared" si="2"/>
        <v>0</v>
      </c>
      <c r="S130" s="155">
        <v>0</v>
      </c>
      <c r="T130" s="156">
        <f t="shared" si="3"/>
        <v>0</v>
      </c>
      <c r="U130" s="35"/>
      <c r="V130" s="35"/>
      <c r="W130" s="35"/>
      <c r="X130" s="35"/>
      <c r="Y130" s="35"/>
      <c r="Z130" s="35"/>
      <c r="AA130" s="35"/>
      <c r="AB130" s="35"/>
      <c r="AC130" s="35"/>
      <c r="AD130" s="35"/>
      <c r="AE130" s="35"/>
      <c r="AR130" s="157" t="s">
        <v>202</v>
      </c>
      <c r="AT130" s="157" t="s">
        <v>197</v>
      </c>
      <c r="AU130" s="157" t="s">
        <v>81</v>
      </c>
      <c r="AY130" s="20" t="s">
        <v>195</v>
      </c>
      <c r="BE130" s="158">
        <f t="shared" si="4"/>
        <v>0</v>
      </c>
      <c r="BF130" s="158">
        <f t="shared" si="5"/>
        <v>0</v>
      </c>
      <c r="BG130" s="158">
        <f t="shared" si="6"/>
        <v>0</v>
      </c>
      <c r="BH130" s="158">
        <f t="shared" si="7"/>
        <v>0</v>
      </c>
      <c r="BI130" s="158">
        <f t="shared" si="8"/>
        <v>0</v>
      </c>
      <c r="BJ130" s="20" t="s">
        <v>79</v>
      </c>
      <c r="BK130" s="158">
        <f t="shared" si="9"/>
        <v>0</v>
      </c>
      <c r="BL130" s="20" t="s">
        <v>202</v>
      </c>
      <c r="BM130" s="157" t="s">
        <v>753</v>
      </c>
    </row>
    <row r="131" spans="1:65" s="2" customFormat="1" ht="37.9" customHeight="1">
      <c r="A131" s="35"/>
      <c r="B131" s="145"/>
      <c r="C131" s="146" t="s">
        <v>407</v>
      </c>
      <c r="D131" s="146" t="s">
        <v>197</v>
      </c>
      <c r="E131" s="147" t="s">
        <v>6102</v>
      </c>
      <c r="F131" s="148" t="s">
        <v>6103</v>
      </c>
      <c r="G131" s="149" t="s">
        <v>321</v>
      </c>
      <c r="H131" s="150">
        <v>106</v>
      </c>
      <c r="I131" s="151"/>
      <c r="J131" s="152">
        <f t="shared" si="0"/>
        <v>0</v>
      </c>
      <c r="K131" s="148" t="s">
        <v>6041</v>
      </c>
      <c r="L131" s="36"/>
      <c r="M131" s="153" t="s">
        <v>3</v>
      </c>
      <c r="N131" s="154" t="s">
        <v>43</v>
      </c>
      <c r="O131" s="56"/>
      <c r="P131" s="155">
        <f t="shared" si="1"/>
        <v>0</v>
      </c>
      <c r="Q131" s="155">
        <v>0</v>
      </c>
      <c r="R131" s="155">
        <f t="shared" si="2"/>
        <v>0</v>
      </c>
      <c r="S131" s="155">
        <v>0</v>
      </c>
      <c r="T131" s="156">
        <f t="shared" si="3"/>
        <v>0</v>
      </c>
      <c r="U131" s="35"/>
      <c r="V131" s="35"/>
      <c r="W131" s="35"/>
      <c r="X131" s="35"/>
      <c r="Y131" s="35"/>
      <c r="Z131" s="35"/>
      <c r="AA131" s="35"/>
      <c r="AB131" s="35"/>
      <c r="AC131" s="35"/>
      <c r="AD131" s="35"/>
      <c r="AE131" s="35"/>
      <c r="AR131" s="157" t="s">
        <v>202</v>
      </c>
      <c r="AT131" s="157" t="s">
        <v>197</v>
      </c>
      <c r="AU131" s="157" t="s">
        <v>81</v>
      </c>
      <c r="AY131" s="20" t="s">
        <v>195</v>
      </c>
      <c r="BE131" s="158">
        <f t="shared" si="4"/>
        <v>0</v>
      </c>
      <c r="BF131" s="158">
        <f t="shared" si="5"/>
        <v>0</v>
      </c>
      <c r="BG131" s="158">
        <f t="shared" si="6"/>
        <v>0</v>
      </c>
      <c r="BH131" s="158">
        <f t="shared" si="7"/>
        <v>0</v>
      </c>
      <c r="BI131" s="158">
        <f t="shared" si="8"/>
        <v>0</v>
      </c>
      <c r="BJ131" s="20" t="s">
        <v>79</v>
      </c>
      <c r="BK131" s="158">
        <f t="shared" si="9"/>
        <v>0</v>
      </c>
      <c r="BL131" s="20" t="s">
        <v>202</v>
      </c>
      <c r="BM131" s="157" t="s">
        <v>765</v>
      </c>
    </row>
    <row r="132" spans="1:65" s="2" customFormat="1" ht="37.9" customHeight="1">
      <c r="A132" s="35"/>
      <c r="B132" s="145"/>
      <c r="C132" s="146" t="s">
        <v>413</v>
      </c>
      <c r="D132" s="146" t="s">
        <v>197</v>
      </c>
      <c r="E132" s="147" t="s">
        <v>6104</v>
      </c>
      <c r="F132" s="148" t="s">
        <v>6105</v>
      </c>
      <c r="G132" s="149" t="s">
        <v>321</v>
      </c>
      <c r="H132" s="150">
        <v>6</v>
      </c>
      <c r="I132" s="151"/>
      <c r="J132" s="152">
        <f t="shared" si="0"/>
        <v>0</v>
      </c>
      <c r="K132" s="148" t="s">
        <v>6041</v>
      </c>
      <c r="L132" s="36"/>
      <c r="M132" s="153" t="s">
        <v>3</v>
      </c>
      <c r="N132" s="154" t="s">
        <v>43</v>
      </c>
      <c r="O132" s="56"/>
      <c r="P132" s="155">
        <f t="shared" si="1"/>
        <v>0</v>
      </c>
      <c r="Q132" s="155">
        <v>0</v>
      </c>
      <c r="R132" s="155">
        <f t="shared" si="2"/>
        <v>0</v>
      </c>
      <c r="S132" s="155">
        <v>0</v>
      </c>
      <c r="T132" s="156">
        <f t="shared" si="3"/>
        <v>0</v>
      </c>
      <c r="U132" s="35"/>
      <c r="V132" s="35"/>
      <c r="W132" s="35"/>
      <c r="X132" s="35"/>
      <c r="Y132" s="35"/>
      <c r="Z132" s="35"/>
      <c r="AA132" s="35"/>
      <c r="AB132" s="35"/>
      <c r="AC132" s="35"/>
      <c r="AD132" s="35"/>
      <c r="AE132" s="35"/>
      <c r="AR132" s="157" t="s">
        <v>202</v>
      </c>
      <c r="AT132" s="157" t="s">
        <v>197</v>
      </c>
      <c r="AU132" s="157" t="s">
        <v>81</v>
      </c>
      <c r="AY132" s="20" t="s">
        <v>195</v>
      </c>
      <c r="BE132" s="158">
        <f t="shared" si="4"/>
        <v>0</v>
      </c>
      <c r="BF132" s="158">
        <f t="shared" si="5"/>
        <v>0</v>
      </c>
      <c r="BG132" s="158">
        <f t="shared" si="6"/>
        <v>0</v>
      </c>
      <c r="BH132" s="158">
        <f t="shared" si="7"/>
        <v>0</v>
      </c>
      <c r="BI132" s="158">
        <f t="shared" si="8"/>
        <v>0</v>
      </c>
      <c r="BJ132" s="20" t="s">
        <v>79</v>
      </c>
      <c r="BK132" s="158">
        <f t="shared" si="9"/>
        <v>0</v>
      </c>
      <c r="BL132" s="20" t="s">
        <v>202</v>
      </c>
      <c r="BM132" s="157" t="s">
        <v>775</v>
      </c>
    </row>
    <row r="133" spans="1:65" s="2" customFormat="1" ht="24.2" customHeight="1">
      <c r="A133" s="35"/>
      <c r="B133" s="145"/>
      <c r="C133" s="146" t="s">
        <v>419</v>
      </c>
      <c r="D133" s="146" t="s">
        <v>197</v>
      </c>
      <c r="E133" s="147" t="s">
        <v>6106</v>
      </c>
      <c r="F133" s="148" t="s">
        <v>6107</v>
      </c>
      <c r="G133" s="149" t="s">
        <v>300</v>
      </c>
      <c r="H133" s="150">
        <v>8</v>
      </c>
      <c r="I133" s="151"/>
      <c r="J133" s="152">
        <f t="shared" si="0"/>
        <v>0</v>
      </c>
      <c r="K133" s="148" t="s">
        <v>6036</v>
      </c>
      <c r="L133" s="36"/>
      <c r="M133" s="153" t="s">
        <v>3</v>
      </c>
      <c r="N133" s="154" t="s">
        <v>43</v>
      </c>
      <c r="O133" s="56"/>
      <c r="P133" s="155">
        <f t="shared" si="1"/>
        <v>0</v>
      </c>
      <c r="Q133" s="155">
        <v>0</v>
      </c>
      <c r="R133" s="155">
        <f t="shared" si="2"/>
        <v>0</v>
      </c>
      <c r="S133" s="155">
        <v>0</v>
      </c>
      <c r="T133" s="156">
        <f t="shared" si="3"/>
        <v>0</v>
      </c>
      <c r="U133" s="35"/>
      <c r="V133" s="35"/>
      <c r="W133" s="35"/>
      <c r="X133" s="35"/>
      <c r="Y133" s="35"/>
      <c r="Z133" s="35"/>
      <c r="AA133" s="35"/>
      <c r="AB133" s="35"/>
      <c r="AC133" s="35"/>
      <c r="AD133" s="35"/>
      <c r="AE133" s="35"/>
      <c r="AR133" s="157" t="s">
        <v>202</v>
      </c>
      <c r="AT133" s="157" t="s">
        <v>197</v>
      </c>
      <c r="AU133" s="157" t="s">
        <v>81</v>
      </c>
      <c r="AY133" s="20" t="s">
        <v>195</v>
      </c>
      <c r="BE133" s="158">
        <f t="shared" si="4"/>
        <v>0</v>
      </c>
      <c r="BF133" s="158">
        <f t="shared" si="5"/>
        <v>0</v>
      </c>
      <c r="BG133" s="158">
        <f t="shared" si="6"/>
        <v>0</v>
      </c>
      <c r="BH133" s="158">
        <f t="shared" si="7"/>
        <v>0</v>
      </c>
      <c r="BI133" s="158">
        <f t="shared" si="8"/>
        <v>0</v>
      </c>
      <c r="BJ133" s="20" t="s">
        <v>79</v>
      </c>
      <c r="BK133" s="158">
        <f t="shared" si="9"/>
        <v>0</v>
      </c>
      <c r="BL133" s="20" t="s">
        <v>202</v>
      </c>
      <c r="BM133" s="157" t="s">
        <v>788</v>
      </c>
    </row>
    <row r="134" spans="1:65" s="2" customFormat="1" ht="24.2" customHeight="1">
      <c r="A134" s="35"/>
      <c r="B134" s="145"/>
      <c r="C134" s="146" t="s">
        <v>423</v>
      </c>
      <c r="D134" s="146" t="s">
        <v>197</v>
      </c>
      <c r="E134" s="147" t="s">
        <v>6108</v>
      </c>
      <c r="F134" s="148" t="s">
        <v>6109</v>
      </c>
      <c r="G134" s="149" t="s">
        <v>300</v>
      </c>
      <c r="H134" s="150">
        <v>4</v>
      </c>
      <c r="I134" s="151"/>
      <c r="J134" s="152">
        <f t="shared" si="0"/>
        <v>0</v>
      </c>
      <c r="K134" s="148" t="s">
        <v>6036</v>
      </c>
      <c r="L134" s="36"/>
      <c r="M134" s="153" t="s">
        <v>3</v>
      </c>
      <c r="N134" s="154" t="s">
        <v>43</v>
      </c>
      <c r="O134" s="56"/>
      <c r="P134" s="155">
        <f t="shared" si="1"/>
        <v>0</v>
      </c>
      <c r="Q134" s="155">
        <v>0</v>
      </c>
      <c r="R134" s="155">
        <f t="shared" si="2"/>
        <v>0</v>
      </c>
      <c r="S134" s="155">
        <v>0</v>
      </c>
      <c r="T134" s="156">
        <f t="shared" si="3"/>
        <v>0</v>
      </c>
      <c r="U134" s="35"/>
      <c r="V134" s="35"/>
      <c r="W134" s="35"/>
      <c r="X134" s="35"/>
      <c r="Y134" s="35"/>
      <c r="Z134" s="35"/>
      <c r="AA134" s="35"/>
      <c r="AB134" s="35"/>
      <c r="AC134" s="35"/>
      <c r="AD134" s="35"/>
      <c r="AE134" s="35"/>
      <c r="AR134" s="157" t="s">
        <v>202</v>
      </c>
      <c r="AT134" s="157" t="s">
        <v>197</v>
      </c>
      <c r="AU134" s="157" t="s">
        <v>81</v>
      </c>
      <c r="AY134" s="20" t="s">
        <v>195</v>
      </c>
      <c r="BE134" s="158">
        <f t="shared" si="4"/>
        <v>0</v>
      </c>
      <c r="BF134" s="158">
        <f t="shared" si="5"/>
        <v>0</v>
      </c>
      <c r="BG134" s="158">
        <f t="shared" si="6"/>
        <v>0</v>
      </c>
      <c r="BH134" s="158">
        <f t="shared" si="7"/>
        <v>0</v>
      </c>
      <c r="BI134" s="158">
        <f t="shared" si="8"/>
        <v>0</v>
      </c>
      <c r="BJ134" s="20" t="s">
        <v>79</v>
      </c>
      <c r="BK134" s="158">
        <f t="shared" si="9"/>
        <v>0</v>
      </c>
      <c r="BL134" s="20" t="s">
        <v>202</v>
      </c>
      <c r="BM134" s="157" t="s">
        <v>800</v>
      </c>
    </row>
    <row r="135" spans="1:65" s="2" customFormat="1" ht="14.45" customHeight="1">
      <c r="A135" s="35"/>
      <c r="B135" s="145"/>
      <c r="C135" s="146" t="s">
        <v>428</v>
      </c>
      <c r="D135" s="146" t="s">
        <v>197</v>
      </c>
      <c r="E135" s="147" t="s">
        <v>6110</v>
      </c>
      <c r="F135" s="148" t="s">
        <v>6111</v>
      </c>
      <c r="G135" s="149" t="s">
        <v>300</v>
      </c>
      <c r="H135" s="150">
        <v>12</v>
      </c>
      <c r="I135" s="151"/>
      <c r="J135" s="152">
        <f t="shared" si="0"/>
        <v>0</v>
      </c>
      <c r="K135" s="148" t="s">
        <v>6041</v>
      </c>
      <c r="L135" s="36"/>
      <c r="M135" s="153" t="s">
        <v>3</v>
      </c>
      <c r="N135" s="154" t="s">
        <v>43</v>
      </c>
      <c r="O135" s="56"/>
      <c r="P135" s="155">
        <f t="shared" si="1"/>
        <v>0</v>
      </c>
      <c r="Q135" s="155">
        <v>0</v>
      </c>
      <c r="R135" s="155">
        <f t="shared" si="2"/>
        <v>0</v>
      </c>
      <c r="S135" s="155">
        <v>0</v>
      </c>
      <c r="T135" s="156">
        <f t="shared" si="3"/>
        <v>0</v>
      </c>
      <c r="U135" s="35"/>
      <c r="V135" s="35"/>
      <c r="W135" s="35"/>
      <c r="X135" s="35"/>
      <c r="Y135" s="35"/>
      <c r="Z135" s="35"/>
      <c r="AA135" s="35"/>
      <c r="AB135" s="35"/>
      <c r="AC135" s="35"/>
      <c r="AD135" s="35"/>
      <c r="AE135" s="35"/>
      <c r="AR135" s="157" t="s">
        <v>202</v>
      </c>
      <c r="AT135" s="157" t="s">
        <v>197</v>
      </c>
      <c r="AU135" s="157" t="s">
        <v>81</v>
      </c>
      <c r="AY135" s="20" t="s">
        <v>195</v>
      </c>
      <c r="BE135" s="158">
        <f t="shared" si="4"/>
        <v>0</v>
      </c>
      <c r="BF135" s="158">
        <f t="shared" si="5"/>
        <v>0</v>
      </c>
      <c r="BG135" s="158">
        <f t="shared" si="6"/>
        <v>0</v>
      </c>
      <c r="BH135" s="158">
        <f t="shared" si="7"/>
        <v>0</v>
      </c>
      <c r="BI135" s="158">
        <f t="shared" si="8"/>
        <v>0</v>
      </c>
      <c r="BJ135" s="20" t="s">
        <v>79</v>
      </c>
      <c r="BK135" s="158">
        <f t="shared" si="9"/>
        <v>0</v>
      </c>
      <c r="BL135" s="20" t="s">
        <v>202</v>
      </c>
      <c r="BM135" s="157" t="s">
        <v>813</v>
      </c>
    </row>
    <row r="136" spans="1:65" s="2" customFormat="1" ht="24.2" customHeight="1">
      <c r="A136" s="35"/>
      <c r="B136" s="145"/>
      <c r="C136" s="146" t="s">
        <v>436</v>
      </c>
      <c r="D136" s="146" t="s">
        <v>197</v>
      </c>
      <c r="E136" s="147" t="s">
        <v>6112</v>
      </c>
      <c r="F136" s="148" t="s">
        <v>6113</v>
      </c>
      <c r="G136" s="149" t="s">
        <v>300</v>
      </c>
      <c r="H136" s="150">
        <v>12</v>
      </c>
      <c r="I136" s="151"/>
      <c r="J136" s="152">
        <f t="shared" si="0"/>
        <v>0</v>
      </c>
      <c r="K136" s="148" t="s">
        <v>6041</v>
      </c>
      <c r="L136" s="36"/>
      <c r="M136" s="153" t="s">
        <v>3</v>
      </c>
      <c r="N136" s="154" t="s">
        <v>43</v>
      </c>
      <c r="O136" s="56"/>
      <c r="P136" s="155">
        <f t="shared" si="1"/>
        <v>0</v>
      </c>
      <c r="Q136" s="155">
        <v>0</v>
      </c>
      <c r="R136" s="155">
        <f t="shared" si="2"/>
        <v>0</v>
      </c>
      <c r="S136" s="155">
        <v>0</v>
      </c>
      <c r="T136" s="156">
        <f t="shared" si="3"/>
        <v>0</v>
      </c>
      <c r="U136" s="35"/>
      <c r="V136" s="35"/>
      <c r="W136" s="35"/>
      <c r="X136" s="35"/>
      <c r="Y136" s="35"/>
      <c r="Z136" s="35"/>
      <c r="AA136" s="35"/>
      <c r="AB136" s="35"/>
      <c r="AC136" s="35"/>
      <c r="AD136" s="35"/>
      <c r="AE136" s="35"/>
      <c r="AR136" s="157" t="s">
        <v>202</v>
      </c>
      <c r="AT136" s="157" t="s">
        <v>197</v>
      </c>
      <c r="AU136" s="157" t="s">
        <v>81</v>
      </c>
      <c r="AY136" s="20" t="s">
        <v>195</v>
      </c>
      <c r="BE136" s="158">
        <f t="shared" si="4"/>
        <v>0</v>
      </c>
      <c r="BF136" s="158">
        <f t="shared" si="5"/>
        <v>0</v>
      </c>
      <c r="BG136" s="158">
        <f t="shared" si="6"/>
        <v>0</v>
      </c>
      <c r="BH136" s="158">
        <f t="shared" si="7"/>
        <v>0</v>
      </c>
      <c r="BI136" s="158">
        <f t="shared" si="8"/>
        <v>0</v>
      </c>
      <c r="BJ136" s="20" t="s">
        <v>79</v>
      </c>
      <c r="BK136" s="158">
        <f t="shared" si="9"/>
        <v>0</v>
      </c>
      <c r="BL136" s="20" t="s">
        <v>202</v>
      </c>
      <c r="BM136" s="157" t="s">
        <v>824</v>
      </c>
    </row>
    <row r="137" spans="1:65" s="2" customFormat="1" ht="14.45" customHeight="1">
      <c r="A137" s="35"/>
      <c r="B137" s="145"/>
      <c r="C137" s="146" t="s">
        <v>443</v>
      </c>
      <c r="D137" s="146" t="s">
        <v>197</v>
      </c>
      <c r="E137" s="147" t="s">
        <v>6114</v>
      </c>
      <c r="F137" s="148" t="s">
        <v>6115</v>
      </c>
      <c r="G137" s="149" t="s">
        <v>3194</v>
      </c>
      <c r="H137" s="199"/>
      <c r="I137" s="151"/>
      <c r="J137" s="152">
        <f t="shared" si="0"/>
        <v>0</v>
      </c>
      <c r="K137" s="148" t="s">
        <v>6036</v>
      </c>
      <c r="L137" s="36"/>
      <c r="M137" s="153" t="s">
        <v>3</v>
      </c>
      <c r="N137" s="154" t="s">
        <v>43</v>
      </c>
      <c r="O137" s="56"/>
      <c r="P137" s="155">
        <f t="shared" si="1"/>
        <v>0</v>
      </c>
      <c r="Q137" s="155">
        <v>0</v>
      </c>
      <c r="R137" s="155">
        <f t="shared" si="2"/>
        <v>0</v>
      </c>
      <c r="S137" s="155">
        <v>0</v>
      </c>
      <c r="T137" s="156">
        <f t="shared" si="3"/>
        <v>0</v>
      </c>
      <c r="U137" s="35"/>
      <c r="V137" s="35"/>
      <c r="W137" s="35"/>
      <c r="X137" s="35"/>
      <c r="Y137" s="35"/>
      <c r="Z137" s="35"/>
      <c r="AA137" s="35"/>
      <c r="AB137" s="35"/>
      <c r="AC137" s="35"/>
      <c r="AD137" s="35"/>
      <c r="AE137" s="35"/>
      <c r="AR137" s="157" t="s">
        <v>202</v>
      </c>
      <c r="AT137" s="157" t="s">
        <v>197</v>
      </c>
      <c r="AU137" s="157" t="s">
        <v>81</v>
      </c>
      <c r="AY137" s="20" t="s">
        <v>195</v>
      </c>
      <c r="BE137" s="158">
        <f t="shared" si="4"/>
        <v>0</v>
      </c>
      <c r="BF137" s="158">
        <f t="shared" si="5"/>
        <v>0</v>
      </c>
      <c r="BG137" s="158">
        <f t="shared" si="6"/>
        <v>0</v>
      </c>
      <c r="BH137" s="158">
        <f t="shared" si="7"/>
        <v>0</v>
      </c>
      <c r="BI137" s="158">
        <f t="shared" si="8"/>
        <v>0</v>
      </c>
      <c r="BJ137" s="20" t="s">
        <v>79</v>
      </c>
      <c r="BK137" s="158">
        <f t="shared" si="9"/>
        <v>0</v>
      </c>
      <c r="BL137" s="20" t="s">
        <v>202</v>
      </c>
      <c r="BM137" s="157" t="s">
        <v>836</v>
      </c>
    </row>
    <row r="138" spans="1:65" s="12" customFormat="1" ht="22.9" customHeight="1">
      <c r="B138" s="132"/>
      <c r="D138" s="133" t="s">
        <v>71</v>
      </c>
      <c r="E138" s="143" t="s">
        <v>4899</v>
      </c>
      <c r="F138" s="143" t="s">
        <v>6116</v>
      </c>
      <c r="I138" s="135"/>
      <c r="J138" s="144">
        <f>BK138</f>
        <v>0</v>
      </c>
      <c r="L138" s="132"/>
      <c r="M138" s="137"/>
      <c r="N138" s="138"/>
      <c r="O138" s="138"/>
      <c r="P138" s="139">
        <f>SUM(P139:P146)</f>
        <v>0</v>
      </c>
      <c r="Q138" s="138"/>
      <c r="R138" s="139">
        <f>SUM(R139:R146)</f>
        <v>0</v>
      </c>
      <c r="S138" s="138"/>
      <c r="T138" s="140">
        <f>SUM(T139:T146)</f>
        <v>0</v>
      </c>
      <c r="AR138" s="133" t="s">
        <v>79</v>
      </c>
      <c r="AT138" s="141" t="s">
        <v>71</v>
      </c>
      <c r="AU138" s="141" t="s">
        <v>79</v>
      </c>
      <c r="AY138" s="133" t="s">
        <v>195</v>
      </c>
      <c r="BK138" s="142">
        <f>SUM(BK139:BK146)</f>
        <v>0</v>
      </c>
    </row>
    <row r="139" spans="1:65" s="2" customFormat="1" ht="24.2" customHeight="1">
      <c r="A139" s="35"/>
      <c r="B139" s="145"/>
      <c r="C139" s="146" t="s">
        <v>448</v>
      </c>
      <c r="D139" s="146" t="s">
        <v>197</v>
      </c>
      <c r="E139" s="147" t="s">
        <v>6117</v>
      </c>
      <c r="F139" s="148" t="s">
        <v>6118</v>
      </c>
      <c r="G139" s="149" t="s">
        <v>4903</v>
      </c>
      <c r="H139" s="150">
        <v>2</v>
      </c>
      <c r="I139" s="151"/>
      <c r="J139" s="152">
        <f t="shared" ref="J139:J146" si="10">ROUND(I139*H139,2)</f>
        <v>0</v>
      </c>
      <c r="K139" s="148" t="s">
        <v>6036</v>
      </c>
      <c r="L139" s="36"/>
      <c r="M139" s="153" t="s">
        <v>3</v>
      </c>
      <c r="N139" s="154" t="s">
        <v>43</v>
      </c>
      <c r="O139" s="56"/>
      <c r="P139" s="155">
        <f t="shared" ref="P139:P146" si="11">O139*H139</f>
        <v>0</v>
      </c>
      <c r="Q139" s="155">
        <v>0</v>
      </c>
      <c r="R139" s="155">
        <f t="shared" ref="R139:R146" si="12">Q139*H139</f>
        <v>0</v>
      </c>
      <c r="S139" s="155">
        <v>0</v>
      </c>
      <c r="T139" s="156">
        <f t="shared" ref="T139:T146" si="13">S139*H139</f>
        <v>0</v>
      </c>
      <c r="U139" s="35"/>
      <c r="V139" s="35"/>
      <c r="W139" s="35"/>
      <c r="X139" s="35"/>
      <c r="Y139" s="35"/>
      <c r="Z139" s="35"/>
      <c r="AA139" s="35"/>
      <c r="AB139" s="35"/>
      <c r="AC139" s="35"/>
      <c r="AD139" s="35"/>
      <c r="AE139" s="35"/>
      <c r="AR139" s="157" t="s">
        <v>202</v>
      </c>
      <c r="AT139" s="157" t="s">
        <v>197</v>
      </c>
      <c r="AU139" s="157" t="s">
        <v>81</v>
      </c>
      <c r="AY139" s="20" t="s">
        <v>195</v>
      </c>
      <c r="BE139" s="158">
        <f t="shared" ref="BE139:BE146" si="14">IF(N139="základní",J139,0)</f>
        <v>0</v>
      </c>
      <c r="BF139" s="158">
        <f t="shared" ref="BF139:BF146" si="15">IF(N139="snížená",J139,0)</f>
        <v>0</v>
      </c>
      <c r="BG139" s="158">
        <f t="shared" ref="BG139:BG146" si="16">IF(N139="zákl. přenesená",J139,0)</f>
        <v>0</v>
      </c>
      <c r="BH139" s="158">
        <f t="shared" ref="BH139:BH146" si="17">IF(N139="sníž. přenesená",J139,0)</f>
        <v>0</v>
      </c>
      <c r="BI139" s="158">
        <f t="shared" ref="BI139:BI146" si="18">IF(N139="nulová",J139,0)</f>
        <v>0</v>
      </c>
      <c r="BJ139" s="20" t="s">
        <v>79</v>
      </c>
      <c r="BK139" s="158">
        <f t="shared" ref="BK139:BK146" si="19">ROUND(I139*H139,2)</f>
        <v>0</v>
      </c>
      <c r="BL139" s="20" t="s">
        <v>202</v>
      </c>
      <c r="BM139" s="157" t="s">
        <v>847</v>
      </c>
    </row>
    <row r="140" spans="1:65" s="2" customFormat="1" ht="24.2" customHeight="1">
      <c r="A140" s="35"/>
      <c r="B140" s="145"/>
      <c r="C140" s="146" t="s">
        <v>454</v>
      </c>
      <c r="D140" s="146" t="s">
        <v>197</v>
      </c>
      <c r="E140" s="147" t="s">
        <v>6119</v>
      </c>
      <c r="F140" s="148" t="s">
        <v>6120</v>
      </c>
      <c r="G140" s="149" t="s">
        <v>4903</v>
      </c>
      <c r="H140" s="150">
        <v>10</v>
      </c>
      <c r="I140" s="151"/>
      <c r="J140" s="152">
        <f t="shared" si="10"/>
        <v>0</v>
      </c>
      <c r="K140" s="148" t="s">
        <v>6036</v>
      </c>
      <c r="L140" s="36"/>
      <c r="M140" s="153" t="s">
        <v>3</v>
      </c>
      <c r="N140" s="154" t="s">
        <v>43</v>
      </c>
      <c r="O140" s="56"/>
      <c r="P140" s="155">
        <f t="shared" si="11"/>
        <v>0</v>
      </c>
      <c r="Q140" s="155">
        <v>0</v>
      </c>
      <c r="R140" s="155">
        <f t="shared" si="12"/>
        <v>0</v>
      </c>
      <c r="S140" s="155">
        <v>0</v>
      </c>
      <c r="T140" s="156">
        <f t="shared" si="13"/>
        <v>0</v>
      </c>
      <c r="U140" s="35"/>
      <c r="V140" s="35"/>
      <c r="W140" s="35"/>
      <c r="X140" s="35"/>
      <c r="Y140" s="35"/>
      <c r="Z140" s="35"/>
      <c r="AA140" s="35"/>
      <c r="AB140" s="35"/>
      <c r="AC140" s="35"/>
      <c r="AD140" s="35"/>
      <c r="AE140" s="35"/>
      <c r="AR140" s="157" t="s">
        <v>202</v>
      </c>
      <c r="AT140" s="157" t="s">
        <v>197</v>
      </c>
      <c r="AU140" s="157" t="s">
        <v>81</v>
      </c>
      <c r="AY140" s="20" t="s">
        <v>195</v>
      </c>
      <c r="BE140" s="158">
        <f t="shared" si="14"/>
        <v>0</v>
      </c>
      <c r="BF140" s="158">
        <f t="shared" si="15"/>
        <v>0</v>
      </c>
      <c r="BG140" s="158">
        <f t="shared" si="16"/>
        <v>0</v>
      </c>
      <c r="BH140" s="158">
        <f t="shared" si="17"/>
        <v>0</v>
      </c>
      <c r="BI140" s="158">
        <f t="shared" si="18"/>
        <v>0</v>
      </c>
      <c r="BJ140" s="20" t="s">
        <v>79</v>
      </c>
      <c r="BK140" s="158">
        <f t="shared" si="19"/>
        <v>0</v>
      </c>
      <c r="BL140" s="20" t="s">
        <v>202</v>
      </c>
      <c r="BM140" s="157" t="s">
        <v>858</v>
      </c>
    </row>
    <row r="141" spans="1:65" s="2" customFormat="1" ht="24.2" customHeight="1">
      <c r="A141" s="35"/>
      <c r="B141" s="145"/>
      <c r="C141" s="146" t="s">
        <v>459</v>
      </c>
      <c r="D141" s="146" t="s">
        <v>197</v>
      </c>
      <c r="E141" s="147" t="s">
        <v>6121</v>
      </c>
      <c r="F141" s="148" t="s">
        <v>6122</v>
      </c>
      <c r="G141" s="149" t="s">
        <v>4903</v>
      </c>
      <c r="H141" s="150">
        <v>4</v>
      </c>
      <c r="I141" s="151"/>
      <c r="J141" s="152">
        <f t="shared" si="10"/>
        <v>0</v>
      </c>
      <c r="K141" s="148" t="s">
        <v>6036</v>
      </c>
      <c r="L141" s="36"/>
      <c r="M141" s="153" t="s">
        <v>3</v>
      </c>
      <c r="N141" s="154" t="s">
        <v>43</v>
      </c>
      <c r="O141" s="56"/>
      <c r="P141" s="155">
        <f t="shared" si="11"/>
        <v>0</v>
      </c>
      <c r="Q141" s="155">
        <v>0</v>
      </c>
      <c r="R141" s="155">
        <f t="shared" si="12"/>
        <v>0</v>
      </c>
      <c r="S141" s="155">
        <v>0</v>
      </c>
      <c r="T141" s="156">
        <f t="shared" si="13"/>
        <v>0</v>
      </c>
      <c r="U141" s="35"/>
      <c r="V141" s="35"/>
      <c r="W141" s="35"/>
      <c r="X141" s="35"/>
      <c r="Y141" s="35"/>
      <c r="Z141" s="35"/>
      <c r="AA141" s="35"/>
      <c r="AB141" s="35"/>
      <c r="AC141" s="35"/>
      <c r="AD141" s="35"/>
      <c r="AE141" s="35"/>
      <c r="AR141" s="157" t="s">
        <v>202</v>
      </c>
      <c r="AT141" s="157" t="s">
        <v>197</v>
      </c>
      <c r="AU141" s="157" t="s">
        <v>81</v>
      </c>
      <c r="AY141" s="20" t="s">
        <v>195</v>
      </c>
      <c r="BE141" s="158">
        <f t="shared" si="14"/>
        <v>0</v>
      </c>
      <c r="BF141" s="158">
        <f t="shared" si="15"/>
        <v>0</v>
      </c>
      <c r="BG141" s="158">
        <f t="shared" si="16"/>
        <v>0</v>
      </c>
      <c r="BH141" s="158">
        <f t="shared" si="17"/>
        <v>0</v>
      </c>
      <c r="BI141" s="158">
        <f t="shared" si="18"/>
        <v>0</v>
      </c>
      <c r="BJ141" s="20" t="s">
        <v>79</v>
      </c>
      <c r="BK141" s="158">
        <f t="shared" si="19"/>
        <v>0</v>
      </c>
      <c r="BL141" s="20" t="s">
        <v>202</v>
      </c>
      <c r="BM141" s="157" t="s">
        <v>868</v>
      </c>
    </row>
    <row r="142" spans="1:65" s="2" customFormat="1" ht="24.2" customHeight="1">
      <c r="A142" s="35"/>
      <c r="B142" s="145"/>
      <c r="C142" s="146" t="s">
        <v>464</v>
      </c>
      <c r="D142" s="146" t="s">
        <v>197</v>
      </c>
      <c r="E142" s="147" t="s">
        <v>6123</v>
      </c>
      <c r="F142" s="148" t="s">
        <v>6124</v>
      </c>
      <c r="G142" s="149" t="s">
        <v>4903</v>
      </c>
      <c r="H142" s="150">
        <v>12</v>
      </c>
      <c r="I142" s="151"/>
      <c r="J142" s="152">
        <f t="shared" si="10"/>
        <v>0</v>
      </c>
      <c r="K142" s="148" t="s">
        <v>6036</v>
      </c>
      <c r="L142" s="36"/>
      <c r="M142" s="153" t="s">
        <v>3</v>
      </c>
      <c r="N142" s="154" t="s">
        <v>43</v>
      </c>
      <c r="O142" s="56"/>
      <c r="P142" s="155">
        <f t="shared" si="11"/>
        <v>0</v>
      </c>
      <c r="Q142" s="155">
        <v>0</v>
      </c>
      <c r="R142" s="155">
        <f t="shared" si="12"/>
        <v>0</v>
      </c>
      <c r="S142" s="155">
        <v>0</v>
      </c>
      <c r="T142" s="156">
        <f t="shared" si="13"/>
        <v>0</v>
      </c>
      <c r="U142" s="35"/>
      <c r="V142" s="35"/>
      <c r="W142" s="35"/>
      <c r="X142" s="35"/>
      <c r="Y142" s="35"/>
      <c r="Z142" s="35"/>
      <c r="AA142" s="35"/>
      <c r="AB142" s="35"/>
      <c r="AC142" s="35"/>
      <c r="AD142" s="35"/>
      <c r="AE142" s="35"/>
      <c r="AR142" s="157" t="s">
        <v>202</v>
      </c>
      <c r="AT142" s="157" t="s">
        <v>197</v>
      </c>
      <c r="AU142" s="157" t="s">
        <v>81</v>
      </c>
      <c r="AY142" s="20" t="s">
        <v>195</v>
      </c>
      <c r="BE142" s="158">
        <f t="shared" si="14"/>
        <v>0</v>
      </c>
      <c r="BF142" s="158">
        <f t="shared" si="15"/>
        <v>0</v>
      </c>
      <c r="BG142" s="158">
        <f t="shared" si="16"/>
        <v>0</v>
      </c>
      <c r="BH142" s="158">
        <f t="shared" si="17"/>
        <v>0</v>
      </c>
      <c r="BI142" s="158">
        <f t="shared" si="18"/>
        <v>0</v>
      </c>
      <c r="BJ142" s="20" t="s">
        <v>79</v>
      </c>
      <c r="BK142" s="158">
        <f t="shared" si="19"/>
        <v>0</v>
      </c>
      <c r="BL142" s="20" t="s">
        <v>202</v>
      </c>
      <c r="BM142" s="157" t="s">
        <v>878</v>
      </c>
    </row>
    <row r="143" spans="1:65" s="2" customFormat="1" ht="24.2" customHeight="1">
      <c r="A143" s="35"/>
      <c r="B143" s="145"/>
      <c r="C143" s="146" t="s">
        <v>471</v>
      </c>
      <c r="D143" s="146" t="s">
        <v>197</v>
      </c>
      <c r="E143" s="147" t="s">
        <v>6125</v>
      </c>
      <c r="F143" s="148" t="s">
        <v>6126</v>
      </c>
      <c r="G143" s="149" t="s">
        <v>4903</v>
      </c>
      <c r="H143" s="150">
        <v>4</v>
      </c>
      <c r="I143" s="151"/>
      <c r="J143" s="152">
        <f t="shared" si="10"/>
        <v>0</v>
      </c>
      <c r="K143" s="148" t="s">
        <v>6036</v>
      </c>
      <c r="L143" s="36"/>
      <c r="M143" s="153" t="s">
        <v>3</v>
      </c>
      <c r="N143" s="154" t="s">
        <v>43</v>
      </c>
      <c r="O143" s="56"/>
      <c r="P143" s="155">
        <f t="shared" si="11"/>
        <v>0</v>
      </c>
      <c r="Q143" s="155">
        <v>0</v>
      </c>
      <c r="R143" s="155">
        <f t="shared" si="12"/>
        <v>0</v>
      </c>
      <c r="S143" s="155">
        <v>0</v>
      </c>
      <c r="T143" s="156">
        <f t="shared" si="13"/>
        <v>0</v>
      </c>
      <c r="U143" s="35"/>
      <c r="V143" s="35"/>
      <c r="W143" s="35"/>
      <c r="X143" s="35"/>
      <c r="Y143" s="35"/>
      <c r="Z143" s="35"/>
      <c r="AA143" s="35"/>
      <c r="AB143" s="35"/>
      <c r="AC143" s="35"/>
      <c r="AD143" s="35"/>
      <c r="AE143" s="35"/>
      <c r="AR143" s="157" t="s">
        <v>202</v>
      </c>
      <c r="AT143" s="157" t="s">
        <v>197</v>
      </c>
      <c r="AU143" s="157" t="s">
        <v>81</v>
      </c>
      <c r="AY143" s="20" t="s">
        <v>195</v>
      </c>
      <c r="BE143" s="158">
        <f t="shared" si="14"/>
        <v>0</v>
      </c>
      <c r="BF143" s="158">
        <f t="shared" si="15"/>
        <v>0</v>
      </c>
      <c r="BG143" s="158">
        <f t="shared" si="16"/>
        <v>0</v>
      </c>
      <c r="BH143" s="158">
        <f t="shared" si="17"/>
        <v>0</v>
      </c>
      <c r="BI143" s="158">
        <f t="shared" si="18"/>
        <v>0</v>
      </c>
      <c r="BJ143" s="20" t="s">
        <v>79</v>
      </c>
      <c r="BK143" s="158">
        <f t="shared" si="19"/>
        <v>0</v>
      </c>
      <c r="BL143" s="20" t="s">
        <v>202</v>
      </c>
      <c r="BM143" s="157" t="s">
        <v>913</v>
      </c>
    </row>
    <row r="144" spans="1:65" s="2" customFormat="1" ht="24.2" customHeight="1">
      <c r="A144" s="35"/>
      <c r="B144" s="145"/>
      <c r="C144" s="146" t="s">
        <v>476</v>
      </c>
      <c r="D144" s="146" t="s">
        <v>197</v>
      </c>
      <c r="E144" s="147" t="s">
        <v>6127</v>
      </c>
      <c r="F144" s="148" t="s">
        <v>6128</v>
      </c>
      <c r="G144" s="149" t="s">
        <v>4903</v>
      </c>
      <c r="H144" s="150">
        <v>12</v>
      </c>
      <c r="I144" s="151"/>
      <c r="J144" s="152">
        <f t="shared" si="10"/>
        <v>0</v>
      </c>
      <c r="K144" s="148" t="s">
        <v>6036</v>
      </c>
      <c r="L144" s="36"/>
      <c r="M144" s="153" t="s">
        <v>3</v>
      </c>
      <c r="N144" s="154" t="s">
        <v>43</v>
      </c>
      <c r="O144" s="56"/>
      <c r="P144" s="155">
        <f t="shared" si="11"/>
        <v>0</v>
      </c>
      <c r="Q144" s="155">
        <v>0</v>
      </c>
      <c r="R144" s="155">
        <f t="shared" si="12"/>
        <v>0</v>
      </c>
      <c r="S144" s="155">
        <v>0</v>
      </c>
      <c r="T144" s="156">
        <f t="shared" si="13"/>
        <v>0</v>
      </c>
      <c r="U144" s="35"/>
      <c r="V144" s="35"/>
      <c r="W144" s="35"/>
      <c r="X144" s="35"/>
      <c r="Y144" s="35"/>
      <c r="Z144" s="35"/>
      <c r="AA144" s="35"/>
      <c r="AB144" s="35"/>
      <c r="AC144" s="35"/>
      <c r="AD144" s="35"/>
      <c r="AE144" s="35"/>
      <c r="AR144" s="157" t="s">
        <v>202</v>
      </c>
      <c r="AT144" s="157" t="s">
        <v>197</v>
      </c>
      <c r="AU144" s="157" t="s">
        <v>81</v>
      </c>
      <c r="AY144" s="20" t="s">
        <v>195</v>
      </c>
      <c r="BE144" s="158">
        <f t="shared" si="14"/>
        <v>0</v>
      </c>
      <c r="BF144" s="158">
        <f t="shared" si="15"/>
        <v>0</v>
      </c>
      <c r="BG144" s="158">
        <f t="shared" si="16"/>
        <v>0</v>
      </c>
      <c r="BH144" s="158">
        <f t="shared" si="17"/>
        <v>0</v>
      </c>
      <c r="BI144" s="158">
        <f t="shared" si="18"/>
        <v>0</v>
      </c>
      <c r="BJ144" s="20" t="s">
        <v>79</v>
      </c>
      <c r="BK144" s="158">
        <f t="shared" si="19"/>
        <v>0</v>
      </c>
      <c r="BL144" s="20" t="s">
        <v>202</v>
      </c>
      <c r="BM144" s="157" t="s">
        <v>967</v>
      </c>
    </row>
    <row r="145" spans="1:65" s="2" customFormat="1" ht="24.2" customHeight="1">
      <c r="A145" s="35"/>
      <c r="B145" s="145"/>
      <c r="C145" s="146" t="s">
        <v>481</v>
      </c>
      <c r="D145" s="146" t="s">
        <v>197</v>
      </c>
      <c r="E145" s="147" t="s">
        <v>6129</v>
      </c>
      <c r="F145" s="148" t="s">
        <v>6130</v>
      </c>
      <c r="G145" s="149" t="s">
        <v>4903</v>
      </c>
      <c r="H145" s="150">
        <v>8</v>
      </c>
      <c r="I145" s="151"/>
      <c r="J145" s="152">
        <f t="shared" si="10"/>
        <v>0</v>
      </c>
      <c r="K145" s="148" t="s">
        <v>6036</v>
      </c>
      <c r="L145" s="36"/>
      <c r="M145" s="153" t="s">
        <v>3</v>
      </c>
      <c r="N145" s="154" t="s">
        <v>43</v>
      </c>
      <c r="O145" s="56"/>
      <c r="P145" s="155">
        <f t="shared" si="11"/>
        <v>0</v>
      </c>
      <c r="Q145" s="155">
        <v>0</v>
      </c>
      <c r="R145" s="155">
        <f t="shared" si="12"/>
        <v>0</v>
      </c>
      <c r="S145" s="155">
        <v>0</v>
      </c>
      <c r="T145" s="156">
        <f t="shared" si="13"/>
        <v>0</v>
      </c>
      <c r="U145" s="35"/>
      <c r="V145" s="35"/>
      <c r="W145" s="35"/>
      <c r="X145" s="35"/>
      <c r="Y145" s="35"/>
      <c r="Z145" s="35"/>
      <c r="AA145" s="35"/>
      <c r="AB145" s="35"/>
      <c r="AC145" s="35"/>
      <c r="AD145" s="35"/>
      <c r="AE145" s="35"/>
      <c r="AR145" s="157" t="s">
        <v>202</v>
      </c>
      <c r="AT145" s="157" t="s">
        <v>197</v>
      </c>
      <c r="AU145" s="157" t="s">
        <v>81</v>
      </c>
      <c r="AY145" s="20" t="s">
        <v>195</v>
      </c>
      <c r="BE145" s="158">
        <f t="shared" si="14"/>
        <v>0</v>
      </c>
      <c r="BF145" s="158">
        <f t="shared" si="15"/>
        <v>0</v>
      </c>
      <c r="BG145" s="158">
        <f t="shared" si="16"/>
        <v>0</v>
      </c>
      <c r="BH145" s="158">
        <f t="shared" si="17"/>
        <v>0</v>
      </c>
      <c r="BI145" s="158">
        <f t="shared" si="18"/>
        <v>0</v>
      </c>
      <c r="BJ145" s="20" t="s">
        <v>79</v>
      </c>
      <c r="BK145" s="158">
        <f t="shared" si="19"/>
        <v>0</v>
      </c>
      <c r="BL145" s="20" t="s">
        <v>202</v>
      </c>
      <c r="BM145" s="157" t="s">
        <v>977</v>
      </c>
    </row>
    <row r="146" spans="1:65" s="2" customFormat="1" ht="24.2" customHeight="1">
      <c r="A146" s="35"/>
      <c r="B146" s="145"/>
      <c r="C146" s="146" t="s">
        <v>489</v>
      </c>
      <c r="D146" s="146" t="s">
        <v>197</v>
      </c>
      <c r="E146" s="147" t="s">
        <v>6131</v>
      </c>
      <c r="F146" s="148" t="s">
        <v>6132</v>
      </c>
      <c r="G146" s="149" t="s">
        <v>4903</v>
      </c>
      <c r="H146" s="150">
        <v>2</v>
      </c>
      <c r="I146" s="151"/>
      <c r="J146" s="152">
        <f t="shared" si="10"/>
        <v>0</v>
      </c>
      <c r="K146" s="148" t="s">
        <v>6036</v>
      </c>
      <c r="L146" s="36"/>
      <c r="M146" s="153" t="s">
        <v>3</v>
      </c>
      <c r="N146" s="154" t="s">
        <v>43</v>
      </c>
      <c r="O146" s="56"/>
      <c r="P146" s="155">
        <f t="shared" si="11"/>
        <v>0</v>
      </c>
      <c r="Q146" s="155">
        <v>0</v>
      </c>
      <c r="R146" s="155">
        <f t="shared" si="12"/>
        <v>0</v>
      </c>
      <c r="S146" s="155">
        <v>0</v>
      </c>
      <c r="T146" s="156">
        <f t="shared" si="13"/>
        <v>0</v>
      </c>
      <c r="U146" s="35"/>
      <c r="V146" s="35"/>
      <c r="W146" s="35"/>
      <c r="X146" s="35"/>
      <c r="Y146" s="35"/>
      <c r="Z146" s="35"/>
      <c r="AA146" s="35"/>
      <c r="AB146" s="35"/>
      <c r="AC146" s="35"/>
      <c r="AD146" s="35"/>
      <c r="AE146" s="35"/>
      <c r="AR146" s="157" t="s">
        <v>202</v>
      </c>
      <c r="AT146" s="157" t="s">
        <v>197</v>
      </c>
      <c r="AU146" s="157" t="s">
        <v>81</v>
      </c>
      <c r="AY146" s="20" t="s">
        <v>195</v>
      </c>
      <c r="BE146" s="158">
        <f t="shared" si="14"/>
        <v>0</v>
      </c>
      <c r="BF146" s="158">
        <f t="shared" si="15"/>
        <v>0</v>
      </c>
      <c r="BG146" s="158">
        <f t="shared" si="16"/>
        <v>0</v>
      </c>
      <c r="BH146" s="158">
        <f t="shared" si="17"/>
        <v>0</v>
      </c>
      <c r="BI146" s="158">
        <f t="shared" si="18"/>
        <v>0</v>
      </c>
      <c r="BJ146" s="20" t="s">
        <v>79</v>
      </c>
      <c r="BK146" s="158">
        <f t="shared" si="19"/>
        <v>0</v>
      </c>
      <c r="BL146" s="20" t="s">
        <v>202</v>
      </c>
      <c r="BM146" s="157" t="s">
        <v>1023</v>
      </c>
    </row>
    <row r="147" spans="1:65" s="12" customFormat="1" ht="22.9" customHeight="1">
      <c r="B147" s="132"/>
      <c r="D147" s="133" t="s">
        <v>71</v>
      </c>
      <c r="E147" s="143" t="s">
        <v>4934</v>
      </c>
      <c r="F147" s="143" t="s">
        <v>6133</v>
      </c>
      <c r="I147" s="135"/>
      <c r="J147" s="144">
        <f>BK147</f>
        <v>0</v>
      </c>
      <c r="L147" s="132"/>
      <c r="M147" s="137"/>
      <c r="N147" s="138"/>
      <c r="O147" s="138"/>
      <c r="P147" s="139">
        <f>SUM(P148:P164)</f>
        <v>0</v>
      </c>
      <c r="Q147" s="138"/>
      <c r="R147" s="139">
        <f>SUM(R148:R164)</f>
        <v>0</v>
      </c>
      <c r="S147" s="138"/>
      <c r="T147" s="140">
        <f>SUM(T148:T164)</f>
        <v>0</v>
      </c>
      <c r="AR147" s="133" t="s">
        <v>79</v>
      </c>
      <c r="AT147" s="141" t="s">
        <v>71</v>
      </c>
      <c r="AU147" s="141" t="s">
        <v>79</v>
      </c>
      <c r="AY147" s="133" t="s">
        <v>195</v>
      </c>
      <c r="BK147" s="142">
        <f>SUM(BK148:BK164)</f>
        <v>0</v>
      </c>
    </row>
    <row r="148" spans="1:65" s="2" customFormat="1" ht="14.45" customHeight="1">
      <c r="A148" s="35"/>
      <c r="B148" s="145"/>
      <c r="C148" s="146" t="s">
        <v>494</v>
      </c>
      <c r="D148" s="146" t="s">
        <v>197</v>
      </c>
      <c r="E148" s="147" t="s">
        <v>6134</v>
      </c>
      <c r="F148" s="148" t="s">
        <v>6135</v>
      </c>
      <c r="G148" s="149" t="s">
        <v>4903</v>
      </c>
      <c r="H148" s="150">
        <v>2</v>
      </c>
      <c r="I148" s="151"/>
      <c r="J148" s="152">
        <f t="shared" ref="J148:J164" si="20">ROUND(I148*H148,2)</f>
        <v>0</v>
      </c>
      <c r="K148" s="148" t="s">
        <v>6036</v>
      </c>
      <c r="L148" s="36"/>
      <c r="M148" s="153" t="s">
        <v>3</v>
      </c>
      <c r="N148" s="154" t="s">
        <v>43</v>
      </c>
      <c r="O148" s="56"/>
      <c r="P148" s="155">
        <f t="shared" ref="P148:P164" si="21">O148*H148</f>
        <v>0</v>
      </c>
      <c r="Q148" s="155">
        <v>0</v>
      </c>
      <c r="R148" s="155">
        <f t="shared" ref="R148:R164" si="22">Q148*H148</f>
        <v>0</v>
      </c>
      <c r="S148" s="155">
        <v>0</v>
      </c>
      <c r="T148" s="156">
        <f t="shared" ref="T148:T164" si="23">S148*H148</f>
        <v>0</v>
      </c>
      <c r="U148" s="35"/>
      <c r="V148" s="35"/>
      <c r="W148" s="35"/>
      <c r="X148" s="35"/>
      <c r="Y148" s="35"/>
      <c r="Z148" s="35"/>
      <c r="AA148" s="35"/>
      <c r="AB148" s="35"/>
      <c r="AC148" s="35"/>
      <c r="AD148" s="35"/>
      <c r="AE148" s="35"/>
      <c r="AR148" s="157" t="s">
        <v>202</v>
      </c>
      <c r="AT148" s="157" t="s">
        <v>197</v>
      </c>
      <c r="AU148" s="157" t="s">
        <v>81</v>
      </c>
      <c r="AY148" s="20" t="s">
        <v>195</v>
      </c>
      <c r="BE148" s="158">
        <f t="shared" ref="BE148:BE164" si="24">IF(N148="základní",J148,0)</f>
        <v>0</v>
      </c>
      <c r="BF148" s="158">
        <f t="shared" ref="BF148:BF164" si="25">IF(N148="snížená",J148,0)</f>
        <v>0</v>
      </c>
      <c r="BG148" s="158">
        <f t="shared" ref="BG148:BG164" si="26">IF(N148="zákl. přenesená",J148,0)</f>
        <v>0</v>
      </c>
      <c r="BH148" s="158">
        <f t="shared" ref="BH148:BH164" si="27">IF(N148="sníž. přenesená",J148,0)</f>
        <v>0</v>
      </c>
      <c r="BI148" s="158">
        <f t="shared" ref="BI148:BI164" si="28">IF(N148="nulová",J148,0)</f>
        <v>0</v>
      </c>
      <c r="BJ148" s="20" t="s">
        <v>79</v>
      </c>
      <c r="BK148" s="158">
        <f t="shared" ref="BK148:BK164" si="29">ROUND(I148*H148,2)</f>
        <v>0</v>
      </c>
      <c r="BL148" s="20" t="s">
        <v>202</v>
      </c>
      <c r="BM148" s="157" t="s">
        <v>1042</v>
      </c>
    </row>
    <row r="149" spans="1:65" s="2" customFormat="1" ht="24.2" customHeight="1">
      <c r="A149" s="35"/>
      <c r="B149" s="145"/>
      <c r="C149" s="146" t="s">
        <v>501</v>
      </c>
      <c r="D149" s="146" t="s">
        <v>197</v>
      </c>
      <c r="E149" s="147" t="s">
        <v>6136</v>
      </c>
      <c r="F149" s="148" t="s">
        <v>6137</v>
      </c>
      <c r="G149" s="149" t="s">
        <v>4903</v>
      </c>
      <c r="H149" s="150">
        <v>10</v>
      </c>
      <c r="I149" s="151"/>
      <c r="J149" s="152">
        <f t="shared" si="20"/>
        <v>0</v>
      </c>
      <c r="K149" s="148" t="s">
        <v>6036</v>
      </c>
      <c r="L149" s="36"/>
      <c r="M149" s="153" t="s">
        <v>3</v>
      </c>
      <c r="N149" s="154" t="s">
        <v>43</v>
      </c>
      <c r="O149" s="56"/>
      <c r="P149" s="155">
        <f t="shared" si="21"/>
        <v>0</v>
      </c>
      <c r="Q149" s="155">
        <v>0</v>
      </c>
      <c r="R149" s="155">
        <f t="shared" si="22"/>
        <v>0</v>
      </c>
      <c r="S149" s="155">
        <v>0</v>
      </c>
      <c r="T149" s="156">
        <f t="shared" si="23"/>
        <v>0</v>
      </c>
      <c r="U149" s="35"/>
      <c r="V149" s="35"/>
      <c r="W149" s="35"/>
      <c r="X149" s="35"/>
      <c r="Y149" s="35"/>
      <c r="Z149" s="35"/>
      <c r="AA149" s="35"/>
      <c r="AB149" s="35"/>
      <c r="AC149" s="35"/>
      <c r="AD149" s="35"/>
      <c r="AE149" s="35"/>
      <c r="AR149" s="157" t="s">
        <v>202</v>
      </c>
      <c r="AT149" s="157" t="s">
        <v>197</v>
      </c>
      <c r="AU149" s="157" t="s">
        <v>81</v>
      </c>
      <c r="AY149" s="20" t="s">
        <v>195</v>
      </c>
      <c r="BE149" s="158">
        <f t="shared" si="24"/>
        <v>0</v>
      </c>
      <c r="BF149" s="158">
        <f t="shared" si="25"/>
        <v>0</v>
      </c>
      <c r="BG149" s="158">
        <f t="shared" si="26"/>
        <v>0</v>
      </c>
      <c r="BH149" s="158">
        <f t="shared" si="27"/>
        <v>0</v>
      </c>
      <c r="BI149" s="158">
        <f t="shared" si="28"/>
        <v>0</v>
      </c>
      <c r="BJ149" s="20" t="s">
        <v>79</v>
      </c>
      <c r="BK149" s="158">
        <f t="shared" si="29"/>
        <v>0</v>
      </c>
      <c r="BL149" s="20" t="s">
        <v>202</v>
      </c>
      <c r="BM149" s="157" t="s">
        <v>1053</v>
      </c>
    </row>
    <row r="150" spans="1:65" s="2" customFormat="1" ht="24.2" customHeight="1">
      <c r="A150" s="35"/>
      <c r="B150" s="145"/>
      <c r="C150" s="146" t="s">
        <v>508</v>
      </c>
      <c r="D150" s="146" t="s">
        <v>197</v>
      </c>
      <c r="E150" s="147" t="s">
        <v>6138</v>
      </c>
      <c r="F150" s="148" t="s">
        <v>6139</v>
      </c>
      <c r="G150" s="149" t="s">
        <v>4903</v>
      </c>
      <c r="H150" s="150">
        <v>2</v>
      </c>
      <c r="I150" s="151"/>
      <c r="J150" s="152">
        <f t="shared" si="20"/>
        <v>0</v>
      </c>
      <c r="K150" s="148" t="s">
        <v>6036</v>
      </c>
      <c r="L150" s="36"/>
      <c r="M150" s="153" t="s">
        <v>3</v>
      </c>
      <c r="N150" s="154" t="s">
        <v>43</v>
      </c>
      <c r="O150" s="56"/>
      <c r="P150" s="155">
        <f t="shared" si="21"/>
        <v>0</v>
      </c>
      <c r="Q150" s="155">
        <v>0</v>
      </c>
      <c r="R150" s="155">
        <f t="shared" si="22"/>
        <v>0</v>
      </c>
      <c r="S150" s="155">
        <v>0</v>
      </c>
      <c r="T150" s="156">
        <f t="shared" si="23"/>
        <v>0</v>
      </c>
      <c r="U150" s="35"/>
      <c r="V150" s="35"/>
      <c r="W150" s="35"/>
      <c r="X150" s="35"/>
      <c r="Y150" s="35"/>
      <c r="Z150" s="35"/>
      <c r="AA150" s="35"/>
      <c r="AB150" s="35"/>
      <c r="AC150" s="35"/>
      <c r="AD150" s="35"/>
      <c r="AE150" s="35"/>
      <c r="AR150" s="157" t="s">
        <v>202</v>
      </c>
      <c r="AT150" s="157" t="s">
        <v>197</v>
      </c>
      <c r="AU150" s="157" t="s">
        <v>81</v>
      </c>
      <c r="AY150" s="20" t="s">
        <v>195</v>
      </c>
      <c r="BE150" s="158">
        <f t="shared" si="24"/>
        <v>0</v>
      </c>
      <c r="BF150" s="158">
        <f t="shared" si="25"/>
        <v>0</v>
      </c>
      <c r="BG150" s="158">
        <f t="shared" si="26"/>
        <v>0</v>
      </c>
      <c r="BH150" s="158">
        <f t="shared" si="27"/>
        <v>0</v>
      </c>
      <c r="BI150" s="158">
        <f t="shared" si="28"/>
        <v>0</v>
      </c>
      <c r="BJ150" s="20" t="s">
        <v>79</v>
      </c>
      <c r="BK150" s="158">
        <f t="shared" si="29"/>
        <v>0</v>
      </c>
      <c r="BL150" s="20" t="s">
        <v>202</v>
      </c>
      <c r="BM150" s="157" t="s">
        <v>1068</v>
      </c>
    </row>
    <row r="151" spans="1:65" s="2" customFormat="1" ht="24.2" customHeight="1">
      <c r="A151" s="35"/>
      <c r="B151" s="145"/>
      <c r="C151" s="146" t="s">
        <v>517</v>
      </c>
      <c r="D151" s="146" t="s">
        <v>197</v>
      </c>
      <c r="E151" s="147" t="s">
        <v>6140</v>
      </c>
      <c r="F151" s="148" t="s">
        <v>6141</v>
      </c>
      <c r="G151" s="149" t="s">
        <v>4903</v>
      </c>
      <c r="H151" s="150">
        <v>8</v>
      </c>
      <c r="I151" s="151"/>
      <c r="J151" s="152">
        <f t="shared" si="20"/>
        <v>0</v>
      </c>
      <c r="K151" s="148" t="s">
        <v>6036</v>
      </c>
      <c r="L151" s="36"/>
      <c r="M151" s="153" t="s">
        <v>3</v>
      </c>
      <c r="N151" s="154" t="s">
        <v>43</v>
      </c>
      <c r="O151" s="56"/>
      <c r="P151" s="155">
        <f t="shared" si="21"/>
        <v>0</v>
      </c>
      <c r="Q151" s="155">
        <v>0</v>
      </c>
      <c r="R151" s="155">
        <f t="shared" si="22"/>
        <v>0</v>
      </c>
      <c r="S151" s="155">
        <v>0</v>
      </c>
      <c r="T151" s="156">
        <f t="shared" si="23"/>
        <v>0</v>
      </c>
      <c r="U151" s="35"/>
      <c r="V151" s="35"/>
      <c r="W151" s="35"/>
      <c r="X151" s="35"/>
      <c r="Y151" s="35"/>
      <c r="Z151" s="35"/>
      <c r="AA151" s="35"/>
      <c r="AB151" s="35"/>
      <c r="AC151" s="35"/>
      <c r="AD151" s="35"/>
      <c r="AE151" s="35"/>
      <c r="AR151" s="157" t="s">
        <v>202</v>
      </c>
      <c r="AT151" s="157" t="s">
        <v>197</v>
      </c>
      <c r="AU151" s="157" t="s">
        <v>81</v>
      </c>
      <c r="AY151" s="20" t="s">
        <v>195</v>
      </c>
      <c r="BE151" s="158">
        <f t="shared" si="24"/>
        <v>0</v>
      </c>
      <c r="BF151" s="158">
        <f t="shared" si="25"/>
        <v>0</v>
      </c>
      <c r="BG151" s="158">
        <f t="shared" si="26"/>
        <v>0</v>
      </c>
      <c r="BH151" s="158">
        <f t="shared" si="27"/>
        <v>0</v>
      </c>
      <c r="BI151" s="158">
        <f t="shared" si="28"/>
        <v>0</v>
      </c>
      <c r="BJ151" s="20" t="s">
        <v>79</v>
      </c>
      <c r="BK151" s="158">
        <f t="shared" si="29"/>
        <v>0</v>
      </c>
      <c r="BL151" s="20" t="s">
        <v>202</v>
      </c>
      <c r="BM151" s="157" t="s">
        <v>1097</v>
      </c>
    </row>
    <row r="152" spans="1:65" s="2" customFormat="1" ht="24.2" customHeight="1">
      <c r="A152" s="35"/>
      <c r="B152" s="145"/>
      <c r="C152" s="146" t="s">
        <v>522</v>
      </c>
      <c r="D152" s="146" t="s">
        <v>197</v>
      </c>
      <c r="E152" s="147" t="s">
        <v>6142</v>
      </c>
      <c r="F152" s="148" t="s">
        <v>6143</v>
      </c>
      <c r="G152" s="149" t="s">
        <v>4903</v>
      </c>
      <c r="H152" s="150">
        <v>2</v>
      </c>
      <c r="I152" s="151"/>
      <c r="J152" s="152">
        <f t="shared" si="20"/>
        <v>0</v>
      </c>
      <c r="K152" s="148" t="s">
        <v>6036</v>
      </c>
      <c r="L152" s="36"/>
      <c r="M152" s="153" t="s">
        <v>3</v>
      </c>
      <c r="N152" s="154" t="s">
        <v>43</v>
      </c>
      <c r="O152" s="56"/>
      <c r="P152" s="155">
        <f t="shared" si="21"/>
        <v>0</v>
      </c>
      <c r="Q152" s="155">
        <v>0</v>
      </c>
      <c r="R152" s="155">
        <f t="shared" si="22"/>
        <v>0</v>
      </c>
      <c r="S152" s="155">
        <v>0</v>
      </c>
      <c r="T152" s="156">
        <f t="shared" si="23"/>
        <v>0</v>
      </c>
      <c r="U152" s="35"/>
      <c r="V152" s="35"/>
      <c r="W152" s="35"/>
      <c r="X152" s="35"/>
      <c r="Y152" s="35"/>
      <c r="Z152" s="35"/>
      <c r="AA152" s="35"/>
      <c r="AB152" s="35"/>
      <c r="AC152" s="35"/>
      <c r="AD152" s="35"/>
      <c r="AE152" s="35"/>
      <c r="AR152" s="157" t="s">
        <v>202</v>
      </c>
      <c r="AT152" s="157" t="s">
        <v>197</v>
      </c>
      <c r="AU152" s="157" t="s">
        <v>81</v>
      </c>
      <c r="AY152" s="20" t="s">
        <v>195</v>
      </c>
      <c r="BE152" s="158">
        <f t="shared" si="24"/>
        <v>0</v>
      </c>
      <c r="BF152" s="158">
        <f t="shared" si="25"/>
        <v>0</v>
      </c>
      <c r="BG152" s="158">
        <f t="shared" si="26"/>
        <v>0</v>
      </c>
      <c r="BH152" s="158">
        <f t="shared" si="27"/>
        <v>0</v>
      </c>
      <c r="BI152" s="158">
        <f t="shared" si="28"/>
        <v>0</v>
      </c>
      <c r="BJ152" s="20" t="s">
        <v>79</v>
      </c>
      <c r="BK152" s="158">
        <f t="shared" si="29"/>
        <v>0</v>
      </c>
      <c r="BL152" s="20" t="s">
        <v>202</v>
      </c>
      <c r="BM152" s="157" t="s">
        <v>1120</v>
      </c>
    </row>
    <row r="153" spans="1:65" s="2" customFormat="1" ht="14.45" customHeight="1">
      <c r="A153" s="35"/>
      <c r="B153" s="145"/>
      <c r="C153" s="146" t="s">
        <v>542</v>
      </c>
      <c r="D153" s="146" t="s">
        <v>197</v>
      </c>
      <c r="E153" s="147" t="s">
        <v>6144</v>
      </c>
      <c r="F153" s="148" t="s">
        <v>6145</v>
      </c>
      <c r="G153" s="149" t="s">
        <v>6146</v>
      </c>
      <c r="H153" s="150">
        <v>46</v>
      </c>
      <c r="I153" s="151"/>
      <c r="J153" s="152">
        <f t="shared" si="20"/>
        <v>0</v>
      </c>
      <c r="K153" s="148" t="s">
        <v>6036</v>
      </c>
      <c r="L153" s="36"/>
      <c r="M153" s="153" t="s">
        <v>3</v>
      </c>
      <c r="N153" s="154" t="s">
        <v>43</v>
      </c>
      <c r="O153" s="56"/>
      <c r="P153" s="155">
        <f t="shared" si="21"/>
        <v>0</v>
      </c>
      <c r="Q153" s="155">
        <v>0</v>
      </c>
      <c r="R153" s="155">
        <f t="shared" si="22"/>
        <v>0</v>
      </c>
      <c r="S153" s="155">
        <v>0</v>
      </c>
      <c r="T153" s="156">
        <f t="shared" si="23"/>
        <v>0</v>
      </c>
      <c r="U153" s="35"/>
      <c r="V153" s="35"/>
      <c r="W153" s="35"/>
      <c r="X153" s="35"/>
      <c r="Y153" s="35"/>
      <c r="Z153" s="35"/>
      <c r="AA153" s="35"/>
      <c r="AB153" s="35"/>
      <c r="AC153" s="35"/>
      <c r="AD153" s="35"/>
      <c r="AE153" s="35"/>
      <c r="AR153" s="157" t="s">
        <v>202</v>
      </c>
      <c r="AT153" s="157" t="s">
        <v>197</v>
      </c>
      <c r="AU153" s="157" t="s">
        <v>81</v>
      </c>
      <c r="AY153" s="20" t="s">
        <v>195</v>
      </c>
      <c r="BE153" s="158">
        <f t="shared" si="24"/>
        <v>0</v>
      </c>
      <c r="BF153" s="158">
        <f t="shared" si="25"/>
        <v>0</v>
      </c>
      <c r="BG153" s="158">
        <f t="shared" si="26"/>
        <v>0</v>
      </c>
      <c r="BH153" s="158">
        <f t="shared" si="27"/>
        <v>0</v>
      </c>
      <c r="BI153" s="158">
        <f t="shared" si="28"/>
        <v>0</v>
      </c>
      <c r="BJ153" s="20" t="s">
        <v>79</v>
      </c>
      <c r="BK153" s="158">
        <f t="shared" si="29"/>
        <v>0</v>
      </c>
      <c r="BL153" s="20" t="s">
        <v>202</v>
      </c>
      <c r="BM153" s="157" t="s">
        <v>1129</v>
      </c>
    </row>
    <row r="154" spans="1:65" s="2" customFormat="1" ht="257.10000000000002" customHeight="1">
      <c r="A154" s="35"/>
      <c r="B154" s="145"/>
      <c r="C154" s="146" t="s">
        <v>624</v>
      </c>
      <c r="D154" s="146" t="s">
        <v>197</v>
      </c>
      <c r="E154" s="147" t="s">
        <v>6147</v>
      </c>
      <c r="F154" s="148" t="s">
        <v>6148</v>
      </c>
      <c r="G154" s="149" t="s">
        <v>4903</v>
      </c>
      <c r="H154" s="150">
        <v>2</v>
      </c>
      <c r="I154" s="151"/>
      <c r="J154" s="152">
        <f t="shared" si="20"/>
        <v>0</v>
      </c>
      <c r="K154" s="148" t="s">
        <v>6041</v>
      </c>
      <c r="L154" s="36"/>
      <c r="M154" s="153" t="s">
        <v>3</v>
      </c>
      <c r="N154" s="154" t="s">
        <v>43</v>
      </c>
      <c r="O154" s="56"/>
      <c r="P154" s="155">
        <f t="shared" si="21"/>
        <v>0</v>
      </c>
      <c r="Q154" s="155">
        <v>0</v>
      </c>
      <c r="R154" s="155">
        <f t="shared" si="22"/>
        <v>0</v>
      </c>
      <c r="S154" s="155">
        <v>0</v>
      </c>
      <c r="T154" s="156">
        <f t="shared" si="23"/>
        <v>0</v>
      </c>
      <c r="U154" s="35"/>
      <c r="V154" s="35"/>
      <c r="W154" s="35"/>
      <c r="X154" s="35"/>
      <c r="Y154" s="35"/>
      <c r="Z154" s="35"/>
      <c r="AA154" s="35"/>
      <c r="AB154" s="35"/>
      <c r="AC154" s="35"/>
      <c r="AD154" s="35"/>
      <c r="AE154" s="35"/>
      <c r="AR154" s="157" t="s">
        <v>202</v>
      </c>
      <c r="AT154" s="157" t="s">
        <v>197</v>
      </c>
      <c r="AU154" s="157" t="s">
        <v>81</v>
      </c>
      <c r="AY154" s="20" t="s">
        <v>195</v>
      </c>
      <c r="BE154" s="158">
        <f t="shared" si="24"/>
        <v>0</v>
      </c>
      <c r="BF154" s="158">
        <f t="shared" si="25"/>
        <v>0</v>
      </c>
      <c r="BG154" s="158">
        <f t="shared" si="26"/>
        <v>0</v>
      </c>
      <c r="BH154" s="158">
        <f t="shared" si="27"/>
        <v>0</v>
      </c>
      <c r="BI154" s="158">
        <f t="shared" si="28"/>
        <v>0</v>
      </c>
      <c r="BJ154" s="20" t="s">
        <v>79</v>
      </c>
      <c r="BK154" s="158">
        <f t="shared" si="29"/>
        <v>0</v>
      </c>
      <c r="BL154" s="20" t="s">
        <v>202</v>
      </c>
      <c r="BM154" s="157" t="s">
        <v>1137</v>
      </c>
    </row>
    <row r="155" spans="1:65" s="2" customFormat="1" ht="49.15" customHeight="1">
      <c r="A155" s="35"/>
      <c r="B155" s="145"/>
      <c r="C155" s="146" t="s">
        <v>701</v>
      </c>
      <c r="D155" s="146" t="s">
        <v>197</v>
      </c>
      <c r="E155" s="147" t="s">
        <v>6149</v>
      </c>
      <c r="F155" s="148" t="s">
        <v>6150</v>
      </c>
      <c r="G155" s="149" t="s">
        <v>4903</v>
      </c>
      <c r="H155" s="150">
        <v>2</v>
      </c>
      <c r="I155" s="151"/>
      <c r="J155" s="152">
        <f t="shared" si="20"/>
        <v>0</v>
      </c>
      <c r="K155" s="148" t="s">
        <v>6041</v>
      </c>
      <c r="L155" s="36"/>
      <c r="M155" s="153" t="s">
        <v>3</v>
      </c>
      <c r="N155" s="154" t="s">
        <v>43</v>
      </c>
      <c r="O155" s="56"/>
      <c r="P155" s="155">
        <f t="shared" si="21"/>
        <v>0</v>
      </c>
      <c r="Q155" s="155">
        <v>0</v>
      </c>
      <c r="R155" s="155">
        <f t="shared" si="22"/>
        <v>0</v>
      </c>
      <c r="S155" s="155">
        <v>0</v>
      </c>
      <c r="T155" s="156">
        <f t="shared" si="23"/>
        <v>0</v>
      </c>
      <c r="U155" s="35"/>
      <c r="V155" s="35"/>
      <c r="W155" s="35"/>
      <c r="X155" s="35"/>
      <c r="Y155" s="35"/>
      <c r="Z155" s="35"/>
      <c r="AA155" s="35"/>
      <c r="AB155" s="35"/>
      <c r="AC155" s="35"/>
      <c r="AD155" s="35"/>
      <c r="AE155" s="35"/>
      <c r="AR155" s="157" t="s">
        <v>202</v>
      </c>
      <c r="AT155" s="157" t="s">
        <v>197</v>
      </c>
      <c r="AU155" s="157" t="s">
        <v>81</v>
      </c>
      <c r="AY155" s="20" t="s">
        <v>195</v>
      </c>
      <c r="BE155" s="158">
        <f t="shared" si="24"/>
        <v>0</v>
      </c>
      <c r="BF155" s="158">
        <f t="shared" si="25"/>
        <v>0</v>
      </c>
      <c r="BG155" s="158">
        <f t="shared" si="26"/>
        <v>0</v>
      </c>
      <c r="BH155" s="158">
        <f t="shared" si="27"/>
        <v>0</v>
      </c>
      <c r="BI155" s="158">
        <f t="shared" si="28"/>
        <v>0</v>
      </c>
      <c r="BJ155" s="20" t="s">
        <v>79</v>
      </c>
      <c r="BK155" s="158">
        <f t="shared" si="29"/>
        <v>0</v>
      </c>
      <c r="BL155" s="20" t="s">
        <v>202</v>
      </c>
      <c r="BM155" s="157" t="s">
        <v>1152</v>
      </c>
    </row>
    <row r="156" spans="1:65" s="2" customFormat="1" ht="24.2" customHeight="1">
      <c r="A156" s="35"/>
      <c r="B156" s="145"/>
      <c r="C156" s="146" t="s">
        <v>705</v>
      </c>
      <c r="D156" s="146" t="s">
        <v>197</v>
      </c>
      <c r="E156" s="147" t="s">
        <v>6151</v>
      </c>
      <c r="F156" s="148" t="s">
        <v>6152</v>
      </c>
      <c r="G156" s="149" t="s">
        <v>321</v>
      </c>
      <c r="H156" s="150">
        <v>80</v>
      </c>
      <c r="I156" s="151"/>
      <c r="J156" s="152">
        <f t="shared" si="20"/>
        <v>0</v>
      </c>
      <c r="K156" s="148" t="s">
        <v>6041</v>
      </c>
      <c r="L156" s="36"/>
      <c r="M156" s="153" t="s">
        <v>3</v>
      </c>
      <c r="N156" s="154" t="s">
        <v>43</v>
      </c>
      <c r="O156" s="56"/>
      <c r="P156" s="155">
        <f t="shared" si="21"/>
        <v>0</v>
      </c>
      <c r="Q156" s="155">
        <v>0</v>
      </c>
      <c r="R156" s="155">
        <f t="shared" si="22"/>
        <v>0</v>
      </c>
      <c r="S156" s="155">
        <v>0</v>
      </c>
      <c r="T156" s="156">
        <f t="shared" si="23"/>
        <v>0</v>
      </c>
      <c r="U156" s="35"/>
      <c r="V156" s="35"/>
      <c r="W156" s="35"/>
      <c r="X156" s="35"/>
      <c r="Y156" s="35"/>
      <c r="Z156" s="35"/>
      <c r="AA156" s="35"/>
      <c r="AB156" s="35"/>
      <c r="AC156" s="35"/>
      <c r="AD156" s="35"/>
      <c r="AE156" s="35"/>
      <c r="AR156" s="157" t="s">
        <v>202</v>
      </c>
      <c r="AT156" s="157" t="s">
        <v>197</v>
      </c>
      <c r="AU156" s="157" t="s">
        <v>81</v>
      </c>
      <c r="AY156" s="20" t="s">
        <v>195</v>
      </c>
      <c r="BE156" s="158">
        <f t="shared" si="24"/>
        <v>0</v>
      </c>
      <c r="BF156" s="158">
        <f t="shared" si="25"/>
        <v>0</v>
      </c>
      <c r="BG156" s="158">
        <f t="shared" si="26"/>
        <v>0</v>
      </c>
      <c r="BH156" s="158">
        <f t="shared" si="27"/>
        <v>0</v>
      </c>
      <c r="BI156" s="158">
        <f t="shared" si="28"/>
        <v>0</v>
      </c>
      <c r="BJ156" s="20" t="s">
        <v>79</v>
      </c>
      <c r="BK156" s="158">
        <f t="shared" si="29"/>
        <v>0</v>
      </c>
      <c r="BL156" s="20" t="s">
        <v>202</v>
      </c>
      <c r="BM156" s="157" t="s">
        <v>1163</v>
      </c>
    </row>
    <row r="157" spans="1:65" s="2" customFormat="1" ht="14.45" customHeight="1">
      <c r="A157" s="35"/>
      <c r="B157" s="145"/>
      <c r="C157" s="146" t="s">
        <v>714</v>
      </c>
      <c r="D157" s="146" t="s">
        <v>197</v>
      </c>
      <c r="E157" s="147" t="s">
        <v>6153</v>
      </c>
      <c r="F157" s="148" t="s">
        <v>6154</v>
      </c>
      <c r="G157" s="149" t="s">
        <v>3995</v>
      </c>
      <c r="H157" s="150">
        <v>72</v>
      </c>
      <c r="I157" s="151"/>
      <c r="J157" s="152">
        <f t="shared" si="20"/>
        <v>0</v>
      </c>
      <c r="K157" s="148" t="s">
        <v>6041</v>
      </c>
      <c r="L157" s="36"/>
      <c r="M157" s="153" t="s">
        <v>3</v>
      </c>
      <c r="N157" s="154" t="s">
        <v>43</v>
      </c>
      <c r="O157" s="56"/>
      <c r="P157" s="155">
        <f t="shared" si="21"/>
        <v>0</v>
      </c>
      <c r="Q157" s="155">
        <v>0</v>
      </c>
      <c r="R157" s="155">
        <f t="shared" si="22"/>
        <v>0</v>
      </c>
      <c r="S157" s="155">
        <v>0</v>
      </c>
      <c r="T157" s="156">
        <f t="shared" si="23"/>
        <v>0</v>
      </c>
      <c r="U157" s="35"/>
      <c r="V157" s="35"/>
      <c r="W157" s="35"/>
      <c r="X157" s="35"/>
      <c r="Y157" s="35"/>
      <c r="Z157" s="35"/>
      <c r="AA157" s="35"/>
      <c r="AB157" s="35"/>
      <c r="AC157" s="35"/>
      <c r="AD157" s="35"/>
      <c r="AE157" s="35"/>
      <c r="AR157" s="157" t="s">
        <v>202</v>
      </c>
      <c r="AT157" s="157" t="s">
        <v>197</v>
      </c>
      <c r="AU157" s="157" t="s">
        <v>81</v>
      </c>
      <c r="AY157" s="20" t="s">
        <v>195</v>
      </c>
      <c r="BE157" s="158">
        <f t="shared" si="24"/>
        <v>0</v>
      </c>
      <c r="BF157" s="158">
        <f t="shared" si="25"/>
        <v>0</v>
      </c>
      <c r="BG157" s="158">
        <f t="shared" si="26"/>
        <v>0</v>
      </c>
      <c r="BH157" s="158">
        <f t="shared" si="27"/>
        <v>0</v>
      </c>
      <c r="BI157" s="158">
        <f t="shared" si="28"/>
        <v>0</v>
      </c>
      <c r="BJ157" s="20" t="s">
        <v>79</v>
      </c>
      <c r="BK157" s="158">
        <f t="shared" si="29"/>
        <v>0</v>
      </c>
      <c r="BL157" s="20" t="s">
        <v>202</v>
      </c>
      <c r="BM157" s="157" t="s">
        <v>1173</v>
      </c>
    </row>
    <row r="158" spans="1:65" s="2" customFormat="1" ht="37.9" customHeight="1">
      <c r="A158" s="35"/>
      <c r="B158" s="145"/>
      <c r="C158" s="146" t="s">
        <v>718</v>
      </c>
      <c r="D158" s="146" t="s">
        <v>197</v>
      </c>
      <c r="E158" s="147" t="s">
        <v>6155</v>
      </c>
      <c r="F158" s="148" t="s">
        <v>6156</v>
      </c>
      <c r="G158" s="149" t="s">
        <v>4903</v>
      </c>
      <c r="H158" s="150">
        <v>1</v>
      </c>
      <c r="I158" s="151"/>
      <c r="J158" s="152">
        <f t="shared" si="20"/>
        <v>0</v>
      </c>
      <c r="K158" s="148" t="s">
        <v>6041</v>
      </c>
      <c r="L158" s="36"/>
      <c r="M158" s="153" t="s">
        <v>3</v>
      </c>
      <c r="N158" s="154" t="s">
        <v>43</v>
      </c>
      <c r="O158" s="56"/>
      <c r="P158" s="155">
        <f t="shared" si="21"/>
        <v>0</v>
      </c>
      <c r="Q158" s="155">
        <v>0</v>
      </c>
      <c r="R158" s="155">
        <f t="shared" si="22"/>
        <v>0</v>
      </c>
      <c r="S158" s="155">
        <v>0</v>
      </c>
      <c r="T158" s="156">
        <f t="shared" si="23"/>
        <v>0</v>
      </c>
      <c r="U158" s="35"/>
      <c r="V158" s="35"/>
      <c r="W158" s="35"/>
      <c r="X158" s="35"/>
      <c r="Y158" s="35"/>
      <c r="Z158" s="35"/>
      <c r="AA158" s="35"/>
      <c r="AB158" s="35"/>
      <c r="AC158" s="35"/>
      <c r="AD158" s="35"/>
      <c r="AE158" s="35"/>
      <c r="AR158" s="157" t="s">
        <v>202</v>
      </c>
      <c r="AT158" s="157" t="s">
        <v>197</v>
      </c>
      <c r="AU158" s="157" t="s">
        <v>81</v>
      </c>
      <c r="AY158" s="20" t="s">
        <v>195</v>
      </c>
      <c r="BE158" s="158">
        <f t="shared" si="24"/>
        <v>0</v>
      </c>
      <c r="BF158" s="158">
        <f t="shared" si="25"/>
        <v>0</v>
      </c>
      <c r="BG158" s="158">
        <f t="shared" si="26"/>
        <v>0</v>
      </c>
      <c r="BH158" s="158">
        <f t="shared" si="27"/>
        <v>0</v>
      </c>
      <c r="BI158" s="158">
        <f t="shared" si="28"/>
        <v>0</v>
      </c>
      <c r="BJ158" s="20" t="s">
        <v>79</v>
      </c>
      <c r="BK158" s="158">
        <f t="shared" si="29"/>
        <v>0</v>
      </c>
      <c r="BL158" s="20" t="s">
        <v>202</v>
      </c>
      <c r="BM158" s="157" t="s">
        <v>1181</v>
      </c>
    </row>
    <row r="159" spans="1:65" s="2" customFormat="1" ht="49.15" customHeight="1">
      <c r="A159" s="35"/>
      <c r="B159" s="145"/>
      <c r="C159" s="146" t="s">
        <v>725</v>
      </c>
      <c r="D159" s="146" t="s">
        <v>197</v>
      </c>
      <c r="E159" s="147" t="s">
        <v>6157</v>
      </c>
      <c r="F159" s="148" t="s">
        <v>6158</v>
      </c>
      <c r="G159" s="149" t="s">
        <v>4903</v>
      </c>
      <c r="H159" s="150">
        <v>5</v>
      </c>
      <c r="I159" s="151"/>
      <c r="J159" s="152">
        <f t="shared" si="20"/>
        <v>0</v>
      </c>
      <c r="K159" s="148" t="s">
        <v>6041</v>
      </c>
      <c r="L159" s="36"/>
      <c r="M159" s="153" t="s">
        <v>3</v>
      </c>
      <c r="N159" s="154" t="s">
        <v>43</v>
      </c>
      <c r="O159" s="56"/>
      <c r="P159" s="155">
        <f t="shared" si="21"/>
        <v>0</v>
      </c>
      <c r="Q159" s="155">
        <v>0</v>
      </c>
      <c r="R159" s="155">
        <f t="shared" si="22"/>
        <v>0</v>
      </c>
      <c r="S159" s="155">
        <v>0</v>
      </c>
      <c r="T159" s="156">
        <f t="shared" si="23"/>
        <v>0</v>
      </c>
      <c r="U159" s="35"/>
      <c r="V159" s="35"/>
      <c r="W159" s="35"/>
      <c r="X159" s="35"/>
      <c r="Y159" s="35"/>
      <c r="Z159" s="35"/>
      <c r="AA159" s="35"/>
      <c r="AB159" s="35"/>
      <c r="AC159" s="35"/>
      <c r="AD159" s="35"/>
      <c r="AE159" s="35"/>
      <c r="AR159" s="157" t="s">
        <v>202</v>
      </c>
      <c r="AT159" s="157" t="s">
        <v>197</v>
      </c>
      <c r="AU159" s="157" t="s">
        <v>81</v>
      </c>
      <c r="AY159" s="20" t="s">
        <v>195</v>
      </c>
      <c r="BE159" s="158">
        <f t="shared" si="24"/>
        <v>0</v>
      </c>
      <c r="BF159" s="158">
        <f t="shared" si="25"/>
        <v>0</v>
      </c>
      <c r="BG159" s="158">
        <f t="shared" si="26"/>
        <v>0</v>
      </c>
      <c r="BH159" s="158">
        <f t="shared" si="27"/>
        <v>0</v>
      </c>
      <c r="BI159" s="158">
        <f t="shared" si="28"/>
        <v>0</v>
      </c>
      <c r="BJ159" s="20" t="s">
        <v>79</v>
      </c>
      <c r="BK159" s="158">
        <f t="shared" si="29"/>
        <v>0</v>
      </c>
      <c r="BL159" s="20" t="s">
        <v>202</v>
      </c>
      <c r="BM159" s="157" t="s">
        <v>1191</v>
      </c>
    </row>
    <row r="160" spans="1:65" s="2" customFormat="1" ht="76.349999999999994" customHeight="1">
      <c r="A160" s="35"/>
      <c r="B160" s="145"/>
      <c r="C160" s="146" t="s">
        <v>731</v>
      </c>
      <c r="D160" s="146" t="s">
        <v>197</v>
      </c>
      <c r="E160" s="147" t="s">
        <v>6159</v>
      </c>
      <c r="F160" s="148" t="s">
        <v>6160</v>
      </c>
      <c r="G160" s="149" t="s">
        <v>4903</v>
      </c>
      <c r="H160" s="150">
        <v>3</v>
      </c>
      <c r="I160" s="151"/>
      <c r="J160" s="152">
        <f t="shared" si="20"/>
        <v>0</v>
      </c>
      <c r="K160" s="148" t="s">
        <v>6041</v>
      </c>
      <c r="L160" s="36"/>
      <c r="M160" s="153" t="s">
        <v>3</v>
      </c>
      <c r="N160" s="154" t="s">
        <v>43</v>
      </c>
      <c r="O160" s="56"/>
      <c r="P160" s="155">
        <f t="shared" si="21"/>
        <v>0</v>
      </c>
      <c r="Q160" s="155">
        <v>0</v>
      </c>
      <c r="R160" s="155">
        <f t="shared" si="22"/>
        <v>0</v>
      </c>
      <c r="S160" s="155">
        <v>0</v>
      </c>
      <c r="T160" s="156">
        <f t="shared" si="23"/>
        <v>0</v>
      </c>
      <c r="U160" s="35"/>
      <c r="V160" s="35"/>
      <c r="W160" s="35"/>
      <c r="X160" s="35"/>
      <c r="Y160" s="35"/>
      <c r="Z160" s="35"/>
      <c r="AA160" s="35"/>
      <c r="AB160" s="35"/>
      <c r="AC160" s="35"/>
      <c r="AD160" s="35"/>
      <c r="AE160" s="35"/>
      <c r="AR160" s="157" t="s">
        <v>202</v>
      </c>
      <c r="AT160" s="157" t="s">
        <v>197</v>
      </c>
      <c r="AU160" s="157" t="s">
        <v>81</v>
      </c>
      <c r="AY160" s="20" t="s">
        <v>195</v>
      </c>
      <c r="BE160" s="158">
        <f t="shared" si="24"/>
        <v>0</v>
      </c>
      <c r="BF160" s="158">
        <f t="shared" si="25"/>
        <v>0</v>
      </c>
      <c r="BG160" s="158">
        <f t="shared" si="26"/>
        <v>0</v>
      </c>
      <c r="BH160" s="158">
        <f t="shared" si="27"/>
        <v>0</v>
      </c>
      <c r="BI160" s="158">
        <f t="shared" si="28"/>
        <v>0</v>
      </c>
      <c r="BJ160" s="20" t="s">
        <v>79</v>
      </c>
      <c r="BK160" s="158">
        <f t="shared" si="29"/>
        <v>0</v>
      </c>
      <c r="BL160" s="20" t="s">
        <v>202</v>
      </c>
      <c r="BM160" s="157" t="s">
        <v>1199</v>
      </c>
    </row>
    <row r="161" spans="1:65" s="2" customFormat="1" ht="76.349999999999994" customHeight="1">
      <c r="A161" s="35"/>
      <c r="B161" s="145"/>
      <c r="C161" s="146" t="s">
        <v>736</v>
      </c>
      <c r="D161" s="146" t="s">
        <v>197</v>
      </c>
      <c r="E161" s="147" t="s">
        <v>6161</v>
      </c>
      <c r="F161" s="148" t="s">
        <v>6162</v>
      </c>
      <c r="G161" s="149" t="s">
        <v>4903</v>
      </c>
      <c r="H161" s="150">
        <v>2</v>
      </c>
      <c r="I161" s="151"/>
      <c r="J161" s="152">
        <f t="shared" si="20"/>
        <v>0</v>
      </c>
      <c r="K161" s="148" t="s">
        <v>6041</v>
      </c>
      <c r="L161" s="36"/>
      <c r="M161" s="153" t="s">
        <v>3</v>
      </c>
      <c r="N161" s="154" t="s">
        <v>43</v>
      </c>
      <c r="O161" s="56"/>
      <c r="P161" s="155">
        <f t="shared" si="21"/>
        <v>0</v>
      </c>
      <c r="Q161" s="155">
        <v>0</v>
      </c>
      <c r="R161" s="155">
        <f t="shared" si="22"/>
        <v>0</v>
      </c>
      <c r="S161" s="155">
        <v>0</v>
      </c>
      <c r="T161" s="156">
        <f t="shared" si="23"/>
        <v>0</v>
      </c>
      <c r="U161" s="35"/>
      <c r="V161" s="35"/>
      <c r="W161" s="35"/>
      <c r="X161" s="35"/>
      <c r="Y161" s="35"/>
      <c r="Z161" s="35"/>
      <c r="AA161" s="35"/>
      <c r="AB161" s="35"/>
      <c r="AC161" s="35"/>
      <c r="AD161" s="35"/>
      <c r="AE161" s="35"/>
      <c r="AR161" s="157" t="s">
        <v>202</v>
      </c>
      <c r="AT161" s="157" t="s">
        <v>197</v>
      </c>
      <c r="AU161" s="157" t="s">
        <v>81</v>
      </c>
      <c r="AY161" s="20" t="s">
        <v>195</v>
      </c>
      <c r="BE161" s="158">
        <f t="shared" si="24"/>
        <v>0</v>
      </c>
      <c r="BF161" s="158">
        <f t="shared" si="25"/>
        <v>0</v>
      </c>
      <c r="BG161" s="158">
        <f t="shared" si="26"/>
        <v>0</v>
      </c>
      <c r="BH161" s="158">
        <f t="shared" si="27"/>
        <v>0</v>
      </c>
      <c r="BI161" s="158">
        <f t="shared" si="28"/>
        <v>0</v>
      </c>
      <c r="BJ161" s="20" t="s">
        <v>79</v>
      </c>
      <c r="BK161" s="158">
        <f t="shared" si="29"/>
        <v>0</v>
      </c>
      <c r="BL161" s="20" t="s">
        <v>202</v>
      </c>
      <c r="BM161" s="157" t="s">
        <v>1213</v>
      </c>
    </row>
    <row r="162" spans="1:65" s="2" customFormat="1" ht="24.2" customHeight="1">
      <c r="A162" s="35"/>
      <c r="B162" s="145"/>
      <c r="C162" s="146" t="s">
        <v>740</v>
      </c>
      <c r="D162" s="146" t="s">
        <v>197</v>
      </c>
      <c r="E162" s="147" t="s">
        <v>6163</v>
      </c>
      <c r="F162" s="148" t="s">
        <v>6164</v>
      </c>
      <c r="G162" s="149" t="s">
        <v>6146</v>
      </c>
      <c r="H162" s="150">
        <v>4</v>
      </c>
      <c r="I162" s="151"/>
      <c r="J162" s="152">
        <f t="shared" si="20"/>
        <v>0</v>
      </c>
      <c r="K162" s="148" t="s">
        <v>6036</v>
      </c>
      <c r="L162" s="36"/>
      <c r="M162" s="153" t="s">
        <v>3</v>
      </c>
      <c r="N162" s="154" t="s">
        <v>43</v>
      </c>
      <c r="O162" s="56"/>
      <c r="P162" s="155">
        <f t="shared" si="21"/>
        <v>0</v>
      </c>
      <c r="Q162" s="155">
        <v>0</v>
      </c>
      <c r="R162" s="155">
        <f t="shared" si="22"/>
        <v>0</v>
      </c>
      <c r="S162" s="155">
        <v>0</v>
      </c>
      <c r="T162" s="156">
        <f t="shared" si="23"/>
        <v>0</v>
      </c>
      <c r="U162" s="35"/>
      <c r="V162" s="35"/>
      <c r="W162" s="35"/>
      <c r="X162" s="35"/>
      <c r="Y162" s="35"/>
      <c r="Z162" s="35"/>
      <c r="AA162" s="35"/>
      <c r="AB162" s="35"/>
      <c r="AC162" s="35"/>
      <c r="AD162" s="35"/>
      <c r="AE162" s="35"/>
      <c r="AR162" s="157" t="s">
        <v>202</v>
      </c>
      <c r="AT162" s="157" t="s">
        <v>197</v>
      </c>
      <c r="AU162" s="157" t="s">
        <v>81</v>
      </c>
      <c r="AY162" s="20" t="s">
        <v>195</v>
      </c>
      <c r="BE162" s="158">
        <f t="shared" si="24"/>
        <v>0</v>
      </c>
      <c r="BF162" s="158">
        <f t="shared" si="25"/>
        <v>0</v>
      </c>
      <c r="BG162" s="158">
        <f t="shared" si="26"/>
        <v>0</v>
      </c>
      <c r="BH162" s="158">
        <f t="shared" si="27"/>
        <v>0</v>
      </c>
      <c r="BI162" s="158">
        <f t="shared" si="28"/>
        <v>0</v>
      </c>
      <c r="BJ162" s="20" t="s">
        <v>79</v>
      </c>
      <c r="BK162" s="158">
        <f t="shared" si="29"/>
        <v>0</v>
      </c>
      <c r="BL162" s="20" t="s">
        <v>202</v>
      </c>
      <c r="BM162" s="157" t="s">
        <v>1222</v>
      </c>
    </row>
    <row r="163" spans="1:65" s="2" customFormat="1" ht="24.2" customHeight="1">
      <c r="A163" s="35"/>
      <c r="B163" s="145"/>
      <c r="C163" s="146" t="s">
        <v>744</v>
      </c>
      <c r="D163" s="146" t="s">
        <v>197</v>
      </c>
      <c r="E163" s="147" t="s">
        <v>6165</v>
      </c>
      <c r="F163" s="148" t="s">
        <v>6166</v>
      </c>
      <c r="G163" s="149" t="s">
        <v>6146</v>
      </c>
      <c r="H163" s="150">
        <v>4</v>
      </c>
      <c r="I163" s="151"/>
      <c r="J163" s="152">
        <f t="shared" si="20"/>
        <v>0</v>
      </c>
      <c r="K163" s="148" t="s">
        <v>6036</v>
      </c>
      <c r="L163" s="36"/>
      <c r="M163" s="153" t="s">
        <v>3</v>
      </c>
      <c r="N163" s="154" t="s">
        <v>43</v>
      </c>
      <c r="O163" s="56"/>
      <c r="P163" s="155">
        <f t="shared" si="21"/>
        <v>0</v>
      </c>
      <c r="Q163" s="155">
        <v>0</v>
      </c>
      <c r="R163" s="155">
        <f t="shared" si="22"/>
        <v>0</v>
      </c>
      <c r="S163" s="155">
        <v>0</v>
      </c>
      <c r="T163" s="156">
        <f t="shared" si="23"/>
        <v>0</v>
      </c>
      <c r="U163" s="35"/>
      <c r="V163" s="35"/>
      <c r="W163" s="35"/>
      <c r="X163" s="35"/>
      <c r="Y163" s="35"/>
      <c r="Z163" s="35"/>
      <c r="AA163" s="35"/>
      <c r="AB163" s="35"/>
      <c r="AC163" s="35"/>
      <c r="AD163" s="35"/>
      <c r="AE163" s="35"/>
      <c r="AR163" s="157" t="s">
        <v>202</v>
      </c>
      <c r="AT163" s="157" t="s">
        <v>197</v>
      </c>
      <c r="AU163" s="157" t="s">
        <v>81</v>
      </c>
      <c r="AY163" s="20" t="s">
        <v>195</v>
      </c>
      <c r="BE163" s="158">
        <f t="shared" si="24"/>
        <v>0</v>
      </c>
      <c r="BF163" s="158">
        <f t="shared" si="25"/>
        <v>0</v>
      </c>
      <c r="BG163" s="158">
        <f t="shared" si="26"/>
        <v>0</v>
      </c>
      <c r="BH163" s="158">
        <f t="shared" si="27"/>
        <v>0</v>
      </c>
      <c r="BI163" s="158">
        <f t="shared" si="28"/>
        <v>0</v>
      </c>
      <c r="BJ163" s="20" t="s">
        <v>79</v>
      </c>
      <c r="BK163" s="158">
        <f t="shared" si="29"/>
        <v>0</v>
      </c>
      <c r="BL163" s="20" t="s">
        <v>202</v>
      </c>
      <c r="BM163" s="157" t="s">
        <v>1233</v>
      </c>
    </row>
    <row r="164" spans="1:65" s="2" customFormat="1" ht="14.45" customHeight="1">
      <c r="A164" s="35"/>
      <c r="B164" s="145"/>
      <c r="C164" s="146" t="s">
        <v>749</v>
      </c>
      <c r="D164" s="146" t="s">
        <v>197</v>
      </c>
      <c r="E164" s="147" t="s">
        <v>6167</v>
      </c>
      <c r="F164" s="148" t="s">
        <v>6168</v>
      </c>
      <c r="G164" s="149" t="s">
        <v>3194</v>
      </c>
      <c r="H164" s="199"/>
      <c r="I164" s="151"/>
      <c r="J164" s="152">
        <f t="shared" si="20"/>
        <v>0</v>
      </c>
      <c r="K164" s="148" t="s">
        <v>6036</v>
      </c>
      <c r="L164" s="36"/>
      <c r="M164" s="153" t="s">
        <v>3</v>
      </c>
      <c r="N164" s="154" t="s">
        <v>43</v>
      </c>
      <c r="O164" s="56"/>
      <c r="P164" s="155">
        <f t="shared" si="21"/>
        <v>0</v>
      </c>
      <c r="Q164" s="155">
        <v>0</v>
      </c>
      <c r="R164" s="155">
        <f t="shared" si="22"/>
        <v>0</v>
      </c>
      <c r="S164" s="155">
        <v>0</v>
      </c>
      <c r="T164" s="156">
        <f t="shared" si="23"/>
        <v>0</v>
      </c>
      <c r="U164" s="35"/>
      <c r="V164" s="35"/>
      <c r="W164" s="35"/>
      <c r="X164" s="35"/>
      <c r="Y164" s="35"/>
      <c r="Z164" s="35"/>
      <c r="AA164" s="35"/>
      <c r="AB164" s="35"/>
      <c r="AC164" s="35"/>
      <c r="AD164" s="35"/>
      <c r="AE164" s="35"/>
      <c r="AR164" s="157" t="s">
        <v>202</v>
      </c>
      <c r="AT164" s="157" t="s">
        <v>197</v>
      </c>
      <c r="AU164" s="157" t="s">
        <v>81</v>
      </c>
      <c r="AY164" s="20" t="s">
        <v>195</v>
      </c>
      <c r="BE164" s="158">
        <f t="shared" si="24"/>
        <v>0</v>
      </c>
      <c r="BF164" s="158">
        <f t="shared" si="25"/>
        <v>0</v>
      </c>
      <c r="BG164" s="158">
        <f t="shared" si="26"/>
        <v>0</v>
      </c>
      <c r="BH164" s="158">
        <f t="shared" si="27"/>
        <v>0</v>
      </c>
      <c r="BI164" s="158">
        <f t="shared" si="28"/>
        <v>0</v>
      </c>
      <c r="BJ164" s="20" t="s">
        <v>79</v>
      </c>
      <c r="BK164" s="158">
        <f t="shared" si="29"/>
        <v>0</v>
      </c>
      <c r="BL164" s="20" t="s">
        <v>202</v>
      </c>
      <c r="BM164" s="157" t="s">
        <v>1259</v>
      </c>
    </row>
    <row r="165" spans="1:65" s="12" customFormat="1" ht="22.9" customHeight="1">
      <c r="B165" s="132"/>
      <c r="D165" s="133" t="s">
        <v>71</v>
      </c>
      <c r="E165" s="143" t="s">
        <v>4965</v>
      </c>
      <c r="F165" s="143" t="s">
        <v>6169</v>
      </c>
      <c r="I165" s="135"/>
      <c r="J165" s="144">
        <f>BK165</f>
        <v>0</v>
      </c>
      <c r="L165" s="132"/>
      <c r="M165" s="137"/>
      <c r="N165" s="138"/>
      <c r="O165" s="138"/>
      <c r="P165" s="139">
        <f>SUM(P166:P186)</f>
        <v>0</v>
      </c>
      <c r="Q165" s="138"/>
      <c r="R165" s="139">
        <f>SUM(R166:R186)</f>
        <v>0</v>
      </c>
      <c r="S165" s="138"/>
      <c r="T165" s="140">
        <f>SUM(T166:T186)</f>
        <v>0</v>
      </c>
      <c r="AR165" s="133" t="s">
        <v>79</v>
      </c>
      <c r="AT165" s="141" t="s">
        <v>71</v>
      </c>
      <c r="AU165" s="141" t="s">
        <v>79</v>
      </c>
      <c r="AY165" s="133" t="s">
        <v>195</v>
      </c>
      <c r="BK165" s="142">
        <f>SUM(BK166:BK186)</f>
        <v>0</v>
      </c>
    </row>
    <row r="166" spans="1:65" s="2" customFormat="1" ht="24.2" customHeight="1">
      <c r="A166" s="35"/>
      <c r="B166" s="145"/>
      <c r="C166" s="146" t="s">
        <v>753</v>
      </c>
      <c r="D166" s="146" t="s">
        <v>197</v>
      </c>
      <c r="E166" s="147" t="s">
        <v>6170</v>
      </c>
      <c r="F166" s="148" t="s">
        <v>6171</v>
      </c>
      <c r="G166" s="149" t="s">
        <v>321</v>
      </c>
      <c r="H166" s="150">
        <v>2</v>
      </c>
      <c r="I166" s="151"/>
      <c r="J166" s="152">
        <f t="shared" ref="J166:J186" si="30">ROUND(I166*H166,2)</f>
        <v>0</v>
      </c>
      <c r="K166" s="148" t="s">
        <v>6036</v>
      </c>
      <c r="L166" s="36"/>
      <c r="M166" s="153" t="s">
        <v>3</v>
      </c>
      <c r="N166" s="154" t="s">
        <v>43</v>
      </c>
      <c r="O166" s="56"/>
      <c r="P166" s="155">
        <f t="shared" ref="P166:P186" si="31">O166*H166</f>
        <v>0</v>
      </c>
      <c r="Q166" s="155">
        <v>0</v>
      </c>
      <c r="R166" s="155">
        <f t="shared" ref="R166:R186" si="32">Q166*H166</f>
        <v>0</v>
      </c>
      <c r="S166" s="155">
        <v>0</v>
      </c>
      <c r="T166" s="156">
        <f t="shared" ref="T166:T186" si="33">S166*H166</f>
        <v>0</v>
      </c>
      <c r="U166" s="35"/>
      <c r="V166" s="35"/>
      <c r="W166" s="35"/>
      <c r="X166" s="35"/>
      <c r="Y166" s="35"/>
      <c r="Z166" s="35"/>
      <c r="AA166" s="35"/>
      <c r="AB166" s="35"/>
      <c r="AC166" s="35"/>
      <c r="AD166" s="35"/>
      <c r="AE166" s="35"/>
      <c r="AR166" s="157" t="s">
        <v>202</v>
      </c>
      <c r="AT166" s="157" t="s">
        <v>197</v>
      </c>
      <c r="AU166" s="157" t="s">
        <v>81</v>
      </c>
      <c r="AY166" s="20" t="s">
        <v>195</v>
      </c>
      <c r="BE166" s="158">
        <f t="shared" ref="BE166:BE186" si="34">IF(N166="základní",J166,0)</f>
        <v>0</v>
      </c>
      <c r="BF166" s="158">
        <f t="shared" ref="BF166:BF186" si="35">IF(N166="snížená",J166,0)</f>
        <v>0</v>
      </c>
      <c r="BG166" s="158">
        <f t="shared" ref="BG166:BG186" si="36">IF(N166="zákl. přenesená",J166,0)</f>
        <v>0</v>
      </c>
      <c r="BH166" s="158">
        <f t="shared" ref="BH166:BH186" si="37">IF(N166="sníž. přenesená",J166,0)</f>
        <v>0</v>
      </c>
      <c r="BI166" s="158">
        <f t="shared" ref="BI166:BI186" si="38">IF(N166="nulová",J166,0)</f>
        <v>0</v>
      </c>
      <c r="BJ166" s="20" t="s">
        <v>79</v>
      </c>
      <c r="BK166" s="158">
        <f t="shared" ref="BK166:BK186" si="39">ROUND(I166*H166,2)</f>
        <v>0</v>
      </c>
      <c r="BL166" s="20" t="s">
        <v>202</v>
      </c>
      <c r="BM166" s="157" t="s">
        <v>1296</v>
      </c>
    </row>
    <row r="167" spans="1:65" s="2" customFormat="1" ht="24.2" customHeight="1">
      <c r="A167" s="35"/>
      <c r="B167" s="145"/>
      <c r="C167" s="146" t="s">
        <v>758</v>
      </c>
      <c r="D167" s="146" t="s">
        <v>197</v>
      </c>
      <c r="E167" s="147" t="s">
        <v>6172</v>
      </c>
      <c r="F167" s="148" t="s">
        <v>6173</v>
      </c>
      <c r="G167" s="149" t="s">
        <v>321</v>
      </c>
      <c r="H167" s="150">
        <v>4</v>
      </c>
      <c r="I167" s="151"/>
      <c r="J167" s="152">
        <f t="shared" si="30"/>
        <v>0</v>
      </c>
      <c r="K167" s="148" t="s">
        <v>6036</v>
      </c>
      <c r="L167" s="36"/>
      <c r="M167" s="153" t="s">
        <v>3</v>
      </c>
      <c r="N167" s="154" t="s">
        <v>43</v>
      </c>
      <c r="O167" s="56"/>
      <c r="P167" s="155">
        <f t="shared" si="31"/>
        <v>0</v>
      </c>
      <c r="Q167" s="155">
        <v>0</v>
      </c>
      <c r="R167" s="155">
        <f t="shared" si="32"/>
        <v>0</v>
      </c>
      <c r="S167" s="155">
        <v>0</v>
      </c>
      <c r="T167" s="156">
        <f t="shared" si="33"/>
        <v>0</v>
      </c>
      <c r="U167" s="35"/>
      <c r="V167" s="35"/>
      <c r="W167" s="35"/>
      <c r="X167" s="35"/>
      <c r="Y167" s="35"/>
      <c r="Z167" s="35"/>
      <c r="AA167" s="35"/>
      <c r="AB167" s="35"/>
      <c r="AC167" s="35"/>
      <c r="AD167" s="35"/>
      <c r="AE167" s="35"/>
      <c r="AR167" s="157" t="s">
        <v>202</v>
      </c>
      <c r="AT167" s="157" t="s">
        <v>197</v>
      </c>
      <c r="AU167" s="157" t="s">
        <v>81</v>
      </c>
      <c r="AY167" s="20" t="s">
        <v>195</v>
      </c>
      <c r="BE167" s="158">
        <f t="shared" si="34"/>
        <v>0</v>
      </c>
      <c r="BF167" s="158">
        <f t="shared" si="35"/>
        <v>0</v>
      </c>
      <c r="BG167" s="158">
        <f t="shared" si="36"/>
        <v>0</v>
      </c>
      <c r="BH167" s="158">
        <f t="shared" si="37"/>
        <v>0</v>
      </c>
      <c r="BI167" s="158">
        <f t="shared" si="38"/>
        <v>0</v>
      </c>
      <c r="BJ167" s="20" t="s">
        <v>79</v>
      </c>
      <c r="BK167" s="158">
        <f t="shared" si="39"/>
        <v>0</v>
      </c>
      <c r="BL167" s="20" t="s">
        <v>202</v>
      </c>
      <c r="BM167" s="157" t="s">
        <v>1306</v>
      </c>
    </row>
    <row r="168" spans="1:65" s="2" customFormat="1" ht="24.2" customHeight="1">
      <c r="A168" s="35"/>
      <c r="B168" s="145"/>
      <c r="C168" s="146" t="s">
        <v>765</v>
      </c>
      <c r="D168" s="146" t="s">
        <v>197</v>
      </c>
      <c r="E168" s="147" t="s">
        <v>6174</v>
      </c>
      <c r="F168" s="148" t="s">
        <v>6175</v>
      </c>
      <c r="G168" s="149" t="s">
        <v>321</v>
      </c>
      <c r="H168" s="150">
        <v>8</v>
      </c>
      <c r="I168" s="151"/>
      <c r="J168" s="152">
        <f t="shared" si="30"/>
        <v>0</v>
      </c>
      <c r="K168" s="148" t="s">
        <v>6036</v>
      </c>
      <c r="L168" s="36"/>
      <c r="M168" s="153" t="s">
        <v>3</v>
      </c>
      <c r="N168" s="154" t="s">
        <v>43</v>
      </c>
      <c r="O168" s="56"/>
      <c r="P168" s="155">
        <f t="shared" si="31"/>
        <v>0</v>
      </c>
      <c r="Q168" s="155">
        <v>0</v>
      </c>
      <c r="R168" s="155">
        <f t="shared" si="32"/>
        <v>0</v>
      </c>
      <c r="S168" s="155">
        <v>0</v>
      </c>
      <c r="T168" s="156">
        <f t="shared" si="33"/>
        <v>0</v>
      </c>
      <c r="U168" s="35"/>
      <c r="V168" s="35"/>
      <c r="W168" s="35"/>
      <c r="X168" s="35"/>
      <c r="Y168" s="35"/>
      <c r="Z168" s="35"/>
      <c r="AA168" s="35"/>
      <c r="AB168" s="35"/>
      <c r="AC168" s="35"/>
      <c r="AD168" s="35"/>
      <c r="AE168" s="35"/>
      <c r="AR168" s="157" t="s">
        <v>202</v>
      </c>
      <c r="AT168" s="157" t="s">
        <v>197</v>
      </c>
      <c r="AU168" s="157" t="s">
        <v>81</v>
      </c>
      <c r="AY168" s="20" t="s">
        <v>195</v>
      </c>
      <c r="BE168" s="158">
        <f t="shared" si="34"/>
        <v>0</v>
      </c>
      <c r="BF168" s="158">
        <f t="shared" si="35"/>
        <v>0</v>
      </c>
      <c r="BG168" s="158">
        <f t="shared" si="36"/>
        <v>0</v>
      </c>
      <c r="BH168" s="158">
        <f t="shared" si="37"/>
        <v>0</v>
      </c>
      <c r="BI168" s="158">
        <f t="shared" si="38"/>
        <v>0</v>
      </c>
      <c r="BJ168" s="20" t="s">
        <v>79</v>
      </c>
      <c r="BK168" s="158">
        <f t="shared" si="39"/>
        <v>0</v>
      </c>
      <c r="BL168" s="20" t="s">
        <v>202</v>
      </c>
      <c r="BM168" s="157" t="s">
        <v>1315</v>
      </c>
    </row>
    <row r="169" spans="1:65" s="2" customFormat="1" ht="24.2" customHeight="1">
      <c r="A169" s="35"/>
      <c r="B169" s="145"/>
      <c r="C169" s="146" t="s">
        <v>770</v>
      </c>
      <c r="D169" s="146" t="s">
        <v>197</v>
      </c>
      <c r="E169" s="147" t="s">
        <v>6176</v>
      </c>
      <c r="F169" s="148" t="s">
        <v>6177</v>
      </c>
      <c r="G169" s="149" t="s">
        <v>321</v>
      </c>
      <c r="H169" s="150">
        <v>112</v>
      </c>
      <c r="I169" s="151"/>
      <c r="J169" s="152">
        <f t="shared" si="30"/>
        <v>0</v>
      </c>
      <c r="K169" s="148" t="s">
        <v>6036</v>
      </c>
      <c r="L169" s="36"/>
      <c r="M169" s="153" t="s">
        <v>3</v>
      </c>
      <c r="N169" s="154" t="s">
        <v>43</v>
      </c>
      <c r="O169" s="56"/>
      <c r="P169" s="155">
        <f t="shared" si="31"/>
        <v>0</v>
      </c>
      <c r="Q169" s="155">
        <v>0</v>
      </c>
      <c r="R169" s="155">
        <f t="shared" si="32"/>
        <v>0</v>
      </c>
      <c r="S169" s="155">
        <v>0</v>
      </c>
      <c r="T169" s="156">
        <f t="shared" si="33"/>
        <v>0</v>
      </c>
      <c r="U169" s="35"/>
      <c r="V169" s="35"/>
      <c r="W169" s="35"/>
      <c r="X169" s="35"/>
      <c r="Y169" s="35"/>
      <c r="Z169" s="35"/>
      <c r="AA169" s="35"/>
      <c r="AB169" s="35"/>
      <c r="AC169" s="35"/>
      <c r="AD169" s="35"/>
      <c r="AE169" s="35"/>
      <c r="AR169" s="157" t="s">
        <v>202</v>
      </c>
      <c r="AT169" s="157" t="s">
        <v>197</v>
      </c>
      <c r="AU169" s="157" t="s">
        <v>81</v>
      </c>
      <c r="AY169" s="20" t="s">
        <v>195</v>
      </c>
      <c r="BE169" s="158">
        <f t="shared" si="34"/>
        <v>0</v>
      </c>
      <c r="BF169" s="158">
        <f t="shared" si="35"/>
        <v>0</v>
      </c>
      <c r="BG169" s="158">
        <f t="shared" si="36"/>
        <v>0</v>
      </c>
      <c r="BH169" s="158">
        <f t="shared" si="37"/>
        <v>0</v>
      </c>
      <c r="BI169" s="158">
        <f t="shared" si="38"/>
        <v>0</v>
      </c>
      <c r="BJ169" s="20" t="s">
        <v>79</v>
      </c>
      <c r="BK169" s="158">
        <f t="shared" si="39"/>
        <v>0</v>
      </c>
      <c r="BL169" s="20" t="s">
        <v>202</v>
      </c>
      <c r="BM169" s="157" t="s">
        <v>1323</v>
      </c>
    </row>
    <row r="170" spans="1:65" s="2" customFormat="1" ht="24.2" customHeight="1">
      <c r="A170" s="35"/>
      <c r="B170" s="145"/>
      <c r="C170" s="146" t="s">
        <v>775</v>
      </c>
      <c r="D170" s="146" t="s">
        <v>197</v>
      </c>
      <c r="E170" s="147" t="s">
        <v>6178</v>
      </c>
      <c r="F170" s="148" t="s">
        <v>6179</v>
      </c>
      <c r="G170" s="149" t="s">
        <v>321</v>
      </c>
      <c r="H170" s="150">
        <v>10</v>
      </c>
      <c r="I170" s="151"/>
      <c r="J170" s="152">
        <f t="shared" si="30"/>
        <v>0</v>
      </c>
      <c r="K170" s="148" t="s">
        <v>6036</v>
      </c>
      <c r="L170" s="36"/>
      <c r="M170" s="153" t="s">
        <v>3</v>
      </c>
      <c r="N170" s="154" t="s">
        <v>43</v>
      </c>
      <c r="O170" s="56"/>
      <c r="P170" s="155">
        <f t="shared" si="31"/>
        <v>0</v>
      </c>
      <c r="Q170" s="155">
        <v>0</v>
      </c>
      <c r="R170" s="155">
        <f t="shared" si="32"/>
        <v>0</v>
      </c>
      <c r="S170" s="155">
        <v>0</v>
      </c>
      <c r="T170" s="156">
        <f t="shared" si="33"/>
        <v>0</v>
      </c>
      <c r="U170" s="35"/>
      <c r="V170" s="35"/>
      <c r="W170" s="35"/>
      <c r="X170" s="35"/>
      <c r="Y170" s="35"/>
      <c r="Z170" s="35"/>
      <c r="AA170" s="35"/>
      <c r="AB170" s="35"/>
      <c r="AC170" s="35"/>
      <c r="AD170" s="35"/>
      <c r="AE170" s="35"/>
      <c r="AR170" s="157" t="s">
        <v>202</v>
      </c>
      <c r="AT170" s="157" t="s">
        <v>197</v>
      </c>
      <c r="AU170" s="157" t="s">
        <v>81</v>
      </c>
      <c r="AY170" s="20" t="s">
        <v>195</v>
      </c>
      <c r="BE170" s="158">
        <f t="shared" si="34"/>
        <v>0</v>
      </c>
      <c r="BF170" s="158">
        <f t="shared" si="35"/>
        <v>0</v>
      </c>
      <c r="BG170" s="158">
        <f t="shared" si="36"/>
        <v>0</v>
      </c>
      <c r="BH170" s="158">
        <f t="shared" si="37"/>
        <v>0</v>
      </c>
      <c r="BI170" s="158">
        <f t="shared" si="38"/>
        <v>0</v>
      </c>
      <c r="BJ170" s="20" t="s">
        <v>79</v>
      </c>
      <c r="BK170" s="158">
        <f t="shared" si="39"/>
        <v>0</v>
      </c>
      <c r="BL170" s="20" t="s">
        <v>202</v>
      </c>
      <c r="BM170" s="157" t="s">
        <v>1331</v>
      </c>
    </row>
    <row r="171" spans="1:65" s="2" customFormat="1" ht="24.2" customHeight="1">
      <c r="A171" s="35"/>
      <c r="B171" s="145"/>
      <c r="C171" s="146" t="s">
        <v>781</v>
      </c>
      <c r="D171" s="146" t="s">
        <v>197</v>
      </c>
      <c r="E171" s="147" t="s">
        <v>6180</v>
      </c>
      <c r="F171" s="148" t="s">
        <v>6181</v>
      </c>
      <c r="G171" s="149" t="s">
        <v>321</v>
      </c>
      <c r="H171" s="150">
        <v>6</v>
      </c>
      <c r="I171" s="151"/>
      <c r="J171" s="152">
        <f t="shared" si="30"/>
        <v>0</v>
      </c>
      <c r="K171" s="148" t="s">
        <v>6036</v>
      </c>
      <c r="L171" s="36"/>
      <c r="M171" s="153" t="s">
        <v>3</v>
      </c>
      <c r="N171" s="154" t="s">
        <v>43</v>
      </c>
      <c r="O171" s="56"/>
      <c r="P171" s="155">
        <f t="shared" si="31"/>
        <v>0</v>
      </c>
      <c r="Q171" s="155">
        <v>0</v>
      </c>
      <c r="R171" s="155">
        <f t="shared" si="32"/>
        <v>0</v>
      </c>
      <c r="S171" s="155">
        <v>0</v>
      </c>
      <c r="T171" s="156">
        <f t="shared" si="33"/>
        <v>0</v>
      </c>
      <c r="U171" s="35"/>
      <c r="V171" s="35"/>
      <c r="W171" s="35"/>
      <c r="X171" s="35"/>
      <c r="Y171" s="35"/>
      <c r="Z171" s="35"/>
      <c r="AA171" s="35"/>
      <c r="AB171" s="35"/>
      <c r="AC171" s="35"/>
      <c r="AD171" s="35"/>
      <c r="AE171" s="35"/>
      <c r="AR171" s="157" t="s">
        <v>202</v>
      </c>
      <c r="AT171" s="157" t="s">
        <v>197</v>
      </c>
      <c r="AU171" s="157" t="s">
        <v>81</v>
      </c>
      <c r="AY171" s="20" t="s">
        <v>195</v>
      </c>
      <c r="BE171" s="158">
        <f t="shared" si="34"/>
        <v>0</v>
      </c>
      <c r="BF171" s="158">
        <f t="shared" si="35"/>
        <v>0</v>
      </c>
      <c r="BG171" s="158">
        <f t="shared" si="36"/>
        <v>0</v>
      </c>
      <c r="BH171" s="158">
        <f t="shared" si="37"/>
        <v>0</v>
      </c>
      <c r="BI171" s="158">
        <f t="shared" si="38"/>
        <v>0</v>
      </c>
      <c r="BJ171" s="20" t="s">
        <v>79</v>
      </c>
      <c r="BK171" s="158">
        <f t="shared" si="39"/>
        <v>0</v>
      </c>
      <c r="BL171" s="20" t="s">
        <v>202</v>
      </c>
      <c r="BM171" s="157" t="s">
        <v>1360</v>
      </c>
    </row>
    <row r="172" spans="1:65" s="2" customFormat="1" ht="14.45" customHeight="1">
      <c r="A172" s="35"/>
      <c r="B172" s="145"/>
      <c r="C172" s="146" t="s">
        <v>788</v>
      </c>
      <c r="D172" s="146" t="s">
        <v>197</v>
      </c>
      <c r="E172" s="147" t="s">
        <v>6182</v>
      </c>
      <c r="F172" s="148" t="s">
        <v>6183</v>
      </c>
      <c r="G172" s="149" t="s">
        <v>321</v>
      </c>
      <c r="H172" s="150">
        <v>6</v>
      </c>
      <c r="I172" s="151"/>
      <c r="J172" s="152">
        <f t="shared" si="30"/>
        <v>0</v>
      </c>
      <c r="K172" s="148" t="s">
        <v>6036</v>
      </c>
      <c r="L172" s="36"/>
      <c r="M172" s="153" t="s">
        <v>3</v>
      </c>
      <c r="N172" s="154" t="s">
        <v>43</v>
      </c>
      <c r="O172" s="56"/>
      <c r="P172" s="155">
        <f t="shared" si="31"/>
        <v>0</v>
      </c>
      <c r="Q172" s="155">
        <v>0</v>
      </c>
      <c r="R172" s="155">
        <f t="shared" si="32"/>
        <v>0</v>
      </c>
      <c r="S172" s="155">
        <v>0</v>
      </c>
      <c r="T172" s="156">
        <f t="shared" si="33"/>
        <v>0</v>
      </c>
      <c r="U172" s="35"/>
      <c r="V172" s="35"/>
      <c r="W172" s="35"/>
      <c r="X172" s="35"/>
      <c r="Y172" s="35"/>
      <c r="Z172" s="35"/>
      <c r="AA172" s="35"/>
      <c r="AB172" s="35"/>
      <c r="AC172" s="35"/>
      <c r="AD172" s="35"/>
      <c r="AE172" s="35"/>
      <c r="AR172" s="157" t="s">
        <v>202</v>
      </c>
      <c r="AT172" s="157" t="s">
        <v>197</v>
      </c>
      <c r="AU172" s="157" t="s">
        <v>81</v>
      </c>
      <c r="AY172" s="20" t="s">
        <v>195</v>
      </c>
      <c r="BE172" s="158">
        <f t="shared" si="34"/>
        <v>0</v>
      </c>
      <c r="BF172" s="158">
        <f t="shared" si="35"/>
        <v>0</v>
      </c>
      <c r="BG172" s="158">
        <f t="shared" si="36"/>
        <v>0</v>
      </c>
      <c r="BH172" s="158">
        <f t="shared" si="37"/>
        <v>0</v>
      </c>
      <c r="BI172" s="158">
        <f t="shared" si="38"/>
        <v>0</v>
      </c>
      <c r="BJ172" s="20" t="s">
        <v>79</v>
      </c>
      <c r="BK172" s="158">
        <f t="shared" si="39"/>
        <v>0</v>
      </c>
      <c r="BL172" s="20" t="s">
        <v>202</v>
      </c>
      <c r="BM172" s="157" t="s">
        <v>1389</v>
      </c>
    </row>
    <row r="173" spans="1:65" s="2" customFormat="1" ht="14.45" customHeight="1">
      <c r="A173" s="35"/>
      <c r="B173" s="145"/>
      <c r="C173" s="146" t="s">
        <v>795</v>
      </c>
      <c r="D173" s="146" t="s">
        <v>197</v>
      </c>
      <c r="E173" s="147" t="s">
        <v>6184</v>
      </c>
      <c r="F173" s="148" t="s">
        <v>6185</v>
      </c>
      <c r="G173" s="149" t="s">
        <v>321</v>
      </c>
      <c r="H173" s="150">
        <v>8</v>
      </c>
      <c r="I173" s="151"/>
      <c r="J173" s="152">
        <f t="shared" si="30"/>
        <v>0</v>
      </c>
      <c r="K173" s="148" t="s">
        <v>6036</v>
      </c>
      <c r="L173" s="36"/>
      <c r="M173" s="153" t="s">
        <v>3</v>
      </c>
      <c r="N173" s="154" t="s">
        <v>43</v>
      </c>
      <c r="O173" s="56"/>
      <c r="P173" s="155">
        <f t="shared" si="31"/>
        <v>0</v>
      </c>
      <c r="Q173" s="155">
        <v>0</v>
      </c>
      <c r="R173" s="155">
        <f t="shared" si="32"/>
        <v>0</v>
      </c>
      <c r="S173" s="155">
        <v>0</v>
      </c>
      <c r="T173" s="156">
        <f t="shared" si="33"/>
        <v>0</v>
      </c>
      <c r="U173" s="35"/>
      <c r="V173" s="35"/>
      <c r="W173" s="35"/>
      <c r="X173" s="35"/>
      <c r="Y173" s="35"/>
      <c r="Z173" s="35"/>
      <c r="AA173" s="35"/>
      <c r="AB173" s="35"/>
      <c r="AC173" s="35"/>
      <c r="AD173" s="35"/>
      <c r="AE173" s="35"/>
      <c r="AR173" s="157" t="s">
        <v>202</v>
      </c>
      <c r="AT173" s="157" t="s">
        <v>197</v>
      </c>
      <c r="AU173" s="157" t="s">
        <v>81</v>
      </c>
      <c r="AY173" s="20" t="s">
        <v>195</v>
      </c>
      <c r="BE173" s="158">
        <f t="shared" si="34"/>
        <v>0</v>
      </c>
      <c r="BF173" s="158">
        <f t="shared" si="35"/>
        <v>0</v>
      </c>
      <c r="BG173" s="158">
        <f t="shared" si="36"/>
        <v>0</v>
      </c>
      <c r="BH173" s="158">
        <f t="shared" si="37"/>
        <v>0</v>
      </c>
      <c r="BI173" s="158">
        <f t="shared" si="38"/>
        <v>0</v>
      </c>
      <c r="BJ173" s="20" t="s">
        <v>79</v>
      </c>
      <c r="BK173" s="158">
        <f t="shared" si="39"/>
        <v>0</v>
      </c>
      <c r="BL173" s="20" t="s">
        <v>202</v>
      </c>
      <c r="BM173" s="157" t="s">
        <v>1403</v>
      </c>
    </row>
    <row r="174" spans="1:65" s="2" customFormat="1" ht="14.45" customHeight="1">
      <c r="A174" s="35"/>
      <c r="B174" s="145"/>
      <c r="C174" s="146" t="s">
        <v>800</v>
      </c>
      <c r="D174" s="146" t="s">
        <v>197</v>
      </c>
      <c r="E174" s="147" t="s">
        <v>6186</v>
      </c>
      <c r="F174" s="148" t="s">
        <v>6187</v>
      </c>
      <c r="G174" s="149" t="s">
        <v>321</v>
      </c>
      <c r="H174" s="150">
        <v>122</v>
      </c>
      <c r="I174" s="151"/>
      <c r="J174" s="152">
        <f t="shared" si="30"/>
        <v>0</v>
      </c>
      <c r="K174" s="148" t="s">
        <v>6036</v>
      </c>
      <c r="L174" s="36"/>
      <c r="M174" s="153" t="s">
        <v>3</v>
      </c>
      <c r="N174" s="154" t="s">
        <v>43</v>
      </c>
      <c r="O174" s="56"/>
      <c r="P174" s="155">
        <f t="shared" si="31"/>
        <v>0</v>
      </c>
      <c r="Q174" s="155">
        <v>0</v>
      </c>
      <c r="R174" s="155">
        <f t="shared" si="32"/>
        <v>0</v>
      </c>
      <c r="S174" s="155">
        <v>0</v>
      </c>
      <c r="T174" s="156">
        <f t="shared" si="33"/>
        <v>0</v>
      </c>
      <c r="U174" s="35"/>
      <c r="V174" s="35"/>
      <c r="W174" s="35"/>
      <c r="X174" s="35"/>
      <c r="Y174" s="35"/>
      <c r="Z174" s="35"/>
      <c r="AA174" s="35"/>
      <c r="AB174" s="35"/>
      <c r="AC174" s="35"/>
      <c r="AD174" s="35"/>
      <c r="AE174" s="35"/>
      <c r="AR174" s="157" t="s">
        <v>202</v>
      </c>
      <c r="AT174" s="157" t="s">
        <v>197</v>
      </c>
      <c r="AU174" s="157" t="s">
        <v>81</v>
      </c>
      <c r="AY174" s="20" t="s">
        <v>195</v>
      </c>
      <c r="BE174" s="158">
        <f t="shared" si="34"/>
        <v>0</v>
      </c>
      <c r="BF174" s="158">
        <f t="shared" si="35"/>
        <v>0</v>
      </c>
      <c r="BG174" s="158">
        <f t="shared" si="36"/>
        <v>0</v>
      </c>
      <c r="BH174" s="158">
        <f t="shared" si="37"/>
        <v>0</v>
      </c>
      <c r="BI174" s="158">
        <f t="shared" si="38"/>
        <v>0</v>
      </c>
      <c r="BJ174" s="20" t="s">
        <v>79</v>
      </c>
      <c r="BK174" s="158">
        <f t="shared" si="39"/>
        <v>0</v>
      </c>
      <c r="BL174" s="20" t="s">
        <v>202</v>
      </c>
      <c r="BM174" s="157" t="s">
        <v>1412</v>
      </c>
    </row>
    <row r="175" spans="1:65" s="2" customFormat="1" ht="14.45" customHeight="1">
      <c r="A175" s="35"/>
      <c r="B175" s="145"/>
      <c r="C175" s="146" t="s">
        <v>808</v>
      </c>
      <c r="D175" s="146" t="s">
        <v>197</v>
      </c>
      <c r="E175" s="147" t="s">
        <v>6188</v>
      </c>
      <c r="F175" s="148" t="s">
        <v>6189</v>
      </c>
      <c r="G175" s="149" t="s">
        <v>321</v>
      </c>
      <c r="H175" s="150">
        <v>6</v>
      </c>
      <c r="I175" s="151"/>
      <c r="J175" s="152">
        <f t="shared" si="30"/>
        <v>0</v>
      </c>
      <c r="K175" s="148" t="s">
        <v>6036</v>
      </c>
      <c r="L175" s="36"/>
      <c r="M175" s="153" t="s">
        <v>3</v>
      </c>
      <c r="N175" s="154" t="s">
        <v>43</v>
      </c>
      <c r="O175" s="56"/>
      <c r="P175" s="155">
        <f t="shared" si="31"/>
        <v>0</v>
      </c>
      <c r="Q175" s="155">
        <v>0</v>
      </c>
      <c r="R175" s="155">
        <f t="shared" si="32"/>
        <v>0</v>
      </c>
      <c r="S175" s="155">
        <v>0</v>
      </c>
      <c r="T175" s="156">
        <f t="shared" si="33"/>
        <v>0</v>
      </c>
      <c r="U175" s="35"/>
      <c r="V175" s="35"/>
      <c r="W175" s="35"/>
      <c r="X175" s="35"/>
      <c r="Y175" s="35"/>
      <c r="Z175" s="35"/>
      <c r="AA175" s="35"/>
      <c r="AB175" s="35"/>
      <c r="AC175" s="35"/>
      <c r="AD175" s="35"/>
      <c r="AE175" s="35"/>
      <c r="AR175" s="157" t="s">
        <v>202</v>
      </c>
      <c r="AT175" s="157" t="s">
        <v>197</v>
      </c>
      <c r="AU175" s="157" t="s">
        <v>81</v>
      </c>
      <c r="AY175" s="20" t="s">
        <v>195</v>
      </c>
      <c r="BE175" s="158">
        <f t="shared" si="34"/>
        <v>0</v>
      </c>
      <c r="BF175" s="158">
        <f t="shared" si="35"/>
        <v>0</v>
      </c>
      <c r="BG175" s="158">
        <f t="shared" si="36"/>
        <v>0</v>
      </c>
      <c r="BH175" s="158">
        <f t="shared" si="37"/>
        <v>0</v>
      </c>
      <c r="BI175" s="158">
        <f t="shared" si="38"/>
        <v>0</v>
      </c>
      <c r="BJ175" s="20" t="s">
        <v>79</v>
      </c>
      <c r="BK175" s="158">
        <f t="shared" si="39"/>
        <v>0</v>
      </c>
      <c r="BL175" s="20" t="s">
        <v>202</v>
      </c>
      <c r="BM175" s="157" t="s">
        <v>1423</v>
      </c>
    </row>
    <row r="176" spans="1:65" s="2" customFormat="1" ht="14.45" customHeight="1">
      <c r="A176" s="35"/>
      <c r="B176" s="145"/>
      <c r="C176" s="146" t="s">
        <v>813</v>
      </c>
      <c r="D176" s="146" t="s">
        <v>197</v>
      </c>
      <c r="E176" s="147" t="s">
        <v>6190</v>
      </c>
      <c r="F176" s="148" t="s">
        <v>6191</v>
      </c>
      <c r="G176" s="149" t="s">
        <v>321</v>
      </c>
      <c r="H176" s="150">
        <v>972</v>
      </c>
      <c r="I176" s="151"/>
      <c r="J176" s="152">
        <f t="shared" si="30"/>
        <v>0</v>
      </c>
      <c r="K176" s="148" t="s">
        <v>6036</v>
      </c>
      <c r="L176" s="36"/>
      <c r="M176" s="153" t="s">
        <v>3</v>
      </c>
      <c r="N176" s="154" t="s">
        <v>43</v>
      </c>
      <c r="O176" s="56"/>
      <c r="P176" s="155">
        <f t="shared" si="31"/>
        <v>0</v>
      </c>
      <c r="Q176" s="155">
        <v>0</v>
      </c>
      <c r="R176" s="155">
        <f t="shared" si="32"/>
        <v>0</v>
      </c>
      <c r="S176" s="155">
        <v>0</v>
      </c>
      <c r="T176" s="156">
        <f t="shared" si="33"/>
        <v>0</v>
      </c>
      <c r="U176" s="35"/>
      <c r="V176" s="35"/>
      <c r="W176" s="35"/>
      <c r="X176" s="35"/>
      <c r="Y176" s="35"/>
      <c r="Z176" s="35"/>
      <c r="AA176" s="35"/>
      <c r="AB176" s="35"/>
      <c r="AC176" s="35"/>
      <c r="AD176" s="35"/>
      <c r="AE176" s="35"/>
      <c r="AR176" s="157" t="s">
        <v>202</v>
      </c>
      <c r="AT176" s="157" t="s">
        <v>197</v>
      </c>
      <c r="AU176" s="157" t="s">
        <v>81</v>
      </c>
      <c r="AY176" s="20" t="s">
        <v>195</v>
      </c>
      <c r="BE176" s="158">
        <f t="shared" si="34"/>
        <v>0</v>
      </c>
      <c r="BF176" s="158">
        <f t="shared" si="35"/>
        <v>0</v>
      </c>
      <c r="BG176" s="158">
        <f t="shared" si="36"/>
        <v>0</v>
      </c>
      <c r="BH176" s="158">
        <f t="shared" si="37"/>
        <v>0</v>
      </c>
      <c r="BI176" s="158">
        <f t="shared" si="38"/>
        <v>0</v>
      </c>
      <c r="BJ176" s="20" t="s">
        <v>79</v>
      </c>
      <c r="BK176" s="158">
        <f t="shared" si="39"/>
        <v>0</v>
      </c>
      <c r="BL176" s="20" t="s">
        <v>202</v>
      </c>
      <c r="BM176" s="157" t="s">
        <v>1437</v>
      </c>
    </row>
    <row r="177" spans="1:65" s="2" customFormat="1" ht="14.45" customHeight="1">
      <c r="A177" s="35"/>
      <c r="B177" s="145"/>
      <c r="C177" s="146" t="s">
        <v>819</v>
      </c>
      <c r="D177" s="146" t="s">
        <v>197</v>
      </c>
      <c r="E177" s="147" t="s">
        <v>6192</v>
      </c>
      <c r="F177" s="148" t="s">
        <v>6193</v>
      </c>
      <c r="G177" s="149" t="s">
        <v>321</v>
      </c>
      <c r="H177" s="150">
        <v>268</v>
      </c>
      <c r="I177" s="151"/>
      <c r="J177" s="152">
        <f t="shared" si="30"/>
        <v>0</v>
      </c>
      <c r="K177" s="148" t="s">
        <v>6036</v>
      </c>
      <c r="L177" s="36"/>
      <c r="M177" s="153" t="s">
        <v>3</v>
      </c>
      <c r="N177" s="154" t="s">
        <v>43</v>
      </c>
      <c r="O177" s="56"/>
      <c r="P177" s="155">
        <f t="shared" si="31"/>
        <v>0</v>
      </c>
      <c r="Q177" s="155">
        <v>0</v>
      </c>
      <c r="R177" s="155">
        <f t="shared" si="32"/>
        <v>0</v>
      </c>
      <c r="S177" s="155">
        <v>0</v>
      </c>
      <c r="T177" s="156">
        <f t="shared" si="33"/>
        <v>0</v>
      </c>
      <c r="U177" s="35"/>
      <c r="V177" s="35"/>
      <c r="W177" s="35"/>
      <c r="X177" s="35"/>
      <c r="Y177" s="35"/>
      <c r="Z177" s="35"/>
      <c r="AA177" s="35"/>
      <c r="AB177" s="35"/>
      <c r="AC177" s="35"/>
      <c r="AD177" s="35"/>
      <c r="AE177" s="35"/>
      <c r="AR177" s="157" t="s">
        <v>202</v>
      </c>
      <c r="AT177" s="157" t="s">
        <v>197</v>
      </c>
      <c r="AU177" s="157" t="s">
        <v>81</v>
      </c>
      <c r="AY177" s="20" t="s">
        <v>195</v>
      </c>
      <c r="BE177" s="158">
        <f t="shared" si="34"/>
        <v>0</v>
      </c>
      <c r="BF177" s="158">
        <f t="shared" si="35"/>
        <v>0</v>
      </c>
      <c r="BG177" s="158">
        <f t="shared" si="36"/>
        <v>0</v>
      </c>
      <c r="BH177" s="158">
        <f t="shared" si="37"/>
        <v>0</v>
      </c>
      <c r="BI177" s="158">
        <f t="shared" si="38"/>
        <v>0</v>
      </c>
      <c r="BJ177" s="20" t="s">
        <v>79</v>
      </c>
      <c r="BK177" s="158">
        <f t="shared" si="39"/>
        <v>0</v>
      </c>
      <c r="BL177" s="20" t="s">
        <v>202</v>
      </c>
      <c r="BM177" s="157" t="s">
        <v>1446</v>
      </c>
    </row>
    <row r="178" spans="1:65" s="2" customFormat="1" ht="14.45" customHeight="1">
      <c r="A178" s="35"/>
      <c r="B178" s="145"/>
      <c r="C178" s="146" t="s">
        <v>824</v>
      </c>
      <c r="D178" s="146" t="s">
        <v>197</v>
      </c>
      <c r="E178" s="147" t="s">
        <v>6194</v>
      </c>
      <c r="F178" s="148" t="s">
        <v>6195</v>
      </c>
      <c r="G178" s="149" t="s">
        <v>321</v>
      </c>
      <c r="H178" s="150">
        <v>220</v>
      </c>
      <c r="I178" s="151"/>
      <c r="J178" s="152">
        <f t="shared" si="30"/>
        <v>0</v>
      </c>
      <c r="K178" s="148" t="s">
        <v>6036</v>
      </c>
      <c r="L178" s="36"/>
      <c r="M178" s="153" t="s">
        <v>3</v>
      </c>
      <c r="N178" s="154" t="s">
        <v>43</v>
      </c>
      <c r="O178" s="56"/>
      <c r="P178" s="155">
        <f t="shared" si="31"/>
        <v>0</v>
      </c>
      <c r="Q178" s="155">
        <v>0</v>
      </c>
      <c r="R178" s="155">
        <f t="shared" si="32"/>
        <v>0</v>
      </c>
      <c r="S178" s="155">
        <v>0</v>
      </c>
      <c r="T178" s="156">
        <f t="shared" si="33"/>
        <v>0</v>
      </c>
      <c r="U178" s="35"/>
      <c r="V178" s="35"/>
      <c r="W178" s="35"/>
      <c r="X178" s="35"/>
      <c r="Y178" s="35"/>
      <c r="Z178" s="35"/>
      <c r="AA178" s="35"/>
      <c r="AB178" s="35"/>
      <c r="AC178" s="35"/>
      <c r="AD178" s="35"/>
      <c r="AE178" s="35"/>
      <c r="AR178" s="157" t="s">
        <v>202</v>
      </c>
      <c r="AT178" s="157" t="s">
        <v>197</v>
      </c>
      <c r="AU178" s="157" t="s">
        <v>81</v>
      </c>
      <c r="AY178" s="20" t="s">
        <v>195</v>
      </c>
      <c r="BE178" s="158">
        <f t="shared" si="34"/>
        <v>0</v>
      </c>
      <c r="BF178" s="158">
        <f t="shared" si="35"/>
        <v>0</v>
      </c>
      <c r="BG178" s="158">
        <f t="shared" si="36"/>
        <v>0</v>
      </c>
      <c r="BH178" s="158">
        <f t="shared" si="37"/>
        <v>0</v>
      </c>
      <c r="BI178" s="158">
        <f t="shared" si="38"/>
        <v>0</v>
      </c>
      <c r="BJ178" s="20" t="s">
        <v>79</v>
      </c>
      <c r="BK178" s="158">
        <f t="shared" si="39"/>
        <v>0</v>
      </c>
      <c r="BL178" s="20" t="s">
        <v>202</v>
      </c>
      <c r="BM178" s="157" t="s">
        <v>1455</v>
      </c>
    </row>
    <row r="179" spans="1:65" s="2" customFormat="1" ht="14.45" customHeight="1">
      <c r="A179" s="35"/>
      <c r="B179" s="145"/>
      <c r="C179" s="146" t="s">
        <v>830</v>
      </c>
      <c r="D179" s="146" t="s">
        <v>197</v>
      </c>
      <c r="E179" s="147" t="s">
        <v>6196</v>
      </c>
      <c r="F179" s="148" t="s">
        <v>6197</v>
      </c>
      <c r="G179" s="149" t="s">
        <v>321</v>
      </c>
      <c r="H179" s="150">
        <v>246</v>
      </c>
      <c r="I179" s="151"/>
      <c r="J179" s="152">
        <f t="shared" si="30"/>
        <v>0</v>
      </c>
      <c r="K179" s="148" t="s">
        <v>6036</v>
      </c>
      <c r="L179" s="36"/>
      <c r="M179" s="153" t="s">
        <v>3</v>
      </c>
      <c r="N179" s="154" t="s">
        <v>43</v>
      </c>
      <c r="O179" s="56"/>
      <c r="P179" s="155">
        <f t="shared" si="31"/>
        <v>0</v>
      </c>
      <c r="Q179" s="155">
        <v>0</v>
      </c>
      <c r="R179" s="155">
        <f t="shared" si="32"/>
        <v>0</v>
      </c>
      <c r="S179" s="155">
        <v>0</v>
      </c>
      <c r="T179" s="156">
        <f t="shared" si="33"/>
        <v>0</v>
      </c>
      <c r="U179" s="35"/>
      <c r="V179" s="35"/>
      <c r="W179" s="35"/>
      <c r="X179" s="35"/>
      <c r="Y179" s="35"/>
      <c r="Z179" s="35"/>
      <c r="AA179" s="35"/>
      <c r="AB179" s="35"/>
      <c r="AC179" s="35"/>
      <c r="AD179" s="35"/>
      <c r="AE179" s="35"/>
      <c r="AR179" s="157" t="s">
        <v>202</v>
      </c>
      <c r="AT179" s="157" t="s">
        <v>197</v>
      </c>
      <c r="AU179" s="157" t="s">
        <v>81</v>
      </c>
      <c r="AY179" s="20" t="s">
        <v>195</v>
      </c>
      <c r="BE179" s="158">
        <f t="shared" si="34"/>
        <v>0</v>
      </c>
      <c r="BF179" s="158">
        <f t="shared" si="35"/>
        <v>0</v>
      </c>
      <c r="BG179" s="158">
        <f t="shared" si="36"/>
        <v>0</v>
      </c>
      <c r="BH179" s="158">
        <f t="shared" si="37"/>
        <v>0</v>
      </c>
      <c r="BI179" s="158">
        <f t="shared" si="38"/>
        <v>0</v>
      </c>
      <c r="BJ179" s="20" t="s">
        <v>79</v>
      </c>
      <c r="BK179" s="158">
        <f t="shared" si="39"/>
        <v>0</v>
      </c>
      <c r="BL179" s="20" t="s">
        <v>202</v>
      </c>
      <c r="BM179" s="157" t="s">
        <v>1481</v>
      </c>
    </row>
    <row r="180" spans="1:65" s="2" customFormat="1" ht="14.45" customHeight="1">
      <c r="A180" s="35"/>
      <c r="B180" s="145"/>
      <c r="C180" s="146" t="s">
        <v>836</v>
      </c>
      <c r="D180" s="146" t="s">
        <v>197</v>
      </c>
      <c r="E180" s="147" t="s">
        <v>6198</v>
      </c>
      <c r="F180" s="148" t="s">
        <v>6199</v>
      </c>
      <c r="G180" s="149" t="s">
        <v>321</v>
      </c>
      <c r="H180" s="150">
        <v>90</v>
      </c>
      <c r="I180" s="151"/>
      <c r="J180" s="152">
        <f t="shared" si="30"/>
        <v>0</v>
      </c>
      <c r="K180" s="148" t="s">
        <v>6036</v>
      </c>
      <c r="L180" s="36"/>
      <c r="M180" s="153" t="s">
        <v>3</v>
      </c>
      <c r="N180" s="154" t="s">
        <v>43</v>
      </c>
      <c r="O180" s="56"/>
      <c r="P180" s="155">
        <f t="shared" si="31"/>
        <v>0</v>
      </c>
      <c r="Q180" s="155">
        <v>0</v>
      </c>
      <c r="R180" s="155">
        <f t="shared" si="32"/>
        <v>0</v>
      </c>
      <c r="S180" s="155">
        <v>0</v>
      </c>
      <c r="T180" s="156">
        <f t="shared" si="33"/>
        <v>0</v>
      </c>
      <c r="U180" s="35"/>
      <c r="V180" s="35"/>
      <c r="W180" s="35"/>
      <c r="X180" s="35"/>
      <c r="Y180" s="35"/>
      <c r="Z180" s="35"/>
      <c r="AA180" s="35"/>
      <c r="AB180" s="35"/>
      <c r="AC180" s="35"/>
      <c r="AD180" s="35"/>
      <c r="AE180" s="35"/>
      <c r="AR180" s="157" t="s">
        <v>202</v>
      </c>
      <c r="AT180" s="157" t="s">
        <v>197</v>
      </c>
      <c r="AU180" s="157" t="s">
        <v>81</v>
      </c>
      <c r="AY180" s="20" t="s">
        <v>195</v>
      </c>
      <c r="BE180" s="158">
        <f t="shared" si="34"/>
        <v>0</v>
      </c>
      <c r="BF180" s="158">
        <f t="shared" si="35"/>
        <v>0</v>
      </c>
      <c r="BG180" s="158">
        <f t="shared" si="36"/>
        <v>0</v>
      </c>
      <c r="BH180" s="158">
        <f t="shared" si="37"/>
        <v>0</v>
      </c>
      <c r="BI180" s="158">
        <f t="shared" si="38"/>
        <v>0</v>
      </c>
      <c r="BJ180" s="20" t="s">
        <v>79</v>
      </c>
      <c r="BK180" s="158">
        <f t="shared" si="39"/>
        <v>0</v>
      </c>
      <c r="BL180" s="20" t="s">
        <v>202</v>
      </c>
      <c r="BM180" s="157" t="s">
        <v>1491</v>
      </c>
    </row>
    <row r="181" spans="1:65" s="2" customFormat="1" ht="14.45" customHeight="1">
      <c r="A181" s="35"/>
      <c r="B181" s="145"/>
      <c r="C181" s="146" t="s">
        <v>842</v>
      </c>
      <c r="D181" s="146" t="s">
        <v>197</v>
      </c>
      <c r="E181" s="147" t="s">
        <v>6200</v>
      </c>
      <c r="F181" s="148" t="s">
        <v>6201</v>
      </c>
      <c r="G181" s="149" t="s">
        <v>321</v>
      </c>
      <c r="H181" s="150">
        <v>210</v>
      </c>
      <c r="I181" s="151"/>
      <c r="J181" s="152">
        <f t="shared" si="30"/>
        <v>0</v>
      </c>
      <c r="K181" s="148" t="s">
        <v>6036</v>
      </c>
      <c r="L181" s="36"/>
      <c r="M181" s="153" t="s">
        <v>3</v>
      </c>
      <c r="N181" s="154" t="s">
        <v>43</v>
      </c>
      <c r="O181" s="56"/>
      <c r="P181" s="155">
        <f t="shared" si="31"/>
        <v>0</v>
      </c>
      <c r="Q181" s="155">
        <v>0</v>
      </c>
      <c r="R181" s="155">
        <f t="shared" si="32"/>
        <v>0</v>
      </c>
      <c r="S181" s="155">
        <v>0</v>
      </c>
      <c r="T181" s="156">
        <f t="shared" si="33"/>
        <v>0</v>
      </c>
      <c r="U181" s="35"/>
      <c r="V181" s="35"/>
      <c r="W181" s="35"/>
      <c r="X181" s="35"/>
      <c r="Y181" s="35"/>
      <c r="Z181" s="35"/>
      <c r="AA181" s="35"/>
      <c r="AB181" s="35"/>
      <c r="AC181" s="35"/>
      <c r="AD181" s="35"/>
      <c r="AE181" s="35"/>
      <c r="AR181" s="157" t="s">
        <v>202</v>
      </c>
      <c r="AT181" s="157" t="s">
        <v>197</v>
      </c>
      <c r="AU181" s="157" t="s">
        <v>81</v>
      </c>
      <c r="AY181" s="20" t="s">
        <v>195</v>
      </c>
      <c r="BE181" s="158">
        <f t="shared" si="34"/>
        <v>0</v>
      </c>
      <c r="BF181" s="158">
        <f t="shared" si="35"/>
        <v>0</v>
      </c>
      <c r="BG181" s="158">
        <f t="shared" si="36"/>
        <v>0</v>
      </c>
      <c r="BH181" s="158">
        <f t="shared" si="37"/>
        <v>0</v>
      </c>
      <c r="BI181" s="158">
        <f t="shared" si="38"/>
        <v>0</v>
      </c>
      <c r="BJ181" s="20" t="s">
        <v>79</v>
      </c>
      <c r="BK181" s="158">
        <f t="shared" si="39"/>
        <v>0</v>
      </c>
      <c r="BL181" s="20" t="s">
        <v>202</v>
      </c>
      <c r="BM181" s="157" t="s">
        <v>1516</v>
      </c>
    </row>
    <row r="182" spans="1:65" s="2" customFormat="1" ht="14.45" customHeight="1">
      <c r="A182" s="35"/>
      <c r="B182" s="145"/>
      <c r="C182" s="146" t="s">
        <v>847</v>
      </c>
      <c r="D182" s="146" t="s">
        <v>197</v>
      </c>
      <c r="E182" s="147" t="s">
        <v>6202</v>
      </c>
      <c r="F182" s="148" t="s">
        <v>6203</v>
      </c>
      <c r="G182" s="149" t="s">
        <v>321</v>
      </c>
      <c r="H182" s="150">
        <v>34</v>
      </c>
      <c r="I182" s="151"/>
      <c r="J182" s="152">
        <f t="shared" si="30"/>
        <v>0</v>
      </c>
      <c r="K182" s="148" t="s">
        <v>6036</v>
      </c>
      <c r="L182" s="36"/>
      <c r="M182" s="153" t="s">
        <v>3</v>
      </c>
      <c r="N182" s="154" t="s">
        <v>43</v>
      </c>
      <c r="O182" s="56"/>
      <c r="P182" s="155">
        <f t="shared" si="31"/>
        <v>0</v>
      </c>
      <c r="Q182" s="155">
        <v>0</v>
      </c>
      <c r="R182" s="155">
        <f t="shared" si="32"/>
        <v>0</v>
      </c>
      <c r="S182" s="155">
        <v>0</v>
      </c>
      <c r="T182" s="156">
        <f t="shared" si="33"/>
        <v>0</v>
      </c>
      <c r="U182" s="35"/>
      <c r="V182" s="35"/>
      <c r="W182" s="35"/>
      <c r="X182" s="35"/>
      <c r="Y182" s="35"/>
      <c r="Z182" s="35"/>
      <c r="AA182" s="35"/>
      <c r="AB182" s="35"/>
      <c r="AC182" s="35"/>
      <c r="AD182" s="35"/>
      <c r="AE182" s="35"/>
      <c r="AR182" s="157" t="s">
        <v>202</v>
      </c>
      <c r="AT182" s="157" t="s">
        <v>197</v>
      </c>
      <c r="AU182" s="157" t="s">
        <v>81</v>
      </c>
      <c r="AY182" s="20" t="s">
        <v>195</v>
      </c>
      <c r="BE182" s="158">
        <f t="shared" si="34"/>
        <v>0</v>
      </c>
      <c r="BF182" s="158">
        <f t="shared" si="35"/>
        <v>0</v>
      </c>
      <c r="BG182" s="158">
        <f t="shared" si="36"/>
        <v>0</v>
      </c>
      <c r="BH182" s="158">
        <f t="shared" si="37"/>
        <v>0</v>
      </c>
      <c r="BI182" s="158">
        <f t="shared" si="38"/>
        <v>0</v>
      </c>
      <c r="BJ182" s="20" t="s">
        <v>79</v>
      </c>
      <c r="BK182" s="158">
        <f t="shared" si="39"/>
        <v>0</v>
      </c>
      <c r="BL182" s="20" t="s">
        <v>202</v>
      </c>
      <c r="BM182" s="157" t="s">
        <v>1526</v>
      </c>
    </row>
    <row r="183" spans="1:65" s="2" customFormat="1" ht="14.45" customHeight="1">
      <c r="A183" s="35"/>
      <c r="B183" s="145"/>
      <c r="C183" s="146" t="s">
        <v>852</v>
      </c>
      <c r="D183" s="146" t="s">
        <v>197</v>
      </c>
      <c r="E183" s="147" t="s">
        <v>6204</v>
      </c>
      <c r="F183" s="148" t="s">
        <v>6205</v>
      </c>
      <c r="G183" s="149" t="s">
        <v>321</v>
      </c>
      <c r="H183" s="150">
        <v>1796</v>
      </c>
      <c r="I183" s="151"/>
      <c r="J183" s="152">
        <f t="shared" si="30"/>
        <v>0</v>
      </c>
      <c r="K183" s="148" t="s">
        <v>6036</v>
      </c>
      <c r="L183" s="36"/>
      <c r="M183" s="153" t="s">
        <v>3</v>
      </c>
      <c r="N183" s="154" t="s">
        <v>43</v>
      </c>
      <c r="O183" s="56"/>
      <c r="P183" s="155">
        <f t="shared" si="31"/>
        <v>0</v>
      </c>
      <c r="Q183" s="155">
        <v>0</v>
      </c>
      <c r="R183" s="155">
        <f t="shared" si="32"/>
        <v>0</v>
      </c>
      <c r="S183" s="155">
        <v>0</v>
      </c>
      <c r="T183" s="156">
        <f t="shared" si="33"/>
        <v>0</v>
      </c>
      <c r="U183" s="35"/>
      <c r="V183" s="35"/>
      <c r="W183" s="35"/>
      <c r="X183" s="35"/>
      <c r="Y183" s="35"/>
      <c r="Z183" s="35"/>
      <c r="AA183" s="35"/>
      <c r="AB183" s="35"/>
      <c r="AC183" s="35"/>
      <c r="AD183" s="35"/>
      <c r="AE183" s="35"/>
      <c r="AR183" s="157" t="s">
        <v>202</v>
      </c>
      <c r="AT183" s="157" t="s">
        <v>197</v>
      </c>
      <c r="AU183" s="157" t="s">
        <v>81</v>
      </c>
      <c r="AY183" s="20" t="s">
        <v>195</v>
      </c>
      <c r="BE183" s="158">
        <f t="shared" si="34"/>
        <v>0</v>
      </c>
      <c r="BF183" s="158">
        <f t="shared" si="35"/>
        <v>0</v>
      </c>
      <c r="BG183" s="158">
        <f t="shared" si="36"/>
        <v>0</v>
      </c>
      <c r="BH183" s="158">
        <f t="shared" si="37"/>
        <v>0</v>
      </c>
      <c r="BI183" s="158">
        <f t="shared" si="38"/>
        <v>0</v>
      </c>
      <c r="BJ183" s="20" t="s">
        <v>79</v>
      </c>
      <c r="BK183" s="158">
        <f t="shared" si="39"/>
        <v>0</v>
      </c>
      <c r="BL183" s="20" t="s">
        <v>202</v>
      </c>
      <c r="BM183" s="157" t="s">
        <v>1536</v>
      </c>
    </row>
    <row r="184" spans="1:65" s="2" customFormat="1" ht="14.45" customHeight="1">
      <c r="A184" s="35"/>
      <c r="B184" s="145"/>
      <c r="C184" s="146" t="s">
        <v>858</v>
      </c>
      <c r="D184" s="146" t="s">
        <v>197</v>
      </c>
      <c r="E184" s="147" t="s">
        <v>6206</v>
      </c>
      <c r="F184" s="148" t="s">
        <v>6207</v>
      </c>
      <c r="G184" s="149" t="s">
        <v>321</v>
      </c>
      <c r="H184" s="150">
        <v>244</v>
      </c>
      <c r="I184" s="151"/>
      <c r="J184" s="152">
        <f t="shared" si="30"/>
        <v>0</v>
      </c>
      <c r="K184" s="148" t="s">
        <v>6036</v>
      </c>
      <c r="L184" s="36"/>
      <c r="M184" s="153" t="s">
        <v>3</v>
      </c>
      <c r="N184" s="154" t="s">
        <v>43</v>
      </c>
      <c r="O184" s="56"/>
      <c r="P184" s="155">
        <f t="shared" si="31"/>
        <v>0</v>
      </c>
      <c r="Q184" s="155">
        <v>0</v>
      </c>
      <c r="R184" s="155">
        <f t="shared" si="32"/>
        <v>0</v>
      </c>
      <c r="S184" s="155">
        <v>0</v>
      </c>
      <c r="T184" s="156">
        <f t="shared" si="33"/>
        <v>0</v>
      </c>
      <c r="U184" s="35"/>
      <c r="V184" s="35"/>
      <c r="W184" s="35"/>
      <c r="X184" s="35"/>
      <c r="Y184" s="35"/>
      <c r="Z184" s="35"/>
      <c r="AA184" s="35"/>
      <c r="AB184" s="35"/>
      <c r="AC184" s="35"/>
      <c r="AD184" s="35"/>
      <c r="AE184" s="35"/>
      <c r="AR184" s="157" t="s">
        <v>202</v>
      </c>
      <c r="AT184" s="157" t="s">
        <v>197</v>
      </c>
      <c r="AU184" s="157" t="s">
        <v>81</v>
      </c>
      <c r="AY184" s="20" t="s">
        <v>195</v>
      </c>
      <c r="BE184" s="158">
        <f t="shared" si="34"/>
        <v>0</v>
      </c>
      <c r="BF184" s="158">
        <f t="shared" si="35"/>
        <v>0</v>
      </c>
      <c r="BG184" s="158">
        <f t="shared" si="36"/>
        <v>0</v>
      </c>
      <c r="BH184" s="158">
        <f t="shared" si="37"/>
        <v>0</v>
      </c>
      <c r="BI184" s="158">
        <f t="shared" si="38"/>
        <v>0</v>
      </c>
      <c r="BJ184" s="20" t="s">
        <v>79</v>
      </c>
      <c r="BK184" s="158">
        <f t="shared" si="39"/>
        <v>0</v>
      </c>
      <c r="BL184" s="20" t="s">
        <v>202</v>
      </c>
      <c r="BM184" s="157" t="s">
        <v>1546</v>
      </c>
    </row>
    <row r="185" spans="1:65" s="2" customFormat="1" ht="14.45" customHeight="1">
      <c r="A185" s="35"/>
      <c r="B185" s="145"/>
      <c r="C185" s="146" t="s">
        <v>864</v>
      </c>
      <c r="D185" s="146" t="s">
        <v>197</v>
      </c>
      <c r="E185" s="147" t="s">
        <v>6208</v>
      </c>
      <c r="F185" s="148" t="s">
        <v>6209</v>
      </c>
      <c r="G185" s="149" t="s">
        <v>321</v>
      </c>
      <c r="H185" s="150">
        <v>4500</v>
      </c>
      <c r="I185" s="151"/>
      <c r="J185" s="152">
        <f t="shared" si="30"/>
        <v>0</v>
      </c>
      <c r="K185" s="148" t="s">
        <v>6036</v>
      </c>
      <c r="L185" s="36"/>
      <c r="M185" s="153" t="s">
        <v>3</v>
      </c>
      <c r="N185" s="154" t="s">
        <v>43</v>
      </c>
      <c r="O185" s="56"/>
      <c r="P185" s="155">
        <f t="shared" si="31"/>
        <v>0</v>
      </c>
      <c r="Q185" s="155">
        <v>0</v>
      </c>
      <c r="R185" s="155">
        <f t="shared" si="32"/>
        <v>0</v>
      </c>
      <c r="S185" s="155">
        <v>0</v>
      </c>
      <c r="T185" s="156">
        <f t="shared" si="33"/>
        <v>0</v>
      </c>
      <c r="U185" s="35"/>
      <c r="V185" s="35"/>
      <c r="W185" s="35"/>
      <c r="X185" s="35"/>
      <c r="Y185" s="35"/>
      <c r="Z185" s="35"/>
      <c r="AA185" s="35"/>
      <c r="AB185" s="35"/>
      <c r="AC185" s="35"/>
      <c r="AD185" s="35"/>
      <c r="AE185" s="35"/>
      <c r="AR185" s="157" t="s">
        <v>202</v>
      </c>
      <c r="AT185" s="157" t="s">
        <v>197</v>
      </c>
      <c r="AU185" s="157" t="s">
        <v>81</v>
      </c>
      <c r="AY185" s="20" t="s">
        <v>195</v>
      </c>
      <c r="BE185" s="158">
        <f t="shared" si="34"/>
        <v>0</v>
      </c>
      <c r="BF185" s="158">
        <f t="shared" si="35"/>
        <v>0</v>
      </c>
      <c r="BG185" s="158">
        <f t="shared" si="36"/>
        <v>0</v>
      </c>
      <c r="BH185" s="158">
        <f t="shared" si="37"/>
        <v>0</v>
      </c>
      <c r="BI185" s="158">
        <f t="shared" si="38"/>
        <v>0</v>
      </c>
      <c r="BJ185" s="20" t="s">
        <v>79</v>
      </c>
      <c r="BK185" s="158">
        <f t="shared" si="39"/>
        <v>0</v>
      </c>
      <c r="BL185" s="20" t="s">
        <v>202</v>
      </c>
      <c r="BM185" s="157" t="s">
        <v>1573</v>
      </c>
    </row>
    <row r="186" spans="1:65" s="2" customFormat="1" ht="24.2" customHeight="1">
      <c r="A186" s="35"/>
      <c r="B186" s="145"/>
      <c r="C186" s="146" t="s">
        <v>868</v>
      </c>
      <c r="D186" s="146" t="s">
        <v>197</v>
      </c>
      <c r="E186" s="147" t="s">
        <v>6210</v>
      </c>
      <c r="F186" s="148" t="s">
        <v>6211</v>
      </c>
      <c r="G186" s="149" t="s">
        <v>3194</v>
      </c>
      <c r="H186" s="199"/>
      <c r="I186" s="151"/>
      <c r="J186" s="152">
        <f t="shared" si="30"/>
        <v>0</v>
      </c>
      <c r="K186" s="148" t="s">
        <v>6036</v>
      </c>
      <c r="L186" s="36"/>
      <c r="M186" s="153" t="s">
        <v>3</v>
      </c>
      <c r="N186" s="154" t="s">
        <v>43</v>
      </c>
      <c r="O186" s="56"/>
      <c r="P186" s="155">
        <f t="shared" si="31"/>
        <v>0</v>
      </c>
      <c r="Q186" s="155">
        <v>0</v>
      </c>
      <c r="R186" s="155">
        <f t="shared" si="32"/>
        <v>0</v>
      </c>
      <c r="S186" s="155">
        <v>0</v>
      </c>
      <c r="T186" s="156">
        <f t="shared" si="33"/>
        <v>0</v>
      </c>
      <c r="U186" s="35"/>
      <c r="V186" s="35"/>
      <c r="W186" s="35"/>
      <c r="X186" s="35"/>
      <c r="Y186" s="35"/>
      <c r="Z186" s="35"/>
      <c r="AA186" s="35"/>
      <c r="AB186" s="35"/>
      <c r="AC186" s="35"/>
      <c r="AD186" s="35"/>
      <c r="AE186" s="35"/>
      <c r="AR186" s="157" t="s">
        <v>202</v>
      </c>
      <c r="AT186" s="157" t="s">
        <v>197</v>
      </c>
      <c r="AU186" s="157" t="s">
        <v>81</v>
      </c>
      <c r="AY186" s="20" t="s">
        <v>195</v>
      </c>
      <c r="BE186" s="158">
        <f t="shared" si="34"/>
        <v>0</v>
      </c>
      <c r="BF186" s="158">
        <f t="shared" si="35"/>
        <v>0</v>
      </c>
      <c r="BG186" s="158">
        <f t="shared" si="36"/>
        <v>0</v>
      </c>
      <c r="BH186" s="158">
        <f t="shared" si="37"/>
        <v>0</v>
      </c>
      <c r="BI186" s="158">
        <f t="shared" si="38"/>
        <v>0</v>
      </c>
      <c r="BJ186" s="20" t="s">
        <v>79</v>
      </c>
      <c r="BK186" s="158">
        <f t="shared" si="39"/>
        <v>0</v>
      </c>
      <c r="BL186" s="20" t="s">
        <v>202</v>
      </c>
      <c r="BM186" s="157" t="s">
        <v>1584</v>
      </c>
    </row>
    <row r="187" spans="1:65" s="12" customFormat="1" ht="22.9" customHeight="1">
      <c r="B187" s="132"/>
      <c r="D187" s="133" t="s">
        <v>71</v>
      </c>
      <c r="E187" s="143" t="s">
        <v>4977</v>
      </c>
      <c r="F187" s="143" t="s">
        <v>6212</v>
      </c>
      <c r="I187" s="135"/>
      <c r="J187" s="144">
        <f>BK187</f>
        <v>0</v>
      </c>
      <c r="L187" s="132"/>
      <c r="M187" s="137"/>
      <c r="N187" s="138"/>
      <c r="O187" s="138"/>
      <c r="P187" s="139">
        <f>SUM(P188:P265)</f>
        <v>0</v>
      </c>
      <c r="Q187" s="138"/>
      <c r="R187" s="139">
        <f>SUM(R188:R265)</f>
        <v>0</v>
      </c>
      <c r="S187" s="138"/>
      <c r="T187" s="140">
        <f>SUM(T188:T265)</f>
        <v>0</v>
      </c>
      <c r="AR187" s="133" t="s">
        <v>79</v>
      </c>
      <c r="AT187" s="141" t="s">
        <v>71</v>
      </c>
      <c r="AU187" s="141" t="s">
        <v>79</v>
      </c>
      <c r="AY187" s="133" t="s">
        <v>195</v>
      </c>
      <c r="BK187" s="142">
        <f>SUM(BK188:BK265)</f>
        <v>0</v>
      </c>
    </row>
    <row r="188" spans="1:65" s="2" customFormat="1" ht="14.45" customHeight="1">
      <c r="A188" s="35"/>
      <c r="B188" s="145"/>
      <c r="C188" s="146" t="s">
        <v>873</v>
      </c>
      <c r="D188" s="146" t="s">
        <v>197</v>
      </c>
      <c r="E188" s="147" t="s">
        <v>6213</v>
      </c>
      <c r="F188" s="148" t="s">
        <v>6214</v>
      </c>
      <c r="G188" s="149" t="s">
        <v>4903</v>
      </c>
      <c r="H188" s="150">
        <v>9</v>
      </c>
      <c r="I188" s="151"/>
      <c r="J188" s="152">
        <f t="shared" ref="J188:J219" si="40">ROUND(I188*H188,2)</f>
        <v>0</v>
      </c>
      <c r="K188" s="148" t="s">
        <v>6036</v>
      </c>
      <c r="L188" s="36"/>
      <c r="M188" s="153" t="s">
        <v>3</v>
      </c>
      <c r="N188" s="154" t="s">
        <v>43</v>
      </c>
      <c r="O188" s="56"/>
      <c r="P188" s="155">
        <f t="shared" ref="P188:P219" si="41">O188*H188</f>
        <v>0</v>
      </c>
      <c r="Q188" s="155">
        <v>0</v>
      </c>
      <c r="R188" s="155">
        <f t="shared" ref="R188:R219" si="42">Q188*H188</f>
        <v>0</v>
      </c>
      <c r="S188" s="155">
        <v>0</v>
      </c>
      <c r="T188" s="156">
        <f t="shared" ref="T188:T219" si="43">S188*H188</f>
        <v>0</v>
      </c>
      <c r="U188" s="35"/>
      <c r="V188" s="35"/>
      <c r="W188" s="35"/>
      <c r="X188" s="35"/>
      <c r="Y188" s="35"/>
      <c r="Z188" s="35"/>
      <c r="AA188" s="35"/>
      <c r="AB188" s="35"/>
      <c r="AC188" s="35"/>
      <c r="AD188" s="35"/>
      <c r="AE188" s="35"/>
      <c r="AR188" s="157" t="s">
        <v>202</v>
      </c>
      <c r="AT188" s="157" t="s">
        <v>197</v>
      </c>
      <c r="AU188" s="157" t="s">
        <v>81</v>
      </c>
      <c r="AY188" s="20" t="s">
        <v>195</v>
      </c>
      <c r="BE188" s="158">
        <f t="shared" ref="BE188:BE219" si="44">IF(N188="základní",J188,0)</f>
        <v>0</v>
      </c>
      <c r="BF188" s="158">
        <f t="shared" ref="BF188:BF219" si="45">IF(N188="snížená",J188,0)</f>
        <v>0</v>
      </c>
      <c r="BG188" s="158">
        <f t="shared" ref="BG188:BG219" si="46">IF(N188="zákl. přenesená",J188,0)</f>
        <v>0</v>
      </c>
      <c r="BH188" s="158">
        <f t="shared" ref="BH188:BH219" si="47">IF(N188="sníž. přenesená",J188,0)</f>
        <v>0</v>
      </c>
      <c r="BI188" s="158">
        <f t="shared" ref="BI188:BI219" si="48">IF(N188="nulová",J188,0)</f>
        <v>0</v>
      </c>
      <c r="BJ188" s="20" t="s">
        <v>79</v>
      </c>
      <c r="BK188" s="158">
        <f t="shared" ref="BK188:BK219" si="49">ROUND(I188*H188,2)</f>
        <v>0</v>
      </c>
      <c r="BL188" s="20" t="s">
        <v>202</v>
      </c>
      <c r="BM188" s="157" t="s">
        <v>1597</v>
      </c>
    </row>
    <row r="189" spans="1:65" s="2" customFormat="1" ht="37.9" customHeight="1">
      <c r="A189" s="35"/>
      <c r="B189" s="145"/>
      <c r="C189" s="146" t="s">
        <v>878</v>
      </c>
      <c r="D189" s="146" t="s">
        <v>197</v>
      </c>
      <c r="E189" s="147" t="s">
        <v>6215</v>
      </c>
      <c r="F189" s="148" t="s">
        <v>6216</v>
      </c>
      <c r="G189" s="149" t="s">
        <v>4903</v>
      </c>
      <c r="H189" s="150">
        <v>4</v>
      </c>
      <c r="I189" s="151"/>
      <c r="J189" s="152">
        <f t="shared" si="40"/>
        <v>0</v>
      </c>
      <c r="K189" s="148" t="s">
        <v>6041</v>
      </c>
      <c r="L189" s="36"/>
      <c r="M189" s="153" t="s">
        <v>3</v>
      </c>
      <c r="N189" s="154" t="s">
        <v>43</v>
      </c>
      <c r="O189" s="56"/>
      <c r="P189" s="155">
        <f t="shared" si="41"/>
        <v>0</v>
      </c>
      <c r="Q189" s="155">
        <v>0</v>
      </c>
      <c r="R189" s="155">
        <f t="shared" si="42"/>
        <v>0</v>
      </c>
      <c r="S189" s="155">
        <v>0</v>
      </c>
      <c r="T189" s="156">
        <f t="shared" si="43"/>
        <v>0</v>
      </c>
      <c r="U189" s="35"/>
      <c r="V189" s="35"/>
      <c r="W189" s="35"/>
      <c r="X189" s="35"/>
      <c r="Y189" s="35"/>
      <c r="Z189" s="35"/>
      <c r="AA189" s="35"/>
      <c r="AB189" s="35"/>
      <c r="AC189" s="35"/>
      <c r="AD189" s="35"/>
      <c r="AE189" s="35"/>
      <c r="AR189" s="157" t="s">
        <v>202</v>
      </c>
      <c r="AT189" s="157" t="s">
        <v>197</v>
      </c>
      <c r="AU189" s="157" t="s">
        <v>81</v>
      </c>
      <c r="AY189" s="20" t="s">
        <v>195</v>
      </c>
      <c r="BE189" s="158">
        <f t="shared" si="44"/>
        <v>0</v>
      </c>
      <c r="BF189" s="158">
        <f t="shared" si="45"/>
        <v>0</v>
      </c>
      <c r="BG189" s="158">
        <f t="shared" si="46"/>
        <v>0</v>
      </c>
      <c r="BH189" s="158">
        <f t="shared" si="47"/>
        <v>0</v>
      </c>
      <c r="BI189" s="158">
        <f t="shared" si="48"/>
        <v>0</v>
      </c>
      <c r="BJ189" s="20" t="s">
        <v>79</v>
      </c>
      <c r="BK189" s="158">
        <f t="shared" si="49"/>
        <v>0</v>
      </c>
      <c r="BL189" s="20" t="s">
        <v>202</v>
      </c>
      <c r="BM189" s="157" t="s">
        <v>1610</v>
      </c>
    </row>
    <row r="190" spans="1:65" s="2" customFormat="1" ht="14.45" customHeight="1">
      <c r="A190" s="35"/>
      <c r="B190" s="145"/>
      <c r="C190" s="146" t="s">
        <v>900</v>
      </c>
      <c r="D190" s="146" t="s">
        <v>197</v>
      </c>
      <c r="E190" s="147" t="s">
        <v>6217</v>
      </c>
      <c r="F190" s="148" t="s">
        <v>6218</v>
      </c>
      <c r="G190" s="149" t="s">
        <v>4903</v>
      </c>
      <c r="H190" s="150">
        <v>2</v>
      </c>
      <c r="I190" s="151"/>
      <c r="J190" s="152">
        <f t="shared" si="40"/>
        <v>0</v>
      </c>
      <c r="K190" s="148" t="s">
        <v>6041</v>
      </c>
      <c r="L190" s="36"/>
      <c r="M190" s="153" t="s">
        <v>3</v>
      </c>
      <c r="N190" s="154" t="s">
        <v>43</v>
      </c>
      <c r="O190" s="56"/>
      <c r="P190" s="155">
        <f t="shared" si="41"/>
        <v>0</v>
      </c>
      <c r="Q190" s="155">
        <v>0</v>
      </c>
      <c r="R190" s="155">
        <f t="shared" si="42"/>
        <v>0</v>
      </c>
      <c r="S190" s="155">
        <v>0</v>
      </c>
      <c r="T190" s="156">
        <f t="shared" si="43"/>
        <v>0</v>
      </c>
      <c r="U190" s="35"/>
      <c r="V190" s="35"/>
      <c r="W190" s="35"/>
      <c r="X190" s="35"/>
      <c r="Y190" s="35"/>
      <c r="Z190" s="35"/>
      <c r="AA190" s="35"/>
      <c r="AB190" s="35"/>
      <c r="AC190" s="35"/>
      <c r="AD190" s="35"/>
      <c r="AE190" s="35"/>
      <c r="AR190" s="157" t="s">
        <v>202</v>
      </c>
      <c r="AT190" s="157" t="s">
        <v>197</v>
      </c>
      <c r="AU190" s="157" t="s">
        <v>81</v>
      </c>
      <c r="AY190" s="20" t="s">
        <v>195</v>
      </c>
      <c r="BE190" s="158">
        <f t="shared" si="44"/>
        <v>0</v>
      </c>
      <c r="BF190" s="158">
        <f t="shared" si="45"/>
        <v>0</v>
      </c>
      <c r="BG190" s="158">
        <f t="shared" si="46"/>
        <v>0</v>
      </c>
      <c r="BH190" s="158">
        <f t="shared" si="47"/>
        <v>0</v>
      </c>
      <c r="BI190" s="158">
        <f t="shared" si="48"/>
        <v>0</v>
      </c>
      <c r="BJ190" s="20" t="s">
        <v>79</v>
      </c>
      <c r="BK190" s="158">
        <f t="shared" si="49"/>
        <v>0</v>
      </c>
      <c r="BL190" s="20" t="s">
        <v>202</v>
      </c>
      <c r="BM190" s="157" t="s">
        <v>1619</v>
      </c>
    </row>
    <row r="191" spans="1:65" s="2" customFormat="1" ht="37.9" customHeight="1">
      <c r="A191" s="35"/>
      <c r="B191" s="145"/>
      <c r="C191" s="146" t="s">
        <v>913</v>
      </c>
      <c r="D191" s="146" t="s">
        <v>197</v>
      </c>
      <c r="E191" s="147" t="s">
        <v>6219</v>
      </c>
      <c r="F191" s="148" t="s">
        <v>6220</v>
      </c>
      <c r="G191" s="149" t="s">
        <v>4903</v>
      </c>
      <c r="H191" s="150">
        <v>1</v>
      </c>
      <c r="I191" s="151"/>
      <c r="J191" s="152">
        <f t="shared" si="40"/>
        <v>0</v>
      </c>
      <c r="K191" s="148" t="s">
        <v>6041</v>
      </c>
      <c r="L191" s="36"/>
      <c r="M191" s="153" t="s">
        <v>3</v>
      </c>
      <c r="N191" s="154" t="s">
        <v>43</v>
      </c>
      <c r="O191" s="56"/>
      <c r="P191" s="155">
        <f t="shared" si="41"/>
        <v>0</v>
      </c>
      <c r="Q191" s="155">
        <v>0</v>
      </c>
      <c r="R191" s="155">
        <f t="shared" si="42"/>
        <v>0</v>
      </c>
      <c r="S191" s="155">
        <v>0</v>
      </c>
      <c r="T191" s="156">
        <f t="shared" si="43"/>
        <v>0</v>
      </c>
      <c r="U191" s="35"/>
      <c r="V191" s="35"/>
      <c r="W191" s="35"/>
      <c r="X191" s="35"/>
      <c r="Y191" s="35"/>
      <c r="Z191" s="35"/>
      <c r="AA191" s="35"/>
      <c r="AB191" s="35"/>
      <c r="AC191" s="35"/>
      <c r="AD191" s="35"/>
      <c r="AE191" s="35"/>
      <c r="AR191" s="157" t="s">
        <v>202</v>
      </c>
      <c r="AT191" s="157" t="s">
        <v>197</v>
      </c>
      <c r="AU191" s="157" t="s">
        <v>81</v>
      </c>
      <c r="AY191" s="20" t="s">
        <v>195</v>
      </c>
      <c r="BE191" s="158">
        <f t="shared" si="44"/>
        <v>0</v>
      </c>
      <c r="BF191" s="158">
        <f t="shared" si="45"/>
        <v>0</v>
      </c>
      <c r="BG191" s="158">
        <f t="shared" si="46"/>
        <v>0</v>
      </c>
      <c r="BH191" s="158">
        <f t="shared" si="47"/>
        <v>0</v>
      </c>
      <c r="BI191" s="158">
        <f t="shared" si="48"/>
        <v>0</v>
      </c>
      <c r="BJ191" s="20" t="s">
        <v>79</v>
      </c>
      <c r="BK191" s="158">
        <f t="shared" si="49"/>
        <v>0</v>
      </c>
      <c r="BL191" s="20" t="s">
        <v>202</v>
      </c>
      <c r="BM191" s="157" t="s">
        <v>1628</v>
      </c>
    </row>
    <row r="192" spans="1:65" s="2" customFormat="1" ht="37.9" customHeight="1">
      <c r="A192" s="35"/>
      <c r="B192" s="145"/>
      <c r="C192" s="146" t="s">
        <v>962</v>
      </c>
      <c r="D192" s="146" t="s">
        <v>197</v>
      </c>
      <c r="E192" s="147" t="s">
        <v>6221</v>
      </c>
      <c r="F192" s="148" t="s">
        <v>6222</v>
      </c>
      <c r="G192" s="149" t="s">
        <v>4903</v>
      </c>
      <c r="H192" s="150">
        <v>1</v>
      </c>
      <c r="I192" s="151"/>
      <c r="J192" s="152">
        <f t="shared" si="40"/>
        <v>0</v>
      </c>
      <c r="K192" s="148" t="s">
        <v>6041</v>
      </c>
      <c r="L192" s="36"/>
      <c r="M192" s="153" t="s">
        <v>3</v>
      </c>
      <c r="N192" s="154" t="s">
        <v>43</v>
      </c>
      <c r="O192" s="56"/>
      <c r="P192" s="155">
        <f t="shared" si="41"/>
        <v>0</v>
      </c>
      <c r="Q192" s="155">
        <v>0</v>
      </c>
      <c r="R192" s="155">
        <f t="shared" si="42"/>
        <v>0</v>
      </c>
      <c r="S192" s="155">
        <v>0</v>
      </c>
      <c r="T192" s="156">
        <f t="shared" si="43"/>
        <v>0</v>
      </c>
      <c r="U192" s="35"/>
      <c r="V192" s="35"/>
      <c r="W192" s="35"/>
      <c r="X192" s="35"/>
      <c r="Y192" s="35"/>
      <c r="Z192" s="35"/>
      <c r="AA192" s="35"/>
      <c r="AB192" s="35"/>
      <c r="AC192" s="35"/>
      <c r="AD192" s="35"/>
      <c r="AE192" s="35"/>
      <c r="AR192" s="157" t="s">
        <v>202</v>
      </c>
      <c r="AT192" s="157" t="s">
        <v>197</v>
      </c>
      <c r="AU192" s="157" t="s">
        <v>81</v>
      </c>
      <c r="AY192" s="20" t="s">
        <v>195</v>
      </c>
      <c r="BE192" s="158">
        <f t="shared" si="44"/>
        <v>0</v>
      </c>
      <c r="BF192" s="158">
        <f t="shared" si="45"/>
        <v>0</v>
      </c>
      <c r="BG192" s="158">
        <f t="shared" si="46"/>
        <v>0</v>
      </c>
      <c r="BH192" s="158">
        <f t="shared" si="47"/>
        <v>0</v>
      </c>
      <c r="BI192" s="158">
        <f t="shared" si="48"/>
        <v>0</v>
      </c>
      <c r="BJ192" s="20" t="s">
        <v>79</v>
      </c>
      <c r="BK192" s="158">
        <f t="shared" si="49"/>
        <v>0</v>
      </c>
      <c r="BL192" s="20" t="s">
        <v>202</v>
      </c>
      <c r="BM192" s="157" t="s">
        <v>1644</v>
      </c>
    </row>
    <row r="193" spans="1:65" s="2" customFormat="1" ht="37.9" customHeight="1">
      <c r="A193" s="35"/>
      <c r="B193" s="145"/>
      <c r="C193" s="146" t="s">
        <v>967</v>
      </c>
      <c r="D193" s="146" t="s">
        <v>197</v>
      </c>
      <c r="E193" s="147" t="s">
        <v>6223</v>
      </c>
      <c r="F193" s="148" t="s">
        <v>6224</v>
      </c>
      <c r="G193" s="149" t="s">
        <v>4903</v>
      </c>
      <c r="H193" s="150">
        <v>1</v>
      </c>
      <c r="I193" s="151"/>
      <c r="J193" s="152">
        <f t="shared" si="40"/>
        <v>0</v>
      </c>
      <c r="K193" s="148" t="s">
        <v>6041</v>
      </c>
      <c r="L193" s="36"/>
      <c r="M193" s="153" t="s">
        <v>3</v>
      </c>
      <c r="N193" s="154" t="s">
        <v>43</v>
      </c>
      <c r="O193" s="56"/>
      <c r="P193" s="155">
        <f t="shared" si="41"/>
        <v>0</v>
      </c>
      <c r="Q193" s="155">
        <v>0</v>
      </c>
      <c r="R193" s="155">
        <f t="shared" si="42"/>
        <v>0</v>
      </c>
      <c r="S193" s="155">
        <v>0</v>
      </c>
      <c r="T193" s="156">
        <f t="shared" si="43"/>
        <v>0</v>
      </c>
      <c r="U193" s="35"/>
      <c r="V193" s="35"/>
      <c r="W193" s="35"/>
      <c r="X193" s="35"/>
      <c r="Y193" s="35"/>
      <c r="Z193" s="35"/>
      <c r="AA193" s="35"/>
      <c r="AB193" s="35"/>
      <c r="AC193" s="35"/>
      <c r="AD193" s="35"/>
      <c r="AE193" s="35"/>
      <c r="AR193" s="157" t="s">
        <v>202</v>
      </c>
      <c r="AT193" s="157" t="s">
        <v>197</v>
      </c>
      <c r="AU193" s="157" t="s">
        <v>81</v>
      </c>
      <c r="AY193" s="20" t="s">
        <v>195</v>
      </c>
      <c r="BE193" s="158">
        <f t="shared" si="44"/>
        <v>0</v>
      </c>
      <c r="BF193" s="158">
        <f t="shared" si="45"/>
        <v>0</v>
      </c>
      <c r="BG193" s="158">
        <f t="shared" si="46"/>
        <v>0</v>
      </c>
      <c r="BH193" s="158">
        <f t="shared" si="47"/>
        <v>0</v>
      </c>
      <c r="BI193" s="158">
        <f t="shared" si="48"/>
        <v>0</v>
      </c>
      <c r="BJ193" s="20" t="s">
        <v>79</v>
      </c>
      <c r="BK193" s="158">
        <f t="shared" si="49"/>
        <v>0</v>
      </c>
      <c r="BL193" s="20" t="s">
        <v>202</v>
      </c>
      <c r="BM193" s="157" t="s">
        <v>1665</v>
      </c>
    </row>
    <row r="194" spans="1:65" s="2" customFormat="1" ht="14.45" customHeight="1">
      <c r="A194" s="35"/>
      <c r="B194" s="145"/>
      <c r="C194" s="146" t="s">
        <v>971</v>
      </c>
      <c r="D194" s="146" t="s">
        <v>197</v>
      </c>
      <c r="E194" s="147" t="s">
        <v>6225</v>
      </c>
      <c r="F194" s="148" t="s">
        <v>6226</v>
      </c>
      <c r="G194" s="149" t="s">
        <v>4903</v>
      </c>
      <c r="H194" s="150">
        <v>312</v>
      </c>
      <c r="I194" s="151"/>
      <c r="J194" s="152">
        <f t="shared" si="40"/>
        <v>0</v>
      </c>
      <c r="K194" s="148" t="s">
        <v>6036</v>
      </c>
      <c r="L194" s="36"/>
      <c r="M194" s="153" t="s">
        <v>3</v>
      </c>
      <c r="N194" s="154" t="s">
        <v>43</v>
      </c>
      <c r="O194" s="56"/>
      <c r="P194" s="155">
        <f t="shared" si="41"/>
        <v>0</v>
      </c>
      <c r="Q194" s="155">
        <v>0</v>
      </c>
      <c r="R194" s="155">
        <f t="shared" si="42"/>
        <v>0</v>
      </c>
      <c r="S194" s="155">
        <v>0</v>
      </c>
      <c r="T194" s="156">
        <f t="shared" si="43"/>
        <v>0</v>
      </c>
      <c r="U194" s="35"/>
      <c r="V194" s="35"/>
      <c r="W194" s="35"/>
      <c r="X194" s="35"/>
      <c r="Y194" s="35"/>
      <c r="Z194" s="35"/>
      <c r="AA194" s="35"/>
      <c r="AB194" s="35"/>
      <c r="AC194" s="35"/>
      <c r="AD194" s="35"/>
      <c r="AE194" s="35"/>
      <c r="AR194" s="157" t="s">
        <v>202</v>
      </c>
      <c r="AT194" s="157" t="s">
        <v>197</v>
      </c>
      <c r="AU194" s="157" t="s">
        <v>81</v>
      </c>
      <c r="AY194" s="20" t="s">
        <v>195</v>
      </c>
      <c r="BE194" s="158">
        <f t="shared" si="44"/>
        <v>0</v>
      </c>
      <c r="BF194" s="158">
        <f t="shared" si="45"/>
        <v>0</v>
      </c>
      <c r="BG194" s="158">
        <f t="shared" si="46"/>
        <v>0</v>
      </c>
      <c r="BH194" s="158">
        <f t="shared" si="47"/>
        <v>0</v>
      </c>
      <c r="BI194" s="158">
        <f t="shared" si="48"/>
        <v>0</v>
      </c>
      <c r="BJ194" s="20" t="s">
        <v>79</v>
      </c>
      <c r="BK194" s="158">
        <f t="shared" si="49"/>
        <v>0</v>
      </c>
      <c r="BL194" s="20" t="s">
        <v>202</v>
      </c>
      <c r="BM194" s="157" t="s">
        <v>1674</v>
      </c>
    </row>
    <row r="195" spans="1:65" s="2" customFormat="1" ht="14.45" customHeight="1">
      <c r="A195" s="35"/>
      <c r="B195" s="145"/>
      <c r="C195" s="146" t="s">
        <v>977</v>
      </c>
      <c r="D195" s="146" t="s">
        <v>197</v>
      </c>
      <c r="E195" s="147" t="s">
        <v>6227</v>
      </c>
      <c r="F195" s="148" t="s">
        <v>6228</v>
      </c>
      <c r="G195" s="149" t="s">
        <v>4903</v>
      </c>
      <c r="H195" s="150">
        <v>427</v>
      </c>
      <c r="I195" s="151"/>
      <c r="J195" s="152">
        <f t="shared" si="40"/>
        <v>0</v>
      </c>
      <c r="K195" s="148" t="s">
        <v>6036</v>
      </c>
      <c r="L195" s="36"/>
      <c r="M195" s="153" t="s">
        <v>3</v>
      </c>
      <c r="N195" s="154" t="s">
        <v>43</v>
      </c>
      <c r="O195" s="56"/>
      <c r="P195" s="155">
        <f t="shared" si="41"/>
        <v>0</v>
      </c>
      <c r="Q195" s="155">
        <v>0</v>
      </c>
      <c r="R195" s="155">
        <f t="shared" si="42"/>
        <v>0</v>
      </c>
      <c r="S195" s="155">
        <v>0</v>
      </c>
      <c r="T195" s="156">
        <f t="shared" si="43"/>
        <v>0</v>
      </c>
      <c r="U195" s="35"/>
      <c r="V195" s="35"/>
      <c r="W195" s="35"/>
      <c r="X195" s="35"/>
      <c r="Y195" s="35"/>
      <c r="Z195" s="35"/>
      <c r="AA195" s="35"/>
      <c r="AB195" s="35"/>
      <c r="AC195" s="35"/>
      <c r="AD195" s="35"/>
      <c r="AE195" s="35"/>
      <c r="AR195" s="157" t="s">
        <v>202</v>
      </c>
      <c r="AT195" s="157" t="s">
        <v>197</v>
      </c>
      <c r="AU195" s="157" t="s">
        <v>81</v>
      </c>
      <c r="AY195" s="20" t="s">
        <v>195</v>
      </c>
      <c r="BE195" s="158">
        <f t="shared" si="44"/>
        <v>0</v>
      </c>
      <c r="BF195" s="158">
        <f t="shared" si="45"/>
        <v>0</v>
      </c>
      <c r="BG195" s="158">
        <f t="shared" si="46"/>
        <v>0</v>
      </c>
      <c r="BH195" s="158">
        <f t="shared" si="47"/>
        <v>0</v>
      </c>
      <c r="BI195" s="158">
        <f t="shared" si="48"/>
        <v>0</v>
      </c>
      <c r="BJ195" s="20" t="s">
        <v>79</v>
      </c>
      <c r="BK195" s="158">
        <f t="shared" si="49"/>
        <v>0</v>
      </c>
      <c r="BL195" s="20" t="s">
        <v>202</v>
      </c>
      <c r="BM195" s="157" t="s">
        <v>1693</v>
      </c>
    </row>
    <row r="196" spans="1:65" s="2" customFormat="1" ht="14.45" customHeight="1">
      <c r="A196" s="35"/>
      <c r="B196" s="145"/>
      <c r="C196" s="146" t="s">
        <v>984</v>
      </c>
      <c r="D196" s="146" t="s">
        <v>197</v>
      </c>
      <c r="E196" s="147" t="s">
        <v>6229</v>
      </c>
      <c r="F196" s="148" t="s">
        <v>6230</v>
      </c>
      <c r="G196" s="149" t="s">
        <v>4903</v>
      </c>
      <c r="H196" s="150">
        <v>51</v>
      </c>
      <c r="I196" s="151"/>
      <c r="J196" s="152">
        <f t="shared" si="40"/>
        <v>0</v>
      </c>
      <c r="K196" s="148" t="s">
        <v>6036</v>
      </c>
      <c r="L196" s="36"/>
      <c r="M196" s="153" t="s">
        <v>3</v>
      </c>
      <c r="N196" s="154" t="s">
        <v>43</v>
      </c>
      <c r="O196" s="56"/>
      <c r="P196" s="155">
        <f t="shared" si="41"/>
        <v>0</v>
      </c>
      <c r="Q196" s="155">
        <v>0</v>
      </c>
      <c r="R196" s="155">
        <f t="shared" si="42"/>
        <v>0</v>
      </c>
      <c r="S196" s="155">
        <v>0</v>
      </c>
      <c r="T196" s="156">
        <f t="shared" si="43"/>
        <v>0</v>
      </c>
      <c r="U196" s="35"/>
      <c r="V196" s="35"/>
      <c r="W196" s="35"/>
      <c r="X196" s="35"/>
      <c r="Y196" s="35"/>
      <c r="Z196" s="35"/>
      <c r="AA196" s="35"/>
      <c r="AB196" s="35"/>
      <c r="AC196" s="35"/>
      <c r="AD196" s="35"/>
      <c r="AE196" s="35"/>
      <c r="AR196" s="157" t="s">
        <v>202</v>
      </c>
      <c r="AT196" s="157" t="s">
        <v>197</v>
      </c>
      <c r="AU196" s="157" t="s">
        <v>81</v>
      </c>
      <c r="AY196" s="20" t="s">
        <v>195</v>
      </c>
      <c r="BE196" s="158">
        <f t="shared" si="44"/>
        <v>0</v>
      </c>
      <c r="BF196" s="158">
        <f t="shared" si="45"/>
        <v>0</v>
      </c>
      <c r="BG196" s="158">
        <f t="shared" si="46"/>
        <v>0</v>
      </c>
      <c r="BH196" s="158">
        <f t="shared" si="47"/>
        <v>0</v>
      </c>
      <c r="BI196" s="158">
        <f t="shared" si="48"/>
        <v>0</v>
      </c>
      <c r="BJ196" s="20" t="s">
        <v>79</v>
      </c>
      <c r="BK196" s="158">
        <f t="shared" si="49"/>
        <v>0</v>
      </c>
      <c r="BL196" s="20" t="s">
        <v>202</v>
      </c>
      <c r="BM196" s="157" t="s">
        <v>1708</v>
      </c>
    </row>
    <row r="197" spans="1:65" s="2" customFormat="1" ht="14.45" customHeight="1">
      <c r="A197" s="35"/>
      <c r="B197" s="145"/>
      <c r="C197" s="146" t="s">
        <v>1023</v>
      </c>
      <c r="D197" s="146" t="s">
        <v>197</v>
      </c>
      <c r="E197" s="147" t="s">
        <v>6231</v>
      </c>
      <c r="F197" s="148" t="s">
        <v>6232</v>
      </c>
      <c r="G197" s="149" t="s">
        <v>4903</v>
      </c>
      <c r="H197" s="150">
        <v>62</v>
      </c>
      <c r="I197" s="151"/>
      <c r="J197" s="152">
        <f t="shared" si="40"/>
        <v>0</v>
      </c>
      <c r="K197" s="148" t="s">
        <v>6036</v>
      </c>
      <c r="L197" s="36"/>
      <c r="M197" s="153" t="s">
        <v>3</v>
      </c>
      <c r="N197" s="154" t="s">
        <v>43</v>
      </c>
      <c r="O197" s="56"/>
      <c r="P197" s="155">
        <f t="shared" si="41"/>
        <v>0</v>
      </c>
      <c r="Q197" s="155">
        <v>0</v>
      </c>
      <c r="R197" s="155">
        <f t="shared" si="42"/>
        <v>0</v>
      </c>
      <c r="S197" s="155">
        <v>0</v>
      </c>
      <c r="T197" s="156">
        <f t="shared" si="43"/>
        <v>0</v>
      </c>
      <c r="U197" s="35"/>
      <c r="V197" s="35"/>
      <c r="W197" s="35"/>
      <c r="X197" s="35"/>
      <c r="Y197" s="35"/>
      <c r="Z197" s="35"/>
      <c r="AA197" s="35"/>
      <c r="AB197" s="35"/>
      <c r="AC197" s="35"/>
      <c r="AD197" s="35"/>
      <c r="AE197" s="35"/>
      <c r="AR197" s="157" t="s">
        <v>202</v>
      </c>
      <c r="AT197" s="157" t="s">
        <v>197</v>
      </c>
      <c r="AU197" s="157" t="s">
        <v>81</v>
      </c>
      <c r="AY197" s="20" t="s">
        <v>195</v>
      </c>
      <c r="BE197" s="158">
        <f t="shared" si="44"/>
        <v>0</v>
      </c>
      <c r="BF197" s="158">
        <f t="shared" si="45"/>
        <v>0</v>
      </c>
      <c r="BG197" s="158">
        <f t="shared" si="46"/>
        <v>0</v>
      </c>
      <c r="BH197" s="158">
        <f t="shared" si="47"/>
        <v>0</v>
      </c>
      <c r="BI197" s="158">
        <f t="shared" si="48"/>
        <v>0</v>
      </c>
      <c r="BJ197" s="20" t="s">
        <v>79</v>
      </c>
      <c r="BK197" s="158">
        <f t="shared" si="49"/>
        <v>0</v>
      </c>
      <c r="BL197" s="20" t="s">
        <v>202</v>
      </c>
      <c r="BM197" s="157" t="s">
        <v>1844</v>
      </c>
    </row>
    <row r="198" spans="1:65" s="2" customFormat="1" ht="14.45" customHeight="1">
      <c r="A198" s="35"/>
      <c r="B198" s="145"/>
      <c r="C198" s="146" t="s">
        <v>1028</v>
      </c>
      <c r="D198" s="146" t="s">
        <v>197</v>
      </c>
      <c r="E198" s="147" t="s">
        <v>6233</v>
      </c>
      <c r="F198" s="148" t="s">
        <v>6234</v>
      </c>
      <c r="G198" s="149" t="s">
        <v>4903</v>
      </c>
      <c r="H198" s="150">
        <v>9</v>
      </c>
      <c r="I198" s="151"/>
      <c r="J198" s="152">
        <f t="shared" si="40"/>
        <v>0</v>
      </c>
      <c r="K198" s="148" t="s">
        <v>6036</v>
      </c>
      <c r="L198" s="36"/>
      <c r="M198" s="153" t="s">
        <v>3</v>
      </c>
      <c r="N198" s="154" t="s">
        <v>43</v>
      </c>
      <c r="O198" s="56"/>
      <c r="P198" s="155">
        <f t="shared" si="41"/>
        <v>0</v>
      </c>
      <c r="Q198" s="155">
        <v>0</v>
      </c>
      <c r="R198" s="155">
        <f t="shared" si="42"/>
        <v>0</v>
      </c>
      <c r="S198" s="155">
        <v>0</v>
      </c>
      <c r="T198" s="156">
        <f t="shared" si="43"/>
        <v>0</v>
      </c>
      <c r="U198" s="35"/>
      <c r="V198" s="35"/>
      <c r="W198" s="35"/>
      <c r="X198" s="35"/>
      <c r="Y198" s="35"/>
      <c r="Z198" s="35"/>
      <c r="AA198" s="35"/>
      <c r="AB198" s="35"/>
      <c r="AC198" s="35"/>
      <c r="AD198" s="35"/>
      <c r="AE198" s="35"/>
      <c r="AR198" s="157" t="s">
        <v>202</v>
      </c>
      <c r="AT198" s="157" t="s">
        <v>197</v>
      </c>
      <c r="AU198" s="157" t="s">
        <v>81</v>
      </c>
      <c r="AY198" s="20" t="s">
        <v>195</v>
      </c>
      <c r="BE198" s="158">
        <f t="shared" si="44"/>
        <v>0</v>
      </c>
      <c r="BF198" s="158">
        <f t="shared" si="45"/>
        <v>0</v>
      </c>
      <c r="BG198" s="158">
        <f t="shared" si="46"/>
        <v>0</v>
      </c>
      <c r="BH198" s="158">
        <f t="shared" si="47"/>
        <v>0</v>
      </c>
      <c r="BI198" s="158">
        <f t="shared" si="48"/>
        <v>0</v>
      </c>
      <c r="BJ198" s="20" t="s">
        <v>79</v>
      </c>
      <c r="BK198" s="158">
        <f t="shared" si="49"/>
        <v>0</v>
      </c>
      <c r="BL198" s="20" t="s">
        <v>202</v>
      </c>
      <c r="BM198" s="157" t="s">
        <v>1857</v>
      </c>
    </row>
    <row r="199" spans="1:65" s="2" customFormat="1" ht="14.45" customHeight="1">
      <c r="A199" s="35"/>
      <c r="B199" s="145"/>
      <c r="C199" s="146" t="s">
        <v>1042</v>
      </c>
      <c r="D199" s="146" t="s">
        <v>197</v>
      </c>
      <c r="E199" s="147" t="s">
        <v>6235</v>
      </c>
      <c r="F199" s="148" t="s">
        <v>6236</v>
      </c>
      <c r="G199" s="149" t="s">
        <v>4903</v>
      </c>
      <c r="H199" s="150">
        <v>53</v>
      </c>
      <c r="I199" s="151"/>
      <c r="J199" s="152">
        <f t="shared" si="40"/>
        <v>0</v>
      </c>
      <c r="K199" s="148" t="s">
        <v>6036</v>
      </c>
      <c r="L199" s="36"/>
      <c r="M199" s="153" t="s">
        <v>3</v>
      </c>
      <c r="N199" s="154" t="s">
        <v>43</v>
      </c>
      <c r="O199" s="56"/>
      <c r="P199" s="155">
        <f t="shared" si="41"/>
        <v>0</v>
      </c>
      <c r="Q199" s="155">
        <v>0</v>
      </c>
      <c r="R199" s="155">
        <f t="shared" si="42"/>
        <v>0</v>
      </c>
      <c r="S199" s="155">
        <v>0</v>
      </c>
      <c r="T199" s="156">
        <f t="shared" si="43"/>
        <v>0</v>
      </c>
      <c r="U199" s="35"/>
      <c r="V199" s="35"/>
      <c r="W199" s="35"/>
      <c r="X199" s="35"/>
      <c r="Y199" s="35"/>
      <c r="Z199" s="35"/>
      <c r="AA199" s="35"/>
      <c r="AB199" s="35"/>
      <c r="AC199" s="35"/>
      <c r="AD199" s="35"/>
      <c r="AE199" s="35"/>
      <c r="AR199" s="157" t="s">
        <v>202</v>
      </c>
      <c r="AT199" s="157" t="s">
        <v>197</v>
      </c>
      <c r="AU199" s="157" t="s">
        <v>81</v>
      </c>
      <c r="AY199" s="20" t="s">
        <v>195</v>
      </c>
      <c r="BE199" s="158">
        <f t="shared" si="44"/>
        <v>0</v>
      </c>
      <c r="BF199" s="158">
        <f t="shared" si="45"/>
        <v>0</v>
      </c>
      <c r="BG199" s="158">
        <f t="shared" si="46"/>
        <v>0</v>
      </c>
      <c r="BH199" s="158">
        <f t="shared" si="47"/>
        <v>0</v>
      </c>
      <c r="BI199" s="158">
        <f t="shared" si="48"/>
        <v>0</v>
      </c>
      <c r="BJ199" s="20" t="s">
        <v>79</v>
      </c>
      <c r="BK199" s="158">
        <f t="shared" si="49"/>
        <v>0</v>
      </c>
      <c r="BL199" s="20" t="s">
        <v>202</v>
      </c>
      <c r="BM199" s="157" t="s">
        <v>1869</v>
      </c>
    </row>
    <row r="200" spans="1:65" s="2" customFormat="1" ht="14.45" customHeight="1">
      <c r="A200" s="35"/>
      <c r="B200" s="145"/>
      <c r="C200" s="146" t="s">
        <v>1047</v>
      </c>
      <c r="D200" s="146" t="s">
        <v>197</v>
      </c>
      <c r="E200" s="147" t="s">
        <v>6237</v>
      </c>
      <c r="F200" s="148" t="s">
        <v>6238</v>
      </c>
      <c r="G200" s="149" t="s">
        <v>4903</v>
      </c>
      <c r="H200" s="150">
        <v>30</v>
      </c>
      <c r="I200" s="151"/>
      <c r="J200" s="152">
        <f t="shared" si="40"/>
        <v>0</v>
      </c>
      <c r="K200" s="148" t="s">
        <v>6036</v>
      </c>
      <c r="L200" s="36"/>
      <c r="M200" s="153" t="s">
        <v>3</v>
      </c>
      <c r="N200" s="154" t="s">
        <v>43</v>
      </c>
      <c r="O200" s="56"/>
      <c r="P200" s="155">
        <f t="shared" si="41"/>
        <v>0</v>
      </c>
      <c r="Q200" s="155">
        <v>0</v>
      </c>
      <c r="R200" s="155">
        <f t="shared" si="42"/>
        <v>0</v>
      </c>
      <c r="S200" s="155">
        <v>0</v>
      </c>
      <c r="T200" s="156">
        <f t="shared" si="43"/>
        <v>0</v>
      </c>
      <c r="U200" s="35"/>
      <c r="V200" s="35"/>
      <c r="W200" s="35"/>
      <c r="X200" s="35"/>
      <c r="Y200" s="35"/>
      <c r="Z200" s="35"/>
      <c r="AA200" s="35"/>
      <c r="AB200" s="35"/>
      <c r="AC200" s="35"/>
      <c r="AD200" s="35"/>
      <c r="AE200" s="35"/>
      <c r="AR200" s="157" t="s">
        <v>202</v>
      </c>
      <c r="AT200" s="157" t="s">
        <v>197</v>
      </c>
      <c r="AU200" s="157" t="s">
        <v>81</v>
      </c>
      <c r="AY200" s="20" t="s">
        <v>195</v>
      </c>
      <c r="BE200" s="158">
        <f t="shared" si="44"/>
        <v>0</v>
      </c>
      <c r="BF200" s="158">
        <f t="shared" si="45"/>
        <v>0</v>
      </c>
      <c r="BG200" s="158">
        <f t="shared" si="46"/>
        <v>0</v>
      </c>
      <c r="BH200" s="158">
        <f t="shared" si="47"/>
        <v>0</v>
      </c>
      <c r="BI200" s="158">
        <f t="shared" si="48"/>
        <v>0</v>
      </c>
      <c r="BJ200" s="20" t="s">
        <v>79</v>
      </c>
      <c r="BK200" s="158">
        <f t="shared" si="49"/>
        <v>0</v>
      </c>
      <c r="BL200" s="20" t="s">
        <v>202</v>
      </c>
      <c r="BM200" s="157" t="s">
        <v>1877</v>
      </c>
    </row>
    <row r="201" spans="1:65" s="2" customFormat="1" ht="14.45" customHeight="1">
      <c r="A201" s="35"/>
      <c r="B201" s="145"/>
      <c r="C201" s="146" t="s">
        <v>1053</v>
      </c>
      <c r="D201" s="146" t="s">
        <v>197</v>
      </c>
      <c r="E201" s="147" t="s">
        <v>6239</v>
      </c>
      <c r="F201" s="148" t="s">
        <v>6240</v>
      </c>
      <c r="G201" s="149" t="s">
        <v>4903</v>
      </c>
      <c r="H201" s="150">
        <v>1</v>
      </c>
      <c r="I201" s="151"/>
      <c r="J201" s="152">
        <f t="shared" si="40"/>
        <v>0</v>
      </c>
      <c r="K201" s="148" t="s">
        <v>6036</v>
      </c>
      <c r="L201" s="36"/>
      <c r="M201" s="153" t="s">
        <v>3</v>
      </c>
      <c r="N201" s="154" t="s">
        <v>43</v>
      </c>
      <c r="O201" s="56"/>
      <c r="P201" s="155">
        <f t="shared" si="41"/>
        <v>0</v>
      </c>
      <c r="Q201" s="155">
        <v>0</v>
      </c>
      <c r="R201" s="155">
        <f t="shared" si="42"/>
        <v>0</v>
      </c>
      <c r="S201" s="155">
        <v>0</v>
      </c>
      <c r="T201" s="156">
        <f t="shared" si="43"/>
        <v>0</v>
      </c>
      <c r="U201" s="35"/>
      <c r="V201" s="35"/>
      <c r="W201" s="35"/>
      <c r="X201" s="35"/>
      <c r="Y201" s="35"/>
      <c r="Z201" s="35"/>
      <c r="AA201" s="35"/>
      <c r="AB201" s="35"/>
      <c r="AC201" s="35"/>
      <c r="AD201" s="35"/>
      <c r="AE201" s="35"/>
      <c r="AR201" s="157" t="s">
        <v>202</v>
      </c>
      <c r="AT201" s="157" t="s">
        <v>197</v>
      </c>
      <c r="AU201" s="157" t="s">
        <v>81</v>
      </c>
      <c r="AY201" s="20" t="s">
        <v>195</v>
      </c>
      <c r="BE201" s="158">
        <f t="shared" si="44"/>
        <v>0</v>
      </c>
      <c r="BF201" s="158">
        <f t="shared" si="45"/>
        <v>0</v>
      </c>
      <c r="BG201" s="158">
        <f t="shared" si="46"/>
        <v>0</v>
      </c>
      <c r="BH201" s="158">
        <f t="shared" si="47"/>
        <v>0</v>
      </c>
      <c r="BI201" s="158">
        <f t="shared" si="48"/>
        <v>0</v>
      </c>
      <c r="BJ201" s="20" t="s">
        <v>79</v>
      </c>
      <c r="BK201" s="158">
        <f t="shared" si="49"/>
        <v>0</v>
      </c>
      <c r="BL201" s="20" t="s">
        <v>202</v>
      </c>
      <c r="BM201" s="157" t="s">
        <v>1885</v>
      </c>
    </row>
    <row r="202" spans="1:65" s="2" customFormat="1" ht="14.45" customHeight="1">
      <c r="A202" s="35"/>
      <c r="B202" s="145"/>
      <c r="C202" s="146" t="s">
        <v>1061</v>
      </c>
      <c r="D202" s="146" t="s">
        <v>197</v>
      </c>
      <c r="E202" s="147" t="s">
        <v>6241</v>
      </c>
      <c r="F202" s="148" t="s">
        <v>6242</v>
      </c>
      <c r="G202" s="149" t="s">
        <v>4903</v>
      </c>
      <c r="H202" s="150">
        <v>4</v>
      </c>
      <c r="I202" s="151"/>
      <c r="J202" s="152">
        <f t="shared" si="40"/>
        <v>0</v>
      </c>
      <c r="K202" s="148" t="s">
        <v>6036</v>
      </c>
      <c r="L202" s="36"/>
      <c r="M202" s="153" t="s">
        <v>3</v>
      </c>
      <c r="N202" s="154" t="s">
        <v>43</v>
      </c>
      <c r="O202" s="56"/>
      <c r="P202" s="155">
        <f t="shared" si="41"/>
        <v>0</v>
      </c>
      <c r="Q202" s="155">
        <v>0</v>
      </c>
      <c r="R202" s="155">
        <f t="shared" si="42"/>
        <v>0</v>
      </c>
      <c r="S202" s="155">
        <v>0</v>
      </c>
      <c r="T202" s="156">
        <f t="shared" si="43"/>
        <v>0</v>
      </c>
      <c r="U202" s="35"/>
      <c r="V202" s="35"/>
      <c r="W202" s="35"/>
      <c r="X202" s="35"/>
      <c r="Y202" s="35"/>
      <c r="Z202" s="35"/>
      <c r="AA202" s="35"/>
      <c r="AB202" s="35"/>
      <c r="AC202" s="35"/>
      <c r="AD202" s="35"/>
      <c r="AE202" s="35"/>
      <c r="AR202" s="157" t="s">
        <v>202</v>
      </c>
      <c r="AT202" s="157" t="s">
        <v>197</v>
      </c>
      <c r="AU202" s="157" t="s">
        <v>81</v>
      </c>
      <c r="AY202" s="20" t="s">
        <v>195</v>
      </c>
      <c r="BE202" s="158">
        <f t="shared" si="44"/>
        <v>0</v>
      </c>
      <c r="BF202" s="158">
        <f t="shared" si="45"/>
        <v>0</v>
      </c>
      <c r="BG202" s="158">
        <f t="shared" si="46"/>
        <v>0</v>
      </c>
      <c r="BH202" s="158">
        <f t="shared" si="47"/>
        <v>0</v>
      </c>
      <c r="BI202" s="158">
        <f t="shared" si="48"/>
        <v>0</v>
      </c>
      <c r="BJ202" s="20" t="s">
        <v>79</v>
      </c>
      <c r="BK202" s="158">
        <f t="shared" si="49"/>
        <v>0</v>
      </c>
      <c r="BL202" s="20" t="s">
        <v>202</v>
      </c>
      <c r="BM202" s="157" t="s">
        <v>1893</v>
      </c>
    </row>
    <row r="203" spans="1:65" s="2" customFormat="1" ht="14.45" customHeight="1">
      <c r="A203" s="35"/>
      <c r="B203" s="145"/>
      <c r="C203" s="146" t="s">
        <v>1068</v>
      </c>
      <c r="D203" s="146" t="s">
        <v>197</v>
      </c>
      <c r="E203" s="147" t="s">
        <v>6243</v>
      </c>
      <c r="F203" s="148" t="s">
        <v>6244</v>
      </c>
      <c r="G203" s="149" t="s">
        <v>4903</v>
      </c>
      <c r="H203" s="150">
        <v>4</v>
      </c>
      <c r="I203" s="151"/>
      <c r="J203" s="152">
        <f t="shared" si="40"/>
        <v>0</v>
      </c>
      <c r="K203" s="148" t="s">
        <v>6036</v>
      </c>
      <c r="L203" s="36"/>
      <c r="M203" s="153" t="s">
        <v>3</v>
      </c>
      <c r="N203" s="154" t="s">
        <v>43</v>
      </c>
      <c r="O203" s="56"/>
      <c r="P203" s="155">
        <f t="shared" si="41"/>
        <v>0</v>
      </c>
      <c r="Q203" s="155">
        <v>0</v>
      </c>
      <c r="R203" s="155">
        <f t="shared" si="42"/>
        <v>0</v>
      </c>
      <c r="S203" s="155">
        <v>0</v>
      </c>
      <c r="T203" s="156">
        <f t="shared" si="43"/>
        <v>0</v>
      </c>
      <c r="U203" s="35"/>
      <c r="V203" s="35"/>
      <c r="W203" s="35"/>
      <c r="X203" s="35"/>
      <c r="Y203" s="35"/>
      <c r="Z203" s="35"/>
      <c r="AA203" s="35"/>
      <c r="AB203" s="35"/>
      <c r="AC203" s="35"/>
      <c r="AD203" s="35"/>
      <c r="AE203" s="35"/>
      <c r="AR203" s="157" t="s">
        <v>202</v>
      </c>
      <c r="AT203" s="157" t="s">
        <v>197</v>
      </c>
      <c r="AU203" s="157" t="s">
        <v>81</v>
      </c>
      <c r="AY203" s="20" t="s">
        <v>195</v>
      </c>
      <c r="BE203" s="158">
        <f t="shared" si="44"/>
        <v>0</v>
      </c>
      <c r="BF203" s="158">
        <f t="shared" si="45"/>
        <v>0</v>
      </c>
      <c r="BG203" s="158">
        <f t="shared" si="46"/>
        <v>0</v>
      </c>
      <c r="BH203" s="158">
        <f t="shared" si="47"/>
        <v>0</v>
      </c>
      <c r="BI203" s="158">
        <f t="shared" si="48"/>
        <v>0</v>
      </c>
      <c r="BJ203" s="20" t="s">
        <v>79</v>
      </c>
      <c r="BK203" s="158">
        <f t="shared" si="49"/>
        <v>0</v>
      </c>
      <c r="BL203" s="20" t="s">
        <v>202</v>
      </c>
      <c r="BM203" s="157" t="s">
        <v>1902</v>
      </c>
    </row>
    <row r="204" spans="1:65" s="2" customFormat="1" ht="14.45" customHeight="1">
      <c r="A204" s="35"/>
      <c r="B204" s="145"/>
      <c r="C204" s="146" t="s">
        <v>1073</v>
      </c>
      <c r="D204" s="146" t="s">
        <v>197</v>
      </c>
      <c r="E204" s="147" t="s">
        <v>6245</v>
      </c>
      <c r="F204" s="148" t="s">
        <v>6246</v>
      </c>
      <c r="G204" s="149" t="s">
        <v>4903</v>
      </c>
      <c r="H204" s="150">
        <v>1</v>
      </c>
      <c r="I204" s="151"/>
      <c r="J204" s="152">
        <f t="shared" si="40"/>
        <v>0</v>
      </c>
      <c r="K204" s="148" t="s">
        <v>6036</v>
      </c>
      <c r="L204" s="36"/>
      <c r="M204" s="153" t="s">
        <v>3</v>
      </c>
      <c r="N204" s="154" t="s">
        <v>43</v>
      </c>
      <c r="O204" s="56"/>
      <c r="P204" s="155">
        <f t="shared" si="41"/>
        <v>0</v>
      </c>
      <c r="Q204" s="155">
        <v>0</v>
      </c>
      <c r="R204" s="155">
        <f t="shared" si="42"/>
        <v>0</v>
      </c>
      <c r="S204" s="155">
        <v>0</v>
      </c>
      <c r="T204" s="156">
        <f t="shared" si="43"/>
        <v>0</v>
      </c>
      <c r="U204" s="35"/>
      <c r="V204" s="35"/>
      <c r="W204" s="35"/>
      <c r="X204" s="35"/>
      <c r="Y204" s="35"/>
      <c r="Z204" s="35"/>
      <c r="AA204" s="35"/>
      <c r="AB204" s="35"/>
      <c r="AC204" s="35"/>
      <c r="AD204" s="35"/>
      <c r="AE204" s="35"/>
      <c r="AR204" s="157" t="s">
        <v>202</v>
      </c>
      <c r="AT204" s="157" t="s">
        <v>197</v>
      </c>
      <c r="AU204" s="157" t="s">
        <v>81</v>
      </c>
      <c r="AY204" s="20" t="s">
        <v>195</v>
      </c>
      <c r="BE204" s="158">
        <f t="shared" si="44"/>
        <v>0</v>
      </c>
      <c r="BF204" s="158">
        <f t="shared" si="45"/>
        <v>0</v>
      </c>
      <c r="BG204" s="158">
        <f t="shared" si="46"/>
        <v>0</v>
      </c>
      <c r="BH204" s="158">
        <f t="shared" si="47"/>
        <v>0</v>
      </c>
      <c r="BI204" s="158">
        <f t="shared" si="48"/>
        <v>0</v>
      </c>
      <c r="BJ204" s="20" t="s">
        <v>79</v>
      </c>
      <c r="BK204" s="158">
        <f t="shared" si="49"/>
        <v>0</v>
      </c>
      <c r="BL204" s="20" t="s">
        <v>202</v>
      </c>
      <c r="BM204" s="157" t="s">
        <v>1912</v>
      </c>
    </row>
    <row r="205" spans="1:65" s="2" customFormat="1" ht="14.45" customHeight="1">
      <c r="A205" s="35"/>
      <c r="B205" s="145"/>
      <c r="C205" s="146" t="s">
        <v>1097</v>
      </c>
      <c r="D205" s="146" t="s">
        <v>197</v>
      </c>
      <c r="E205" s="147" t="s">
        <v>6247</v>
      </c>
      <c r="F205" s="148" t="s">
        <v>6248</v>
      </c>
      <c r="G205" s="149" t="s">
        <v>4903</v>
      </c>
      <c r="H205" s="150">
        <v>1</v>
      </c>
      <c r="I205" s="151"/>
      <c r="J205" s="152">
        <f t="shared" si="40"/>
        <v>0</v>
      </c>
      <c r="K205" s="148" t="s">
        <v>6036</v>
      </c>
      <c r="L205" s="36"/>
      <c r="M205" s="153" t="s">
        <v>3</v>
      </c>
      <c r="N205" s="154" t="s">
        <v>43</v>
      </c>
      <c r="O205" s="56"/>
      <c r="P205" s="155">
        <f t="shared" si="41"/>
        <v>0</v>
      </c>
      <c r="Q205" s="155">
        <v>0</v>
      </c>
      <c r="R205" s="155">
        <f t="shared" si="42"/>
        <v>0</v>
      </c>
      <c r="S205" s="155">
        <v>0</v>
      </c>
      <c r="T205" s="156">
        <f t="shared" si="43"/>
        <v>0</v>
      </c>
      <c r="U205" s="35"/>
      <c r="V205" s="35"/>
      <c r="W205" s="35"/>
      <c r="X205" s="35"/>
      <c r="Y205" s="35"/>
      <c r="Z205" s="35"/>
      <c r="AA205" s="35"/>
      <c r="AB205" s="35"/>
      <c r="AC205" s="35"/>
      <c r="AD205" s="35"/>
      <c r="AE205" s="35"/>
      <c r="AR205" s="157" t="s">
        <v>202</v>
      </c>
      <c r="AT205" s="157" t="s">
        <v>197</v>
      </c>
      <c r="AU205" s="157" t="s">
        <v>81</v>
      </c>
      <c r="AY205" s="20" t="s">
        <v>195</v>
      </c>
      <c r="BE205" s="158">
        <f t="shared" si="44"/>
        <v>0</v>
      </c>
      <c r="BF205" s="158">
        <f t="shared" si="45"/>
        <v>0</v>
      </c>
      <c r="BG205" s="158">
        <f t="shared" si="46"/>
        <v>0</v>
      </c>
      <c r="BH205" s="158">
        <f t="shared" si="47"/>
        <v>0</v>
      </c>
      <c r="BI205" s="158">
        <f t="shared" si="48"/>
        <v>0</v>
      </c>
      <c r="BJ205" s="20" t="s">
        <v>79</v>
      </c>
      <c r="BK205" s="158">
        <f t="shared" si="49"/>
        <v>0</v>
      </c>
      <c r="BL205" s="20" t="s">
        <v>202</v>
      </c>
      <c r="BM205" s="157" t="s">
        <v>1920</v>
      </c>
    </row>
    <row r="206" spans="1:65" s="2" customFormat="1" ht="14.45" customHeight="1">
      <c r="A206" s="35"/>
      <c r="B206" s="145"/>
      <c r="C206" s="146" t="s">
        <v>1116</v>
      </c>
      <c r="D206" s="146" t="s">
        <v>197</v>
      </c>
      <c r="E206" s="147" t="s">
        <v>6249</v>
      </c>
      <c r="F206" s="148" t="s">
        <v>6250</v>
      </c>
      <c r="G206" s="149" t="s">
        <v>4903</v>
      </c>
      <c r="H206" s="150">
        <v>1</v>
      </c>
      <c r="I206" s="151"/>
      <c r="J206" s="152">
        <f t="shared" si="40"/>
        <v>0</v>
      </c>
      <c r="K206" s="148" t="s">
        <v>6041</v>
      </c>
      <c r="L206" s="36"/>
      <c r="M206" s="153" t="s">
        <v>3</v>
      </c>
      <c r="N206" s="154" t="s">
        <v>43</v>
      </c>
      <c r="O206" s="56"/>
      <c r="P206" s="155">
        <f t="shared" si="41"/>
        <v>0</v>
      </c>
      <c r="Q206" s="155">
        <v>0</v>
      </c>
      <c r="R206" s="155">
        <f t="shared" si="42"/>
        <v>0</v>
      </c>
      <c r="S206" s="155">
        <v>0</v>
      </c>
      <c r="T206" s="156">
        <f t="shared" si="43"/>
        <v>0</v>
      </c>
      <c r="U206" s="35"/>
      <c r="V206" s="35"/>
      <c r="W206" s="35"/>
      <c r="X206" s="35"/>
      <c r="Y206" s="35"/>
      <c r="Z206" s="35"/>
      <c r="AA206" s="35"/>
      <c r="AB206" s="35"/>
      <c r="AC206" s="35"/>
      <c r="AD206" s="35"/>
      <c r="AE206" s="35"/>
      <c r="AR206" s="157" t="s">
        <v>202</v>
      </c>
      <c r="AT206" s="157" t="s">
        <v>197</v>
      </c>
      <c r="AU206" s="157" t="s">
        <v>81</v>
      </c>
      <c r="AY206" s="20" t="s">
        <v>195</v>
      </c>
      <c r="BE206" s="158">
        <f t="shared" si="44"/>
        <v>0</v>
      </c>
      <c r="BF206" s="158">
        <f t="shared" si="45"/>
        <v>0</v>
      </c>
      <c r="BG206" s="158">
        <f t="shared" si="46"/>
        <v>0</v>
      </c>
      <c r="BH206" s="158">
        <f t="shared" si="47"/>
        <v>0</v>
      </c>
      <c r="BI206" s="158">
        <f t="shared" si="48"/>
        <v>0</v>
      </c>
      <c r="BJ206" s="20" t="s">
        <v>79</v>
      </c>
      <c r="BK206" s="158">
        <f t="shared" si="49"/>
        <v>0</v>
      </c>
      <c r="BL206" s="20" t="s">
        <v>202</v>
      </c>
      <c r="BM206" s="157" t="s">
        <v>1929</v>
      </c>
    </row>
    <row r="207" spans="1:65" s="2" customFormat="1" ht="14.45" customHeight="1">
      <c r="A207" s="35"/>
      <c r="B207" s="145"/>
      <c r="C207" s="146" t="s">
        <v>1120</v>
      </c>
      <c r="D207" s="146" t="s">
        <v>197</v>
      </c>
      <c r="E207" s="147" t="s">
        <v>6251</v>
      </c>
      <c r="F207" s="148" t="s">
        <v>6252</v>
      </c>
      <c r="G207" s="149" t="s">
        <v>4903</v>
      </c>
      <c r="H207" s="150">
        <v>10</v>
      </c>
      <c r="I207" s="151"/>
      <c r="J207" s="152">
        <f t="shared" si="40"/>
        <v>0</v>
      </c>
      <c r="K207" s="148" t="s">
        <v>6041</v>
      </c>
      <c r="L207" s="36"/>
      <c r="M207" s="153" t="s">
        <v>3</v>
      </c>
      <c r="N207" s="154" t="s">
        <v>43</v>
      </c>
      <c r="O207" s="56"/>
      <c r="P207" s="155">
        <f t="shared" si="41"/>
        <v>0</v>
      </c>
      <c r="Q207" s="155">
        <v>0</v>
      </c>
      <c r="R207" s="155">
        <f t="shared" si="42"/>
        <v>0</v>
      </c>
      <c r="S207" s="155">
        <v>0</v>
      </c>
      <c r="T207" s="156">
        <f t="shared" si="43"/>
        <v>0</v>
      </c>
      <c r="U207" s="35"/>
      <c r="V207" s="35"/>
      <c r="W207" s="35"/>
      <c r="X207" s="35"/>
      <c r="Y207" s="35"/>
      <c r="Z207" s="35"/>
      <c r="AA207" s="35"/>
      <c r="AB207" s="35"/>
      <c r="AC207" s="35"/>
      <c r="AD207" s="35"/>
      <c r="AE207" s="35"/>
      <c r="AR207" s="157" t="s">
        <v>202</v>
      </c>
      <c r="AT207" s="157" t="s">
        <v>197</v>
      </c>
      <c r="AU207" s="157" t="s">
        <v>81</v>
      </c>
      <c r="AY207" s="20" t="s">
        <v>195</v>
      </c>
      <c r="BE207" s="158">
        <f t="shared" si="44"/>
        <v>0</v>
      </c>
      <c r="BF207" s="158">
        <f t="shared" si="45"/>
        <v>0</v>
      </c>
      <c r="BG207" s="158">
        <f t="shared" si="46"/>
        <v>0</v>
      </c>
      <c r="BH207" s="158">
        <f t="shared" si="47"/>
        <v>0</v>
      </c>
      <c r="BI207" s="158">
        <f t="shared" si="48"/>
        <v>0</v>
      </c>
      <c r="BJ207" s="20" t="s">
        <v>79</v>
      </c>
      <c r="BK207" s="158">
        <f t="shared" si="49"/>
        <v>0</v>
      </c>
      <c r="BL207" s="20" t="s">
        <v>202</v>
      </c>
      <c r="BM207" s="157" t="s">
        <v>1947</v>
      </c>
    </row>
    <row r="208" spans="1:65" s="2" customFormat="1" ht="14.45" customHeight="1">
      <c r="A208" s="35"/>
      <c r="B208" s="145"/>
      <c r="C208" s="146" t="s">
        <v>1125</v>
      </c>
      <c r="D208" s="146" t="s">
        <v>197</v>
      </c>
      <c r="E208" s="147" t="s">
        <v>6253</v>
      </c>
      <c r="F208" s="148" t="s">
        <v>6254</v>
      </c>
      <c r="G208" s="149" t="s">
        <v>4903</v>
      </c>
      <c r="H208" s="150">
        <v>8</v>
      </c>
      <c r="I208" s="151"/>
      <c r="J208" s="152">
        <f t="shared" si="40"/>
        <v>0</v>
      </c>
      <c r="K208" s="148" t="s">
        <v>6041</v>
      </c>
      <c r="L208" s="36"/>
      <c r="M208" s="153" t="s">
        <v>3</v>
      </c>
      <c r="N208" s="154" t="s">
        <v>43</v>
      </c>
      <c r="O208" s="56"/>
      <c r="P208" s="155">
        <f t="shared" si="41"/>
        <v>0</v>
      </c>
      <c r="Q208" s="155">
        <v>0</v>
      </c>
      <c r="R208" s="155">
        <f t="shared" si="42"/>
        <v>0</v>
      </c>
      <c r="S208" s="155">
        <v>0</v>
      </c>
      <c r="T208" s="156">
        <f t="shared" si="43"/>
        <v>0</v>
      </c>
      <c r="U208" s="35"/>
      <c r="V208" s="35"/>
      <c r="W208" s="35"/>
      <c r="X208" s="35"/>
      <c r="Y208" s="35"/>
      <c r="Z208" s="35"/>
      <c r="AA208" s="35"/>
      <c r="AB208" s="35"/>
      <c r="AC208" s="35"/>
      <c r="AD208" s="35"/>
      <c r="AE208" s="35"/>
      <c r="AR208" s="157" t="s">
        <v>202</v>
      </c>
      <c r="AT208" s="157" t="s">
        <v>197</v>
      </c>
      <c r="AU208" s="157" t="s">
        <v>81</v>
      </c>
      <c r="AY208" s="20" t="s">
        <v>195</v>
      </c>
      <c r="BE208" s="158">
        <f t="shared" si="44"/>
        <v>0</v>
      </c>
      <c r="BF208" s="158">
        <f t="shared" si="45"/>
        <v>0</v>
      </c>
      <c r="BG208" s="158">
        <f t="shared" si="46"/>
        <v>0</v>
      </c>
      <c r="BH208" s="158">
        <f t="shared" si="47"/>
        <v>0</v>
      </c>
      <c r="BI208" s="158">
        <f t="shared" si="48"/>
        <v>0</v>
      </c>
      <c r="BJ208" s="20" t="s">
        <v>79</v>
      </c>
      <c r="BK208" s="158">
        <f t="shared" si="49"/>
        <v>0</v>
      </c>
      <c r="BL208" s="20" t="s">
        <v>202</v>
      </c>
      <c r="BM208" s="157" t="s">
        <v>1957</v>
      </c>
    </row>
    <row r="209" spans="1:65" s="2" customFormat="1" ht="24.2" customHeight="1">
      <c r="A209" s="35"/>
      <c r="B209" s="145"/>
      <c r="C209" s="146" t="s">
        <v>1129</v>
      </c>
      <c r="D209" s="146" t="s">
        <v>197</v>
      </c>
      <c r="E209" s="147" t="s">
        <v>6255</v>
      </c>
      <c r="F209" s="148" t="s">
        <v>6256</v>
      </c>
      <c r="G209" s="149" t="s">
        <v>4903</v>
      </c>
      <c r="H209" s="150">
        <v>22</v>
      </c>
      <c r="I209" s="151"/>
      <c r="J209" s="152">
        <f t="shared" si="40"/>
        <v>0</v>
      </c>
      <c r="K209" s="148" t="s">
        <v>6041</v>
      </c>
      <c r="L209" s="36"/>
      <c r="M209" s="153" t="s">
        <v>3</v>
      </c>
      <c r="N209" s="154" t="s">
        <v>43</v>
      </c>
      <c r="O209" s="56"/>
      <c r="P209" s="155">
        <f t="shared" si="41"/>
        <v>0</v>
      </c>
      <c r="Q209" s="155">
        <v>0</v>
      </c>
      <c r="R209" s="155">
        <f t="shared" si="42"/>
        <v>0</v>
      </c>
      <c r="S209" s="155">
        <v>0</v>
      </c>
      <c r="T209" s="156">
        <f t="shared" si="43"/>
        <v>0</v>
      </c>
      <c r="U209" s="35"/>
      <c r="V209" s="35"/>
      <c r="W209" s="35"/>
      <c r="X209" s="35"/>
      <c r="Y209" s="35"/>
      <c r="Z209" s="35"/>
      <c r="AA209" s="35"/>
      <c r="AB209" s="35"/>
      <c r="AC209" s="35"/>
      <c r="AD209" s="35"/>
      <c r="AE209" s="35"/>
      <c r="AR209" s="157" t="s">
        <v>202</v>
      </c>
      <c r="AT209" s="157" t="s">
        <v>197</v>
      </c>
      <c r="AU209" s="157" t="s">
        <v>81</v>
      </c>
      <c r="AY209" s="20" t="s">
        <v>195</v>
      </c>
      <c r="BE209" s="158">
        <f t="shared" si="44"/>
        <v>0</v>
      </c>
      <c r="BF209" s="158">
        <f t="shared" si="45"/>
        <v>0</v>
      </c>
      <c r="BG209" s="158">
        <f t="shared" si="46"/>
        <v>0</v>
      </c>
      <c r="BH209" s="158">
        <f t="shared" si="47"/>
        <v>0</v>
      </c>
      <c r="BI209" s="158">
        <f t="shared" si="48"/>
        <v>0</v>
      </c>
      <c r="BJ209" s="20" t="s">
        <v>79</v>
      </c>
      <c r="BK209" s="158">
        <f t="shared" si="49"/>
        <v>0</v>
      </c>
      <c r="BL209" s="20" t="s">
        <v>202</v>
      </c>
      <c r="BM209" s="157" t="s">
        <v>1966</v>
      </c>
    </row>
    <row r="210" spans="1:65" s="2" customFormat="1" ht="14.45" customHeight="1">
      <c r="A210" s="35"/>
      <c r="B210" s="145"/>
      <c r="C210" s="146" t="s">
        <v>1133</v>
      </c>
      <c r="D210" s="146" t="s">
        <v>197</v>
      </c>
      <c r="E210" s="147" t="s">
        <v>6257</v>
      </c>
      <c r="F210" s="148" t="s">
        <v>6258</v>
      </c>
      <c r="G210" s="149" t="s">
        <v>4903</v>
      </c>
      <c r="H210" s="150">
        <v>22</v>
      </c>
      <c r="I210" s="151"/>
      <c r="J210" s="152">
        <f t="shared" si="40"/>
        <v>0</v>
      </c>
      <c r="K210" s="148" t="s">
        <v>6041</v>
      </c>
      <c r="L210" s="36"/>
      <c r="M210" s="153" t="s">
        <v>3</v>
      </c>
      <c r="N210" s="154" t="s">
        <v>43</v>
      </c>
      <c r="O210" s="56"/>
      <c r="P210" s="155">
        <f t="shared" si="41"/>
        <v>0</v>
      </c>
      <c r="Q210" s="155">
        <v>0</v>
      </c>
      <c r="R210" s="155">
        <f t="shared" si="42"/>
        <v>0</v>
      </c>
      <c r="S210" s="155">
        <v>0</v>
      </c>
      <c r="T210" s="156">
        <f t="shared" si="43"/>
        <v>0</v>
      </c>
      <c r="U210" s="35"/>
      <c r="V210" s="35"/>
      <c r="W210" s="35"/>
      <c r="X210" s="35"/>
      <c r="Y210" s="35"/>
      <c r="Z210" s="35"/>
      <c r="AA210" s="35"/>
      <c r="AB210" s="35"/>
      <c r="AC210" s="35"/>
      <c r="AD210" s="35"/>
      <c r="AE210" s="35"/>
      <c r="AR210" s="157" t="s">
        <v>202</v>
      </c>
      <c r="AT210" s="157" t="s">
        <v>197</v>
      </c>
      <c r="AU210" s="157" t="s">
        <v>81</v>
      </c>
      <c r="AY210" s="20" t="s">
        <v>195</v>
      </c>
      <c r="BE210" s="158">
        <f t="shared" si="44"/>
        <v>0</v>
      </c>
      <c r="BF210" s="158">
        <f t="shared" si="45"/>
        <v>0</v>
      </c>
      <c r="BG210" s="158">
        <f t="shared" si="46"/>
        <v>0</v>
      </c>
      <c r="BH210" s="158">
        <f t="shared" si="47"/>
        <v>0</v>
      </c>
      <c r="BI210" s="158">
        <f t="shared" si="48"/>
        <v>0</v>
      </c>
      <c r="BJ210" s="20" t="s">
        <v>79</v>
      </c>
      <c r="BK210" s="158">
        <f t="shared" si="49"/>
        <v>0</v>
      </c>
      <c r="BL210" s="20" t="s">
        <v>202</v>
      </c>
      <c r="BM210" s="157" t="s">
        <v>1977</v>
      </c>
    </row>
    <row r="211" spans="1:65" s="2" customFormat="1" ht="14.45" customHeight="1">
      <c r="A211" s="35"/>
      <c r="B211" s="145"/>
      <c r="C211" s="146" t="s">
        <v>1137</v>
      </c>
      <c r="D211" s="146" t="s">
        <v>197</v>
      </c>
      <c r="E211" s="147" t="s">
        <v>6259</v>
      </c>
      <c r="F211" s="148" t="s">
        <v>6260</v>
      </c>
      <c r="G211" s="149" t="s">
        <v>4903</v>
      </c>
      <c r="H211" s="150">
        <v>12</v>
      </c>
      <c r="I211" s="151"/>
      <c r="J211" s="152">
        <f t="shared" si="40"/>
        <v>0</v>
      </c>
      <c r="K211" s="148" t="s">
        <v>6041</v>
      </c>
      <c r="L211" s="36"/>
      <c r="M211" s="153" t="s">
        <v>3</v>
      </c>
      <c r="N211" s="154" t="s">
        <v>43</v>
      </c>
      <c r="O211" s="56"/>
      <c r="P211" s="155">
        <f t="shared" si="41"/>
        <v>0</v>
      </c>
      <c r="Q211" s="155">
        <v>0</v>
      </c>
      <c r="R211" s="155">
        <f t="shared" si="42"/>
        <v>0</v>
      </c>
      <c r="S211" s="155">
        <v>0</v>
      </c>
      <c r="T211" s="156">
        <f t="shared" si="43"/>
        <v>0</v>
      </c>
      <c r="U211" s="35"/>
      <c r="V211" s="35"/>
      <c r="W211" s="35"/>
      <c r="X211" s="35"/>
      <c r="Y211" s="35"/>
      <c r="Z211" s="35"/>
      <c r="AA211" s="35"/>
      <c r="AB211" s="35"/>
      <c r="AC211" s="35"/>
      <c r="AD211" s="35"/>
      <c r="AE211" s="35"/>
      <c r="AR211" s="157" t="s">
        <v>202</v>
      </c>
      <c r="AT211" s="157" t="s">
        <v>197</v>
      </c>
      <c r="AU211" s="157" t="s">
        <v>81</v>
      </c>
      <c r="AY211" s="20" t="s">
        <v>195</v>
      </c>
      <c r="BE211" s="158">
        <f t="shared" si="44"/>
        <v>0</v>
      </c>
      <c r="BF211" s="158">
        <f t="shared" si="45"/>
        <v>0</v>
      </c>
      <c r="BG211" s="158">
        <f t="shared" si="46"/>
        <v>0</v>
      </c>
      <c r="BH211" s="158">
        <f t="shared" si="47"/>
        <v>0</v>
      </c>
      <c r="BI211" s="158">
        <f t="shared" si="48"/>
        <v>0</v>
      </c>
      <c r="BJ211" s="20" t="s">
        <v>79</v>
      </c>
      <c r="BK211" s="158">
        <f t="shared" si="49"/>
        <v>0</v>
      </c>
      <c r="BL211" s="20" t="s">
        <v>202</v>
      </c>
      <c r="BM211" s="157" t="s">
        <v>1988</v>
      </c>
    </row>
    <row r="212" spans="1:65" s="2" customFormat="1" ht="14.45" customHeight="1">
      <c r="A212" s="35"/>
      <c r="B212" s="145"/>
      <c r="C212" s="146" t="s">
        <v>1142</v>
      </c>
      <c r="D212" s="146" t="s">
        <v>197</v>
      </c>
      <c r="E212" s="147" t="s">
        <v>6261</v>
      </c>
      <c r="F212" s="148" t="s">
        <v>6262</v>
      </c>
      <c r="G212" s="149" t="s">
        <v>4903</v>
      </c>
      <c r="H212" s="150">
        <v>28</v>
      </c>
      <c r="I212" s="151"/>
      <c r="J212" s="152">
        <f t="shared" si="40"/>
        <v>0</v>
      </c>
      <c r="K212" s="148" t="s">
        <v>6041</v>
      </c>
      <c r="L212" s="36"/>
      <c r="M212" s="153" t="s">
        <v>3</v>
      </c>
      <c r="N212" s="154" t="s">
        <v>43</v>
      </c>
      <c r="O212" s="56"/>
      <c r="P212" s="155">
        <f t="shared" si="41"/>
        <v>0</v>
      </c>
      <c r="Q212" s="155">
        <v>0</v>
      </c>
      <c r="R212" s="155">
        <f t="shared" si="42"/>
        <v>0</v>
      </c>
      <c r="S212" s="155">
        <v>0</v>
      </c>
      <c r="T212" s="156">
        <f t="shared" si="43"/>
        <v>0</v>
      </c>
      <c r="U212" s="35"/>
      <c r="V212" s="35"/>
      <c r="W212" s="35"/>
      <c r="X212" s="35"/>
      <c r="Y212" s="35"/>
      <c r="Z212" s="35"/>
      <c r="AA212" s="35"/>
      <c r="AB212" s="35"/>
      <c r="AC212" s="35"/>
      <c r="AD212" s="35"/>
      <c r="AE212" s="35"/>
      <c r="AR212" s="157" t="s">
        <v>202</v>
      </c>
      <c r="AT212" s="157" t="s">
        <v>197</v>
      </c>
      <c r="AU212" s="157" t="s">
        <v>81</v>
      </c>
      <c r="AY212" s="20" t="s">
        <v>195</v>
      </c>
      <c r="BE212" s="158">
        <f t="shared" si="44"/>
        <v>0</v>
      </c>
      <c r="BF212" s="158">
        <f t="shared" si="45"/>
        <v>0</v>
      </c>
      <c r="BG212" s="158">
        <f t="shared" si="46"/>
        <v>0</v>
      </c>
      <c r="BH212" s="158">
        <f t="shared" si="47"/>
        <v>0</v>
      </c>
      <c r="BI212" s="158">
        <f t="shared" si="48"/>
        <v>0</v>
      </c>
      <c r="BJ212" s="20" t="s">
        <v>79</v>
      </c>
      <c r="BK212" s="158">
        <f t="shared" si="49"/>
        <v>0</v>
      </c>
      <c r="BL212" s="20" t="s">
        <v>202</v>
      </c>
      <c r="BM212" s="157" t="s">
        <v>1998</v>
      </c>
    </row>
    <row r="213" spans="1:65" s="2" customFormat="1" ht="14.45" customHeight="1">
      <c r="A213" s="35"/>
      <c r="B213" s="145"/>
      <c r="C213" s="146" t="s">
        <v>1152</v>
      </c>
      <c r="D213" s="146" t="s">
        <v>197</v>
      </c>
      <c r="E213" s="147" t="s">
        <v>6263</v>
      </c>
      <c r="F213" s="148" t="s">
        <v>6264</v>
      </c>
      <c r="G213" s="149" t="s">
        <v>4903</v>
      </c>
      <c r="H213" s="150">
        <v>28</v>
      </c>
      <c r="I213" s="151"/>
      <c r="J213" s="152">
        <f t="shared" si="40"/>
        <v>0</v>
      </c>
      <c r="K213" s="148" t="s">
        <v>6041</v>
      </c>
      <c r="L213" s="36"/>
      <c r="M213" s="153" t="s">
        <v>3</v>
      </c>
      <c r="N213" s="154" t="s">
        <v>43</v>
      </c>
      <c r="O213" s="56"/>
      <c r="P213" s="155">
        <f t="shared" si="41"/>
        <v>0</v>
      </c>
      <c r="Q213" s="155">
        <v>0</v>
      </c>
      <c r="R213" s="155">
        <f t="shared" si="42"/>
        <v>0</v>
      </c>
      <c r="S213" s="155">
        <v>0</v>
      </c>
      <c r="T213" s="156">
        <f t="shared" si="43"/>
        <v>0</v>
      </c>
      <c r="U213" s="35"/>
      <c r="V213" s="35"/>
      <c r="W213" s="35"/>
      <c r="X213" s="35"/>
      <c r="Y213" s="35"/>
      <c r="Z213" s="35"/>
      <c r="AA213" s="35"/>
      <c r="AB213" s="35"/>
      <c r="AC213" s="35"/>
      <c r="AD213" s="35"/>
      <c r="AE213" s="35"/>
      <c r="AR213" s="157" t="s">
        <v>202</v>
      </c>
      <c r="AT213" s="157" t="s">
        <v>197</v>
      </c>
      <c r="AU213" s="157" t="s">
        <v>81</v>
      </c>
      <c r="AY213" s="20" t="s">
        <v>195</v>
      </c>
      <c r="BE213" s="158">
        <f t="shared" si="44"/>
        <v>0</v>
      </c>
      <c r="BF213" s="158">
        <f t="shared" si="45"/>
        <v>0</v>
      </c>
      <c r="BG213" s="158">
        <f t="shared" si="46"/>
        <v>0</v>
      </c>
      <c r="BH213" s="158">
        <f t="shared" si="47"/>
        <v>0</v>
      </c>
      <c r="BI213" s="158">
        <f t="shared" si="48"/>
        <v>0</v>
      </c>
      <c r="BJ213" s="20" t="s">
        <v>79</v>
      </c>
      <c r="BK213" s="158">
        <f t="shared" si="49"/>
        <v>0</v>
      </c>
      <c r="BL213" s="20" t="s">
        <v>202</v>
      </c>
      <c r="BM213" s="157" t="s">
        <v>2008</v>
      </c>
    </row>
    <row r="214" spans="1:65" s="2" customFormat="1" ht="49.15" customHeight="1">
      <c r="A214" s="35"/>
      <c r="B214" s="145"/>
      <c r="C214" s="146" t="s">
        <v>1159</v>
      </c>
      <c r="D214" s="146" t="s">
        <v>197</v>
      </c>
      <c r="E214" s="147" t="s">
        <v>6265</v>
      </c>
      <c r="F214" s="148" t="s">
        <v>6266</v>
      </c>
      <c r="G214" s="149" t="s">
        <v>4903</v>
      </c>
      <c r="H214" s="150">
        <v>6</v>
      </c>
      <c r="I214" s="151"/>
      <c r="J214" s="152">
        <f t="shared" si="40"/>
        <v>0</v>
      </c>
      <c r="K214" s="148" t="s">
        <v>6041</v>
      </c>
      <c r="L214" s="36"/>
      <c r="M214" s="153" t="s">
        <v>3</v>
      </c>
      <c r="N214" s="154" t="s">
        <v>43</v>
      </c>
      <c r="O214" s="56"/>
      <c r="P214" s="155">
        <f t="shared" si="41"/>
        <v>0</v>
      </c>
      <c r="Q214" s="155">
        <v>0</v>
      </c>
      <c r="R214" s="155">
        <f t="shared" si="42"/>
        <v>0</v>
      </c>
      <c r="S214" s="155">
        <v>0</v>
      </c>
      <c r="T214" s="156">
        <f t="shared" si="43"/>
        <v>0</v>
      </c>
      <c r="U214" s="35"/>
      <c r="V214" s="35"/>
      <c r="W214" s="35"/>
      <c r="X214" s="35"/>
      <c r="Y214" s="35"/>
      <c r="Z214" s="35"/>
      <c r="AA214" s="35"/>
      <c r="AB214" s="35"/>
      <c r="AC214" s="35"/>
      <c r="AD214" s="35"/>
      <c r="AE214" s="35"/>
      <c r="AR214" s="157" t="s">
        <v>202</v>
      </c>
      <c r="AT214" s="157" t="s">
        <v>197</v>
      </c>
      <c r="AU214" s="157" t="s">
        <v>81</v>
      </c>
      <c r="AY214" s="20" t="s">
        <v>195</v>
      </c>
      <c r="BE214" s="158">
        <f t="shared" si="44"/>
        <v>0</v>
      </c>
      <c r="BF214" s="158">
        <f t="shared" si="45"/>
        <v>0</v>
      </c>
      <c r="BG214" s="158">
        <f t="shared" si="46"/>
        <v>0</v>
      </c>
      <c r="BH214" s="158">
        <f t="shared" si="47"/>
        <v>0</v>
      </c>
      <c r="BI214" s="158">
        <f t="shared" si="48"/>
        <v>0</v>
      </c>
      <c r="BJ214" s="20" t="s">
        <v>79</v>
      </c>
      <c r="BK214" s="158">
        <f t="shared" si="49"/>
        <v>0</v>
      </c>
      <c r="BL214" s="20" t="s">
        <v>202</v>
      </c>
      <c r="BM214" s="157" t="s">
        <v>2017</v>
      </c>
    </row>
    <row r="215" spans="1:65" s="2" customFormat="1" ht="49.15" customHeight="1">
      <c r="A215" s="35"/>
      <c r="B215" s="145"/>
      <c r="C215" s="146" t="s">
        <v>1163</v>
      </c>
      <c r="D215" s="146" t="s">
        <v>197</v>
      </c>
      <c r="E215" s="147" t="s">
        <v>6267</v>
      </c>
      <c r="F215" s="148" t="s">
        <v>6268</v>
      </c>
      <c r="G215" s="149" t="s">
        <v>4903</v>
      </c>
      <c r="H215" s="150">
        <v>15</v>
      </c>
      <c r="I215" s="151"/>
      <c r="J215" s="152">
        <f t="shared" si="40"/>
        <v>0</v>
      </c>
      <c r="K215" s="148" t="s">
        <v>6041</v>
      </c>
      <c r="L215" s="36"/>
      <c r="M215" s="153" t="s">
        <v>3</v>
      </c>
      <c r="N215" s="154" t="s">
        <v>43</v>
      </c>
      <c r="O215" s="56"/>
      <c r="P215" s="155">
        <f t="shared" si="41"/>
        <v>0</v>
      </c>
      <c r="Q215" s="155">
        <v>0</v>
      </c>
      <c r="R215" s="155">
        <f t="shared" si="42"/>
        <v>0</v>
      </c>
      <c r="S215" s="155">
        <v>0</v>
      </c>
      <c r="T215" s="156">
        <f t="shared" si="43"/>
        <v>0</v>
      </c>
      <c r="U215" s="35"/>
      <c r="V215" s="35"/>
      <c r="W215" s="35"/>
      <c r="X215" s="35"/>
      <c r="Y215" s="35"/>
      <c r="Z215" s="35"/>
      <c r="AA215" s="35"/>
      <c r="AB215" s="35"/>
      <c r="AC215" s="35"/>
      <c r="AD215" s="35"/>
      <c r="AE215" s="35"/>
      <c r="AR215" s="157" t="s">
        <v>202</v>
      </c>
      <c r="AT215" s="157" t="s">
        <v>197</v>
      </c>
      <c r="AU215" s="157" t="s">
        <v>81</v>
      </c>
      <c r="AY215" s="20" t="s">
        <v>195</v>
      </c>
      <c r="BE215" s="158">
        <f t="shared" si="44"/>
        <v>0</v>
      </c>
      <c r="BF215" s="158">
        <f t="shared" si="45"/>
        <v>0</v>
      </c>
      <c r="BG215" s="158">
        <f t="shared" si="46"/>
        <v>0</v>
      </c>
      <c r="BH215" s="158">
        <f t="shared" si="47"/>
        <v>0</v>
      </c>
      <c r="BI215" s="158">
        <f t="shared" si="48"/>
        <v>0</v>
      </c>
      <c r="BJ215" s="20" t="s">
        <v>79</v>
      </c>
      <c r="BK215" s="158">
        <f t="shared" si="49"/>
        <v>0</v>
      </c>
      <c r="BL215" s="20" t="s">
        <v>202</v>
      </c>
      <c r="BM215" s="157" t="s">
        <v>2026</v>
      </c>
    </row>
    <row r="216" spans="1:65" s="2" customFormat="1" ht="49.15" customHeight="1">
      <c r="A216" s="35"/>
      <c r="B216" s="145"/>
      <c r="C216" s="146" t="s">
        <v>1168</v>
      </c>
      <c r="D216" s="146" t="s">
        <v>197</v>
      </c>
      <c r="E216" s="147" t="s">
        <v>6269</v>
      </c>
      <c r="F216" s="148" t="s">
        <v>6270</v>
      </c>
      <c r="G216" s="149" t="s">
        <v>4903</v>
      </c>
      <c r="H216" s="150">
        <v>8</v>
      </c>
      <c r="I216" s="151"/>
      <c r="J216" s="152">
        <f t="shared" si="40"/>
        <v>0</v>
      </c>
      <c r="K216" s="148" t="s">
        <v>6041</v>
      </c>
      <c r="L216" s="36"/>
      <c r="M216" s="153" t="s">
        <v>3</v>
      </c>
      <c r="N216" s="154" t="s">
        <v>43</v>
      </c>
      <c r="O216" s="56"/>
      <c r="P216" s="155">
        <f t="shared" si="41"/>
        <v>0</v>
      </c>
      <c r="Q216" s="155">
        <v>0</v>
      </c>
      <c r="R216" s="155">
        <f t="shared" si="42"/>
        <v>0</v>
      </c>
      <c r="S216" s="155">
        <v>0</v>
      </c>
      <c r="T216" s="156">
        <f t="shared" si="43"/>
        <v>0</v>
      </c>
      <c r="U216" s="35"/>
      <c r="V216" s="35"/>
      <c r="W216" s="35"/>
      <c r="X216" s="35"/>
      <c r="Y216" s="35"/>
      <c r="Z216" s="35"/>
      <c r="AA216" s="35"/>
      <c r="AB216" s="35"/>
      <c r="AC216" s="35"/>
      <c r="AD216" s="35"/>
      <c r="AE216" s="35"/>
      <c r="AR216" s="157" t="s">
        <v>202</v>
      </c>
      <c r="AT216" s="157" t="s">
        <v>197</v>
      </c>
      <c r="AU216" s="157" t="s">
        <v>81</v>
      </c>
      <c r="AY216" s="20" t="s">
        <v>195</v>
      </c>
      <c r="BE216" s="158">
        <f t="shared" si="44"/>
        <v>0</v>
      </c>
      <c r="BF216" s="158">
        <f t="shared" si="45"/>
        <v>0</v>
      </c>
      <c r="BG216" s="158">
        <f t="shared" si="46"/>
        <v>0</v>
      </c>
      <c r="BH216" s="158">
        <f t="shared" si="47"/>
        <v>0</v>
      </c>
      <c r="BI216" s="158">
        <f t="shared" si="48"/>
        <v>0</v>
      </c>
      <c r="BJ216" s="20" t="s">
        <v>79</v>
      </c>
      <c r="BK216" s="158">
        <f t="shared" si="49"/>
        <v>0</v>
      </c>
      <c r="BL216" s="20" t="s">
        <v>202</v>
      </c>
      <c r="BM216" s="157" t="s">
        <v>2037</v>
      </c>
    </row>
    <row r="217" spans="1:65" s="2" customFormat="1" ht="49.15" customHeight="1">
      <c r="A217" s="35"/>
      <c r="B217" s="145"/>
      <c r="C217" s="146" t="s">
        <v>1173</v>
      </c>
      <c r="D217" s="146" t="s">
        <v>197</v>
      </c>
      <c r="E217" s="147" t="s">
        <v>6271</v>
      </c>
      <c r="F217" s="148" t="s">
        <v>6272</v>
      </c>
      <c r="G217" s="149" t="s">
        <v>4903</v>
      </c>
      <c r="H217" s="150">
        <v>17</v>
      </c>
      <c r="I217" s="151"/>
      <c r="J217" s="152">
        <f t="shared" si="40"/>
        <v>0</v>
      </c>
      <c r="K217" s="148" t="s">
        <v>6041</v>
      </c>
      <c r="L217" s="36"/>
      <c r="M217" s="153" t="s">
        <v>3</v>
      </c>
      <c r="N217" s="154" t="s">
        <v>43</v>
      </c>
      <c r="O217" s="56"/>
      <c r="P217" s="155">
        <f t="shared" si="41"/>
        <v>0</v>
      </c>
      <c r="Q217" s="155">
        <v>0</v>
      </c>
      <c r="R217" s="155">
        <f t="shared" si="42"/>
        <v>0</v>
      </c>
      <c r="S217" s="155">
        <v>0</v>
      </c>
      <c r="T217" s="156">
        <f t="shared" si="43"/>
        <v>0</v>
      </c>
      <c r="U217" s="35"/>
      <c r="V217" s="35"/>
      <c r="W217" s="35"/>
      <c r="X217" s="35"/>
      <c r="Y217" s="35"/>
      <c r="Z217" s="35"/>
      <c r="AA217" s="35"/>
      <c r="AB217" s="35"/>
      <c r="AC217" s="35"/>
      <c r="AD217" s="35"/>
      <c r="AE217" s="35"/>
      <c r="AR217" s="157" t="s">
        <v>202</v>
      </c>
      <c r="AT217" s="157" t="s">
        <v>197</v>
      </c>
      <c r="AU217" s="157" t="s">
        <v>81</v>
      </c>
      <c r="AY217" s="20" t="s">
        <v>195</v>
      </c>
      <c r="BE217" s="158">
        <f t="shared" si="44"/>
        <v>0</v>
      </c>
      <c r="BF217" s="158">
        <f t="shared" si="45"/>
        <v>0</v>
      </c>
      <c r="BG217" s="158">
        <f t="shared" si="46"/>
        <v>0</v>
      </c>
      <c r="BH217" s="158">
        <f t="shared" si="47"/>
        <v>0</v>
      </c>
      <c r="BI217" s="158">
        <f t="shared" si="48"/>
        <v>0</v>
      </c>
      <c r="BJ217" s="20" t="s">
        <v>79</v>
      </c>
      <c r="BK217" s="158">
        <f t="shared" si="49"/>
        <v>0</v>
      </c>
      <c r="BL217" s="20" t="s">
        <v>202</v>
      </c>
      <c r="BM217" s="157" t="s">
        <v>2047</v>
      </c>
    </row>
    <row r="218" spans="1:65" s="2" customFormat="1" ht="49.15" customHeight="1">
      <c r="A218" s="35"/>
      <c r="B218" s="145"/>
      <c r="C218" s="146" t="s">
        <v>1176</v>
      </c>
      <c r="D218" s="146" t="s">
        <v>197</v>
      </c>
      <c r="E218" s="147" t="s">
        <v>6273</v>
      </c>
      <c r="F218" s="148" t="s">
        <v>6274</v>
      </c>
      <c r="G218" s="149" t="s">
        <v>4903</v>
      </c>
      <c r="H218" s="150">
        <v>6</v>
      </c>
      <c r="I218" s="151"/>
      <c r="J218" s="152">
        <f t="shared" si="40"/>
        <v>0</v>
      </c>
      <c r="K218" s="148" t="s">
        <v>6041</v>
      </c>
      <c r="L218" s="36"/>
      <c r="M218" s="153" t="s">
        <v>3</v>
      </c>
      <c r="N218" s="154" t="s">
        <v>43</v>
      </c>
      <c r="O218" s="56"/>
      <c r="P218" s="155">
        <f t="shared" si="41"/>
        <v>0</v>
      </c>
      <c r="Q218" s="155">
        <v>0</v>
      </c>
      <c r="R218" s="155">
        <f t="shared" si="42"/>
        <v>0</v>
      </c>
      <c r="S218" s="155">
        <v>0</v>
      </c>
      <c r="T218" s="156">
        <f t="shared" si="43"/>
        <v>0</v>
      </c>
      <c r="U218" s="35"/>
      <c r="V218" s="35"/>
      <c r="W218" s="35"/>
      <c r="X218" s="35"/>
      <c r="Y218" s="35"/>
      <c r="Z218" s="35"/>
      <c r="AA218" s="35"/>
      <c r="AB218" s="35"/>
      <c r="AC218" s="35"/>
      <c r="AD218" s="35"/>
      <c r="AE218" s="35"/>
      <c r="AR218" s="157" t="s">
        <v>202</v>
      </c>
      <c r="AT218" s="157" t="s">
        <v>197</v>
      </c>
      <c r="AU218" s="157" t="s">
        <v>81</v>
      </c>
      <c r="AY218" s="20" t="s">
        <v>195</v>
      </c>
      <c r="BE218" s="158">
        <f t="shared" si="44"/>
        <v>0</v>
      </c>
      <c r="BF218" s="158">
        <f t="shared" si="45"/>
        <v>0</v>
      </c>
      <c r="BG218" s="158">
        <f t="shared" si="46"/>
        <v>0</v>
      </c>
      <c r="BH218" s="158">
        <f t="shared" si="47"/>
        <v>0</v>
      </c>
      <c r="BI218" s="158">
        <f t="shared" si="48"/>
        <v>0</v>
      </c>
      <c r="BJ218" s="20" t="s">
        <v>79</v>
      </c>
      <c r="BK218" s="158">
        <f t="shared" si="49"/>
        <v>0</v>
      </c>
      <c r="BL218" s="20" t="s">
        <v>202</v>
      </c>
      <c r="BM218" s="157" t="s">
        <v>2055</v>
      </c>
    </row>
    <row r="219" spans="1:65" s="2" customFormat="1" ht="37.9" customHeight="1">
      <c r="A219" s="35"/>
      <c r="B219" s="145"/>
      <c r="C219" s="146" t="s">
        <v>1181</v>
      </c>
      <c r="D219" s="146" t="s">
        <v>197</v>
      </c>
      <c r="E219" s="147" t="s">
        <v>6275</v>
      </c>
      <c r="F219" s="148" t="s">
        <v>6276</v>
      </c>
      <c r="G219" s="149" t="s">
        <v>4903</v>
      </c>
      <c r="H219" s="150">
        <v>40</v>
      </c>
      <c r="I219" s="151"/>
      <c r="J219" s="152">
        <f t="shared" si="40"/>
        <v>0</v>
      </c>
      <c r="K219" s="148" t="s">
        <v>6041</v>
      </c>
      <c r="L219" s="36"/>
      <c r="M219" s="153" t="s">
        <v>3</v>
      </c>
      <c r="N219" s="154" t="s">
        <v>43</v>
      </c>
      <c r="O219" s="56"/>
      <c r="P219" s="155">
        <f t="shared" si="41"/>
        <v>0</v>
      </c>
      <c r="Q219" s="155">
        <v>0</v>
      </c>
      <c r="R219" s="155">
        <f t="shared" si="42"/>
        <v>0</v>
      </c>
      <c r="S219" s="155">
        <v>0</v>
      </c>
      <c r="T219" s="156">
        <f t="shared" si="43"/>
        <v>0</v>
      </c>
      <c r="U219" s="35"/>
      <c r="V219" s="35"/>
      <c r="W219" s="35"/>
      <c r="X219" s="35"/>
      <c r="Y219" s="35"/>
      <c r="Z219" s="35"/>
      <c r="AA219" s="35"/>
      <c r="AB219" s="35"/>
      <c r="AC219" s="35"/>
      <c r="AD219" s="35"/>
      <c r="AE219" s="35"/>
      <c r="AR219" s="157" t="s">
        <v>202</v>
      </c>
      <c r="AT219" s="157" t="s">
        <v>197</v>
      </c>
      <c r="AU219" s="157" t="s">
        <v>81</v>
      </c>
      <c r="AY219" s="20" t="s">
        <v>195</v>
      </c>
      <c r="BE219" s="158">
        <f t="shared" si="44"/>
        <v>0</v>
      </c>
      <c r="BF219" s="158">
        <f t="shared" si="45"/>
        <v>0</v>
      </c>
      <c r="BG219" s="158">
        <f t="shared" si="46"/>
        <v>0</v>
      </c>
      <c r="BH219" s="158">
        <f t="shared" si="47"/>
        <v>0</v>
      </c>
      <c r="BI219" s="158">
        <f t="shared" si="48"/>
        <v>0</v>
      </c>
      <c r="BJ219" s="20" t="s">
        <v>79</v>
      </c>
      <c r="BK219" s="158">
        <f t="shared" si="49"/>
        <v>0</v>
      </c>
      <c r="BL219" s="20" t="s">
        <v>202</v>
      </c>
      <c r="BM219" s="157" t="s">
        <v>2064</v>
      </c>
    </row>
    <row r="220" spans="1:65" s="2" customFormat="1" ht="24.2" customHeight="1">
      <c r="A220" s="35"/>
      <c r="B220" s="145"/>
      <c r="C220" s="146" t="s">
        <v>1186</v>
      </c>
      <c r="D220" s="146" t="s">
        <v>197</v>
      </c>
      <c r="E220" s="147" t="s">
        <v>6277</v>
      </c>
      <c r="F220" s="148" t="s">
        <v>6278</v>
      </c>
      <c r="G220" s="149" t="s">
        <v>4903</v>
      </c>
      <c r="H220" s="150">
        <v>4</v>
      </c>
      <c r="I220" s="151"/>
      <c r="J220" s="152">
        <f t="shared" ref="J220:J251" si="50">ROUND(I220*H220,2)</f>
        <v>0</v>
      </c>
      <c r="K220" s="148" t="s">
        <v>6041</v>
      </c>
      <c r="L220" s="36"/>
      <c r="M220" s="153" t="s">
        <v>3</v>
      </c>
      <c r="N220" s="154" t="s">
        <v>43</v>
      </c>
      <c r="O220" s="56"/>
      <c r="P220" s="155">
        <f t="shared" ref="P220:P251" si="51">O220*H220</f>
        <v>0</v>
      </c>
      <c r="Q220" s="155">
        <v>0</v>
      </c>
      <c r="R220" s="155">
        <f t="shared" ref="R220:R251" si="52">Q220*H220</f>
        <v>0</v>
      </c>
      <c r="S220" s="155">
        <v>0</v>
      </c>
      <c r="T220" s="156">
        <f t="shared" ref="T220:T251" si="53">S220*H220</f>
        <v>0</v>
      </c>
      <c r="U220" s="35"/>
      <c r="V220" s="35"/>
      <c r="W220" s="35"/>
      <c r="X220" s="35"/>
      <c r="Y220" s="35"/>
      <c r="Z220" s="35"/>
      <c r="AA220" s="35"/>
      <c r="AB220" s="35"/>
      <c r="AC220" s="35"/>
      <c r="AD220" s="35"/>
      <c r="AE220" s="35"/>
      <c r="AR220" s="157" t="s">
        <v>202</v>
      </c>
      <c r="AT220" s="157" t="s">
        <v>197</v>
      </c>
      <c r="AU220" s="157" t="s">
        <v>81</v>
      </c>
      <c r="AY220" s="20" t="s">
        <v>195</v>
      </c>
      <c r="BE220" s="158">
        <f t="shared" ref="BE220:BE251" si="54">IF(N220="základní",J220,0)</f>
        <v>0</v>
      </c>
      <c r="BF220" s="158">
        <f t="shared" ref="BF220:BF251" si="55">IF(N220="snížená",J220,0)</f>
        <v>0</v>
      </c>
      <c r="BG220" s="158">
        <f t="shared" ref="BG220:BG251" si="56">IF(N220="zákl. přenesená",J220,0)</f>
        <v>0</v>
      </c>
      <c r="BH220" s="158">
        <f t="shared" ref="BH220:BH251" si="57">IF(N220="sníž. přenesená",J220,0)</f>
        <v>0</v>
      </c>
      <c r="BI220" s="158">
        <f t="shared" ref="BI220:BI251" si="58">IF(N220="nulová",J220,0)</f>
        <v>0</v>
      </c>
      <c r="BJ220" s="20" t="s">
        <v>79</v>
      </c>
      <c r="BK220" s="158">
        <f t="shared" ref="BK220:BK251" si="59">ROUND(I220*H220,2)</f>
        <v>0</v>
      </c>
      <c r="BL220" s="20" t="s">
        <v>202</v>
      </c>
      <c r="BM220" s="157" t="s">
        <v>2073</v>
      </c>
    </row>
    <row r="221" spans="1:65" s="2" customFormat="1" ht="24.2" customHeight="1">
      <c r="A221" s="35"/>
      <c r="B221" s="145"/>
      <c r="C221" s="146" t="s">
        <v>1191</v>
      </c>
      <c r="D221" s="146" t="s">
        <v>197</v>
      </c>
      <c r="E221" s="147" t="s">
        <v>6279</v>
      </c>
      <c r="F221" s="148" t="s">
        <v>6280</v>
      </c>
      <c r="G221" s="149" t="s">
        <v>4903</v>
      </c>
      <c r="H221" s="150">
        <v>2</v>
      </c>
      <c r="I221" s="151"/>
      <c r="J221" s="152">
        <f t="shared" si="50"/>
        <v>0</v>
      </c>
      <c r="K221" s="148" t="s">
        <v>6041</v>
      </c>
      <c r="L221" s="36"/>
      <c r="M221" s="153" t="s">
        <v>3</v>
      </c>
      <c r="N221" s="154" t="s">
        <v>43</v>
      </c>
      <c r="O221" s="56"/>
      <c r="P221" s="155">
        <f t="shared" si="51"/>
        <v>0</v>
      </c>
      <c r="Q221" s="155">
        <v>0</v>
      </c>
      <c r="R221" s="155">
        <f t="shared" si="52"/>
        <v>0</v>
      </c>
      <c r="S221" s="155">
        <v>0</v>
      </c>
      <c r="T221" s="156">
        <f t="shared" si="53"/>
        <v>0</v>
      </c>
      <c r="U221" s="35"/>
      <c r="V221" s="35"/>
      <c r="W221" s="35"/>
      <c r="X221" s="35"/>
      <c r="Y221" s="35"/>
      <c r="Z221" s="35"/>
      <c r="AA221" s="35"/>
      <c r="AB221" s="35"/>
      <c r="AC221" s="35"/>
      <c r="AD221" s="35"/>
      <c r="AE221" s="35"/>
      <c r="AR221" s="157" t="s">
        <v>202</v>
      </c>
      <c r="AT221" s="157" t="s">
        <v>197</v>
      </c>
      <c r="AU221" s="157" t="s">
        <v>81</v>
      </c>
      <c r="AY221" s="20" t="s">
        <v>195</v>
      </c>
      <c r="BE221" s="158">
        <f t="shared" si="54"/>
        <v>0</v>
      </c>
      <c r="BF221" s="158">
        <f t="shared" si="55"/>
        <v>0</v>
      </c>
      <c r="BG221" s="158">
        <f t="shared" si="56"/>
        <v>0</v>
      </c>
      <c r="BH221" s="158">
        <f t="shared" si="57"/>
        <v>0</v>
      </c>
      <c r="BI221" s="158">
        <f t="shared" si="58"/>
        <v>0</v>
      </c>
      <c r="BJ221" s="20" t="s">
        <v>79</v>
      </c>
      <c r="BK221" s="158">
        <f t="shared" si="59"/>
        <v>0</v>
      </c>
      <c r="BL221" s="20" t="s">
        <v>202</v>
      </c>
      <c r="BM221" s="157" t="s">
        <v>2081</v>
      </c>
    </row>
    <row r="222" spans="1:65" s="2" customFormat="1" ht="37.9" customHeight="1">
      <c r="A222" s="35"/>
      <c r="B222" s="145"/>
      <c r="C222" s="146" t="s">
        <v>1195</v>
      </c>
      <c r="D222" s="146" t="s">
        <v>197</v>
      </c>
      <c r="E222" s="147" t="s">
        <v>6281</v>
      </c>
      <c r="F222" s="148" t="s">
        <v>6282</v>
      </c>
      <c r="G222" s="149" t="s">
        <v>4903</v>
      </c>
      <c r="H222" s="150">
        <v>2</v>
      </c>
      <c r="I222" s="151"/>
      <c r="J222" s="152">
        <f t="shared" si="50"/>
        <v>0</v>
      </c>
      <c r="K222" s="148" t="s">
        <v>6041</v>
      </c>
      <c r="L222" s="36"/>
      <c r="M222" s="153" t="s">
        <v>3</v>
      </c>
      <c r="N222" s="154" t="s">
        <v>43</v>
      </c>
      <c r="O222" s="56"/>
      <c r="P222" s="155">
        <f t="shared" si="51"/>
        <v>0</v>
      </c>
      <c r="Q222" s="155">
        <v>0</v>
      </c>
      <c r="R222" s="155">
        <f t="shared" si="52"/>
        <v>0</v>
      </c>
      <c r="S222" s="155">
        <v>0</v>
      </c>
      <c r="T222" s="156">
        <f t="shared" si="53"/>
        <v>0</v>
      </c>
      <c r="U222" s="35"/>
      <c r="V222" s="35"/>
      <c r="W222" s="35"/>
      <c r="X222" s="35"/>
      <c r="Y222" s="35"/>
      <c r="Z222" s="35"/>
      <c r="AA222" s="35"/>
      <c r="AB222" s="35"/>
      <c r="AC222" s="35"/>
      <c r="AD222" s="35"/>
      <c r="AE222" s="35"/>
      <c r="AR222" s="157" t="s">
        <v>202</v>
      </c>
      <c r="AT222" s="157" t="s">
        <v>197</v>
      </c>
      <c r="AU222" s="157" t="s">
        <v>81</v>
      </c>
      <c r="AY222" s="20" t="s">
        <v>195</v>
      </c>
      <c r="BE222" s="158">
        <f t="shared" si="54"/>
        <v>0</v>
      </c>
      <c r="BF222" s="158">
        <f t="shared" si="55"/>
        <v>0</v>
      </c>
      <c r="BG222" s="158">
        <f t="shared" si="56"/>
        <v>0</v>
      </c>
      <c r="BH222" s="158">
        <f t="shared" si="57"/>
        <v>0</v>
      </c>
      <c r="BI222" s="158">
        <f t="shared" si="58"/>
        <v>0</v>
      </c>
      <c r="BJ222" s="20" t="s">
        <v>79</v>
      </c>
      <c r="BK222" s="158">
        <f t="shared" si="59"/>
        <v>0</v>
      </c>
      <c r="BL222" s="20" t="s">
        <v>202</v>
      </c>
      <c r="BM222" s="157" t="s">
        <v>2102</v>
      </c>
    </row>
    <row r="223" spans="1:65" s="2" customFormat="1" ht="37.9" customHeight="1">
      <c r="A223" s="35"/>
      <c r="B223" s="145"/>
      <c r="C223" s="146" t="s">
        <v>1199</v>
      </c>
      <c r="D223" s="146" t="s">
        <v>197</v>
      </c>
      <c r="E223" s="147" t="s">
        <v>6283</v>
      </c>
      <c r="F223" s="148" t="s">
        <v>6284</v>
      </c>
      <c r="G223" s="149" t="s">
        <v>4903</v>
      </c>
      <c r="H223" s="150">
        <v>4</v>
      </c>
      <c r="I223" s="151"/>
      <c r="J223" s="152">
        <f t="shared" si="50"/>
        <v>0</v>
      </c>
      <c r="K223" s="148" t="s">
        <v>6041</v>
      </c>
      <c r="L223" s="36"/>
      <c r="M223" s="153" t="s">
        <v>3</v>
      </c>
      <c r="N223" s="154" t="s">
        <v>43</v>
      </c>
      <c r="O223" s="56"/>
      <c r="P223" s="155">
        <f t="shared" si="51"/>
        <v>0</v>
      </c>
      <c r="Q223" s="155">
        <v>0</v>
      </c>
      <c r="R223" s="155">
        <f t="shared" si="52"/>
        <v>0</v>
      </c>
      <c r="S223" s="155">
        <v>0</v>
      </c>
      <c r="T223" s="156">
        <f t="shared" si="53"/>
        <v>0</v>
      </c>
      <c r="U223" s="35"/>
      <c r="V223" s="35"/>
      <c r="W223" s="35"/>
      <c r="X223" s="35"/>
      <c r="Y223" s="35"/>
      <c r="Z223" s="35"/>
      <c r="AA223" s="35"/>
      <c r="AB223" s="35"/>
      <c r="AC223" s="35"/>
      <c r="AD223" s="35"/>
      <c r="AE223" s="35"/>
      <c r="AR223" s="157" t="s">
        <v>202</v>
      </c>
      <c r="AT223" s="157" t="s">
        <v>197</v>
      </c>
      <c r="AU223" s="157" t="s">
        <v>81</v>
      </c>
      <c r="AY223" s="20" t="s">
        <v>195</v>
      </c>
      <c r="BE223" s="158">
        <f t="shared" si="54"/>
        <v>0</v>
      </c>
      <c r="BF223" s="158">
        <f t="shared" si="55"/>
        <v>0</v>
      </c>
      <c r="BG223" s="158">
        <f t="shared" si="56"/>
        <v>0</v>
      </c>
      <c r="BH223" s="158">
        <f t="shared" si="57"/>
        <v>0</v>
      </c>
      <c r="BI223" s="158">
        <f t="shared" si="58"/>
        <v>0</v>
      </c>
      <c r="BJ223" s="20" t="s">
        <v>79</v>
      </c>
      <c r="BK223" s="158">
        <f t="shared" si="59"/>
        <v>0</v>
      </c>
      <c r="BL223" s="20" t="s">
        <v>202</v>
      </c>
      <c r="BM223" s="157" t="s">
        <v>2113</v>
      </c>
    </row>
    <row r="224" spans="1:65" s="2" customFormat="1" ht="37.9" customHeight="1">
      <c r="A224" s="35"/>
      <c r="B224" s="145"/>
      <c r="C224" s="146" t="s">
        <v>1206</v>
      </c>
      <c r="D224" s="146" t="s">
        <v>197</v>
      </c>
      <c r="E224" s="147" t="s">
        <v>6285</v>
      </c>
      <c r="F224" s="148" t="s">
        <v>6286</v>
      </c>
      <c r="G224" s="149" t="s">
        <v>4903</v>
      </c>
      <c r="H224" s="150">
        <v>2</v>
      </c>
      <c r="I224" s="151"/>
      <c r="J224" s="152">
        <f t="shared" si="50"/>
        <v>0</v>
      </c>
      <c r="K224" s="148" t="s">
        <v>6041</v>
      </c>
      <c r="L224" s="36"/>
      <c r="M224" s="153" t="s">
        <v>3</v>
      </c>
      <c r="N224" s="154" t="s">
        <v>43</v>
      </c>
      <c r="O224" s="56"/>
      <c r="P224" s="155">
        <f t="shared" si="51"/>
        <v>0</v>
      </c>
      <c r="Q224" s="155">
        <v>0</v>
      </c>
      <c r="R224" s="155">
        <f t="shared" si="52"/>
        <v>0</v>
      </c>
      <c r="S224" s="155">
        <v>0</v>
      </c>
      <c r="T224" s="156">
        <f t="shared" si="53"/>
        <v>0</v>
      </c>
      <c r="U224" s="35"/>
      <c r="V224" s="35"/>
      <c r="W224" s="35"/>
      <c r="X224" s="35"/>
      <c r="Y224" s="35"/>
      <c r="Z224" s="35"/>
      <c r="AA224" s="35"/>
      <c r="AB224" s="35"/>
      <c r="AC224" s="35"/>
      <c r="AD224" s="35"/>
      <c r="AE224" s="35"/>
      <c r="AR224" s="157" t="s">
        <v>202</v>
      </c>
      <c r="AT224" s="157" t="s">
        <v>197</v>
      </c>
      <c r="AU224" s="157" t="s">
        <v>81</v>
      </c>
      <c r="AY224" s="20" t="s">
        <v>195</v>
      </c>
      <c r="BE224" s="158">
        <f t="shared" si="54"/>
        <v>0</v>
      </c>
      <c r="BF224" s="158">
        <f t="shared" si="55"/>
        <v>0</v>
      </c>
      <c r="BG224" s="158">
        <f t="shared" si="56"/>
        <v>0</v>
      </c>
      <c r="BH224" s="158">
        <f t="shared" si="57"/>
        <v>0</v>
      </c>
      <c r="BI224" s="158">
        <f t="shared" si="58"/>
        <v>0</v>
      </c>
      <c r="BJ224" s="20" t="s">
        <v>79</v>
      </c>
      <c r="BK224" s="158">
        <f t="shared" si="59"/>
        <v>0</v>
      </c>
      <c r="BL224" s="20" t="s">
        <v>202</v>
      </c>
      <c r="BM224" s="157" t="s">
        <v>2124</v>
      </c>
    </row>
    <row r="225" spans="1:65" s="2" customFormat="1" ht="24.2" customHeight="1">
      <c r="A225" s="35"/>
      <c r="B225" s="145"/>
      <c r="C225" s="146" t="s">
        <v>1213</v>
      </c>
      <c r="D225" s="146" t="s">
        <v>197</v>
      </c>
      <c r="E225" s="147" t="s">
        <v>6287</v>
      </c>
      <c r="F225" s="148" t="s">
        <v>6288</v>
      </c>
      <c r="G225" s="149" t="s">
        <v>4903</v>
      </c>
      <c r="H225" s="150">
        <v>8</v>
      </c>
      <c r="I225" s="151"/>
      <c r="J225" s="152">
        <f t="shared" si="50"/>
        <v>0</v>
      </c>
      <c r="K225" s="148" t="s">
        <v>6041</v>
      </c>
      <c r="L225" s="36"/>
      <c r="M225" s="153" t="s">
        <v>3</v>
      </c>
      <c r="N225" s="154" t="s">
        <v>43</v>
      </c>
      <c r="O225" s="56"/>
      <c r="P225" s="155">
        <f t="shared" si="51"/>
        <v>0</v>
      </c>
      <c r="Q225" s="155">
        <v>0</v>
      </c>
      <c r="R225" s="155">
        <f t="shared" si="52"/>
        <v>0</v>
      </c>
      <c r="S225" s="155">
        <v>0</v>
      </c>
      <c r="T225" s="156">
        <f t="shared" si="53"/>
        <v>0</v>
      </c>
      <c r="U225" s="35"/>
      <c r="V225" s="35"/>
      <c r="W225" s="35"/>
      <c r="X225" s="35"/>
      <c r="Y225" s="35"/>
      <c r="Z225" s="35"/>
      <c r="AA225" s="35"/>
      <c r="AB225" s="35"/>
      <c r="AC225" s="35"/>
      <c r="AD225" s="35"/>
      <c r="AE225" s="35"/>
      <c r="AR225" s="157" t="s">
        <v>202</v>
      </c>
      <c r="AT225" s="157" t="s">
        <v>197</v>
      </c>
      <c r="AU225" s="157" t="s">
        <v>81</v>
      </c>
      <c r="AY225" s="20" t="s">
        <v>195</v>
      </c>
      <c r="BE225" s="158">
        <f t="shared" si="54"/>
        <v>0</v>
      </c>
      <c r="BF225" s="158">
        <f t="shared" si="55"/>
        <v>0</v>
      </c>
      <c r="BG225" s="158">
        <f t="shared" si="56"/>
        <v>0</v>
      </c>
      <c r="BH225" s="158">
        <f t="shared" si="57"/>
        <v>0</v>
      </c>
      <c r="BI225" s="158">
        <f t="shared" si="58"/>
        <v>0</v>
      </c>
      <c r="BJ225" s="20" t="s">
        <v>79</v>
      </c>
      <c r="BK225" s="158">
        <f t="shared" si="59"/>
        <v>0</v>
      </c>
      <c r="BL225" s="20" t="s">
        <v>202</v>
      </c>
      <c r="BM225" s="157" t="s">
        <v>2134</v>
      </c>
    </row>
    <row r="226" spans="1:65" s="2" customFormat="1" ht="24.2" customHeight="1">
      <c r="A226" s="35"/>
      <c r="B226" s="145"/>
      <c r="C226" s="146" t="s">
        <v>1217</v>
      </c>
      <c r="D226" s="146" t="s">
        <v>197</v>
      </c>
      <c r="E226" s="147" t="s">
        <v>6289</v>
      </c>
      <c r="F226" s="148" t="s">
        <v>6290</v>
      </c>
      <c r="G226" s="149" t="s">
        <v>4903</v>
      </c>
      <c r="H226" s="150">
        <v>2</v>
      </c>
      <c r="I226" s="151"/>
      <c r="J226" s="152">
        <f t="shared" si="50"/>
        <v>0</v>
      </c>
      <c r="K226" s="148" t="s">
        <v>6041</v>
      </c>
      <c r="L226" s="36"/>
      <c r="M226" s="153" t="s">
        <v>3</v>
      </c>
      <c r="N226" s="154" t="s">
        <v>43</v>
      </c>
      <c r="O226" s="56"/>
      <c r="P226" s="155">
        <f t="shared" si="51"/>
        <v>0</v>
      </c>
      <c r="Q226" s="155">
        <v>0</v>
      </c>
      <c r="R226" s="155">
        <f t="shared" si="52"/>
        <v>0</v>
      </c>
      <c r="S226" s="155">
        <v>0</v>
      </c>
      <c r="T226" s="156">
        <f t="shared" si="53"/>
        <v>0</v>
      </c>
      <c r="U226" s="35"/>
      <c r="V226" s="35"/>
      <c r="W226" s="35"/>
      <c r="X226" s="35"/>
      <c r="Y226" s="35"/>
      <c r="Z226" s="35"/>
      <c r="AA226" s="35"/>
      <c r="AB226" s="35"/>
      <c r="AC226" s="35"/>
      <c r="AD226" s="35"/>
      <c r="AE226" s="35"/>
      <c r="AR226" s="157" t="s">
        <v>202</v>
      </c>
      <c r="AT226" s="157" t="s">
        <v>197</v>
      </c>
      <c r="AU226" s="157" t="s">
        <v>81</v>
      </c>
      <c r="AY226" s="20" t="s">
        <v>195</v>
      </c>
      <c r="BE226" s="158">
        <f t="shared" si="54"/>
        <v>0</v>
      </c>
      <c r="BF226" s="158">
        <f t="shared" si="55"/>
        <v>0</v>
      </c>
      <c r="BG226" s="158">
        <f t="shared" si="56"/>
        <v>0</v>
      </c>
      <c r="BH226" s="158">
        <f t="shared" si="57"/>
        <v>0</v>
      </c>
      <c r="BI226" s="158">
        <f t="shared" si="58"/>
        <v>0</v>
      </c>
      <c r="BJ226" s="20" t="s">
        <v>79</v>
      </c>
      <c r="BK226" s="158">
        <f t="shared" si="59"/>
        <v>0</v>
      </c>
      <c r="BL226" s="20" t="s">
        <v>202</v>
      </c>
      <c r="BM226" s="157" t="s">
        <v>2147</v>
      </c>
    </row>
    <row r="227" spans="1:65" s="2" customFormat="1" ht="24.2" customHeight="1">
      <c r="A227" s="35"/>
      <c r="B227" s="145"/>
      <c r="C227" s="146" t="s">
        <v>1222</v>
      </c>
      <c r="D227" s="146" t="s">
        <v>197</v>
      </c>
      <c r="E227" s="147" t="s">
        <v>6291</v>
      </c>
      <c r="F227" s="148" t="s">
        <v>6292</v>
      </c>
      <c r="G227" s="149" t="s">
        <v>4903</v>
      </c>
      <c r="H227" s="150">
        <v>2</v>
      </c>
      <c r="I227" s="151"/>
      <c r="J227" s="152">
        <f t="shared" si="50"/>
        <v>0</v>
      </c>
      <c r="K227" s="148" t="s">
        <v>6041</v>
      </c>
      <c r="L227" s="36"/>
      <c r="M227" s="153" t="s">
        <v>3</v>
      </c>
      <c r="N227" s="154" t="s">
        <v>43</v>
      </c>
      <c r="O227" s="56"/>
      <c r="P227" s="155">
        <f t="shared" si="51"/>
        <v>0</v>
      </c>
      <c r="Q227" s="155">
        <v>0</v>
      </c>
      <c r="R227" s="155">
        <f t="shared" si="52"/>
        <v>0</v>
      </c>
      <c r="S227" s="155">
        <v>0</v>
      </c>
      <c r="T227" s="156">
        <f t="shared" si="53"/>
        <v>0</v>
      </c>
      <c r="U227" s="35"/>
      <c r="V227" s="35"/>
      <c r="W227" s="35"/>
      <c r="X227" s="35"/>
      <c r="Y227" s="35"/>
      <c r="Z227" s="35"/>
      <c r="AA227" s="35"/>
      <c r="AB227" s="35"/>
      <c r="AC227" s="35"/>
      <c r="AD227" s="35"/>
      <c r="AE227" s="35"/>
      <c r="AR227" s="157" t="s">
        <v>202</v>
      </c>
      <c r="AT227" s="157" t="s">
        <v>197</v>
      </c>
      <c r="AU227" s="157" t="s">
        <v>81</v>
      </c>
      <c r="AY227" s="20" t="s">
        <v>195</v>
      </c>
      <c r="BE227" s="158">
        <f t="shared" si="54"/>
        <v>0</v>
      </c>
      <c r="BF227" s="158">
        <f t="shared" si="55"/>
        <v>0</v>
      </c>
      <c r="BG227" s="158">
        <f t="shared" si="56"/>
        <v>0</v>
      </c>
      <c r="BH227" s="158">
        <f t="shared" si="57"/>
        <v>0</v>
      </c>
      <c r="BI227" s="158">
        <f t="shared" si="58"/>
        <v>0</v>
      </c>
      <c r="BJ227" s="20" t="s">
        <v>79</v>
      </c>
      <c r="BK227" s="158">
        <f t="shared" si="59"/>
        <v>0</v>
      </c>
      <c r="BL227" s="20" t="s">
        <v>202</v>
      </c>
      <c r="BM227" s="157" t="s">
        <v>2161</v>
      </c>
    </row>
    <row r="228" spans="1:65" s="2" customFormat="1" ht="24.2" customHeight="1">
      <c r="A228" s="35"/>
      <c r="B228" s="145"/>
      <c r="C228" s="146" t="s">
        <v>1228</v>
      </c>
      <c r="D228" s="146" t="s">
        <v>197</v>
      </c>
      <c r="E228" s="147" t="s">
        <v>6293</v>
      </c>
      <c r="F228" s="148" t="s">
        <v>6294</v>
      </c>
      <c r="G228" s="149" t="s">
        <v>4903</v>
      </c>
      <c r="H228" s="150">
        <v>5</v>
      </c>
      <c r="I228" s="151"/>
      <c r="J228" s="152">
        <f t="shared" si="50"/>
        <v>0</v>
      </c>
      <c r="K228" s="148" t="s">
        <v>6041</v>
      </c>
      <c r="L228" s="36"/>
      <c r="M228" s="153" t="s">
        <v>3</v>
      </c>
      <c r="N228" s="154" t="s">
        <v>43</v>
      </c>
      <c r="O228" s="56"/>
      <c r="P228" s="155">
        <f t="shared" si="51"/>
        <v>0</v>
      </c>
      <c r="Q228" s="155">
        <v>0</v>
      </c>
      <c r="R228" s="155">
        <f t="shared" si="52"/>
        <v>0</v>
      </c>
      <c r="S228" s="155">
        <v>0</v>
      </c>
      <c r="T228" s="156">
        <f t="shared" si="53"/>
        <v>0</v>
      </c>
      <c r="U228" s="35"/>
      <c r="V228" s="35"/>
      <c r="W228" s="35"/>
      <c r="X228" s="35"/>
      <c r="Y228" s="35"/>
      <c r="Z228" s="35"/>
      <c r="AA228" s="35"/>
      <c r="AB228" s="35"/>
      <c r="AC228" s="35"/>
      <c r="AD228" s="35"/>
      <c r="AE228" s="35"/>
      <c r="AR228" s="157" t="s">
        <v>202</v>
      </c>
      <c r="AT228" s="157" t="s">
        <v>197</v>
      </c>
      <c r="AU228" s="157" t="s">
        <v>81</v>
      </c>
      <c r="AY228" s="20" t="s">
        <v>195</v>
      </c>
      <c r="BE228" s="158">
        <f t="shared" si="54"/>
        <v>0</v>
      </c>
      <c r="BF228" s="158">
        <f t="shared" si="55"/>
        <v>0</v>
      </c>
      <c r="BG228" s="158">
        <f t="shared" si="56"/>
        <v>0</v>
      </c>
      <c r="BH228" s="158">
        <f t="shared" si="57"/>
        <v>0</v>
      </c>
      <c r="BI228" s="158">
        <f t="shared" si="58"/>
        <v>0</v>
      </c>
      <c r="BJ228" s="20" t="s">
        <v>79</v>
      </c>
      <c r="BK228" s="158">
        <f t="shared" si="59"/>
        <v>0</v>
      </c>
      <c r="BL228" s="20" t="s">
        <v>202</v>
      </c>
      <c r="BM228" s="157" t="s">
        <v>2171</v>
      </c>
    </row>
    <row r="229" spans="1:65" s="2" customFormat="1" ht="24.2" customHeight="1">
      <c r="A229" s="35"/>
      <c r="B229" s="145"/>
      <c r="C229" s="146" t="s">
        <v>1233</v>
      </c>
      <c r="D229" s="146" t="s">
        <v>197</v>
      </c>
      <c r="E229" s="147" t="s">
        <v>6295</v>
      </c>
      <c r="F229" s="148" t="s">
        <v>6296</v>
      </c>
      <c r="G229" s="149" t="s">
        <v>4903</v>
      </c>
      <c r="H229" s="150">
        <v>3</v>
      </c>
      <c r="I229" s="151"/>
      <c r="J229" s="152">
        <f t="shared" si="50"/>
        <v>0</v>
      </c>
      <c r="K229" s="148" t="s">
        <v>6041</v>
      </c>
      <c r="L229" s="36"/>
      <c r="M229" s="153" t="s">
        <v>3</v>
      </c>
      <c r="N229" s="154" t="s">
        <v>43</v>
      </c>
      <c r="O229" s="56"/>
      <c r="P229" s="155">
        <f t="shared" si="51"/>
        <v>0</v>
      </c>
      <c r="Q229" s="155">
        <v>0</v>
      </c>
      <c r="R229" s="155">
        <f t="shared" si="52"/>
        <v>0</v>
      </c>
      <c r="S229" s="155">
        <v>0</v>
      </c>
      <c r="T229" s="156">
        <f t="shared" si="53"/>
        <v>0</v>
      </c>
      <c r="U229" s="35"/>
      <c r="V229" s="35"/>
      <c r="W229" s="35"/>
      <c r="X229" s="35"/>
      <c r="Y229" s="35"/>
      <c r="Z229" s="35"/>
      <c r="AA229" s="35"/>
      <c r="AB229" s="35"/>
      <c r="AC229" s="35"/>
      <c r="AD229" s="35"/>
      <c r="AE229" s="35"/>
      <c r="AR229" s="157" t="s">
        <v>202</v>
      </c>
      <c r="AT229" s="157" t="s">
        <v>197</v>
      </c>
      <c r="AU229" s="157" t="s">
        <v>81</v>
      </c>
      <c r="AY229" s="20" t="s">
        <v>195</v>
      </c>
      <c r="BE229" s="158">
        <f t="shared" si="54"/>
        <v>0</v>
      </c>
      <c r="BF229" s="158">
        <f t="shared" si="55"/>
        <v>0</v>
      </c>
      <c r="BG229" s="158">
        <f t="shared" si="56"/>
        <v>0</v>
      </c>
      <c r="BH229" s="158">
        <f t="shared" si="57"/>
        <v>0</v>
      </c>
      <c r="BI229" s="158">
        <f t="shared" si="58"/>
        <v>0</v>
      </c>
      <c r="BJ229" s="20" t="s">
        <v>79</v>
      </c>
      <c r="BK229" s="158">
        <f t="shared" si="59"/>
        <v>0</v>
      </c>
      <c r="BL229" s="20" t="s">
        <v>202</v>
      </c>
      <c r="BM229" s="157" t="s">
        <v>2180</v>
      </c>
    </row>
    <row r="230" spans="1:65" s="2" customFormat="1" ht="37.9" customHeight="1">
      <c r="A230" s="35"/>
      <c r="B230" s="145"/>
      <c r="C230" s="146" t="s">
        <v>1255</v>
      </c>
      <c r="D230" s="146" t="s">
        <v>197</v>
      </c>
      <c r="E230" s="147" t="s">
        <v>6297</v>
      </c>
      <c r="F230" s="148" t="s">
        <v>6298</v>
      </c>
      <c r="G230" s="149" t="s">
        <v>4903</v>
      </c>
      <c r="H230" s="150">
        <v>2</v>
      </c>
      <c r="I230" s="151"/>
      <c r="J230" s="152">
        <f t="shared" si="50"/>
        <v>0</v>
      </c>
      <c r="K230" s="148" t="s">
        <v>6041</v>
      </c>
      <c r="L230" s="36"/>
      <c r="M230" s="153" t="s">
        <v>3</v>
      </c>
      <c r="N230" s="154" t="s">
        <v>43</v>
      </c>
      <c r="O230" s="56"/>
      <c r="P230" s="155">
        <f t="shared" si="51"/>
        <v>0</v>
      </c>
      <c r="Q230" s="155">
        <v>0</v>
      </c>
      <c r="R230" s="155">
        <f t="shared" si="52"/>
        <v>0</v>
      </c>
      <c r="S230" s="155">
        <v>0</v>
      </c>
      <c r="T230" s="156">
        <f t="shared" si="53"/>
        <v>0</v>
      </c>
      <c r="U230" s="35"/>
      <c r="V230" s="35"/>
      <c r="W230" s="35"/>
      <c r="X230" s="35"/>
      <c r="Y230" s="35"/>
      <c r="Z230" s="35"/>
      <c r="AA230" s="35"/>
      <c r="AB230" s="35"/>
      <c r="AC230" s="35"/>
      <c r="AD230" s="35"/>
      <c r="AE230" s="35"/>
      <c r="AR230" s="157" t="s">
        <v>202</v>
      </c>
      <c r="AT230" s="157" t="s">
        <v>197</v>
      </c>
      <c r="AU230" s="157" t="s">
        <v>81</v>
      </c>
      <c r="AY230" s="20" t="s">
        <v>195</v>
      </c>
      <c r="BE230" s="158">
        <f t="shared" si="54"/>
        <v>0</v>
      </c>
      <c r="BF230" s="158">
        <f t="shared" si="55"/>
        <v>0</v>
      </c>
      <c r="BG230" s="158">
        <f t="shared" si="56"/>
        <v>0</v>
      </c>
      <c r="BH230" s="158">
        <f t="shared" si="57"/>
        <v>0</v>
      </c>
      <c r="BI230" s="158">
        <f t="shared" si="58"/>
        <v>0</v>
      </c>
      <c r="BJ230" s="20" t="s">
        <v>79</v>
      </c>
      <c r="BK230" s="158">
        <f t="shared" si="59"/>
        <v>0</v>
      </c>
      <c r="BL230" s="20" t="s">
        <v>202</v>
      </c>
      <c r="BM230" s="157" t="s">
        <v>2190</v>
      </c>
    </row>
    <row r="231" spans="1:65" s="2" customFormat="1" ht="37.9" customHeight="1">
      <c r="A231" s="35"/>
      <c r="B231" s="145"/>
      <c r="C231" s="146" t="s">
        <v>1259</v>
      </c>
      <c r="D231" s="146" t="s">
        <v>197</v>
      </c>
      <c r="E231" s="147" t="s">
        <v>6299</v>
      </c>
      <c r="F231" s="148" t="s">
        <v>6300</v>
      </c>
      <c r="G231" s="149" t="s">
        <v>4903</v>
      </c>
      <c r="H231" s="150">
        <v>2</v>
      </c>
      <c r="I231" s="151"/>
      <c r="J231" s="152">
        <f t="shared" si="50"/>
        <v>0</v>
      </c>
      <c r="K231" s="148" t="s">
        <v>6041</v>
      </c>
      <c r="L231" s="36"/>
      <c r="M231" s="153" t="s">
        <v>3</v>
      </c>
      <c r="N231" s="154" t="s">
        <v>43</v>
      </c>
      <c r="O231" s="56"/>
      <c r="P231" s="155">
        <f t="shared" si="51"/>
        <v>0</v>
      </c>
      <c r="Q231" s="155">
        <v>0</v>
      </c>
      <c r="R231" s="155">
        <f t="shared" si="52"/>
        <v>0</v>
      </c>
      <c r="S231" s="155">
        <v>0</v>
      </c>
      <c r="T231" s="156">
        <f t="shared" si="53"/>
        <v>0</v>
      </c>
      <c r="U231" s="35"/>
      <c r="V231" s="35"/>
      <c r="W231" s="35"/>
      <c r="X231" s="35"/>
      <c r="Y231" s="35"/>
      <c r="Z231" s="35"/>
      <c r="AA231" s="35"/>
      <c r="AB231" s="35"/>
      <c r="AC231" s="35"/>
      <c r="AD231" s="35"/>
      <c r="AE231" s="35"/>
      <c r="AR231" s="157" t="s">
        <v>202</v>
      </c>
      <c r="AT231" s="157" t="s">
        <v>197</v>
      </c>
      <c r="AU231" s="157" t="s">
        <v>81</v>
      </c>
      <c r="AY231" s="20" t="s">
        <v>195</v>
      </c>
      <c r="BE231" s="158">
        <f t="shared" si="54"/>
        <v>0</v>
      </c>
      <c r="BF231" s="158">
        <f t="shared" si="55"/>
        <v>0</v>
      </c>
      <c r="BG231" s="158">
        <f t="shared" si="56"/>
        <v>0</v>
      </c>
      <c r="BH231" s="158">
        <f t="shared" si="57"/>
        <v>0</v>
      </c>
      <c r="BI231" s="158">
        <f t="shared" si="58"/>
        <v>0</v>
      </c>
      <c r="BJ231" s="20" t="s">
        <v>79</v>
      </c>
      <c r="BK231" s="158">
        <f t="shared" si="59"/>
        <v>0</v>
      </c>
      <c r="BL231" s="20" t="s">
        <v>202</v>
      </c>
      <c r="BM231" s="157" t="s">
        <v>2199</v>
      </c>
    </row>
    <row r="232" spans="1:65" s="2" customFormat="1" ht="37.9" customHeight="1">
      <c r="A232" s="35"/>
      <c r="B232" s="145"/>
      <c r="C232" s="146" t="s">
        <v>1291</v>
      </c>
      <c r="D232" s="146" t="s">
        <v>197</v>
      </c>
      <c r="E232" s="147" t="s">
        <v>6301</v>
      </c>
      <c r="F232" s="148" t="s">
        <v>6302</v>
      </c>
      <c r="G232" s="149" t="s">
        <v>4903</v>
      </c>
      <c r="H232" s="150">
        <v>1</v>
      </c>
      <c r="I232" s="151"/>
      <c r="J232" s="152">
        <f t="shared" si="50"/>
        <v>0</v>
      </c>
      <c r="K232" s="148" t="s">
        <v>6041</v>
      </c>
      <c r="L232" s="36"/>
      <c r="M232" s="153" t="s">
        <v>3</v>
      </c>
      <c r="N232" s="154" t="s">
        <v>43</v>
      </c>
      <c r="O232" s="56"/>
      <c r="P232" s="155">
        <f t="shared" si="51"/>
        <v>0</v>
      </c>
      <c r="Q232" s="155">
        <v>0</v>
      </c>
      <c r="R232" s="155">
        <f t="shared" si="52"/>
        <v>0</v>
      </c>
      <c r="S232" s="155">
        <v>0</v>
      </c>
      <c r="T232" s="156">
        <f t="shared" si="53"/>
        <v>0</v>
      </c>
      <c r="U232" s="35"/>
      <c r="V232" s="35"/>
      <c r="W232" s="35"/>
      <c r="X232" s="35"/>
      <c r="Y232" s="35"/>
      <c r="Z232" s="35"/>
      <c r="AA232" s="35"/>
      <c r="AB232" s="35"/>
      <c r="AC232" s="35"/>
      <c r="AD232" s="35"/>
      <c r="AE232" s="35"/>
      <c r="AR232" s="157" t="s">
        <v>202</v>
      </c>
      <c r="AT232" s="157" t="s">
        <v>197</v>
      </c>
      <c r="AU232" s="157" t="s">
        <v>81</v>
      </c>
      <c r="AY232" s="20" t="s">
        <v>195</v>
      </c>
      <c r="BE232" s="158">
        <f t="shared" si="54"/>
        <v>0</v>
      </c>
      <c r="BF232" s="158">
        <f t="shared" si="55"/>
        <v>0</v>
      </c>
      <c r="BG232" s="158">
        <f t="shared" si="56"/>
        <v>0</v>
      </c>
      <c r="BH232" s="158">
        <f t="shared" si="57"/>
        <v>0</v>
      </c>
      <c r="BI232" s="158">
        <f t="shared" si="58"/>
        <v>0</v>
      </c>
      <c r="BJ232" s="20" t="s">
        <v>79</v>
      </c>
      <c r="BK232" s="158">
        <f t="shared" si="59"/>
        <v>0</v>
      </c>
      <c r="BL232" s="20" t="s">
        <v>202</v>
      </c>
      <c r="BM232" s="157" t="s">
        <v>2210</v>
      </c>
    </row>
    <row r="233" spans="1:65" s="2" customFormat="1" ht="37.9" customHeight="1">
      <c r="A233" s="35"/>
      <c r="B233" s="145"/>
      <c r="C233" s="146" t="s">
        <v>1296</v>
      </c>
      <c r="D233" s="146" t="s">
        <v>197</v>
      </c>
      <c r="E233" s="147" t="s">
        <v>6303</v>
      </c>
      <c r="F233" s="148" t="s">
        <v>6304</v>
      </c>
      <c r="G233" s="149" t="s">
        <v>4903</v>
      </c>
      <c r="H233" s="150">
        <v>4</v>
      </c>
      <c r="I233" s="151"/>
      <c r="J233" s="152">
        <f t="shared" si="50"/>
        <v>0</v>
      </c>
      <c r="K233" s="148" t="s">
        <v>6041</v>
      </c>
      <c r="L233" s="36"/>
      <c r="M233" s="153" t="s">
        <v>3</v>
      </c>
      <c r="N233" s="154" t="s">
        <v>43</v>
      </c>
      <c r="O233" s="56"/>
      <c r="P233" s="155">
        <f t="shared" si="51"/>
        <v>0</v>
      </c>
      <c r="Q233" s="155">
        <v>0</v>
      </c>
      <c r="R233" s="155">
        <f t="shared" si="52"/>
        <v>0</v>
      </c>
      <c r="S233" s="155">
        <v>0</v>
      </c>
      <c r="T233" s="156">
        <f t="shared" si="53"/>
        <v>0</v>
      </c>
      <c r="U233" s="35"/>
      <c r="V233" s="35"/>
      <c r="W233" s="35"/>
      <c r="X233" s="35"/>
      <c r="Y233" s="35"/>
      <c r="Z233" s="35"/>
      <c r="AA233" s="35"/>
      <c r="AB233" s="35"/>
      <c r="AC233" s="35"/>
      <c r="AD233" s="35"/>
      <c r="AE233" s="35"/>
      <c r="AR233" s="157" t="s">
        <v>202</v>
      </c>
      <c r="AT233" s="157" t="s">
        <v>197</v>
      </c>
      <c r="AU233" s="157" t="s">
        <v>81</v>
      </c>
      <c r="AY233" s="20" t="s">
        <v>195</v>
      </c>
      <c r="BE233" s="158">
        <f t="shared" si="54"/>
        <v>0</v>
      </c>
      <c r="BF233" s="158">
        <f t="shared" si="55"/>
        <v>0</v>
      </c>
      <c r="BG233" s="158">
        <f t="shared" si="56"/>
        <v>0</v>
      </c>
      <c r="BH233" s="158">
        <f t="shared" si="57"/>
        <v>0</v>
      </c>
      <c r="BI233" s="158">
        <f t="shared" si="58"/>
        <v>0</v>
      </c>
      <c r="BJ233" s="20" t="s">
        <v>79</v>
      </c>
      <c r="BK233" s="158">
        <f t="shared" si="59"/>
        <v>0</v>
      </c>
      <c r="BL233" s="20" t="s">
        <v>202</v>
      </c>
      <c r="BM233" s="157" t="s">
        <v>2219</v>
      </c>
    </row>
    <row r="234" spans="1:65" s="2" customFormat="1" ht="37.9" customHeight="1">
      <c r="A234" s="35"/>
      <c r="B234" s="145"/>
      <c r="C234" s="146" t="s">
        <v>1301</v>
      </c>
      <c r="D234" s="146" t="s">
        <v>197</v>
      </c>
      <c r="E234" s="147" t="s">
        <v>6305</v>
      </c>
      <c r="F234" s="148" t="s">
        <v>6306</v>
      </c>
      <c r="G234" s="149" t="s">
        <v>4903</v>
      </c>
      <c r="H234" s="150">
        <v>2</v>
      </c>
      <c r="I234" s="151"/>
      <c r="J234" s="152">
        <f t="shared" si="50"/>
        <v>0</v>
      </c>
      <c r="K234" s="148" t="s">
        <v>6041</v>
      </c>
      <c r="L234" s="36"/>
      <c r="M234" s="153" t="s">
        <v>3</v>
      </c>
      <c r="N234" s="154" t="s">
        <v>43</v>
      </c>
      <c r="O234" s="56"/>
      <c r="P234" s="155">
        <f t="shared" si="51"/>
        <v>0</v>
      </c>
      <c r="Q234" s="155">
        <v>0</v>
      </c>
      <c r="R234" s="155">
        <f t="shared" si="52"/>
        <v>0</v>
      </c>
      <c r="S234" s="155">
        <v>0</v>
      </c>
      <c r="T234" s="156">
        <f t="shared" si="53"/>
        <v>0</v>
      </c>
      <c r="U234" s="35"/>
      <c r="V234" s="35"/>
      <c r="W234" s="35"/>
      <c r="X234" s="35"/>
      <c r="Y234" s="35"/>
      <c r="Z234" s="35"/>
      <c r="AA234" s="35"/>
      <c r="AB234" s="35"/>
      <c r="AC234" s="35"/>
      <c r="AD234" s="35"/>
      <c r="AE234" s="35"/>
      <c r="AR234" s="157" t="s">
        <v>202</v>
      </c>
      <c r="AT234" s="157" t="s">
        <v>197</v>
      </c>
      <c r="AU234" s="157" t="s">
        <v>81</v>
      </c>
      <c r="AY234" s="20" t="s">
        <v>195</v>
      </c>
      <c r="BE234" s="158">
        <f t="shared" si="54"/>
        <v>0</v>
      </c>
      <c r="BF234" s="158">
        <f t="shared" si="55"/>
        <v>0</v>
      </c>
      <c r="BG234" s="158">
        <f t="shared" si="56"/>
        <v>0</v>
      </c>
      <c r="BH234" s="158">
        <f t="shared" si="57"/>
        <v>0</v>
      </c>
      <c r="BI234" s="158">
        <f t="shared" si="58"/>
        <v>0</v>
      </c>
      <c r="BJ234" s="20" t="s">
        <v>79</v>
      </c>
      <c r="BK234" s="158">
        <f t="shared" si="59"/>
        <v>0</v>
      </c>
      <c r="BL234" s="20" t="s">
        <v>202</v>
      </c>
      <c r="BM234" s="157" t="s">
        <v>2228</v>
      </c>
    </row>
    <row r="235" spans="1:65" s="2" customFormat="1" ht="14.45" customHeight="1">
      <c r="A235" s="35"/>
      <c r="B235" s="145"/>
      <c r="C235" s="146" t="s">
        <v>1306</v>
      </c>
      <c r="D235" s="146" t="s">
        <v>197</v>
      </c>
      <c r="E235" s="147" t="s">
        <v>6307</v>
      </c>
      <c r="F235" s="148" t="s">
        <v>6308</v>
      </c>
      <c r="G235" s="149" t="s">
        <v>4903</v>
      </c>
      <c r="H235" s="150">
        <v>8</v>
      </c>
      <c r="I235" s="151"/>
      <c r="J235" s="152">
        <f t="shared" si="50"/>
        <v>0</v>
      </c>
      <c r="K235" s="148" t="s">
        <v>6041</v>
      </c>
      <c r="L235" s="36"/>
      <c r="M235" s="153" t="s">
        <v>3</v>
      </c>
      <c r="N235" s="154" t="s">
        <v>43</v>
      </c>
      <c r="O235" s="56"/>
      <c r="P235" s="155">
        <f t="shared" si="51"/>
        <v>0</v>
      </c>
      <c r="Q235" s="155">
        <v>0</v>
      </c>
      <c r="R235" s="155">
        <f t="shared" si="52"/>
        <v>0</v>
      </c>
      <c r="S235" s="155">
        <v>0</v>
      </c>
      <c r="T235" s="156">
        <f t="shared" si="53"/>
        <v>0</v>
      </c>
      <c r="U235" s="35"/>
      <c r="V235" s="35"/>
      <c r="W235" s="35"/>
      <c r="X235" s="35"/>
      <c r="Y235" s="35"/>
      <c r="Z235" s="35"/>
      <c r="AA235" s="35"/>
      <c r="AB235" s="35"/>
      <c r="AC235" s="35"/>
      <c r="AD235" s="35"/>
      <c r="AE235" s="35"/>
      <c r="AR235" s="157" t="s">
        <v>202</v>
      </c>
      <c r="AT235" s="157" t="s">
        <v>197</v>
      </c>
      <c r="AU235" s="157" t="s">
        <v>81</v>
      </c>
      <c r="AY235" s="20" t="s">
        <v>195</v>
      </c>
      <c r="BE235" s="158">
        <f t="shared" si="54"/>
        <v>0</v>
      </c>
      <c r="BF235" s="158">
        <f t="shared" si="55"/>
        <v>0</v>
      </c>
      <c r="BG235" s="158">
        <f t="shared" si="56"/>
        <v>0</v>
      </c>
      <c r="BH235" s="158">
        <f t="shared" si="57"/>
        <v>0</v>
      </c>
      <c r="BI235" s="158">
        <f t="shared" si="58"/>
        <v>0</v>
      </c>
      <c r="BJ235" s="20" t="s">
        <v>79</v>
      </c>
      <c r="BK235" s="158">
        <f t="shared" si="59"/>
        <v>0</v>
      </c>
      <c r="BL235" s="20" t="s">
        <v>202</v>
      </c>
      <c r="BM235" s="157" t="s">
        <v>2238</v>
      </c>
    </row>
    <row r="236" spans="1:65" s="2" customFormat="1" ht="14.45" customHeight="1">
      <c r="A236" s="35"/>
      <c r="B236" s="145"/>
      <c r="C236" s="146" t="s">
        <v>1310</v>
      </c>
      <c r="D236" s="146" t="s">
        <v>197</v>
      </c>
      <c r="E236" s="147" t="s">
        <v>6309</v>
      </c>
      <c r="F236" s="148" t="s">
        <v>6310</v>
      </c>
      <c r="G236" s="149" t="s">
        <v>4903</v>
      </c>
      <c r="H236" s="150">
        <v>8</v>
      </c>
      <c r="I236" s="151"/>
      <c r="J236" s="152">
        <f t="shared" si="50"/>
        <v>0</v>
      </c>
      <c r="K236" s="148" t="s">
        <v>6041</v>
      </c>
      <c r="L236" s="36"/>
      <c r="M236" s="153" t="s">
        <v>3</v>
      </c>
      <c r="N236" s="154" t="s">
        <v>43</v>
      </c>
      <c r="O236" s="56"/>
      <c r="P236" s="155">
        <f t="shared" si="51"/>
        <v>0</v>
      </c>
      <c r="Q236" s="155">
        <v>0</v>
      </c>
      <c r="R236" s="155">
        <f t="shared" si="52"/>
        <v>0</v>
      </c>
      <c r="S236" s="155">
        <v>0</v>
      </c>
      <c r="T236" s="156">
        <f t="shared" si="53"/>
        <v>0</v>
      </c>
      <c r="U236" s="35"/>
      <c r="V236" s="35"/>
      <c r="W236" s="35"/>
      <c r="X236" s="35"/>
      <c r="Y236" s="35"/>
      <c r="Z236" s="35"/>
      <c r="AA236" s="35"/>
      <c r="AB236" s="35"/>
      <c r="AC236" s="35"/>
      <c r="AD236" s="35"/>
      <c r="AE236" s="35"/>
      <c r="AR236" s="157" t="s">
        <v>202</v>
      </c>
      <c r="AT236" s="157" t="s">
        <v>197</v>
      </c>
      <c r="AU236" s="157" t="s">
        <v>81</v>
      </c>
      <c r="AY236" s="20" t="s">
        <v>195</v>
      </c>
      <c r="BE236" s="158">
        <f t="shared" si="54"/>
        <v>0</v>
      </c>
      <c r="BF236" s="158">
        <f t="shared" si="55"/>
        <v>0</v>
      </c>
      <c r="BG236" s="158">
        <f t="shared" si="56"/>
        <v>0</v>
      </c>
      <c r="BH236" s="158">
        <f t="shared" si="57"/>
        <v>0</v>
      </c>
      <c r="BI236" s="158">
        <f t="shared" si="58"/>
        <v>0</v>
      </c>
      <c r="BJ236" s="20" t="s">
        <v>79</v>
      </c>
      <c r="BK236" s="158">
        <f t="shared" si="59"/>
        <v>0</v>
      </c>
      <c r="BL236" s="20" t="s">
        <v>202</v>
      </c>
      <c r="BM236" s="157" t="s">
        <v>2246</v>
      </c>
    </row>
    <row r="237" spans="1:65" s="2" customFormat="1" ht="24.2" customHeight="1">
      <c r="A237" s="35"/>
      <c r="B237" s="145"/>
      <c r="C237" s="146" t="s">
        <v>1315</v>
      </c>
      <c r="D237" s="146" t="s">
        <v>197</v>
      </c>
      <c r="E237" s="147" t="s">
        <v>6311</v>
      </c>
      <c r="F237" s="148" t="s">
        <v>6312</v>
      </c>
      <c r="G237" s="149" t="s">
        <v>4903</v>
      </c>
      <c r="H237" s="150">
        <v>1</v>
      </c>
      <c r="I237" s="151"/>
      <c r="J237" s="152">
        <f t="shared" si="50"/>
        <v>0</v>
      </c>
      <c r="K237" s="148" t="s">
        <v>6041</v>
      </c>
      <c r="L237" s="36"/>
      <c r="M237" s="153" t="s">
        <v>3</v>
      </c>
      <c r="N237" s="154" t="s">
        <v>43</v>
      </c>
      <c r="O237" s="56"/>
      <c r="P237" s="155">
        <f t="shared" si="51"/>
        <v>0</v>
      </c>
      <c r="Q237" s="155">
        <v>0</v>
      </c>
      <c r="R237" s="155">
        <f t="shared" si="52"/>
        <v>0</v>
      </c>
      <c r="S237" s="155">
        <v>0</v>
      </c>
      <c r="T237" s="156">
        <f t="shared" si="53"/>
        <v>0</v>
      </c>
      <c r="U237" s="35"/>
      <c r="V237" s="35"/>
      <c r="W237" s="35"/>
      <c r="X237" s="35"/>
      <c r="Y237" s="35"/>
      <c r="Z237" s="35"/>
      <c r="AA237" s="35"/>
      <c r="AB237" s="35"/>
      <c r="AC237" s="35"/>
      <c r="AD237" s="35"/>
      <c r="AE237" s="35"/>
      <c r="AR237" s="157" t="s">
        <v>202</v>
      </c>
      <c r="AT237" s="157" t="s">
        <v>197</v>
      </c>
      <c r="AU237" s="157" t="s">
        <v>81</v>
      </c>
      <c r="AY237" s="20" t="s">
        <v>195</v>
      </c>
      <c r="BE237" s="158">
        <f t="shared" si="54"/>
        <v>0</v>
      </c>
      <c r="BF237" s="158">
        <f t="shared" si="55"/>
        <v>0</v>
      </c>
      <c r="BG237" s="158">
        <f t="shared" si="56"/>
        <v>0</v>
      </c>
      <c r="BH237" s="158">
        <f t="shared" si="57"/>
        <v>0</v>
      </c>
      <c r="BI237" s="158">
        <f t="shared" si="58"/>
        <v>0</v>
      </c>
      <c r="BJ237" s="20" t="s">
        <v>79</v>
      </c>
      <c r="BK237" s="158">
        <f t="shared" si="59"/>
        <v>0</v>
      </c>
      <c r="BL237" s="20" t="s">
        <v>202</v>
      </c>
      <c r="BM237" s="157" t="s">
        <v>2254</v>
      </c>
    </row>
    <row r="238" spans="1:65" s="2" customFormat="1" ht="24.2" customHeight="1">
      <c r="A238" s="35"/>
      <c r="B238" s="145"/>
      <c r="C238" s="146" t="s">
        <v>1319</v>
      </c>
      <c r="D238" s="146" t="s">
        <v>197</v>
      </c>
      <c r="E238" s="147" t="s">
        <v>6313</v>
      </c>
      <c r="F238" s="148" t="s">
        <v>6314</v>
      </c>
      <c r="G238" s="149" t="s">
        <v>4903</v>
      </c>
      <c r="H238" s="150">
        <v>22</v>
      </c>
      <c r="I238" s="151"/>
      <c r="J238" s="152">
        <f t="shared" si="50"/>
        <v>0</v>
      </c>
      <c r="K238" s="148" t="s">
        <v>6041</v>
      </c>
      <c r="L238" s="36"/>
      <c r="M238" s="153" t="s">
        <v>3</v>
      </c>
      <c r="N238" s="154" t="s">
        <v>43</v>
      </c>
      <c r="O238" s="56"/>
      <c r="P238" s="155">
        <f t="shared" si="51"/>
        <v>0</v>
      </c>
      <c r="Q238" s="155">
        <v>0</v>
      </c>
      <c r="R238" s="155">
        <f t="shared" si="52"/>
        <v>0</v>
      </c>
      <c r="S238" s="155">
        <v>0</v>
      </c>
      <c r="T238" s="156">
        <f t="shared" si="53"/>
        <v>0</v>
      </c>
      <c r="U238" s="35"/>
      <c r="V238" s="35"/>
      <c r="W238" s="35"/>
      <c r="X238" s="35"/>
      <c r="Y238" s="35"/>
      <c r="Z238" s="35"/>
      <c r="AA238" s="35"/>
      <c r="AB238" s="35"/>
      <c r="AC238" s="35"/>
      <c r="AD238" s="35"/>
      <c r="AE238" s="35"/>
      <c r="AR238" s="157" t="s">
        <v>202</v>
      </c>
      <c r="AT238" s="157" t="s">
        <v>197</v>
      </c>
      <c r="AU238" s="157" t="s">
        <v>81</v>
      </c>
      <c r="AY238" s="20" t="s">
        <v>195</v>
      </c>
      <c r="BE238" s="158">
        <f t="shared" si="54"/>
        <v>0</v>
      </c>
      <c r="BF238" s="158">
        <f t="shared" si="55"/>
        <v>0</v>
      </c>
      <c r="BG238" s="158">
        <f t="shared" si="56"/>
        <v>0</v>
      </c>
      <c r="BH238" s="158">
        <f t="shared" si="57"/>
        <v>0</v>
      </c>
      <c r="BI238" s="158">
        <f t="shared" si="58"/>
        <v>0</v>
      </c>
      <c r="BJ238" s="20" t="s">
        <v>79</v>
      </c>
      <c r="BK238" s="158">
        <f t="shared" si="59"/>
        <v>0</v>
      </c>
      <c r="BL238" s="20" t="s">
        <v>202</v>
      </c>
      <c r="BM238" s="157" t="s">
        <v>2269</v>
      </c>
    </row>
    <row r="239" spans="1:65" s="2" customFormat="1" ht="24.2" customHeight="1">
      <c r="A239" s="35"/>
      <c r="B239" s="145"/>
      <c r="C239" s="146" t="s">
        <v>1323</v>
      </c>
      <c r="D239" s="146" t="s">
        <v>197</v>
      </c>
      <c r="E239" s="147" t="s">
        <v>6315</v>
      </c>
      <c r="F239" s="148" t="s">
        <v>6316</v>
      </c>
      <c r="G239" s="149" t="s">
        <v>4903</v>
      </c>
      <c r="H239" s="150">
        <v>20</v>
      </c>
      <c r="I239" s="151"/>
      <c r="J239" s="152">
        <f t="shared" si="50"/>
        <v>0</v>
      </c>
      <c r="K239" s="148" t="s">
        <v>6041</v>
      </c>
      <c r="L239" s="36"/>
      <c r="M239" s="153" t="s">
        <v>3</v>
      </c>
      <c r="N239" s="154" t="s">
        <v>43</v>
      </c>
      <c r="O239" s="56"/>
      <c r="P239" s="155">
        <f t="shared" si="51"/>
        <v>0</v>
      </c>
      <c r="Q239" s="155">
        <v>0</v>
      </c>
      <c r="R239" s="155">
        <f t="shared" si="52"/>
        <v>0</v>
      </c>
      <c r="S239" s="155">
        <v>0</v>
      </c>
      <c r="T239" s="156">
        <f t="shared" si="53"/>
        <v>0</v>
      </c>
      <c r="U239" s="35"/>
      <c r="V239" s="35"/>
      <c r="W239" s="35"/>
      <c r="X239" s="35"/>
      <c r="Y239" s="35"/>
      <c r="Z239" s="35"/>
      <c r="AA239" s="35"/>
      <c r="AB239" s="35"/>
      <c r="AC239" s="35"/>
      <c r="AD239" s="35"/>
      <c r="AE239" s="35"/>
      <c r="AR239" s="157" t="s">
        <v>202</v>
      </c>
      <c r="AT239" s="157" t="s">
        <v>197</v>
      </c>
      <c r="AU239" s="157" t="s">
        <v>81</v>
      </c>
      <c r="AY239" s="20" t="s">
        <v>195</v>
      </c>
      <c r="BE239" s="158">
        <f t="shared" si="54"/>
        <v>0</v>
      </c>
      <c r="BF239" s="158">
        <f t="shared" si="55"/>
        <v>0</v>
      </c>
      <c r="BG239" s="158">
        <f t="shared" si="56"/>
        <v>0</v>
      </c>
      <c r="BH239" s="158">
        <f t="shared" si="57"/>
        <v>0</v>
      </c>
      <c r="BI239" s="158">
        <f t="shared" si="58"/>
        <v>0</v>
      </c>
      <c r="BJ239" s="20" t="s">
        <v>79</v>
      </c>
      <c r="BK239" s="158">
        <f t="shared" si="59"/>
        <v>0</v>
      </c>
      <c r="BL239" s="20" t="s">
        <v>202</v>
      </c>
      <c r="BM239" s="157" t="s">
        <v>2282</v>
      </c>
    </row>
    <row r="240" spans="1:65" s="2" customFormat="1" ht="24.2" customHeight="1">
      <c r="A240" s="35"/>
      <c r="B240" s="145"/>
      <c r="C240" s="146" t="s">
        <v>1327</v>
      </c>
      <c r="D240" s="146" t="s">
        <v>197</v>
      </c>
      <c r="E240" s="147" t="s">
        <v>6317</v>
      </c>
      <c r="F240" s="148" t="s">
        <v>6318</v>
      </c>
      <c r="G240" s="149" t="s">
        <v>4903</v>
      </c>
      <c r="H240" s="150">
        <v>20</v>
      </c>
      <c r="I240" s="151"/>
      <c r="J240" s="152">
        <f t="shared" si="50"/>
        <v>0</v>
      </c>
      <c r="K240" s="148" t="s">
        <v>6041</v>
      </c>
      <c r="L240" s="36"/>
      <c r="M240" s="153" t="s">
        <v>3</v>
      </c>
      <c r="N240" s="154" t="s">
        <v>43</v>
      </c>
      <c r="O240" s="56"/>
      <c r="P240" s="155">
        <f t="shared" si="51"/>
        <v>0</v>
      </c>
      <c r="Q240" s="155">
        <v>0</v>
      </c>
      <c r="R240" s="155">
        <f t="shared" si="52"/>
        <v>0</v>
      </c>
      <c r="S240" s="155">
        <v>0</v>
      </c>
      <c r="T240" s="156">
        <f t="shared" si="53"/>
        <v>0</v>
      </c>
      <c r="U240" s="35"/>
      <c r="V240" s="35"/>
      <c r="W240" s="35"/>
      <c r="X240" s="35"/>
      <c r="Y240" s="35"/>
      <c r="Z240" s="35"/>
      <c r="AA240" s="35"/>
      <c r="AB240" s="35"/>
      <c r="AC240" s="35"/>
      <c r="AD240" s="35"/>
      <c r="AE240" s="35"/>
      <c r="AR240" s="157" t="s">
        <v>202</v>
      </c>
      <c r="AT240" s="157" t="s">
        <v>197</v>
      </c>
      <c r="AU240" s="157" t="s">
        <v>81</v>
      </c>
      <c r="AY240" s="20" t="s">
        <v>195</v>
      </c>
      <c r="BE240" s="158">
        <f t="shared" si="54"/>
        <v>0</v>
      </c>
      <c r="BF240" s="158">
        <f t="shared" si="55"/>
        <v>0</v>
      </c>
      <c r="BG240" s="158">
        <f t="shared" si="56"/>
        <v>0</v>
      </c>
      <c r="BH240" s="158">
        <f t="shared" si="57"/>
        <v>0</v>
      </c>
      <c r="BI240" s="158">
        <f t="shared" si="58"/>
        <v>0</v>
      </c>
      <c r="BJ240" s="20" t="s">
        <v>79</v>
      </c>
      <c r="BK240" s="158">
        <f t="shared" si="59"/>
        <v>0</v>
      </c>
      <c r="BL240" s="20" t="s">
        <v>202</v>
      </c>
      <c r="BM240" s="157" t="s">
        <v>2295</v>
      </c>
    </row>
    <row r="241" spans="1:65" s="2" customFormat="1" ht="24.2" customHeight="1">
      <c r="A241" s="35"/>
      <c r="B241" s="145"/>
      <c r="C241" s="146" t="s">
        <v>1331</v>
      </c>
      <c r="D241" s="146" t="s">
        <v>197</v>
      </c>
      <c r="E241" s="147" t="s">
        <v>6319</v>
      </c>
      <c r="F241" s="148" t="s">
        <v>6320</v>
      </c>
      <c r="G241" s="149" t="s">
        <v>4903</v>
      </c>
      <c r="H241" s="150">
        <v>1</v>
      </c>
      <c r="I241" s="151"/>
      <c r="J241" s="152">
        <f t="shared" si="50"/>
        <v>0</v>
      </c>
      <c r="K241" s="148" t="s">
        <v>6041</v>
      </c>
      <c r="L241" s="36"/>
      <c r="M241" s="153" t="s">
        <v>3</v>
      </c>
      <c r="N241" s="154" t="s">
        <v>43</v>
      </c>
      <c r="O241" s="56"/>
      <c r="P241" s="155">
        <f t="shared" si="51"/>
        <v>0</v>
      </c>
      <c r="Q241" s="155">
        <v>0</v>
      </c>
      <c r="R241" s="155">
        <f t="shared" si="52"/>
        <v>0</v>
      </c>
      <c r="S241" s="155">
        <v>0</v>
      </c>
      <c r="T241" s="156">
        <f t="shared" si="53"/>
        <v>0</v>
      </c>
      <c r="U241" s="35"/>
      <c r="V241" s="35"/>
      <c r="W241" s="35"/>
      <c r="X241" s="35"/>
      <c r="Y241" s="35"/>
      <c r="Z241" s="35"/>
      <c r="AA241" s="35"/>
      <c r="AB241" s="35"/>
      <c r="AC241" s="35"/>
      <c r="AD241" s="35"/>
      <c r="AE241" s="35"/>
      <c r="AR241" s="157" t="s">
        <v>202</v>
      </c>
      <c r="AT241" s="157" t="s">
        <v>197</v>
      </c>
      <c r="AU241" s="157" t="s">
        <v>81</v>
      </c>
      <c r="AY241" s="20" t="s">
        <v>195</v>
      </c>
      <c r="BE241" s="158">
        <f t="shared" si="54"/>
        <v>0</v>
      </c>
      <c r="BF241" s="158">
        <f t="shared" si="55"/>
        <v>0</v>
      </c>
      <c r="BG241" s="158">
        <f t="shared" si="56"/>
        <v>0</v>
      </c>
      <c r="BH241" s="158">
        <f t="shared" si="57"/>
        <v>0</v>
      </c>
      <c r="BI241" s="158">
        <f t="shared" si="58"/>
        <v>0</v>
      </c>
      <c r="BJ241" s="20" t="s">
        <v>79</v>
      </c>
      <c r="BK241" s="158">
        <f t="shared" si="59"/>
        <v>0</v>
      </c>
      <c r="BL241" s="20" t="s">
        <v>202</v>
      </c>
      <c r="BM241" s="157" t="s">
        <v>2307</v>
      </c>
    </row>
    <row r="242" spans="1:65" s="2" customFormat="1" ht="24.2" customHeight="1">
      <c r="A242" s="35"/>
      <c r="B242" s="145"/>
      <c r="C242" s="146" t="s">
        <v>1355</v>
      </c>
      <c r="D242" s="146" t="s">
        <v>197</v>
      </c>
      <c r="E242" s="147" t="s">
        <v>6321</v>
      </c>
      <c r="F242" s="148" t="s">
        <v>6322</v>
      </c>
      <c r="G242" s="149" t="s">
        <v>4903</v>
      </c>
      <c r="H242" s="150">
        <v>19</v>
      </c>
      <c r="I242" s="151"/>
      <c r="J242" s="152">
        <f t="shared" si="50"/>
        <v>0</v>
      </c>
      <c r="K242" s="148" t="s">
        <v>6041</v>
      </c>
      <c r="L242" s="36"/>
      <c r="M242" s="153" t="s">
        <v>3</v>
      </c>
      <c r="N242" s="154" t="s">
        <v>43</v>
      </c>
      <c r="O242" s="56"/>
      <c r="P242" s="155">
        <f t="shared" si="51"/>
        <v>0</v>
      </c>
      <c r="Q242" s="155">
        <v>0</v>
      </c>
      <c r="R242" s="155">
        <f t="shared" si="52"/>
        <v>0</v>
      </c>
      <c r="S242" s="155">
        <v>0</v>
      </c>
      <c r="T242" s="156">
        <f t="shared" si="53"/>
        <v>0</v>
      </c>
      <c r="U242" s="35"/>
      <c r="V242" s="35"/>
      <c r="W242" s="35"/>
      <c r="X242" s="35"/>
      <c r="Y242" s="35"/>
      <c r="Z242" s="35"/>
      <c r="AA242" s="35"/>
      <c r="AB242" s="35"/>
      <c r="AC242" s="35"/>
      <c r="AD242" s="35"/>
      <c r="AE242" s="35"/>
      <c r="AR242" s="157" t="s">
        <v>202</v>
      </c>
      <c r="AT242" s="157" t="s">
        <v>197</v>
      </c>
      <c r="AU242" s="157" t="s">
        <v>81</v>
      </c>
      <c r="AY242" s="20" t="s">
        <v>195</v>
      </c>
      <c r="BE242" s="158">
        <f t="shared" si="54"/>
        <v>0</v>
      </c>
      <c r="BF242" s="158">
        <f t="shared" si="55"/>
        <v>0</v>
      </c>
      <c r="BG242" s="158">
        <f t="shared" si="56"/>
        <v>0</v>
      </c>
      <c r="BH242" s="158">
        <f t="shared" si="57"/>
        <v>0</v>
      </c>
      <c r="BI242" s="158">
        <f t="shared" si="58"/>
        <v>0</v>
      </c>
      <c r="BJ242" s="20" t="s">
        <v>79</v>
      </c>
      <c r="BK242" s="158">
        <f t="shared" si="59"/>
        <v>0</v>
      </c>
      <c r="BL242" s="20" t="s">
        <v>202</v>
      </c>
      <c r="BM242" s="157" t="s">
        <v>2317</v>
      </c>
    </row>
    <row r="243" spans="1:65" s="2" customFormat="1" ht="24.2" customHeight="1">
      <c r="A243" s="35"/>
      <c r="B243" s="145"/>
      <c r="C243" s="146" t="s">
        <v>1360</v>
      </c>
      <c r="D243" s="146" t="s">
        <v>197</v>
      </c>
      <c r="E243" s="147" t="s">
        <v>6323</v>
      </c>
      <c r="F243" s="148" t="s">
        <v>6324</v>
      </c>
      <c r="G243" s="149" t="s">
        <v>4903</v>
      </c>
      <c r="H243" s="150">
        <v>8</v>
      </c>
      <c r="I243" s="151"/>
      <c r="J243" s="152">
        <f t="shared" si="50"/>
        <v>0</v>
      </c>
      <c r="K243" s="148" t="s">
        <v>6041</v>
      </c>
      <c r="L243" s="36"/>
      <c r="M243" s="153" t="s">
        <v>3</v>
      </c>
      <c r="N243" s="154" t="s">
        <v>43</v>
      </c>
      <c r="O243" s="56"/>
      <c r="P243" s="155">
        <f t="shared" si="51"/>
        <v>0</v>
      </c>
      <c r="Q243" s="155">
        <v>0</v>
      </c>
      <c r="R243" s="155">
        <f t="shared" si="52"/>
        <v>0</v>
      </c>
      <c r="S243" s="155">
        <v>0</v>
      </c>
      <c r="T243" s="156">
        <f t="shared" si="53"/>
        <v>0</v>
      </c>
      <c r="U243" s="35"/>
      <c r="V243" s="35"/>
      <c r="W243" s="35"/>
      <c r="X243" s="35"/>
      <c r="Y243" s="35"/>
      <c r="Z243" s="35"/>
      <c r="AA243" s="35"/>
      <c r="AB243" s="35"/>
      <c r="AC243" s="35"/>
      <c r="AD243" s="35"/>
      <c r="AE243" s="35"/>
      <c r="AR243" s="157" t="s">
        <v>202</v>
      </c>
      <c r="AT243" s="157" t="s">
        <v>197</v>
      </c>
      <c r="AU243" s="157" t="s">
        <v>81</v>
      </c>
      <c r="AY243" s="20" t="s">
        <v>195</v>
      </c>
      <c r="BE243" s="158">
        <f t="shared" si="54"/>
        <v>0</v>
      </c>
      <c r="BF243" s="158">
        <f t="shared" si="55"/>
        <v>0</v>
      </c>
      <c r="BG243" s="158">
        <f t="shared" si="56"/>
        <v>0</v>
      </c>
      <c r="BH243" s="158">
        <f t="shared" si="57"/>
        <v>0</v>
      </c>
      <c r="BI243" s="158">
        <f t="shared" si="58"/>
        <v>0</v>
      </c>
      <c r="BJ243" s="20" t="s">
        <v>79</v>
      </c>
      <c r="BK243" s="158">
        <f t="shared" si="59"/>
        <v>0</v>
      </c>
      <c r="BL243" s="20" t="s">
        <v>202</v>
      </c>
      <c r="BM243" s="157" t="s">
        <v>2327</v>
      </c>
    </row>
    <row r="244" spans="1:65" s="2" customFormat="1" ht="14.45" customHeight="1">
      <c r="A244" s="35"/>
      <c r="B244" s="145"/>
      <c r="C244" s="146" t="s">
        <v>1366</v>
      </c>
      <c r="D244" s="146" t="s">
        <v>197</v>
      </c>
      <c r="E244" s="147" t="s">
        <v>6325</v>
      </c>
      <c r="F244" s="148" t="s">
        <v>6326</v>
      </c>
      <c r="G244" s="149" t="s">
        <v>4903</v>
      </c>
      <c r="H244" s="150">
        <v>36</v>
      </c>
      <c r="I244" s="151"/>
      <c r="J244" s="152">
        <f t="shared" si="50"/>
        <v>0</v>
      </c>
      <c r="K244" s="148" t="s">
        <v>6041</v>
      </c>
      <c r="L244" s="36"/>
      <c r="M244" s="153" t="s">
        <v>3</v>
      </c>
      <c r="N244" s="154" t="s">
        <v>43</v>
      </c>
      <c r="O244" s="56"/>
      <c r="P244" s="155">
        <f t="shared" si="51"/>
        <v>0</v>
      </c>
      <c r="Q244" s="155">
        <v>0</v>
      </c>
      <c r="R244" s="155">
        <f t="shared" si="52"/>
        <v>0</v>
      </c>
      <c r="S244" s="155">
        <v>0</v>
      </c>
      <c r="T244" s="156">
        <f t="shared" si="53"/>
        <v>0</v>
      </c>
      <c r="U244" s="35"/>
      <c r="V244" s="35"/>
      <c r="W244" s="35"/>
      <c r="X244" s="35"/>
      <c r="Y244" s="35"/>
      <c r="Z244" s="35"/>
      <c r="AA244" s="35"/>
      <c r="AB244" s="35"/>
      <c r="AC244" s="35"/>
      <c r="AD244" s="35"/>
      <c r="AE244" s="35"/>
      <c r="AR244" s="157" t="s">
        <v>202</v>
      </c>
      <c r="AT244" s="157" t="s">
        <v>197</v>
      </c>
      <c r="AU244" s="157" t="s">
        <v>81</v>
      </c>
      <c r="AY244" s="20" t="s">
        <v>195</v>
      </c>
      <c r="BE244" s="158">
        <f t="shared" si="54"/>
        <v>0</v>
      </c>
      <c r="BF244" s="158">
        <f t="shared" si="55"/>
        <v>0</v>
      </c>
      <c r="BG244" s="158">
        <f t="shared" si="56"/>
        <v>0</v>
      </c>
      <c r="BH244" s="158">
        <f t="shared" si="57"/>
        <v>0</v>
      </c>
      <c r="BI244" s="158">
        <f t="shared" si="58"/>
        <v>0</v>
      </c>
      <c r="BJ244" s="20" t="s">
        <v>79</v>
      </c>
      <c r="BK244" s="158">
        <f t="shared" si="59"/>
        <v>0</v>
      </c>
      <c r="BL244" s="20" t="s">
        <v>202</v>
      </c>
      <c r="BM244" s="157" t="s">
        <v>2336</v>
      </c>
    </row>
    <row r="245" spans="1:65" s="2" customFormat="1" ht="37.9" customHeight="1">
      <c r="A245" s="35"/>
      <c r="B245" s="145"/>
      <c r="C245" s="146" t="s">
        <v>1389</v>
      </c>
      <c r="D245" s="146" t="s">
        <v>197</v>
      </c>
      <c r="E245" s="147" t="s">
        <v>6327</v>
      </c>
      <c r="F245" s="148" t="s">
        <v>6328</v>
      </c>
      <c r="G245" s="149" t="s">
        <v>4903</v>
      </c>
      <c r="H245" s="150">
        <v>1</v>
      </c>
      <c r="I245" s="151"/>
      <c r="J245" s="152">
        <f t="shared" si="50"/>
        <v>0</v>
      </c>
      <c r="K245" s="148" t="s">
        <v>6041</v>
      </c>
      <c r="L245" s="36"/>
      <c r="M245" s="153" t="s">
        <v>3</v>
      </c>
      <c r="N245" s="154" t="s">
        <v>43</v>
      </c>
      <c r="O245" s="56"/>
      <c r="P245" s="155">
        <f t="shared" si="51"/>
        <v>0</v>
      </c>
      <c r="Q245" s="155">
        <v>0</v>
      </c>
      <c r="R245" s="155">
        <f t="shared" si="52"/>
        <v>0</v>
      </c>
      <c r="S245" s="155">
        <v>0</v>
      </c>
      <c r="T245" s="156">
        <f t="shared" si="53"/>
        <v>0</v>
      </c>
      <c r="U245" s="35"/>
      <c r="V245" s="35"/>
      <c r="W245" s="35"/>
      <c r="X245" s="35"/>
      <c r="Y245" s="35"/>
      <c r="Z245" s="35"/>
      <c r="AA245" s="35"/>
      <c r="AB245" s="35"/>
      <c r="AC245" s="35"/>
      <c r="AD245" s="35"/>
      <c r="AE245" s="35"/>
      <c r="AR245" s="157" t="s">
        <v>202</v>
      </c>
      <c r="AT245" s="157" t="s">
        <v>197</v>
      </c>
      <c r="AU245" s="157" t="s">
        <v>81</v>
      </c>
      <c r="AY245" s="20" t="s">
        <v>195</v>
      </c>
      <c r="BE245" s="158">
        <f t="shared" si="54"/>
        <v>0</v>
      </c>
      <c r="BF245" s="158">
        <f t="shared" si="55"/>
        <v>0</v>
      </c>
      <c r="BG245" s="158">
        <f t="shared" si="56"/>
        <v>0</v>
      </c>
      <c r="BH245" s="158">
        <f t="shared" si="57"/>
        <v>0</v>
      </c>
      <c r="BI245" s="158">
        <f t="shared" si="58"/>
        <v>0</v>
      </c>
      <c r="BJ245" s="20" t="s">
        <v>79</v>
      </c>
      <c r="BK245" s="158">
        <f t="shared" si="59"/>
        <v>0</v>
      </c>
      <c r="BL245" s="20" t="s">
        <v>202</v>
      </c>
      <c r="BM245" s="157" t="s">
        <v>2348</v>
      </c>
    </row>
    <row r="246" spans="1:65" s="2" customFormat="1" ht="37.9" customHeight="1">
      <c r="A246" s="35"/>
      <c r="B246" s="145"/>
      <c r="C246" s="146" t="s">
        <v>1397</v>
      </c>
      <c r="D246" s="146" t="s">
        <v>197</v>
      </c>
      <c r="E246" s="147" t="s">
        <v>6329</v>
      </c>
      <c r="F246" s="148" t="s">
        <v>6330</v>
      </c>
      <c r="G246" s="149" t="s">
        <v>4903</v>
      </c>
      <c r="H246" s="150">
        <v>15</v>
      </c>
      <c r="I246" s="151"/>
      <c r="J246" s="152">
        <f t="shared" si="50"/>
        <v>0</v>
      </c>
      <c r="K246" s="148" t="s">
        <v>6041</v>
      </c>
      <c r="L246" s="36"/>
      <c r="M246" s="153" t="s">
        <v>3</v>
      </c>
      <c r="N246" s="154" t="s">
        <v>43</v>
      </c>
      <c r="O246" s="56"/>
      <c r="P246" s="155">
        <f t="shared" si="51"/>
        <v>0</v>
      </c>
      <c r="Q246" s="155">
        <v>0</v>
      </c>
      <c r="R246" s="155">
        <f t="shared" si="52"/>
        <v>0</v>
      </c>
      <c r="S246" s="155">
        <v>0</v>
      </c>
      <c r="T246" s="156">
        <f t="shared" si="53"/>
        <v>0</v>
      </c>
      <c r="U246" s="35"/>
      <c r="V246" s="35"/>
      <c r="W246" s="35"/>
      <c r="X246" s="35"/>
      <c r="Y246" s="35"/>
      <c r="Z246" s="35"/>
      <c r="AA246" s="35"/>
      <c r="AB246" s="35"/>
      <c r="AC246" s="35"/>
      <c r="AD246" s="35"/>
      <c r="AE246" s="35"/>
      <c r="AR246" s="157" t="s">
        <v>202</v>
      </c>
      <c r="AT246" s="157" t="s">
        <v>197</v>
      </c>
      <c r="AU246" s="157" t="s">
        <v>81</v>
      </c>
      <c r="AY246" s="20" t="s">
        <v>195</v>
      </c>
      <c r="BE246" s="158">
        <f t="shared" si="54"/>
        <v>0</v>
      </c>
      <c r="BF246" s="158">
        <f t="shared" si="55"/>
        <v>0</v>
      </c>
      <c r="BG246" s="158">
        <f t="shared" si="56"/>
        <v>0</v>
      </c>
      <c r="BH246" s="158">
        <f t="shared" si="57"/>
        <v>0</v>
      </c>
      <c r="BI246" s="158">
        <f t="shared" si="58"/>
        <v>0</v>
      </c>
      <c r="BJ246" s="20" t="s">
        <v>79</v>
      </c>
      <c r="BK246" s="158">
        <f t="shared" si="59"/>
        <v>0</v>
      </c>
      <c r="BL246" s="20" t="s">
        <v>202</v>
      </c>
      <c r="BM246" s="157" t="s">
        <v>2359</v>
      </c>
    </row>
    <row r="247" spans="1:65" s="2" customFormat="1" ht="37.9" customHeight="1">
      <c r="A247" s="35"/>
      <c r="B247" s="145"/>
      <c r="C247" s="146" t="s">
        <v>1403</v>
      </c>
      <c r="D247" s="146" t="s">
        <v>197</v>
      </c>
      <c r="E247" s="147" t="s">
        <v>6331</v>
      </c>
      <c r="F247" s="148" t="s">
        <v>6332</v>
      </c>
      <c r="G247" s="149" t="s">
        <v>4903</v>
      </c>
      <c r="H247" s="150">
        <v>6</v>
      </c>
      <c r="I247" s="151"/>
      <c r="J247" s="152">
        <f t="shared" si="50"/>
        <v>0</v>
      </c>
      <c r="K247" s="148" t="s">
        <v>6041</v>
      </c>
      <c r="L247" s="36"/>
      <c r="M247" s="153" t="s">
        <v>3</v>
      </c>
      <c r="N247" s="154" t="s">
        <v>43</v>
      </c>
      <c r="O247" s="56"/>
      <c r="P247" s="155">
        <f t="shared" si="51"/>
        <v>0</v>
      </c>
      <c r="Q247" s="155">
        <v>0</v>
      </c>
      <c r="R247" s="155">
        <f t="shared" si="52"/>
        <v>0</v>
      </c>
      <c r="S247" s="155">
        <v>0</v>
      </c>
      <c r="T247" s="156">
        <f t="shared" si="53"/>
        <v>0</v>
      </c>
      <c r="U247" s="35"/>
      <c r="V247" s="35"/>
      <c r="W247" s="35"/>
      <c r="X247" s="35"/>
      <c r="Y247" s="35"/>
      <c r="Z247" s="35"/>
      <c r="AA247" s="35"/>
      <c r="AB247" s="35"/>
      <c r="AC247" s="35"/>
      <c r="AD247" s="35"/>
      <c r="AE247" s="35"/>
      <c r="AR247" s="157" t="s">
        <v>202</v>
      </c>
      <c r="AT247" s="157" t="s">
        <v>197</v>
      </c>
      <c r="AU247" s="157" t="s">
        <v>81</v>
      </c>
      <c r="AY247" s="20" t="s">
        <v>195</v>
      </c>
      <c r="BE247" s="158">
        <f t="shared" si="54"/>
        <v>0</v>
      </c>
      <c r="BF247" s="158">
        <f t="shared" si="55"/>
        <v>0</v>
      </c>
      <c r="BG247" s="158">
        <f t="shared" si="56"/>
        <v>0</v>
      </c>
      <c r="BH247" s="158">
        <f t="shared" si="57"/>
        <v>0</v>
      </c>
      <c r="BI247" s="158">
        <f t="shared" si="58"/>
        <v>0</v>
      </c>
      <c r="BJ247" s="20" t="s">
        <v>79</v>
      </c>
      <c r="BK247" s="158">
        <f t="shared" si="59"/>
        <v>0</v>
      </c>
      <c r="BL247" s="20" t="s">
        <v>202</v>
      </c>
      <c r="BM247" s="157" t="s">
        <v>2370</v>
      </c>
    </row>
    <row r="248" spans="1:65" s="2" customFormat="1" ht="37.9" customHeight="1">
      <c r="A248" s="35"/>
      <c r="B248" s="145"/>
      <c r="C248" s="146" t="s">
        <v>1408</v>
      </c>
      <c r="D248" s="146" t="s">
        <v>197</v>
      </c>
      <c r="E248" s="147" t="s">
        <v>6333</v>
      </c>
      <c r="F248" s="148" t="s">
        <v>6334</v>
      </c>
      <c r="G248" s="149" t="s">
        <v>4903</v>
      </c>
      <c r="H248" s="150">
        <v>9</v>
      </c>
      <c r="I248" s="151"/>
      <c r="J248" s="152">
        <f t="shared" si="50"/>
        <v>0</v>
      </c>
      <c r="K248" s="148" t="s">
        <v>6041</v>
      </c>
      <c r="L248" s="36"/>
      <c r="M248" s="153" t="s">
        <v>3</v>
      </c>
      <c r="N248" s="154" t="s">
        <v>43</v>
      </c>
      <c r="O248" s="56"/>
      <c r="P248" s="155">
        <f t="shared" si="51"/>
        <v>0</v>
      </c>
      <c r="Q248" s="155">
        <v>0</v>
      </c>
      <c r="R248" s="155">
        <f t="shared" si="52"/>
        <v>0</v>
      </c>
      <c r="S248" s="155">
        <v>0</v>
      </c>
      <c r="T248" s="156">
        <f t="shared" si="53"/>
        <v>0</v>
      </c>
      <c r="U248" s="35"/>
      <c r="V248" s="35"/>
      <c r="W248" s="35"/>
      <c r="X248" s="35"/>
      <c r="Y248" s="35"/>
      <c r="Z248" s="35"/>
      <c r="AA248" s="35"/>
      <c r="AB248" s="35"/>
      <c r="AC248" s="35"/>
      <c r="AD248" s="35"/>
      <c r="AE248" s="35"/>
      <c r="AR248" s="157" t="s">
        <v>202</v>
      </c>
      <c r="AT248" s="157" t="s">
        <v>197</v>
      </c>
      <c r="AU248" s="157" t="s">
        <v>81</v>
      </c>
      <c r="AY248" s="20" t="s">
        <v>195</v>
      </c>
      <c r="BE248" s="158">
        <f t="shared" si="54"/>
        <v>0</v>
      </c>
      <c r="BF248" s="158">
        <f t="shared" si="55"/>
        <v>0</v>
      </c>
      <c r="BG248" s="158">
        <f t="shared" si="56"/>
        <v>0</v>
      </c>
      <c r="BH248" s="158">
        <f t="shared" si="57"/>
        <v>0</v>
      </c>
      <c r="BI248" s="158">
        <f t="shared" si="58"/>
        <v>0</v>
      </c>
      <c r="BJ248" s="20" t="s">
        <v>79</v>
      </c>
      <c r="BK248" s="158">
        <f t="shared" si="59"/>
        <v>0</v>
      </c>
      <c r="BL248" s="20" t="s">
        <v>202</v>
      </c>
      <c r="BM248" s="157" t="s">
        <v>2379</v>
      </c>
    </row>
    <row r="249" spans="1:65" s="2" customFormat="1" ht="37.9" customHeight="1">
      <c r="A249" s="35"/>
      <c r="B249" s="145"/>
      <c r="C249" s="146" t="s">
        <v>1412</v>
      </c>
      <c r="D249" s="146" t="s">
        <v>197</v>
      </c>
      <c r="E249" s="147" t="s">
        <v>6335</v>
      </c>
      <c r="F249" s="148" t="s">
        <v>6336</v>
      </c>
      <c r="G249" s="149" t="s">
        <v>4903</v>
      </c>
      <c r="H249" s="150">
        <v>2</v>
      </c>
      <c r="I249" s="151"/>
      <c r="J249" s="152">
        <f t="shared" si="50"/>
        <v>0</v>
      </c>
      <c r="K249" s="148" t="s">
        <v>6041</v>
      </c>
      <c r="L249" s="36"/>
      <c r="M249" s="153" t="s">
        <v>3</v>
      </c>
      <c r="N249" s="154" t="s">
        <v>43</v>
      </c>
      <c r="O249" s="56"/>
      <c r="P249" s="155">
        <f t="shared" si="51"/>
        <v>0</v>
      </c>
      <c r="Q249" s="155">
        <v>0</v>
      </c>
      <c r="R249" s="155">
        <f t="shared" si="52"/>
        <v>0</v>
      </c>
      <c r="S249" s="155">
        <v>0</v>
      </c>
      <c r="T249" s="156">
        <f t="shared" si="53"/>
        <v>0</v>
      </c>
      <c r="U249" s="35"/>
      <c r="V249" s="35"/>
      <c r="W249" s="35"/>
      <c r="X249" s="35"/>
      <c r="Y249" s="35"/>
      <c r="Z249" s="35"/>
      <c r="AA249" s="35"/>
      <c r="AB249" s="35"/>
      <c r="AC249" s="35"/>
      <c r="AD249" s="35"/>
      <c r="AE249" s="35"/>
      <c r="AR249" s="157" t="s">
        <v>202</v>
      </c>
      <c r="AT249" s="157" t="s">
        <v>197</v>
      </c>
      <c r="AU249" s="157" t="s">
        <v>81</v>
      </c>
      <c r="AY249" s="20" t="s">
        <v>195</v>
      </c>
      <c r="BE249" s="158">
        <f t="shared" si="54"/>
        <v>0</v>
      </c>
      <c r="BF249" s="158">
        <f t="shared" si="55"/>
        <v>0</v>
      </c>
      <c r="BG249" s="158">
        <f t="shared" si="56"/>
        <v>0</v>
      </c>
      <c r="BH249" s="158">
        <f t="shared" si="57"/>
        <v>0</v>
      </c>
      <c r="BI249" s="158">
        <f t="shared" si="58"/>
        <v>0</v>
      </c>
      <c r="BJ249" s="20" t="s">
        <v>79</v>
      </c>
      <c r="BK249" s="158">
        <f t="shared" si="59"/>
        <v>0</v>
      </c>
      <c r="BL249" s="20" t="s">
        <v>202</v>
      </c>
      <c r="BM249" s="157" t="s">
        <v>2388</v>
      </c>
    </row>
    <row r="250" spans="1:65" s="2" customFormat="1" ht="37.9" customHeight="1">
      <c r="A250" s="35"/>
      <c r="B250" s="145"/>
      <c r="C250" s="146" t="s">
        <v>1417</v>
      </c>
      <c r="D250" s="146" t="s">
        <v>197</v>
      </c>
      <c r="E250" s="147" t="s">
        <v>6337</v>
      </c>
      <c r="F250" s="148" t="s">
        <v>6338</v>
      </c>
      <c r="G250" s="149" t="s">
        <v>4903</v>
      </c>
      <c r="H250" s="150">
        <v>3</v>
      </c>
      <c r="I250" s="151"/>
      <c r="J250" s="152">
        <f t="shared" si="50"/>
        <v>0</v>
      </c>
      <c r="K250" s="148" t="s">
        <v>6041</v>
      </c>
      <c r="L250" s="36"/>
      <c r="M250" s="153" t="s">
        <v>3</v>
      </c>
      <c r="N250" s="154" t="s">
        <v>43</v>
      </c>
      <c r="O250" s="56"/>
      <c r="P250" s="155">
        <f t="shared" si="51"/>
        <v>0</v>
      </c>
      <c r="Q250" s="155">
        <v>0</v>
      </c>
      <c r="R250" s="155">
        <f t="shared" si="52"/>
        <v>0</v>
      </c>
      <c r="S250" s="155">
        <v>0</v>
      </c>
      <c r="T250" s="156">
        <f t="shared" si="53"/>
        <v>0</v>
      </c>
      <c r="U250" s="35"/>
      <c r="V250" s="35"/>
      <c r="W250" s="35"/>
      <c r="X250" s="35"/>
      <c r="Y250" s="35"/>
      <c r="Z250" s="35"/>
      <c r="AA250" s="35"/>
      <c r="AB250" s="35"/>
      <c r="AC250" s="35"/>
      <c r="AD250" s="35"/>
      <c r="AE250" s="35"/>
      <c r="AR250" s="157" t="s">
        <v>202</v>
      </c>
      <c r="AT250" s="157" t="s">
        <v>197</v>
      </c>
      <c r="AU250" s="157" t="s">
        <v>81</v>
      </c>
      <c r="AY250" s="20" t="s">
        <v>195</v>
      </c>
      <c r="BE250" s="158">
        <f t="shared" si="54"/>
        <v>0</v>
      </c>
      <c r="BF250" s="158">
        <f t="shared" si="55"/>
        <v>0</v>
      </c>
      <c r="BG250" s="158">
        <f t="shared" si="56"/>
        <v>0</v>
      </c>
      <c r="BH250" s="158">
        <f t="shared" si="57"/>
        <v>0</v>
      </c>
      <c r="BI250" s="158">
        <f t="shared" si="58"/>
        <v>0</v>
      </c>
      <c r="BJ250" s="20" t="s">
        <v>79</v>
      </c>
      <c r="BK250" s="158">
        <f t="shared" si="59"/>
        <v>0</v>
      </c>
      <c r="BL250" s="20" t="s">
        <v>202</v>
      </c>
      <c r="BM250" s="157" t="s">
        <v>2398</v>
      </c>
    </row>
    <row r="251" spans="1:65" s="2" customFormat="1" ht="14.45" customHeight="1">
      <c r="A251" s="35"/>
      <c r="B251" s="145"/>
      <c r="C251" s="146" t="s">
        <v>1423</v>
      </c>
      <c r="D251" s="146" t="s">
        <v>197</v>
      </c>
      <c r="E251" s="147" t="s">
        <v>6339</v>
      </c>
      <c r="F251" s="148" t="s">
        <v>6340</v>
      </c>
      <c r="G251" s="149" t="s">
        <v>4903</v>
      </c>
      <c r="H251" s="150">
        <v>238</v>
      </c>
      <c r="I251" s="151"/>
      <c r="J251" s="152">
        <f t="shared" si="50"/>
        <v>0</v>
      </c>
      <c r="K251" s="148" t="s">
        <v>6041</v>
      </c>
      <c r="L251" s="36"/>
      <c r="M251" s="153" t="s">
        <v>3</v>
      </c>
      <c r="N251" s="154" t="s">
        <v>43</v>
      </c>
      <c r="O251" s="56"/>
      <c r="P251" s="155">
        <f t="shared" si="51"/>
        <v>0</v>
      </c>
      <c r="Q251" s="155">
        <v>0</v>
      </c>
      <c r="R251" s="155">
        <f t="shared" si="52"/>
        <v>0</v>
      </c>
      <c r="S251" s="155">
        <v>0</v>
      </c>
      <c r="T251" s="156">
        <f t="shared" si="53"/>
        <v>0</v>
      </c>
      <c r="U251" s="35"/>
      <c r="V251" s="35"/>
      <c r="W251" s="35"/>
      <c r="X251" s="35"/>
      <c r="Y251" s="35"/>
      <c r="Z251" s="35"/>
      <c r="AA251" s="35"/>
      <c r="AB251" s="35"/>
      <c r="AC251" s="35"/>
      <c r="AD251" s="35"/>
      <c r="AE251" s="35"/>
      <c r="AR251" s="157" t="s">
        <v>202</v>
      </c>
      <c r="AT251" s="157" t="s">
        <v>197</v>
      </c>
      <c r="AU251" s="157" t="s">
        <v>81</v>
      </c>
      <c r="AY251" s="20" t="s">
        <v>195</v>
      </c>
      <c r="BE251" s="158">
        <f t="shared" si="54"/>
        <v>0</v>
      </c>
      <c r="BF251" s="158">
        <f t="shared" si="55"/>
        <v>0</v>
      </c>
      <c r="BG251" s="158">
        <f t="shared" si="56"/>
        <v>0</v>
      </c>
      <c r="BH251" s="158">
        <f t="shared" si="57"/>
        <v>0</v>
      </c>
      <c r="BI251" s="158">
        <f t="shared" si="58"/>
        <v>0</v>
      </c>
      <c r="BJ251" s="20" t="s">
        <v>79</v>
      </c>
      <c r="BK251" s="158">
        <f t="shared" si="59"/>
        <v>0</v>
      </c>
      <c r="BL251" s="20" t="s">
        <v>202</v>
      </c>
      <c r="BM251" s="157" t="s">
        <v>2412</v>
      </c>
    </row>
    <row r="252" spans="1:65" s="2" customFormat="1" ht="14.45" customHeight="1">
      <c r="A252" s="35"/>
      <c r="B252" s="145"/>
      <c r="C252" s="146" t="s">
        <v>1428</v>
      </c>
      <c r="D252" s="146" t="s">
        <v>197</v>
      </c>
      <c r="E252" s="147" t="s">
        <v>6341</v>
      </c>
      <c r="F252" s="148" t="s">
        <v>6342</v>
      </c>
      <c r="G252" s="149" t="s">
        <v>4903</v>
      </c>
      <c r="H252" s="150">
        <v>238</v>
      </c>
      <c r="I252" s="151"/>
      <c r="J252" s="152">
        <f t="shared" ref="J252:J265" si="60">ROUND(I252*H252,2)</f>
        <v>0</v>
      </c>
      <c r="K252" s="148" t="s">
        <v>6041</v>
      </c>
      <c r="L252" s="36"/>
      <c r="M252" s="153" t="s">
        <v>3</v>
      </c>
      <c r="N252" s="154" t="s">
        <v>43</v>
      </c>
      <c r="O252" s="56"/>
      <c r="P252" s="155">
        <f t="shared" ref="P252:P265" si="61">O252*H252</f>
        <v>0</v>
      </c>
      <c r="Q252" s="155">
        <v>0</v>
      </c>
      <c r="R252" s="155">
        <f t="shared" ref="R252:R265" si="62">Q252*H252</f>
        <v>0</v>
      </c>
      <c r="S252" s="155">
        <v>0</v>
      </c>
      <c r="T252" s="156">
        <f t="shared" ref="T252:T265" si="63">S252*H252</f>
        <v>0</v>
      </c>
      <c r="U252" s="35"/>
      <c r="V252" s="35"/>
      <c r="W252" s="35"/>
      <c r="X252" s="35"/>
      <c r="Y252" s="35"/>
      <c r="Z252" s="35"/>
      <c r="AA252" s="35"/>
      <c r="AB252" s="35"/>
      <c r="AC252" s="35"/>
      <c r="AD252" s="35"/>
      <c r="AE252" s="35"/>
      <c r="AR252" s="157" t="s">
        <v>202</v>
      </c>
      <c r="AT252" s="157" t="s">
        <v>197</v>
      </c>
      <c r="AU252" s="157" t="s">
        <v>81</v>
      </c>
      <c r="AY252" s="20" t="s">
        <v>195</v>
      </c>
      <c r="BE252" s="158">
        <f t="shared" ref="BE252:BE265" si="64">IF(N252="základní",J252,0)</f>
        <v>0</v>
      </c>
      <c r="BF252" s="158">
        <f t="shared" ref="BF252:BF265" si="65">IF(N252="snížená",J252,0)</f>
        <v>0</v>
      </c>
      <c r="BG252" s="158">
        <f t="shared" ref="BG252:BG265" si="66">IF(N252="zákl. přenesená",J252,0)</f>
        <v>0</v>
      </c>
      <c r="BH252" s="158">
        <f t="shared" ref="BH252:BH265" si="67">IF(N252="sníž. přenesená",J252,0)</f>
        <v>0</v>
      </c>
      <c r="BI252" s="158">
        <f t="shared" ref="BI252:BI265" si="68">IF(N252="nulová",J252,0)</f>
        <v>0</v>
      </c>
      <c r="BJ252" s="20" t="s">
        <v>79</v>
      </c>
      <c r="BK252" s="158">
        <f t="shared" ref="BK252:BK265" si="69">ROUND(I252*H252,2)</f>
        <v>0</v>
      </c>
      <c r="BL252" s="20" t="s">
        <v>202</v>
      </c>
      <c r="BM252" s="157" t="s">
        <v>2422</v>
      </c>
    </row>
    <row r="253" spans="1:65" s="2" customFormat="1" ht="76.349999999999994" customHeight="1">
      <c r="A253" s="35"/>
      <c r="B253" s="145"/>
      <c r="C253" s="146" t="s">
        <v>1437</v>
      </c>
      <c r="D253" s="146" t="s">
        <v>197</v>
      </c>
      <c r="E253" s="147" t="s">
        <v>6343</v>
      </c>
      <c r="F253" s="148" t="s">
        <v>6344</v>
      </c>
      <c r="G253" s="149" t="s">
        <v>4903</v>
      </c>
      <c r="H253" s="150">
        <v>119</v>
      </c>
      <c r="I253" s="151"/>
      <c r="J253" s="152">
        <f t="shared" si="60"/>
        <v>0</v>
      </c>
      <c r="K253" s="148" t="s">
        <v>6041</v>
      </c>
      <c r="L253" s="36"/>
      <c r="M253" s="153" t="s">
        <v>3</v>
      </c>
      <c r="N253" s="154" t="s">
        <v>43</v>
      </c>
      <c r="O253" s="56"/>
      <c r="P253" s="155">
        <f t="shared" si="61"/>
        <v>0</v>
      </c>
      <c r="Q253" s="155">
        <v>0</v>
      </c>
      <c r="R253" s="155">
        <f t="shared" si="62"/>
        <v>0</v>
      </c>
      <c r="S253" s="155">
        <v>0</v>
      </c>
      <c r="T253" s="156">
        <f t="shared" si="63"/>
        <v>0</v>
      </c>
      <c r="U253" s="35"/>
      <c r="V253" s="35"/>
      <c r="W253" s="35"/>
      <c r="X253" s="35"/>
      <c r="Y253" s="35"/>
      <c r="Z253" s="35"/>
      <c r="AA253" s="35"/>
      <c r="AB253" s="35"/>
      <c r="AC253" s="35"/>
      <c r="AD253" s="35"/>
      <c r="AE253" s="35"/>
      <c r="AR253" s="157" t="s">
        <v>202</v>
      </c>
      <c r="AT253" s="157" t="s">
        <v>197</v>
      </c>
      <c r="AU253" s="157" t="s">
        <v>81</v>
      </c>
      <c r="AY253" s="20" t="s">
        <v>195</v>
      </c>
      <c r="BE253" s="158">
        <f t="shared" si="64"/>
        <v>0</v>
      </c>
      <c r="BF253" s="158">
        <f t="shared" si="65"/>
        <v>0</v>
      </c>
      <c r="BG253" s="158">
        <f t="shared" si="66"/>
        <v>0</v>
      </c>
      <c r="BH253" s="158">
        <f t="shared" si="67"/>
        <v>0</v>
      </c>
      <c r="BI253" s="158">
        <f t="shared" si="68"/>
        <v>0</v>
      </c>
      <c r="BJ253" s="20" t="s">
        <v>79</v>
      </c>
      <c r="BK253" s="158">
        <f t="shared" si="69"/>
        <v>0</v>
      </c>
      <c r="BL253" s="20" t="s">
        <v>202</v>
      </c>
      <c r="BM253" s="157" t="s">
        <v>2437</v>
      </c>
    </row>
    <row r="254" spans="1:65" s="2" customFormat="1" ht="62.65" customHeight="1">
      <c r="A254" s="35"/>
      <c r="B254" s="145"/>
      <c r="C254" s="146" t="s">
        <v>1442</v>
      </c>
      <c r="D254" s="146" t="s">
        <v>197</v>
      </c>
      <c r="E254" s="147" t="s">
        <v>6345</v>
      </c>
      <c r="F254" s="148" t="s">
        <v>6346</v>
      </c>
      <c r="G254" s="149" t="s">
        <v>4903</v>
      </c>
      <c r="H254" s="150">
        <v>7</v>
      </c>
      <c r="I254" s="151"/>
      <c r="J254" s="152">
        <f t="shared" si="60"/>
        <v>0</v>
      </c>
      <c r="K254" s="148" t="s">
        <v>6041</v>
      </c>
      <c r="L254" s="36"/>
      <c r="M254" s="153" t="s">
        <v>3</v>
      </c>
      <c r="N254" s="154" t="s">
        <v>43</v>
      </c>
      <c r="O254" s="56"/>
      <c r="P254" s="155">
        <f t="shared" si="61"/>
        <v>0</v>
      </c>
      <c r="Q254" s="155">
        <v>0</v>
      </c>
      <c r="R254" s="155">
        <f t="shared" si="62"/>
        <v>0</v>
      </c>
      <c r="S254" s="155">
        <v>0</v>
      </c>
      <c r="T254" s="156">
        <f t="shared" si="63"/>
        <v>0</v>
      </c>
      <c r="U254" s="35"/>
      <c r="V254" s="35"/>
      <c r="W254" s="35"/>
      <c r="X254" s="35"/>
      <c r="Y254" s="35"/>
      <c r="Z254" s="35"/>
      <c r="AA254" s="35"/>
      <c r="AB254" s="35"/>
      <c r="AC254" s="35"/>
      <c r="AD254" s="35"/>
      <c r="AE254" s="35"/>
      <c r="AR254" s="157" t="s">
        <v>202</v>
      </c>
      <c r="AT254" s="157" t="s">
        <v>197</v>
      </c>
      <c r="AU254" s="157" t="s">
        <v>81</v>
      </c>
      <c r="AY254" s="20" t="s">
        <v>195</v>
      </c>
      <c r="BE254" s="158">
        <f t="shared" si="64"/>
        <v>0</v>
      </c>
      <c r="BF254" s="158">
        <f t="shared" si="65"/>
        <v>0</v>
      </c>
      <c r="BG254" s="158">
        <f t="shared" si="66"/>
        <v>0</v>
      </c>
      <c r="BH254" s="158">
        <f t="shared" si="67"/>
        <v>0</v>
      </c>
      <c r="BI254" s="158">
        <f t="shared" si="68"/>
        <v>0</v>
      </c>
      <c r="BJ254" s="20" t="s">
        <v>79</v>
      </c>
      <c r="BK254" s="158">
        <f t="shared" si="69"/>
        <v>0</v>
      </c>
      <c r="BL254" s="20" t="s">
        <v>202</v>
      </c>
      <c r="BM254" s="157" t="s">
        <v>2444</v>
      </c>
    </row>
    <row r="255" spans="1:65" s="2" customFormat="1" ht="37.9" customHeight="1">
      <c r="A255" s="35"/>
      <c r="B255" s="145"/>
      <c r="C255" s="146" t="s">
        <v>1446</v>
      </c>
      <c r="D255" s="146" t="s">
        <v>197</v>
      </c>
      <c r="E255" s="147" t="s">
        <v>6347</v>
      </c>
      <c r="F255" s="148" t="s">
        <v>6348</v>
      </c>
      <c r="G255" s="149" t="s">
        <v>4903</v>
      </c>
      <c r="H255" s="150">
        <v>113</v>
      </c>
      <c r="I255" s="151"/>
      <c r="J255" s="152">
        <f t="shared" si="60"/>
        <v>0</v>
      </c>
      <c r="K255" s="148" t="s">
        <v>6041</v>
      </c>
      <c r="L255" s="36"/>
      <c r="M255" s="153" t="s">
        <v>3</v>
      </c>
      <c r="N255" s="154" t="s">
        <v>43</v>
      </c>
      <c r="O255" s="56"/>
      <c r="P255" s="155">
        <f t="shared" si="61"/>
        <v>0</v>
      </c>
      <c r="Q255" s="155">
        <v>0</v>
      </c>
      <c r="R255" s="155">
        <f t="shared" si="62"/>
        <v>0</v>
      </c>
      <c r="S255" s="155">
        <v>0</v>
      </c>
      <c r="T255" s="156">
        <f t="shared" si="63"/>
        <v>0</v>
      </c>
      <c r="U255" s="35"/>
      <c r="V255" s="35"/>
      <c r="W255" s="35"/>
      <c r="X255" s="35"/>
      <c r="Y255" s="35"/>
      <c r="Z255" s="35"/>
      <c r="AA255" s="35"/>
      <c r="AB255" s="35"/>
      <c r="AC255" s="35"/>
      <c r="AD255" s="35"/>
      <c r="AE255" s="35"/>
      <c r="AR255" s="157" t="s">
        <v>202</v>
      </c>
      <c r="AT255" s="157" t="s">
        <v>197</v>
      </c>
      <c r="AU255" s="157" t="s">
        <v>81</v>
      </c>
      <c r="AY255" s="20" t="s">
        <v>195</v>
      </c>
      <c r="BE255" s="158">
        <f t="shared" si="64"/>
        <v>0</v>
      </c>
      <c r="BF255" s="158">
        <f t="shared" si="65"/>
        <v>0</v>
      </c>
      <c r="BG255" s="158">
        <f t="shared" si="66"/>
        <v>0</v>
      </c>
      <c r="BH255" s="158">
        <f t="shared" si="67"/>
        <v>0</v>
      </c>
      <c r="BI255" s="158">
        <f t="shared" si="68"/>
        <v>0</v>
      </c>
      <c r="BJ255" s="20" t="s">
        <v>79</v>
      </c>
      <c r="BK255" s="158">
        <f t="shared" si="69"/>
        <v>0</v>
      </c>
      <c r="BL255" s="20" t="s">
        <v>202</v>
      </c>
      <c r="BM255" s="157" t="s">
        <v>2451</v>
      </c>
    </row>
    <row r="256" spans="1:65" s="2" customFormat="1" ht="24.2" customHeight="1">
      <c r="A256" s="35"/>
      <c r="B256" s="145"/>
      <c r="C256" s="146" t="s">
        <v>1451</v>
      </c>
      <c r="D256" s="146" t="s">
        <v>197</v>
      </c>
      <c r="E256" s="147" t="s">
        <v>6349</v>
      </c>
      <c r="F256" s="148" t="s">
        <v>6350</v>
      </c>
      <c r="G256" s="149" t="s">
        <v>4903</v>
      </c>
      <c r="H256" s="150">
        <v>2</v>
      </c>
      <c r="I256" s="151"/>
      <c r="J256" s="152">
        <f t="shared" si="60"/>
        <v>0</v>
      </c>
      <c r="K256" s="148" t="s">
        <v>6041</v>
      </c>
      <c r="L256" s="36"/>
      <c r="M256" s="153" t="s">
        <v>3</v>
      </c>
      <c r="N256" s="154" t="s">
        <v>43</v>
      </c>
      <c r="O256" s="56"/>
      <c r="P256" s="155">
        <f t="shared" si="61"/>
        <v>0</v>
      </c>
      <c r="Q256" s="155">
        <v>0</v>
      </c>
      <c r="R256" s="155">
        <f t="shared" si="62"/>
        <v>0</v>
      </c>
      <c r="S256" s="155">
        <v>0</v>
      </c>
      <c r="T256" s="156">
        <f t="shared" si="63"/>
        <v>0</v>
      </c>
      <c r="U256" s="35"/>
      <c r="V256" s="35"/>
      <c r="W256" s="35"/>
      <c r="X256" s="35"/>
      <c r="Y256" s="35"/>
      <c r="Z256" s="35"/>
      <c r="AA256" s="35"/>
      <c r="AB256" s="35"/>
      <c r="AC256" s="35"/>
      <c r="AD256" s="35"/>
      <c r="AE256" s="35"/>
      <c r="AR256" s="157" t="s">
        <v>202</v>
      </c>
      <c r="AT256" s="157" t="s">
        <v>197</v>
      </c>
      <c r="AU256" s="157" t="s">
        <v>81</v>
      </c>
      <c r="AY256" s="20" t="s">
        <v>195</v>
      </c>
      <c r="BE256" s="158">
        <f t="shared" si="64"/>
        <v>0</v>
      </c>
      <c r="BF256" s="158">
        <f t="shared" si="65"/>
        <v>0</v>
      </c>
      <c r="BG256" s="158">
        <f t="shared" si="66"/>
        <v>0</v>
      </c>
      <c r="BH256" s="158">
        <f t="shared" si="67"/>
        <v>0</v>
      </c>
      <c r="BI256" s="158">
        <f t="shared" si="68"/>
        <v>0</v>
      </c>
      <c r="BJ256" s="20" t="s">
        <v>79</v>
      </c>
      <c r="BK256" s="158">
        <f t="shared" si="69"/>
        <v>0</v>
      </c>
      <c r="BL256" s="20" t="s">
        <v>202</v>
      </c>
      <c r="BM256" s="157" t="s">
        <v>2457</v>
      </c>
    </row>
    <row r="257" spans="1:65" s="2" customFormat="1" ht="24.2" customHeight="1">
      <c r="A257" s="35"/>
      <c r="B257" s="145"/>
      <c r="C257" s="146" t="s">
        <v>1455</v>
      </c>
      <c r="D257" s="146" t="s">
        <v>197</v>
      </c>
      <c r="E257" s="147" t="s">
        <v>6351</v>
      </c>
      <c r="F257" s="148" t="s">
        <v>6352</v>
      </c>
      <c r="G257" s="149" t="s">
        <v>4903</v>
      </c>
      <c r="H257" s="150">
        <v>2</v>
      </c>
      <c r="I257" s="151"/>
      <c r="J257" s="152">
        <f t="shared" si="60"/>
        <v>0</v>
      </c>
      <c r="K257" s="148" t="s">
        <v>6041</v>
      </c>
      <c r="L257" s="36"/>
      <c r="M257" s="153" t="s">
        <v>3</v>
      </c>
      <c r="N257" s="154" t="s">
        <v>43</v>
      </c>
      <c r="O257" s="56"/>
      <c r="P257" s="155">
        <f t="shared" si="61"/>
        <v>0</v>
      </c>
      <c r="Q257" s="155">
        <v>0</v>
      </c>
      <c r="R257" s="155">
        <f t="shared" si="62"/>
        <v>0</v>
      </c>
      <c r="S257" s="155">
        <v>0</v>
      </c>
      <c r="T257" s="156">
        <f t="shared" si="63"/>
        <v>0</v>
      </c>
      <c r="U257" s="35"/>
      <c r="V257" s="35"/>
      <c r="W257" s="35"/>
      <c r="X257" s="35"/>
      <c r="Y257" s="35"/>
      <c r="Z257" s="35"/>
      <c r="AA257" s="35"/>
      <c r="AB257" s="35"/>
      <c r="AC257" s="35"/>
      <c r="AD257" s="35"/>
      <c r="AE257" s="35"/>
      <c r="AR257" s="157" t="s">
        <v>202</v>
      </c>
      <c r="AT257" s="157" t="s">
        <v>197</v>
      </c>
      <c r="AU257" s="157" t="s">
        <v>81</v>
      </c>
      <c r="AY257" s="20" t="s">
        <v>195</v>
      </c>
      <c r="BE257" s="158">
        <f t="shared" si="64"/>
        <v>0</v>
      </c>
      <c r="BF257" s="158">
        <f t="shared" si="65"/>
        <v>0</v>
      </c>
      <c r="BG257" s="158">
        <f t="shared" si="66"/>
        <v>0</v>
      </c>
      <c r="BH257" s="158">
        <f t="shared" si="67"/>
        <v>0</v>
      </c>
      <c r="BI257" s="158">
        <f t="shared" si="68"/>
        <v>0</v>
      </c>
      <c r="BJ257" s="20" t="s">
        <v>79</v>
      </c>
      <c r="BK257" s="158">
        <f t="shared" si="69"/>
        <v>0</v>
      </c>
      <c r="BL257" s="20" t="s">
        <v>202</v>
      </c>
      <c r="BM257" s="157" t="s">
        <v>2464</v>
      </c>
    </row>
    <row r="258" spans="1:65" s="2" customFormat="1" ht="24.2" customHeight="1">
      <c r="A258" s="35"/>
      <c r="B258" s="145"/>
      <c r="C258" s="146" t="s">
        <v>1476</v>
      </c>
      <c r="D258" s="146" t="s">
        <v>197</v>
      </c>
      <c r="E258" s="147" t="s">
        <v>6353</v>
      </c>
      <c r="F258" s="148" t="s">
        <v>6354</v>
      </c>
      <c r="G258" s="149" t="s">
        <v>4903</v>
      </c>
      <c r="H258" s="150">
        <v>4</v>
      </c>
      <c r="I258" s="151"/>
      <c r="J258" s="152">
        <f t="shared" si="60"/>
        <v>0</v>
      </c>
      <c r="K258" s="148" t="s">
        <v>6041</v>
      </c>
      <c r="L258" s="36"/>
      <c r="M258" s="153" t="s">
        <v>3</v>
      </c>
      <c r="N258" s="154" t="s">
        <v>43</v>
      </c>
      <c r="O258" s="56"/>
      <c r="P258" s="155">
        <f t="shared" si="61"/>
        <v>0</v>
      </c>
      <c r="Q258" s="155">
        <v>0</v>
      </c>
      <c r="R258" s="155">
        <f t="shared" si="62"/>
        <v>0</v>
      </c>
      <c r="S258" s="155">
        <v>0</v>
      </c>
      <c r="T258" s="156">
        <f t="shared" si="63"/>
        <v>0</v>
      </c>
      <c r="U258" s="35"/>
      <c r="V258" s="35"/>
      <c r="W258" s="35"/>
      <c r="X258" s="35"/>
      <c r="Y258" s="35"/>
      <c r="Z258" s="35"/>
      <c r="AA258" s="35"/>
      <c r="AB258" s="35"/>
      <c r="AC258" s="35"/>
      <c r="AD258" s="35"/>
      <c r="AE258" s="35"/>
      <c r="AR258" s="157" t="s">
        <v>202</v>
      </c>
      <c r="AT258" s="157" t="s">
        <v>197</v>
      </c>
      <c r="AU258" s="157" t="s">
        <v>81</v>
      </c>
      <c r="AY258" s="20" t="s">
        <v>195</v>
      </c>
      <c r="BE258" s="158">
        <f t="shared" si="64"/>
        <v>0</v>
      </c>
      <c r="BF258" s="158">
        <f t="shared" si="65"/>
        <v>0</v>
      </c>
      <c r="BG258" s="158">
        <f t="shared" si="66"/>
        <v>0</v>
      </c>
      <c r="BH258" s="158">
        <f t="shared" si="67"/>
        <v>0</v>
      </c>
      <c r="BI258" s="158">
        <f t="shared" si="68"/>
        <v>0</v>
      </c>
      <c r="BJ258" s="20" t="s">
        <v>79</v>
      </c>
      <c r="BK258" s="158">
        <f t="shared" si="69"/>
        <v>0</v>
      </c>
      <c r="BL258" s="20" t="s">
        <v>202</v>
      </c>
      <c r="BM258" s="157" t="s">
        <v>2473</v>
      </c>
    </row>
    <row r="259" spans="1:65" s="2" customFormat="1" ht="24.2" customHeight="1">
      <c r="A259" s="35"/>
      <c r="B259" s="145"/>
      <c r="C259" s="146" t="s">
        <v>1481</v>
      </c>
      <c r="D259" s="146" t="s">
        <v>197</v>
      </c>
      <c r="E259" s="147" t="s">
        <v>6355</v>
      </c>
      <c r="F259" s="148" t="s">
        <v>6356</v>
      </c>
      <c r="G259" s="149" t="s">
        <v>4903</v>
      </c>
      <c r="H259" s="150">
        <v>4</v>
      </c>
      <c r="I259" s="151"/>
      <c r="J259" s="152">
        <f t="shared" si="60"/>
        <v>0</v>
      </c>
      <c r="K259" s="148" t="s">
        <v>6041</v>
      </c>
      <c r="L259" s="36"/>
      <c r="M259" s="153" t="s">
        <v>3</v>
      </c>
      <c r="N259" s="154" t="s">
        <v>43</v>
      </c>
      <c r="O259" s="56"/>
      <c r="P259" s="155">
        <f t="shared" si="61"/>
        <v>0</v>
      </c>
      <c r="Q259" s="155">
        <v>0</v>
      </c>
      <c r="R259" s="155">
        <f t="shared" si="62"/>
        <v>0</v>
      </c>
      <c r="S259" s="155">
        <v>0</v>
      </c>
      <c r="T259" s="156">
        <f t="shared" si="63"/>
        <v>0</v>
      </c>
      <c r="U259" s="35"/>
      <c r="V259" s="35"/>
      <c r="W259" s="35"/>
      <c r="X259" s="35"/>
      <c r="Y259" s="35"/>
      <c r="Z259" s="35"/>
      <c r="AA259" s="35"/>
      <c r="AB259" s="35"/>
      <c r="AC259" s="35"/>
      <c r="AD259" s="35"/>
      <c r="AE259" s="35"/>
      <c r="AR259" s="157" t="s">
        <v>202</v>
      </c>
      <c r="AT259" s="157" t="s">
        <v>197</v>
      </c>
      <c r="AU259" s="157" t="s">
        <v>81</v>
      </c>
      <c r="AY259" s="20" t="s">
        <v>195</v>
      </c>
      <c r="BE259" s="158">
        <f t="shared" si="64"/>
        <v>0</v>
      </c>
      <c r="BF259" s="158">
        <f t="shared" si="65"/>
        <v>0</v>
      </c>
      <c r="BG259" s="158">
        <f t="shared" si="66"/>
        <v>0</v>
      </c>
      <c r="BH259" s="158">
        <f t="shared" si="67"/>
        <v>0</v>
      </c>
      <c r="BI259" s="158">
        <f t="shared" si="68"/>
        <v>0</v>
      </c>
      <c r="BJ259" s="20" t="s">
        <v>79</v>
      </c>
      <c r="BK259" s="158">
        <f t="shared" si="69"/>
        <v>0</v>
      </c>
      <c r="BL259" s="20" t="s">
        <v>202</v>
      </c>
      <c r="BM259" s="157" t="s">
        <v>2487</v>
      </c>
    </row>
    <row r="260" spans="1:65" s="2" customFormat="1" ht="24.2" customHeight="1">
      <c r="A260" s="35"/>
      <c r="B260" s="145"/>
      <c r="C260" s="146" t="s">
        <v>1486</v>
      </c>
      <c r="D260" s="146" t="s">
        <v>197</v>
      </c>
      <c r="E260" s="147" t="s">
        <v>6357</v>
      </c>
      <c r="F260" s="148" t="s">
        <v>6358</v>
      </c>
      <c r="G260" s="149" t="s">
        <v>4903</v>
      </c>
      <c r="H260" s="150">
        <v>2</v>
      </c>
      <c r="I260" s="151"/>
      <c r="J260" s="152">
        <f t="shared" si="60"/>
        <v>0</v>
      </c>
      <c r="K260" s="148" t="s">
        <v>6041</v>
      </c>
      <c r="L260" s="36"/>
      <c r="M260" s="153" t="s">
        <v>3</v>
      </c>
      <c r="N260" s="154" t="s">
        <v>43</v>
      </c>
      <c r="O260" s="56"/>
      <c r="P260" s="155">
        <f t="shared" si="61"/>
        <v>0</v>
      </c>
      <c r="Q260" s="155">
        <v>0</v>
      </c>
      <c r="R260" s="155">
        <f t="shared" si="62"/>
        <v>0</v>
      </c>
      <c r="S260" s="155">
        <v>0</v>
      </c>
      <c r="T260" s="156">
        <f t="shared" si="63"/>
        <v>0</v>
      </c>
      <c r="U260" s="35"/>
      <c r="V260" s="35"/>
      <c r="W260" s="35"/>
      <c r="X260" s="35"/>
      <c r="Y260" s="35"/>
      <c r="Z260" s="35"/>
      <c r="AA260" s="35"/>
      <c r="AB260" s="35"/>
      <c r="AC260" s="35"/>
      <c r="AD260" s="35"/>
      <c r="AE260" s="35"/>
      <c r="AR260" s="157" t="s">
        <v>202</v>
      </c>
      <c r="AT260" s="157" t="s">
        <v>197</v>
      </c>
      <c r="AU260" s="157" t="s">
        <v>81</v>
      </c>
      <c r="AY260" s="20" t="s">
        <v>195</v>
      </c>
      <c r="BE260" s="158">
        <f t="shared" si="64"/>
        <v>0</v>
      </c>
      <c r="BF260" s="158">
        <f t="shared" si="65"/>
        <v>0</v>
      </c>
      <c r="BG260" s="158">
        <f t="shared" si="66"/>
        <v>0</v>
      </c>
      <c r="BH260" s="158">
        <f t="shared" si="67"/>
        <v>0</v>
      </c>
      <c r="BI260" s="158">
        <f t="shared" si="68"/>
        <v>0</v>
      </c>
      <c r="BJ260" s="20" t="s">
        <v>79</v>
      </c>
      <c r="BK260" s="158">
        <f t="shared" si="69"/>
        <v>0</v>
      </c>
      <c r="BL260" s="20" t="s">
        <v>202</v>
      </c>
      <c r="BM260" s="157" t="s">
        <v>2507</v>
      </c>
    </row>
    <row r="261" spans="1:65" s="2" customFormat="1" ht="24.2" customHeight="1">
      <c r="A261" s="35"/>
      <c r="B261" s="145"/>
      <c r="C261" s="146" t="s">
        <v>1491</v>
      </c>
      <c r="D261" s="146" t="s">
        <v>197</v>
      </c>
      <c r="E261" s="147" t="s">
        <v>6359</v>
      </c>
      <c r="F261" s="148" t="s">
        <v>6360</v>
      </c>
      <c r="G261" s="149" t="s">
        <v>4903</v>
      </c>
      <c r="H261" s="150">
        <v>2</v>
      </c>
      <c r="I261" s="151"/>
      <c r="J261" s="152">
        <f t="shared" si="60"/>
        <v>0</v>
      </c>
      <c r="K261" s="148" t="s">
        <v>6041</v>
      </c>
      <c r="L261" s="36"/>
      <c r="M261" s="153" t="s">
        <v>3</v>
      </c>
      <c r="N261" s="154" t="s">
        <v>43</v>
      </c>
      <c r="O261" s="56"/>
      <c r="P261" s="155">
        <f t="shared" si="61"/>
        <v>0</v>
      </c>
      <c r="Q261" s="155">
        <v>0</v>
      </c>
      <c r="R261" s="155">
        <f t="shared" si="62"/>
        <v>0</v>
      </c>
      <c r="S261" s="155">
        <v>0</v>
      </c>
      <c r="T261" s="156">
        <f t="shared" si="63"/>
        <v>0</v>
      </c>
      <c r="U261" s="35"/>
      <c r="V261" s="35"/>
      <c r="W261" s="35"/>
      <c r="X261" s="35"/>
      <c r="Y261" s="35"/>
      <c r="Z261" s="35"/>
      <c r="AA261" s="35"/>
      <c r="AB261" s="35"/>
      <c r="AC261" s="35"/>
      <c r="AD261" s="35"/>
      <c r="AE261" s="35"/>
      <c r="AR261" s="157" t="s">
        <v>202</v>
      </c>
      <c r="AT261" s="157" t="s">
        <v>197</v>
      </c>
      <c r="AU261" s="157" t="s">
        <v>81</v>
      </c>
      <c r="AY261" s="20" t="s">
        <v>195</v>
      </c>
      <c r="BE261" s="158">
        <f t="shared" si="64"/>
        <v>0</v>
      </c>
      <c r="BF261" s="158">
        <f t="shared" si="65"/>
        <v>0</v>
      </c>
      <c r="BG261" s="158">
        <f t="shared" si="66"/>
        <v>0</v>
      </c>
      <c r="BH261" s="158">
        <f t="shared" si="67"/>
        <v>0</v>
      </c>
      <c r="BI261" s="158">
        <f t="shared" si="68"/>
        <v>0</v>
      </c>
      <c r="BJ261" s="20" t="s">
        <v>79</v>
      </c>
      <c r="BK261" s="158">
        <f t="shared" si="69"/>
        <v>0</v>
      </c>
      <c r="BL261" s="20" t="s">
        <v>202</v>
      </c>
      <c r="BM261" s="157" t="s">
        <v>2515</v>
      </c>
    </row>
    <row r="262" spans="1:65" s="2" customFormat="1" ht="14.45" customHeight="1">
      <c r="A262" s="35"/>
      <c r="B262" s="145"/>
      <c r="C262" s="146" t="s">
        <v>1496</v>
      </c>
      <c r="D262" s="146" t="s">
        <v>197</v>
      </c>
      <c r="E262" s="147" t="s">
        <v>6361</v>
      </c>
      <c r="F262" s="148" t="s">
        <v>6362</v>
      </c>
      <c r="G262" s="149" t="s">
        <v>4903</v>
      </c>
      <c r="H262" s="150">
        <v>4</v>
      </c>
      <c r="I262" s="151"/>
      <c r="J262" s="152">
        <f t="shared" si="60"/>
        <v>0</v>
      </c>
      <c r="K262" s="148" t="s">
        <v>6041</v>
      </c>
      <c r="L262" s="36"/>
      <c r="M262" s="153" t="s">
        <v>3</v>
      </c>
      <c r="N262" s="154" t="s">
        <v>43</v>
      </c>
      <c r="O262" s="56"/>
      <c r="P262" s="155">
        <f t="shared" si="61"/>
        <v>0</v>
      </c>
      <c r="Q262" s="155">
        <v>0</v>
      </c>
      <c r="R262" s="155">
        <f t="shared" si="62"/>
        <v>0</v>
      </c>
      <c r="S262" s="155">
        <v>0</v>
      </c>
      <c r="T262" s="156">
        <f t="shared" si="63"/>
        <v>0</v>
      </c>
      <c r="U262" s="35"/>
      <c r="V262" s="35"/>
      <c r="W262" s="35"/>
      <c r="X262" s="35"/>
      <c r="Y262" s="35"/>
      <c r="Z262" s="35"/>
      <c r="AA262" s="35"/>
      <c r="AB262" s="35"/>
      <c r="AC262" s="35"/>
      <c r="AD262" s="35"/>
      <c r="AE262" s="35"/>
      <c r="AR262" s="157" t="s">
        <v>202</v>
      </c>
      <c r="AT262" s="157" t="s">
        <v>197</v>
      </c>
      <c r="AU262" s="157" t="s">
        <v>81</v>
      </c>
      <c r="AY262" s="20" t="s">
        <v>195</v>
      </c>
      <c r="BE262" s="158">
        <f t="shared" si="64"/>
        <v>0</v>
      </c>
      <c r="BF262" s="158">
        <f t="shared" si="65"/>
        <v>0</v>
      </c>
      <c r="BG262" s="158">
        <f t="shared" si="66"/>
        <v>0</v>
      </c>
      <c r="BH262" s="158">
        <f t="shared" si="67"/>
        <v>0</v>
      </c>
      <c r="BI262" s="158">
        <f t="shared" si="68"/>
        <v>0</v>
      </c>
      <c r="BJ262" s="20" t="s">
        <v>79</v>
      </c>
      <c r="BK262" s="158">
        <f t="shared" si="69"/>
        <v>0</v>
      </c>
      <c r="BL262" s="20" t="s">
        <v>202</v>
      </c>
      <c r="BM262" s="157" t="s">
        <v>2523</v>
      </c>
    </row>
    <row r="263" spans="1:65" s="2" customFormat="1" ht="24.2" customHeight="1">
      <c r="A263" s="35"/>
      <c r="B263" s="145"/>
      <c r="C263" s="146" t="s">
        <v>1516</v>
      </c>
      <c r="D263" s="146" t="s">
        <v>197</v>
      </c>
      <c r="E263" s="147" t="s">
        <v>6363</v>
      </c>
      <c r="F263" s="148" t="s">
        <v>6364</v>
      </c>
      <c r="G263" s="149" t="s">
        <v>4903</v>
      </c>
      <c r="H263" s="150">
        <v>28</v>
      </c>
      <c r="I263" s="151"/>
      <c r="J263" s="152">
        <f t="shared" si="60"/>
        <v>0</v>
      </c>
      <c r="K263" s="148" t="s">
        <v>6036</v>
      </c>
      <c r="L263" s="36"/>
      <c r="M263" s="153" t="s">
        <v>3</v>
      </c>
      <c r="N263" s="154" t="s">
        <v>43</v>
      </c>
      <c r="O263" s="56"/>
      <c r="P263" s="155">
        <f t="shared" si="61"/>
        <v>0</v>
      </c>
      <c r="Q263" s="155">
        <v>0</v>
      </c>
      <c r="R263" s="155">
        <f t="shared" si="62"/>
        <v>0</v>
      </c>
      <c r="S263" s="155">
        <v>0</v>
      </c>
      <c r="T263" s="156">
        <f t="shared" si="63"/>
        <v>0</v>
      </c>
      <c r="U263" s="35"/>
      <c r="V263" s="35"/>
      <c r="W263" s="35"/>
      <c r="X263" s="35"/>
      <c r="Y263" s="35"/>
      <c r="Z263" s="35"/>
      <c r="AA263" s="35"/>
      <c r="AB263" s="35"/>
      <c r="AC263" s="35"/>
      <c r="AD263" s="35"/>
      <c r="AE263" s="35"/>
      <c r="AR263" s="157" t="s">
        <v>202</v>
      </c>
      <c r="AT263" s="157" t="s">
        <v>197</v>
      </c>
      <c r="AU263" s="157" t="s">
        <v>81</v>
      </c>
      <c r="AY263" s="20" t="s">
        <v>195</v>
      </c>
      <c r="BE263" s="158">
        <f t="shared" si="64"/>
        <v>0</v>
      </c>
      <c r="BF263" s="158">
        <f t="shared" si="65"/>
        <v>0</v>
      </c>
      <c r="BG263" s="158">
        <f t="shared" si="66"/>
        <v>0</v>
      </c>
      <c r="BH263" s="158">
        <f t="shared" si="67"/>
        <v>0</v>
      </c>
      <c r="BI263" s="158">
        <f t="shared" si="68"/>
        <v>0</v>
      </c>
      <c r="BJ263" s="20" t="s">
        <v>79</v>
      </c>
      <c r="BK263" s="158">
        <f t="shared" si="69"/>
        <v>0</v>
      </c>
      <c r="BL263" s="20" t="s">
        <v>202</v>
      </c>
      <c r="BM263" s="157" t="s">
        <v>2530</v>
      </c>
    </row>
    <row r="264" spans="1:65" s="2" customFormat="1" ht="14.45" customHeight="1">
      <c r="A264" s="35"/>
      <c r="B264" s="145"/>
      <c r="C264" s="146" t="s">
        <v>1521</v>
      </c>
      <c r="D264" s="146" t="s">
        <v>197</v>
      </c>
      <c r="E264" s="147" t="s">
        <v>6365</v>
      </c>
      <c r="F264" s="148" t="s">
        <v>6366</v>
      </c>
      <c r="G264" s="149" t="s">
        <v>4903</v>
      </c>
      <c r="H264" s="150">
        <v>19</v>
      </c>
      <c r="I264" s="151"/>
      <c r="J264" s="152">
        <f t="shared" si="60"/>
        <v>0</v>
      </c>
      <c r="K264" s="148" t="s">
        <v>6036</v>
      </c>
      <c r="L264" s="36"/>
      <c r="M264" s="153" t="s">
        <v>3</v>
      </c>
      <c r="N264" s="154" t="s">
        <v>43</v>
      </c>
      <c r="O264" s="56"/>
      <c r="P264" s="155">
        <f t="shared" si="61"/>
        <v>0</v>
      </c>
      <c r="Q264" s="155">
        <v>0</v>
      </c>
      <c r="R264" s="155">
        <f t="shared" si="62"/>
        <v>0</v>
      </c>
      <c r="S264" s="155">
        <v>0</v>
      </c>
      <c r="T264" s="156">
        <f t="shared" si="63"/>
        <v>0</v>
      </c>
      <c r="U264" s="35"/>
      <c r="V264" s="35"/>
      <c r="W264" s="35"/>
      <c r="X264" s="35"/>
      <c r="Y264" s="35"/>
      <c r="Z264" s="35"/>
      <c r="AA264" s="35"/>
      <c r="AB264" s="35"/>
      <c r="AC264" s="35"/>
      <c r="AD264" s="35"/>
      <c r="AE264" s="35"/>
      <c r="AR264" s="157" t="s">
        <v>202</v>
      </c>
      <c r="AT264" s="157" t="s">
        <v>197</v>
      </c>
      <c r="AU264" s="157" t="s">
        <v>81</v>
      </c>
      <c r="AY264" s="20" t="s">
        <v>195</v>
      </c>
      <c r="BE264" s="158">
        <f t="shared" si="64"/>
        <v>0</v>
      </c>
      <c r="BF264" s="158">
        <f t="shared" si="65"/>
        <v>0</v>
      </c>
      <c r="BG264" s="158">
        <f t="shared" si="66"/>
        <v>0</v>
      </c>
      <c r="BH264" s="158">
        <f t="shared" si="67"/>
        <v>0</v>
      </c>
      <c r="BI264" s="158">
        <f t="shared" si="68"/>
        <v>0</v>
      </c>
      <c r="BJ264" s="20" t="s">
        <v>79</v>
      </c>
      <c r="BK264" s="158">
        <f t="shared" si="69"/>
        <v>0</v>
      </c>
      <c r="BL264" s="20" t="s">
        <v>202</v>
      </c>
      <c r="BM264" s="157" t="s">
        <v>2545</v>
      </c>
    </row>
    <row r="265" spans="1:65" s="2" customFormat="1" ht="14.45" customHeight="1">
      <c r="A265" s="35"/>
      <c r="B265" s="145"/>
      <c r="C265" s="146" t="s">
        <v>1526</v>
      </c>
      <c r="D265" s="146" t="s">
        <v>197</v>
      </c>
      <c r="E265" s="147" t="s">
        <v>6367</v>
      </c>
      <c r="F265" s="148" t="s">
        <v>6368</v>
      </c>
      <c r="G265" s="149" t="s">
        <v>3194</v>
      </c>
      <c r="H265" s="199"/>
      <c r="I265" s="151"/>
      <c r="J265" s="152">
        <f t="shared" si="60"/>
        <v>0</v>
      </c>
      <c r="K265" s="148" t="s">
        <v>6036</v>
      </c>
      <c r="L265" s="36"/>
      <c r="M265" s="153" t="s">
        <v>3</v>
      </c>
      <c r="N265" s="154" t="s">
        <v>43</v>
      </c>
      <c r="O265" s="56"/>
      <c r="P265" s="155">
        <f t="shared" si="61"/>
        <v>0</v>
      </c>
      <c r="Q265" s="155">
        <v>0</v>
      </c>
      <c r="R265" s="155">
        <f t="shared" si="62"/>
        <v>0</v>
      </c>
      <c r="S265" s="155">
        <v>0</v>
      </c>
      <c r="T265" s="156">
        <f t="shared" si="63"/>
        <v>0</v>
      </c>
      <c r="U265" s="35"/>
      <c r="V265" s="35"/>
      <c r="W265" s="35"/>
      <c r="X265" s="35"/>
      <c r="Y265" s="35"/>
      <c r="Z265" s="35"/>
      <c r="AA265" s="35"/>
      <c r="AB265" s="35"/>
      <c r="AC265" s="35"/>
      <c r="AD265" s="35"/>
      <c r="AE265" s="35"/>
      <c r="AR265" s="157" t="s">
        <v>202</v>
      </c>
      <c r="AT265" s="157" t="s">
        <v>197</v>
      </c>
      <c r="AU265" s="157" t="s">
        <v>81</v>
      </c>
      <c r="AY265" s="20" t="s">
        <v>195</v>
      </c>
      <c r="BE265" s="158">
        <f t="shared" si="64"/>
        <v>0</v>
      </c>
      <c r="BF265" s="158">
        <f t="shared" si="65"/>
        <v>0</v>
      </c>
      <c r="BG265" s="158">
        <f t="shared" si="66"/>
        <v>0</v>
      </c>
      <c r="BH265" s="158">
        <f t="shared" si="67"/>
        <v>0</v>
      </c>
      <c r="BI265" s="158">
        <f t="shared" si="68"/>
        <v>0</v>
      </c>
      <c r="BJ265" s="20" t="s">
        <v>79</v>
      </c>
      <c r="BK265" s="158">
        <f t="shared" si="69"/>
        <v>0</v>
      </c>
      <c r="BL265" s="20" t="s">
        <v>202</v>
      </c>
      <c r="BM265" s="157" t="s">
        <v>2554</v>
      </c>
    </row>
    <row r="266" spans="1:65" s="12" customFormat="1" ht="22.9" customHeight="1">
      <c r="B266" s="132"/>
      <c r="D266" s="133" t="s">
        <v>71</v>
      </c>
      <c r="E266" s="143" t="s">
        <v>4989</v>
      </c>
      <c r="F266" s="143" t="s">
        <v>6369</v>
      </c>
      <c r="I266" s="135"/>
      <c r="J266" s="144">
        <f>BK266</f>
        <v>0</v>
      </c>
      <c r="L266" s="132"/>
      <c r="M266" s="137"/>
      <c r="N266" s="138"/>
      <c r="O266" s="138"/>
      <c r="P266" s="139">
        <f>SUM(P267:P364)</f>
        <v>0</v>
      </c>
      <c r="Q266" s="138"/>
      <c r="R266" s="139">
        <f>SUM(R267:R364)</f>
        <v>0</v>
      </c>
      <c r="S266" s="138"/>
      <c r="T266" s="140">
        <f>SUM(T267:T364)</f>
        <v>0</v>
      </c>
      <c r="AR266" s="133" t="s">
        <v>79</v>
      </c>
      <c r="AT266" s="141" t="s">
        <v>71</v>
      </c>
      <c r="AU266" s="141" t="s">
        <v>79</v>
      </c>
      <c r="AY266" s="133" t="s">
        <v>195</v>
      </c>
      <c r="BK266" s="142">
        <f>SUM(BK267:BK364)</f>
        <v>0</v>
      </c>
    </row>
    <row r="267" spans="1:65" s="2" customFormat="1" ht="14.45" customHeight="1">
      <c r="A267" s="35"/>
      <c r="B267" s="145"/>
      <c r="C267" s="146" t="s">
        <v>1531</v>
      </c>
      <c r="D267" s="146" t="s">
        <v>197</v>
      </c>
      <c r="E267" s="147" t="s">
        <v>6370</v>
      </c>
      <c r="F267" s="148" t="s">
        <v>6371</v>
      </c>
      <c r="G267" s="149" t="s">
        <v>4903</v>
      </c>
      <c r="H267" s="150">
        <v>119</v>
      </c>
      <c r="I267" s="151"/>
      <c r="J267" s="152">
        <f>ROUND(I267*H267,2)</f>
        <v>0</v>
      </c>
      <c r="K267" s="148" t="s">
        <v>6036</v>
      </c>
      <c r="L267" s="36"/>
      <c r="M267" s="153" t="s">
        <v>3</v>
      </c>
      <c r="N267" s="154" t="s">
        <v>43</v>
      </c>
      <c r="O267" s="56"/>
      <c r="P267" s="155">
        <f>O267*H267</f>
        <v>0</v>
      </c>
      <c r="Q267" s="155">
        <v>0</v>
      </c>
      <c r="R267" s="155">
        <f>Q267*H267</f>
        <v>0</v>
      </c>
      <c r="S267" s="155">
        <v>0</v>
      </c>
      <c r="T267" s="156">
        <f>S267*H267</f>
        <v>0</v>
      </c>
      <c r="U267" s="35"/>
      <c r="V267" s="35"/>
      <c r="W267" s="35"/>
      <c r="X267" s="35"/>
      <c r="Y267" s="35"/>
      <c r="Z267" s="35"/>
      <c r="AA267" s="35"/>
      <c r="AB267" s="35"/>
      <c r="AC267" s="35"/>
      <c r="AD267" s="35"/>
      <c r="AE267" s="35"/>
      <c r="AR267" s="157" t="s">
        <v>202</v>
      </c>
      <c r="AT267" s="157" t="s">
        <v>197</v>
      </c>
      <c r="AU267" s="157" t="s">
        <v>81</v>
      </c>
      <c r="AY267" s="20" t="s">
        <v>195</v>
      </c>
      <c r="BE267" s="158">
        <f>IF(N267="základní",J267,0)</f>
        <v>0</v>
      </c>
      <c r="BF267" s="158">
        <f>IF(N267="snížená",J267,0)</f>
        <v>0</v>
      </c>
      <c r="BG267" s="158">
        <f>IF(N267="zákl. přenesená",J267,0)</f>
        <v>0</v>
      </c>
      <c r="BH267" s="158">
        <f>IF(N267="sníž. přenesená",J267,0)</f>
        <v>0</v>
      </c>
      <c r="BI267" s="158">
        <f>IF(N267="nulová",J267,0)</f>
        <v>0</v>
      </c>
      <c r="BJ267" s="20" t="s">
        <v>79</v>
      </c>
      <c r="BK267" s="158">
        <f>ROUND(I267*H267,2)</f>
        <v>0</v>
      </c>
      <c r="BL267" s="20" t="s">
        <v>202</v>
      </c>
      <c r="BM267" s="157" t="s">
        <v>2566</v>
      </c>
    </row>
    <row r="268" spans="1:65" s="2" customFormat="1" ht="14.45" customHeight="1">
      <c r="A268" s="35"/>
      <c r="B268" s="145"/>
      <c r="C268" s="146" t="s">
        <v>1536</v>
      </c>
      <c r="D268" s="146" t="s">
        <v>197</v>
      </c>
      <c r="E268" s="147" t="s">
        <v>6372</v>
      </c>
      <c r="F268" s="148" t="s">
        <v>6373</v>
      </c>
      <c r="G268" s="149" t="s">
        <v>300</v>
      </c>
      <c r="H268" s="150">
        <v>4.32</v>
      </c>
      <c r="I268" s="151"/>
      <c r="J268" s="152">
        <f>ROUND(I268*H268,2)</f>
        <v>0</v>
      </c>
      <c r="K268" s="148" t="s">
        <v>6036</v>
      </c>
      <c r="L268" s="36"/>
      <c r="M268" s="153" t="s">
        <v>3</v>
      </c>
      <c r="N268" s="154" t="s">
        <v>43</v>
      </c>
      <c r="O268" s="56"/>
      <c r="P268" s="155">
        <f>O268*H268</f>
        <v>0</v>
      </c>
      <c r="Q268" s="155">
        <v>0</v>
      </c>
      <c r="R268" s="155">
        <f>Q268*H268</f>
        <v>0</v>
      </c>
      <c r="S268" s="155">
        <v>0</v>
      </c>
      <c r="T268" s="156">
        <f>S268*H268</f>
        <v>0</v>
      </c>
      <c r="U268" s="35"/>
      <c r="V268" s="35"/>
      <c r="W268" s="35"/>
      <c r="X268" s="35"/>
      <c r="Y268" s="35"/>
      <c r="Z268" s="35"/>
      <c r="AA268" s="35"/>
      <c r="AB268" s="35"/>
      <c r="AC268" s="35"/>
      <c r="AD268" s="35"/>
      <c r="AE268" s="35"/>
      <c r="AR268" s="157" t="s">
        <v>202</v>
      </c>
      <c r="AT268" s="157" t="s">
        <v>197</v>
      </c>
      <c r="AU268" s="157" t="s">
        <v>81</v>
      </c>
      <c r="AY268" s="20" t="s">
        <v>195</v>
      </c>
      <c r="BE268" s="158">
        <f>IF(N268="základní",J268,0)</f>
        <v>0</v>
      </c>
      <c r="BF268" s="158">
        <f>IF(N268="snížená",J268,0)</f>
        <v>0</v>
      </c>
      <c r="BG268" s="158">
        <f>IF(N268="zákl. přenesená",J268,0)</f>
        <v>0</v>
      </c>
      <c r="BH268" s="158">
        <f>IF(N268="sníž. přenesená",J268,0)</f>
        <v>0</v>
      </c>
      <c r="BI268" s="158">
        <f>IF(N268="nulová",J268,0)</f>
        <v>0</v>
      </c>
      <c r="BJ268" s="20" t="s">
        <v>79</v>
      </c>
      <c r="BK268" s="158">
        <f>ROUND(I268*H268,2)</f>
        <v>0</v>
      </c>
      <c r="BL268" s="20" t="s">
        <v>202</v>
      </c>
      <c r="BM268" s="157" t="s">
        <v>2576</v>
      </c>
    </row>
    <row r="269" spans="1:65" s="13" customFormat="1">
      <c r="B269" s="164"/>
      <c r="D269" s="159" t="s">
        <v>206</v>
      </c>
      <c r="E269" s="165" t="s">
        <v>3</v>
      </c>
      <c r="F269" s="166" t="s">
        <v>6374</v>
      </c>
      <c r="H269" s="167">
        <v>4.32</v>
      </c>
      <c r="I269" s="168"/>
      <c r="L269" s="164"/>
      <c r="M269" s="169"/>
      <c r="N269" s="170"/>
      <c r="O269" s="170"/>
      <c r="P269" s="170"/>
      <c r="Q269" s="170"/>
      <c r="R269" s="170"/>
      <c r="S269" s="170"/>
      <c r="T269" s="171"/>
      <c r="AT269" s="165" t="s">
        <v>206</v>
      </c>
      <c r="AU269" s="165" t="s">
        <v>81</v>
      </c>
      <c r="AV269" s="13" t="s">
        <v>81</v>
      </c>
      <c r="AW269" s="13" t="s">
        <v>34</v>
      </c>
      <c r="AX269" s="13" t="s">
        <v>72</v>
      </c>
      <c r="AY269" s="165" t="s">
        <v>195</v>
      </c>
    </row>
    <row r="270" spans="1:65" s="15" customFormat="1">
      <c r="B270" s="180"/>
      <c r="D270" s="159" t="s">
        <v>206</v>
      </c>
      <c r="E270" s="181" t="s">
        <v>3</v>
      </c>
      <c r="F270" s="182" t="s">
        <v>212</v>
      </c>
      <c r="H270" s="183">
        <v>4.32</v>
      </c>
      <c r="I270" s="184"/>
      <c r="L270" s="180"/>
      <c r="M270" s="185"/>
      <c r="N270" s="186"/>
      <c r="O270" s="186"/>
      <c r="P270" s="186"/>
      <c r="Q270" s="186"/>
      <c r="R270" s="186"/>
      <c r="S270" s="186"/>
      <c r="T270" s="187"/>
      <c r="AT270" s="181" t="s">
        <v>206</v>
      </c>
      <c r="AU270" s="181" t="s">
        <v>81</v>
      </c>
      <c r="AV270" s="15" t="s">
        <v>202</v>
      </c>
      <c r="AW270" s="15" t="s">
        <v>34</v>
      </c>
      <c r="AX270" s="15" t="s">
        <v>79</v>
      </c>
      <c r="AY270" s="181" t="s">
        <v>195</v>
      </c>
    </row>
    <row r="271" spans="1:65" s="2" customFormat="1" ht="24.2" customHeight="1">
      <c r="A271" s="35"/>
      <c r="B271" s="145"/>
      <c r="C271" s="146" t="s">
        <v>1541</v>
      </c>
      <c r="D271" s="146" t="s">
        <v>197</v>
      </c>
      <c r="E271" s="147" t="s">
        <v>6375</v>
      </c>
      <c r="F271" s="148" t="s">
        <v>6376</v>
      </c>
      <c r="G271" s="149" t="s">
        <v>4903</v>
      </c>
      <c r="H271" s="150">
        <v>45</v>
      </c>
      <c r="I271" s="151"/>
      <c r="J271" s="152">
        <f t="shared" ref="J271:J302" si="70">ROUND(I271*H271,2)</f>
        <v>0</v>
      </c>
      <c r="K271" s="148" t="s">
        <v>6036</v>
      </c>
      <c r="L271" s="36"/>
      <c r="M271" s="153" t="s">
        <v>3</v>
      </c>
      <c r="N271" s="154" t="s">
        <v>43</v>
      </c>
      <c r="O271" s="56"/>
      <c r="P271" s="155">
        <f t="shared" ref="P271:P302" si="71">O271*H271</f>
        <v>0</v>
      </c>
      <c r="Q271" s="155">
        <v>0</v>
      </c>
      <c r="R271" s="155">
        <f t="shared" ref="R271:R302" si="72">Q271*H271</f>
        <v>0</v>
      </c>
      <c r="S271" s="155">
        <v>0</v>
      </c>
      <c r="T271" s="156">
        <f t="shared" ref="T271:T302" si="73">S271*H271</f>
        <v>0</v>
      </c>
      <c r="U271" s="35"/>
      <c r="V271" s="35"/>
      <c r="W271" s="35"/>
      <c r="X271" s="35"/>
      <c r="Y271" s="35"/>
      <c r="Z271" s="35"/>
      <c r="AA271" s="35"/>
      <c r="AB271" s="35"/>
      <c r="AC271" s="35"/>
      <c r="AD271" s="35"/>
      <c r="AE271" s="35"/>
      <c r="AR271" s="157" t="s">
        <v>202</v>
      </c>
      <c r="AT271" s="157" t="s">
        <v>197</v>
      </c>
      <c r="AU271" s="157" t="s">
        <v>81</v>
      </c>
      <c r="AY271" s="20" t="s">
        <v>195</v>
      </c>
      <c r="BE271" s="158">
        <f t="shared" ref="BE271:BE302" si="74">IF(N271="základní",J271,0)</f>
        <v>0</v>
      </c>
      <c r="BF271" s="158">
        <f t="shared" ref="BF271:BF302" si="75">IF(N271="snížená",J271,0)</f>
        <v>0</v>
      </c>
      <c r="BG271" s="158">
        <f t="shared" ref="BG271:BG302" si="76">IF(N271="zákl. přenesená",J271,0)</f>
        <v>0</v>
      </c>
      <c r="BH271" s="158">
        <f t="shared" ref="BH271:BH302" si="77">IF(N271="sníž. přenesená",J271,0)</f>
        <v>0</v>
      </c>
      <c r="BI271" s="158">
        <f t="shared" ref="BI271:BI302" si="78">IF(N271="nulová",J271,0)</f>
        <v>0</v>
      </c>
      <c r="BJ271" s="20" t="s">
        <v>79</v>
      </c>
      <c r="BK271" s="158">
        <f t="shared" ref="BK271:BK302" si="79">ROUND(I271*H271,2)</f>
        <v>0</v>
      </c>
      <c r="BL271" s="20" t="s">
        <v>202</v>
      </c>
      <c r="BM271" s="157" t="s">
        <v>2586</v>
      </c>
    </row>
    <row r="272" spans="1:65" s="2" customFormat="1" ht="24.2" customHeight="1">
      <c r="A272" s="35"/>
      <c r="B272" s="145"/>
      <c r="C272" s="146" t="s">
        <v>1546</v>
      </c>
      <c r="D272" s="146" t="s">
        <v>197</v>
      </c>
      <c r="E272" s="147" t="s">
        <v>6377</v>
      </c>
      <c r="F272" s="148" t="s">
        <v>6378</v>
      </c>
      <c r="G272" s="149" t="s">
        <v>4903</v>
      </c>
      <c r="H272" s="150">
        <v>12</v>
      </c>
      <c r="I272" s="151"/>
      <c r="J272" s="152">
        <f t="shared" si="70"/>
        <v>0</v>
      </c>
      <c r="K272" s="148" t="s">
        <v>6036</v>
      </c>
      <c r="L272" s="36"/>
      <c r="M272" s="153" t="s">
        <v>3</v>
      </c>
      <c r="N272" s="154" t="s">
        <v>43</v>
      </c>
      <c r="O272" s="56"/>
      <c r="P272" s="155">
        <f t="shared" si="71"/>
        <v>0</v>
      </c>
      <c r="Q272" s="155">
        <v>0</v>
      </c>
      <c r="R272" s="155">
        <f t="shared" si="72"/>
        <v>0</v>
      </c>
      <c r="S272" s="155">
        <v>0</v>
      </c>
      <c r="T272" s="156">
        <f t="shared" si="73"/>
        <v>0</v>
      </c>
      <c r="U272" s="35"/>
      <c r="V272" s="35"/>
      <c r="W272" s="35"/>
      <c r="X272" s="35"/>
      <c r="Y272" s="35"/>
      <c r="Z272" s="35"/>
      <c r="AA272" s="35"/>
      <c r="AB272" s="35"/>
      <c r="AC272" s="35"/>
      <c r="AD272" s="35"/>
      <c r="AE272" s="35"/>
      <c r="AR272" s="157" t="s">
        <v>202</v>
      </c>
      <c r="AT272" s="157" t="s">
        <v>197</v>
      </c>
      <c r="AU272" s="157" t="s">
        <v>81</v>
      </c>
      <c r="AY272" s="20" t="s">
        <v>195</v>
      </c>
      <c r="BE272" s="158">
        <f t="shared" si="74"/>
        <v>0</v>
      </c>
      <c r="BF272" s="158">
        <f t="shared" si="75"/>
        <v>0</v>
      </c>
      <c r="BG272" s="158">
        <f t="shared" si="76"/>
        <v>0</v>
      </c>
      <c r="BH272" s="158">
        <f t="shared" si="77"/>
        <v>0</v>
      </c>
      <c r="BI272" s="158">
        <f t="shared" si="78"/>
        <v>0</v>
      </c>
      <c r="BJ272" s="20" t="s">
        <v>79</v>
      </c>
      <c r="BK272" s="158">
        <f t="shared" si="79"/>
        <v>0</v>
      </c>
      <c r="BL272" s="20" t="s">
        <v>202</v>
      </c>
      <c r="BM272" s="157" t="s">
        <v>2595</v>
      </c>
    </row>
    <row r="273" spans="1:65" s="2" customFormat="1" ht="24.2" customHeight="1">
      <c r="A273" s="35"/>
      <c r="B273" s="145"/>
      <c r="C273" s="146" t="s">
        <v>1549</v>
      </c>
      <c r="D273" s="146" t="s">
        <v>197</v>
      </c>
      <c r="E273" s="147" t="s">
        <v>6379</v>
      </c>
      <c r="F273" s="148" t="s">
        <v>6380</v>
      </c>
      <c r="G273" s="149" t="s">
        <v>4903</v>
      </c>
      <c r="H273" s="150">
        <v>24</v>
      </c>
      <c r="I273" s="151"/>
      <c r="J273" s="152">
        <f t="shared" si="70"/>
        <v>0</v>
      </c>
      <c r="K273" s="148" t="s">
        <v>6036</v>
      </c>
      <c r="L273" s="36"/>
      <c r="M273" s="153" t="s">
        <v>3</v>
      </c>
      <c r="N273" s="154" t="s">
        <v>43</v>
      </c>
      <c r="O273" s="56"/>
      <c r="P273" s="155">
        <f t="shared" si="71"/>
        <v>0</v>
      </c>
      <c r="Q273" s="155">
        <v>0</v>
      </c>
      <c r="R273" s="155">
        <f t="shared" si="72"/>
        <v>0</v>
      </c>
      <c r="S273" s="155">
        <v>0</v>
      </c>
      <c r="T273" s="156">
        <f t="shared" si="73"/>
        <v>0</v>
      </c>
      <c r="U273" s="35"/>
      <c r="V273" s="35"/>
      <c r="W273" s="35"/>
      <c r="X273" s="35"/>
      <c r="Y273" s="35"/>
      <c r="Z273" s="35"/>
      <c r="AA273" s="35"/>
      <c r="AB273" s="35"/>
      <c r="AC273" s="35"/>
      <c r="AD273" s="35"/>
      <c r="AE273" s="35"/>
      <c r="AR273" s="157" t="s">
        <v>202</v>
      </c>
      <c r="AT273" s="157" t="s">
        <v>197</v>
      </c>
      <c r="AU273" s="157" t="s">
        <v>81</v>
      </c>
      <c r="AY273" s="20" t="s">
        <v>195</v>
      </c>
      <c r="BE273" s="158">
        <f t="shared" si="74"/>
        <v>0</v>
      </c>
      <c r="BF273" s="158">
        <f t="shared" si="75"/>
        <v>0</v>
      </c>
      <c r="BG273" s="158">
        <f t="shared" si="76"/>
        <v>0</v>
      </c>
      <c r="BH273" s="158">
        <f t="shared" si="77"/>
        <v>0</v>
      </c>
      <c r="BI273" s="158">
        <f t="shared" si="78"/>
        <v>0</v>
      </c>
      <c r="BJ273" s="20" t="s">
        <v>79</v>
      </c>
      <c r="BK273" s="158">
        <f t="shared" si="79"/>
        <v>0</v>
      </c>
      <c r="BL273" s="20" t="s">
        <v>202</v>
      </c>
      <c r="BM273" s="157" t="s">
        <v>2604</v>
      </c>
    </row>
    <row r="274" spans="1:65" s="2" customFormat="1" ht="24.2" customHeight="1">
      <c r="A274" s="35"/>
      <c r="B274" s="145"/>
      <c r="C274" s="146" t="s">
        <v>1573</v>
      </c>
      <c r="D274" s="146" t="s">
        <v>197</v>
      </c>
      <c r="E274" s="147" t="s">
        <v>6381</v>
      </c>
      <c r="F274" s="148" t="s">
        <v>6382</v>
      </c>
      <c r="G274" s="149" t="s">
        <v>4903</v>
      </c>
      <c r="H274" s="150">
        <v>5</v>
      </c>
      <c r="I274" s="151"/>
      <c r="J274" s="152">
        <f t="shared" si="70"/>
        <v>0</v>
      </c>
      <c r="K274" s="148" t="s">
        <v>6036</v>
      </c>
      <c r="L274" s="36"/>
      <c r="M274" s="153" t="s">
        <v>3</v>
      </c>
      <c r="N274" s="154" t="s">
        <v>43</v>
      </c>
      <c r="O274" s="56"/>
      <c r="P274" s="155">
        <f t="shared" si="71"/>
        <v>0</v>
      </c>
      <c r="Q274" s="155">
        <v>0</v>
      </c>
      <c r="R274" s="155">
        <f t="shared" si="72"/>
        <v>0</v>
      </c>
      <c r="S274" s="155">
        <v>0</v>
      </c>
      <c r="T274" s="156">
        <f t="shared" si="73"/>
        <v>0</v>
      </c>
      <c r="U274" s="35"/>
      <c r="V274" s="35"/>
      <c r="W274" s="35"/>
      <c r="X274" s="35"/>
      <c r="Y274" s="35"/>
      <c r="Z274" s="35"/>
      <c r="AA274" s="35"/>
      <c r="AB274" s="35"/>
      <c r="AC274" s="35"/>
      <c r="AD274" s="35"/>
      <c r="AE274" s="35"/>
      <c r="AR274" s="157" t="s">
        <v>202</v>
      </c>
      <c r="AT274" s="157" t="s">
        <v>197</v>
      </c>
      <c r="AU274" s="157" t="s">
        <v>81</v>
      </c>
      <c r="AY274" s="20" t="s">
        <v>195</v>
      </c>
      <c r="BE274" s="158">
        <f t="shared" si="74"/>
        <v>0</v>
      </c>
      <c r="BF274" s="158">
        <f t="shared" si="75"/>
        <v>0</v>
      </c>
      <c r="BG274" s="158">
        <f t="shared" si="76"/>
        <v>0</v>
      </c>
      <c r="BH274" s="158">
        <f t="shared" si="77"/>
        <v>0</v>
      </c>
      <c r="BI274" s="158">
        <f t="shared" si="78"/>
        <v>0</v>
      </c>
      <c r="BJ274" s="20" t="s">
        <v>79</v>
      </c>
      <c r="BK274" s="158">
        <f t="shared" si="79"/>
        <v>0</v>
      </c>
      <c r="BL274" s="20" t="s">
        <v>202</v>
      </c>
      <c r="BM274" s="157" t="s">
        <v>2614</v>
      </c>
    </row>
    <row r="275" spans="1:65" s="2" customFormat="1" ht="24.2" customHeight="1">
      <c r="A275" s="35"/>
      <c r="B275" s="145"/>
      <c r="C275" s="146" t="s">
        <v>1578</v>
      </c>
      <c r="D275" s="146" t="s">
        <v>197</v>
      </c>
      <c r="E275" s="147" t="s">
        <v>6383</v>
      </c>
      <c r="F275" s="148" t="s">
        <v>6384</v>
      </c>
      <c r="G275" s="149" t="s">
        <v>4903</v>
      </c>
      <c r="H275" s="150">
        <v>5</v>
      </c>
      <c r="I275" s="151"/>
      <c r="J275" s="152">
        <f t="shared" si="70"/>
        <v>0</v>
      </c>
      <c r="K275" s="148" t="s">
        <v>6036</v>
      </c>
      <c r="L275" s="36"/>
      <c r="M275" s="153" t="s">
        <v>3</v>
      </c>
      <c r="N275" s="154" t="s">
        <v>43</v>
      </c>
      <c r="O275" s="56"/>
      <c r="P275" s="155">
        <f t="shared" si="71"/>
        <v>0</v>
      </c>
      <c r="Q275" s="155">
        <v>0</v>
      </c>
      <c r="R275" s="155">
        <f t="shared" si="72"/>
        <v>0</v>
      </c>
      <c r="S275" s="155">
        <v>0</v>
      </c>
      <c r="T275" s="156">
        <f t="shared" si="73"/>
        <v>0</v>
      </c>
      <c r="U275" s="35"/>
      <c r="V275" s="35"/>
      <c r="W275" s="35"/>
      <c r="X275" s="35"/>
      <c r="Y275" s="35"/>
      <c r="Z275" s="35"/>
      <c r="AA275" s="35"/>
      <c r="AB275" s="35"/>
      <c r="AC275" s="35"/>
      <c r="AD275" s="35"/>
      <c r="AE275" s="35"/>
      <c r="AR275" s="157" t="s">
        <v>202</v>
      </c>
      <c r="AT275" s="157" t="s">
        <v>197</v>
      </c>
      <c r="AU275" s="157" t="s">
        <v>81</v>
      </c>
      <c r="AY275" s="20" t="s">
        <v>195</v>
      </c>
      <c r="BE275" s="158">
        <f t="shared" si="74"/>
        <v>0</v>
      </c>
      <c r="BF275" s="158">
        <f t="shared" si="75"/>
        <v>0</v>
      </c>
      <c r="BG275" s="158">
        <f t="shared" si="76"/>
        <v>0</v>
      </c>
      <c r="BH275" s="158">
        <f t="shared" si="77"/>
        <v>0</v>
      </c>
      <c r="BI275" s="158">
        <f t="shared" si="78"/>
        <v>0</v>
      </c>
      <c r="BJ275" s="20" t="s">
        <v>79</v>
      </c>
      <c r="BK275" s="158">
        <f t="shared" si="79"/>
        <v>0</v>
      </c>
      <c r="BL275" s="20" t="s">
        <v>202</v>
      </c>
      <c r="BM275" s="157" t="s">
        <v>2623</v>
      </c>
    </row>
    <row r="276" spans="1:65" s="2" customFormat="1" ht="24.2" customHeight="1">
      <c r="A276" s="35"/>
      <c r="B276" s="145"/>
      <c r="C276" s="146" t="s">
        <v>1584</v>
      </c>
      <c r="D276" s="146" t="s">
        <v>197</v>
      </c>
      <c r="E276" s="147" t="s">
        <v>6385</v>
      </c>
      <c r="F276" s="148" t="s">
        <v>6386</v>
      </c>
      <c r="G276" s="149" t="s">
        <v>4903</v>
      </c>
      <c r="H276" s="150">
        <v>8</v>
      </c>
      <c r="I276" s="151"/>
      <c r="J276" s="152">
        <f t="shared" si="70"/>
        <v>0</v>
      </c>
      <c r="K276" s="148" t="s">
        <v>6036</v>
      </c>
      <c r="L276" s="36"/>
      <c r="M276" s="153" t="s">
        <v>3</v>
      </c>
      <c r="N276" s="154" t="s">
        <v>43</v>
      </c>
      <c r="O276" s="56"/>
      <c r="P276" s="155">
        <f t="shared" si="71"/>
        <v>0</v>
      </c>
      <c r="Q276" s="155">
        <v>0</v>
      </c>
      <c r="R276" s="155">
        <f t="shared" si="72"/>
        <v>0</v>
      </c>
      <c r="S276" s="155">
        <v>0</v>
      </c>
      <c r="T276" s="156">
        <f t="shared" si="73"/>
        <v>0</v>
      </c>
      <c r="U276" s="35"/>
      <c r="V276" s="35"/>
      <c r="W276" s="35"/>
      <c r="X276" s="35"/>
      <c r="Y276" s="35"/>
      <c r="Z276" s="35"/>
      <c r="AA276" s="35"/>
      <c r="AB276" s="35"/>
      <c r="AC276" s="35"/>
      <c r="AD276" s="35"/>
      <c r="AE276" s="35"/>
      <c r="AR276" s="157" t="s">
        <v>202</v>
      </c>
      <c r="AT276" s="157" t="s">
        <v>197</v>
      </c>
      <c r="AU276" s="157" t="s">
        <v>81</v>
      </c>
      <c r="AY276" s="20" t="s">
        <v>195</v>
      </c>
      <c r="BE276" s="158">
        <f t="shared" si="74"/>
        <v>0</v>
      </c>
      <c r="BF276" s="158">
        <f t="shared" si="75"/>
        <v>0</v>
      </c>
      <c r="BG276" s="158">
        <f t="shared" si="76"/>
        <v>0</v>
      </c>
      <c r="BH276" s="158">
        <f t="shared" si="77"/>
        <v>0</v>
      </c>
      <c r="BI276" s="158">
        <f t="shared" si="78"/>
        <v>0</v>
      </c>
      <c r="BJ276" s="20" t="s">
        <v>79</v>
      </c>
      <c r="BK276" s="158">
        <f t="shared" si="79"/>
        <v>0</v>
      </c>
      <c r="BL276" s="20" t="s">
        <v>202</v>
      </c>
      <c r="BM276" s="157" t="s">
        <v>2633</v>
      </c>
    </row>
    <row r="277" spans="1:65" s="2" customFormat="1" ht="24.2" customHeight="1">
      <c r="A277" s="35"/>
      <c r="B277" s="145"/>
      <c r="C277" s="146" t="s">
        <v>1589</v>
      </c>
      <c r="D277" s="146" t="s">
        <v>197</v>
      </c>
      <c r="E277" s="147" t="s">
        <v>6387</v>
      </c>
      <c r="F277" s="148" t="s">
        <v>6388</v>
      </c>
      <c r="G277" s="149" t="s">
        <v>4903</v>
      </c>
      <c r="H277" s="150">
        <v>9</v>
      </c>
      <c r="I277" s="151"/>
      <c r="J277" s="152">
        <f t="shared" si="70"/>
        <v>0</v>
      </c>
      <c r="K277" s="148" t="s">
        <v>6036</v>
      </c>
      <c r="L277" s="36"/>
      <c r="M277" s="153" t="s">
        <v>3</v>
      </c>
      <c r="N277" s="154" t="s">
        <v>43</v>
      </c>
      <c r="O277" s="56"/>
      <c r="P277" s="155">
        <f t="shared" si="71"/>
        <v>0</v>
      </c>
      <c r="Q277" s="155">
        <v>0</v>
      </c>
      <c r="R277" s="155">
        <f t="shared" si="72"/>
        <v>0</v>
      </c>
      <c r="S277" s="155">
        <v>0</v>
      </c>
      <c r="T277" s="156">
        <f t="shared" si="73"/>
        <v>0</v>
      </c>
      <c r="U277" s="35"/>
      <c r="V277" s="35"/>
      <c r="W277" s="35"/>
      <c r="X277" s="35"/>
      <c r="Y277" s="35"/>
      <c r="Z277" s="35"/>
      <c r="AA277" s="35"/>
      <c r="AB277" s="35"/>
      <c r="AC277" s="35"/>
      <c r="AD277" s="35"/>
      <c r="AE277" s="35"/>
      <c r="AR277" s="157" t="s">
        <v>202</v>
      </c>
      <c r="AT277" s="157" t="s">
        <v>197</v>
      </c>
      <c r="AU277" s="157" t="s">
        <v>81</v>
      </c>
      <c r="AY277" s="20" t="s">
        <v>195</v>
      </c>
      <c r="BE277" s="158">
        <f t="shared" si="74"/>
        <v>0</v>
      </c>
      <c r="BF277" s="158">
        <f t="shared" si="75"/>
        <v>0</v>
      </c>
      <c r="BG277" s="158">
        <f t="shared" si="76"/>
        <v>0</v>
      </c>
      <c r="BH277" s="158">
        <f t="shared" si="77"/>
        <v>0</v>
      </c>
      <c r="BI277" s="158">
        <f t="shared" si="78"/>
        <v>0</v>
      </c>
      <c r="BJ277" s="20" t="s">
        <v>79</v>
      </c>
      <c r="BK277" s="158">
        <f t="shared" si="79"/>
        <v>0</v>
      </c>
      <c r="BL277" s="20" t="s">
        <v>202</v>
      </c>
      <c r="BM277" s="157" t="s">
        <v>2645</v>
      </c>
    </row>
    <row r="278" spans="1:65" s="2" customFormat="1" ht="24.2" customHeight="1">
      <c r="A278" s="35"/>
      <c r="B278" s="145"/>
      <c r="C278" s="146" t="s">
        <v>1597</v>
      </c>
      <c r="D278" s="146" t="s">
        <v>197</v>
      </c>
      <c r="E278" s="147" t="s">
        <v>6389</v>
      </c>
      <c r="F278" s="148" t="s">
        <v>6390</v>
      </c>
      <c r="G278" s="149" t="s">
        <v>4903</v>
      </c>
      <c r="H278" s="150">
        <v>3</v>
      </c>
      <c r="I278" s="151"/>
      <c r="J278" s="152">
        <f t="shared" si="70"/>
        <v>0</v>
      </c>
      <c r="K278" s="148" t="s">
        <v>6036</v>
      </c>
      <c r="L278" s="36"/>
      <c r="M278" s="153" t="s">
        <v>3</v>
      </c>
      <c r="N278" s="154" t="s">
        <v>43</v>
      </c>
      <c r="O278" s="56"/>
      <c r="P278" s="155">
        <f t="shared" si="71"/>
        <v>0</v>
      </c>
      <c r="Q278" s="155">
        <v>0</v>
      </c>
      <c r="R278" s="155">
        <f t="shared" si="72"/>
        <v>0</v>
      </c>
      <c r="S278" s="155">
        <v>0</v>
      </c>
      <c r="T278" s="156">
        <f t="shared" si="73"/>
        <v>0</v>
      </c>
      <c r="U278" s="35"/>
      <c r="V278" s="35"/>
      <c r="W278" s="35"/>
      <c r="X278" s="35"/>
      <c r="Y278" s="35"/>
      <c r="Z278" s="35"/>
      <c r="AA278" s="35"/>
      <c r="AB278" s="35"/>
      <c r="AC278" s="35"/>
      <c r="AD278" s="35"/>
      <c r="AE278" s="35"/>
      <c r="AR278" s="157" t="s">
        <v>202</v>
      </c>
      <c r="AT278" s="157" t="s">
        <v>197</v>
      </c>
      <c r="AU278" s="157" t="s">
        <v>81</v>
      </c>
      <c r="AY278" s="20" t="s">
        <v>195</v>
      </c>
      <c r="BE278" s="158">
        <f t="shared" si="74"/>
        <v>0</v>
      </c>
      <c r="BF278" s="158">
        <f t="shared" si="75"/>
        <v>0</v>
      </c>
      <c r="BG278" s="158">
        <f t="shared" si="76"/>
        <v>0</v>
      </c>
      <c r="BH278" s="158">
        <f t="shared" si="77"/>
        <v>0</v>
      </c>
      <c r="BI278" s="158">
        <f t="shared" si="78"/>
        <v>0</v>
      </c>
      <c r="BJ278" s="20" t="s">
        <v>79</v>
      </c>
      <c r="BK278" s="158">
        <f t="shared" si="79"/>
        <v>0</v>
      </c>
      <c r="BL278" s="20" t="s">
        <v>202</v>
      </c>
      <c r="BM278" s="157" t="s">
        <v>2655</v>
      </c>
    </row>
    <row r="279" spans="1:65" s="2" customFormat="1" ht="24.2" customHeight="1">
      <c r="A279" s="35"/>
      <c r="B279" s="145"/>
      <c r="C279" s="146" t="s">
        <v>1602</v>
      </c>
      <c r="D279" s="146" t="s">
        <v>197</v>
      </c>
      <c r="E279" s="147" t="s">
        <v>6391</v>
      </c>
      <c r="F279" s="148" t="s">
        <v>6392</v>
      </c>
      <c r="G279" s="149" t="s">
        <v>4903</v>
      </c>
      <c r="H279" s="150">
        <v>1</v>
      </c>
      <c r="I279" s="151"/>
      <c r="J279" s="152">
        <f t="shared" si="70"/>
        <v>0</v>
      </c>
      <c r="K279" s="148" t="s">
        <v>6036</v>
      </c>
      <c r="L279" s="36"/>
      <c r="M279" s="153" t="s">
        <v>3</v>
      </c>
      <c r="N279" s="154" t="s">
        <v>43</v>
      </c>
      <c r="O279" s="56"/>
      <c r="P279" s="155">
        <f t="shared" si="71"/>
        <v>0</v>
      </c>
      <c r="Q279" s="155">
        <v>0</v>
      </c>
      <c r="R279" s="155">
        <f t="shared" si="72"/>
        <v>0</v>
      </c>
      <c r="S279" s="155">
        <v>0</v>
      </c>
      <c r="T279" s="156">
        <f t="shared" si="73"/>
        <v>0</v>
      </c>
      <c r="U279" s="35"/>
      <c r="V279" s="35"/>
      <c r="W279" s="35"/>
      <c r="X279" s="35"/>
      <c r="Y279" s="35"/>
      <c r="Z279" s="35"/>
      <c r="AA279" s="35"/>
      <c r="AB279" s="35"/>
      <c r="AC279" s="35"/>
      <c r="AD279" s="35"/>
      <c r="AE279" s="35"/>
      <c r="AR279" s="157" t="s">
        <v>202</v>
      </c>
      <c r="AT279" s="157" t="s">
        <v>197</v>
      </c>
      <c r="AU279" s="157" t="s">
        <v>81</v>
      </c>
      <c r="AY279" s="20" t="s">
        <v>195</v>
      </c>
      <c r="BE279" s="158">
        <f t="shared" si="74"/>
        <v>0</v>
      </c>
      <c r="BF279" s="158">
        <f t="shared" si="75"/>
        <v>0</v>
      </c>
      <c r="BG279" s="158">
        <f t="shared" si="76"/>
        <v>0</v>
      </c>
      <c r="BH279" s="158">
        <f t="shared" si="77"/>
        <v>0</v>
      </c>
      <c r="BI279" s="158">
        <f t="shared" si="78"/>
        <v>0</v>
      </c>
      <c r="BJ279" s="20" t="s">
        <v>79</v>
      </c>
      <c r="BK279" s="158">
        <f t="shared" si="79"/>
        <v>0</v>
      </c>
      <c r="BL279" s="20" t="s">
        <v>202</v>
      </c>
      <c r="BM279" s="157" t="s">
        <v>2665</v>
      </c>
    </row>
    <row r="280" spans="1:65" s="2" customFormat="1" ht="24.2" customHeight="1">
      <c r="A280" s="35"/>
      <c r="B280" s="145"/>
      <c r="C280" s="146" t="s">
        <v>1610</v>
      </c>
      <c r="D280" s="146" t="s">
        <v>197</v>
      </c>
      <c r="E280" s="147" t="s">
        <v>6393</v>
      </c>
      <c r="F280" s="148" t="s">
        <v>6394</v>
      </c>
      <c r="G280" s="149" t="s">
        <v>4903</v>
      </c>
      <c r="H280" s="150">
        <v>7</v>
      </c>
      <c r="I280" s="151"/>
      <c r="J280" s="152">
        <f t="shared" si="70"/>
        <v>0</v>
      </c>
      <c r="K280" s="148" t="s">
        <v>6036</v>
      </c>
      <c r="L280" s="36"/>
      <c r="M280" s="153" t="s">
        <v>3</v>
      </c>
      <c r="N280" s="154" t="s">
        <v>43</v>
      </c>
      <c r="O280" s="56"/>
      <c r="P280" s="155">
        <f t="shared" si="71"/>
        <v>0</v>
      </c>
      <c r="Q280" s="155">
        <v>0</v>
      </c>
      <c r="R280" s="155">
        <f t="shared" si="72"/>
        <v>0</v>
      </c>
      <c r="S280" s="155">
        <v>0</v>
      </c>
      <c r="T280" s="156">
        <f t="shared" si="73"/>
        <v>0</v>
      </c>
      <c r="U280" s="35"/>
      <c r="V280" s="35"/>
      <c r="W280" s="35"/>
      <c r="X280" s="35"/>
      <c r="Y280" s="35"/>
      <c r="Z280" s="35"/>
      <c r="AA280" s="35"/>
      <c r="AB280" s="35"/>
      <c r="AC280" s="35"/>
      <c r="AD280" s="35"/>
      <c r="AE280" s="35"/>
      <c r="AR280" s="157" t="s">
        <v>202</v>
      </c>
      <c r="AT280" s="157" t="s">
        <v>197</v>
      </c>
      <c r="AU280" s="157" t="s">
        <v>81</v>
      </c>
      <c r="AY280" s="20" t="s">
        <v>195</v>
      </c>
      <c r="BE280" s="158">
        <f t="shared" si="74"/>
        <v>0</v>
      </c>
      <c r="BF280" s="158">
        <f t="shared" si="75"/>
        <v>0</v>
      </c>
      <c r="BG280" s="158">
        <f t="shared" si="76"/>
        <v>0</v>
      </c>
      <c r="BH280" s="158">
        <f t="shared" si="77"/>
        <v>0</v>
      </c>
      <c r="BI280" s="158">
        <f t="shared" si="78"/>
        <v>0</v>
      </c>
      <c r="BJ280" s="20" t="s">
        <v>79</v>
      </c>
      <c r="BK280" s="158">
        <f t="shared" si="79"/>
        <v>0</v>
      </c>
      <c r="BL280" s="20" t="s">
        <v>202</v>
      </c>
      <c r="BM280" s="157" t="s">
        <v>2674</v>
      </c>
    </row>
    <row r="281" spans="1:65" s="2" customFormat="1" ht="14.45" customHeight="1">
      <c r="A281" s="35"/>
      <c r="B281" s="145"/>
      <c r="C281" s="146" t="s">
        <v>1615</v>
      </c>
      <c r="D281" s="146" t="s">
        <v>197</v>
      </c>
      <c r="E281" s="147" t="s">
        <v>6395</v>
      </c>
      <c r="F281" s="148" t="s">
        <v>6396</v>
      </c>
      <c r="G281" s="149" t="s">
        <v>6146</v>
      </c>
      <c r="H281" s="150">
        <v>119</v>
      </c>
      <c r="I281" s="151"/>
      <c r="J281" s="152">
        <f t="shared" si="70"/>
        <v>0</v>
      </c>
      <c r="K281" s="148" t="s">
        <v>6036</v>
      </c>
      <c r="L281" s="36"/>
      <c r="M281" s="153" t="s">
        <v>3</v>
      </c>
      <c r="N281" s="154" t="s">
        <v>43</v>
      </c>
      <c r="O281" s="56"/>
      <c r="P281" s="155">
        <f t="shared" si="71"/>
        <v>0</v>
      </c>
      <c r="Q281" s="155">
        <v>0</v>
      </c>
      <c r="R281" s="155">
        <f t="shared" si="72"/>
        <v>0</v>
      </c>
      <c r="S281" s="155">
        <v>0</v>
      </c>
      <c r="T281" s="156">
        <f t="shared" si="73"/>
        <v>0</v>
      </c>
      <c r="U281" s="35"/>
      <c r="V281" s="35"/>
      <c r="W281" s="35"/>
      <c r="X281" s="35"/>
      <c r="Y281" s="35"/>
      <c r="Z281" s="35"/>
      <c r="AA281" s="35"/>
      <c r="AB281" s="35"/>
      <c r="AC281" s="35"/>
      <c r="AD281" s="35"/>
      <c r="AE281" s="35"/>
      <c r="AR281" s="157" t="s">
        <v>202</v>
      </c>
      <c r="AT281" s="157" t="s">
        <v>197</v>
      </c>
      <c r="AU281" s="157" t="s">
        <v>81</v>
      </c>
      <c r="AY281" s="20" t="s">
        <v>195</v>
      </c>
      <c r="BE281" s="158">
        <f t="shared" si="74"/>
        <v>0</v>
      </c>
      <c r="BF281" s="158">
        <f t="shared" si="75"/>
        <v>0</v>
      </c>
      <c r="BG281" s="158">
        <f t="shared" si="76"/>
        <v>0</v>
      </c>
      <c r="BH281" s="158">
        <f t="shared" si="77"/>
        <v>0</v>
      </c>
      <c r="BI281" s="158">
        <f t="shared" si="78"/>
        <v>0</v>
      </c>
      <c r="BJ281" s="20" t="s">
        <v>79</v>
      </c>
      <c r="BK281" s="158">
        <f t="shared" si="79"/>
        <v>0</v>
      </c>
      <c r="BL281" s="20" t="s">
        <v>202</v>
      </c>
      <c r="BM281" s="157" t="s">
        <v>2684</v>
      </c>
    </row>
    <row r="282" spans="1:65" s="2" customFormat="1" ht="49.15" customHeight="1">
      <c r="A282" s="35"/>
      <c r="B282" s="145"/>
      <c r="C282" s="146" t="s">
        <v>1619</v>
      </c>
      <c r="D282" s="146" t="s">
        <v>197</v>
      </c>
      <c r="E282" s="147" t="s">
        <v>6397</v>
      </c>
      <c r="F282" s="148" t="s">
        <v>6398</v>
      </c>
      <c r="G282" s="149" t="s">
        <v>4903</v>
      </c>
      <c r="H282" s="150">
        <v>2</v>
      </c>
      <c r="I282" s="151"/>
      <c r="J282" s="152">
        <f t="shared" si="70"/>
        <v>0</v>
      </c>
      <c r="K282" s="148" t="s">
        <v>6041</v>
      </c>
      <c r="L282" s="36"/>
      <c r="M282" s="153" t="s">
        <v>3</v>
      </c>
      <c r="N282" s="154" t="s">
        <v>43</v>
      </c>
      <c r="O282" s="56"/>
      <c r="P282" s="155">
        <f t="shared" si="71"/>
        <v>0</v>
      </c>
      <c r="Q282" s="155">
        <v>0</v>
      </c>
      <c r="R282" s="155">
        <f t="shared" si="72"/>
        <v>0</v>
      </c>
      <c r="S282" s="155">
        <v>0</v>
      </c>
      <c r="T282" s="156">
        <f t="shared" si="73"/>
        <v>0</v>
      </c>
      <c r="U282" s="35"/>
      <c r="V282" s="35"/>
      <c r="W282" s="35"/>
      <c r="X282" s="35"/>
      <c r="Y282" s="35"/>
      <c r="Z282" s="35"/>
      <c r="AA282" s="35"/>
      <c r="AB282" s="35"/>
      <c r="AC282" s="35"/>
      <c r="AD282" s="35"/>
      <c r="AE282" s="35"/>
      <c r="AR282" s="157" t="s">
        <v>202</v>
      </c>
      <c r="AT282" s="157" t="s">
        <v>197</v>
      </c>
      <c r="AU282" s="157" t="s">
        <v>81</v>
      </c>
      <c r="AY282" s="20" t="s">
        <v>195</v>
      </c>
      <c r="BE282" s="158">
        <f t="shared" si="74"/>
        <v>0</v>
      </c>
      <c r="BF282" s="158">
        <f t="shared" si="75"/>
        <v>0</v>
      </c>
      <c r="BG282" s="158">
        <f t="shared" si="76"/>
        <v>0</v>
      </c>
      <c r="BH282" s="158">
        <f t="shared" si="77"/>
        <v>0</v>
      </c>
      <c r="BI282" s="158">
        <f t="shared" si="78"/>
        <v>0</v>
      </c>
      <c r="BJ282" s="20" t="s">
        <v>79</v>
      </c>
      <c r="BK282" s="158">
        <f t="shared" si="79"/>
        <v>0</v>
      </c>
      <c r="BL282" s="20" t="s">
        <v>202</v>
      </c>
      <c r="BM282" s="157" t="s">
        <v>2694</v>
      </c>
    </row>
    <row r="283" spans="1:65" s="2" customFormat="1" ht="49.15" customHeight="1">
      <c r="A283" s="35"/>
      <c r="B283" s="145"/>
      <c r="C283" s="146" t="s">
        <v>1624</v>
      </c>
      <c r="D283" s="146" t="s">
        <v>197</v>
      </c>
      <c r="E283" s="147" t="s">
        <v>6399</v>
      </c>
      <c r="F283" s="148" t="s">
        <v>6400</v>
      </c>
      <c r="G283" s="149" t="s">
        <v>4903</v>
      </c>
      <c r="H283" s="150">
        <v>1</v>
      </c>
      <c r="I283" s="151"/>
      <c r="J283" s="152">
        <f t="shared" si="70"/>
        <v>0</v>
      </c>
      <c r="K283" s="148" t="s">
        <v>6041</v>
      </c>
      <c r="L283" s="36"/>
      <c r="M283" s="153" t="s">
        <v>3</v>
      </c>
      <c r="N283" s="154" t="s">
        <v>43</v>
      </c>
      <c r="O283" s="56"/>
      <c r="P283" s="155">
        <f t="shared" si="71"/>
        <v>0</v>
      </c>
      <c r="Q283" s="155">
        <v>0</v>
      </c>
      <c r="R283" s="155">
        <f t="shared" si="72"/>
        <v>0</v>
      </c>
      <c r="S283" s="155">
        <v>0</v>
      </c>
      <c r="T283" s="156">
        <f t="shared" si="73"/>
        <v>0</v>
      </c>
      <c r="U283" s="35"/>
      <c r="V283" s="35"/>
      <c r="W283" s="35"/>
      <c r="X283" s="35"/>
      <c r="Y283" s="35"/>
      <c r="Z283" s="35"/>
      <c r="AA283" s="35"/>
      <c r="AB283" s="35"/>
      <c r="AC283" s="35"/>
      <c r="AD283" s="35"/>
      <c r="AE283" s="35"/>
      <c r="AR283" s="157" t="s">
        <v>202</v>
      </c>
      <c r="AT283" s="157" t="s">
        <v>197</v>
      </c>
      <c r="AU283" s="157" t="s">
        <v>81</v>
      </c>
      <c r="AY283" s="20" t="s">
        <v>195</v>
      </c>
      <c r="BE283" s="158">
        <f t="shared" si="74"/>
        <v>0</v>
      </c>
      <c r="BF283" s="158">
        <f t="shared" si="75"/>
        <v>0</v>
      </c>
      <c r="BG283" s="158">
        <f t="shared" si="76"/>
        <v>0</v>
      </c>
      <c r="BH283" s="158">
        <f t="shared" si="77"/>
        <v>0</v>
      </c>
      <c r="BI283" s="158">
        <f t="shared" si="78"/>
        <v>0</v>
      </c>
      <c r="BJ283" s="20" t="s">
        <v>79</v>
      </c>
      <c r="BK283" s="158">
        <f t="shared" si="79"/>
        <v>0</v>
      </c>
      <c r="BL283" s="20" t="s">
        <v>202</v>
      </c>
      <c r="BM283" s="157" t="s">
        <v>2705</v>
      </c>
    </row>
    <row r="284" spans="1:65" s="2" customFormat="1" ht="49.15" customHeight="1">
      <c r="A284" s="35"/>
      <c r="B284" s="145"/>
      <c r="C284" s="146" t="s">
        <v>1628</v>
      </c>
      <c r="D284" s="146" t="s">
        <v>197</v>
      </c>
      <c r="E284" s="147" t="s">
        <v>6401</v>
      </c>
      <c r="F284" s="148" t="s">
        <v>6402</v>
      </c>
      <c r="G284" s="149" t="s">
        <v>4903</v>
      </c>
      <c r="H284" s="150">
        <v>1</v>
      </c>
      <c r="I284" s="151"/>
      <c r="J284" s="152">
        <f t="shared" si="70"/>
        <v>0</v>
      </c>
      <c r="K284" s="148" t="s">
        <v>6041</v>
      </c>
      <c r="L284" s="36"/>
      <c r="M284" s="153" t="s">
        <v>3</v>
      </c>
      <c r="N284" s="154" t="s">
        <v>43</v>
      </c>
      <c r="O284" s="56"/>
      <c r="P284" s="155">
        <f t="shared" si="71"/>
        <v>0</v>
      </c>
      <c r="Q284" s="155">
        <v>0</v>
      </c>
      <c r="R284" s="155">
        <f t="shared" si="72"/>
        <v>0</v>
      </c>
      <c r="S284" s="155">
        <v>0</v>
      </c>
      <c r="T284" s="156">
        <f t="shared" si="73"/>
        <v>0</v>
      </c>
      <c r="U284" s="35"/>
      <c r="V284" s="35"/>
      <c r="W284" s="35"/>
      <c r="X284" s="35"/>
      <c r="Y284" s="35"/>
      <c r="Z284" s="35"/>
      <c r="AA284" s="35"/>
      <c r="AB284" s="35"/>
      <c r="AC284" s="35"/>
      <c r="AD284" s="35"/>
      <c r="AE284" s="35"/>
      <c r="AR284" s="157" t="s">
        <v>202</v>
      </c>
      <c r="AT284" s="157" t="s">
        <v>197</v>
      </c>
      <c r="AU284" s="157" t="s">
        <v>81</v>
      </c>
      <c r="AY284" s="20" t="s">
        <v>195</v>
      </c>
      <c r="BE284" s="158">
        <f t="shared" si="74"/>
        <v>0</v>
      </c>
      <c r="BF284" s="158">
        <f t="shared" si="75"/>
        <v>0</v>
      </c>
      <c r="BG284" s="158">
        <f t="shared" si="76"/>
        <v>0</v>
      </c>
      <c r="BH284" s="158">
        <f t="shared" si="77"/>
        <v>0</v>
      </c>
      <c r="BI284" s="158">
        <f t="shared" si="78"/>
        <v>0</v>
      </c>
      <c r="BJ284" s="20" t="s">
        <v>79</v>
      </c>
      <c r="BK284" s="158">
        <f t="shared" si="79"/>
        <v>0</v>
      </c>
      <c r="BL284" s="20" t="s">
        <v>202</v>
      </c>
      <c r="BM284" s="157" t="s">
        <v>2711</v>
      </c>
    </row>
    <row r="285" spans="1:65" s="2" customFormat="1" ht="49.15" customHeight="1">
      <c r="A285" s="35"/>
      <c r="B285" s="145"/>
      <c r="C285" s="146" t="s">
        <v>1634</v>
      </c>
      <c r="D285" s="146" t="s">
        <v>197</v>
      </c>
      <c r="E285" s="147" t="s">
        <v>6403</v>
      </c>
      <c r="F285" s="148" t="s">
        <v>6404</v>
      </c>
      <c r="G285" s="149" t="s">
        <v>4903</v>
      </c>
      <c r="H285" s="150">
        <v>1</v>
      </c>
      <c r="I285" s="151"/>
      <c r="J285" s="152">
        <f t="shared" si="70"/>
        <v>0</v>
      </c>
      <c r="K285" s="148" t="s">
        <v>6041</v>
      </c>
      <c r="L285" s="36"/>
      <c r="M285" s="153" t="s">
        <v>3</v>
      </c>
      <c r="N285" s="154" t="s">
        <v>43</v>
      </c>
      <c r="O285" s="56"/>
      <c r="P285" s="155">
        <f t="shared" si="71"/>
        <v>0</v>
      </c>
      <c r="Q285" s="155">
        <v>0</v>
      </c>
      <c r="R285" s="155">
        <f t="shared" si="72"/>
        <v>0</v>
      </c>
      <c r="S285" s="155">
        <v>0</v>
      </c>
      <c r="T285" s="156">
        <f t="shared" si="73"/>
        <v>0</v>
      </c>
      <c r="U285" s="35"/>
      <c r="V285" s="35"/>
      <c r="W285" s="35"/>
      <c r="X285" s="35"/>
      <c r="Y285" s="35"/>
      <c r="Z285" s="35"/>
      <c r="AA285" s="35"/>
      <c r="AB285" s="35"/>
      <c r="AC285" s="35"/>
      <c r="AD285" s="35"/>
      <c r="AE285" s="35"/>
      <c r="AR285" s="157" t="s">
        <v>202</v>
      </c>
      <c r="AT285" s="157" t="s">
        <v>197</v>
      </c>
      <c r="AU285" s="157" t="s">
        <v>81</v>
      </c>
      <c r="AY285" s="20" t="s">
        <v>195</v>
      </c>
      <c r="BE285" s="158">
        <f t="shared" si="74"/>
        <v>0</v>
      </c>
      <c r="BF285" s="158">
        <f t="shared" si="75"/>
        <v>0</v>
      </c>
      <c r="BG285" s="158">
        <f t="shared" si="76"/>
        <v>0</v>
      </c>
      <c r="BH285" s="158">
        <f t="shared" si="77"/>
        <v>0</v>
      </c>
      <c r="BI285" s="158">
        <f t="shared" si="78"/>
        <v>0</v>
      </c>
      <c r="BJ285" s="20" t="s">
        <v>79</v>
      </c>
      <c r="BK285" s="158">
        <f t="shared" si="79"/>
        <v>0</v>
      </c>
      <c r="BL285" s="20" t="s">
        <v>202</v>
      </c>
      <c r="BM285" s="157" t="s">
        <v>2719</v>
      </c>
    </row>
    <row r="286" spans="1:65" s="2" customFormat="1" ht="49.15" customHeight="1">
      <c r="A286" s="35"/>
      <c r="B286" s="145"/>
      <c r="C286" s="146" t="s">
        <v>1644</v>
      </c>
      <c r="D286" s="146" t="s">
        <v>197</v>
      </c>
      <c r="E286" s="147" t="s">
        <v>6405</v>
      </c>
      <c r="F286" s="148" t="s">
        <v>6406</v>
      </c>
      <c r="G286" s="149" t="s">
        <v>4903</v>
      </c>
      <c r="H286" s="150">
        <v>1</v>
      </c>
      <c r="I286" s="151"/>
      <c r="J286" s="152">
        <f t="shared" si="70"/>
        <v>0</v>
      </c>
      <c r="K286" s="148" t="s">
        <v>6041</v>
      </c>
      <c r="L286" s="36"/>
      <c r="M286" s="153" t="s">
        <v>3</v>
      </c>
      <c r="N286" s="154" t="s">
        <v>43</v>
      </c>
      <c r="O286" s="56"/>
      <c r="P286" s="155">
        <f t="shared" si="71"/>
        <v>0</v>
      </c>
      <c r="Q286" s="155">
        <v>0</v>
      </c>
      <c r="R286" s="155">
        <f t="shared" si="72"/>
        <v>0</v>
      </c>
      <c r="S286" s="155">
        <v>0</v>
      </c>
      <c r="T286" s="156">
        <f t="shared" si="73"/>
        <v>0</v>
      </c>
      <c r="U286" s="35"/>
      <c r="V286" s="35"/>
      <c r="W286" s="35"/>
      <c r="X286" s="35"/>
      <c r="Y286" s="35"/>
      <c r="Z286" s="35"/>
      <c r="AA286" s="35"/>
      <c r="AB286" s="35"/>
      <c r="AC286" s="35"/>
      <c r="AD286" s="35"/>
      <c r="AE286" s="35"/>
      <c r="AR286" s="157" t="s">
        <v>202</v>
      </c>
      <c r="AT286" s="157" t="s">
        <v>197</v>
      </c>
      <c r="AU286" s="157" t="s">
        <v>81</v>
      </c>
      <c r="AY286" s="20" t="s">
        <v>195</v>
      </c>
      <c r="BE286" s="158">
        <f t="shared" si="74"/>
        <v>0</v>
      </c>
      <c r="BF286" s="158">
        <f t="shared" si="75"/>
        <v>0</v>
      </c>
      <c r="BG286" s="158">
        <f t="shared" si="76"/>
        <v>0</v>
      </c>
      <c r="BH286" s="158">
        <f t="shared" si="77"/>
        <v>0</v>
      </c>
      <c r="BI286" s="158">
        <f t="shared" si="78"/>
        <v>0</v>
      </c>
      <c r="BJ286" s="20" t="s">
        <v>79</v>
      </c>
      <c r="BK286" s="158">
        <f t="shared" si="79"/>
        <v>0</v>
      </c>
      <c r="BL286" s="20" t="s">
        <v>202</v>
      </c>
      <c r="BM286" s="157" t="s">
        <v>2731</v>
      </c>
    </row>
    <row r="287" spans="1:65" s="2" customFormat="1" ht="49.15" customHeight="1">
      <c r="A287" s="35"/>
      <c r="B287" s="145"/>
      <c r="C287" s="146" t="s">
        <v>1658</v>
      </c>
      <c r="D287" s="146" t="s">
        <v>197</v>
      </c>
      <c r="E287" s="147" t="s">
        <v>6407</v>
      </c>
      <c r="F287" s="148" t="s">
        <v>6408</v>
      </c>
      <c r="G287" s="149" t="s">
        <v>4903</v>
      </c>
      <c r="H287" s="150">
        <v>1</v>
      </c>
      <c r="I287" s="151"/>
      <c r="J287" s="152">
        <f t="shared" si="70"/>
        <v>0</v>
      </c>
      <c r="K287" s="148" t="s">
        <v>6041</v>
      </c>
      <c r="L287" s="36"/>
      <c r="M287" s="153" t="s">
        <v>3</v>
      </c>
      <c r="N287" s="154" t="s">
        <v>43</v>
      </c>
      <c r="O287" s="56"/>
      <c r="P287" s="155">
        <f t="shared" si="71"/>
        <v>0</v>
      </c>
      <c r="Q287" s="155">
        <v>0</v>
      </c>
      <c r="R287" s="155">
        <f t="shared" si="72"/>
        <v>0</v>
      </c>
      <c r="S287" s="155">
        <v>0</v>
      </c>
      <c r="T287" s="156">
        <f t="shared" si="73"/>
        <v>0</v>
      </c>
      <c r="U287" s="35"/>
      <c r="V287" s="35"/>
      <c r="W287" s="35"/>
      <c r="X287" s="35"/>
      <c r="Y287" s="35"/>
      <c r="Z287" s="35"/>
      <c r="AA287" s="35"/>
      <c r="AB287" s="35"/>
      <c r="AC287" s="35"/>
      <c r="AD287" s="35"/>
      <c r="AE287" s="35"/>
      <c r="AR287" s="157" t="s">
        <v>202</v>
      </c>
      <c r="AT287" s="157" t="s">
        <v>197</v>
      </c>
      <c r="AU287" s="157" t="s">
        <v>81</v>
      </c>
      <c r="AY287" s="20" t="s">
        <v>195</v>
      </c>
      <c r="BE287" s="158">
        <f t="shared" si="74"/>
        <v>0</v>
      </c>
      <c r="BF287" s="158">
        <f t="shared" si="75"/>
        <v>0</v>
      </c>
      <c r="BG287" s="158">
        <f t="shared" si="76"/>
        <v>0</v>
      </c>
      <c r="BH287" s="158">
        <f t="shared" si="77"/>
        <v>0</v>
      </c>
      <c r="BI287" s="158">
        <f t="shared" si="78"/>
        <v>0</v>
      </c>
      <c r="BJ287" s="20" t="s">
        <v>79</v>
      </c>
      <c r="BK287" s="158">
        <f t="shared" si="79"/>
        <v>0</v>
      </c>
      <c r="BL287" s="20" t="s">
        <v>202</v>
      </c>
      <c r="BM287" s="157" t="s">
        <v>2740</v>
      </c>
    </row>
    <row r="288" spans="1:65" s="2" customFormat="1" ht="49.15" customHeight="1">
      <c r="A288" s="35"/>
      <c r="B288" s="145"/>
      <c r="C288" s="146" t="s">
        <v>1665</v>
      </c>
      <c r="D288" s="146" t="s">
        <v>197</v>
      </c>
      <c r="E288" s="147" t="s">
        <v>6409</v>
      </c>
      <c r="F288" s="148" t="s">
        <v>6410</v>
      </c>
      <c r="G288" s="149" t="s">
        <v>4903</v>
      </c>
      <c r="H288" s="150">
        <v>5</v>
      </c>
      <c r="I288" s="151"/>
      <c r="J288" s="152">
        <f t="shared" si="70"/>
        <v>0</v>
      </c>
      <c r="K288" s="148" t="s">
        <v>6041</v>
      </c>
      <c r="L288" s="36"/>
      <c r="M288" s="153" t="s">
        <v>3</v>
      </c>
      <c r="N288" s="154" t="s">
        <v>43</v>
      </c>
      <c r="O288" s="56"/>
      <c r="P288" s="155">
        <f t="shared" si="71"/>
        <v>0</v>
      </c>
      <c r="Q288" s="155">
        <v>0</v>
      </c>
      <c r="R288" s="155">
        <f t="shared" si="72"/>
        <v>0</v>
      </c>
      <c r="S288" s="155">
        <v>0</v>
      </c>
      <c r="T288" s="156">
        <f t="shared" si="73"/>
        <v>0</v>
      </c>
      <c r="U288" s="35"/>
      <c r="V288" s="35"/>
      <c r="W288" s="35"/>
      <c r="X288" s="35"/>
      <c r="Y288" s="35"/>
      <c r="Z288" s="35"/>
      <c r="AA288" s="35"/>
      <c r="AB288" s="35"/>
      <c r="AC288" s="35"/>
      <c r="AD288" s="35"/>
      <c r="AE288" s="35"/>
      <c r="AR288" s="157" t="s">
        <v>202</v>
      </c>
      <c r="AT288" s="157" t="s">
        <v>197</v>
      </c>
      <c r="AU288" s="157" t="s">
        <v>81</v>
      </c>
      <c r="AY288" s="20" t="s">
        <v>195</v>
      </c>
      <c r="BE288" s="158">
        <f t="shared" si="74"/>
        <v>0</v>
      </c>
      <c r="BF288" s="158">
        <f t="shared" si="75"/>
        <v>0</v>
      </c>
      <c r="BG288" s="158">
        <f t="shared" si="76"/>
        <v>0</v>
      </c>
      <c r="BH288" s="158">
        <f t="shared" si="77"/>
        <v>0</v>
      </c>
      <c r="BI288" s="158">
        <f t="shared" si="78"/>
        <v>0</v>
      </c>
      <c r="BJ288" s="20" t="s">
        <v>79</v>
      </c>
      <c r="BK288" s="158">
        <f t="shared" si="79"/>
        <v>0</v>
      </c>
      <c r="BL288" s="20" t="s">
        <v>202</v>
      </c>
      <c r="BM288" s="157" t="s">
        <v>2748</v>
      </c>
    </row>
    <row r="289" spans="1:65" s="2" customFormat="1" ht="49.15" customHeight="1">
      <c r="A289" s="35"/>
      <c r="B289" s="145"/>
      <c r="C289" s="146" t="s">
        <v>1670</v>
      </c>
      <c r="D289" s="146" t="s">
        <v>197</v>
      </c>
      <c r="E289" s="147" t="s">
        <v>6411</v>
      </c>
      <c r="F289" s="148" t="s">
        <v>6412</v>
      </c>
      <c r="G289" s="149" t="s">
        <v>4903</v>
      </c>
      <c r="H289" s="150">
        <v>2</v>
      </c>
      <c r="I289" s="151"/>
      <c r="J289" s="152">
        <f t="shared" si="70"/>
        <v>0</v>
      </c>
      <c r="K289" s="148" t="s">
        <v>6041</v>
      </c>
      <c r="L289" s="36"/>
      <c r="M289" s="153" t="s">
        <v>3</v>
      </c>
      <c r="N289" s="154" t="s">
        <v>43</v>
      </c>
      <c r="O289" s="56"/>
      <c r="P289" s="155">
        <f t="shared" si="71"/>
        <v>0</v>
      </c>
      <c r="Q289" s="155">
        <v>0</v>
      </c>
      <c r="R289" s="155">
        <f t="shared" si="72"/>
        <v>0</v>
      </c>
      <c r="S289" s="155">
        <v>0</v>
      </c>
      <c r="T289" s="156">
        <f t="shared" si="73"/>
        <v>0</v>
      </c>
      <c r="U289" s="35"/>
      <c r="V289" s="35"/>
      <c r="W289" s="35"/>
      <c r="X289" s="35"/>
      <c r="Y289" s="35"/>
      <c r="Z289" s="35"/>
      <c r="AA289" s="35"/>
      <c r="AB289" s="35"/>
      <c r="AC289" s="35"/>
      <c r="AD289" s="35"/>
      <c r="AE289" s="35"/>
      <c r="AR289" s="157" t="s">
        <v>202</v>
      </c>
      <c r="AT289" s="157" t="s">
        <v>197</v>
      </c>
      <c r="AU289" s="157" t="s">
        <v>81</v>
      </c>
      <c r="AY289" s="20" t="s">
        <v>195</v>
      </c>
      <c r="BE289" s="158">
        <f t="shared" si="74"/>
        <v>0</v>
      </c>
      <c r="BF289" s="158">
        <f t="shared" si="75"/>
        <v>0</v>
      </c>
      <c r="BG289" s="158">
        <f t="shared" si="76"/>
        <v>0</v>
      </c>
      <c r="BH289" s="158">
        <f t="shared" si="77"/>
        <v>0</v>
      </c>
      <c r="BI289" s="158">
        <f t="shared" si="78"/>
        <v>0</v>
      </c>
      <c r="BJ289" s="20" t="s">
        <v>79</v>
      </c>
      <c r="BK289" s="158">
        <f t="shared" si="79"/>
        <v>0</v>
      </c>
      <c r="BL289" s="20" t="s">
        <v>202</v>
      </c>
      <c r="BM289" s="157" t="s">
        <v>2759</v>
      </c>
    </row>
    <row r="290" spans="1:65" s="2" customFormat="1" ht="49.15" customHeight="1">
      <c r="A290" s="35"/>
      <c r="B290" s="145"/>
      <c r="C290" s="146" t="s">
        <v>1674</v>
      </c>
      <c r="D290" s="146" t="s">
        <v>197</v>
      </c>
      <c r="E290" s="147" t="s">
        <v>6413</v>
      </c>
      <c r="F290" s="148" t="s">
        <v>6414</v>
      </c>
      <c r="G290" s="149" t="s">
        <v>4903</v>
      </c>
      <c r="H290" s="150">
        <v>1</v>
      </c>
      <c r="I290" s="151"/>
      <c r="J290" s="152">
        <f t="shared" si="70"/>
        <v>0</v>
      </c>
      <c r="K290" s="148" t="s">
        <v>6041</v>
      </c>
      <c r="L290" s="36"/>
      <c r="M290" s="153" t="s">
        <v>3</v>
      </c>
      <c r="N290" s="154" t="s">
        <v>43</v>
      </c>
      <c r="O290" s="56"/>
      <c r="P290" s="155">
        <f t="shared" si="71"/>
        <v>0</v>
      </c>
      <c r="Q290" s="155">
        <v>0</v>
      </c>
      <c r="R290" s="155">
        <f t="shared" si="72"/>
        <v>0</v>
      </c>
      <c r="S290" s="155">
        <v>0</v>
      </c>
      <c r="T290" s="156">
        <f t="shared" si="73"/>
        <v>0</v>
      </c>
      <c r="U290" s="35"/>
      <c r="V290" s="35"/>
      <c r="W290" s="35"/>
      <c r="X290" s="35"/>
      <c r="Y290" s="35"/>
      <c r="Z290" s="35"/>
      <c r="AA290" s="35"/>
      <c r="AB290" s="35"/>
      <c r="AC290" s="35"/>
      <c r="AD290" s="35"/>
      <c r="AE290" s="35"/>
      <c r="AR290" s="157" t="s">
        <v>202</v>
      </c>
      <c r="AT290" s="157" t="s">
        <v>197</v>
      </c>
      <c r="AU290" s="157" t="s">
        <v>81</v>
      </c>
      <c r="AY290" s="20" t="s">
        <v>195</v>
      </c>
      <c r="BE290" s="158">
        <f t="shared" si="74"/>
        <v>0</v>
      </c>
      <c r="BF290" s="158">
        <f t="shared" si="75"/>
        <v>0</v>
      </c>
      <c r="BG290" s="158">
        <f t="shared" si="76"/>
        <v>0</v>
      </c>
      <c r="BH290" s="158">
        <f t="shared" si="77"/>
        <v>0</v>
      </c>
      <c r="BI290" s="158">
        <f t="shared" si="78"/>
        <v>0</v>
      </c>
      <c r="BJ290" s="20" t="s">
        <v>79</v>
      </c>
      <c r="BK290" s="158">
        <f t="shared" si="79"/>
        <v>0</v>
      </c>
      <c r="BL290" s="20" t="s">
        <v>202</v>
      </c>
      <c r="BM290" s="157" t="s">
        <v>2766</v>
      </c>
    </row>
    <row r="291" spans="1:65" s="2" customFormat="1" ht="49.15" customHeight="1">
      <c r="A291" s="35"/>
      <c r="B291" s="145"/>
      <c r="C291" s="146" t="s">
        <v>1678</v>
      </c>
      <c r="D291" s="146" t="s">
        <v>197</v>
      </c>
      <c r="E291" s="147" t="s">
        <v>6415</v>
      </c>
      <c r="F291" s="148" t="s">
        <v>6416</v>
      </c>
      <c r="G291" s="149" t="s">
        <v>4903</v>
      </c>
      <c r="H291" s="150">
        <v>6</v>
      </c>
      <c r="I291" s="151"/>
      <c r="J291" s="152">
        <f t="shared" si="70"/>
        <v>0</v>
      </c>
      <c r="K291" s="148" t="s">
        <v>6041</v>
      </c>
      <c r="L291" s="36"/>
      <c r="M291" s="153" t="s">
        <v>3</v>
      </c>
      <c r="N291" s="154" t="s">
        <v>43</v>
      </c>
      <c r="O291" s="56"/>
      <c r="P291" s="155">
        <f t="shared" si="71"/>
        <v>0</v>
      </c>
      <c r="Q291" s="155">
        <v>0</v>
      </c>
      <c r="R291" s="155">
        <f t="shared" si="72"/>
        <v>0</v>
      </c>
      <c r="S291" s="155">
        <v>0</v>
      </c>
      <c r="T291" s="156">
        <f t="shared" si="73"/>
        <v>0</v>
      </c>
      <c r="U291" s="35"/>
      <c r="V291" s="35"/>
      <c r="W291" s="35"/>
      <c r="X291" s="35"/>
      <c r="Y291" s="35"/>
      <c r="Z291" s="35"/>
      <c r="AA291" s="35"/>
      <c r="AB291" s="35"/>
      <c r="AC291" s="35"/>
      <c r="AD291" s="35"/>
      <c r="AE291" s="35"/>
      <c r="AR291" s="157" t="s">
        <v>202</v>
      </c>
      <c r="AT291" s="157" t="s">
        <v>197</v>
      </c>
      <c r="AU291" s="157" t="s">
        <v>81</v>
      </c>
      <c r="AY291" s="20" t="s">
        <v>195</v>
      </c>
      <c r="BE291" s="158">
        <f t="shared" si="74"/>
        <v>0</v>
      </c>
      <c r="BF291" s="158">
        <f t="shared" si="75"/>
        <v>0</v>
      </c>
      <c r="BG291" s="158">
        <f t="shared" si="76"/>
        <v>0</v>
      </c>
      <c r="BH291" s="158">
        <f t="shared" si="77"/>
        <v>0</v>
      </c>
      <c r="BI291" s="158">
        <f t="shared" si="78"/>
        <v>0</v>
      </c>
      <c r="BJ291" s="20" t="s">
        <v>79</v>
      </c>
      <c r="BK291" s="158">
        <f t="shared" si="79"/>
        <v>0</v>
      </c>
      <c r="BL291" s="20" t="s">
        <v>202</v>
      </c>
      <c r="BM291" s="157" t="s">
        <v>2775</v>
      </c>
    </row>
    <row r="292" spans="1:65" s="2" customFormat="1" ht="49.15" customHeight="1">
      <c r="A292" s="35"/>
      <c r="B292" s="145"/>
      <c r="C292" s="146" t="s">
        <v>1693</v>
      </c>
      <c r="D292" s="146" t="s">
        <v>197</v>
      </c>
      <c r="E292" s="147" t="s">
        <v>6417</v>
      </c>
      <c r="F292" s="148" t="s">
        <v>6418</v>
      </c>
      <c r="G292" s="149" t="s">
        <v>4903</v>
      </c>
      <c r="H292" s="150">
        <v>1</v>
      </c>
      <c r="I292" s="151"/>
      <c r="J292" s="152">
        <f t="shared" si="70"/>
        <v>0</v>
      </c>
      <c r="K292" s="148" t="s">
        <v>6041</v>
      </c>
      <c r="L292" s="36"/>
      <c r="M292" s="153" t="s">
        <v>3</v>
      </c>
      <c r="N292" s="154" t="s">
        <v>43</v>
      </c>
      <c r="O292" s="56"/>
      <c r="P292" s="155">
        <f t="shared" si="71"/>
        <v>0</v>
      </c>
      <c r="Q292" s="155">
        <v>0</v>
      </c>
      <c r="R292" s="155">
        <f t="shared" si="72"/>
        <v>0</v>
      </c>
      <c r="S292" s="155">
        <v>0</v>
      </c>
      <c r="T292" s="156">
        <f t="shared" si="73"/>
        <v>0</v>
      </c>
      <c r="U292" s="35"/>
      <c r="V292" s="35"/>
      <c r="W292" s="35"/>
      <c r="X292" s="35"/>
      <c r="Y292" s="35"/>
      <c r="Z292" s="35"/>
      <c r="AA292" s="35"/>
      <c r="AB292" s="35"/>
      <c r="AC292" s="35"/>
      <c r="AD292" s="35"/>
      <c r="AE292" s="35"/>
      <c r="AR292" s="157" t="s">
        <v>202</v>
      </c>
      <c r="AT292" s="157" t="s">
        <v>197</v>
      </c>
      <c r="AU292" s="157" t="s">
        <v>81</v>
      </c>
      <c r="AY292" s="20" t="s">
        <v>195</v>
      </c>
      <c r="BE292" s="158">
        <f t="shared" si="74"/>
        <v>0</v>
      </c>
      <c r="BF292" s="158">
        <f t="shared" si="75"/>
        <v>0</v>
      </c>
      <c r="BG292" s="158">
        <f t="shared" si="76"/>
        <v>0</v>
      </c>
      <c r="BH292" s="158">
        <f t="shared" si="77"/>
        <v>0</v>
      </c>
      <c r="BI292" s="158">
        <f t="shared" si="78"/>
        <v>0</v>
      </c>
      <c r="BJ292" s="20" t="s">
        <v>79</v>
      </c>
      <c r="BK292" s="158">
        <f t="shared" si="79"/>
        <v>0</v>
      </c>
      <c r="BL292" s="20" t="s">
        <v>202</v>
      </c>
      <c r="BM292" s="157" t="s">
        <v>2785</v>
      </c>
    </row>
    <row r="293" spans="1:65" s="2" customFormat="1" ht="49.15" customHeight="1">
      <c r="A293" s="35"/>
      <c r="B293" s="145"/>
      <c r="C293" s="146" t="s">
        <v>1701</v>
      </c>
      <c r="D293" s="146" t="s">
        <v>197</v>
      </c>
      <c r="E293" s="147" t="s">
        <v>6419</v>
      </c>
      <c r="F293" s="148" t="s">
        <v>6420</v>
      </c>
      <c r="G293" s="149" t="s">
        <v>4903</v>
      </c>
      <c r="H293" s="150">
        <v>4</v>
      </c>
      <c r="I293" s="151"/>
      <c r="J293" s="152">
        <f t="shared" si="70"/>
        <v>0</v>
      </c>
      <c r="K293" s="148" t="s">
        <v>6041</v>
      </c>
      <c r="L293" s="36"/>
      <c r="M293" s="153" t="s">
        <v>3</v>
      </c>
      <c r="N293" s="154" t="s">
        <v>43</v>
      </c>
      <c r="O293" s="56"/>
      <c r="P293" s="155">
        <f t="shared" si="71"/>
        <v>0</v>
      </c>
      <c r="Q293" s="155">
        <v>0</v>
      </c>
      <c r="R293" s="155">
        <f t="shared" si="72"/>
        <v>0</v>
      </c>
      <c r="S293" s="155">
        <v>0</v>
      </c>
      <c r="T293" s="156">
        <f t="shared" si="73"/>
        <v>0</v>
      </c>
      <c r="U293" s="35"/>
      <c r="V293" s="35"/>
      <c r="W293" s="35"/>
      <c r="X293" s="35"/>
      <c r="Y293" s="35"/>
      <c r="Z293" s="35"/>
      <c r="AA293" s="35"/>
      <c r="AB293" s="35"/>
      <c r="AC293" s="35"/>
      <c r="AD293" s="35"/>
      <c r="AE293" s="35"/>
      <c r="AR293" s="157" t="s">
        <v>202</v>
      </c>
      <c r="AT293" s="157" t="s">
        <v>197</v>
      </c>
      <c r="AU293" s="157" t="s">
        <v>81</v>
      </c>
      <c r="AY293" s="20" t="s">
        <v>195</v>
      </c>
      <c r="BE293" s="158">
        <f t="shared" si="74"/>
        <v>0</v>
      </c>
      <c r="BF293" s="158">
        <f t="shared" si="75"/>
        <v>0</v>
      </c>
      <c r="BG293" s="158">
        <f t="shared" si="76"/>
        <v>0</v>
      </c>
      <c r="BH293" s="158">
        <f t="shared" si="77"/>
        <v>0</v>
      </c>
      <c r="BI293" s="158">
        <f t="shared" si="78"/>
        <v>0</v>
      </c>
      <c r="BJ293" s="20" t="s">
        <v>79</v>
      </c>
      <c r="BK293" s="158">
        <f t="shared" si="79"/>
        <v>0</v>
      </c>
      <c r="BL293" s="20" t="s">
        <v>202</v>
      </c>
      <c r="BM293" s="157" t="s">
        <v>2795</v>
      </c>
    </row>
    <row r="294" spans="1:65" s="2" customFormat="1" ht="49.15" customHeight="1">
      <c r="A294" s="35"/>
      <c r="B294" s="145"/>
      <c r="C294" s="146" t="s">
        <v>1708</v>
      </c>
      <c r="D294" s="146" t="s">
        <v>197</v>
      </c>
      <c r="E294" s="147" t="s">
        <v>6421</v>
      </c>
      <c r="F294" s="148" t="s">
        <v>6422</v>
      </c>
      <c r="G294" s="149" t="s">
        <v>4903</v>
      </c>
      <c r="H294" s="150">
        <v>1</v>
      </c>
      <c r="I294" s="151"/>
      <c r="J294" s="152">
        <f t="shared" si="70"/>
        <v>0</v>
      </c>
      <c r="K294" s="148" t="s">
        <v>6041</v>
      </c>
      <c r="L294" s="36"/>
      <c r="M294" s="153" t="s">
        <v>3</v>
      </c>
      <c r="N294" s="154" t="s">
        <v>43</v>
      </c>
      <c r="O294" s="56"/>
      <c r="P294" s="155">
        <f t="shared" si="71"/>
        <v>0</v>
      </c>
      <c r="Q294" s="155">
        <v>0</v>
      </c>
      <c r="R294" s="155">
        <f t="shared" si="72"/>
        <v>0</v>
      </c>
      <c r="S294" s="155">
        <v>0</v>
      </c>
      <c r="T294" s="156">
        <f t="shared" si="73"/>
        <v>0</v>
      </c>
      <c r="U294" s="35"/>
      <c r="V294" s="35"/>
      <c r="W294" s="35"/>
      <c r="X294" s="35"/>
      <c r="Y294" s="35"/>
      <c r="Z294" s="35"/>
      <c r="AA294" s="35"/>
      <c r="AB294" s="35"/>
      <c r="AC294" s="35"/>
      <c r="AD294" s="35"/>
      <c r="AE294" s="35"/>
      <c r="AR294" s="157" t="s">
        <v>202</v>
      </c>
      <c r="AT294" s="157" t="s">
        <v>197</v>
      </c>
      <c r="AU294" s="157" t="s">
        <v>81</v>
      </c>
      <c r="AY294" s="20" t="s">
        <v>195</v>
      </c>
      <c r="BE294" s="158">
        <f t="shared" si="74"/>
        <v>0</v>
      </c>
      <c r="BF294" s="158">
        <f t="shared" si="75"/>
        <v>0</v>
      </c>
      <c r="BG294" s="158">
        <f t="shared" si="76"/>
        <v>0</v>
      </c>
      <c r="BH294" s="158">
        <f t="shared" si="77"/>
        <v>0</v>
      </c>
      <c r="BI294" s="158">
        <f t="shared" si="78"/>
        <v>0</v>
      </c>
      <c r="BJ294" s="20" t="s">
        <v>79</v>
      </c>
      <c r="BK294" s="158">
        <f t="shared" si="79"/>
        <v>0</v>
      </c>
      <c r="BL294" s="20" t="s">
        <v>202</v>
      </c>
      <c r="BM294" s="157" t="s">
        <v>2807</v>
      </c>
    </row>
    <row r="295" spans="1:65" s="2" customFormat="1" ht="49.15" customHeight="1">
      <c r="A295" s="35"/>
      <c r="B295" s="145"/>
      <c r="C295" s="146" t="s">
        <v>1839</v>
      </c>
      <c r="D295" s="146" t="s">
        <v>197</v>
      </c>
      <c r="E295" s="147" t="s">
        <v>6423</v>
      </c>
      <c r="F295" s="148" t="s">
        <v>6424</v>
      </c>
      <c r="G295" s="149" t="s">
        <v>4903</v>
      </c>
      <c r="H295" s="150">
        <v>3</v>
      </c>
      <c r="I295" s="151"/>
      <c r="J295" s="152">
        <f t="shared" si="70"/>
        <v>0</v>
      </c>
      <c r="K295" s="148" t="s">
        <v>6041</v>
      </c>
      <c r="L295" s="36"/>
      <c r="M295" s="153" t="s">
        <v>3</v>
      </c>
      <c r="N295" s="154" t="s">
        <v>43</v>
      </c>
      <c r="O295" s="56"/>
      <c r="P295" s="155">
        <f t="shared" si="71"/>
        <v>0</v>
      </c>
      <c r="Q295" s="155">
        <v>0</v>
      </c>
      <c r="R295" s="155">
        <f t="shared" si="72"/>
        <v>0</v>
      </c>
      <c r="S295" s="155">
        <v>0</v>
      </c>
      <c r="T295" s="156">
        <f t="shared" si="73"/>
        <v>0</v>
      </c>
      <c r="U295" s="35"/>
      <c r="V295" s="35"/>
      <c r="W295" s="35"/>
      <c r="X295" s="35"/>
      <c r="Y295" s="35"/>
      <c r="Z295" s="35"/>
      <c r="AA295" s="35"/>
      <c r="AB295" s="35"/>
      <c r="AC295" s="35"/>
      <c r="AD295" s="35"/>
      <c r="AE295" s="35"/>
      <c r="AR295" s="157" t="s">
        <v>202</v>
      </c>
      <c r="AT295" s="157" t="s">
        <v>197</v>
      </c>
      <c r="AU295" s="157" t="s">
        <v>81</v>
      </c>
      <c r="AY295" s="20" t="s">
        <v>195</v>
      </c>
      <c r="BE295" s="158">
        <f t="shared" si="74"/>
        <v>0</v>
      </c>
      <c r="BF295" s="158">
        <f t="shared" si="75"/>
        <v>0</v>
      </c>
      <c r="BG295" s="158">
        <f t="shared" si="76"/>
        <v>0</v>
      </c>
      <c r="BH295" s="158">
        <f t="shared" si="77"/>
        <v>0</v>
      </c>
      <c r="BI295" s="158">
        <f t="shared" si="78"/>
        <v>0</v>
      </c>
      <c r="BJ295" s="20" t="s">
        <v>79</v>
      </c>
      <c r="BK295" s="158">
        <f t="shared" si="79"/>
        <v>0</v>
      </c>
      <c r="BL295" s="20" t="s">
        <v>202</v>
      </c>
      <c r="BM295" s="157" t="s">
        <v>2816</v>
      </c>
    </row>
    <row r="296" spans="1:65" s="2" customFormat="1" ht="49.15" customHeight="1">
      <c r="A296" s="35"/>
      <c r="B296" s="145"/>
      <c r="C296" s="146" t="s">
        <v>1844</v>
      </c>
      <c r="D296" s="146" t="s">
        <v>197</v>
      </c>
      <c r="E296" s="147" t="s">
        <v>6425</v>
      </c>
      <c r="F296" s="148" t="s">
        <v>6426</v>
      </c>
      <c r="G296" s="149" t="s">
        <v>4903</v>
      </c>
      <c r="H296" s="150">
        <v>1</v>
      </c>
      <c r="I296" s="151"/>
      <c r="J296" s="152">
        <f t="shared" si="70"/>
        <v>0</v>
      </c>
      <c r="K296" s="148" t="s">
        <v>6041</v>
      </c>
      <c r="L296" s="36"/>
      <c r="M296" s="153" t="s">
        <v>3</v>
      </c>
      <c r="N296" s="154" t="s">
        <v>43</v>
      </c>
      <c r="O296" s="56"/>
      <c r="P296" s="155">
        <f t="shared" si="71"/>
        <v>0</v>
      </c>
      <c r="Q296" s="155">
        <v>0</v>
      </c>
      <c r="R296" s="155">
        <f t="shared" si="72"/>
        <v>0</v>
      </c>
      <c r="S296" s="155">
        <v>0</v>
      </c>
      <c r="T296" s="156">
        <f t="shared" si="73"/>
        <v>0</v>
      </c>
      <c r="U296" s="35"/>
      <c r="V296" s="35"/>
      <c r="W296" s="35"/>
      <c r="X296" s="35"/>
      <c r="Y296" s="35"/>
      <c r="Z296" s="35"/>
      <c r="AA296" s="35"/>
      <c r="AB296" s="35"/>
      <c r="AC296" s="35"/>
      <c r="AD296" s="35"/>
      <c r="AE296" s="35"/>
      <c r="AR296" s="157" t="s">
        <v>202</v>
      </c>
      <c r="AT296" s="157" t="s">
        <v>197</v>
      </c>
      <c r="AU296" s="157" t="s">
        <v>81</v>
      </c>
      <c r="AY296" s="20" t="s">
        <v>195</v>
      </c>
      <c r="BE296" s="158">
        <f t="shared" si="74"/>
        <v>0</v>
      </c>
      <c r="BF296" s="158">
        <f t="shared" si="75"/>
        <v>0</v>
      </c>
      <c r="BG296" s="158">
        <f t="shared" si="76"/>
        <v>0</v>
      </c>
      <c r="BH296" s="158">
        <f t="shared" si="77"/>
        <v>0</v>
      </c>
      <c r="BI296" s="158">
        <f t="shared" si="78"/>
        <v>0</v>
      </c>
      <c r="BJ296" s="20" t="s">
        <v>79</v>
      </c>
      <c r="BK296" s="158">
        <f t="shared" si="79"/>
        <v>0</v>
      </c>
      <c r="BL296" s="20" t="s">
        <v>202</v>
      </c>
      <c r="BM296" s="157" t="s">
        <v>2827</v>
      </c>
    </row>
    <row r="297" spans="1:65" s="2" customFormat="1" ht="49.15" customHeight="1">
      <c r="A297" s="35"/>
      <c r="B297" s="145"/>
      <c r="C297" s="146" t="s">
        <v>1849</v>
      </c>
      <c r="D297" s="146" t="s">
        <v>197</v>
      </c>
      <c r="E297" s="147" t="s">
        <v>6427</v>
      </c>
      <c r="F297" s="148" t="s">
        <v>6428</v>
      </c>
      <c r="G297" s="149" t="s">
        <v>4903</v>
      </c>
      <c r="H297" s="150">
        <v>4</v>
      </c>
      <c r="I297" s="151"/>
      <c r="J297" s="152">
        <f t="shared" si="70"/>
        <v>0</v>
      </c>
      <c r="K297" s="148" t="s">
        <v>6041</v>
      </c>
      <c r="L297" s="36"/>
      <c r="M297" s="153" t="s">
        <v>3</v>
      </c>
      <c r="N297" s="154" t="s">
        <v>43</v>
      </c>
      <c r="O297" s="56"/>
      <c r="P297" s="155">
        <f t="shared" si="71"/>
        <v>0</v>
      </c>
      <c r="Q297" s="155">
        <v>0</v>
      </c>
      <c r="R297" s="155">
        <f t="shared" si="72"/>
        <v>0</v>
      </c>
      <c r="S297" s="155">
        <v>0</v>
      </c>
      <c r="T297" s="156">
        <f t="shared" si="73"/>
        <v>0</v>
      </c>
      <c r="U297" s="35"/>
      <c r="V297" s="35"/>
      <c r="W297" s="35"/>
      <c r="X297" s="35"/>
      <c r="Y297" s="35"/>
      <c r="Z297" s="35"/>
      <c r="AA297" s="35"/>
      <c r="AB297" s="35"/>
      <c r="AC297" s="35"/>
      <c r="AD297" s="35"/>
      <c r="AE297" s="35"/>
      <c r="AR297" s="157" t="s">
        <v>202</v>
      </c>
      <c r="AT297" s="157" t="s">
        <v>197</v>
      </c>
      <c r="AU297" s="157" t="s">
        <v>81</v>
      </c>
      <c r="AY297" s="20" t="s">
        <v>195</v>
      </c>
      <c r="BE297" s="158">
        <f t="shared" si="74"/>
        <v>0</v>
      </c>
      <c r="BF297" s="158">
        <f t="shared" si="75"/>
        <v>0</v>
      </c>
      <c r="BG297" s="158">
        <f t="shared" si="76"/>
        <v>0</v>
      </c>
      <c r="BH297" s="158">
        <f t="shared" si="77"/>
        <v>0</v>
      </c>
      <c r="BI297" s="158">
        <f t="shared" si="78"/>
        <v>0</v>
      </c>
      <c r="BJ297" s="20" t="s">
        <v>79</v>
      </c>
      <c r="BK297" s="158">
        <f t="shared" si="79"/>
        <v>0</v>
      </c>
      <c r="BL297" s="20" t="s">
        <v>202</v>
      </c>
      <c r="BM297" s="157" t="s">
        <v>2835</v>
      </c>
    </row>
    <row r="298" spans="1:65" s="2" customFormat="1" ht="37.9" customHeight="1">
      <c r="A298" s="35"/>
      <c r="B298" s="145"/>
      <c r="C298" s="146" t="s">
        <v>1857</v>
      </c>
      <c r="D298" s="146" t="s">
        <v>197</v>
      </c>
      <c r="E298" s="147" t="s">
        <v>6429</v>
      </c>
      <c r="F298" s="148" t="s">
        <v>6430</v>
      </c>
      <c r="G298" s="149" t="s">
        <v>4903</v>
      </c>
      <c r="H298" s="150">
        <v>1</v>
      </c>
      <c r="I298" s="151"/>
      <c r="J298" s="152">
        <f t="shared" si="70"/>
        <v>0</v>
      </c>
      <c r="K298" s="148" t="s">
        <v>6041</v>
      </c>
      <c r="L298" s="36"/>
      <c r="M298" s="153" t="s">
        <v>3</v>
      </c>
      <c r="N298" s="154" t="s">
        <v>43</v>
      </c>
      <c r="O298" s="56"/>
      <c r="P298" s="155">
        <f t="shared" si="71"/>
        <v>0</v>
      </c>
      <c r="Q298" s="155">
        <v>0</v>
      </c>
      <c r="R298" s="155">
        <f t="shared" si="72"/>
        <v>0</v>
      </c>
      <c r="S298" s="155">
        <v>0</v>
      </c>
      <c r="T298" s="156">
        <f t="shared" si="73"/>
        <v>0</v>
      </c>
      <c r="U298" s="35"/>
      <c r="V298" s="35"/>
      <c r="W298" s="35"/>
      <c r="X298" s="35"/>
      <c r="Y298" s="35"/>
      <c r="Z298" s="35"/>
      <c r="AA298" s="35"/>
      <c r="AB298" s="35"/>
      <c r="AC298" s="35"/>
      <c r="AD298" s="35"/>
      <c r="AE298" s="35"/>
      <c r="AR298" s="157" t="s">
        <v>202</v>
      </c>
      <c r="AT298" s="157" t="s">
        <v>197</v>
      </c>
      <c r="AU298" s="157" t="s">
        <v>81</v>
      </c>
      <c r="AY298" s="20" t="s">
        <v>195</v>
      </c>
      <c r="BE298" s="158">
        <f t="shared" si="74"/>
        <v>0</v>
      </c>
      <c r="BF298" s="158">
        <f t="shared" si="75"/>
        <v>0</v>
      </c>
      <c r="BG298" s="158">
        <f t="shared" si="76"/>
        <v>0</v>
      </c>
      <c r="BH298" s="158">
        <f t="shared" si="77"/>
        <v>0</v>
      </c>
      <c r="BI298" s="158">
        <f t="shared" si="78"/>
        <v>0</v>
      </c>
      <c r="BJ298" s="20" t="s">
        <v>79</v>
      </c>
      <c r="BK298" s="158">
        <f t="shared" si="79"/>
        <v>0</v>
      </c>
      <c r="BL298" s="20" t="s">
        <v>202</v>
      </c>
      <c r="BM298" s="157" t="s">
        <v>2846</v>
      </c>
    </row>
    <row r="299" spans="1:65" s="2" customFormat="1" ht="37.9" customHeight="1">
      <c r="A299" s="35"/>
      <c r="B299" s="145"/>
      <c r="C299" s="146" t="s">
        <v>1863</v>
      </c>
      <c r="D299" s="146" t="s">
        <v>197</v>
      </c>
      <c r="E299" s="147" t="s">
        <v>6431</v>
      </c>
      <c r="F299" s="148" t="s">
        <v>6432</v>
      </c>
      <c r="G299" s="149" t="s">
        <v>4903</v>
      </c>
      <c r="H299" s="150">
        <v>1</v>
      </c>
      <c r="I299" s="151"/>
      <c r="J299" s="152">
        <f t="shared" si="70"/>
        <v>0</v>
      </c>
      <c r="K299" s="148" t="s">
        <v>6041</v>
      </c>
      <c r="L299" s="36"/>
      <c r="M299" s="153" t="s">
        <v>3</v>
      </c>
      <c r="N299" s="154" t="s">
        <v>43</v>
      </c>
      <c r="O299" s="56"/>
      <c r="P299" s="155">
        <f t="shared" si="71"/>
        <v>0</v>
      </c>
      <c r="Q299" s="155">
        <v>0</v>
      </c>
      <c r="R299" s="155">
        <f t="shared" si="72"/>
        <v>0</v>
      </c>
      <c r="S299" s="155">
        <v>0</v>
      </c>
      <c r="T299" s="156">
        <f t="shared" si="73"/>
        <v>0</v>
      </c>
      <c r="U299" s="35"/>
      <c r="V299" s="35"/>
      <c r="W299" s="35"/>
      <c r="X299" s="35"/>
      <c r="Y299" s="35"/>
      <c r="Z299" s="35"/>
      <c r="AA299" s="35"/>
      <c r="AB299" s="35"/>
      <c r="AC299" s="35"/>
      <c r="AD299" s="35"/>
      <c r="AE299" s="35"/>
      <c r="AR299" s="157" t="s">
        <v>202</v>
      </c>
      <c r="AT299" s="157" t="s">
        <v>197</v>
      </c>
      <c r="AU299" s="157" t="s">
        <v>81</v>
      </c>
      <c r="AY299" s="20" t="s">
        <v>195</v>
      </c>
      <c r="BE299" s="158">
        <f t="shared" si="74"/>
        <v>0</v>
      </c>
      <c r="BF299" s="158">
        <f t="shared" si="75"/>
        <v>0</v>
      </c>
      <c r="BG299" s="158">
        <f t="shared" si="76"/>
        <v>0</v>
      </c>
      <c r="BH299" s="158">
        <f t="shared" si="77"/>
        <v>0</v>
      </c>
      <c r="BI299" s="158">
        <f t="shared" si="78"/>
        <v>0</v>
      </c>
      <c r="BJ299" s="20" t="s">
        <v>79</v>
      </c>
      <c r="BK299" s="158">
        <f t="shared" si="79"/>
        <v>0</v>
      </c>
      <c r="BL299" s="20" t="s">
        <v>202</v>
      </c>
      <c r="BM299" s="157" t="s">
        <v>2862</v>
      </c>
    </row>
    <row r="300" spans="1:65" s="2" customFormat="1" ht="37.9" customHeight="1">
      <c r="A300" s="35"/>
      <c r="B300" s="145"/>
      <c r="C300" s="146" t="s">
        <v>1869</v>
      </c>
      <c r="D300" s="146" t="s">
        <v>197</v>
      </c>
      <c r="E300" s="147" t="s">
        <v>6433</v>
      </c>
      <c r="F300" s="148" t="s">
        <v>6434</v>
      </c>
      <c r="G300" s="149" t="s">
        <v>4903</v>
      </c>
      <c r="H300" s="150">
        <v>3</v>
      </c>
      <c r="I300" s="151"/>
      <c r="J300" s="152">
        <f t="shared" si="70"/>
        <v>0</v>
      </c>
      <c r="K300" s="148" t="s">
        <v>6041</v>
      </c>
      <c r="L300" s="36"/>
      <c r="M300" s="153" t="s">
        <v>3</v>
      </c>
      <c r="N300" s="154" t="s">
        <v>43</v>
      </c>
      <c r="O300" s="56"/>
      <c r="P300" s="155">
        <f t="shared" si="71"/>
        <v>0</v>
      </c>
      <c r="Q300" s="155">
        <v>0</v>
      </c>
      <c r="R300" s="155">
        <f t="shared" si="72"/>
        <v>0</v>
      </c>
      <c r="S300" s="155">
        <v>0</v>
      </c>
      <c r="T300" s="156">
        <f t="shared" si="73"/>
        <v>0</v>
      </c>
      <c r="U300" s="35"/>
      <c r="V300" s="35"/>
      <c r="W300" s="35"/>
      <c r="X300" s="35"/>
      <c r="Y300" s="35"/>
      <c r="Z300" s="35"/>
      <c r="AA300" s="35"/>
      <c r="AB300" s="35"/>
      <c r="AC300" s="35"/>
      <c r="AD300" s="35"/>
      <c r="AE300" s="35"/>
      <c r="AR300" s="157" t="s">
        <v>202</v>
      </c>
      <c r="AT300" s="157" t="s">
        <v>197</v>
      </c>
      <c r="AU300" s="157" t="s">
        <v>81</v>
      </c>
      <c r="AY300" s="20" t="s">
        <v>195</v>
      </c>
      <c r="BE300" s="158">
        <f t="shared" si="74"/>
        <v>0</v>
      </c>
      <c r="BF300" s="158">
        <f t="shared" si="75"/>
        <v>0</v>
      </c>
      <c r="BG300" s="158">
        <f t="shared" si="76"/>
        <v>0</v>
      </c>
      <c r="BH300" s="158">
        <f t="shared" si="77"/>
        <v>0</v>
      </c>
      <c r="BI300" s="158">
        <f t="shared" si="78"/>
        <v>0</v>
      </c>
      <c r="BJ300" s="20" t="s">
        <v>79</v>
      </c>
      <c r="BK300" s="158">
        <f t="shared" si="79"/>
        <v>0</v>
      </c>
      <c r="BL300" s="20" t="s">
        <v>202</v>
      </c>
      <c r="BM300" s="157" t="s">
        <v>2875</v>
      </c>
    </row>
    <row r="301" spans="1:65" s="2" customFormat="1" ht="37.9" customHeight="1">
      <c r="A301" s="35"/>
      <c r="B301" s="145"/>
      <c r="C301" s="146" t="s">
        <v>1873</v>
      </c>
      <c r="D301" s="146" t="s">
        <v>197</v>
      </c>
      <c r="E301" s="147" t="s">
        <v>6435</v>
      </c>
      <c r="F301" s="148" t="s">
        <v>6436</v>
      </c>
      <c r="G301" s="149" t="s">
        <v>4903</v>
      </c>
      <c r="H301" s="150">
        <v>2</v>
      </c>
      <c r="I301" s="151"/>
      <c r="J301" s="152">
        <f t="shared" si="70"/>
        <v>0</v>
      </c>
      <c r="K301" s="148" t="s">
        <v>6041</v>
      </c>
      <c r="L301" s="36"/>
      <c r="M301" s="153" t="s">
        <v>3</v>
      </c>
      <c r="N301" s="154" t="s">
        <v>43</v>
      </c>
      <c r="O301" s="56"/>
      <c r="P301" s="155">
        <f t="shared" si="71"/>
        <v>0</v>
      </c>
      <c r="Q301" s="155">
        <v>0</v>
      </c>
      <c r="R301" s="155">
        <f t="shared" si="72"/>
        <v>0</v>
      </c>
      <c r="S301" s="155">
        <v>0</v>
      </c>
      <c r="T301" s="156">
        <f t="shared" si="73"/>
        <v>0</v>
      </c>
      <c r="U301" s="35"/>
      <c r="V301" s="35"/>
      <c r="W301" s="35"/>
      <c r="X301" s="35"/>
      <c r="Y301" s="35"/>
      <c r="Z301" s="35"/>
      <c r="AA301" s="35"/>
      <c r="AB301" s="35"/>
      <c r="AC301" s="35"/>
      <c r="AD301" s="35"/>
      <c r="AE301" s="35"/>
      <c r="AR301" s="157" t="s">
        <v>202</v>
      </c>
      <c r="AT301" s="157" t="s">
        <v>197</v>
      </c>
      <c r="AU301" s="157" t="s">
        <v>81</v>
      </c>
      <c r="AY301" s="20" t="s">
        <v>195</v>
      </c>
      <c r="BE301" s="158">
        <f t="shared" si="74"/>
        <v>0</v>
      </c>
      <c r="BF301" s="158">
        <f t="shared" si="75"/>
        <v>0</v>
      </c>
      <c r="BG301" s="158">
        <f t="shared" si="76"/>
        <v>0</v>
      </c>
      <c r="BH301" s="158">
        <f t="shared" si="77"/>
        <v>0</v>
      </c>
      <c r="BI301" s="158">
        <f t="shared" si="78"/>
        <v>0</v>
      </c>
      <c r="BJ301" s="20" t="s">
        <v>79</v>
      </c>
      <c r="BK301" s="158">
        <f t="shared" si="79"/>
        <v>0</v>
      </c>
      <c r="BL301" s="20" t="s">
        <v>202</v>
      </c>
      <c r="BM301" s="157" t="s">
        <v>2888</v>
      </c>
    </row>
    <row r="302" spans="1:65" s="2" customFormat="1" ht="37.9" customHeight="1">
      <c r="A302" s="35"/>
      <c r="B302" s="145"/>
      <c r="C302" s="146" t="s">
        <v>1877</v>
      </c>
      <c r="D302" s="146" t="s">
        <v>197</v>
      </c>
      <c r="E302" s="147" t="s">
        <v>6437</v>
      </c>
      <c r="F302" s="148" t="s">
        <v>6438</v>
      </c>
      <c r="G302" s="149" t="s">
        <v>4903</v>
      </c>
      <c r="H302" s="150">
        <v>4</v>
      </c>
      <c r="I302" s="151"/>
      <c r="J302" s="152">
        <f t="shared" si="70"/>
        <v>0</v>
      </c>
      <c r="K302" s="148" t="s">
        <v>6041</v>
      </c>
      <c r="L302" s="36"/>
      <c r="M302" s="153" t="s">
        <v>3</v>
      </c>
      <c r="N302" s="154" t="s">
        <v>43</v>
      </c>
      <c r="O302" s="56"/>
      <c r="P302" s="155">
        <f t="shared" si="71"/>
        <v>0</v>
      </c>
      <c r="Q302" s="155">
        <v>0</v>
      </c>
      <c r="R302" s="155">
        <f t="shared" si="72"/>
        <v>0</v>
      </c>
      <c r="S302" s="155">
        <v>0</v>
      </c>
      <c r="T302" s="156">
        <f t="shared" si="73"/>
        <v>0</v>
      </c>
      <c r="U302" s="35"/>
      <c r="V302" s="35"/>
      <c r="W302" s="35"/>
      <c r="X302" s="35"/>
      <c r="Y302" s="35"/>
      <c r="Z302" s="35"/>
      <c r="AA302" s="35"/>
      <c r="AB302" s="35"/>
      <c r="AC302" s="35"/>
      <c r="AD302" s="35"/>
      <c r="AE302" s="35"/>
      <c r="AR302" s="157" t="s">
        <v>202</v>
      </c>
      <c r="AT302" s="157" t="s">
        <v>197</v>
      </c>
      <c r="AU302" s="157" t="s">
        <v>81</v>
      </c>
      <c r="AY302" s="20" t="s">
        <v>195</v>
      </c>
      <c r="BE302" s="158">
        <f t="shared" si="74"/>
        <v>0</v>
      </c>
      <c r="BF302" s="158">
        <f t="shared" si="75"/>
        <v>0</v>
      </c>
      <c r="BG302" s="158">
        <f t="shared" si="76"/>
        <v>0</v>
      </c>
      <c r="BH302" s="158">
        <f t="shared" si="77"/>
        <v>0</v>
      </c>
      <c r="BI302" s="158">
        <f t="shared" si="78"/>
        <v>0</v>
      </c>
      <c r="BJ302" s="20" t="s">
        <v>79</v>
      </c>
      <c r="BK302" s="158">
        <f t="shared" si="79"/>
        <v>0</v>
      </c>
      <c r="BL302" s="20" t="s">
        <v>202</v>
      </c>
      <c r="BM302" s="157" t="s">
        <v>2899</v>
      </c>
    </row>
    <row r="303" spans="1:65" s="2" customFormat="1" ht="37.9" customHeight="1">
      <c r="A303" s="35"/>
      <c r="B303" s="145"/>
      <c r="C303" s="146" t="s">
        <v>1881</v>
      </c>
      <c r="D303" s="146" t="s">
        <v>197</v>
      </c>
      <c r="E303" s="147" t="s">
        <v>6439</v>
      </c>
      <c r="F303" s="148" t="s">
        <v>6440</v>
      </c>
      <c r="G303" s="149" t="s">
        <v>4903</v>
      </c>
      <c r="H303" s="150">
        <v>1</v>
      </c>
      <c r="I303" s="151"/>
      <c r="J303" s="152">
        <f t="shared" ref="J303:J334" si="80">ROUND(I303*H303,2)</f>
        <v>0</v>
      </c>
      <c r="K303" s="148" t="s">
        <v>6041</v>
      </c>
      <c r="L303" s="36"/>
      <c r="M303" s="153" t="s">
        <v>3</v>
      </c>
      <c r="N303" s="154" t="s">
        <v>43</v>
      </c>
      <c r="O303" s="56"/>
      <c r="P303" s="155">
        <f t="shared" ref="P303:P334" si="81">O303*H303</f>
        <v>0</v>
      </c>
      <c r="Q303" s="155">
        <v>0</v>
      </c>
      <c r="R303" s="155">
        <f t="shared" ref="R303:R334" si="82">Q303*H303</f>
        <v>0</v>
      </c>
      <c r="S303" s="155">
        <v>0</v>
      </c>
      <c r="T303" s="156">
        <f t="shared" ref="T303:T334" si="83">S303*H303</f>
        <v>0</v>
      </c>
      <c r="U303" s="35"/>
      <c r="V303" s="35"/>
      <c r="W303" s="35"/>
      <c r="X303" s="35"/>
      <c r="Y303" s="35"/>
      <c r="Z303" s="35"/>
      <c r="AA303" s="35"/>
      <c r="AB303" s="35"/>
      <c r="AC303" s="35"/>
      <c r="AD303" s="35"/>
      <c r="AE303" s="35"/>
      <c r="AR303" s="157" t="s">
        <v>202</v>
      </c>
      <c r="AT303" s="157" t="s">
        <v>197</v>
      </c>
      <c r="AU303" s="157" t="s">
        <v>81</v>
      </c>
      <c r="AY303" s="20" t="s">
        <v>195</v>
      </c>
      <c r="BE303" s="158">
        <f t="shared" ref="BE303:BE334" si="84">IF(N303="základní",J303,0)</f>
        <v>0</v>
      </c>
      <c r="BF303" s="158">
        <f t="shared" ref="BF303:BF334" si="85">IF(N303="snížená",J303,0)</f>
        <v>0</v>
      </c>
      <c r="BG303" s="158">
        <f t="shared" ref="BG303:BG334" si="86">IF(N303="zákl. přenesená",J303,0)</f>
        <v>0</v>
      </c>
      <c r="BH303" s="158">
        <f t="shared" ref="BH303:BH334" si="87">IF(N303="sníž. přenesená",J303,0)</f>
        <v>0</v>
      </c>
      <c r="BI303" s="158">
        <f t="shared" ref="BI303:BI334" si="88">IF(N303="nulová",J303,0)</f>
        <v>0</v>
      </c>
      <c r="BJ303" s="20" t="s">
        <v>79</v>
      </c>
      <c r="BK303" s="158">
        <f t="shared" ref="BK303:BK334" si="89">ROUND(I303*H303,2)</f>
        <v>0</v>
      </c>
      <c r="BL303" s="20" t="s">
        <v>202</v>
      </c>
      <c r="BM303" s="157" t="s">
        <v>2908</v>
      </c>
    </row>
    <row r="304" spans="1:65" s="2" customFormat="1" ht="37.9" customHeight="1">
      <c r="A304" s="35"/>
      <c r="B304" s="145"/>
      <c r="C304" s="146" t="s">
        <v>1885</v>
      </c>
      <c r="D304" s="146" t="s">
        <v>197</v>
      </c>
      <c r="E304" s="147" t="s">
        <v>6441</v>
      </c>
      <c r="F304" s="148" t="s">
        <v>6442</v>
      </c>
      <c r="G304" s="149" t="s">
        <v>4903</v>
      </c>
      <c r="H304" s="150">
        <v>4</v>
      </c>
      <c r="I304" s="151"/>
      <c r="J304" s="152">
        <f t="shared" si="80"/>
        <v>0</v>
      </c>
      <c r="K304" s="148" t="s">
        <v>6041</v>
      </c>
      <c r="L304" s="36"/>
      <c r="M304" s="153" t="s">
        <v>3</v>
      </c>
      <c r="N304" s="154" t="s">
        <v>43</v>
      </c>
      <c r="O304" s="56"/>
      <c r="P304" s="155">
        <f t="shared" si="81"/>
        <v>0</v>
      </c>
      <c r="Q304" s="155">
        <v>0</v>
      </c>
      <c r="R304" s="155">
        <f t="shared" si="82"/>
        <v>0</v>
      </c>
      <c r="S304" s="155">
        <v>0</v>
      </c>
      <c r="T304" s="156">
        <f t="shared" si="83"/>
        <v>0</v>
      </c>
      <c r="U304" s="35"/>
      <c r="V304" s="35"/>
      <c r="W304" s="35"/>
      <c r="X304" s="35"/>
      <c r="Y304" s="35"/>
      <c r="Z304" s="35"/>
      <c r="AA304" s="35"/>
      <c r="AB304" s="35"/>
      <c r="AC304" s="35"/>
      <c r="AD304" s="35"/>
      <c r="AE304" s="35"/>
      <c r="AR304" s="157" t="s">
        <v>202</v>
      </c>
      <c r="AT304" s="157" t="s">
        <v>197</v>
      </c>
      <c r="AU304" s="157" t="s">
        <v>81</v>
      </c>
      <c r="AY304" s="20" t="s">
        <v>195</v>
      </c>
      <c r="BE304" s="158">
        <f t="shared" si="84"/>
        <v>0</v>
      </c>
      <c r="BF304" s="158">
        <f t="shared" si="85"/>
        <v>0</v>
      </c>
      <c r="BG304" s="158">
        <f t="shared" si="86"/>
        <v>0</v>
      </c>
      <c r="BH304" s="158">
        <f t="shared" si="87"/>
        <v>0</v>
      </c>
      <c r="BI304" s="158">
        <f t="shared" si="88"/>
        <v>0</v>
      </c>
      <c r="BJ304" s="20" t="s">
        <v>79</v>
      </c>
      <c r="BK304" s="158">
        <f t="shared" si="89"/>
        <v>0</v>
      </c>
      <c r="BL304" s="20" t="s">
        <v>202</v>
      </c>
      <c r="BM304" s="157" t="s">
        <v>2919</v>
      </c>
    </row>
    <row r="305" spans="1:65" s="2" customFormat="1" ht="37.9" customHeight="1">
      <c r="A305" s="35"/>
      <c r="B305" s="145"/>
      <c r="C305" s="146" t="s">
        <v>1889</v>
      </c>
      <c r="D305" s="146" t="s">
        <v>197</v>
      </c>
      <c r="E305" s="147" t="s">
        <v>6443</v>
      </c>
      <c r="F305" s="148" t="s">
        <v>6444</v>
      </c>
      <c r="G305" s="149" t="s">
        <v>4903</v>
      </c>
      <c r="H305" s="150">
        <v>1</v>
      </c>
      <c r="I305" s="151"/>
      <c r="J305" s="152">
        <f t="shared" si="80"/>
        <v>0</v>
      </c>
      <c r="K305" s="148" t="s">
        <v>6041</v>
      </c>
      <c r="L305" s="36"/>
      <c r="M305" s="153" t="s">
        <v>3</v>
      </c>
      <c r="N305" s="154" t="s">
        <v>43</v>
      </c>
      <c r="O305" s="56"/>
      <c r="P305" s="155">
        <f t="shared" si="81"/>
        <v>0</v>
      </c>
      <c r="Q305" s="155">
        <v>0</v>
      </c>
      <c r="R305" s="155">
        <f t="shared" si="82"/>
        <v>0</v>
      </c>
      <c r="S305" s="155">
        <v>0</v>
      </c>
      <c r="T305" s="156">
        <f t="shared" si="83"/>
        <v>0</v>
      </c>
      <c r="U305" s="35"/>
      <c r="V305" s="35"/>
      <c r="W305" s="35"/>
      <c r="X305" s="35"/>
      <c r="Y305" s="35"/>
      <c r="Z305" s="35"/>
      <c r="AA305" s="35"/>
      <c r="AB305" s="35"/>
      <c r="AC305" s="35"/>
      <c r="AD305" s="35"/>
      <c r="AE305" s="35"/>
      <c r="AR305" s="157" t="s">
        <v>202</v>
      </c>
      <c r="AT305" s="157" t="s">
        <v>197</v>
      </c>
      <c r="AU305" s="157" t="s">
        <v>81</v>
      </c>
      <c r="AY305" s="20" t="s">
        <v>195</v>
      </c>
      <c r="BE305" s="158">
        <f t="shared" si="84"/>
        <v>0</v>
      </c>
      <c r="BF305" s="158">
        <f t="shared" si="85"/>
        <v>0</v>
      </c>
      <c r="BG305" s="158">
        <f t="shared" si="86"/>
        <v>0</v>
      </c>
      <c r="BH305" s="158">
        <f t="shared" si="87"/>
        <v>0</v>
      </c>
      <c r="BI305" s="158">
        <f t="shared" si="88"/>
        <v>0</v>
      </c>
      <c r="BJ305" s="20" t="s">
        <v>79</v>
      </c>
      <c r="BK305" s="158">
        <f t="shared" si="89"/>
        <v>0</v>
      </c>
      <c r="BL305" s="20" t="s">
        <v>202</v>
      </c>
      <c r="BM305" s="157" t="s">
        <v>2929</v>
      </c>
    </row>
    <row r="306" spans="1:65" s="2" customFormat="1" ht="37.9" customHeight="1">
      <c r="A306" s="35"/>
      <c r="B306" s="145"/>
      <c r="C306" s="146" t="s">
        <v>1893</v>
      </c>
      <c r="D306" s="146" t="s">
        <v>197</v>
      </c>
      <c r="E306" s="147" t="s">
        <v>6445</v>
      </c>
      <c r="F306" s="148" t="s">
        <v>6446</v>
      </c>
      <c r="G306" s="149" t="s">
        <v>4903</v>
      </c>
      <c r="H306" s="150">
        <v>3</v>
      </c>
      <c r="I306" s="151"/>
      <c r="J306" s="152">
        <f t="shared" si="80"/>
        <v>0</v>
      </c>
      <c r="K306" s="148" t="s">
        <v>6041</v>
      </c>
      <c r="L306" s="36"/>
      <c r="M306" s="153" t="s">
        <v>3</v>
      </c>
      <c r="N306" s="154" t="s">
        <v>43</v>
      </c>
      <c r="O306" s="56"/>
      <c r="P306" s="155">
        <f t="shared" si="81"/>
        <v>0</v>
      </c>
      <c r="Q306" s="155">
        <v>0</v>
      </c>
      <c r="R306" s="155">
        <f t="shared" si="82"/>
        <v>0</v>
      </c>
      <c r="S306" s="155">
        <v>0</v>
      </c>
      <c r="T306" s="156">
        <f t="shared" si="83"/>
        <v>0</v>
      </c>
      <c r="U306" s="35"/>
      <c r="V306" s="35"/>
      <c r="W306" s="35"/>
      <c r="X306" s="35"/>
      <c r="Y306" s="35"/>
      <c r="Z306" s="35"/>
      <c r="AA306" s="35"/>
      <c r="AB306" s="35"/>
      <c r="AC306" s="35"/>
      <c r="AD306" s="35"/>
      <c r="AE306" s="35"/>
      <c r="AR306" s="157" t="s">
        <v>202</v>
      </c>
      <c r="AT306" s="157" t="s">
        <v>197</v>
      </c>
      <c r="AU306" s="157" t="s">
        <v>81</v>
      </c>
      <c r="AY306" s="20" t="s">
        <v>195</v>
      </c>
      <c r="BE306" s="158">
        <f t="shared" si="84"/>
        <v>0</v>
      </c>
      <c r="BF306" s="158">
        <f t="shared" si="85"/>
        <v>0</v>
      </c>
      <c r="BG306" s="158">
        <f t="shared" si="86"/>
        <v>0</v>
      </c>
      <c r="BH306" s="158">
        <f t="shared" si="87"/>
        <v>0</v>
      </c>
      <c r="BI306" s="158">
        <f t="shared" si="88"/>
        <v>0</v>
      </c>
      <c r="BJ306" s="20" t="s">
        <v>79</v>
      </c>
      <c r="BK306" s="158">
        <f t="shared" si="89"/>
        <v>0</v>
      </c>
      <c r="BL306" s="20" t="s">
        <v>202</v>
      </c>
      <c r="BM306" s="157" t="s">
        <v>2939</v>
      </c>
    </row>
    <row r="307" spans="1:65" s="2" customFormat="1" ht="37.9" customHeight="1">
      <c r="A307" s="35"/>
      <c r="B307" s="145"/>
      <c r="C307" s="146" t="s">
        <v>1897</v>
      </c>
      <c r="D307" s="146" t="s">
        <v>197</v>
      </c>
      <c r="E307" s="147" t="s">
        <v>6447</v>
      </c>
      <c r="F307" s="148" t="s">
        <v>6448</v>
      </c>
      <c r="G307" s="149" t="s">
        <v>4903</v>
      </c>
      <c r="H307" s="150">
        <v>1</v>
      </c>
      <c r="I307" s="151"/>
      <c r="J307" s="152">
        <f t="shared" si="80"/>
        <v>0</v>
      </c>
      <c r="K307" s="148" t="s">
        <v>6041</v>
      </c>
      <c r="L307" s="36"/>
      <c r="M307" s="153" t="s">
        <v>3</v>
      </c>
      <c r="N307" s="154" t="s">
        <v>43</v>
      </c>
      <c r="O307" s="56"/>
      <c r="P307" s="155">
        <f t="shared" si="81"/>
        <v>0</v>
      </c>
      <c r="Q307" s="155">
        <v>0</v>
      </c>
      <c r="R307" s="155">
        <f t="shared" si="82"/>
        <v>0</v>
      </c>
      <c r="S307" s="155">
        <v>0</v>
      </c>
      <c r="T307" s="156">
        <f t="shared" si="83"/>
        <v>0</v>
      </c>
      <c r="U307" s="35"/>
      <c r="V307" s="35"/>
      <c r="W307" s="35"/>
      <c r="X307" s="35"/>
      <c r="Y307" s="35"/>
      <c r="Z307" s="35"/>
      <c r="AA307" s="35"/>
      <c r="AB307" s="35"/>
      <c r="AC307" s="35"/>
      <c r="AD307" s="35"/>
      <c r="AE307" s="35"/>
      <c r="AR307" s="157" t="s">
        <v>202</v>
      </c>
      <c r="AT307" s="157" t="s">
        <v>197</v>
      </c>
      <c r="AU307" s="157" t="s">
        <v>81</v>
      </c>
      <c r="AY307" s="20" t="s">
        <v>195</v>
      </c>
      <c r="BE307" s="158">
        <f t="shared" si="84"/>
        <v>0</v>
      </c>
      <c r="BF307" s="158">
        <f t="shared" si="85"/>
        <v>0</v>
      </c>
      <c r="BG307" s="158">
        <f t="shared" si="86"/>
        <v>0</v>
      </c>
      <c r="BH307" s="158">
        <f t="shared" si="87"/>
        <v>0</v>
      </c>
      <c r="BI307" s="158">
        <f t="shared" si="88"/>
        <v>0</v>
      </c>
      <c r="BJ307" s="20" t="s">
        <v>79</v>
      </c>
      <c r="BK307" s="158">
        <f t="shared" si="89"/>
        <v>0</v>
      </c>
      <c r="BL307" s="20" t="s">
        <v>202</v>
      </c>
      <c r="BM307" s="157" t="s">
        <v>2950</v>
      </c>
    </row>
    <row r="308" spans="1:65" s="2" customFormat="1" ht="37.9" customHeight="1">
      <c r="A308" s="35"/>
      <c r="B308" s="145"/>
      <c r="C308" s="146" t="s">
        <v>1902</v>
      </c>
      <c r="D308" s="146" t="s">
        <v>197</v>
      </c>
      <c r="E308" s="147" t="s">
        <v>6449</v>
      </c>
      <c r="F308" s="148" t="s">
        <v>6450</v>
      </c>
      <c r="G308" s="149" t="s">
        <v>4903</v>
      </c>
      <c r="H308" s="150">
        <v>1</v>
      </c>
      <c r="I308" s="151"/>
      <c r="J308" s="152">
        <f t="shared" si="80"/>
        <v>0</v>
      </c>
      <c r="K308" s="148" t="s">
        <v>6041</v>
      </c>
      <c r="L308" s="36"/>
      <c r="M308" s="153" t="s">
        <v>3</v>
      </c>
      <c r="N308" s="154" t="s">
        <v>43</v>
      </c>
      <c r="O308" s="56"/>
      <c r="P308" s="155">
        <f t="shared" si="81"/>
        <v>0</v>
      </c>
      <c r="Q308" s="155">
        <v>0</v>
      </c>
      <c r="R308" s="155">
        <f t="shared" si="82"/>
        <v>0</v>
      </c>
      <c r="S308" s="155">
        <v>0</v>
      </c>
      <c r="T308" s="156">
        <f t="shared" si="83"/>
        <v>0</v>
      </c>
      <c r="U308" s="35"/>
      <c r="V308" s="35"/>
      <c r="W308" s="35"/>
      <c r="X308" s="35"/>
      <c r="Y308" s="35"/>
      <c r="Z308" s="35"/>
      <c r="AA308" s="35"/>
      <c r="AB308" s="35"/>
      <c r="AC308" s="35"/>
      <c r="AD308" s="35"/>
      <c r="AE308" s="35"/>
      <c r="AR308" s="157" t="s">
        <v>202</v>
      </c>
      <c r="AT308" s="157" t="s">
        <v>197</v>
      </c>
      <c r="AU308" s="157" t="s">
        <v>81</v>
      </c>
      <c r="AY308" s="20" t="s">
        <v>195</v>
      </c>
      <c r="BE308" s="158">
        <f t="shared" si="84"/>
        <v>0</v>
      </c>
      <c r="BF308" s="158">
        <f t="shared" si="85"/>
        <v>0</v>
      </c>
      <c r="BG308" s="158">
        <f t="shared" si="86"/>
        <v>0</v>
      </c>
      <c r="BH308" s="158">
        <f t="shared" si="87"/>
        <v>0</v>
      </c>
      <c r="BI308" s="158">
        <f t="shared" si="88"/>
        <v>0</v>
      </c>
      <c r="BJ308" s="20" t="s">
        <v>79</v>
      </c>
      <c r="BK308" s="158">
        <f t="shared" si="89"/>
        <v>0</v>
      </c>
      <c r="BL308" s="20" t="s">
        <v>202</v>
      </c>
      <c r="BM308" s="157" t="s">
        <v>2960</v>
      </c>
    </row>
    <row r="309" spans="1:65" s="2" customFormat="1" ht="37.9" customHeight="1">
      <c r="A309" s="35"/>
      <c r="B309" s="145"/>
      <c r="C309" s="146" t="s">
        <v>1907</v>
      </c>
      <c r="D309" s="146" t="s">
        <v>197</v>
      </c>
      <c r="E309" s="147" t="s">
        <v>6451</v>
      </c>
      <c r="F309" s="148" t="s">
        <v>6452</v>
      </c>
      <c r="G309" s="149" t="s">
        <v>4903</v>
      </c>
      <c r="H309" s="150">
        <v>1</v>
      </c>
      <c r="I309" s="151"/>
      <c r="J309" s="152">
        <f t="shared" si="80"/>
        <v>0</v>
      </c>
      <c r="K309" s="148" t="s">
        <v>6041</v>
      </c>
      <c r="L309" s="36"/>
      <c r="M309" s="153" t="s">
        <v>3</v>
      </c>
      <c r="N309" s="154" t="s">
        <v>43</v>
      </c>
      <c r="O309" s="56"/>
      <c r="P309" s="155">
        <f t="shared" si="81"/>
        <v>0</v>
      </c>
      <c r="Q309" s="155">
        <v>0</v>
      </c>
      <c r="R309" s="155">
        <f t="shared" si="82"/>
        <v>0</v>
      </c>
      <c r="S309" s="155">
        <v>0</v>
      </c>
      <c r="T309" s="156">
        <f t="shared" si="83"/>
        <v>0</v>
      </c>
      <c r="U309" s="35"/>
      <c r="V309" s="35"/>
      <c r="W309" s="35"/>
      <c r="X309" s="35"/>
      <c r="Y309" s="35"/>
      <c r="Z309" s="35"/>
      <c r="AA309" s="35"/>
      <c r="AB309" s="35"/>
      <c r="AC309" s="35"/>
      <c r="AD309" s="35"/>
      <c r="AE309" s="35"/>
      <c r="AR309" s="157" t="s">
        <v>202</v>
      </c>
      <c r="AT309" s="157" t="s">
        <v>197</v>
      </c>
      <c r="AU309" s="157" t="s">
        <v>81</v>
      </c>
      <c r="AY309" s="20" t="s">
        <v>195</v>
      </c>
      <c r="BE309" s="158">
        <f t="shared" si="84"/>
        <v>0</v>
      </c>
      <c r="BF309" s="158">
        <f t="shared" si="85"/>
        <v>0</v>
      </c>
      <c r="BG309" s="158">
        <f t="shared" si="86"/>
        <v>0</v>
      </c>
      <c r="BH309" s="158">
        <f t="shared" si="87"/>
        <v>0</v>
      </c>
      <c r="BI309" s="158">
        <f t="shared" si="88"/>
        <v>0</v>
      </c>
      <c r="BJ309" s="20" t="s">
        <v>79</v>
      </c>
      <c r="BK309" s="158">
        <f t="shared" si="89"/>
        <v>0</v>
      </c>
      <c r="BL309" s="20" t="s">
        <v>202</v>
      </c>
      <c r="BM309" s="157" t="s">
        <v>2969</v>
      </c>
    </row>
    <row r="310" spans="1:65" s="2" customFormat="1" ht="37.9" customHeight="1">
      <c r="A310" s="35"/>
      <c r="B310" s="145"/>
      <c r="C310" s="146" t="s">
        <v>1912</v>
      </c>
      <c r="D310" s="146" t="s">
        <v>197</v>
      </c>
      <c r="E310" s="147" t="s">
        <v>6453</v>
      </c>
      <c r="F310" s="148" t="s">
        <v>6454</v>
      </c>
      <c r="G310" s="149" t="s">
        <v>4903</v>
      </c>
      <c r="H310" s="150">
        <v>1</v>
      </c>
      <c r="I310" s="151"/>
      <c r="J310" s="152">
        <f t="shared" si="80"/>
        <v>0</v>
      </c>
      <c r="K310" s="148" t="s">
        <v>6041</v>
      </c>
      <c r="L310" s="36"/>
      <c r="M310" s="153" t="s">
        <v>3</v>
      </c>
      <c r="N310" s="154" t="s">
        <v>43</v>
      </c>
      <c r="O310" s="56"/>
      <c r="P310" s="155">
        <f t="shared" si="81"/>
        <v>0</v>
      </c>
      <c r="Q310" s="155">
        <v>0</v>
      </c>
      <c r="R310" s="155">
        <f t="shared" si="82"/>
        <v>0</v>
      </c>
      <c r="S310" s="155">
        <v>0</v>
      </c>
      <c r="T310" s="156">
        <f t="shared" si="83"/>
        <v>0</v>
      </c>
      <c r="U310" s="35"/>
      <c r="V310" s="35"/>
      <c r="W310" s="35"/>
      <c r="X310" s="35"/>
      <c r="Y310" s="35"/>
      <c r="Z310" s="35"/>
      <c r="AA310" s="35"/>
      <c r="AB310" s="35"/>
      <c r="AC310" s="35"/>
      <c r="AD310" s="35"/>
      <c r="AE310" s="35"/>
      <c r="AR310" s="157" t="s">
        <v>202</v>
      </c>
      <c r="AT310" s="157" t="s">
        <v>197</v>
      </c>
      <c r="AU310" s="157" t="s">
        <v>81</v>
      </c>
      <c r="AY310" s="20" t="s">
        <v>195</v>
      </c>
      <c r="BE310" s="158">
        <f t="shared" si="84"/>
        <v>0</v>
      </c>
      <c r="BF310" s="158">
        <f t="shared" si="85"/>
        <v>0</v>
      </c>
      <c r="BG310" s="158">
        <f t="shared" si="86"/>
        <v>0</v>
      </c>
      <c r="BH310" s="158">
        <f t="shared" si="87"/>
        <v>0</v>
      </c>
      <c r="BI310" s="158">
        <f t="shared" si="88"/>
        <v>0</v>
      </c>
      <c r="BJ310" s="20" t="s">
        <v>79</v>
      </c>
      <c r="BK310" s="158">
        <f t="shared" si="89"/>
        <v>0</v>
      </c>
      <c r="BL310" s="20" t="s">
        <v>202</v>
      </c>
      <c r="BM310" s="157" t="s">
        <v>2979</v>
      </c>
    </row>
    <row r="311" spans="1:65" s="2" customFormat="1" ht="37.9" customHeight="1">
      <c r="A311" s="35"/>
      <c r="B311" s="145"/>
      <c r="C311" s="146" t="s">
        <v>1916</v>
      </c>
      <c r="D311" s="146" t="s">
        <v>197</v>
      </c>
      <c r="E311" s="147" t="s">
        <v>6455</v>
      </c>
      <c r="F311" s="148" t="s">
        <v>6456</v>
      </c>
      <c r="G311" s="149" t="s">
        <v>4903</v>
      </c>
      <c r="H311" s="150">
        <v>3</v>
      </c>
      <c r="I311" s="151"/>
      <c r="J311" s="152">
        <f t="shared" si="80"/>
        <v>0</v>
      </c>
      <c r="K311" s="148" t="s">
        <v>6041</v>
      </c>
      <c r="L311" s="36"/>
      <c r="M311" s="153" t="s">
        <v>3</v>
      </c>
      <c r="N311" s="154" t="s">
        <v>43</v>
      </c>
      <c r="O311" s="56"/>
      <c r="P311" s="155">
        <f t="shared" si="81"/>
        <v>0</v>
      </c>
      <c r="Q311" s="155">
        <v>0</v>
      </c>
      <c r="R311" s="155">
        <f t="shared" si="82"/>
        <v>0</v>
      </c>
      <c r="S311" s="155">
        <v>0</v>
      </c>
      <c r="T311" s="156">
        <f t="shared" si="83"/>
        <v>0</v>
      </c>
      <c r="U311" s="35"/>
      <c r="V311" s="35"/>
      <c r="W311" s="35"/>
      <c r="X311" s="35"/>
      <c r="Y311" s="35"/>
      <c r="Z311" s="35"/>
      <c r="AA311" s="35"/>
      <c r="AB311" s="35"/>
      <c r="AC311" s="35"/>
      <c r="AD311" s="35"/>
      <c r="AE311" s="35"/>
      <c r="AR311" s="157" t="s">
        <v>202</v>
      </c>
      <c r="AT311" s="157" t="s">
        <v>197</v>
      </c>
      <c r="AU311" s="157" t="s">
        <v>81</v>
      </c>
      <c r="AY311" s="20" t="s">
        <v>195</v>
      </c>
      <c r="BE311" s="158">
        <f t="shared" si="84"/>
        <v>0</v>
      </c>
      <c r="BF311" s="158">
        <f t="shared" si="85"/>
        <v>0</v>
      </c>
      <c r="BG311" s="158">
        <f t="shared" si="86"/>
        <v>0</v>
      </c>
      <c r="BH311" s="158">
        <f t="shared" si="87"/>
        <v>0</v>
      </c>
      <c r="BI311" s="158">
        <f t="shared" si="88"/>
        <v>0</v>
      </c>
      <c r="BJ311" s="20" t="s">
        <v>79</v>
      </c>
      <c r="BK311" s="158">
        <f t="shared" si="89"/>
        <v>0</v>
      </c>
      <c r="BL311" s="20" t="s">
        <v>202</v>
      </c>
      <c r="BM311" s="157" t="s">
        <v>2989</v>
      </c>
    </row>
    <row r="312" spans="1:65" s="2" customFormat="1" ht="37.9" customHeight="1">
      <c r="A312" s="35"/>
      <c r="B312" s="145"/>
      <c r="C312" s="146" t="s">
        <v>1920</v>
      </c>
      <c r="D312" s="146" t="s">
        <v>197</v>
      </c>
      <c r="E312" s="147" t="s">
        <v>6457</v>
      </c>
      <c r="F312" s="148" t="s">
        <v>6458</v>
      </c>
      <c r="G312" s="149" t="s">
        <v>4903</v>
      </c>
      <c r="H312" s="150">
        <v>2</v>
      </c>
      <c r="I312" s="151"/>
      <c r="J312" s="152">
        <f t="shared" si="80"/>
        <v>0</v>
      </c>
      <c r="K312" s="148" t="s">
        <v>6041</v>
      </c>
      <c r="L312" s="36"/>
      <c r="M312" s="153" t="s">
        <v>3</v>
      </c>
      <c r="N312" s="154" t="s">
        <v>43</v>
      </c>
      <c r="O312" s="56"/>
      <c r="P312" s="155">
        <f t="shared" si="81"/>
        <v>0</v>
      </c>
      <c r="Q312" s="155">
        <v>0</v>
      </c>
      <c r="R312" s="155">
        <f t="shared" si="82"/>
        <v>0</v>
      </c>
      <c r="S312" s="155">
        <v>0</v>
      </c>
      <c r="T312" s="156">
        <f t="shared" si="83"/>
        <v>0</v>
      </c>
      <c r="U312" s="35"/>
      <c r="V312" s="35"/>
      <c r="W312" s="35"/>
      <c r="X312" s="35"/>
      <c r="Y312" s="35"/>
      <c r="Z312" s="35"/>
      <c r="AA312" s="35"/>
      <c r="AB312" s="35"/>
      <c r="AC312" s="35"/>
      <c r="AD312" s="35"/>
      <c r="AE312" s="35"/>
      <c r="AR312" s="157" t="s">
        <v>202</v>
      </c>
      <c r="AT312" s="157" t="s">
        <v>197</v>
      </c>
      <c r="AU312" s="157" t="s">
        <v>81</v>
      </c>
      <c r="AY312" s="20" t="s">
        <v>195</v>
      </c>
      <c r="BE312" s="158">
        <f t="shared" si="84"/>
        <v>0</v>
      </c>
      <c r="BF312" s="158">
        <f t="shared" si="85"/>
        <v>0</v>
      </c>
      <c r="BG312" s="158">
        <f t="shared" si="86"/>
        <v>0</v>
      </c>
      <c r="BH312" s="158">
        <f t="shared" si="87"/>
        <v>0</v>
      </c>
      <c r="BI312" s="158">
        <f t="shared" si="88"/>
        <v>0</v>
      </c>
      <c r="BJ312" s="20" t="s">
        <v>79</v>
      </c>
      <c r="BK312" s="158">
        <f t="shared" si="89"/>
        <v>0</v>
      </c>
      <c r="BL312" s="20" t="s">
        <v>202</v>
      </c>
      <c r="BM312" s="157" t="s">
        <v>3004</v>
      </c>
    </row>
    <row r="313" spans="1:65" s="2" customFormat="1" ht="37.9" customHeight="1">
      <c r="A313" s="35"/>
      <c r="B313" s="145"/>
      <c r="C313" s="146" t="s">
        <v>1924</v>
      </c>
      <c r="D313" s="146" t="s">
        <v>197</v>
      </c>
      <c r="E313" s="147" t="s">
        <v>6459</v>
      </c>
      <c r="F313" s="148" t="s">
        <v>6460</v>
      </c>
      <c r="G313" s="149" t="s">
        <v>4903</v>
      </c>
      <c r="H313" s="150">
        <v>2</v>
      </c>
      <c r="I313" s="151"/>
      <c r="J313" s="152">
        <f t="shared" si="80"/>
        <v>0</v>
      </c>
      <c r="K313" s="148" t="s">
        <v>6041</v>
      </c>
      <c r="L313" s="36"/>
      <c r="M313" s="153" t="s">
        <v>3</v>
      </c>
      <c r="N313" s="154" t="s">
        <v>43</v>
      </c>
      <c r="O313" s="56"/>
      <c r="P313" s="155">
        <f t="shared" si="81"/>
        <v>0</v>
      </c>
      <c r="Q313" s="155">
        <v>0</v>
      </c>
      <c r="R313" s="155">
        <f t="shared" si="82"/>
        <v>0</v>
      </c>
      <c r="S313" s="155">
        <v>0</v>
      </c>
      <c r="T313" s="156">
        <f t="shared" si="83"/>
        <v>0</v>
      </c>
      <c r="U313" s="35"/>
      <c r="V313" s="35"/>
      <c r="W313" s="35"/>
      <c r="X313" s="35"/>
      <c r="Y313" s="35"/>
      <c r="Z313" s="35"/>
      <c r="AA313" s="35"/>
      <c r="AB313" s="35"/>
      <c r="AC313" s="35"/>
      <c r="AD313" s="35"/>
      <c r="AE313" s="35"/>
      <c r="AR313" s="157" t="s">
        <v>202</v>
      </c>
      <c r="AT313" s="157" t="s">
        <v>197</v>
      </c>
      <c r="AU313" s="157" t="s">
        <v>81</v>
      </c>
      <c r="AY313" s="20" t="s">
        <v>195</v>
      </c>
      <c r="BE313" s="158">
        <f t="shared" si="84"/>
        <v>0</v>
      </c>
      <c r="BF313" s="158">
        <f t="shared" si="85"/>
        <v>0</v>
      </c>
      <c r="BG313" s="158">
        <f t="shared" si="86"/>
        <v>0</v>
      </c>
      <c r="BH313" s="158">
        <f t="shared" si="87"/>
        <v>0</v>
      </c>
      <c r="BI313" s="158">
        <f t="shared" si="88"/>
        <v>0</v>
      </c>
      <c r="BJ313" s="20" t="s">
        <v>79</v>
      </c>
      <c r="BK313" s="158">
        <f t="shared" si="89"/>
        <v>0</v>
      </c>
      <c r="BL313" s="20" t="s">
        <v>202</v>
      </c>
      <c r="BM313" s="157" t="s">
        <v>3014</v>
      </c>
    </row>
    <row r="314" spans="1:65" s="2" customFormat="1" ht="37.9" customHeight="1">
      <c r="A314" s="35"/>
      <c r="B314" s="145"/>
      <c r="C314" s="146" t="s">
        <v>1929</v>
      </c>
      <c r="D314" s="146" t="s">
        <v>197</v>
      </c>
      <c r="E314" s="147" t="s">
        <v>6461</v>
      </c>
      <c r="F314" s="148" t="s">
        <v>6462</v>
      </c>
      <c r="G314" s="149" t="s">
        <v>4903</v>
      </c>
      <c r="H314" s="150">
        <v>1</v>
      </c>
      <c r="I314" s="151"/>
      <c r="J314" s="152">
        <f t="shared" si="80"/>
        <v>0</v>
      </c>
      <c r="K314" s="148" t="s">
        <v>6041</v>
      </c>
      <c r="L314" s="36"/>
      <c r="M314" s="153" t="s">
        <v>3</v>
      </c>
      <c r="N314" s="154" t="s">
        <v>43</v>
      </c>
      <c r="O314" s="56"/>
      <c r="P314" s="155">
        <f t="shared" si="81"/>
        <v>0</v>
      </c>
      <c r="Q314" s="155">
        <v>0</v>
      </c>
      <c r="R314" s="155">
        <f t="shared" si="82"/>
        <v>0</v>
      </c>
      <c r="S314" s="155">
        <v>0</v>
      </c>
      <c r="T314" s="156">
        <f t="shared" si="83"/>
        <v>0</v>
      </c>
      <c r="U314" s="35"/>
      <c r="V314" s="35"/>
      <c r="W314" s="35"/>
      <c r="X314" s="35"/>
      <c r="Y314" s="35"/>
      <c r="Z314" s="35"/>
      <c r="AA314" s="35"/>
      <c r="AB314" s="35"/>
      <c r="AC314" s="35"/>
      <c r="AD314" s="35"/>
      <c r="AE314" s="35"/>
      <c r="AR314" s="157" t="s">
        <v>202</v>
      </c>
      <c r="AT314" s="157" t="s">
        <v>197</v>
      </c>
      <c r="AU314" s="157" t="s">
        <v>81</v>
      </c>
      <c r="AY314" s="20" t="s">
        <v>195</v>
      </c>
      <c r="BE314" s="158">
        <f t="shared" si="84"/>
        <v>0</v>
      </c>
      <c r="BF314" s="158">
        <f t="shared" si="85"/>
        <v>0</v>
      </c>
      <c r="BG314" s="158">
        <f t="shared" si="86"/>
        <v>0</v>
      </c>
      <c r="BH314" s="158">
        <f t="shared" si="87"/>
        <v>0</v>
      </c>
      <c r="BI314" s="158">
        <f t="shared" si="88"/>
        <v>0</v>
      </c>
      <c r="BJ314" s="20" t="s">
        <v>79</v>
      </c>
      <c r="BK314" s="158">
        <f t="shared" si="89"/>
        <v>0</v>
      </c>
      <c r="BL314" s="20" t="s">
        <v>202</v>
      </c>
      <c r="BM314" s="157" t="s">
        <v>3025</v>
      </c>
    </row>
    <row r="315" spans="1:65" s="2" customFormat="1" ht="37.9" customHeight="1">
      <c r="A315" s="35"/>
      <c r="B315" s="145"/>
      <c r="C315" s="146" t="s">
        <v>1939</v>
      </c>
      <c r="D315" s="146" t="s">
        <v>197</v>
      </c>
      <c r="E315" s="147" t="s">
        <v>6463</v>
      </c>
      <c r="F315" s="148" t="s">
        <v>6464</v>
      </c>
      <c r="G315" s="149" t="s">
        <v>4903</v>
      </c>
      <c r="H315" s="150">
        <v>4</v>
      </c>
      <c r="I315" s="151"/>
      <c r="J315" s="152">
        <f t="shared" si="80"/>
        <v>0</v>
      </c>
      <c r="K315" s="148" t="s">
        <v>6041</v>
      </c>
      <c r="L315" s="36"/>
      <c r="M315" s="153" t="s">
        <v>3</v>
      </c>
      <c r="N315" s="154" t="s">
        <v>43</v>
      </c>
      <c r="O315" s="56"/>
      <c r="P315" s="155">
        <f t="shared" si="81"/>
        <v>0</v>
      </c>
      <c r="Q315" s="155">
        <v>0</v>
      </c>
      <c r="R315" s="155">
        <f t="shared" si="82"/>
        <v>0</v>
      </c>
      <c r="S315" s="155">
        <v>0</v>
      </c>
      <c r="T315" s="156">
        <f t="shared" si="83"/>
        <v>0</v>
      </c>
      <c r="U315" s="35"/>
      <c r="V315" s="35"/>
      <c r="W315" s="35"/>
      <c r="X315" s="35"/>
      <c r="Y315" s="35"/>
      <c r="Z315" s="35"/>
      <c r="AA315" s="35"/>
      <c r="AB315" s="35"/>
      <c r="AC315" s="35"/>
      <c r="AD315" s="35"/>
      <c r="AE315" s="35"/>
      <c r="AR315" s="157" t="s">
        <v>202</v>
      </c>
      <c r="AT315" s="157" t="s">
        <v>197</v>
      </c>
      <c r="AU315" s="157" t="s">
        <v>81</v>
      </c>
      <c r="AY315" s="20" t="s">
        <v>195</v>
      </c>
      <c r="BE315" s="158">
        <f t="shared" si="84"/>
        <v>0</v>
      </c>
      <c r="BF315" s="158">
        <f t="shared" si="85"/>
        <v>0</v>
      </c>
      <c r="BG315" s="158">
        <f t="shared" si="86"/>
        <v>0</v>
      </c>
      <c r="BH315" s="158">
        <f t="shared" si="87"/>
        <v>0</v>
      </c>
      <c r="BI315" s="158">
        <f t="shared" si="88"/>
        <v>0</v>
      </c>
      <c r="BJ315" s="20" t="s">
        <v>79</v>
      </c>
      <c r="BK315" s="158">
        <f t="shared" si="89"/>
        <v>0</v>
      </c>
      <c r="BL315" s="20" t="s">
        <v>202</v>
      </c>
      <c r="BM315" s="157" t="s">
        <v>3032</v>
      </c>
    </row>
    <row r="316" spans="1:65" s="2" customFormat="1" ht="37.9" customHeight="1">
      <c r="A316" s="35"/>
      <c r="B316" s="145"/>
      <c r="C316" s="146" t="s">
        <v>1947</v>
      </c>
      <c r="D316" s="146" t="s">
        <v>197</v>
      </c>
      <c r="E316" s="147" t="s">
        <v>6465</v>
      </c>
      <c r="F316" s="148" t="s">
        <v>6466</v>
      </c>
      <c r="G316" s="149" t="s">
        <v>4903</v>
      </c>
      <c r="H316" s="150">
        <v>2</v>
      </c>
      <c r="I316" s="151"/>
      <c r="J316" s="152">
        <f t="shared" si="80"/>
        <v>0</v>
      </c>
      <c r="K316" s="148" t="s">
        <v>6041</v>
      </c>
      <c r="L316" s="36"/>
      <c r="M316" s="153" t="s">
        <v>3</v>
      </c>
      <c r="N316" s="154" t="s">
        <v>43</v>
      </c>
      <c r="O316" s="56"/>
      <c r="P316" s="155">
        <f t="shared" si="81"/>
        <v>0</v>
      </c>
      <c r="Q316" s="155">
        <v>0</v>
      </c>
      <c r="R316" s="155">
        <f t="shared" si="82"/>
        <v>0</v>
      </c>
      <c r="S316" s="155">
        <v>0</v>
      </c>
      <c r="T316" s="156">
        <f t="shared" si="83"/>
        <v>0</v>
      </c>
      <c r="U316" s="35"/>
      <c r="V316" s="35"/>
      <c r="W316" s="35"/>
      <c r="X316" s="35"/>
      <c r="Y316" s="35"/>
      <c r="Z316" s="35"/>
      <c r="AA316" s="35"/>
      <c r="AB316" s="35"/>
      <c r="AC316" s="35"/>
      <c r="AD316" s="35"/>
      <c r="AE316" s="35"/>
      <c r="AR316" s="157" t="s">
        <v>202</v>
      </c>
      <c r="AT316" s="157" t="s">
        <v>197</v>
      </c>
      <c r="AU316" s="157" t="s">
        <v>81</v>
      </c>
      <c r="AY316" s="20" t="s">
        <v>195</v>
      </c>
      <c r="BE316" s="158">
        <f t="shared" si="84"/>
        <v>0</v>
      </c>
      <c r="BF316" s="158">
        <f t="shared" si="85"/>
        <v>0</v>
      </c>
      <c r="BG316" s="158">
        <f t="shared" si="86"/>
        <v>0</v>
      </c>
      <c r="BH316" s="158">
        <f t="shared" si="87"/>
        <v>0</v>
      </c>
      <c r="BI316" s="158">
        <f t="shared" si="88"/>
        <v>0</v>
      </c>
      <c r="BJ316" s="20" t="s">
        <v>79</v>
      </c>
      <c r="BK316" s="158">
        <f t="shared" si="89"/>
        <v>0</v>
      </c>
      <c r="BL316" s="20" t="s">
        <v>202</v>
      </c>
      <c r="BM316" s="157" t="s">
        <v>3043</v>
      </c>
    </row>
    <row r="317" spans="1:65" s="2" customFormat="1" ht="37.9" customHeight="1">
      <c r="A317" s="35"/>
      <c r="B317" s="145"/>
      <c r="C317" s="146" t="s">
        <v>1952</v>
      </c>
      <c r="D317" s="146" t="s">
        <v>197</v>
      </c>
      <c r="E317" s="147" t="s">
        <v>6467</v>
      </c>
      <c r="F317" s="148" t="s">
        <v>6468</v>
      </c>
      <c r="G317" s="149" t="s">
        <v>4903</v>
      </c>
      <c r="H317" s="150">
        <v>1</v>
      </c>
      <c r="I317" s="151"/>
      <c r="J317" s="152">
        <f t="shared" si="80"/>
        <v>0</v>
      </c>
      <c r="K317" s="148" t="s">
        <v>6041</v>
      </c>
      <c r="L317" s="36"/>
      <c r="M317" s="153" t="s">
        <v>3</v>
      </c>
      <c r="N317" s="154" t="s">
        <v>43</v>
      </c>
      <c r="O317" s="56"/>
      <c r="P317" s="155">
        <f t="shared" si="81"/>
        <v>0</v>
      </c>
      <c r="Q317" s="155">
        <v>0</v>
      </c>
      <c r="R317" s="155">
        <f t="shared" si="82"/>
        <v>0</v>
      </c>
      <c r="S317" s="155">
        <v>0</v>
      </c>
      <c r="T317" s="156">
        <f t="shared" si="83"/>
        <v>0</v>
      </c>
      <c r="U317" s="35"/>
      <c r="V317" s="35"/>
      <c r="W317" s="35"/>
      <c r="X317" s="35"/>
      <c r="Y317" s="35"/>
      <c r="Z317" s="35"/>
      <c r="AA317" s="35"/>
      <c r="AB317" s="35"/>
      <c r="AC317" s="35"/>
      <c r="AD317" s="35"/>
      <c r="AE317" s="35"/>
      <c r="AR317" s="157" t="s">
        <v>202</v>
      </c>
      <c r="AT317" s="157" t="s">
        <v>197</v>
      </c>
      <c r="AU317" s="157" t="s">
        <v>81</v>
      </c>
      <c r="AY317" s="20" t="s">
        <v>195</v>
      </c>
      <c r="BE317" s="158">
        <f t="shared" si="84"/>
        <v>0</v>
      </c>
      <c r="BF317" s="158">
        <f t="shared" si="85"/>
        <v>0</v>
      </c>
      <c r="BG317" s="158">
        <f t="shared" si="86"/>
        <v>0</v>
      </c>
      <c r="BH317" s="158">
        <f t="shared" si="87"/>
        <v>0</v>
      </c>
      <c r="BI317" s="158">
        <f t="shared" si="88"/>
        <v>0</v>
      </c>
      <c r="BJ317" s="20" t="s">
        <v>79</v>
      </c>
      <c r="BK317" s="158">
        <f t="shared" si="89"/>
        <v>0</v>
      </c>
      <c r="BL317" s="20" t="s">
        <v>202</v>
      </c>
      <c r="BM317" s="157" t="s">
        <v>3053</v>
      </c>
    </row>
    <row r="318" spans="1:65" s="2" customFormat="1" ht="37.9" customHeight="1">
      <c r="A318" s="35"/>
      <c r="B318" s="145"/>
      <c r="C318" s="146" t="s">
        <v>1957</v>
      </c>
      <c r="D318" s="146" t="s">
        <v>197</v>
      </c>
      <c r="E318" s="147" t="s">
        <v>6469</v>
      </c>
      <c r="F318" s="148" t="s">
        <v>6470</v>
      </c>
      <c r="G318" s="149" t="s">
        <v>4903</v>
      </c>
      <c r="H318" s="150">
        <v>1</v>
      </c>
      <c r="I318" s="151"/>
      <c r="J318" s="152">
        <f t="shared" si="80"/>
        <v>0</v>
      </c>
      <c r="K318" s="148" t="s">
        <v>6041</v>
      </c>
      <c r="L318" s="36"/>
      <c r="M318" s="153" t="s">
        <v>3</v>
      </c>
      <c r="N318" s="154" t="s">
        <v>43</v>
      </c>
      <c r="O318" s="56"/>
      <c r="P318" s="155">
        <f t="shared" si="81"/>
        <v>0</v>
      </c>
      <c r="Q318" s="155">
        <v>0</v>
      </c>
      <c r="R318" s="155">
        <f t="shared" si="82"/>
        <v>0</v>
      </c>
      <c r="S318" s="155">
        <v>0</v>
      </c>
      <c r="T318" s="156">
        <f t="shared" si="83"/>
        <v>0</v>
      </c>
      <c r="U318" s="35"/>
      <c r="V318" s="35"/>
      <c r="W318" s="35"/>
      <c r="X318" s="35"/>
      <c r="Y318" s="35"/>
      <c r="Z318" s="35"/>
      <c r="AA318" s="35"/>
      <c r="AB318" s="35"/>
      <c r="AC318" s="35"/>
      <c r="AD318" s="35"/>
      <c r="AE318" s="35"/>
      <c r="AR318" s="157" t="s">
        <v>202</v>
      </c>
      <c r="AT318" s="157" t="s">
        <v>197</v>
      </c>
      <c r="AU318" s="157" t="s">
        <v>81</v>
      </c>
      <c r="AY318" s="20" t="s">
        <v>195</v>
      </c>
      <c r="BE318" s="158">
        <f t="shared" si="84"/>
        <v>0</v>
      </c>
      <c r="BF318" s="158">
        <f t="shared" si="85"/>
        <v>0</v>
      </c>
      <c r="BG318" s="158">
        <f t="shared" si="86"/>
        <v>0</v>
      </c>
      <c r="BH318" s="158">
        <f t="shared" si="87"/>
        <v>0</v>
      </c>
      <c r="BI318" s="158">
        <f t="shared" si="88"/>
        <v>0</v>
      </c>
      <c r="BJ318" s="20" t="s">
        <v>79</v>
      </c>
      <c r="BK318" s="158">
        <f t="shared" si="89"/>
        <v>0</v>
      </c>
      <c r="BL318" s="20" t="s">
        <v>202</v>
      </c>
      <c r="BM318" s="157" t="s">
        <v>3068</v>
      </c>
    </row>
    <row r="319" spans="1:65" s="2" customFormat="1" ht="37.9" customHeight="1">
      <c r="A319" s="35"/>
      <c r="B319" s="145"/>
      <c r="C319" s="146" t="s">
        <v>1962</v>
      </c>
      <c r="D319" s="146" t="s">
        <v>197</v>
      </c>
      <c r="E319" s="147" t="s">
        <v>6471</v>
      </c>
      <c r="F319" s="148" t="s">
        <v>6472</v>
      </c>
      <c r="G319" s="149" t="s">
        <v>4903</v>
      </c>
      <c r="H319" s="150">
        <v>1</v>
      </c>
      <c r="I319" s="151"/>
      <c r="J319" s="152">
        <f t="shared" si="80"/>
        <v>0</v>
      </c>
      <c r="K319" s="148" t="s">
        <v>6041</v>
      </c>
      <c r="L319" s="36"/>
      <c r="M319" s="153" t="s">
        <v>3</v>
      </c>
      <c r="N319" s="154" t="s">
        <v>43</v>
      </c>
      <c r="O319" s="56"/>
      <c r="P319" s="155">
        <f t="shared" si="81"/>
        <v>0</v>
      </c>
      <c r="Q319" s="155">
        <v>0</v>
      </c>
      <c r="R319" s="155">
        <f t="shared" si="82"/>
        <v>0</v>
      </c>
      <c r="S319" s="155">
        <v>0</v>
      </c>
      <c r="T319" s="156">
        <f t="shared" si="83"/>
        <v>0</v>
      </c>
      <c r="U319" s="35"/>
      <c r="V319" s="35"/>
      <c r="W319" s="35"/>
      <c r="X319" s="35"/>
      <c r="Y319" s="35"/>
      <c r="Z319" s="35"/>
      <c r="AA319" s="35"/>
      <c r="AB319" s="35"/>
      <c r="AC319" s="35"/>
      <c r="AD319" s="35"/>
      <c r="AE319" s="35"/>
      <c r="AR319" s="157" t="s">
        <v>202</v>
      </c>
      <c r="AT319" s="157" t="s">
        <v>197</v>
      </c>
      <c r="AU319" s="157" t="s">
        <v>81</v>
      </c>
      <c r="AY319" s="20" t="s">
        <v>195</v>
      </c>
      <c r="BE319" s="158">
        <f t="shared" si="84"/>
        <v>0</v>
      </c>
      <c r="BF319" s="158">
        <f t="shared" si="85"/>
        <v>0</v>
      </c>
      <c r="BG319" s="158">
        <f t="shared" si="86"/>
        <v>0</v>
      </c>
      <c r="BH319" s="158">
        <f t="shared" si="87"/>
        <v>0</v>
      </c>
      <c r="BI319" s="158">
        <f t="shared" si="88"/>
        <v>0</v>
      </c>
      <c r="BJ319" s="20" t="s">
        <v>79</v>
      </c>
      <c r="BK319" s="158">
        <f t="shared" si="89"/>
        <v>0</v>
      </c>
      <c r="BL319" s="20" t="s">
        <v>202</v>
      </c>
      <c r="BM319" s="157" t="s">
        <v>3077</v>
      </c>
    </row>
    <row r="320" spans="1:65" s="2" customFormat="1" ht="37.9" customHeight="1">
      <c r="A320" s="35"/>
      <c r="B320" s="145"/>
      <c r="C320" s="146" t="s">
        <v>1966</v>
      </c>
      <c r="D320" s="146" t="s">
        <v>197</v>
      </c>
      <c r="E320" s="147" t="s">
        <v>6473</v>
      </c>
      <c r="F320" s="148" t="s">
        <v>6474</v>
      </c>
      <c r="G320" s="149" t="s">
        <v>4903</v>
      </c>
      <c r="H320" s="150">
        <v>2</v>
      </c>
      <c r="I320" s="151"/>
      <c r="J320" s="152">
        <f t="shared" si="80"/>
        <v>0</v>
      </c>
      <c r="K320" s="148" t="s">
        <v>6041</v>
      </c>
      <c r="L320" s="36"/>
      <c r="M320" s="153" t="s">
        <v>3</v>
      </c>
      <c r="N320" s="154" t="s">
        <v>43</v>
      </c>
      <c r="O320" s="56"/>
      <c r="P320" s="155">
        <f t="shared" si="81"/>
        <v>0</v>
      </c>
      <c r="Q320" s="155">
        <v>0</v>
      </c>
      <c r="R320" s="155">
        <f t="shared" si="82"/>
        <v>0</v>
      </c>
      <c r="S320" s="155">
        <v>0</v>
      </c>
      <c r="T320" s="156">
        <f t="shared" si="83"/>
        <v>0</v>
      </c>
      <c r="U320" s="35"/>
      <c r="V320" s="35"/>
      <c r="W320" s="35"/>
      <c r="X320" s="35"/>
      <c r="Y320" s="35"/>
      <c r="Z320" s="35"/>
      <c r="AA320" s="35"/>
      <c r="AB320" s="35"/>
      <c r="AC320" s="35"/>
      <c r="AD320" s="35"/>
      <c r="AE320" s="35"/>
      <c r="AR320" s="157" t="s">
        <v>202</v>
      </c>
      <c r="AT320" s="157" t="s">
        <v>197</v>
      </c>
      <c r="AU320" s="157" t="s">
        <v>81</v>
      </c>
      <c r="AY320" s="20" t="s">
        <v>195</v>
      </c>
      <c r="BE320" s="158">
        <f t="shared" si="84"/>
        <v>0</v>
      </c>
      <c r="BF320" s="158">
        <f t="shared" si="85"/>
        <v>0</v>
      </c>
      <c r="BG320" s="158">
        <f t="shared" si="86"/>
        <v>0</v>
      </c>
      <c r="BH320" s="158">
        <f t="shared" si="87"/>
        <v>0</v>
      </c>
      <c r="BI320" s="158">
        <f t="shared" si="88"/>
        <v>0</v>
      </c>
      <c r="BJ320" s="20" t="s">
        <v>79</v>
      </c>
      <c r="BK320" s="158">
        <f t="shared" si="89"/>
        <v>0</v>
      </c>
      <c r="BL320" s="20" t="s">
        <v>202</v>
      </c>
      <c r="BM320" s="157" t="s">
        <v>3085</v>
      </c>
    </row>
    <row r="321" spans="1:65" s="2" customFormat="1" ht="37.9" customHeight="1">
      <c r="A321" s="35"/>
      <c r="B321" s="145"/>
      <c r="C321" s="146" t="s">
        <v>1972</v>
      </c>
      <c r="D321" s="146" t="s">
        <v>197</v>
      </c>
      <c r="E321" s="147" t="s">
        <v>6475</v>
      </c>
      <c r="F321" s="148" t="s">
        <v>6476</v>
      </c>
      <c r="G321" s="149" t="s">
        <v>4903</v>
      </c>
      <c r="H321" s="150">
        <v>1</v>
      </c>
      <c r="I321" s="151"/>
      <c r="J321" s="152">
        <f t="shared" si="80"/>
        <v>0</v>
      </c>
      <c r="K321" s="148" t="s">
        <v>6041</v>
      </c>
      <c r="L321" s="36"/>
      <c r="M321" s="153" t="s">
        <v>3</v>
      </c>
      <c r="N321" s="154" t="s">
        <v>43</v>
      </c>
      <c r="O321" s="56"/>
      <c r="P321" s="155">
        <f t="shared" si="81"/>
        <v>0</v>
      </c>
      <c r="Q321" s="155">
        <v>0</v>
      </c>
      <c r="R321" s="155">
        <f t="shared" si="82"/>
        <v>0</v>
      </c>
      <c r="S321" s="155">
        <v>0</v>
      </c>
      <c r="T321" s="156">
        <f t="shared" si="83"/>
        <v>0</v>
      </c>
      <c r="U321" s="35"/>
      <c r="V321" s="35"/>
      <c r="W321" s="35"/>
      <c r="X321" s="35"/>
      <c r="Y321" s="35"/>
      <c r="Z321" s="35"/>
      <c r="AA321" s="35"/>
      <c r="AB321" s="35"/>
      <c r="AC321" s="35"/>
      <c r="AD321" s="35"/>
      <c r="AE321" s="35"/>
      <c r="AR321" s="157" t="s">
        <v>202</v>
      </c>
      <c r="AT321" s="157" t="s">
        <v>197</v>
      </c>
      <c r="AU321" s="157" t="s">
        <v>81</v>
      </c>
      <c r="AY321" s="20" t="s">
        <v>195</v>
      </c>
      <c r="BE321" s="158">
        <f t="shared" si="84"/>
        <v>0</v>
      </c>
      <c r="BF321" s="158">
        <f t="shared" si="85"/>
        <v>0</v>
      </c>
      <c r="BG321" s="158">
        <f t="shared" si="86"/>
        <v>0</v>
      </c>
      <c r="BH321" s="158">
        <f t="shared" si="87"/>
        <v>0</v>
      </c>
      <c r="BI321" s="158">
        <f t="shared" si="88"/>
        <v>0</v>
      </c>
      <c r="BJ321" s="20" t="s">
        <v>79</v>
      </c>
      <c r="BK321" s="158">
        <f t="shared" si="89"/>
        <v>0</v>
      </c>
      <c r="BL321" s="20" t="s">
        <v>202</v>
      </c>
      <c r="BM321" s="157" t="s">
        <v>3095</v>
      </c>
    </row>
    <row r="322" spans="1:65" s="2" customFormat="1" ht="37.9" customHeight="1">
      <c r="A322" s="35"/>
      <c r="B322" s="145"/>
      <c r="C322" s="146" t="s">
        <v>1977</v>
      </c>
      <c r="D322" s="146" t="s">
        <v>197</v>
      </c>
      <c r="E322" s="147" t="s">
        <v>6477</v>
      </c>
      <c r="F322" s="148" t="s">
        <v>6478</v>
      </c>
      <c r="G322" s="149" t="s">
        <v>4903</v>
      </c>
      <c r="H322" s="150">
        <v>6</v>
      </c>
      <c r="I322" s="151"/>
      <c r="J322" s="152">
        <f t="shared" si="80"/>
        <v>0</v>
      </c>
      <c r="K322" s="148" t="s">
        <v>6041</v>
      </c>
      <c r="L322" s="36"/>
      <c r="M322" s="153" t="s">
        <v>3</v>
      </c>
      <c r="N322" s="154" t="s">
        <v>43</v>
      </c>
      <c r="O322" s="56"/>
      <c r="P322" s="155">
        <f t="shared" si="81"/>
        <v>0</v>
      </c>
      <c r="Q322" s="155">
        <v>0</v>
      </c>
      <c r="R322" s="155">
        <f t="shared" si="82"/>
        <v>0</v>
      </c>
      <c r="S322" s="155">
        <v>0</v>
      </c>
      <c r="T322" s="156">
        <f t="shared" si="83"/>
        <v>0</v>
      </c>
      <c r="U322" s="35"/>
      <c r="V322" s="35"/>
      <c r="W322" s="35"/>
      <c r="X322" s="35"/>
      <c r="Y322" s="35"/>
      <c r="Z322" s="35"/>
      <c r="AA322" s="35"/>
      <c r="AB322" s="35"/>
      <c r="AC322" s="35"/>
      <c r="AD322" s="35"/>
      <c r="AE322" s="35"/>
      <c r="AR322" s="157" t="s">
        <v>202</v>
      </c>
      <c r="AT322" s="157" t="s">
        <v>197</v>
      </c>
      <c r="AU322" s="157" t="s">
        <v>81</v>
      </c>
      <c r="AY322" s="20" t="s">
        <v>195</v>
      </c>
      <c r="BE322" s="158">
        <f t="shared" si="84"/>
        <v>0</v>
      </c>
      <c r="BF322" s="158">
        <f t="shared" si="85"/>
        <v>0</v>
      </c>
      <c r="BG322" s="158">
        <f t="shared" si="86"/>
        <v>0</v>
      </c>
      <c r="BH322" s="158">
        <f t="shared" si="87"/>
        <v>0</v>
      </c>
      <c r="BI322" s="158">
        <f t="shared" si="88"/>
        <v>0</v>
      </c>
      <c r="BJ322" s="20" t="s">
        <v>79</v>
      </c>
      <c r="BK322" s="158">
        <f t="shared" si="89"/>
        <v>0</v>
      </c>
      <c r="BL322" s="20" t="s">
        <v>202</v>
      </c>
      <c r="BM322" s="157" t="s">
        <v>3104</v>
      </c>
    </row>
    <row r="323" spans="1:65" s="2" customFormat="1" ht="37.9" customHeight="1">
      <c r="A323" s="35"/>
      <c r="B323" s="145"/>
      <c r="C323" s="146" t="s">
        <v>1982</v>
      </c>
      <c r="D323" s="146" t="s">
        <v>197</v>
      </c>
      <c r="E323" s="147" t="s">
        <v>6479</v>
      </c>
      <c r="F323" s="148" t="s">
        <v>6480</v>
      </c>
      <c r="G323" s="149" t="s">
        <v>4903</v>
      </c>
      <c r="H323" s="150">
        <v>2</v>
      </c>
      <c r="I323" s="151"/>
      <c r="J323" s="152">
        <f t="shared" si="80"/>
        <v>0</v>
      </c>
      <c r="K323" s="148" t="s">
        <v>6041</v>
      </c>
      <c r="L323" s="36"/>
      <c r="M323" s="153" t="s">
        <v>3</v>
      </c>
      <c r="N323" s="154" t="s">
        <v>43</v>
      </c>
      <c r="O323" s="56"/>
      <c r="P323" s="155">
        <f t="shared" si="81"/>
        <v>0</v>
      </c>
      <c r="Q323" s="155">
        <v>0</v>
      </c>
      <c r="R323" s="155">
        <f t="shared" si="82"/>
        <v>0</v>
      </c>
      <c r="S323" s="155">
        <v>0</v>
      </c>
      <c r="T323" s="156">
        <f t="shared" si="83"/>
        <v>0</v>
      </c>
      <c r="U323" s="35"/>
      <c r="V323" s="35"/>
      <c r="W323" s="35"/>
      <c r="X323" s="35"/>
      <c r="Y323" s="35"/>
      <c r="Z323" s="35"/>
      <c r="AA323" s="35"/>
      <c r="AB323" s="35"/>
      <c r="AC323" s="35"/>
      <c r="AD323" s="35"/>
      <c r="AE323" s="35"/>
      <c r="AR323" s="157" t="s">
        <v>202</v>
      </c>
      <c r="AT323" s="157" t="s">
        <v>197</v>
      </c>
      <c r="AU323" s="157" t="s">
        <v>81</v>
      </c>
      <c r="AY323" s="20" t="s">
        <v>195</v>
      </c>
      <c r="BE323" s="158">
        <f t="shared" si="84"/>
        <v>0</v>
      </c>
      <c r="BF323" s="158">
        <f t="shared" si="85"/>
        <v>0</v>
      </c>
      <c r="BG323" s="158">
        <f t="shared" si="86"/>
        <v>0</v>
      </c>
      <c r="BH323" s="158">
        <f t="shared" si="87"/>
        <v>0</v>
      </c>
      <c r="BI323" s="158">
        <f t="shared" si="88"/>
        <v>0</v>
      </c>
      <c r="BJ323" s="20" t="s">
        <v>79</v>
      </c>
      <c r="BK323" s="158">
        <f t="shared" si="89"/>
        <v>0</v>
      </c>
      <c r="BL323" s="20" t="s">
        <v>202</v>
      </c>
      <c r="BM323" s="157" t="s">
        <v>3115</v>
      </c>
    </row>
    <row r="324" spans="1:65" s="2" customFormat="1" ht="37.9" customHeight="1">
      <c r="A324" s="35"/>
      <c r="B324" s="145"/>
      <c r="C324" s="146" t="s">
        <v>1988</v>
      </c>
      <c r="D324" s="146" t="s">
        <v>197</v>
      </c>
      <c r="E324" s="147" t="s">
        <v>6481</v>
      </c>
      <c r="F324" s="148" t="s">
        <v>6482</v>
      </c>
      <c r="G324" s="149" t="s">
        <v>4903</v>
      </c>
      <c r="H324" s="150">
        <v>1</v>
      </c>
      <c r="I324" s="151"/>
      <c r="J324" s="152">
        <f t="shared" si="80"/>
        <v>0</v>
      </c>
      <c r="K324" s="148" t="s">
        <v>6041</v>
      </c>
      <c r="L324" s="36"/>
      <c r="M324" s="153" t="s">
        <v>3</v>
      </c>
      <c r="N324" s="154" t="s">
        <v>43</v>
      </c>
      <c r="O324" s="56"/>
      <c r="P324" s="155">
        <f t="shared" si="81"/>
        <v>0</v>
      </c>
      <c r="Q324" s="155">
        <v>0</v>
      </c>
      <c r="R324" s="155">
        <f t="shared" si="82"/>
        <v>0</v>
      </c>
      <c r="S324" s="155">
        <v>0</v>
      </c>
      <c r="T324" s="156">
        <f t="shared" si="83"/>
        <v>0</v>
      </c>
      <c r="U324" s="35"/>
      <c r="V324" s="35"/>
      <c r="W324" s="35"/>
      <c r="X324" s="35"/>
      <c r="Y324" s="35"/>
      <c r="Z324" s="35"/>
      <c r="AA324" s="35"/>
      <c r="AB324" s="35"/>
      <c r="AC324" s="35"/>
      <c r="AD324" s="35"/>
      <c r="AE324" s="35"/>
      <c r="AR324" s="157" t="s">
        <v>202</v>
      </c>
      <c r="AT324" s="157" t="s">
        <v>197</v>
      </c>
      <c r="AU324" s="157" t="s">
        <v>81</v>
      </c>
      <c r="AY324" s="20" t="s">
        <v>195</v>
      </c>
      <c r="BE324" s="158">
        <f t="shared" si="84"/>
        <v>0</v>
      </c>
      <c r="BF324" s="158">
        <f t="shared" si="85"/>
        <v>0</v>
      </c>
      <c r="BG324" s="158">
        <f t="shared" si="86"/>
        <v>0</v>
      </c>
      <c r="BH324" s="158">
        <f t="shared" si="87"/>
        <v>0</v>
      </c>
      <c r="BI324" s="158">
        <f t="shared" si="88"/>
        <v>0</v>
      </c>
      <c r="BJ324" s="20" t="s">
        <v>79</v>
      </c>
      <c r="BK324" s="158">
        <f t="shared" si="89"/>
        <v>0</v>
      </c>
      <c r="BL324" s="20" t="s">
        <v>202</v>
      </c>
      <c r="BM324" s="157" t="s">
        <v>3122</v>
      </c>
    </row>
    <row r="325" spans="1:65" s="2" customFormat="1" ht="37.9" customHeight="1">
      <c r="A325" s="35"/>
      <c r="B325" s="145"/>
      <c r="C325" s="146" t="s">
        <v>1993</v>
      </c>
      <c r="D325" s="146" t="s">
        <v>197</v>
      </c>
      <c r="E325" s="147" t="s">
        <v>6483</v>
      </c>
      <c r="F325" s="148" t="s">
        <v>6484</v>
      </c>
      <c r="G325" s="149" t="s">
        <v>4903</v>
      </c>
      <c r="H325" s="150">
        <v>1</v>
      </c>
      <c r="I325" s="151"/>
      <c r="J325" s="152">
        <f t="shared" si="80"/>
        <v>0</v>
      </c>
      <c r="K325" s="148" t="s">
        <v>6041</v>
      </c>
      <c r="L325" s="36"/>
      <c r="M325" s="153" t="s">
        <v>3</v>
      </c>
      <c r="N325" s="154" t="s">
        <v>43</v>
      </c>
      <c r="O325" s="56"/>
      <c r="P325" s="155">
        <f t="shared" si="81"/>
        <v>0</v>
      </c>
      <c r="Q325" s="155">
        <v>0</v>
      </c>
      <c r="R325" s="155">
        <f t="shared" si="82"/>
        <v>0</v>
      </c>
      <c r="S325" s="155">
        <v>0</v>
      </c>
      <c r="T325" s="156">
        <f t="shared" si="83"/>
        <v>0</v>
      </c>
      <c r="U325" s="35"/>
      <c r="V325" s="35"/>
      <c r="W325" s="35"/>
      <c r="X325" s="35"/>
      <c r="Y325" s="35"/>
      <c r="Z325" s="35"/>
      <c r="AA325" s="35"/>
      <c r="AB325" s="35"/>
      <c r="AC325" s="35"/>
      <c r="AD325" s="35"/>
      <c r="AE325" s="35"/>
      <c r="AR325" s="157" t="s">
        <v>202</v>
      </c>
      <c r="AT325" s="157" t="s">
        <v>197</v>
      </c>
      <c r="AU325" s="157" t="s">
        <v>81</v>
      </c>
      <c r="AY325" s="20" t="s">
        <v>195</v>
      </c>
      <c r="BE325" s="158">
        <f t="shared" si="84"/>
        <v>0</v>
      </c>
      <c r="BF325" s="158">
        <f t="shared" si="85"/>
        <v>0</v>
      </c>
      <c r="BG325" s="158">
        <f t="shared" si="86"/>
        <v>0</v>
      </c>
      <c r="BH325" s="158">
        <f t="shared" si="87"/>
        <v>0</v>
      </c>
      <c r="BI325" s="158">
        <f t="shared" si="88"/>
        <v>0</v>
      </c>
      <c r="BJ325" s="20" t="s">
        <v>79</v>
      </c>
      <c r="BK325" s="158">
        <f t="shared" si="89"/>
        <v>0</v>
      </c>
      <c r="BL325" s="20" t="s">
        <v>202</v>
      </c>
      <c r="BM325" s="157" t="s">
        <v>3128</v>
      </c>
    </row>
    <row r="326" spans="1:65" s="2" customFormat="1" ht="37.9" customHeight="1">
      <c r="A326" s="35"/>
      <c r="B326" s="145"/>
      <c r="C326" s="146" t="s">
        <v>1998</v>
      </c>
      <c r="D326" s="146" t="s">
        <v>197</v>
      </c>
      <c r="E326" s="147" t="s">
        <v>6485</v>
      </c>
      <c r="F326" s="148" t="s">
        <v>6486</v>
      </c>
      <c r="G326" s="149" t="s">
        <v>4903</v>
      </c>
      <c r="H326" s="150">
        <v>1</v>
      </c>
      <c r="I326" s="151"/>
      <c r="J326" s="152">
        <f t="shared" si="80"/>
        <v>0</v>
      </c>
      <c r="K326" s="148" t="s">
        <v>6041</v>
      </c>
      <c r="L326" s="36"/>
      <c r="M326" s="153" t="s">
        <v>3</v>
      </c>
      <c r="N326" s="154" t="s">
        <v>43</v>
      </c>
      <c r="O326" s="56"/>
      <c r="P326" s="155">
        <f t="shared" si="81"/>
        <v>0</v>
      </c>
      <c r="Q326" s="155">
        <v>0</v>
      </c>
      <c r="R326" s="155">
        <f t="shared" si="82"/>
        <v>0</v>
      </c>
      <c r="S326" s="155">
        <v>0</v>
      </c>
      <c r="T326" s="156">
        <f t="shared" si="83"/>
        <v>0</v>
      </c>
      <c r="U326" s="35"/>
      <c r="V326" s="35"/>
      <c r="W326" s="35"/>
      <c r="X326" s="35"/>
      <c r="Y326" s="35"/>
      <c r="Z326" s="35"/>
      <c r="AA326" s="35"/>
      <c r="AB326" s="35"/>
      <c r="AC326" s="35"/>
      <c r="AD326" s="35"/>
      <c r="AE326" s="35"/>
      <c r="AR326" s="157" t="s">
        <v>202</v>
      </c>
      <c r="AT326" s="157" t="s">
        <v>197</v>
      </c>
      <c r="AU326" s="157" t="s">
        <v>81</v>
      </c>
      <c r="AY326" s="20" t="s">
        <v>195</v>
      </c>
      <c r="BE326" s="158">
        <f t="shared" si="84"/>
        <v>0</v>
      </c>
      <c r="BF326" s="158">
        <f t="shared" si="85"/>
        <v>0</v>
      </c>
      <c r="BG326" s="158">
        <f t="shared" si="86"/>
        <v>0</v>
      </c>
      <c r="BH326" s="158">
        <f t="shared" si="87"/>
        <v>0</v>
      </c>
      <c r="BI326" s="158">
        <f t="shared" si="88"/>
        <v>0</v>
      </c>
      <c r="BJ326" s="20" t="s">
        <v>79</v>
      </c>
      <c r="BK326" s="158">
        <f t="shared" si="89"/>
        <v>0</v>
      </c>
      <c r="BL326" s="20" t="s">
        <v>202</v>
      </c>
      <c r="BM326" s="157" t="s">
        <v>3135</v>
      </c>
    </row>
    <row r="327" spans="1:65" s="2" customFormat="1" ht="37.9" customHeight="1">
      <c r="A327" s="35"/>
      <c r="B327" s="145"/>
      <c r="C327" s="146" t="s">
        <v>2003</v>
      </c>
      <c r="D327" s="146" t="s">
        <v>197</v>
      </c>
      <c r="E327" s="147" t="s">
        <v>6487</v>
      </c>
      <c r="F327" s="148" t="s">
        <v>6488</v>
      </c>
      <c r="G327" s="149" t="s">
        <v>4903</v>
      </c>
      <c r="H327" s="150">
        <v>2</v>
      </c>
      <c r="I327" s="151"/>
      <c r="J327" s="152">
        <f t="shared" si="80"/>
        <v>0</v>
      </c>
      <c r="K327" s="148" t="s">
        <v>6041</v>
      </c>
      <c r="L327" s="36"/>
      <c r="M327" s="153" t="s">
        <v>3</v>
      </c>
      <c r="N327" s="154" t="s">
        <v>43</v>
      </c>
      <c r="O327" s="56"/>
      <c r="P327" s="155">
        <f t="shared" si="81"/>
        <v>0</v>
      </c>
      <c r="Q327" s="155">
        <v>0</v>
      </c>
      <c r="R327" s="155">
        <f t="shared" si="82"/>
        <v>0</v>
      </c>
      <c r="S327" s="155">
        <v>0</v>
      </c>
      <c r="T327" s="156">
        <f t="shared" si="83"/>
        <v>0</v>
      </c>
      <c r="U327" s="35"/>
      <c r="V327" s="35"/>
      <c r="W327" s="35"/>
      <c r="X327" s="35"/>
      <c r="Y327" s="35"/>
      <c r="Z327" s="35"/>
      <c r="AA327" s="35"/>
      <c r="AB327" s="35"/>
      <c r="AC327" s="35"/>
      <c r="AD327" s="35"/>
      <c r="AE327" s="35"/>
      <c r="AR327" s="157" t="s">
        <v>202</v>
      </c>
      <c r="AT327" s="157" t="s">
        <v>197</v>
      </c>
      <c r="AU327" s="157" t="s">
        <v>81</v>
      </c>
      <c r="AY327" s="20" t="s">
        <v>195</v>
      </c>
      <c r="BE327" s="158">
        <f t="shared" si="84"/>
        <v>0</v>
      </c>
      <c r="BF327" s="158">
        <f t="shared" si="85"/>
        <v>0</v>
      </c>
      <c r="BG327" s="158">
        <f t="shared" si="86"/>
        <v>0</v>
      </c>
      <c r="BH327" s="158">
        <f t="shared" si="87"/>
        <v>0</v>
      </c>
      <c r="BI327" s="158">
        <f t="shared" si="88"/>
        <v>0</v>
      </c>
      <c r="BJ327" s="20" t="s">
        <v>79</v>
      </c>
      <c r="BK327" s="158">
        <f t="shared" si="89"/>
        <v>0</v>
      </c>
      <c r="BL327" s="20" t="s">
        <v>202</v>
      </c>
      <c r="BM327" s="157" t="s">
        <v>3148</v>
      </c>
    </row>
    <row r="328" spans="1:65" s="2" customFormat="1" ht="37.9" customHeight="1">
      <c r="A328" s="35"/>
      <c r="B328" s="145"/>
      <c r="C328" s="146" t="s">
        <v>2008</v>
      </c>
      <c r="D328" s="146" t="s">
        <v>197</v>
      </c>
      <c r="E328" s="147" t="s">
        <v>6489</v>
      </c>
      <c r="F328" s="148" t="s">
        <v>6490</v>
      </c>
      <c r="G328" s="149" t="s">
        <v>4903</v>
      </c>
      <c r="H328" s="150">
        <v>3</v>
      </c>
      <c r="I328" s="151"/>
      <c r="J328" s="152">
        <f t="shared" si="80"/>
        <v>0</v>
      </c>
      <c r="K328" s="148" t="s">
        <v>6041</v>
      </c>
      <c r="L328" s="36"/>
      <c r="M328" s="153" t="s">
        <v>3</v>
      </c>
      <c r="N328" s="154" t="s">
        <v>43</v>
      </c>
      <c r="O328" s="56"/>
      <c r="P328" s="155">
        <f t="shared" si="81"/>
        <v>0</v>
      </c>
      <c r="Q328" s="155">
        <v>0</v>
      </c>
      <c r="R328" s="155">
        <f t="shared" si="82"/>
        <v>0</v>
      </c>
      <c r="S328" s="155">
        <v>0</v>
      </c>
      <c r="T328" s="156">
        <f t="shared" si="83"/>
        <v>0</v>
      </c>
      <c r="U328" s="35"/>
      <c r="V328" s="35"/>
      <c r="W328" s="35"/>
      <c r="X328" s="35"/>
      <c r="Y328" s="35"/>
      <c r="Z328" s="35"/>
      <c r="AA328" s="35"/>
      <c r="AB328" s="35"/>
      <c r="AC328" s="35"/>
      <c r="AD328" s="35"/>
      <c r="AE328" s="35"/>
      <c r="AR328" s="157" t="s">
        <v>202</v>
      </c>
      <c r="AT328" s="157" t="s">
        <v>197</v>
      </c>
      <c r="AU328" s="157" t="s">
        <v>81</v>
      </c>
      <c r="AY328" s="20" t="s">
        <v>195</v>
      </c>
      <c r="BE328" s="158">
        <f t="shared" si="84"/>
        <v>0</v>
      </c>
      <c r="BF328" s="158">
        <f t="shared" si="85"/>
        <v>0</v>
      </c>
      <c r="BG328" s="158">
        <f t="shared" si="86"/>
        <v>0</v>
      </c>
      <c r="BH328" s="158">
        <f t="shared" si="87"/>
        <v>0</v>
      </c>
      <c r="BI328" s="158">
        <f t="shared" si="88"/>
        <v>0</v>
      </c>
      <c r="BJ328" s="20" t="s">
        <v>79</v>
      </c>
      <c r="BK328" s="158">
        <f t="shared" si="89"/>
        <v>0</v>
      </c>
      <c r="BL328" s="20" t="s">
        <v>202</v>
      </c>
      <c r="BM328" s="157" t="s">
        <v>3160</v>
      </c>
    </row>
    <row r="329" spans="1:65" s="2" customFormat="1" ht="37.9" customHeight="1">
      <c r="A329" s="35"/>
      <c r="B329" s="145"/>
      <c r="C329" s="146" t="s">
        <v>2012</v>
      </c>
      <c r="D329" s="146" t="s">
        <v>197</v>
      </c>
      <c r="E329" s="147" t="s">
        <v>6491</v>
      </c>
      <c r="F329" s="148" t="s">
        <v>6492</v>
      </c>
      <c r="G329" s="149" t="s">
        <v>4903</v>
      </c>
      <c r="H329" s="150">
        <v>1</v>
      </c>
      <c r="I329" s="151"/>
      <c r="J329" s="152">
        <f t="shared" si="80"/>
        <v>0</v>
      </c>
      <c r="K329" s="148" t="s">
        <v>6041</v>
      </c>
      <c r="L329" s="36"/>
      <c r="M329" s="153" t="s">
        <v>3</v>
      </c>
      <c r="N329" s="154" t="s">
        <v>43</v>
      </c>
      <c r="O329" s="56"/>
      <c r="P329" s="155">
        <f t="shared" si="81"/>
        <v>0</v>
      </c>
      <c r="Q329" s="155">
        <v>0</v>
      </c>
      <c r="R329" s="155">
        <f t="shared" si="82"/>
        <v>0</v>
      </c>
      <c r="S329" s="155">
        <v>0</v>
      </c>
      <c r="T329" s="156">
        <f t="shared" si="83"/>
        <v>0</v>
      </c>
      <c r="U329" s="35"/>
      <c r="V329" s="35"/>
      <c r="W329" s="35"/>
      <c r="X329" s="35"/>
      <c r="Y329" s="35"/>
      <c r="Z329" s="35"/>
      <c r="AA329" s="35"/>
      <c r="AB329" s="35"/>
      <c r="AC329" s="35"/>
      <c r="AD329" s="35"/>
      <c r="AE329" s="35"/>
      <c r="AR329" s="157" t="s">
        <v>202</v>
      </c>
      <c r="AT329" s="157" t="s">
        <v>197</v>
      </c>
      <c r="AU329" s="157" t="s">
        <v>81</v>
      </c>
      <c r="AY329" s="20" t="s">
        <v>195</v>
      </c>
      <c r="BE329" s="158">
        <f t="shared" si="84"/>
        <v>0</v>
      </c>
      <c r="BF329" s="158">
        <f t="shared" si="85"/>
        <v>0</v>
      </c>
      <c r="BG329" s="158">
        <f t="shared" si="86"/>
        <v>0</v>
      </c>
      <c r="BH329" s="158">
        <f t="shared" si="87"/>
        <v>0</v>
      </c>
      <c r="BI329" s="158">
        <f t="shared" si="88"/>
        <v>0</v>
      </c>
      <c r="BJ329" s="20" t="s">
        <v>79</v>
      </c>
      <c r="BK329" s="158">
        <f t="shared" si="89"/>
        <v>0</v>
      </c>
      <c r="BL329" s="20" t="s">
        <v>202</v>
      </c>
      <c r="BM329" s="157" t="s">
        <v>3168</v>
      </c>
    </row>
    <row r="330" spans="1:65" s="2" customFormat="1" ht="37.9" customHeight="1">
      <c r="A330" s="35"/>
      <c r="B330" s="145"/>
      <c r="C330" s="146" t="s">
        <v>2017</v>
      </c>
      <c r="D330" s="146" t="s">
        <v>197</v>
      </c>
      <c r="E330" s="147" t="s">
        <v>6493</v>
      </c>
      <c r="F330" s="148" t="s">
        <v>6494</v>
      </c>
      <c r="G330" s="149" t="s">
        <v>4903</v>
      </c>
      <c r="H330" s="150">
        <v>1</v>
      </c>
      <c r="I330" s="151"/>
      <c r="J330" s="152">
        <f t="shared" si="80"/>
        <v>0</v>
      </c>
      <c r="K330" s="148" t="s">
        <v>6041</v>
      </c>
      <c r="L330" s="36"/>
      <c r="M330" s="153" t="s">
        <v>3</v>
      </c>
      <c r="N330" s="154" t="s">
        <v>43</v>
      </c>
      <c r="O330" s="56"/>
      <c r="P330" s="155">
        <f t="shared" si="81"/>
        <v>0</v>
      </c>
      <c r="Q330" s="155">
        <v>0</v>
      </c>
      <c r="R330" s="155">
        <f t="shared" si="82"/>
        <v>0</v>
      </c>
      <c r="S330" s="155">
        <v>0</v>
      </c>
      <c r="T330" s="156">
        <f t="shared" si="83"/>
        <v>0</v>
      </c>
      <c r="U330" s="35"/>
      <c r="V330" s="35"/>
      <c r="W330" s="35"/>
      <c r="X330" s="35"/>
      <c r="Y330" s="35"/>
      <c r="Z330" s="35"/>
      <c r="AA330" s="35"/>
      <c r="AB330" s="35"/>
      <c r="AC330" s="35"/>
      <c r="AD330" s="35"/>
      <c r="AE330" s="35"/>
      <c r="AR330" s="157" t="s">
        <v>202</v>
      </c>
      <c r="AT330" s="157" t="s">
        <v>197</v>
      </c>
      <c r="AU330" s="157" t="s">
        <v>81</v>
      </c>
      <c r="AY330" s="20" t="s">
        <v>195</v>
      </c>
      <c r="BE330" s="158">
        <f t="shared" si="84"/>
        <v>0</v>
      </c>
      <c r="BF330" s="158">
        <f t="shared" si="85"/>
        <v>0</v>
      </c>
      <c r="BG330" s="158">
        <f t="shared" si="86"/>
        <v>0</v>
      </c>
      <c r="BH330" s="158">
        <f t="shared" si="87"/>
        <v>0</v>
      </c>
      <c r="BI330" s="158">
        <f t="shared" si="88"/>
        <v>0</v>
      </c>
      <c r="BJ330" s="20" t="s">
        <v>79</v>
      </c>
      <c r="BK330" s="158">
        <f t="shared" si="89"/>
        <v>0</v>
      </c>
      <c r="BL330" s="20" t="s">
        <v>202</v>
      </c>
      <c r="BM330" s="157" t="s">
        <v>3176</v>
      </c>
    </row>
    <row r="331" spans="1:65" s="2" customFormat="1" ht="37.9" customHeight="1">
      <c r="A331" s="35"/>
      <c r="B331" s="145"/>
      <c r="C331" s="146" t="s">
        <v>2022</v>
      </c>
      <c r="D331" s="146" t="s">
        <v>197</v>
      </c>
      <c r="E331" s="147" t="s">
        <v>6495</v>
      </c>
      <c r="F331" s="148" t="s">
        <v>6496</v>
      </c>
      <c r="G331" s="149" t="s">
        <v>4903</v>
      </c>
      <c r="H331" s="150">
        <v>2</v>
      </c>
      <c r="I331" s="151"/>
      <c r="J331" s="152">
        <f t="shared" si="80"/>
        <v>0</v>
      </c>
      <c r="K331" s="148" t="s">
        <v>6041</v>
      </c>
      <c r="L331" s="36"/>
      <c r="M331" s="153" t="s">
        <v>3</v>
      </c>
      <c r="N331" s="154" t="s">
        <v>43</v>
      </c>
      <c r="O331" s="56"/>
      <c r="P331" s="155">
        <f t="shared" si="81"/>
        <v>0</v>
      </c>
      <c r="Q331" s="155">
        <v>0</v>
      </c>
      <c r="R331" s="155">
        <f t="shared" si="82"/>
        <v>0</v>
      </c>
      <c r="S331" s="155">
        <v>0</v>
      </c>
      <c r="T331" s="156">
        <f t="shared" si="83"/>
        <v>0</v>
      </c>
      <c r="U331" s="35"/>
      <c r="V331" s="35"/>
      <c r="W331" s="35"/>
      <c r="X331" s="35"/>
      <c r="Y331" s="35"/>
      <c r="Z331" s="35"/>
      <c r="AA331" s="35"/>
      <c r="AB331" s="35"/>
      <c r="AC331" s="35"/>
      <c r="AD331" s="35"/>
      <c r="AE331" s="35"/>
      <c r="AR331" s="157" t="s">
        <v>202</v>
      </c>
      <c r="AT331" s="157" t="s">
        <v>197</v>
      </c>
      <c r="AU331" s="157" t="s">
        <v>81</v>
      </c>
      <c r="AY331" s="20" t="s">
        <v>195</v>
      </c>
      <c r="BE331" s="158">
        <f t="shared" si="84"/>
        <v>0</v>
      </c>
      <c r="BF331" s="158">
        <f t="shared" si="85"/>
        <v>0</v>
      </c>
      <c r="BG331" s="158">
        <f t="shared" si="86"/>
        <v>0</v>
      </c>
      <c r="BH331" s="158">
        <f t="shared" si="87"/>
        <v>0</v>
      </c>
      <c r="BI331" s="158">
        <f t="shared" si="88"/>
        <v>0</v>
      </c>
      <c r="BJ331" s="20" t="s">
        <v>79</v>
      </c>
      <c r="BK331" s="158">
        <f t="shared" si="89"/>
        <v>0</v>
      </c>
      <c r="BL331" s="20" t="s">
        <v>202</v>
      </c>
      <c r="BM331" s="157" t="s">
        <v>3186</v>
      </c>
    </row>
    <row r="332" spans="1:65" s="2" customFormat="1" ht="37.9" customHeight="1">
      <c r="A332" s="35"/>
      <c r="B332" s="145"/>
      <c r="C332" s="146" t="s">
        <v>2026</v>
      </c>
      <c r="D332" s="146" t="s">
        <v>197</v>
      </c>
      <c r="E332" s="147" t="s">
        <v>6497</v>
      </c>
      <c r="F332" s="148" t="s">
        <v>6498</v>
      </c>
      <c r="G332" s="149" t="s">
        <v>4903</v>
      </c>
      <c r="H332" s="150">
        <v>1</v>
      </c>
      <c r="I332" s="151"/>
      <c r="J332" s="152">
        <f t="shared" si="80"/>
        <v>0</v>
      </c>
      <c r="K332" s="148" t="s">
        <v>6041</v>
      </c>
      <c r="L332" s="36"/>
      <c r="M332" s="153" t="s">
        <v>3</v>
      </c>
      <c r="N332" s="154" t="s">
        <v>43</v>
      </c>
      <c r="O332" s="56"/>
      <c r="P332" s="155">
        <f t="shared" si="81"/>
        <v>0</v>
      </c>
      <c r="Q332" s="155">
        <v>0</v>
      </c>
      <c r="R332" s="155">
        <f t="shared" si="82"/>
        <v>0</v>
      </c>
      <c r="S332" s="155">
        <v>0</v>
      </c>
      <c r="T332" s="156">
        <f t="shared" si="83"/>
        <v>0</v>
      </c>
      <c r="U332" s="35"/>
      <c r="V332" s="35"/>
      <c r="W332" s="35"/>
      <c r="X332" s="35"/>
      <c r="Y332" s="35"/>
      <c r="Z332" s="35"/>
      <c r="AA332" s="35"/>
      <c r="AB332" s="35"/>
      <c r="AC332" s="35"/>
      <c r="AD332" s="35"/>
      <c r="AE332" s="35"/>
      <c r="AR332" s="157" t="s">
        <v>202</v>
      </c>
      <c r="AT332" s="157" t="s">
        <v>197</v>
      </c>
      <c r="AU332" s="157" t="s">
        <v>81</v>
      </c>
      <c r="AY332" s="20" t="s">
        <v>195</v>
      </c>
      <c r="BE332" s="158">
        <f t="shared" si="84"/>
        <v>0</v>
      </c>
      <c r="BF332" s="158">
        <f t="shared" si="85"/>
        <v>0</v>
      </c>
      <c r="BG332" s="158">
        <f t="shared" si="86"/>
        <v>0</v>
      </c>
      <c r="BH332" s="158">
        <f t="shared" si="87"/>
        <v>0</v>
      </c>
      <c r="BI332" s="158">
        <f t="shared" si="88"/>
        <v>0</v>
      </c>
      <c r="BJ332" s="20" t="s">
        <v>79</v>
      </c>
      <c r="BK332" s="158">
        <f t="shared" si="89"/>
        <v>0</v>
      </c>
      <c r="BL332" s="20" t="s">
        <v>202</v>
      </c>
      <c r="BM332" s="157" t="s">
        <v>3199</v>
      </c>
    </row>
    <row r="333" spans="1:65" s="2" customFormat="1" ht="37.9" customHeight="1">
      <c r="A333" s="35"/>
      <c r="B333" s="145"/>
      <c r="C333" s="146" t="s">
        <v>2032</v>
      </c>
      <c r="D333" s="146" t="s">
        <v>197</v>
      </c>
      <c r="E333" s="147" t="s">
        <v>6499</v>
      </c>
      <c r="F333" s="148" t="s">
        <v>6500</v>
      </c>
      <c r="G333" s="149" t="s">
        <v>4903</v>
      </c>
      <c r="H333" s="150">
        <v>1</v>
      </c>
      <c r="I333" s="151"/>
      <c r="J333" s="152">
        <f t="shared" si="80"/>
        <v>0</v>
      </c>
      <c r="K333" s="148" t="s">
        <v>6041</v>
      </c>
      <c r="L333" s="36"/>
      <c r="M333" s="153" t="s">
        <v>3</v>
      </c>
      <c r="N333" s="154" t="s">
        <v>43</v>
      </c>
      <c r="O333" s="56"/>
      <c r="P333" s="155">
        <f t="shared" si="81"/>
        <v>0</v>
      </c>
      <c r="Q333" s="155">
        <v>0</v>
      </c>
      <c r="R333" s="155">
        <f t="shared" si="82"/>
        <v>0</v>
      </c>
      <c r="S333" s="155">
        <v>0</v>
      </c>
      <c r="T333" s="156">
        <f t="shared" si="83"/>
        <v>0</v>
      </c>
      <c r="U333" s="35"/>
      <c r="V333" s="35"/>
      <c r="W333" s="35"/>
      <c r="X333" s="35"/>
      <c r="Y333" s="35"/>
      <c r="Z333" s="35"/>
      <c r="AA333" s="35"/>
      <c r="AB333" s="35"/>
      <c r="AC333" s="35"/>
      <c r="AD333" s="35"/>
      <c r="AE333" s="35"/>
      <c r="AR333" s="157" t="s">
        <v>202</v>
      </c>
      <c r="AT333" s="157" t="s">
        <v>197</v>
      </c>
      <c r="AU333" s="157" t="s">
        <v>81</v>
      </c>
      <c r="AY333" s="20" t="s">
        <v>195</v>
      </c>
      <c r="BE333" s="158">
        <f t="shared" si="84"/>
        <v>0</v>
      </c>
      <c r="BF333" s="158">
        <f t="shared" si="85"/>
        <v>0</v>
      </c>
      <c r="BG333" s="158">
        <f t="shared" si="86"/>
        <v>0</v>
      </c>
      <c r="BH333" s="158">
        <f t="shared" si="87"/>
        <v>0</v>
      </c>
      <c r="BI333" s="158">
        <f t="shared" si="88"/>
        <v>0</v>
      </c>
      <c r="BJ333" s="20" t="s">
        <v>79</v>
      </c>
      <c r="BK333" s="158">
        <f t="shared" si="89"/>
        <v>0</v>
      </c>
      <c r="BL333" s="20" t="s">
        <v>202</v>
      </c>
      <c r="BM333" s="157" t="s">
        <v>3207</v>
      </c>
    </row>
    <row r="334" spans="1:65" s="2" customFormat="1" ht="37.9" customHeight="1">
      <c r="A334" s="35"/>
      <c r="B334" s="145"/>
      <c r="C334" s="146" t="s">
        <v>2037</v>
      </c>
      <c r="D334" s="146" t="s">
        <v>197</v>
      </c>
      <c r="E334" s="147" t="s">
        <v>6501</v>
      </c>
      <c r="F334" s="148" t="s">
        <v>6502</v>
      </c>
      <c r="G334" s="149" t="s">
        <v>4903</v>
      </c>
      <c r="H334" s="150">
        <v>1</v>
      </c>
      <c r="I334" s="151"/>
      <c r="J334" s="152">
        <f t="shared" si="80"/>
        <v>0</v>
      </c>
      <c r="K334" s="148" t="s">
        <v>6041</v>
      </c>
      <c r="L334" s="36"/>
      <c r="M334" s="153" t="s">
        <v>3</v>
      </c>
      <c r="N334" s="154" t="s">
        <v>43</v>
      </c>
      <c r="O334" s="56"/>
      <c r="P334" s="155">
        <f t="shared" si="81"/>
        <v>0</v>
      </c>
      <c r="Q334" s="155">
        <v>0</v>
      </c>
      <c r="R334" s="155">
        <f t="shared" si="82"/>
        <v>0</v>
      </c>
      <c r="S334" s="155">
        <v>0</v>
      </c>
      <c r="T334" s="156">
        <f t="shared" si="83"/>
        <v>0</v>
      </c>
      <c r="U334" s="35"/>
      <c r="V334" s="35"/>
      <c r="W334" s="35"/>
      <c r="X334" s="35"/>
      <c r="Y334" s="35"/>
      <c r="Z334" s="35"/>
      <c r="AA334" s="35"/>
      <c r="AB334" s="35"/>
      <c r="AC334" s="35"/>
      <c r="AD334" s="35"/>
      <c r="AE334" s="35"/>
      <c r="AR334" s="157" t="s">
        <v>202</v>
      </c>
      <c r="AT334" s="157" t="s">
        <v>197</v>
      </c>
      <c r="AU334" s="157" t="s">
        <v>81</v>
      </c>
      <c r="AY334" s="20" t="s">
        <v>195</v>
      </c>
      <c r="BE334" s="158">
        <f t="shared" si="84"/>
        <v>0</v>
      </c>
      <c r="BF334" s="158">
        <f t="shared" si="85"/>
        <v>0</v>
      </c>
      <c r="BG334" s="158">
        <f t="shared" si="86"/>
        <v>0</v>
      </c>
      <c r="BH334" s="158">
        <f t="shared" si="87"/>
        <v>0</v>
      </c>
      <c r="BI334" s="158">
        <f t="shared" si="88"/>
        <v>0</v>
      </c>
      <c r="BJ334" s="20" t="s">
        <v>79</v>
      </c>
      <c r="BK334" s="158">
        <f t="shared" si="89"/>
        <v>0</v>
      </c>
      <c r="BL334" s="20" t="s">
        <v>202</v>
      </c>
      <c r="BM334" s="157" t="s">
        <v>3217</v>
      </c>
    </row>
    <row r="335" spans="1:65" s="2" customFormat="1" ht="37.9" customHeight="1">
      <c r="A335" s="35"/>
      <c r="B335" s="145"/>
      <c r="C335" s="146" t="s">
        <v>2042</v>
      </c>
      <c r="D335" s="146" t="s">
        <v>197</v>
      </c>
      <c r="E335" s="147" t="s">
        <v>6503</v>
      </c>
      <c r="F335" s="148" t="s">
        <v>6504</v>
      </c>
      <c r="G335" s="149" t="s">
        <v>4903</v>
      </c>
      <c r="H335" s="150">
        <v>1</v>
      </c>
      <c r="I335" s="151"/>
      <c r="J335" s="152">
        <f t="shared" ref="J335:J362" si="90">ROUND(I335*H335,2)</f>
        <v>0</v>
      </c>
      <c r="K335" s="148" t="s">
        <v>6041</v>
      </c>
      <c r="L335" s="36"/>
      <c r="M335" s="153" t="s">
        <v>3</v>
      </c>
      <c r="N335" s="154" t="s">
        <v>43</v>
      </c>
      <c r="O335" s="56"/>
      <c r="P335" s="155">
        <f t="shared" ref="P335:P362" si="91">O335*H335</f>
        <v>0</v>
      </c>
      <c r="Q335" s="155">
        <v>0</v>
      </c>
      <c r="R335" s="155">
        <f t="shared" ref="R335:R362" si="92">Q335*H335</f>
        <v>0</v>
      </c>
      <c r="S335" s="155">
        <v>0</v>
      </c>
      <c r="T335" s="156">
        <f t="shared" ref="T335:T362" si="93">S335*H335</f>
        <v>0</v>
      </c>
      <c r="U335" s="35"/>
      <c r="V335" s="35"/>
      <c r="W335" s="35"/>
      <c r="X335" s="35"/>
      <c r="Y335" s="35"/>
      <c r="Z335" s="35"/>
      <c r="AA335" s="35"/>
      <c r="AB335" s="35"/>
      <c r="AC335" s="35"/>
      <c r="AD335" s="35"/>
      <c r="AE335" s="35"/>
      <c r="AR335" s="157" t="s">
        <v>202</v>
      </c>
      <c r="AT335" s="157" t="s">
        <v>197</v>
      </c>
      <c r="AU335" s="157" t="s">
        <v>81</v>
      </c>
      <c r="AY335" s="20" t="s">
        <v>195</v>
      </c>
      <c r="BE335" s="158">
        <f t="shared" ref="BE335:BE362" si="94">IF(N335="základní",J335,0)</f>
        <v>0</v>
      </c>
      <c r="BF335" s="158">
        <f t="shared" ref="BF335:BF362" si="95">IF(N335="snížená",J335,0)</f>
        <v>0</v>
      </c>
      <c r="BG335" s="158">
        <f t="shared" ref="BG335:BG362" si="96">IF(N335="zákl. přenesená",J335,0)</f>
        <v>0</v>
      </c>
      <c r="BH335" s="158">
        <f t="shared" ref="BH335:BH362" si="97">IF(N335="sníž. přenesená",J335,0)</f>
        <v>0</v>
      </c>
      <c r="BI335" s="158">
        <f t="shared" ref="BI335:BI362" si="98">IF(N335="nulová",J335,0)</f>
        <v>0</v>
      </c>
      <c r="BJ335" s="20" t="s">
        <v>79</v>
      </c>
      <c r="BK335" s="158">
        <f t="shared" ref="BK335:BK362" si="99">ROUND(I335*H335,2)</f>
        <v>0</v>
      </c>
      <c r="BL335" s="20" t="s">
        <v>202</v>
      </c>
      <c r="BM335" s="157" t="s">
        <v>3227</v>
      </c>
    </row>
    <row r="336" spans="1:65" s="2" customFormat="1" ht="37.9" customHeight="1">
      <c r="A336" s="35"/>
      <c r="B336" s="145"/>
      <c r="C336" s="146" t="s">
        <v>2047</v>
      </c>
      <c r="D336" s="146" t="s">
        <v>197</v>
      </c>
      <c r="E336" s="147" t="s">
        <v>6505</v>
      </c>
      <c r="F336" s="148" t="s">
        <v>6506</v>
      </c>
      <c r="G336" s="149" t="s">
        <v>4903</v>
      </c>
      <c r="H336" s="150">
        <v>1</v>
      </c>
      <c r="I336" s="151"/>
      <c r="J336" s="152">
        <f t="shared" si="90"/>
        <v>0</v>
      </c>
      <c r="K336" s="148" t="s">
        <v>6041</v>
      </c>
      <c r="L336" s="36"/>
      <c r="M336" s="153" t="s">
        <v>3</v>
      </c>
      <c r="N336" s="154" t="s">
        <v>43</v>
      </c>
      <c r="O336" s="56"/>
      <c r="P336" s="155">
        <f t="shared" si="91"/>
        <v>0</v>
      </c>
      <c r="Q336" s="155">
        <v>0</v>
      </c>
      <c r="R336" s="155">
        <f t="shared" si="92"/>
        <v>0</v>
      </c>
      <c r="S336" s="155">
        <v>0</v>
      </c>
      <c r="T336" s="156">
        <f t="shared" si="93"/>
        <v>0</v>
      </c>
      <c r="U336" s="35"/>
      <c r="V336" s="35"/>
      <c r="W336" s="35"/>
      <c r="X336" s="35"/>
      <c r="Y336" s="35"/>
      <c r="Z336" s="35"/>
      <c r="AA336" s="35"/>
      <c r="AB336" s="35"/>
      <c r="AC336" s="35"/>
      <c r="AD336" s="35"/>
      <c r="AE336" s="35"/>
      <c r="AR336" s="157" t="s">
        <v>202</v>
      </c>
      <c r="AT336" s="157" t="s">
        <v>197</v>
      </c>
      <c r="AU336" s="157" t="s">
        <v>81</v>
      </c>
      <c r="AY336" s="20" t="s">
        <v>195</v>
      </c>
      <c r="BE336" s="158">
        <f t="shared" si="94"/>
        <v>0</v>
      </c>
      <c r="BF336" s="158">
        <f t="shared" si="95"/>
        <v>0</v>
      </c>
      <c r="BG336" s="158">
        <f t="shared" si="96"/>
        <v>0</v>
      </c>
      <c r="BH336" s="158">
        <f t="shared" si="97"/>
        <v>0</v>
      </c>
      <c r="BI336" s="158">
        <f t="shared" si="98"/>
        <v>0</v>
      </c>
      <c r="BJ336" s="20" t="s">
        <v>79</v>
      </c>
      <c r="BK336" s="158">
        <f t="shared" si="99"/>
        <v>0</v>
      </c>
      <c r="BL336" s="20" t="s">
        <v>202</v>
      </c>
      <c r="BM336" s="157" t="s">
        <v>3238</v>
      </c>
    </row>
    <row r="337" spans="1:65" s="2" customFormat="1" ht="37.9" customHeight="1">
      <c r="A337" s="35"/>
      <c r="B337" s="145"/>
      <c r="C337" s="146" t="s">
        <v>2051</v>
      </c>
      <c r="D337" s="146" t="s">
        <v>197</v>
      </c>
      <c r="E337" s="147" t="s">
        <v>6507</v>
      </c>
      <c r="F337" s="148" t="s">
        <v>6508</v>
      </c>
      <c r="G337" s="149" t="s">
        <v>4903</v>
      </c>
      <c r="H337" s="150">
        <v>1</v>
      </c>
      <c r="I337" s="151"/>
      <c r="J337" s="152">
        <f t="shared" si="90"/>
        <v>0</v>
      </c>
      <c r="K337" s="148" t="s">
        <v>6041</v>
      </c>
      <c r="L337" s="36"/>
      <c r="M337" s="153" t="s">
        <v>3</v>
      </c>
      <c r="N337" s="154" t="s">
        <v>43</v>
      </c>
      <c r="O337" s="56"/>
      <c r="P337" s="155">
        <f t="shared" si="91"/>
        <v>0</v>
      </c>
      <c r="Q337" s="155">
        <v>0</v>
      </c>
      <c r="R337" s="155">
        <f t="shared" si="92"/>
        <v>0</v>
      </c>
      <c r="S337" s="155">
        <v>0</v>
      </c>
      <c r="T337" s="156">
        <f t="shared" si="93"/>
        <v>0</v>
      </c>
      <c r="U337" s="35"/>
      <c r="V337" s="35"/>
      <c r="W337" s="35"/>
      <c r="X337" s="35"/>
      <c r="Y337" s="35"/>
      <c r="Z337" s="35"/>
      <c r="AA337" s="35"/>
      <c r="AB337" s="35"/>
      <c r="AC337" s="35"/>
      <c r="AD337" s="35"/>
      <c r="AE337" s="35"/>
      <c r="AR337" s="157" t="s">
        <v>202</v>
      </c>
      <c r="AT337" s="157" t="s">
        <v>197</v>
      </c>
      <c r="AU337" s="157" t="s">
        <v>81</v>
      </c>
      <c r="AY337" s="20" t="s">
        <v>195</v>
      </c>
      <c r="BE337" s="158">
        <f t="shared" si="94"/>
        <v>0</v>
      </c>
      <c r="BF337" s="158">
        <f t="shared" si="95"/>
        <v>0</v>
      </c>
      <c r="BG337" s="158">
        <f t="shared" si="96"/>
        <v>0</v>
      </c>
      <c r="BH337" s="158">
        <f t="shared" si="97"/>
        <v>0</v>
      </c>
      <c r="BI337" s="158">
        <f t="shared" si="98"/>
        <v>0</v>
      </c>
      <c r="BJ337" s="20" t="s">
        <v>79</v>
      </c>
      <c r="BK337" s="158">
        <f t="shared" si="99"/>
        <v>0</v>
      </c>
      <c r="BL337" s="20" t="s">
        <v>202</v>
      </c>
      <c r="BM337" s="157" t="s">
        <v>3246</v>
      </c>
    </row>
    <row r="338" spans="1:65" s="2" customFormat="1" ht="37.9" customHeight="1">
      <c r="A338" s="35"/>
      <c r="B338" s="145"/>
      <c r="C338" s="146" t="s">
        <v>2055</v>
      </c>
      <c r="D338" s="146" t="s">
        <v>197</v>
      </c>
      <c r="E338" s="147" t="s">
        <v>6509</v>
      </c>
      <c r="F338" s="148" t="s">
        <v>6510</v>
      </c>
      <c r="G338" s="149" t="s">
        <v>4903</v>
      </c>
      <c r="H338" s="150">
        <v>2</v>
      </c>
      <c r="I338" s="151"/>
      <c r="J338" s="152">
        <f t="shared" si="90"/>
        <v>0</v>
      </c>
      <c r="K338" s="148" t="s">
        <v>6041</v>
      </c>
      <c r="L338" s="36"/>
      <c r="M338" s="153" t="s">
        <v>3</v>
      </c>
      <c r="N338" s="154" t="s">
        <v>43</v>
      </c>
      <c r="O338" s="56"/>
      <c r="P338" s="155">
        <f t="shared" si="91"/>
        <v>0</v>
      </c>
      <c r="Q338" s="155">
        <v>0</v>
      </c>
      <c r="R338" s="155">
        <f t="shared" si="92"/>
        <v>0</v>
      </c>
      <c r="S338" s="155">
        <v>0</v>
      </c>
      <c r="T338" s="156">
        <f t="shared" si="93"/>
        <v>0</v>
      </c>
      <c r="U338" s="35"/>
      <c r="V338" s="35"/>
      <c r="W338" s="35"/>
      <c r="X338" s="35"/>
      <c r="Y338" s="35"/>
      <c r="Z338" s="35"/>
      <c r="AA338" s="35"/>
      <c r="AB338" s="35"/>
      <c r="AC338" s="35"/>
      <c r="AD338" s="35"/>
      <c r="AE338" s="35"/>
      <c r="AR338" s="157" t="s">
        <v>202</v>
      </c>
      <c r="AT338" s="157" t="s">
        <v>197</v>
      </c>
      <c r="AU338" s="157" t="s">
        <v>81</v>
      </c>
      <c r="AY338" s="20" t="s">
        <v>195</v>
      </c>
      <c r="BE338" s="158">
        <f t="shared" si="94"/>
        <v>0</v>
      </c>
      <c r="BF338" s="158">
        <f t="shared" si="95"/>
        <v>0</v>
      </c>
      <c r="BG338" s="158">
        <f t="shared" si="96"/>
        <v>0</v>
      </c>
      <c r="BH338" s="158">
        <f t="shared" si="97"/>
        <v>0</v>
      </c>
      <c r="BI338" s="158">
        <f t="shared" si="98"/>
        <v>0</v>
      </c>
      <c r="BJ338" s="20" t="s">
        <v>79</v>
      </c>
      <c r="BK338" s="158">
        <f t="shared" si="99"/>
        <v>0</v>
      </c>
      <c r="BL338" s="20" t="s">
        <v>202</v>
      </c>
      <c r="BM338" s="157" t="s">
        <v>3257</v>
      </c>
    </row>
    <row r="339" spans="1:65" s="2" customFormat="1" ht="37.9" customHeight="1">
      <c r="A339" s="35"/>
      <c r="B339" s="145"/>
      <c r="C339" s="146" t="s">
        <v>2060</v>
      </c>
      <c r="D339" s="146" t="s">
        <v>197</v>
      </c>
      <c r="E339" s="147" t="s">
        <v>6511</v>
      </c>
      <c r="F339" s="148" t="s">
        <v>6512</v>
      </c>
      <c r="G339" s="149" t="s">
        <v>4903</v>
      </c>
      <c r="H339" s="150">
        <v>1</v>
      </c>
      <c r="I339" s="151"/>
      <c r="J339" s="152">
        <f t="shared" si="90"/>
        <v>0</v>
      </c>
      <c r="K339" s="148" t="s">
        <v>6041</v>
      </c>
      <c r="L339" s="36"/>
      <c r="M339" s="153" t="s">
        <v>3</v>
      </c>
      <c r="N339" s="154" t="s">
        <v>43</v>
      </c>
      <c r="O339" s="56"/>
      <c r="P339" s="155">
        <f t="shared" si="91"/>
        <v>0</v>
      </c>
      <c r="Q339" s="155">
        <v>0</v>
      </c>
      <c r="R339" s="155">
        <f t="shared" si="92"/>
        <v>0</v>
      </c>
      <c r="S339" s="155">
        <v>0</v>
      </c>
      <c r="T339" s="156">
        <f t="shared" si="93"/>
        <v>0</v>
      </c>
      <c r="U339" s="35"/>
      <c r="V339" s="35"/>
      <c r="W339" s="35"/>
      <c r="X339" s="35"/>
      <c r="Y339" s="35"/>
      <c r="Z339" s="35"/>
      <c r="AA339" s="35"/>
      <c r="AB339" s="35"/>
      <c r="AC339" s="35"/>
      <c r="AD339" s="35"/>
      <c r="AE339" s="35"/>
      <c r="AR339" s="157" t="s">
        <v>202</v>
      </c>
      <c r="AT339" s="157" t="s">
        <v>197</v>
      </c>
      <c r="AU339" s="157" t="s">
        <v>81</v>
      </c>
      <c r="AY339" s="20" t="s">
        <v>195</v>
      </c>
      <c r="BE339" s="158">
        <f t="shared" si="94"/>
        <v>0</v>
      </c>
      <c r="BF339" s="158">
        <f t="shared" si="95"/>
        <v>0</v>
      </c>
      <c r="BG339" s="158">
        <f t="shared" si="96"/>
        <v>0</v>
      </c>
      <c r="BH339" s="158">
        <f t="shared" si="97"/>
        <v>0</v>
      </c>
      <c r="BI339" s="158">
        <f t="shared" si="98"/>
        <v>0</v>
      </c>
      <c r="BJ339" s="20" t="s">
        <v>79</v>
      </c>
      <c r="BK339" s="158">
        <f t="shared" si="99"/>
        <v>0</v>
      </c>
      <c r="BL339" s="20" t="s">
        <v>202</v>
      </c>
      <c r="BM339" s="157" t="s">
        <v>3268</v>
      </c>
    </row>
    <row r="340" spans="1:65" s="2" customFormat="1" ht="37.9" customHeight="1">
      <c r="A340" s="35"/>
      <c r="B340" s="145"/>
      <c r="C340" s="146" t="s">
        <v>2064</v>
      </c>
      <c r="D340" s="146" t="s">
        <v>197</v>
      </c>
      <c r="E340" s="147" t="s">
        <v>6513</v>
      </c>
      <c r="F340" s="148" t="s">
        <v>6514</v>
      </c>
      <c r="G340" s="149" t="s">
        <v>4903</v>
      </c>
      <c r="H340" s="150">
        <v>2</v>
      </c>
      <c r="I340" s="151"/>
      <c r="J340" s="152">
        <f t="shared" si="90"/>
        <v>0</v>
      </c>
      <c r="K340" s="148" t="s">
        <v>6041</v>
      </c>
      <c r="L340" s="36"/>
      <c r="M340" s="153" t="s">
        <v>3</v>
      </c>
      <c r="N340" s="154" t="s">
        <v>43</v>
      </c>
      <c r="O340" s="56"/>
      <c r="P340" s="155">
        <f t="shared" si="91"/>
        <v>0</v>
      </c>
      <c r="Q340" s="155">
        <v>0</v>
      </c>
      <c r="R340" s="155">
        <f t="shared" si="92"/>
        <v>0</v>
      </c>
      <c r="S340" s="155">
        <v>0</v>
      </c>
      <c r="T340" s="156">
        <f t="shared" si="93"/>
        <v>0</v>
      </c>
      <c r="U340" s="35"/>
      <c r="V340" s="35"/>
      <c r="W340" s="35"/>
      <c r="X340" s="35"/>
      <c r="Y340" s="35"/>
      <c r="Z340" s="35"/>
      <c r="AA340" s="35"/>
      <c r="AB340" s="35"/>
      <c r="AC340" s="35"/>
      <c r="AD340" s="35"/>
      <c r="AE340" s="35"/>
      <c r="AR340" s="157" t="s">
        <v>202</v>
      </c>
      <c r="AT340" s="157" t="s">
        <v>197</v>
      </c>
      <c r="AU340" s="157" t="s">
        <v>81</v>
      </c>
      <c r="AY340" s="20" t="s">
        <v>195</v>
      </c>
      <c r="BE340" s="158">
        <f t="shared" si="94"/>
        <v>0</v>
      </c>
      <c r="BF340" s="158">
        <f t="shared" si="95"/>
        <v>0</v>
      </c>
      <c r="BG340" s="158">
        <f t="shared" si="96"/>
        <v>0</v>
      </c>
      <c r="BH340" s="158">
        <f t="shared" si="97"/>
        <v>0</v>
      </c>
      <c r="BI340" s="158">
        <f t="shared" si="98"/>
        <v>0</v>
      </c>
      <c r="BJ340" s="20" t="s">
        <v>79</v>
      </c>
      <c r="BK340" s="158">
        <f t="shared" si="99"/>
        <v>0</v>
      </c>
      <c r="BL340" s="20" t="s">
        <v>202</v>
      </c>
      <c r="BM340" s="157" t="s">
        <v>3277</v>
      </c>
    </row>
    <row r="341" spans="1:65" s="2" customFormat="1" ht="37.9" customHeight="1">
      <c r="A341" s="35"/>
      <c r="B341" s="145"/>
      <c r="C341" s="146" t="s">
        <v>2068</v>
      </c>
      <c r="D341" s="146" t="s">
        <v>197</v>
      </c>
      <c r="E341" s="147" t="s">
        <v>6515</v>
      </c>
      <c r="F341" s="148" t="s">
        <v>6516</v>
      </c>
      <c r="G341" s="149" t="s">
        <v>4903</v>
      </c>
      <c r="H341" s="150">
        <v>1</v>
      </c>
      <c r="I341" s="151"/>
      <c r="J341" s="152">
        <f t="shared" si="90"/>
        <v>0</v>
      </c>
      <c r="K341" s="148" t="s">
        <v>6041</v>
      </c>
      <c r="L341" s="36"/>
      <c r="M341" s="153" t="s">
        <v>3</v>
      </c>
      <c r="N341" s="154" t="s">
        <v>43</v>
      </c>
      <c r="O341" s="56"/>
      <c r="P341" s="155">
        <f t="shared" si="91"/>
        <v>0</v>
      </c>
      <c r="Q341" s="155">
        <v>0</v>
      </c>
      <c r="R341" s="155">
        <f t="shared" si="92"/>
        <v>0</v>
      </c>
      <c r="S341" s="155">
        <v>0</v>
      </c>
      <c r="T341" s="156">
        <f t="shared" si="93"/>
        <v>0</v>
      </c>
      <c r="U341" s="35"/>
      <c r="V341" s="35"/>
      <c r="W341" s="35"/>
      <c r="X341" s="35"/>
      <c r="Y341" s="35"/>
      <c r="Z341" s="35"/>
      <c r="AA341" s="35"/>
      <c r="AB341" s="35"/>
      <c r="AC341" s="35"/>
      <c r="AD341" s="35"/>
      <c r="AE341" s="35"/>
      <c r="AR341" s="157" t="s">
        <v>202</v>
      </c>
      <c r="AT341" s="157" t="s">
        <v>197</v>
      </c>
      <c r="AU341" s="157" t="s">
        <v>81</v>
      </c>
      <c r="AY341" s="20" t="s">
        <v>195</v>
      </c>
      <c r="BE341" s="158">
        <f t="shared" si="94"/>
        <v>0</v>
      </c>
      <c r="BF341" s="158">
        <f t="shared" si="95"/>
        <v>0</v>
      </c>
      <c r="BG341" s="158">
        <f t="shared" si="96"/>
        <v>0</v>
      </c>
      <c r="BH341" s="158">
        <f t="shared" si="97"/>
        <v>0</v>
      </c>
      <c r="BI341" s="158">
        <f t="shared" si="98"/>
        <v>0</v>
      </c>
      <c r="BJ341" s="20" t="s">
        <v>79</v>
      </c>
      <c r="BK341" s="158">
        <f t="shared" si="99"/>
        <v>0</v>
      </c>
      <c r="BL341" s="20" t="s">
        <v>202</v>
      </c>
      <c r="BM341" s="157" t="s">
        <v>3286</v>
      </c>
    </row>
    <row r="342" spans="1:65" s="2" customFormat="1" ht="37.9" customHeight="1">
      <c r="A342" s="35"/>
      <c r="B342" s="145"/>
      <c r="C342" s="146" t="s">
        <v>2073</v>
      </c>
      <c r="D342" s="146" t="s">
        <v>197</v>
      </c>
      <c r="E342" s="147" t="s">
        <v>6517</v>
      </c>
      <c r="F342" s="148" t="s">
        <v>6518</v>
      </c>
      <c r="G342" s="149" t="s">
        <v>4903</v>
      </c>
      <c r="H342" s="150">
        <v>1</v>
      </c>
      <c r="I342" s="151"/>
      <c r="J342" s="152">
        <f t="shared" si="90"/>
        <v>0</v>
      </c>
      <c r="K342" s="148" t="s">
        <v>6041</v>
      </c>
      <c r="L342" s="36"/>
      <c r="M342" s="153" t="s">
        <v>3</v>
      </c>
      <c r="N342" s="154" t="s">
        <v>43</v>
      </c>
      <c r="O342" s="56"/>
      <c r="P342" s="155">
        <f t="shared" si="91"/>
        <v>0</v>
      </c>
      <c r="Q342" s="155">
        <v>0</v>
      </c>
      <c r="R342" s="155">
        <f t="shared" si="92"/>
        <v>0</v>
      </c>
      <c r="S342" s="155">
        <v>0</v>
      </c>
      <c r="T342" s="156">
        <f t="shared" si="93"/>
        <v>0</v>
      </c>
      <c r="U342" s="35"/>
      <c r="V342" s="35"/>
      <c r="W342" s="35"/>
      <c r="X342" s="35"/>
      <c r="Y342" s="35"/>
      <c r="Z342" s="35"/>
      <c r="AA342" s="35"/>
      <c r="AB342" s="35"/>
      <c r="AC342" s="35"/>
      <c r="AD342" s="35"/>
      <c r="AE342" s="35"/>
      <c r="AR342" s="157" t="s">
        <v>202</v>
      </c>
      <c r="AT342" s="157" t="s">
        <v>197</v>
      </c>
      <c r="AU342" s="157" t="s">
        <v>81</v>
      </c>
      <c r="AY342" s="20" t="s">
        <v>195</v>
      </c>
      <c r="BE342" s="158">
        <f t="shared" si="94"/>
        <v>0</v>
      </c>
      <c r="BF342" s="158">
        <f t="shared" si="95"/>
        <v>0</v>
      </c>
      <c r="BG342" s="158">
        <f t="shared" si="96"/>
        <v>0</v>
      </c>
      <c r="BH342" s="158">
        <f t="shared" si="97"/>
        <v>0</v>
      </c>
      <c r="BI342" s="158">
        <f t="shared" si="98"/>
        <v>0</v>
      </c>
      <c r="BJ342" s="20" t="s">
        <v>79</v>
      </c>
      <c r="BK342" s="158">
        <f t="shared" si="99"/>
        <v>0</v>
      </c>
      <c r="BL342" s="20" t="s">
        <v>202</v>
      </c>
      <c r="BM342" s="157" t="s">
        <v>3297</v>
      </c>
    </row>
    <row r="343" spans="1:65" s="2" customFormat="1" ht="49.15" customHeight="1">
      <c r="A343" s="35"/>
      <c r="B343" s="145"/>
      <c r="C343" s="146" t="s">
        <v>2077</v>
      </c>
      <c r="D343" s="146" t="s">
        <v>197</v>
      </c>
      <c r="E343" s="147" t="s">
        <v>6519</v>
      </c>
      <c r="F343" s="148" t="s">
        <v>6520</v>
      </c>
      <c r="G343" s="149" t="s">
        <v>4903</v>
      </c>
      <c r="H343" s="150">
        <v>7</v>
      </c>
      <c r="I343" s="151"/>
      <c r="J343" s="152">
        <f t="shared" si="90"/>
        <v>0</v>
      </c>
      <c r="K343" s="148" t="s">
        <v>6041</v>
      </c>
      <c r="L343" s="36"/>
      <c r="M343" s="153" t="s">
        <v>3</v>
      </c>
      <c r="N343" s="154" t="s">
        <v>43</v>
      </c>
      <c r="O343" s="56"/>
      <c r="P343" s="155">
        <f t="shared" si="91"/>
        <v>0</v>
      </c>
      <c r="Q343" s="155">
        <v>0</v>
      </c>
      <c r="R343" s="155">
        <f t="shared" si="92"/>
        <v>0</v>
      </c>
      <c r="S343" s="155">
        <v>0</v>
      </c>
      <c r="T343" s="156">
        <f t="shared" si="93"/>
        <v>0</v>
      </c>
      <c r="U343" s="35"/>
      <c r="V343" s="35"/>
      <c r="W343" s="35"/>
      <c r="X343" s="35"/>
      <c r="Y343" s="35"/>
      <c r="Z343" s="35"/>
      <c r="AA343" s="35"/>
      <c r="AB343" s="35"/>
      <c r="AC343" s="35"/>
      <c r="AD343" s="35"/>
      <c r="AE343" s="35"/>
      <c r="AR343" s="157" t="s">
        <v>202</v>
      </c>
      <c r="AT343" s="157" t="s">
        <v>197</v>
      </c>
      <c r="AU343" s="157" t="s">
        <v>81</v>
      </c>
      <c r="AY343" s="20" t="s">
        <v>195</v>
      </c>
      <c r="BE343" s="158">
        <f t="shared" si="94"/>
        <v>0</v>
      </c>
      <c r="BF343" s="158">
        <f t="shared" si="95"/>
        <v>0</v>
      </c>
      <c r="BG343" s="158">
        <f t="shared" si="96"/>
        <v>0</v>
      </c>
      <c r="BH343" s="158">
        <f t="shared" si="97"/>
        <v>0</v>
      </c>
      <c r="BI343" s="158">
        <f t="shared" si="98"/>
        <v>0</v>
      </c>
      <c r="BJ343" s="20" t="s">
        <v>79</v>
      </c>
      <c r="BK343" s="158">
        <f t="shared" si="99"/>
        <v>0</v>
      </c>
      <c r="BL343" s="20" t="s">
        <v>202</v>
      </c>
      <c r="BM343" s="157" t="s">
        <v>3306</v>
      </c>
    </row>
    <row r="344" spans="1:65" s="2" customFormat="1" ht="101.25" customHeight="1">
      <c r="A344" s="35"/>
      <c r="B344" s="145"/>
      <c r="C344" s="146" t="s">
        <v>2081</v>
      </c>
      <c r="D344" s="146" t="s">
        <v>197</v>
      </c>
      <c r="E344" s="147" t="s">
        <v>6521</v>
      </c>
      <c r="F344" s="148" t="s">
        <v>6522</v>
      </c>
      <c r="G344" s="149" t="s">
        <v>300</v>
      </c>
      <c r="H344" s="150">
        <v>885.8</v>
      </c>
      <c r="I344" s="151"/>
      <c r="J344" s="152">
        <f t="shared" si="90"/>
        <v>0</v>
      </c>
      <c r="K344" s="148" t="s">
        <v>6041</v>
      </c>
      <c r="L344" s="36"/>
      <c r="M344" s="153" t="s">
        <v>3</v>
      </c>
      <c r="N344" s="154" t="s">
        <v>43</v>
      </c>
      <c r="O344" s="56"/>
      <c r="P344" s="155">
        <f t="shared" si="91"/>
        <v>0</v>
      </c>
      <c r="Q344" s="155">
        <v>0</v>
      </c>
      <c r="R344" s="155">
        <f t="shared" si="92"/>
        <v>0</v>
      </c>
      <c r="S344" s="155">
        <v>0</v>
      </c>
      <c r="T344" s="156">
        <f t="shared" si="93"/>
        <v>0</v>
      </c>
      <c r="U344" s="35"/>
      <c r="V344" s="35"/>
      <c r="W344" s="35"/>
      <c r="X344" s="35"/>
      <c r="Y344" s="35"/>
      <c r="Z344" s="35"/>
      <c r="AA344" s="35"/>
      <c r="AB344" s="35"/>
      <c r="AC344" s="35"/>
      <c r="AD344" s="35"/>
      <c r="AE344" s="35"/>
      <c r="AR344" s="157" t="s">
        <v>202</v>
      </c>
      <c r="AT344" s="157" t="s">
        <v>197</v>
      </c>
      <c r="AU344" s="157" t="s">
        <v>81</v>
      </c>
      <c r="AY344" s="20" t="s">
        <v>195</v>
      </c>
      <c r="BE344" s="158">
        <f t="shared" si="94"/>
        <v>0</v>
      </c>
      <c r="BF344" s="158">
        <f t="shared" si="95"/>
        <v>0</v>
      </c>
      <c r="BG344" s="158">
        <f t="shared" si="96"/>
        <v>0</v>
      </c>
      <c r="BH344" s="158">
        <f t="shared" si="97"/>
        <v>0</v>
      </c>
      <c r="BI344" s="158">
        <f t="shared" si="98"/>
        <v>0</v>
      </c>
      <c r="BJ344" s="20" t="s">
        <v>79</v>
      </c>
      <c r="BK344" s="158">
        <f t="shared" si="99"/>
        <v>0</v>
      </c>
      <c r="BL344" s="20" t="s">
        <v>202</v>
      </c>
      <c r="BM344" s="157" t="s">
        <v>3317</v>
      </c>
    </row>
    <row r="345" spans="1:65" s="2" customFormat="1" ht="24.2" customHeight="1">
      <c r="A345" s="35"/>
      <c r="B345" s="145"/>
      <c r="C345" s="146" t="s">
        <v>2094</v>
      </c>
      <c r="D345" s="146" t="s">
        <v>197</v>
      </c>
      <c r="E345" s="147" t="s">
        <v>6523</v>
      </c>
      <c r="F345" s="148" t="s">
        <v>6524</v>
      </c>
      <c r="G345" s="149" t="s">
        <v>321</v>
      </c>
      <c r="H345" s="150">
        <v>625</v>
      </c>
      <c r="I345" s="151"/>
      <c r="J345" s="152">
        <f t="shared" si="90"/>
        <v>0</v>
      </c>
      <c r="K345" s="148" t="s">
        <v>6041</v>
      </c>
      <c r="L345" s="36"/>
      <c r="M345" s="153" t="s">
        <v>3</v>
      </c>
      <c r="N345" s="154" t="s">
        <v>43</v>
      </c>
      <c r="O345" s="56"/>
      <c r="P345" s="155">
        <f t="shared" si="91"/>
        <v>0</v>
      </c>
      <c r="Q345" s="155">
        <v>0</v>
      </c>
      <c r="R345" s="155">
        <f t="shared" si="92"/>
        <v>0</v>
      </c>
      <c r="S345" s="155">
        <v>0</v>
      </c>
      <c r="T345" s="156">
        <f t="shared" si="93"/>
        <v>0</v>
      </c>
      <c r="U345" s="35"/>
      <c r="V345" s="35"/>
      <c r="W345" s="35"/>
      <c r="X345" s="35"/>
      <c r="Y345" s="35"/>
      <c r="Z345" s="35"/>
      <c r="AA345" s="35"/>
      <c r="AB345" s="35"/>
      <c r="AC345" s="35"/>
      <c r="AD345" s="35"/>
      <c r="AE345" s="35"/>
      <c r="AR345" s="157" t="s">
        <v>202</v>
      </c>
      <c r="AT345" s="157" t="s">
        <v>197</v>
      </c>
      <c r="AU345" s="157" t="s">
        <v>81</v>
      </c>
      <c r="AY345" s="20" t="s">
        <v>195</v>
      </c>
      <c r="BE345" s="158">
        <f t="shared" si="94"/>
        <v>0</v>
      </c>
      <c r="BF345" s="158">
        <f t="shared" si="95"/>
        <v>0</v>
      </c>
      <c r="BG345" s="158">
        <f t="shared" si="96"/>
        <v>0</v>
      </c>
      <c r="BH345" s="158">
        <f t="shared" si="97"/>
        <v>0</v>
      </c>
      <c r="BI345" s="158">
        <f t="shared" si="98"/>
        <v>0</v>
      </c>
      <c r="BJ345" s="20" t="s">
        <v>79</v>
      </c>
      <c r="BK345" s="158">
        <f t="shared" si="99"/>
        <v>0</v>
      </c>
      <c r="BL345" s="20" t="s">
        <v>202</v>
      </c>
      <c r="BM345" s="157" t="s">
        <v>3327</v>
      </c>
    </row>
    <row r="346" spans="1:65" s="2" customFormat="1" ht="14.45" customHeight="1">
      <c r="A346" s="35"/>
      <c r="B346" s="145"/>
      <c r="C346" s="146" t="s">
        <v>2102</v>
      </c>
      <c r="D346" s="146" t="s">
        <v>197</v>
      </c>
      <c r="E346" s="147" t="s">
        <v>6525</v>
      </c>
      <c r="F346" s="148" t="s">
        <v>6526</v>
      </c>
      <c r="G346" s="149" t="s">
        <v>321</v>
      </c>
      <c r="H346" s="150">
        <v>140</v>
      </c>
      <c r="I346" s="151"/>
      <c r="J346" s="152">
        <f t="shared" si="90"/>
        <v>0</v>
      </c>
      <c r="K346" s="148" t="s">
        <v>6041</v>
      </c>
      <c r="L346" s="36"/>
      <c r="M346" s="153" t="s">
        <v>3</v>
      </c>
      <c r="N346" s="154" t="s">
        <v>43</v>
      </c>
      <c r="O346" s="56"/>
      <c r="P346" s="155">
        <f t="shared" si="91"/>
        <v>0</v>
      </c>
      <c r="Q346" s="155">
        <v>0</v>
      </c>
      <c r="R346" s="155">
        <f t="shared" si="92"/>
        <v>0</v>
      </c>
      <c r="S346" s="155">
        <v>0</v>
      </c>
      <c r="T346" s="156">
        <f t="shared" si="93"/>
        <v>0</v>
      </c>
      <c r="U346" s="35"/>
      <c r="V346" s="35"/>
      <c r="W346" s="35"/>
      <c r="X346" s="35"/>
      <c r="Y346" s="35"/>
      <c r="Z346" s="35"/>
      <c r="AA346" s="35"/>
      <c r="AB346" s="35"/>
      <c r="AC346" s="35"/>
      <c r="AD346" s="35"/>
      <c r="AE346" s="35"/>
      <c r="AR346" s="157" t="s">
        <v>202</v>
      </c>
      <c r="AT346" s="157" t="s">
        <v>197</v>
      </c>
      <c r="AU346" s="157" t="s">
        <v>81</v>
      </c>
      <c r="AY346" s="20" t="s">
        <v>195</v>
      </c>
      <c r="BE346" s="158">
        <f t="shared" si="94"/>
        <v>0</v>
      </c>
      <c r="BF346" s="158">
        <f t="shared" si="95"/>
        <v>0</v>
      </c>
      <c r="BG346" s="158">
        <f t="shared" si="96"/>
        <v>0</v>
      </c>
      <c r="BH346" s="158">
        <f t="shared" si="97"/>
        <v>0</v>
      </c>
      <c r="BI346" s="158">
        <f t="shared" si="98"/>
        <v>0</v>
      </c>
      <c r="BJ346" s="20" t="s">
        <v>79</v>
      </c>
      <c r="BK346" s="158">
        <f t="shared" si="99"/>
        <v>0</v>
      </c>
      <c r="BL346" s="20" t="s">
        <v>202</v>
      </c>
      <c r="BM346" s="157" t="s">
        <v>3336</v>
      </c>
    </row>
    <row r="347" spans="1:65" s="2" customFormat="1" ht="49.15" customHeight="1">
      <c r="A347" s="35"/>
      <c r="B347" s="145"/>
      <c r="C347" s="146" t="s">
        <v>2108</v>
      </c>
      <c r="D347" s="146" t="s">
        <v>197</v>
      </c>
      <c r="E347" s="147" t="s">
        <v>6527</v>
      </c>
      <c r="F347" s="148" t="s">
        <v>6528</v>
      </c>
      <c r="G347" s="149" t="s">
        <v>3995</v>
      </c>
      <c r="H347" s="150">
        <v>180</v>
      </c>
      <c r="I347" s="151"/>
      <c r="J347" s="152">
        <f t="shared" si="90"/>
        <v>0</v>
      </c>
      <c r="K347" s="148" t="s">
        <v>6041</v>
      </c>
      <c r="L347" s="36"/>
      <c r="M347" s="153" t="s">
        <v>3</v>
      </c>
      <c r="N347" s="154" t="s">
        <v>43</v>
      </c>
      <c r="O347" s="56"/>
      <c r="P347" s="155">
        <f t="shared" si="91"/>
        <v>0</v>
      </c>
      <c r="Q347" s="155">
        <v>0</v>
      </c>
      <c r="R347" s="155">
        <f t="shared" si="92"/>
        <v>0</v>
      </c>
      <c r="S347" s="155">
        <v>0</v>
      </c>
      <c r="T347" s="156">
        <f t="shared" si="93"/>
        <v>0</v>
      </c>
      <c r="U347" s="35"/>
      <c r="V347" s="35"/>
      <c r="W347" s="35"/>
      <c r="X347" s="35"/>
      <c r="Y347" s="35"/>
      <c r="Z347" s="35"/>
      <c r="AA347" s="35"/>
      <c r="AB347" s="35"/>
      <c r="AC347" s="35"/>
      <c r="AD347" s="35"/>
      <c r="AE347" s="35"/>
      <c r="AR347" s="157" t="s">
        <v>202</v>
      </c>
      <c r="AT347" s="157" t="s">
        <v>197</v>
      </c>
      <c r="AU347" s="157" t="s">
        <v>81</v>
      </c>
      <c r="AY347" s="20" t="s">
        <v>195</v>
      </c>
      <c r="BE347" s="158">
        <f t="shared" si="94"/>
        <v>0</v>
      </c>
      <c r="BF347" s="158">
        <f t="shared" si="95"/>
        <v>0</v>
      </c>
      <c r="BG347" s="158">
        <f t="shared" si="96"/>
        <v>0</v>
      </c>
      <c r="BH347" s="158">
        <f t="shared" si="97"/>
        <v>0</v>
      </c>
      <c r="BI347" s="158">
        <f t="shared" si="98"/>
        <v>0</v>
      </c>
      <c r="BJ347" s="20" t="s">
        <v>79</v>
      </c>
      <c r="BK347" s="158">
        <f t="shared" si="99"/>
        <v>0</v>
      </c>
      <c r="BL347" s="20" t="s">
        <v>202</v>
      </c>
      <c r="BM347" s="157" t="s">
        <v>3345</v>
      </c>
    </row>
    <row r="348" spans="1:65" s="2" customFormat="1" ht="24.2" customHeight="1">
      <c r="A348" s="35"/>
      <c r="B348" s="145"/>
      <c r="C348" s="146" t="s">
        <v>2113</v>
      </c>
      <c r="D348" s="146" t="s">
        <v>197</v>
      </c>
      <c r="E348" s="147" t="s">
        <v>6529</v>
      </c>
      <c r="F348" s="148" t="s">
        <v>6530</v>
      </c>
      <c r="G348" s="149" t="s">
        <v>321</v>
      </c>
      <c r="H348" s="150">
        <v>4500</v>
      </c>
      <c r="I348" s="151"/>
      <c r="J348" s="152">
        <f t="shared" si="90"/>
        <v>0</v>
      </c>
      <c r="K348" s="148" t="s">
        <v>6041</v>
      </c>
      <c r="L348" s="36"/>
      <c r="M348" s="153" t="s">
        <v>3</v>
      </c>
      <c r="N348" s="154" t="s">
        <v>43</v>
      </c>
      <c r="O348" s="56"/>
      <c r="P348" s="155">
        <f t="shared" si="91"/>
        <v>0</v>
      </c>
      <c r="Q348" s="155">
        <v>0</v>
      </c>
      <c r="R348" s="155">
        <f t="shared" si="92"/>
        <v>0</v>
      </c>
      <c r="S348" s="155">
        <v>0</v>
      </c>
      <c r="T348" s="156">
        <f t="shared" si="93"/>
        <v>0</v>
      </c>
      <c r="U348" s="35"/>
      <c r="V348" s="35"/>
      <c r="W348" s="35"/>
      <c r="X348" s="35"/>
      <c r="Y348" s="35"/>
      <c r="Z348" s="35"/>
      <c r="AA348" s="35"/>
      <c r="AB348" s="35"/>
      <c r="AC348" s="35"/>
      <c r="AD348" s="35"/>
      <c r="AE348" s="35"/>
      <c r="AR348" s="157" t="s">
        <v>202</v>
      </c>
      <c r="AT348" s="157" t="s">
        <v>197</v>
      </c>
      <c r="AU348" s="157" t="s">
        <v>81</v>
      </c>
      <c r="AY348" s="20" t="s">
        <v>195</v>
      </c>
      <c r="BE348" s="158">
        <f t="shared" si="94"/>
        <v>0</v>
      </c>
      <c r="BF348" s="158">
        <f t="shared" si="95"/>
        <v>0</v>
      </c>
      <c r="BG348" s="158">
        <f t="shared" si="96"/>
        <v>0</v>
      </c>
      <c r="BH348" s="158">
        <f t="shared" si="97"/>
        <v>0</v>
      </c>
      <c r="BI348" s="158">
        <f t="shared" si="98"/>
        <v>0</v>
      </c>
      <c r="BJ348" s="20" t="s">
        <v>79</v>
      </c>
      <c r="BK348" s="158">
        <f t="shared" si="99"/>
        <v>0</v>
      </c>
      <c r="BL348" s="20" t="s">
        <v>202</v>
      </c>
      <c r="BM348" s="157" t="s">
        <v>3355</v>
      </c>
    </row>
    <row r="349" spans="1:65" s="2" customFormat="1" ht="14.45" customHeight="1">
      <c r="A349" s="35"/>
      <c r="B349" s="145"/>
      <c r="C349" s="146" t="s">
        <v>2118</v>
      </c>
      <c r="D349" s="146" t="s">
        <v>197</v>
      </c>
      <c r="E349" s="147" t="s">
        <v>6531</v>
      </c>
      <c r="F349" s="148" t="s">
        <v>6532</v>
      </c>
      <c r="G349" s="149" t="s">
        <v>321</v>
      </c>
      <c r="H349" s="150">
        <v>300</v>
      </c>
      <c r="I349" s="151"/>
      <c r="J349" s="152">
        <f t="shared" si="90"/>
        <v>0</v>
      </c>
      <c r="K349" s="148" t="s">
        <v>6041</v>
      </c>
      <c r="L349" s="36"/>
      <c r="M349" s="153" t="s">
        <v>3</v>
      </c>
      <c r="N349" s="154" t="s">
        <v>43</v>
      </c>
      <c r="O349" s="56"/>
      <c r="P349" s="155">
        <f t="shared" si="91"/>
        <v>0</v>
      </c>
      <c r="Q349" s="155">
        <v>0</v>
      </c>
      <c r="R349" s="155">
        <f t="shared" si="92"/>
        <v>0</v>
      </c>
      <c r="S349" s="155">
        <v>0</v>
      </c>
      <c r="T349" s="156">
        <f t="shared" si="93"/>
        <v>0</v>
      </c>
      <c r="U349" s="35"/>
      <c r="V349" s="35"/>
      <c r="W349" s="35"/>
      <c r="X349" s="35"/>
      <c r="Y349" s="35"/>
      <c r="Z349" s="35"/>
      <c r="AA349" s="35"/>
      <c r="AB349" s="35"/>
      <c r="AC349" s="35"/>
      <c r="AD349" s="35"/>
      <c r="AE349" s="35"/>
      <c r="AR349" s="157" t="s">
        <v>202</v>
      </c>
      <c r="AT349" s="157" t="s">
        <v>197</v>
      </c>
      <c r="AU349" s="157" t="s">
        <v>81</v>
      </c>
      <c r="AY349" s="20" t="s">
        <v>195</v>
      </c>
      <c r="BE349" s="158">
        <f t="shared" si="94"/>
        <v>0</v>
      </c>
      <c r="BF349" s="158">
        <f t="shared" si="95"/>
        <v>0</v>
      </c>
      <c r="BG349" s="158">
        <f t="shared" si="96"/>
        <v>0</v>
      </c>
      <c r="BH349" s="158">
        <f t="shared" si="97"/>
        <v>0</v>
      </c>
      <c r="BI349" s="158">
        <f t="shared" si="98"/>
        <v>0</v>
      </c>
      <c r="BJ349" s="20" t="s">
        <v>79</v>
      </c>
      <c r="BK349" s="158">
        <f t="shared" si="99"/>
        <v>0</v>
      </c>
      <c r="BL349" s="20" t="s">
        <v>202</v>
      </c>
      <c r="BM349" s="157" t="s">
        <v>3364</v>
      </c>
    </row>
    <row r="350" spans="1:65" s="2" customFormat="1" ht="14.45" customHeight="1">
      <c r="A350" s="35"/>
      <c r="B350" s="145"/>
      <c r="C350" s="146" t="s">
        <v>2124</v>
      </c>
      <c r="D350" s="146" t="s">
        <v>197</v>
      </c>
      <c r="E350" s="147" t="s">
        <v>6533</v>
      </c>
      <c r="F350" s="148" t="s">
        <v>6534</v>
      </c>
      <c r="G350" s="149" t="s">
        <v>4903</v>
      </c>
      <c r="H350" s="150">
        <v>9000</v>
      </c>
      <c r="I350" s="151"/>
      <c r="J350" s="152">
        <f t="shared" si="90"/>
        <v>0</v>
      </c>
      <c r="K350" s="148" t="s">
        <v>6041</v>
      </c>
      <c r="L350" s="36"/>
      <c r="M350" s="153" t="s">
        <v>3</v>
      </c>
      <c r="N350" s="154" t="s">
        <v>43</v>
      </c>
      <c r="O350" s="56"/>
      <c r="P350" s="155">
        <f t="shared" si="91"/>
        <v>0</v>
      </c>
      <c r="Q350" s="155">
        <v>0</v>
      </c>
      <c r="R350" s="155">
        <f t="shared" si="92"/>
        <v>0</v>
      </c>
      <c r="S350" s="155">
        <v>0</v>
      </c>
      <c r="T350" s="156">
        <f t="shared" si="93"/>
        <v>0</v>
      </c>
      <c r="U350" s="35"/>
      <c r="V350" s="35"/>
      <c r="W350" s="35"/>
      <c r="X350" s="35"/>
      <c r="Y350" s="35"/>
      <c r="Z350" s="35"/>
      <c r="AA350" s="35"/>
      <c r="AB350" s="35"/>
      <c r="AC350" s="35"/>
      <c r="AD350" s="35"/>
      <c r="AE350" s="35"/>
      <c r="AR350" s="157" t="s">
        <v>202</v>
      </c>
      <c r="AT350" s="157" t="s">
        <v>197</v>
      </c>
      <c r="AU350" s="157" t="s">
        <v>81</v>
      </c>
      <c r="AY350" s="20" t="s">
        <v>195</v>
      </c>
      <c r="BE350" s="158">
        <f t="shared" si="94"/>
        <v>0</v>
      </c>
      <c r="BF350" s="158">
        <f t="shared" si="95"/>
        <v>0</v>
      </c>
      <c r="BG350" s="158">
        <f t="shared" si="96"/>
        <v>0</v>
      </c>
      <c r="BH350" s="158">
        <f t="shared" si="97"/>
        <v>0</v>
      </c>
      <c r="BI350" s="158">
        <f t="shared" si="98"/>
        <v>0</v>
      </c>
      <c r="BJ350" s="20" t="s">
        <v>79</v>
      </c>
      <c r="BK350" s="158">
        <f t="shared" si="99"/>
        <v>0</v>
      </c>
      <c r="BL350" s="20" t="s">
        <v>202</v>
      </c>
      <c r="BM350" s="157" t="s">
        <v>3376</v>
      </c>
    </row>
    <row r="351" spans="1:65" s="2" customFormat="1" ht="14.45" customHeight="1">
      <c r="A351" s="35"/>
      <c r="B351" s="145"/>
      <c r="C351" s="146" t="s">
        <v>2129</v>
      </c>
      <c r="D351" s="146" t="s">
        <v>197</v>
      </c>
      <c r="E351" s="147" t="s">
        <v>6535</v>
      </c>
      <c r="F351" s="148" t="s">
        <v>6536</v>
      </c>
      <c r="G351" s="149" t="s">
        <v>4903</v>
      </c>
      <c r="H351" s="150">
        <v>80</v>
      </c>
      <c r="I351" s="151"/>
      <c r="J351" s="152">
        <f t="shared" si="90"/>
        <v>0</v>
      </c>
      <c r="K351" s="148" t="s">
        <v>6041</v>
      </c>
      <c r="L351" s="36"/>
      <c r="M351" s="153" t="s">
        <v>3</v>
      </c>
      <c r="N351" s="154" t="s">
        <v>43</v>
      </c>
      <c r="O351" s="56"/>
      <c r="P351" s="155">
        <f t="shared" si="91"/>
        <v>0</v>
      </c>
      <c r="Q351" s="155">
        <v>0</v>
      </c>
      <c r="R351" s="155">
        <f t="shared" si="92"/>
        <v>0</v>
      </c>
      <c r="S351" s="155">
        <v>0</v>
      </c>
      <c r="T351" s="156">
        <f t="shared" si="93"/>
        <v>0</v>
      </c>
      <c r="U351" s="35"/>
      <c r="V351" s="35"/>
      <c r="W351" s="35"/>
      <c r="X351" s="35"/>
      <c r="Y351" s="35"/>
      <c r="Z351" s="35"/>
      <c r="AA351" s="35"/>
      <c r="AB351" s="35"/>
      <c r="AC351" s="35"/>
      <c r="AD351" s="35"/>
      <c r="AE351" s="35"/>
      <c r="AR351" s="157" t="s">
        <v>202</v>
      </c>
      <c r="AT351" s="157" t="s">
        <v>197</v>
      </c>
      <c r="AU351" s="157" t="s">
        <v>81</v>
      </c>
      <c r="AY351" s="20" t="s">
        <v>195</v>
      </c>
      <c r="BE351" s="158">
        <f t="shared" si="94"/>
        <v>0</v>
      </c>
      <c r="BF351" s="158">
        <f t="shared" si="95"/>
        <v>0</v>
      </c>
      <c r="BG351" s="158">
        <f t="shared" si="96"/>
        <v>0</v>
      </c>
      <c r="BH351" s="158">
        <f t="shared" si="97"/>
        <v>0</v>
      </c>
      <c r="BI351" s="158">
        <f t="shared" si="98"/>
        <v>0</v>
      </c>
      <c r="BJ351" s="20" t="s">
        <v>79</v>
      </c>
      <c r="BK351" s="158">
        <f t="shared" si="99"/>
        <v>0</v>
      </c>
      <c r="BL351" s="20" t="s">
        <v>202</v>
      </c>
      <c r="BM351" s="157" t="s">
        <v>3386</v>
      </c>
    </row>
    <row r="352" spans="1:65" s="2" customFormat="1" ht="24.2" customHeight="1">
      <c r="A352" s="35"/>
      <c r="B352" s="145"/>
      <c r="C352" s="146" t="s">
        <v>2134</v>
      </c>
      <c r="D352" s="146" t="s">
        <v>197</v>
      </c>
      <c r="E352" s="147" t="s">
        <v>6537</v>
      </c>
      <c r="F352" s="148" t="s">
        <v>6538</v>
      </c>
      <c r="G352" s="149" t="s">
        <v>6146</v>
      </c>
      <c r="H352" s="150">
        <v>4</v>
      </c>
      <c r="I352" s="151"/>
      <c r="J352" s="152">
        <f t="shared" si="90"/>
        <v>0</v>
      </c>
      <c r="K352" s="148" t="s">
        <v>6041</v>
      </c>
      <c r="L352" s="36"/>
      <c r="M352" s="153" t="s">
        <v>3</v>
      </c>
      <c r="N352" s="154" t="s">
        <v>43</v>
      </c>
      <c r="O352" s="56"/>
      <c r="P352" s="155">
        <f t="shared" si="91"/>
        <v>0</v>
      </c>
      <c r="Q352" s="155">
        <v>0</v>
      </c>
      <c r="R352" s="155">
        <f t="shared" si="92"/>
        <v>0</v>
      </c>
      <c r="S352" s="155">
        <v>0</v>
      </c>
      <c r="T352" s="156">
        <f t="shared" si="93"/>
        <v>0</v>
      </c>
      <c r="U352" s="35"/>
      <c r="V352" s="35"/>
      <c r="W352" s="35"/>
      <c r="X352" s="35"/>
      <c r="Y352" s="35"/>
      <c r="Z352" s="35"/>
      <c r="AA352" s="35"/>
      <c r="AB352" s="35"/>
      <c r="AC352" s="35"/>
      <c r="AD352" s="35"/>
      <c r="AE352" s="35"/>
      <c r="AR352" s="157" t="s">
        <v>202</v>
      </c>
      <c r="AT352" s="157" t="s">
        <v>197</v>
      </c>
      <c r="AU352" s="157" t="s">
        <v>81</v>
      </c>
      <c r="AY352" s="20" t="s">
        <v>195</v>
      </c>
      <c r="BE352" s="158">
        <f t="shared" si="94"/>
        <v>0</v>
      </c>
      <c r="BF352" s="158">
        <f t="shared" si="95"/>
        <v>0</v>
      </c>
      <c r="BG352" s="158">
        <f t="shared" si="96"/>
        <v>0</v>
      </c>
      <c r="BH352" s="158">
        <f t="shared" si="97"/>
        <v>0</v>
      </c>
      <c r="BI352" s="158">
        <f t="shared" si="98"/>
        <v>0</v>
      </c>
      <c r="BJ352" s="20" t="s">
        <v>79</v>
      </c>
      <c r="BK352" s="158">
        <f t="shared" si="99"/>
        <v>0</v>
      </c>
      <c r="BL352" s="20" t="s">
        <v>202</v>
      </c>
      <c r="BM352" s="157" t="s">
        <v>3396</v>
      </c>
    </row>
    <row r="353" spans="1:65" s="2" customFormat="1" ht="14.45" customHeight="1">
      <c r="A353" s="35"/>
      <c r="B353" s="145"/>
      <c r="C353" s="146" t="s">
        <v>2140</v>
      </c>
      <c r="D353" s="146" t="s">
        <v>197</v>
      </c>
      <c r="E353" s="147" t="s">
        <v>6539</v>
      </c>
      <c r="F353" s="148" t="s">
        <v>6540</v>
      </c>
      <c r="G353" s="149" t="s">
        <v>6146</v>
      </c>
      <c r="H353" s="150">
        <v>4</v>
      </c>
      <c r="I353" s="151"/>
      <c r="J353" s="152">
        <f t="shared" si="90"/>
        <v>0</v>
      </c>
      <c r="K353" s="148" t="s">
        <v>6041</v>
      </c>
      <c r="L353" s="36"/>
      <c r="M353" s="153" t="s">
        <v>3</v>
      </c>
      <c r="N353" s="154" t="s">
        <v>43</v>
      </c>
      <c r="O353" s="56"/>
      <c r="P353" s="155">
        <f t="shared" si="91"/>
        <v>0</v>
      </c>
      <c r="Q353" s="155">
        <v>0</v>
      </c>
      <c r="R353" s="155">
        <f t="shared" si="92"/>
        <v>0</v>
      </c>
      <c r="S353" s="155">
        <v>0</v>
      </c>
      <c r="T353" s="156">
        <f t="shared" si="93"/>
        <v>0</v>
      </c>
      <c r="U353" s="35"/>
      <c r="V353" s="35"/>
      <c r="W353" s="35"/>
      <c r="X353" s="35"/>
      <c r="Y353" s="35"/>
      <c r="Z353" s="35"/>
      <c r="AA353" s="35"/>
      <c r="AB353" s="35"/>
      <c r="AC353" s="35"/>
      <c r="AD353" s="35"/>
      <c r="AE353" s="35"/>
      <c r="AR353" s="157" t="s">
        <v>202</v>
      </c>
      <c r="AT353" s="157" t="s">
        <v>197</v>
      </c>
      <c r="AU353" s="157" t="s">
        <v>81</v>
      </c>
      <c r="AY353" s="20" t="s">
        <v>195</v>
      </c>
      <c r="BE353" s="158">
        <f t="shared" si="94"/>
        <v>0</v>
      </c>
      <c r="BF353" s="158">
        <f t="shared" si="95"/>
        <v>0</v>
      </c>
      <c r="BG353" s="158">
        <f t="shared" si="96"/>
        <v>0</v>
      </c>
      <c r="BH353" s="158">
        <f t="shared" si="97"/>
        <v>0</v>
      </c>
      <c r="BI353" s="158">
        <f t="shared" si="98"/>
        <v>0</v>
      </c>
      <c r="BJ353" s="20" t="s">
        <v>79</v>
      </c>
      <c r="BK353" s="158">
        <f t="shared" si="99"/>
        <v>0</v>
      </c>
      <c r="BL353" s="20" t="s">
        <v>202</v>
      </c>
      <c r="BM353" s="157" t="s">
        <v>3409</v>
      </c>
    </row>
    <row r="354" spans="1:65" s="2" customFormat="1" ht="24.2" customHeight="1">
      <c r="A354" s="35"/>
      <c r="B354" s="145"/>
      <c r="C354" s="146" t="s">
        <v>2147</v>
      </c>
      <c r="D354" s="146" t="s">
        <v>197</v>
      </c>
      <c r="E354" s="147" t="s">
        <v>6541</v>
      </c>
      <c r="F354" s="148" t="s">
        <v>6542</v>
      </c>
      <c r="G354" s="149" t="s">
        <v>4903</v>
      </c>
      <c r="H354" s="150">
        <v>4</v>
      </c>
      <c r="I354" s="151"/>
      <c r="J354" s="152">
        <f t="shared" si="90"/>
        <v>0</v>
      </c>
      <c r="K354" s="148" t="s">
        <v>6041</v>
      </c>
      <c r="L354" s="36"/>
      <c r="M354" s="153" t="s">
        <v>3</v>
      </c>
      <c r="N354" s="154" t="s">
        <v>43</v>
      </c>
      <c r="O354" s="56"/>
      <c r="P354" s="155">
        <f t="shared" si="91"/>
        <v>0</v>
      </c>
      <c r="Q354" s="155">
        <v>0</v>
      </c>
      <c r="R354" s="155">
        <f t="shared" si="92"/>
        <v>0</v>
      </c>
      <c r="S354" s="155">
        <v>0</v>
      </c>
      <c r="T354" s="156">
        <f t="shared" si="93"/>
        <v>0</v>
      </c>
      <c r="U354" s="35"/>
      <c r="V354" s="35"/>
      <c r="W354" s="35"/>
      <c r="X354" s="35"/>
      <c r="Y354" s="35"/>
      <c r="Z354" s="35"/>
      <c r="AA354" s="35"/>
      <c r="AB354" s="35"/>
      <c r="AC354" s="35"/>
      <c r="AD354" s="35"/>
      <c r="AE354" s="35"/>
      <c r="AR354" s="157" t="s">
        <v>202</v>
      </c>
      <c r="AT354" s="157" t="s">
        <v>197</v>
      </c>
      <c r="AU354" s="157" t="s">
        <v>81</v>
      </c>
      <c r="AY354" s="20" t="s">
        <v>195</v>
      </c>
      <c r="BE354" s="158">
        <f t="shared" si="94"/>
        <v>0</v>
      </c>
      <c r="BF354" s="158">
        <f t="shared" si="95"/>
        <v>0</v>
      </c>
      <c r="BG354" s="158">
        <f t="shared" si="96"/>
        <v>0</v>
      </c>
      <c r="BH354" s="158">
        <f t="shared" si="97"/>
        <v>0</v>
      </c>
      <c r="BI354" s="158">
        <f t="shared" si="98"/>
        <v>0</v>
      </c>
      <c r="BJ354" s="20" t="s">
        <v>79</v>
      </c>
      <c r="BK354" s="158">
        <f t="shared" si="99"/>
        <v>0</v>
      </c>
      <c r="BL354" s="20" t="s">
        <v>202</v>
      </c>
      <c r="BM354" s="157" t="s">
        <v>3419</v>
      </c>
    </row>
    <row r="355" spans="1:65" s="2" customFormat="1" ht="14.45" customHeight="1">
      <c r="A355" s="35"/>
      <c r="B355" s="145"/>
      <c r="C355" s="146" t="s">
        <v>2153</v>
      </c>
      <c r="D355" s="146" t="s">
        <v>197</v>
      </c>
      <c r="E355" s="147" t="s">
        <v>6543</v>
      </c>
      <c r="F355" s="148" t="s">
        <v>6544</v>
      </c>
      <c r="G355" s="149" t="s">
        <v>4903</v>
      </c>
      <c r="H355" s="150">
        <v>4</v>
      </c>
      <c r="I355" s="151"/>
      <c r="J355" s="152">
        <f t="shared" si="90"/>
        <v>0</v>
      </c>
      <c r="K355" s="148" t="s">
        <v>6041</v>
      </c>
      <c r="L355" s="36"/>
      <c r="M355" s="153" t="s">
        <v>3</v>
      </c>
      <c r="N355" s="154" t="s">
        <v>43</v>
      </c>
      <c r="O355" s="56"/>
      <c r="P355" s="155">
        <f t="shared" si="91"/>
        <v>0</v>
      </c>
      <c r="Q355" s="155">
        <v>0</v>
      </c>
      <c r="R355" s="155">
        <f t="shared" si="92"/>
        <v>0</v>
      </c>
      <c r="S355" s="155">
        <v>0</v>
      </c>
      <c r="T355" s="156">
        <f t="shared" si="93"/>
        <v>0</v>
      </c>
      <c r="U355" s="35"/>
      <c r="V355" s="35"/>
      <c r="W355" s="35"/>
      <c r="X355" s="35"/>
      <c r="Y355" s="35"/>
      <c r="Z355" s="35"/>
      <c r="AA355" s="35"/>
      <c r="AB355" s="35"/>
      <c r="AC355" s="35"/>
      <c r="AD355" s="35"/>
      <c r="AE355" s="35"/>
      <c r="AR355" s="157" t="s">
        <v>202</v>
      </c>
      <c r="AT355" s="157" t="s">
        <v>197</v>
      </c>
      <c r="AU355" s="157" t="s">
        <v>81</v>
      </c>
      <c r="AY355" s="20" t="s">
        <v>195</v>
      </c>
      <c r="BE355" s="158">
        <f t="shared" si="94"/>
        <v>0</v>
      </c>
      <c r="BF355" s="158">
        <f t="shared" si="95"/>
        <v>0</v>
      </c>
      <c r="BG355" s="158">
        <f t="shared" si="96"/>
        <v>0</v>
      </c>
      <c r="BH355" s="158">
        <f t="shared" si="97"/>
        <v>0</v>
      </c>
      <c r="BI355" s="158">
        <f t="shared" si="98"/>
        <v>0</v>
      </c>
      <c r="BJ355" s="20" t="s">
        <v>79</v>
      </c>
      <c r="BK355" s="158">
        <f t="shared" si="99"/>
        <v>0</v>
      </c>
      <c r="BL355" s="20" t="s">
        <v>202</v>
      </c>
      <c r="BM355" s="157" t="s">
        <v>3429</v>
      </c>
    </row>
    <row r="356" spans="1:65" s="2" customFormat="1" ht="24.2" customHeight="1">
      <c r="A356" s="35"/>
      <c r="B356" s="145"/>
      <c r="C356" s="146" t="s">
        <v>2161</v>
      </c>
      <c r="D356" s="146" t="s">
        <v>197</v>
      </c>
      <c r="E356" s="147" t="s">
        <v>6545</v>
      </c>
      <c r="F356" s="148" t="s">
        <v>6546</v>
      </c>
      <c r="G356" s="149" t="s">
        <v>4903</v>
      </c>
      <c r="H356" s="150">
        <v>2</v>
      </c>
      <c r="I356" s="151"/>
      <c r="J356" s="152">
        <f t="shared" si="90"/>
        <v>0</v>
      </c>
      <c r="K356" s="148" t="s">
        <v>6041</v>
      </c>
      <c r="L356" s="36"/>
      <c r="M356" s="153" t="s">
        <v>3</v>
      </c>
      <c r="N356" s="154" t="s">
        <v>43</v>
      </c>
      <c r="O356" s="56"/>
      <c r="P356" s="155">
        <f t="shared" si="91"/>
        <v>0</v>
      </c>
      <c r="Q356" s="155">
        <v>0</v>
      </c>
      <c r="R356" s="155">
        <f t="shared" si="92"/>
        <v>0</v>
      </c>
      <c r="S356" s="155">
        <v>0</v>
      </c>
      <c r="T356" s="156">
        <f t="shared" si="93"/>
        <v>0</v>
      </c>
      <c r="U356" s="35"/>
      <c r="V356" s="35"/>
      <c r="W356" s="35"/>
      <c r="X356" s="35"/>
      <c r="Y356" s="35"/>
      <c r="Z356" s="35"/>
      <c r="AA356" s="35"/>
      <c r="AB356" s="35"/>
      <c r="AC356" s="35"/>
      <c r="AD356" s="35"/>
      <c r="AE356" s="35"/>
      <c r="AR356" s="157" t="s">
        <v>202</v>
      </c>
      <c r="AT356" s="157" t="s">
        <v>197</v>
      </c>
      <c r="AU356" s="157" t="s">
        <v>81</v>
      </c>
      <c r="AY356" s="20" t="s">
        <v>195</v>
      </c>
      <c r="BE356" s="158">
        <f t="shared" si="94"/>
        <v>0</v>
      </c>
      <c r="BF356" s="158">
        <f t="shared" si="95"/>
        <v>0</v>
      </c>
      <c r="BG356" s="158">
        <f t="shared" si="96"/>
        <v>0</v>
      </c>
      <c r="BH356" s="158">
        <f t="shared" si="97"/>
        <v>0</v>
      </c>
      <c r="BI356" s="158">
        <f t="shared" si="98"/>
        <v>0</v>
      </c>
      <c r="BJ356" s="20" t="s">
        <v>79</v>
      </c>
      <c r="BK356" s="158">
        <f t="shared" si="99"/>
        <v>0</v>
      </c>
      <c r="BL356" s="20" t="s">
        <v>202</v>
      </c>
      <c r="BM356" s="157" t="s">
        <v>3437</v>
      </c>
    </row>
    <row r="357" spans="1:65" s="2" customFormat="1" ht="24.2" customHeight="1">
      <c r="A357" s="35"/>
      <c r="B357" s="145"/>
      <c r="C357" s="146" t="s">
        <v>2167</v>
      </c>
      <c r="D357" s="146" t="s">
        <v>197</v>
      </c>
      <c r="E357" s="147" t="s">
        <v>6547</v>
      </c>
      <c r="F357" s="148" t="s">
        <v>6548</v>
      </c>
      <c r="G357" s="149" t="s">
        <v>4903</v>
      </c>
      <c r="H357" s="150">
        <v>1</v>
      </c>
      <c r="I357" s="151"/>
      <c r="J357" s="152">
        <f t="shared" si="90"/>
        <v>0</v>
      </c>
      <c r="K357" s="148" t="s">
        <v>6041</v>
      </c>
      <c r="L357" s="36"/>
      <c r="M357" s="153" t="s">
        <v>3</v>
      </c>
      <c r="N357" s="154" t="s">
        <v>43</v>
      </c>
      <c r="O357" s="56"/>
      <c r="P357" s="155">
        <f t="shared" si="91"/>
        <v>0</v>
      </c>
      <c r="Q357" s="155">
        <v>0</v>
      </c>
      <c r="R357" s="155">
        <f t="shared" si="92"/>
        <v>0</v>
      </c>
      <c r="S357" s="155">
        <v>0</v>
      </c>
      <c r="T357" s="156">
        <f t="shared" si="93"/>
        <v>0</v>
      </c>
      <c r="U357" s="35"/>
      <c r="V357" s="35"/>
      <c r="W357" s="35"/>
      <c r="X357" s="35"/>
      <c r="Y357" s="35"/>
      <c r="Z357" s="35"/>
      <c r="AA357" s="35"/>
      <c r="AB357" s="35"/>
      <c r="AC357" s="35"/>
      <c r="AD357" s="35"/>
      <c r="AE357" s="35"/>
      <c r="AR357" s="157" t="s">
        <v>202</v>
      </c>
      <c r="AT357" s="157" t="s">
        <v>197</v>
      </c>
      <c r="AU357" s="157" t="s">
        <v>81</v>
      </c>
      <c r="AY357" s="20" t="s">
        <v>195</v>
      </c>
      <c r="BE357" s="158">
        <f t="shared" si="94"/>
        <v>0</v>
      </c>
      <c r="BF357" s="158">
        <f t="shared" si="95"/>
        <v>0</v>
      </c>
      <c r="BG357" s="158">
        <f t="shared" si="96"/>
        <v>0</v>
      </c>
      <c r="BH357" s="158">
        <f t="shared" si="97"/>
        <v>0</v>
      </c>
      <c r="BI357" s="158">
        <f t="shared" si="98"/>
        <v>0</v>
      </c>
      <c r="BJ357" s="20" t="s">
        <v>79</v>
      </c>
      <c r="BK357" s="158">
        <f t="shared" si="99"/>
        <v>0</v>
      </c>
      <c r="BL357" s="20" t="s">
        <v>202</v>
      </c>
      <c r="BM357" s="157" t="s">
        <v>3446</v>
      </c>
    </row>
    <row r="358" spans="1:65" s="2" customFormat="1" ht="24.2" customHeight="1">
      <c r="A358" s="35"/>
      <c r="B358" s="145"/>
      <c r="C358" s="146" t="s">
        <v>2171</v>
      </c>
      <c r="D358" s="146" t="s">
        <v>197</v>
      </c>
      <c r="E358" s="147" t="s">
        <v>6549</v>
      </c>
      <c r="F358" s="148" t="s">
        <v>6550</v>
      </c>
      <c r="G358" s="149" t="s">
        <v>4903</v>
      </c>
      <c r="H358" s="150">
        <v>1</v>
      </c>
      <c r="I358" s="151"/>
      <c r="J358" s="152">
        <f t="shared" si="90"/>
        <v>0</v>
      </c>
      <c r="K358" s="148" t="s">
        <v>6041</v>
      </c>
      <c r="L358" s="36"/>
      <c r="M358" s="153" t="s">
        <v>3</v>
      </c>
      <c r="N358" s="154" t="s">
        <v>43</v>
      </c>
      <c r="O358" s="56"/>
      <c r="P358" s="155">
        <f t="shared" si="91"/>
        <v>0</v>
      </c>
      <c r="Q358" s="155">
        <v>0</v>
      </c>
      <c r="R358" s="155">
        <f t="shared" si="92"/>
        <v>0</v>
      </c>
      <c r="S358" s="155">
        <v>0</v>
      </c>
      <c r="T358" s="156">
        <f t="shared" si="93"/>
        <v>0</v>
      </c>
      <c r="U358" s="35"/>
      <c r="V358" s="35"/>
      <c r="W358" s="35"/>
      <c r="X358" s="35"/>
      <c r="Y358" s="35"/>
      <c r="Z358" s="35"/>
      <c r="AA358" s="35"/>
      <c r="AB358" s="35"/>
      <c r="AC358" s="35"/>
      <c r="AD358" s="35"/>
      <c r="AE358" s="35"/>
      <c r="AR358" s="157" t="s">
        <v>202</v>
      </c>
      <c r="AT358" s="157" t="s">
        <v>197</v>
      </c>
      <c r="AU358" s="157" t="s">
        <v>81</v>
      </c>
      <c r="AY358" s="20" t="s">
        <v>195</v>
      </c>
      <c r="BE358" s="158">
        <f t="shared" si="94"/>
        <v>0</v>
      </c>
      <c r="BF358" s="158">
        <f t="shared" si="95"/>
        <v>0</v>
      </c>
      <c r="BG358" s="158">
        <f t="shared" si="96"/>
        <v>0</v>
      </c>
      <c r="BH358" s="158">
        <f t="shared" si="97"/>
        <v>0</v>
      </c>
      <c r="BI358" s="158">
        <f t="shared" si="98"/>
        <v>0</v>
      </c>
      <c r="BJ358" s="20" t="s">
        <v>79</v>
      </c>
      <c r="BK358" s="158">
        <f t="shared" si="99"/>
        <v>0</v>
      </c>
      <c r="BL358" s="20" t="s">
        <v>202</v>
      </c>
      <c r="BM358" s="157" t="s">
        <v>3454</v>
      </c>
    </row>
    <row r="359" spans="1:65" s="2" customFormat="1" ht="24.2" customHeight="1">
      <c r="A359" s="35"/>
      <c r="B359" s="145"/>
      <c r="C359" s="146" t="s">
        <v>2177</v>
      </c>
      <c r="D359" s="146" t="s">
        <v>197</v>
      </c>
      <c r="E359" s="147" t="s">
        <v>6551</v>
      </c>
      <c r="F359" s="148" t="s">
        <v>6552</v>
      </c>
      <c r="G359" s="149" t="s">
        <v>4903</v>
      </c>
      <c r="H359" s="150">
        <v>4</v>
      </c>
      <c r="I359" s="151"/>
      <c r="J359" s="152">
        <f t="shared" si="90"/>
        <v>0</v>
      </c>
      <c r="K359" s="148" t="s">
        <v>6041</v>
      </c>
      <c r="L359" s="36"/>
      <c r="M359" s="153" t="s">
        <v>3</v>
      </c>
      <c r="N359" s="154" t="s">
        <v>43</v>
      </c>
      <c r="O359" s="56"/>
      <c r="P359" s="155">
        <f t="shared" si="91"/>
        <v>0</v>
      </c>
      <c r="Q359" s="155">
        <v>0</v>
      </c>
      <c r="R359" s="155">
        <f t="shared" si="92"/>
        <v>0</v>
      </c>
      <c r="S359" s="155">
        <v>0</v>
      </c>
      <c r="T359" s="156">
        <f t="shared" si="93"/>
        <v>0</v>
      </c>
      <c r="U359" s="35"/>
      <c r="V359" s="35"/>
      <c r="W359" s="35"/>
      <c r="X359" s="35"/>
      <c r="Y359" s="35"/>
      <c r="Z359" s="35"/>
      <c r="AA359" s="35"/>
      <c r="AB359" s="35"/>
      <c r="AC359" s="35"/>
      <c r="AD359" s="35"/>
      <c r="AE359" s="35"/>
      <c r="AR359" s="157" t="s">
        <v>202</v>
      </c>
      <c r="AT359" s="157" t="s">
        <v>197</v>
      </c>
      <c r="AU359" s="157" t="s">
        <v>81</v>
      </c>
      <c r="AY359" s="20" t="s">
        <v>195</v>
      </c>
      <c r="BE359" s="158">
        <f t="shared" si="94"/>
        <v>0</v>
      </c>
      <c r="BF359" s="158">
        <f t="shared" si="95"/>
        <v>0</v>
      </c>
      <c r="BG359" s="158">
        <f t="shared" si="96"/>
        <v>0</v>
      </c>
      <c r="BH359" s="158">
        <f t="shared" si="97"/>
        <v>0</v>
      </c>
      <c r="BI359" s="158">
        <f t="shared" si="98"/>
        <v>0</v>
      </c>
      <c r="BJ359" s="20" t="s">
        <v>79</v>
      </c>
      <c r="BK359" s="158">
        <f t="shared" si="99"/>
        <v>0</v>
      </c>
      <c r="BL359" s="20" t="s">
        <v>202</v>
      </c>
      <c r="BM359" s="157" t="s">
        <v>3463</v>
      </c>
    </row>
    <row r="360" spans="1:65" s="2" customFormat="1" ht="90" customHeight="1">
      <c r="A360" s="35"/>
      <c r="B360" s="145"/>
      <c r="C360" s="146" t="s">
        <v>2180</v>
      </c>
      <c r="D360" s="146" t="s">
        <v>197</v>
      </c>
      <c r="E360" s="147" t="s">
        <v>6553</v>
      </c>
      <c r="F360" s="148" t="s">
        <v>6554</v>
      </c>
      <c r="G360" s="149" t="s">
        <v>4903</v>
      </c>
      <c r="H360" s="150">
        <v>40</v>
      </c>
      <c r="I360" s="151"/>
      <c r="J360" s="152">
        <f t="shared" si="90"/>
        <v>0</v>
      </c>
      <c r="K360" s="148" t="s">
        <v>6041</v>
      </c>
      <c r="L360" s="36"/>
      <c r="M360" s="153" t="s">
        <v>3</v>
      </c>
      <c r="N360" s="154" t="s">
        <v>43</v>
      </c>
      <c r="O360" s="56"/>
      <c r="P360" s="155">
        <f t="shared" si="91"/>
        <v>0</v>
      </c>
      <c r="Q360" s="155">
        <v>0</v>
      </c>
      <c r="R360" s="155">
        <f t="shared" si="92"/>
        <v>0</v>
      </c>
      <c r="S360" s="155">
        <v>0</v>
      </c>
      <c r="T360" s="156">
        <f t="shared" si="93"/>
        <v>0</v>
      </c>
      <c r="U360" s="35"/>
      <c r="V360" s="35"/>
      <c r="W360" s="35"/>
      <c r="X360" s="35"/>
      <c r="Y360" s="35"/>
      <c r="Z360" s="35"/>
      <c r="AA360" s="35"/>
      <c r="AB360" s="35"/>
      <c r="AC360" s="35"/>
      <c r="AD360" s="35"/>
      <c r="AE360" s="35"/>
      <c r="AR360" s="157" t="s">
        <v>202</v>
      </c>
      <c r="AT360" s="157" t="s">
        <v>197</v>
      </c>
      <c r="AU360" s="157" t="s">
        <v>81</v>
      </c>
      <c r="AY360" s="20" t="s">
        <v>195</v>
      </c>
      <c r="BE360" s="158">
        <f t="shared" si="94"/>
        <v>0</v>
      </c>
      <c r="BF360" s="158">
        <f t="shared" si="95"/>
        <v>0</v>
      </c>
      <c r="BG360" s="158">
        <f t="shared" si="96"/>
        <v>0</v>
      </c>
      <c r="BH360" s="158">
        <f t="shared" si="97"/>
        <v>0</v>
      </c>
      <c r="BI360" s="158">
        <f t="shared" si="98"/>
        <v>0</v>
      </c>
      <c r="BJ360" s="20" t="s">
        <v>79</v>
      </c>
      <c r="BK360" s="158">
        <f t="shared" si="99"/>
        <v>0</v>
      </c>
      <c r="BL360" s="20" t="s">
        <v>202</v>
      </c>
      <c r="BM360" s="157" t="s">
        <v>3473</v>
      </c>
    </row>
    <row r="361" spans="1:65" s="2" customFormat="1" ht="14.45" customHeight="1">
      <c r="A361" s="35"/>
      <c r="B361" s="145"/>
      <c r="C361" s="146" t="s">
        <v>2185</v>
      </c>
      <c r="D361" s="146" t="s">
        <v>197</v>
      </c>
      <c r="E361" s="147" t="s">
        <v>6555</v>
      </c>
      <c r="F361" s="148" t="s">
        <v>6556</v>
      </c>
      <c r="G361" s="149" t="s">
        <v>300</v>
      </c>
      <c r="H361" s="150">
        <v>730</v>
      </c>
      <c r="I361" s="151"/>
      <c r="J361" s="152">
        <f t="shared" si="90"/>
        <v>0</v>
      </c>
      <c r="K361" s="148" t="s">
        <v>6041</v>
      </c>
      <c r="L361" s="36"/>
      <c r="M361" s="153" t="s">
        <v>3</v>
      </c>
      <c r="N361" s="154" t="s">
        <v>43</v>
      </c>
      <c r="O361" s="56"/>
      <c r="P361" s="155">
        <f t="shared" si="91"/>
        <v>0</v>
      </c>
      <c r="Q361" s="155">
        <v>0</v>
      </c>
      <c r="R361" s="155">
        <f t="shared" si="92"/>
        <v>0</v>
      </c>
      <c r="S361" s="155">
        <v>0</v>
      </c>
      <c r="T361" s="156">
        <f t="shared" si="93"/>
        <v>0</v>
      </c>
      <c r="U361" s="35"/>
      <c r="V361" s="35"/>
      <c r="W361" s="35"/>
      <c r="X361" s="35"/>
      <c r="Y361" s="35"/>
      <c r="Z361" s="35"/>
      <c r="AA361" s="35"/>
      <c r="AB361" s="35"/>
      <c r="AC361" s="35"/>
      <c r="AD361" s="35"/>
      <c r="AE361" s="35"/>
      <c r="AR361" s="157" t="s">
        <v>202</v>
      </c>
      <c r="AT361" s="157" t="s">
        <v>197</v>
      </c>
      <c r="AU361" s="157" t="s">
        <v>81</v>
      </c>
      <c r="AY361" s="20" t="s">
        <v>195</v>
      </c>
      <c r="BE361" s="158">
        <f t="shared" si="94"/>
        <v>0</v>
      </c>
      <c r="BF361" s="158">
        <f t="shared" si="95"/>
        <v>0</v>
      </c>
      <c r="BG361" s="158">
        <f t="shared" si="96"/>
        <v>0</v>
      </c>
      <c r="BH361" s="158">
        <f t="shared" si="97"/>
        <v>0</v>
      </c>
      <c r="BI361" s="158">
        <f t="shared" si="98"/>
        <v>0</v>
      </c>
      <c r="BJ361" s="20" t="s">
        <v>79</v>
      </c>
      <c r="BK361" s="158">
        <f t="shared" si="99"/>
        <v>0</v>
      </c>
      <c r="BL361" s="20" t="s">
        <v>202</v>
      </c>
      <c r="BM361" s="157" t="s">
        <v>3483</v>
      </c>
    </row>
    <row r="362" spans="1:65" s="2" customFormat="1" ht="49.15" customHeight="1">
      <c r="A362" s="35"/>
      <c r="B362" s="145"/>
      <c r="C362" s="146" t="s">
        <v>2190</v>
      </c>
      <c r="D362" s="146" t="s">
        <v>197</v>
      </c>
      <c r="E362" s="147" t="s">
        <v>6557</v>
      </c>
      <c r="F362" s="148" t="s">
        <v>6558</v>
      </c>
      <c r="G362" s="149" t="s">
        <v>1071</v>
      </c>
      <c r="H362" s="150">
        <v>1</v>
      </c>
      <c r="I362" s="151"/>
      <c r="J362" s="152">
        <f t="shared" si="90"/>
        <v>0</v>
      </c>
      <c r="K362" s="148" t="s">
        <v>3</v>
      </c>
      <c r="L362" s="36"/>
      <c r="M362" s="153" t="s">
        <v>3</v>
      </c>
      <c r="N362" s="154" t="s">
        <v>43</v>
      </c>
      <c r="O362" s="56"/>
      <c r="P362" s="155">
        <f t="shared" si="91"/>
        <v>0</v>
      </c>
      <c r="Q362" s="155">
        <v>0</v>
      </c>
      <c r="R362" s="155">
        <f t="shared" si="92"/>
        <v>0</v>
      </c>
      <c r="S362" s="155">
        <v>0</v>
      </c>
      <c r="T362" s="156">
        <f t="shared" si="93"/>
        <v>0</v>
      </c>
      <c r="U362" s="35"/>
      <c r="V362" s="35"/>
      <c r="W362" s="35"/>
      <c r="X362" s="35"/>
      <c r="Y362" s="35"/>
      <c r="Z362" s="35"/>
      <c r="AA362" s="35"/>
      <c r="AB362" s="35"/>
      <c r="AC362" s="35"/>
      <c r="AD362" s="35"/>
      <c r="AE362" s="35"/>
      <c r="AR362" s="157" t="s">
        <v>202</v>
      </c>
      <c r="AT362" s="157" t="s">
        <v>197</v>
      </c>
      <c r="AU362" s="157" t="s">
        <v>81</v>
      </c>
      <c r="AY362" s="20" t="s">
        <v>195</v>
      </c>
      <c r="BE362" s="158">
        <f t="shared" si="94"/>
        <v>0</v>
      </c>
      <c r="BF362" s="158">
        <f t="shared" si="95"/>
        <v>0</v>
      </c>
      <c r="BG362" s="158">
        <f t="shared" si="96"/>
        <v>0</v>
      </c>
      <c r="BH362" s="158">
        <f t="shared" si="97"/>
        <v>0</v>
      </c>
      <c r="BI362" s="158">
        <f t="shared" si="98"/>
        <v>0</v>
      </c>
      <c r="BJ362" s="20" t="s">
        <v>79</v>
      </c>
      <c r="BK362" s="158">
        <f t="shared" si="99"/>
        <v>0</v>
      </c>
      <c r="BL362" s="20" t="s">
        <v>202</v>
      </c>
      <c r="BM362" s="157" t="s">
        <v>6559</v>
      </c>
    </row>
    <row r="363" spans="1:65" s="13" customFormat="1">
      <c r="B363" s="164"/>
      <c r="D363" s="159" t="s">
        <v>206</v>
      </c>
      <c r="E363" s="165" t="s">
        <v>3</v>
      </c>
      <c r="F363" s="166" t="s">
        <v>6560</v>
      </c>
      <c r="H363" s="167">
        <v>1</v>
      </c>
      <c r="I363" s="168"/>
      <c r="L363" s="164"/>
      <c r="M363" s="169"/>
      <c r="N363" s="170"/>
      <c r="O363" s="170"/>
      <c r="P363" s="170"/>
      <c r="Q363" s="170"/>
      <c r="R363" s="170"/>
      <c r="S363" s="170"/>
      <c r="T363" s="171"/>
      <c r="AT363" s="165" t="s">
        <v>206</v>
      </c>
      <c r="AU363" s="165" t="s">
        <v>81</v>
      </c>
      <c r="AV363" s="13" t="s">
        <v>81</v>
      </c>
      <c r="AW363" s="13" t="s">
        <v>34</v>
      </c>
      <c r="AX363" s="13" t="s">
        <v>79</v>
      </c>
      <c r="AY363" s="165" t="s">
        <v>195</v>
      </c>
    </row>
    <row r="364" spans="1:65" s="2" customFormat="1" ht="24.2" customHeight="1">
      <c r="A364" s="35"/>
      <c r="B364" s="145"/>
      <c r="C364" s="146" t="s">
        <v>2195</v>
      </c>
      <c r="D364" s="146" t="s">
        <v>197</v>
      </c>
      <c r="E364" s="147" t="s">
        <v>6561</v>
      </c>
      <c r="F364" s="148" t="s">
        <v>6562</v>
      </c>
      <c r="G364" s="149" t="s">
        <v>3194</v>
      </c>
      <c r="H364" s="199"/>
      <c r="I364" s="151"/>
      <c r="J364" s="152">
        <f>ROUND(I364*H364,2)</f>
        <v>0</v>
      </c>
      <c r="K364" s="148" t="s">
        <v>6036</v>
      </c>
      <c r="L364" s="36"/>
      <c r="M364" s="153" t="s">
        <v>3</v>
      </c>
      <c r="N364" s="154" t="s">
        <v>43</v>
      </c>
      <c r="O364" s="56"/>
      <c r="P364" s="155">
        <f>O364*H364</f>
        <v>0</v>
      </c>
      <c r="Q364" s="155">
        <v>0</v>
      </c>
      <c r="R364" s="155">
        <f>Q364*H364</f>
        <v>0</v>
      </c>
      <c r="S364" s="155">
        <v>0</v>
      </c>
      <c r="T364" s="156">
        <f>S364*H364</f>
        <v>0</v>
      </c>
      <c r="U364" s="35"/>
      <c r="V364" s="35"/>
      <c r="W364" s="35"/>
      <c r="X364" s="35"/>
      <c r="Y364" s="35"/>
      <c r="Z364" s="35"/>
      <c r="AA364" s="35"/>
      <c r="AB364" s="35"/>
      <c r="AC364" s="35"/>
      <c r="AD364" s="35"/>
      <c r="AE364" s="35"/>
      <c r="AR364" s="157" t="s">
        <v>202</v>
      </c>
      <c r="AT364" s="157" t="s">
        <v>197</v>
      </c>
      <c r="AU364" s="157" t="s">
        <v>81</v>
      </c>
      <c r="AY364" s="20" t="s">
        <v>195</v>
      </c>
      <c r="BE364" s="158">
        <f>IF(N364="základní",J364,0)</f>
        <v>0</v>
      </c>
      <c r="BF364" s="158">
        <f>IF(N364="snížená",J364,0)</f>
        <v>0</v>
      </c>
      <c r="BG364" s="158">
        <f>IF(N364="zákl. přenesená",J364,0)</f>
        <v>0</v>
      </c>
      <c r="BH364" s="158">
        <f>IF(N364="sníž. přenesená",J364,0)</f>
        <v>0</v>
      </c>
      <c r="BI364" s="158">
        <f>IF(N364="nulová",J364,0)</f>
        <v>0</v>
      </c>
      <c r="BJ364" s="20" t="s">
        <v>79</v>
      </c>
      <c r="BK364" s="158">
        <f>ROUND(I364*H364,2)</f>
        <v>0</v>
      </c>
      <c r="BL364" s="20" t="s">
        <v>202</v>
      </c>
      <c r="BM364" s="157" t="s">
        <v>3492</v>
      </c>
    </row>
    <row r="365" spans="1:65" s="12" customFormat="1" ht="22.9" customHeight="1">
      <c r="B365" s="132"/>
      <c r="D365" s="133" t="s">
        <v>71</v>
      </c>
      <c r="E365" s="143" t="s">
        <v>5055</v>
      </c>
      <c r="F365" s="143" t="s">
        <v>6563</v>
      </c>
      <c r="I365" s="135"/>
      <c r="J365" s="144">
        <f>BK365</f>
        <v>0</v>
      </c>
      <c r="L365" s="132"/>
      <c r="M365" s="137"/>
      <c r="N365" s="138"/>
      <c r="O365" s="138"/>
      <c r="P365" s="139">
        <f>SUM(P366:P368)</f>
        <v>0</v>
      </c>
      <c r="Q365" s="138"/>
      <c r="R365" s="139">
        <f>SUM(R366:R368)</f>
        <v>0</v>
      </c>
      <c r="S365" s="138"/>
      <c r="T365" s="140">
        <f>SUM(T366:T368)</f>
        <v>0</v>
      </c>
      <c r="AR365" s="133" t="s">
        <v>79</v>
      </c>
      <c r="AT365" s="141" t="s">
        <v>71</v>
      </c>
      <c r="AU365" s="141" t="s">
        <v>79</v>
      </c>
      <c r="AY365" s="133" t="s">
        <v>195</v>
      </c>
      <c r="BK365" s="142">
        <f>SUM(BK366:BK368)</f>
        <v>0</v>
      </c>
    </row>
    <row r="366" spans="1:65" s="2" customFormat="1" ht="37.9" customHeight="1">
      <c r="A366" s="35"/>
      <c r="B366" s="145"/>
      <c r="C366" s="146" t="s">
        <v>2199</v>
      </c>
      <c r="D366" s="146" t="s">
        <v>197</v>
      </c>
      <c r="E366" s="147" t="s">
        <v>6564</v>
      </c>
      <c r="F366" s="148" t="s">
        <v>6565</v>
      </c>
      <c r="G366" s="149" t="s">
        <v>3995</v>
      </c>
      <c r="H366" s="150">
        <v>240</v>
      </c>
      <c r="I366" s="151"/>
      <c r="J366" s="152">
        <f>ROUND(I366*H366,2)</f>
        <v>0</v>
      </c>
      <c r="K366" s="148" t="s">
        <v>6036</v>
      </c>
      <c r="L366" s="36"/>
      <c r="M366" s="153" t="s">
        <v>3</v>
      </c>
      <c r="N366" s="154" t="s">
        <v>43</v>
      </c>
      <c r="O366" s="56"/>
      <c r="P366" s="155">
        <f>O366*H366</f>
        <v>0</v>
      </c>
      <c r="Q366" s="155">
        <v>0</v>
      </c>
      <c r="R366" s="155">
        <f>Q366*H366</f>
        <v>0</v>
      </c>
      <c r="S366" s="155">
        <v>0</v>
      </c>
      <c r="T366" s="156">
        <f>S366*H366</f>
        <v>0</v>
      </c>
      <c r="U366" s="35"/>
      <c r="V366" s="35"/>
      <c r="W366" s="35"/>
      <c r="X366" s="35"/>
      <c r="Y366" s="35"/>
      <c r="Z366" s="35"/>
      <c r="AA366" s="35"/>
      <c r="AB366" s="35"/>
      <c r="AC366" s="35"/>
      <c r="AD366" s="35"/>
      <c r="AE366" s="35"/>
      <c r="AR366" s="157" t="s">
        <v>202</v>
      </c>
      <c r="AT366" s="157" t="s">
        <v>197</v>
      </c>
      <c r="AU366" s="157" t="s">
        <v>81</v>
      </c>
      <c r="AY366" s="20" t="s">
        <v>195</v>
      </c>
      <c r="BE366" s="158">
        <f>IF(N366="základní",J366,0)</f>
        <v>0</v>
      </c>
      <c r="BF366" s="158">
        <f>IF(N366="snížená",J366,0)</f>
        <v>0</v>
      </c>
      <c r="BG366" s="158">
        <f>IF(N366="zákl. přenesená",J366,0)</f>
        <v>0</v>
      </c>
      <c r="BH366" s="158">
        <f>IF(N366="sníž. přenesená",J366,0)</f>
        <v>0</v>
      </c>
      <c r="BI366" s="158">
        <f>IF(N366="nulová",J366,0)</f>
        <v>0</v>
      </c>
      <c r="BJ366" s="20" t="s">
        <v>79</v>
      </c>
      <c r="BK366" s="158">
        <f>ROUND(I366*H366,2)</f>
        <v>0</v>
      </c>
      <c r="BL366" s="20" t="s">
        <v>202</v>
      </c>
      <c r="BM366" s="157" t="s">
        <v>3501</v>
      </c>
    </row>
    <row r="367" spans="1:65" s="2" customFormat="1" ht="24.2" customHeight="1">
      <c r="A367" s="35"/>
      <c r="B367" s="145"/>
      <c r="C367" s="146" t="s">
        <v>2205</v>
      </c>
      <c r="D367" s="146" t="s">
        <v>197</v>
      </c>
      <c r="E367" s="147" t="s">
        <v>6566</v>
      </c>
      <c r="F367" s="148" t="s">
        <v>6567</v>
      </c>
      <c r="G367" s="149" t="s">
        <v>3995</v>
      </c>
      <c r="H367" s="150">
        <v>240</v>
      </c>
      <c r="I367" s="151"/>
      <c r="J367" s="152">
        <f>ROUND(I367*H367,2)</f>
        <v>0</v>
      </c>
      <c r="K367" s="148" t="s">
        <v>6041</v>
      </c>
      <c r="L367" s="36"/>
      <c r="M367" s="153" t="s">
        <v>3</v>
      </c>
      <c r="N367" s="154" t="s">
        <v>43</v>
      </c>
      <c r="O367" s="56"/>
      <c r="P367" s="155">
        <f>O367*H367</f>
        <v>0</v>
      </c>
      <c r="Q367" s="155">
        <v>0</v>
      </c>
      <c r="R367" s="155">
        <f>Q367*H367</f>
        <v>0</v>
      </c>
      <c r="S367" s="155">
        <v>0</v>
      </c>
      <c r="T367" s="156">
        <f>S367*H367</f>
        <v>0</v>
      </c>
      <c r="U367" s="35"/>
      <c r="V367" s="35"/>
      <c r="W367" s="35"/>
      <c r="X367" s="35"/>
      <c r="Y367" s="35"/>
      <c r="Z367" s="35"/>
      <c r="AA367" s="35"/>
      <c r="AB367" s="35"/>
      <c r="AC367" s="35"/>
      <c r="AD367" s="35"/>
      <c r="AE367" s="35"/>
      <c r="AR367" s="157" t="s">
        <v>202</v>
      </c>
      <c r="AT367" s="157" t="s">
        <v>197</v>
      </c>
      <c r="AU367" s="157" t="s">
        <v>81</v>
      </c>
      <c r="AY367" s="20" t="s">
        <v>195</v>
      </c>
      <c r="BE367" s="158">
        <f>IF(N367="základní",J367,0)</f>
        <v>0</v>
      </c>
      <c r="BF367" s="158">
        <f>IF(N367="snížená",J367,0)</f>
        <v>0</v>
      </c>
      <c r="BG367" s="158">
        <f>IF(N367="zákl. přenesená",J367,0)</f>
        <v>0</v>
      </c>
      <c r="BH367" s="158">
        <f>IF(N367="sníž. přenesená",J367,0)</f>
        <v>0</v>
      </c>
      <c r="BI367" s="158">
        <f>IF(N367="nulová",J367,0)</f>
        <v>0</v>
      </c>
      <c r="BJ367" s="20" t="s">
        <v>79</v>
      </c>
      <c r="BK367" s="158">
        <f>ROUND(I367*H367,2)</f>
        <v>0</v>
      </c>
      <c r="BL367" s="20" t="s">
        <v>202</v>
      </c>
      <c r="BM367" s="157" t="s">
        <v>3511</v>
      </c>
    </row>
    <row r="368" spans="1:65" s="2" customFormat="1" ht="24.2" customHeight="1">
      <c r="A368" s="35"/>
      <c r="B368" s="145"/>
      <c r="C368" s="146" t="s">
        <v>2210</v>
      </c>
      <c r="D368" s="146" t="s">
        <v>197</v>
      </c>
      <c r="E368" s="147" t="s">
        <v>6568</v>
      </c>
      <c r="F368" s="148" t="s">
        <v>6569</v>
      </c>
      <c r="G368" s="149" t="s">
        <v>3194</v>
      </c>
      <c r="H368" s="199"/>
      <c r="I368" s="151"/>
      <c r="J368" s="152">
        <f>ROUND(I368*H368,2)</f>
        <v>0</v>
      </c>
      <c r="K368" s="148" t="s">
        <v>6036</v>
      </c>
      <c r="L368" s="36"/>
      <c r="M368" s="153" t="s">
        <v>3</v>
      </c>
      <c r="N368" s="154" t="s">
        <v>43</v>
      </c>
      <c r="O368" s="56"/>
      <c r="P368" s="155">
        <f>O368*H368</f>
        <v>0</v>
      </c>
      <c r="Q368" s="155">
        <v>0</v>
      </c>
      <c r="R368" s="155">
        <f>Q368*H368</f>
        <v>0</v>
      </c>
      <c r="S368" s="155">
        <v>0</v>
      </c>
      <c r="T368" s="156">
        <f>S368*H368</f>
        <v>0</v>
      </c>
      <c r="U368" s="35"/>
      <c r="V368" s="35"/>
      <c r="W368" s="35"/>
      <c r="X368" s="35"/>
      <c r="Y368" s="35"/>
      <c r="Z368" s="35"/>
      <c r="AA368" s="35"/>
      <c r="AB368" s="35"/>
      <c r="AC368" s="35"/>
      <c r="AD368" s="35"/>
      <c r="AE368" s="35"/>
      <c r="AR368" s="157" t="s">
        <v>202</v>
      </c>
      <c r="AT368" s="157" t="s">
        <v>197</v>
      </c>
      <c r="AU368" s="157" t="s">
        <v>81</v>
      </c>
      <c r="AY368" s="20" t="s">
        <v>195</v>
      </c>
      <c r="BE368" s="158">
        <f>IF(N368="základní",J368,0)</f>
        <v>0</v>
      </c>
      <c r="BF368" s="158">
        <f>IF(N368="snížená",J368,0)</f>
        <v>0</v>
      </c>
      <c r="BG368" s="158">
        <f>IF(N368="zákl. přenesená",J368,0)</f>
        <v>0</v>
      </c>
      <c r="BH368" s="158">
        <f>IF(N368="sníž. přenesená",J368,0)</f>
        <v>0</v>
      </c>
      <c r="BI368" s="158">
        <f>IF(N368="nulová",J368,0)</f>
        <v>0</v>
      </c>
      <c r="BJ368" s="20" t="s">
        <v>79</v>
      </c>
      <c r="BK368" s="158">
        <f>ROUND(I368*H368,2)</f>
        <v>0</v>
      </c>
      <c r="BL368" s="20" t="s">
        <v>202</v>
      </c>
      <c r="BM368" s="157" t="s">
        <v>3521</v>
      </c>
    </row>
    <row r="369" spans="1:65" s="12" customFormat="1" ht="22.9" customHeight="1">
      <c r="B369" s="132"/>
      <c r="D369" s="133" t="s">
        <v>71</v>
      </c>
      <c r="E369" s="143" t="s">
        <v>5061</v>
      </c>
      <c r="F369" s="143" t="s">
        <v>6570</v>
      </c>
      <c r="I369" s="135"/>
      <c r="J369" s="144">
        <f>BK369</f>
        <v>0</v>
      </c>
      <c r="L369" s="132"/>
      <c r="M369" s="137"/>
      <c r="N369" s="138"/>
      <c r="O369" s="138"/>
      <c r="P369" s="139">
        <f>SUM(P370:P373)</f>
        <v>0</v>
      </c>
      <c r="Q369" s="138"/>
      <c r="R369" s="139">
        <f>SUM(R370:R373)</f>
        <v>0</v>
      </c>
      <c r="S369" s="138"/>
      <c r="T369" s="140">
        <f>SUM(T370:T373)</f>
        <v>0</v>
      </c>
      <c r="AR369" s="133" t="s">
        <v>79</v>
      </c>
      <c r="AT369" s="141" t="s">
        <v>71</v>
      </c>
      <c r="AU369" s="141" t="s">
        <v>79</v>
      </c>
      <c r="AY369" s="133" t="s">
        <v>195</v>
      </c>
      <c r="BK369" s="142">
        <f>SUM(BK370:BK373)</f>
        <v>0</v>
      </c>
    </row>
    <row r="370" spans="1:65" s="2" customFormat="1" ht="24.2" customHeight="1">
      <c r="A370" s="35"/>
      <c r="B370" s="145"/>
      <c r="C370" s="146" t="s">
        <v>2215</v>
      </c>
      <c r="D370" s="146" t="s">
        <v>197</v>
      </c>
      <c r="E370" s="147" t="s">
        <v>6571</v>
      </c>
      <c r="F370" s="148" t="s">
        <v>6572</v>
      </c>
      <c r="G370" s="149" t="s">
        <v>300</v>
      </c>
      <c r="H370" s="150">
        <v>14</v>
      </c>
      <c r="I370" s="151"/>
      <c r="J370" s="152">
        <f>ROUND(I370*H370,2)</f>
        <v>0</v>
      </c>
      <c r="K370" s="148" t="s">
        <v>6036</v>
      </c>
      <c r="L370" s="36"/>
      <c r="M370" s="153" t="s">
        <v>3</v>
      </c>
      <c r="N370" s="154" t="s">
        <v>43</v>
      </c>
      <c r="O370" s="56"/>
      <c r="P370" s="155">
        <f>O370*H370</f>
        <v>0</v>
      </c>
      <c r="Q370" s="155">
        <v>0</v>
      </c>
      <c r="R370" s="155">
        <f>Q370*H370</f>
        <v>0</v>
      </c>
      <c r="S370" s="155">
        <v>0</v>
      </c>
      <c r="T370" s="156">
        <f>S370*H370</f>
        <v>0</v>
      </c>
      <c r="U370" s="35"/>
      <c r="V370" s="35"/>
      <c r="W370" s="35"/>
      <c r="X370" s="35"/>
      <c r="Y370" s="35"/>
      <c r="Z370" s="35"/>
      <c r="AA370" s="35"/>
      <c r="AB370" s="35"/>
      <c r="AC370" s="35"/>
      <c r="AD370" s="35"/>
      <c r="AE370" s="35"/>
      <c r="AR370" s="157" t="s">
        <v>202</v>
      </c>
      <c r="AT370" s="157" t="s">
        <v>197</v>
      </c>
      <c r="AU370" s="157" t="s">
        <v>81</v>
      </c>
      <c r="AY370" s="20" t="s">
        <v>195</v>
      </c>
      <c r="BE370" s="158">
        <f>IF(N370="základní",J370,0)</f>
        <v>0</v>
      </c>
      <c r="BF370" s="158">
        <f>IF(N370="snížená",J370,0)</f>
        <v>0</v>
      </c>
      <c r="BG370" s="158">
        <f>IF(N370="zákl. přenesená",J370,0)</f>
        <v>0</v>
      </c>
      <c r="BH370" s="158">
        <f>IF(N370="sníž. přenesená",J370,0)</f>
        <v>0</v>
      </c>
      <c r="BI370" s="158">
        <f>IF(N370="nulová",J370,0)</f>
        <v>0</v>
      </c>
      <c r="BJ370" s="20" t="s">
        <v>79</v>
      </c>
      <c r="BK370" s="158">
        <f>ROUND(I370*H370,2)</f>
        <v>0</v>
      </c>
      <c r="BL370" s="20" t="s">
        <v>202</v>
      </c>
      <c r="BM370" s="157" t="s">
        <v>3530</v>
      </c>
    </row>
    <row r="371" spans="1:65" s="2" customFormat="1" ht="24.2" customHeight="1">
      <c r="A371" s="35"/>
      <c r="B371" s="145"/>
      <c r="C371" s="146" t="s">
        <v>2219</v>
      </c>
      <c r="D371" s="146" t="s">
        <v>197</v>
      </c>
      <c r="E371" s="147" t="s">
        <v>6573</v>
      </c>
      <c r="F371" s="148" t="s">
        <v>6574</v>
      </c>
      <c r="G371" s="149" t="s">
        <v>300</v>
      </c>
      <c r="H371" s="150">
        <v>14</v>
      </c>
      <c r="I371" s="151"/>
      <c r="J371" s="152">
        <f>ROUND(I371*H371,2)</f>
        <v>0</v>
      </c>
      <c r="K371" s="148" t="s">
        <v>6036</v>
      </c>
      <c r="L371" s="36"/>
      <c r="M371" s="153" t="s">
        <v>3</v>
      </c>
      <c r="N371" s="154" t="s">
        <v>43</v>
      </c>
      <c r="O371" s="56"/>
      <c r="P371" s="155">
        <f>O371*H371</f>
        <v>0</v>
      </c>
      <c r="Q371" s="155">
        <v>0</v>
      </c>
      <c r="R371" s="155">
        <f>Q371*H371</f>
        <v>0</v>
      </c>
      <c r="S371" s="155">
        <v>0</v>
      </c>
      <c r="T371" s="156">
        <f>S371*H371</f>
        <v>0</v>
      </c>
      <c r="U371" s="35"/>
      <c r="V371" s="35"/>
      <c r="W371" s="35"/>
      <c r="X371" s="35"/>
      <c r="Y371" s="35"/>
      <c r="Z371" s="35"/>
      <c r="AA371" s="35"/>
      <c r="AB371" s="35"/>
      <c r="AC371" s="35"/>
      <c r="AD371" s="35"/>
      <c r="AE371" s="35"/>
      <c r="AR371" s="157" t="s">
        <v>202</v>
      </c>
      <c r="AT371" s="157" t="s">
        <v>197</v>
      </c>
      <c r="AU371" s="157" t="s">
        <v>81</v>
      </c>
      <c r="AY371" s="20" t="s">
        <v>195</v>
      </c>
      <c r="BE371" s="158">
        <f>IF(N371="základní",J371,0)</f>
        <v>0</v>
      </c>
      <c r="BF371" s="158">
        <f>IF(N371="snížená",J371,0)</f>
        <v>0</v>
      </c>
      <c r="BG371" s="158">
        <f>IF(N371="zákl. přenesená",J371,0)</f>
        <v>0</v>
      </c>
      <c r="BH371" s="158">
        <f>IF(N371="sníž. přenesená",J371,0)</f>
        <v>0</v>
      </c>
      <c r="BI371" s="158">
        <f>IF(N371="nulová",J371,0)</f>
        <v>0</v>
      </c>
      <c r="BJ371" s="20" t="s">
        <v>79</v>
      </c>
      <c r="BK371" s="158">
        <f>ROUND(I371*H371,2)</f>
        <v>0</v>
      </c>
      <c r="BL371" s="20" t="s">
        <v>202</v>
      </c>
      <c r="BM371" s="157" t="s">
        <v>3539</v>
      </c>
    </row>
    <row r="372" spans="1:65" s="2" customFormat="1" ht="24.2" customHeight="1">
      <c r="A372" s="35"/>
      <c r="B372" s="145"/>
      <c r="C372" s="146" t="s">
        <v>2223</v>
      </c>
      <c r="D372" s="146" t="s">
        <v>197</v>
      </c>
      <c r="E372" s="147" t="s">
        <v>6575</v>
      </c>
      <c r="F372" s="148" t="s">
        <v>6576</v>
      </c>
      <c r="G372" s="149" t="s">
        <v>321</v>
      </c>
      <c r="H372" s="150">
        <v>14</v>
      </c>
      <c r="I372" s="151"/>
      <c r="J372" s="152">
        <f>ROUND(I372*H372,2)</f>
        <v>0</v>
      </c>
      <c r="K372" s="148" t="s">
        <v>6036</v>
      </c>
      <c r="L372" s="36"/>
      <c r="M372" s="153" t="s">
        <v>3</v>
      </c>
      <c r="N372" s="154" t="s">
        <v>43</v>
      </c>
      <c r="O372" s="56"/>
      <c r="P372" s="155">
        <f>O372*H372</f>
        <v>0</v>
      </c>
      <c r="Q372" s="155">
        <v>0</v>
      </c>
      <c r="R372" s="155">
        <f>Q372*H372</f>
        <v>0</v>
      </c>
      <c r="S372" s="155">
        <v>0</v>
      </c>
      <c r="T372" s="156">
        <f>S372*H372</f>
        <v>0</v>
      </c>
      <c r="U372" s="35"/>
      <c r="V372" s="35"/>
      <c r="W372" s="35"/>
      <c r="X372" s="35"/>
      <c r="Y372" s="35"/>
      <c r="Z372" s="35"/>
      <c r="AA372" s="35"/>
      <c r="AB372" s="35"/>
      <c r="AC372" s="35"/>
      <c r="AD372" s="35"/>
      <c r="AE372" s="35"/>
      <c r="AR372" s="157" t="s">
        <v>202</v>
      </c>
      <c r="AT372" s="157" t="s">
        <v>197</v>
      </c>
      <c r="AU372" s="157" t="s">
        <v>81</v>
      </c>
      <c r="AY372" s="20" t="s">
        <v>195</v>
      </c>
      <c r="BE372" s="158">
        <f>IF(N372="základní",J372,0)</f>
        <v>0</v>
      </c>
      <c r="BF372" s="158">
        <f>IF(N372="snížená",J372,0)</f>
        <v>0</v>
      </c>
      <c r="BG372" s="158">
        <f>IF(N372="zákl. přenesená",J372,0)</f>
        <v>0</v>
      </c>
      <c r="BH372" s="158">
        <f>IF(N372="sníž. přenesená",J372,0)</f>
        <v>0</v>
      </c>
      <c r="BI372" s="158">
        <f>IF(N372="nulová",J372,0)</f>
        <v>0</v>
      </c>
      <c r="BJ372" s="20" t="s">
        <v>79</v>
      </c>
      <c r="BK372" s="158">
        <f>ROUND(I372*H372,2)</f>
        <v>0</v>
      </c>
      <c r="BL372" s="20" t="s">
        <v>202</v>
      </c>
      <c r="BM372" s="157" t="s">
        <v>3547</v>
      </c>
    </row>
    <row r="373" spans="1:65" s="2" customFormat="1" ht="24.2" customHeight="1">
      <c r="A373" s="35"/>
      <c r="B373" s="145"/>
      <c r="C373" s="146" t="s">
        <v>2228</v>
      </c>
      <c r="D373" s="146" t="s">
        <v>197</v>
      </c>
      <c r="E373" s="147" t="s">
        <v>6577</v>
      </c>
      <c r="F373" s="148" t="s">
        <v>6578</v>
      </c>
      <c r="G373" s="149" t="s">
        <v>321</v>
      </c>
      <c r="H373" s="150">
        <v>128</v>
      </c>
      <c r="I373" s="151"/>
      <c r="J373" s="152">
        <f>ROUND(I373*H373,2)</f>
        <v>0</v>
      </c>
      <c r="K373" s="148" t="s">
        <v>6036</v>
      </c>
      <c r="L373" s="36"/>
      <c r="M373" s="153" t="s">
        <v>3</v>
      </c>
      <c r="N373" s="154" t="s">
        <v>43</v>
      </c>
      <c r="O373" s="56"/>
      <c r="P373" s="155">
        <f>O373*H373</f>
        <v>0</v>
      </c>
      <c r="Q373" s="155">
        <v>0</v>
      </c>
      <c r="R373" s="155">
        <f>Q373*H373</f>
        <v>0</v>
      </c>
      <c r="S373" s="155">
        <v>0</v>
      </c>
      <c r="T373" s="156">
        <f>S373*H373</f>
        <v>0</v>
      </c>
      <c r="U373" s="35"/>
      <c r="V373" s="35"/>
      <c r="W373" s="35"/>
      <c r="X373" s="35"/>
      <c r="Y373" s="35"/>
      <c r="Z373" s="35"/>
      <c r="AA373" s="35"/>
      <c r="AB373" s="35"/>
      <c r="AC373" s="35"/>
      <c r="AD373" s="35"/>
      <c r="AE373" s="35"/>
      <c r="AR373" s="157" t="s">
        <v>202</v>
      </c>
      <c r="AT373" s="157" t="s">
        <v>197</v>
      </c>
      <c r="AU373" s="157" t="s">
        <v>81</v>
      </c>
      <c r="AY373" s="20" t="s">
        <v>195</v>
      </c>
      <c r="BE373" s="158">
        <f>IF(N373="základní",J373,0)</f>
        <v>0</v>
      </c>
      <c r="BF373" s="158">
        <f>IF(N373="snížená",J373,0)</f>
        <v>0</v>
      </c>
      <c r="BG373" s="158">
        <f>IF(N373="zákl. přenesená",J373,0)</f>
        <v>0</v>
      </c>
      <c r="BH373" s="158">
        <f>IF(N373="sníž. přenesená",J373,0)</f>
        <v>0</v>
      </c>
      <c r="BI373" s="158">
        <f>IF(N373="nulová",J373,0)</f>
        <v>0</v>
      </c>
      <c r="BJ373" s="20" t="s">
        <v>79</v>
      </c>
      <c r="BK373" s="158">
        <f>ROUND(I373*H373,2)</f>
        <v>0</v>
      </c>
      <c r="BL373" s="20" t="s">
        <v>202</v>
      </c>
      <c r="BM373" s="157" t="s">
        <v>3556</v>
      </c>
    </row>
    <row r="374" spans="1:65" s="12" customFormat="1" ht="22.9" customHeight="1">
      <c r="B374" s="132"/>
      <c r="D374" s="133" t="s">
        <v>71</v>
      </c>
      <c r="E374" s="143" t="s">
        <v>5200</v>
      </c>
      <c r="F374" s="143" t="s">
        <v>178</v>
      </c>
      <c r="I374" s="135"/>
      <c r="J374" s="144">
        <f>BK374</f>
        <v>0</v>
      </c>
      <c r="L374" s="132"/>
      <c r="M374" s="137"/>
      <c r="N374" s="138"/>
      <c r="O374" s="138"/>
      <c r="P374" s="139">
        <f>SUM(P375:P378)</f>
        <v>0</v>
      </c>
      <c r="Q374" s="138"/>
      <c r="R374" s="139">
        <f>SUM(R375:R378)</f>
        <v>0</v>
      </c>
      <c r="S374" s="138"/>
      <c r="T374" s="140">
        <f>SUM(T375:T378)</f>
        <v>0</v>
      </c>
      <c r="AR374" s="133" t="s">
        <v>79</v>
      </c>
      <c r="AT374" s="141" t="s">
        <v>71</v>
      </c>
      <c r="AU374" s="141" t="s">
        <v>79</v>
      </c>
      <c r="AY374" s="133" t="s">
        <v>195</v>
      </c>
      <c r="BK374" s="142">
        <f>SUM(BK375:BK378)</f>
        <v>0</v>
      </c>
    </row>
    <row r="375" spans="1:65" s="2" customFormat="1" ht="90" customHeight="1">
      <c r="A375" s="35"/>
      <c r="B375" s="145"/>
      <c r="C375" s="146" t="s">
        <v>2233</v>
      </c>
      <c r="D375" s="146" t="s">
        <v>197</v>
      </c>
      <c r="E375" s="147" t="s">
        <v>6579</v>
      </c>
      <c r="F375" s="148" t="s">
        <v>6580</v>
      </c>
      <c r="G375" s="149" t="s">
        <v>4747</v>
      </c>
      <c r="H375" s="150">
        <v>64</v>
      </c>
      <c r="I375" s="151"/>
      <c r="J375" s="152">
        <f>ROUND(I375*H375,2)</f>
        <v>0</v>
      </c>
      <c r="K375" s="148" t="s">
        <v>6036</v>
      </c>
      <c r="L375" s="36"/>
      <c r="M375" s="153" t="s">
        <v>3</v>
      </c>
      <c r="N375" s="154" t="s">
        <v>43</v>
      </c>
      <c r="O375" s="56"/>
      <c r="P375" s="155">
        <f>O375*H375</f>
        <v>0</v>
      </c>
      <c r="Q375" s="155">
        <v>0</v>
      </c>
      <c r="R375" s="155">
        <f>Q375*H375</f>
        <v>0</v>
      </c>
      <c r="S375" s="155">
        <v>0</v>
      </c>
      <c r="T375" s="156">
        <f>S375*H375</f>
        <v>0</v>
      </c>
      <c r="U375" s="35"/>
      <c r="V375" s="35"/>
      <c r="W375" s="35"/>
      <c r="X375" s="35"/>
      <c r="Y375" s="35"/>
      <c r="Z375" s="35"/>
      <c r="AA375" s="35"/>
      <c r="AB375" s="35"/>
      <c r="AC375" s="35"/>
      <c r="AD375" s="35"/>
      <c r="AE375" s="35"/>
      <c r="AR375" s="157" t="s">
        <v>202</v>
      </c>
      <c r="AT375" s="157" t="s">
        <v>197</v>
      </c>
      <c r="AU375" s="157" t="s">
        <v>81</v>
      </c>
      <c r="AY375" s="20" t="s">
        <v>195</v>
      </c>
      <c r="BE375" s="158">
        <f>IF(N375="základní",J375,0)</f>
        <v>0</v>
      </c>
      <c r="BF375" s="158">
        <f>IF(N375="snížená",J375,0)</f>
        <v>0</v>
      </c>
      <c r="BG375" s="158">
        <f>IF(N375="zákl. přenesená",J375,0)</f>
        <v>0</v>
      </c>
      <c r="BH375" s="158">
        <f>IF(N375="sníž. přenesená",J375,0)</f>
        <v>0</v>
      </c>
      <c r="BI375" s="158">
        <f>IF(N375="nulová",J375,0)</f>
        <v>0</v>
      </c>
      <c r="BJ375" s="20" t="s">
        <v>79</v>
      </c>
      <c r="BK375" s="158">
        <f>ROUND(I375*H375,2)</f>
        <v>0</v>
      </c>
      <c r="BL375" s="20" t="s">
        <v>202</v>
      </c>
      <c r="BM375" s="157" t="s">
        <v>3565</v>
      </c>
    </row>
    <row r="376" spans="1:65" s="2" customFormat="1" ht="24.2" customHeight="1">
      <c r="A376" s="35"/>
      <c r="B376" s="145"/>
      <c r="C376" s="146" t="s">
        <v>2238</v>
      </c>
      <c r="D376" s="146" t="s">
        <v>197</v>
      </c>
      <c r="E376" s="147" t="s">
        <v>6581</v>
      </c>
      <c r="F376" s="148" t="s">
        <v>6582</v>
      </c>
      <c r="G376" s="149" t="s">
        <v>4747</v>
      </c>
      <c r="H376" s="150">
        <v>72</v>
      </c>
      <c r="I376" s="151"/>
      <c r="J376" s="152">
        <f>ROUND(I376*H376,2)</f>
        <v>0</v>
      </c>
      <c r="K376" s="148" t="s">
        <v>6036</v>
      </c>
      <c r="L376" s="36"/>
      <c r="M376" s="153" t="s">
        <v>3</v>
      </c>
      <c r="N376" s="154" t="s">
        <v>43</v>
      </c>
      <c r="O376" s="56"/>
      <c r="P376" s="155">
        <f>O376*H376</f>
        <v>0</v>
      </c>
      <c r="Q376" s="155">
        <v>0</v>
      </c>
      <c r="R376" s="155">
        <f>Q376*H376</f>
        <v>0</v>
      </c>
      <c r="S376" s="155">
        <v>0</v>
      </c>
      <c r="T376" s="156">
        <f>S376*H376</f>
        <v>0</v>
      </c>
      <c r="U376" s="35"/>
      <c r="V376" s="35"/>
      <c r="W376" s="35"/>
      <c r="X376" s="35"/>
      <c r="Y376" s="35"/>
      <c r="Z376" s="35"/>
      <c r="AA376" s="35"/>
      <c r="AB376" s="35"/>
      <c r="AC376" s="35"/>
      <c r="AD376" s="35"/>
      <c r="AE376" s="35"/>
      <c r="AR376" s="157" t="s">
        <v>202</v>
      </c>
      <c r="AT376" s="157" t="s">
        <v>197</v>
      </c>
      <c r="AU376" s="157" t="s">
        <v>81</v>
      </c>
      <c r="AY376" s="20" t="s">
        <v>195</v>
      </c>
      <c r="BE376" s="158">
        <f>IF(N376="základní",J376,0)</f>
        <v>0</v>
      </c>
      <c r="BF376" s="158">
        <f>IF(N376="snížená",J376,0)</f>
        <v>0</v>
      </c>
      <c r="BG376" s="158">
        <f>IF(N376="zákl. přenesená",J376,0)</f>
        <v>0</v>
      </c>
      <c r="BH376" s="158">
        <f>IF(N376="sníž. přenesená",J376,0)</f>
        <v>0</v>
      </c>
      <c r="BI376" s="158">
        <f>IF(N376="nulová",J376,0)</f>
        <v>0</v>
      </c>
      <c r="BJ376" s="20" t="s">
        <v>79</v>
      </c>
      <c r="BK376" s="158">
        <f>ROUND(I376*H376,2)</f>
        <v>0</v>
      </c>
      <c r="BL376" s="20" t="s">
        <v>202</v>
      </c>
      <c r="BM376" s="157" t="s">
        <v>3573</v>
      </c>
    </row>
    <row r="377" spans="1:65" s="2" customFormat="1" ht="37.9" customHeight="1">
      <c r="A377" s="35"/>
      <c r="B377" s="145"/>
      <c r="C377" s="146" t="s">
        <v>2242</v>
      </c>
      <c r="D377" s="146" t="s">
        <v>197</v>
      </c>
      <c r="E377" s="147" t="s">
        <v>6583</v>
      </c>
      <c r="F377" s="148" t="s">
        <v>6584</v>
      </c>
      <c r="G377" s="149" t="s">
        <v>4747</v>
      </c>
      <c r="H377" s="150">
        <v>48</v>
      </c>
      <c r="I377" s="151"/>
      <c r="J377" s="152">
        <f>ROUND(I377*H377,2)</f>
        <v>0</v>
      </c>
      <c r="K377" s="148" t="s">
        <v>6036</v>
      </c>
      <c r="L377" s="36"/>
      <c r="M377" s="153" t="s">
        <v>3</v>
      </c>
      <c r="N377" s="154" t="s">
        <v>43</v>
      </c>
      <c r="O377" s="56"/>
      <c r="P377" s="155">
        <f>O377*H377</f>
        <v>0</v>
      </c>
      <c r="Q377" s="155">
        <v>0</v>
      </c>
      <c r="R377" s="155">
        <f>Q377*H377</f>
        <v>0</v>
      </c>
      <c r="S377" s="155">
        <v>0</v>
      </c>
      <c r="T377" s="156">
        <f>S377*H377</f>
        <v>0</v>
      </c>
      <c r="U377" s="35"/>
      <c r="V377" s="35"/>
      <c r="W377" s="35"/>
      <c r="X377" s="35"/>
      <c r="Y377" s="35"/>
      <c r="Z377" s="35"/>
      <c r="AA377" s="35"/>
      <c r="AB377" s="35"/>
      <c r="AC377" s="35"/>
      <c r="AD377" s="35"/>
      <c r="AE377" s="35"/>
      <c r="AR377" s="157" t="s">
        <v>202</v>
      </c>
      <c r="AT377" s="157" t="s">
        <v>197</v>
      </c>
      <c r="AU377" s="157" t="s">
        <v>81</v>
      </c>
      <c r="AY377" s="20" t="s">
        <v>195</v>
      </c>
      <c r="BE377" s="158">
        <f>IF(N377="základní",J377,0)</f>
        <v>0</v>
      </c>
      <c r="BF377" s="158">
        <f>IF(N377="snížená",J377,0)</f>
        <v>0</v>
      </c>
      <c r="BG377" s="158">
        <f>IF(N377="zákl. přenesená",J377,0)</f>
        <v>0</v>
      </c>
      <c r="BH377" s="158">
        <f>IF(N377="sníž. přenesená",J377,0)</f>
        <v>0</v>
      </c>
      <c r="BI377" s="158">
        <f>IF(N377="nulová",J377,0)</f>
        <v>0</v>
      </c>
      <c r="BJ377" s="20" t="s">
        <v>79</v>
      </c>
      <c r="BK377" s="158">
        <f>ROUND(I377*H377,2)</f>
        <v>0</v>
      </c>
      <c r="BL377" s="20" t="s">
        <v>202</v>
      </c>
      <c r="BM377" s="157" t="s">
        <v>3581</v>
      </c>
    </row>
    <row r="378" spans="1:65" s="2" customFormat="1" ht="24.2" customHeight="1">
      <c r="A378" s="35"/>
      <c r="B378" s="145"/>
      <c r="C378" s="146" t="s">
        <v>2246</v>
      </c>
      <c r="D378" s="146" t="s">
        <v>197</v>
      </c>
      <c r="E378" s="147" t="s">
        <v>6585</v>
      </c>
      <c r="F378" s="148" t="s">
        <v>6586</v>
      </c>
      <c r="G378" s="149" t="s">
        <v>4747</v>
      </c>
      <c r="H378" s="150">
        <v>32</v>
      </c>
      <c r="I378" s="151"/>
      <c r="J378" s="152">
        <f>ROUND(I378*H378,2)</f>
        <v>0</v>
      </c>
      <c r="K378" s="148" t="s">
        <v>6036</v>
      </c>
      <c r="L378" s="36"/>
      <c r="M378" s="203" t="s">
        <v>3</v>
      </c>
      <c r="N378" s="204" t="s">
        <v>43</v>
      </c>
      <c r="O378" s="205"/>
      <c r="P378" s="206">
        <f>O378*H378</f>
        <v>0</v>
      </c>
      <c r="Q378" s="206">
        <v>0</v>
      </c>
      <c r="R378" s="206">
        <f>Q378*H378</f>
        <v>0</v>
      </c>
      <c r="S378" s="206">
        <v>0</v>
      </c>
      <c r="T378" s="207">
        <f>S378*H378</f>
        <v>0</v>
      </c>
      <c r="U378" s="35"/>
      <c r="V378" s="35"/>
      <c r="W378" s="35"/>
      <c r="X378" s="35"/>
      <c r="Y378" s="35"/>
      <c r="Z378" s="35"/>
      <c r="AA378" s="35"/>
      <c r="AB378" s="35"/>
      <c r="AC378" s="35"/>
      <c r="AD378" s="35"/>
      <c r="AE378" s="35"/>
      <c r="AR378" s="157" t="s">
        <v>202</v>
      </c>
      <c r="AT378" s="157" t="s">
        <v>197</v>
      </c>
      <c r="AU378" s="157" t="s">
        <v>81</v>
      </c>
      <c r="AY378" s="20" t="s">
        <v>195</v>
      </c>
      <c r="BE378" s="158">
        <f>IF(N378="základní",J378,0)</f>
        <v>0</v>
      </c>
      <c r="BF378" s="158">
        <f>IF(N378="snížená",J378,0)</f>
        <v>0</v>
      </c>
      <c r="BG378" s="158">
        <f>IF(N378="zákl. přenesená",J378,0)</f>
        <v>0</v>
      </c>
      <c r="BH378" s="158">
        <f>IF(N378="sníž. přenesená",J378,0)</f>
        <v>0</v>
      </c>
      <c r="BI378" s="158">
        <f>IF(N378="nulová",J378,0)</f>
        <v>0</v>
      </c>
      <c r="BJ378" s="20" t="s">
        <v>79</v>
      </c>
      <c r="BK378" s="158">
        <f>ROUND(I378*H378,2)</f>
        <v>0</v>
      </c>
      <c r="BL378" s="20" t="s">
        <v>202</v>
      </c>
      <c r="BM378" s="157" t="s">
        <v>3589</v>
      </c>
    </row>
    <row r="379" spans="1:65" s="2" customFormat="1" ht="6.95" customHeight="1">
      <c r="A379" s="35"/>
      <c r="B379" s="45"/>
      <c r="C379" s="46"/>
      <c r="D379" s="46"/>
      <c r="E379" s="46"/>
      <c r="F379" s="46"/>
      <c r="G379" s="46"/>
      <c r="H379" s="46"/>
      <c r="I379" s="46"/>
      <c r="J379" s="46"/>
      <c r="K379" s="46"/>
      <c r="L379" s="36"/>
      <c r="M379" s="35"/>
      <c r="O379" s="35"/>
      <c r="P379" s="35"/>
      <c r="Q379" s="35"/>
      <c r="R379" s="35"/>
      <c r="S379" s="35"/>
      <c r="T379" s="35"/>
      <c r="U379" s="35"/>
      <c r="V379" s="35"/>
      <c r="W379" s="35"/>
      <c r="X379" s="35"/>
      <c r="Y379" s="35"/>
      <c r="Z379" s="35"/>
      <c r="AA379" s="35"/>
      <c r="AB379" s="35"/>
      <c r="AC379" s="35"/>
      <c r="AD379" s="35"/>
      <c r="AE379" s="35"/>
    </row>
  </sheetData>
  <autoFilter ref="C94:K378" xr:uid="{00000000-0009-0000-0000-000005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101</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6587</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ROUND(J97,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ROUND((SUM(BE97:BE292)),  2)</f>
        <v>0</v>
      </c>
      <c r="G35" s="35"/>
      <c r="H35" s="35"/>
      <c r="I35" s="104">
        <v>0.21</v>
      </c>
      <c r="J35" s="103">
        <f>ROUND(((SUM(BE97:BE292))*I35),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ROUND((SUM(BF97:BF292)),  2)</f>
        <v>0</v>
      </c>
      <c r="G36" s="35"/>
      <c r="H36" s="35"/>
      <c r="I36" s="104">
        <v>0.15</v>
      </c>
      <c r="J36" s="103">
        <f>ROUND(((SUM(BF97:BF292))*I36),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ROUND((SUM(BG97:BG292)),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ROUND((SUM(BH97:BH292)),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ROUND((SUM(BI97:BI292)),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06 - zdravotechnické instalace</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J97</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145</v>
      </c>
      <c r="E64" s="116"/>
      <c r="F64" s="116"/>
      <c r="G64" s="116"/>
      <c r="H64" s="116"/>
      <c r="I64" s="116"/>
      <c r="J64" s="117">
        <f>J98</f>
        <v>0</v>
      </c>
      <c r="L64" s="114"/>
    </row>
    <row r="65" spans="1:31" s="10" customFormat="1" ht="19.899999999999999" customHeight="1">
      <c r="B65" s="118"/>
      <c r="D65" s="119" t="s">
        <v>146</v>
      </c>
      <c r="E65" s="120"/>
      <c r="F65" s="120"/>
      <c r="G65" s="120"/>
      <c r="H65" s="120"/>
      <c r="I65" s="120"/>
      <c r="J65" s="121">
        <f>J99</f>
        <v>0</v>
      </c>
      <c r="L65" s="118"/>
    </row>
    <row r="66" spans="1:31" s="10" customFormat="1" ht="19.899999999999999" customHeight="1">
      <c r="B66" s="118"/>
      <c r="D66" s="119" t="s">
        <v>149</v>
      </c>
      <c r="E66" s="120"/>
      <c r="F66" s="120"/>
      <c r="G66" s="120"/>
      <c r="H66" s="120"/>
      <c r="I66" s="120"/>
      <c r="J66" s="121">
        <f>J109</f>
        <v>0</v>
      </c>
      <c r="L66" s="118"/>
    </row>
    <row r="67" spans="1:31" s="10" customFormat="1" ht="19.899999999999999" customHeight="1">
      <c r="B67" s="118"/>
      <c r="D67" s="119" t="s">
        <v>151</v>
      </c>
      <c r="E67" s="120"/>
      <c r="F67" s="120"/>
      <c r="G67" s="120"/>
      <c r="H67" s="120"/>
      <c r="I67" s="120"/>
      <c r="J67" s="121">
        <f>J111</f>
        <v>0</v>
      </c>
      <c r="L67" s="118"/>
    </row>
    <row r="68" spans="1:31" s="10" customFormat="1" ht="19.899999999999999" customHeight="1">
      <c r="B68" s="118"/>
      <c r="D68" s="119" t="s">
        <v>154</v>
      </c>
      <c r="E68" s="120"/>
      <c r="F68" s="120"/>
      <c r="G68" s="120"/>
      <c r="H68" s="120"/>
      <c r="I68" s="120"/>
      <c r="J68" s="121">
        <f>J154</f>
        <v>0</v>
      </c>
      <c r="L68" s="118"/>
    </row>
    <row r="69" spans="1:31" s="9" customFormat="1" ht="24.95" customHeight="1">
      <c r="B69" s="114"/>
      <c r="D69" s="115" t="s">
        <v>155</v>
      </c>
      <c r="E69" s="116"/>
      <c r="F69" s="116"/>
      <c r="G69" s="116"/>
      <c r="H69" s="116"/>
      <c r="I69" s="116"/>
      <c r="J69" s="117">
        <f>J156</f>
        <v>0</v>
      </c>
      <c r="L69" s="114"/>
    </row>
    <row r="70" spans="1:31" s="10" customFormat="1" ht="19.899999999999999" customHeight="1">
      <c r="B70" s="118"/>
      <c r="D70" s="119" t="s">
        <v>6588</v>
      </c>
      <c r="E70" s="120"/>
      <c r="F70" s="120"/>
      <c r="G70" s="120"/>
      <c r="H70" s="120"/>
      <c r="I70" s="120"/>
      <c r="J70" s="121">
        <f>J157</f>
        <v>0</v>
      </c>
      <c r="L70" s="118"/>
    </row>
    <row r="71" spans="1:31" s="10" customFormat="1" ht="19.899999999999999" customHeight="1">
      <c r="B71" s="118"/>
      <c r="D71" s="119" t="s">
        <v>6589</v>
      </c>
      <c r="E71" s="120"/>
      <c r="F71" s="120"/>
      <c r="G71" s="120"/>
      <c r="H71" s="120"/>
      <c r="I71" s="120"/>
      <c r="J71" s="121">
        <f>J191</f>
        <v>0</v>
      </c>
      <c r="L71" s="118"/>
    </row>
    <row r="72" spans="1:31" s="10" customFormat="1" ht="19.899999999999999" customHeight="1">
      <c r="B72" s="118"/>
      <c r="D72" s="119" t="s">
        <v>6590</v>
      </c>
      <c r="E72" s="120"/>
      <c r="F72" s="120"/>
      <c r="G72" s="120"/>
      <c r="H72" s="120"/>
      <c r="I72" s="120"/>
      <c r="J72" s="121">
        <f>J250</f>
        <v>0</v>
      </c>
      <c r="L72" s="118"/>
    </row>
    <row r="73" spans="1:31" s="10" customFormat="1" ht="19.899999999999999" customHeight="1">
      <c r="B73" s="118"/>
      <c r="D73" s="119" t="s">
        <v>6591</v>
      </c>
      <c r="E73" s="120"/>
      <c r="F73" s="120"/>
      <c r="G73" s="120"/>
      <c r="H73" s="120"/>
      <c r="I73" s="120"/>
      <c r="J73" s="121">
        <f>J279</f>
        <v>0</v>
      </c>
      <c r="L73" s="118"/>
    </row>
    <row r="74" spans="1:31" s="10" customFormat="1" ht="19.899999999999999" customHeight="1">
      <c r="B74" s="118"/>
      <c r="D74" s="119" t="s">
        <v>159</v>
      </c>
      <c r="E74" s="120"/>
      <c r="F74" s="120"/>
      <c r="G74" s="120"/>
      <c r="H74" s="120"/>
      <c r="I74" s="120"/>
      <c r="J74" s="121">
        <f>J283</f>
        <v>0</v>
      </c>
      <c r="L74" s="118"/>
    </row>
    <row r="75" spans="1:31" s="9" customFormat="1" ht="24.95" customHeight="1">
      <c r="B75" s="114"/>
      <c r="D75" s="115" t="s">
        <v>179</v>
      </c>
      <c r="E75" s="116"/>
      <c r="F75" s="116"/>
      <c r="G75" s="116"/>
      <c r="H75" s="116"/>
      <c r="I75" s="116"/>
      <c r="J75" s="117">
        <f>J288</f>
        <v>0</v>
      </c>
      <c r="L75" s="114"/>
    </row>
    <row r="76" spans="1:31" s="2" customFormat="1" ht="21.75" customHeight="1">
      <c r="A76" s="35"/>
      <c r="B76" s="36"/>
      <c r="C76" s="35"/>
      <c r="D76" s="35"/>
      <c r="E76" s="35"/>
      <c r="F76" s="35"/>
      <c r="G76" s="35"/>
      <c r="H76" s="35"/>
      <c r="I76" s="35"/>
      <c r="J76" s="35"/>
      <c r="K76" s="35"/>
      <c r="L76" s="97"/>
      <c r="S76" s="35"/>
      <c r="T76" s="35"/>
      <c r="U76" s="35"/>
      <c r="V76" s="35"/>
      <c r="W76" s="35"/>
      <c r="X76" s="35"/>
      <c r="Y76" s="35"/>
      <c r="Z76" s="35"/>
      <c r="AA76" s="35"/>
      <c r="AB76" s="35"/>
      <c r="AC76" s="35"/>
      <c r="AD76" s="35"/>
      <c r="AE76" s="35"/>
    </row>
    <row r="77" spans="1:31" s="2" customFormat="1" ht="6.95" customHeight="1">
      <c r="A77" s="35"/>
      <c r="B77" s="45"/>
      <c r="C77" s="46"/>
      <c r="D77" s="46"/>
      <c r="E77" s="46"/>
      <c r="F77" s="46"/>
      <c r="G77" s="46"/>
      <c r="H77" s="46"/>
      <c r="I77" s="46"/>
      <c r="J77" s="46"/>
      <c r="K77" s="46"/>
      <c r="L77" s="97"/>
      <c r="S77" s="35"/>
      <c r="T77" s="35"/>
      <c r="U77" s="35"/>
      <c r="V77" s="35"/>
      <c r="W77" s="35"/>
      <c r="X77" s="35"/>
      <c r="Y77" s="35"/>
      <c r="Z77" s="35"/>
      <c r="AA77" s="35"/>
      <c r="AB77" s="35"/>
      <c r="AC77" s="35"/>
      <c r="AD77" s="35"/>
      <c r="AE77" s="35"/>
    </row>
    <row r="81" spans="1:31" s="2" customFormat="1" ht="6.95" customHeight="1">
      <c r="A81" s="35"/>
      <c r="B81" s="47"/>
      <c r="C81" s="48"/>
      <c r="D81" s="48"/>
      <c r="E81" s="48"/>
      <c r="F81" s="48"/>
      <c r="G81" s="48"/>
      <c r="H81" s="48"/>
      <c r="I81" s="48"/>
      <c r="J81" s="48"/>
      <c r="K81" s="48"/>
      <c r="L81" s="97"/>
      <c r="S81" s="35"/>
      <c r="T81" s="35"/>
      <c r="U81" s="35"/>
      <c r="V81" s="35"/>
      <c r="W81" s="35"/>
      <c r="X81" s="35"/>
      <c r="Y81" s="35"/>
      <c r="Z81" s="35"/>
      <c r="AA81" s="35"/>
      <c r="AB81" s="35"/>
      <c r="AC81" s="35"/>
      <c r="AD81" s="35"/>
      <c r="AE81" s="35"/>
    </row>
    <row r="82" spans="1:31" s="2" customFormat="1" ht="24.95" customHeight="1">
      <c r="A82" s="35"/>
      <c r="B82" s="36"/>
      <c r="C82" s="24" t="s">
        <v>180</v>
      </c>
      <c r="D82" s="35"/>
      <c r="E82" s="35"/>
      <c r="F82" s="35"/>
      <c r="G82" s="35"/>
      <c r="H82" s="35"/>
      <c r="I82" s="35"/>
      <c r="J82" s="35"/>
      <c r="K82" s="35"/>
      <c r="L82" s="97"/>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97"/>
      <c r="S83" s="35"/>
      <c r="T83" s="35"/>
      <c r="U83" s="35"/>
      <c r="V83" s="35"/>
      <c r="W83" s="35"/>
      <c r="X83" s="35"/>
      <c r="Y83" s="35"/>
      <c r="Z83" s="35"/>
      <c r="AA83" s="35"/>
      <c r="AB83" s="35"/>
      <c r="AC83" s="35"/>
      <c r="AD83" s="35"/>
      <c r="AE83" s="35"/>
    </row>
    <row r="84" spans="1:31" s="2" customFormat="1" ht="12" customHeight="1">
      <c r="A84" s="35"/>
      <c r="B84" s="36"/>
      <c r="C84" s="30" t="s">
        <v>17</v>
      </c>
      <c r="D84" s="35"/>
      <c r="E84" s="35"/>
      <c r="F84" s="35"/>
      <c r="G84" s="35"/>
      <c r="H84" s="35"/>
      <c r="I84" s="35"/>
      <c r="J84" s="35"/>
      <c r="K84" s="35"/>
      <c r="L84" s="97"/>
      <c r="S84" s="35"/>
      <c r="T84" s="35"/>
      <c r="U84" s="35"/>
      <c r="V84" s="35"/>
      <c r="W84" s="35"/>
      <c r="X84" s="35"/>
      <c r="Y84" s="35"/>
      <c r="Z84" s="35"/>
      <c r="AA84" s="35"/>
      <c r="AB84" s="35"/>
      <c r="AC84" s="35"/>
      <c r="AD84" s="35"/>
      <c r="AE84" s="35"/>
    </row>
    <row r="85" spans="1:31" s="2" customFormat="1" ht="23.25" customHeight="1">
      <c r="A85" s="35"/>
      <c r="B85" s="36"/>
      <c r="C85" s="35"/>
      <c r="D85" s="35"/>
      <c r="E85" s="352" t="str">
        <f>E7</f>
        <v>Přístavba, nástavba a stavební úpravy pavilonu C-A na oddělení Hemodialýzy a Gastroskopie Nemocnice České Budějovice a.s</v>
      </c>
      <c r="F85" s="353"/>
      <c r="G85" s="353"/>
      <c r="H85" s="353"/>
      <c r="I85" s="35"/>
      <c r="J85" s="35"/>
      <c r="K85" s="35"/>
      <c r="L85" s="97"/>
      <c r="S85" s="35"/>
      <c r="T85" s="35"/>
      <c r="U85" s="35"/>
      <c r="V85" s="35"/>
      <c r="W85" s="35"/>
      <c r="X85" s="35"/>
      <c r="Y85" s="35"/>
      <c r="Z85" s="35"/>
      <c r="AA85" s="35"/>
      <c r="AB85" s="35"/>
      <c r="AC85" s="35"/>
      <c r="AD85" s="35"/>
      <c r="AE85" s="35"/>
    </row>
    <row r="86" spans="1:31" s="1" customFormat="1" ht="12" customHeight="1">
      <c r="B86" s="23"/>
      <c r="C86" s="30" t="s">
        <v>137</v>
      </c>
      <c r="L86" s="23"/>
    </row>
    <row r="87" spans="1:31" s="2" customFormat="1" ht="16.5" customHeight="1">
      <c r="A87" s="35"/>
      <c r="B87" s="36"/>
      <c r="C87" s="35"/>
      <c r="D87" s="35"/>
      <c r="E87" s="352" t="s">
        <v>138</v>
      </c>
      <c r="F87" s="351"/>
      <c r="G87" s="351"/>
      <c r="H87" s="351"/>
      <c r="I87" s="35"/>
      <c r="J87" s="35"/>
      <c r="K87" s="35"/>
      <c r="L87" s="97"/>
      <c r="S87" s="35"/>
      <c r="T87" s="35"/>
      <c r="U87" s="35"/>
      <c r="V87" s="35"/>
      <c r="W87" s="35"/>
      <c r="X87" s="35"/>
      <c r="Y87" s="35"/>
      <c r="Z87" s="35"/>
      <c r="AA87" s="35"/>
      <c r="AB87" s="35"/>
      <c r="AC87" s="35"/>
      <c r="AD87" s="35"/>
      <c r="AE87" s="35"/>
    </row>
    <row r="88" spans="1:31" s="2" customFormat="1" ht="12" customHeight="1">
      <c r="A88" s="35"/>
      <c r="B88" s="36"/>
      <c r="C88" s="30" t="s">
        <v>139</v>
      </c>
      <c r="D88" s="35"/>
      <c r="E88" s="35"/>
      <c r="F88" s="35"/>
      <c r="G88" s="35"/>
      <c r="H88" s="35"/>
      <c r="I88" s="35"/>
      <c r="J88" s="35"/>
      <c r="K88" s="35"/>
      <c r="L88" s="97"/>
      <c r="S88" s="35"/>
      <c r="T88" s="35"/>
      <c r="U88" s="35"/>
      <c r="V88" s="35"/>
      <c r="W88" s="35"/>
      <c r="X88" s="35"/>
      <c r="Y88" s="35"/>
      <c r="Z88" s="35"/>
      <c r="AA88" s="35"/>
      <c r="AB88" s="35"/>
      <c r="AC88" s="35"/>
      <c r="AD88" s="35"/>
      <c r="AE88" s="35"/>
    </row>
    <row r="89" spans="1:31" s="2" customFormat="1" ht="16.5" customHeight="1">
      <c r="A89" s="35"/>
      <c r="B89" s="36"/>
      <c r="C89" s="35"/>
      <c r="D89" s="35"/>
      <c r="E89" s="347" t="str">
        <f>E11</f>
        <v>06 - zdravotechnické instalace</v>
      </c>
      <c r="F89" s="351"/>
      <c r="G89" s="351"/>
      <c r="H89" s="351"/>
      <c r="I89" s="35"/>
      <c r="J89" s="35"/>
      <c r="K89" s="35"/>
      <c r="L89" s="97"/>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97"/>
      <c r="S90" s="35"/>
      <c r="T90" s="35"/>
      <c r="U90" s="35"/>
      <c r="V90" s="35"/>
      <c r="W90" s="35"/>
      <c r="X90" s="35"/>
      <c r="Y90" s="35"/>
      <c r="Z90" s="35"/>
      <c r="AA90" s="35"/>
      <c r="AB90" s="35"/>
      <c r="AC90" s="35"/>
      <c r="AD90" s="35"/>
      <c r="AE90" s="35"/>
    </row>
    <row r="91" spans="1:31" s="2" customFormat="1" ht="12" customHeight="1">
      <c r="A91" s="35"/>
      <c r="B91" s="36"/>
      <c r="C91" s="30" t="s">
        <v>22</v>
      </c>
      <c r="D91" s="35"/>
      <c r="E91" s="35"/>
      <c r="F91" s="28" t="str">
        <f>F14</f>
        <v>České Budějovice</v>
      </c>
      <c r="G91" s="35"/>
      <c r="H91" s="35"/>
      <c r="I91" s="30" t="s">
        <v>24</v>
      </c>
      <c r="J91" s="53" t="str">
        <f>IF(J14="","",J14)</f>
        <v>25. 1. 2020</v>
      </c>
      <c r="K91" s="35"/>
      <c r="L91" s="97"/>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97"/>
      <c r="S92" s="35"/>
      <c r="T92" s="35"/>
      <c r="U92" s="35"/>
      <c r="V92" s="35"/>
      <c r="W92" s="35"/>
      <c r="X92" s="35"/>
      <c r="Y92" s="35"/>
      <c r="Z92" s="35"/>
      <c r="AA92" s="35"/>
      <c r="AB92" s="35"/>
      <c r="AC92" s="35"/>
      <c r="AD92" s="35"/>
      <c r="AE92" s="35"/>
    </row>
    <row r="93" spans="1:31" s="2" customFormat="1" ht="25.7" customHeight="1">
      <c r="A93" s="35"/>
      <c r="B93" s="36"/>
      <c r="C93" s="30" t="s">
        <v>26</v>
      </c>
      <c r="D93" s="35"/>
      <c r="E93" s="35"/>
      <c r="F93" s="28" t="str">
        <f>E17</f>
        <v xml:space="preserve"> </v>
      </c>
      <c r="G93" s="35"/>
      <c r="H93" s="35"/>
      <c r="I93" s="30" t="s">
        <v>32</v>
      </c>
      <c r="J93" s="33" t="str">
        <f>E23</f>
        <v>ATELIER G+G s.r.o.</v>
      </c>
      <c r="K93" s="35"/>
      <c r="L93" s="97"/>
      <c r="S93" s="35"/>
      <c r="T93" s="35"/>
      <c r="U93" s="35"/>
      <c r="V93" s="35"/>
      <c r="W93" s="35"/>
      <c r="X93" s="35"/>
      <c r="Y93" s="35"/>
      <c r="Z93" s="35"/>
      <c r="AA93" s="35"/>
      <c r="AB93" s="35"/>
      <c r="AC93" s="35"/>
      <c r="AD93" s="35"/>
      <c r="AE93" s="35"/>
    </row>
    <row r="94" spans="1:31" s="2" customFormat="1" ht="15.2" customHeight="1">
      <c r="A94" s="35"/>
      <c r="B94" s="36"/>
      <c r="C94" s="30" t="s">
        <v>30</v>
      </c>
      <c r="D94" s="35"/>
      <c r="E94" s="35"/>
      <c r="F94" s="28" t="str">
        <f>IF(E20="","",E20)</f>
        <v>Vyplň údaj</v>
      </c>
      <c r="G94" s="35"/>
      <c r="H94" s="35"/>
      <c r="I94" s="30" t="s">
        <v>35</v>
      </c>
      <c r="J94" s="33" t="str">
        <f>E26</f>
        <v xml:space="preserve"> </v>
      </c>
      <c r="K94" s="35"/>
      <c r="L94" s="97"/>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97"/>
      <c r="S95" s="35"/>
      <c r="T95" s="35"/>
      <c r="U95" s="35"/>
      <c r="V95" s="35"/>
      <c r="W95" s="35"/>
      <c r="X95" s="35"/>
      <c r="Y95" s="35"/>
      <c r="Z95" s="35"/>
      <c r="AA95" s="35"/>
      <c r="AB95" s="35"/>
      <c r="AC95" s="35"/>
      <c r="AD95" s="35"/>
      <c r="AE95" s="35"/>
    </row>
    <row r="96" spans="1:31" s="11" customFormat="1" ht="29.25" customHeight="1">
      <c r="A96" s="122"/>
      <c r="B96" s="123"/>
      <c r="C96" s="124" t="s">
        <v>181</v>
      </c>
      <c r="D96" s="125" t="s">
        <v>57</v>
      </c>
      <c r="E96" s="125" t="s">
        <v>53</v>
      </c>
      <c r="F96" s="125" t="s">
        <v>54</v>
      </c>
      <c r="G96" s="125" t="s">
        <v>182</v>
      </c>
      <c r="H96" s="125" t="s">
        <v>183</v>
      </c>
      <c r="I96" s="125" t="s">
        <v>184</v>
      </c>
      <c r="J96" s="125" t="s">
        <v>143</v>
      </c>
      <c r="K96" s="126" t="s">
        <v>185</v>
      </c>
      <c r="L96" s="127"/>
      <c r="M96" s="60" t="s">
        <v>3</v>
      </c>
      <c r="N96" s="61" t="s">
        <v>42</v>
      </c>
      <c r="O96" s="61" t="s">
        <v>186</v>
      </c>
      <c r="P96" s="61" t="s">
        <v>187</v>
      </c>
      <c r="Q96" s="61" t="s">
        <v>188</v>
      </c>
      <c r="R96" s="61" t="s">
        <v>189</v>
      </c>
      <c r="S96" s="61" t="s">
        <v>190</v>
      </c>
      <c r="T96" s="62" t="s">
        <v>191</v>
      </c>
      <c r="U96" s="122"/>
      <c r="V96" s="122"/>
      <c r="W96" s="122"/>
      <c r="X96" s="122"/>
      <c r="Y96" s="122"/>
      <c r="Z96" s="122"/>
      <c r="AA96" s="122"/>
      <c r="AB96" s="122"/>
      <c r="AC96" s="122"/>
      <c r="AD96" s="122"/>
      <c r="AE96" s="122"/>
    </row>
    <row r="97" spans="1:65" s="2" customFormat="1" ht="22.9" customHeight="1">
      <c r="A97" s="35"/>
      <c r="B97" s="36"/>
      <c r="C97" s="67" t="s">
        <v>192</v>
      </c>
      <c r="D97" s="35"/>
      <c r="E97" s="35"/>
      <c r="F97" s="35"/>
      <c r="G97" s="35"/>
      <c r="H97" s="35"/>
      <c r="I97" s="35"/>
      <c r="J97" s="128">
        <f>BK97</f>
        <v>0</v>
      </c>
      <c r="K97" s="35"/>
      <c r="L97" s="36"/>
      <c r="M97" s="63"/>
      <c r="N97" s="54"/>
      <c r="O97" s="64"/>
      <c r="P97" s="129">
        <f>P98+P156+P288</f>
        <v>0</v>
      </c>
      <c r="Q97" s="64"/>
      <c r="R97" s="129">
        <f>R98+R156+R288</f>
        <v>166.03675684590002</v>
      </c>
      <c r="S97" s="64"/>
      <c r="T97" s="130">
        <f>T98+T156+T288</f>
        <v>11.369</v>
      </c>
      <c r="U97" s="35"/>
      <c r="V97" s="35"/>
      <c r="W97" s="35"/>
      <c r="X97" s="35"/>
      <c r="Y97" s="35"/>
      <c r="Z97" s="35"/>
      <c r="AA97" s="35"/>
      <c r="AB97" s="35"/>
      <c r="AC97" s="35"/>
      <c r="AD97" s="35"/>
      <c r="AE97" s="35"/>
      <c r="AT97" s="20" t="s">
        <v>71</v>
      </c>
      <c r="AU97" s="20" t="s">
        <v>144</v>
      </c>
      <c r="BK97" s="131">
        <f>BK98+BK156+BK288</f>
        <v>0</v>
      </c>
    </row>
    <row r="98" spans="1:65" s="12" customFormat="1" ht="25.9" customHeight="1">
      <c r="B98" s="132"/>
      <c r="D98" s="133" t="s">
        <v>71</v>
      </c>
      <c r="E98" s="134" t="s">
        <v>193</v>
      </c>
      <c r="F98" s="134" t="s">
        <v>194</v>
      </c>
      <c r="I98" s="135"/>
      <c r="J98" s="136">
        <f>BK98</f>
        <v>0</v>
      </c>
      <c r="L98" s="132"/>
      <c r="M98" s="137"/>
      <c r="N98" s="138"/>
      <c r="O98" s="138"/>
      <c r="P98" s="139">
        <f>P99+P109+P111+P154</f>
        <v>0</v>
      </c>
      <c r="Q98" s="138"/>
      <c r="R98" s="139">
        <f>R99+R109+R111+R154</f>
        <v>158.59664422</v>
      </c>
      <c r="S98" s="138"/>
      <c r="T98" s="140">
        <f>T99+T109+T111+T154</f>
        <v>11.369</v>
      </c>
      <c r="AR98" s="133" t="s">
        <v>79</v>
      </c>
      <c r="AT98" s="141" t="s">
        <v>71</v>
      </c>
      <c r="AU98" s="141" t="s">
        <v>72</v>
      </c>
      <c r="AY98" s="133" t="s">
        <v>195</v>
      </c>
      <c r="BK98" s="142">
        <f>BK99+BK109+BK111+BK154</f>
        <v>0</v>
      </c>
    </row>
    <row r="99" spans="1:65" s="12" customFormat="1" ht="22.9" customHeight="1">
      <c r="B99" s="132"/>
      <c r="D99" s="133" t="s">
        <v>71</v>
      </c>
      <c r="E99" s="143" t="s">
        <v>79</v>
      </c>
      <c r="F99" s="143" t="s">
        <v>196</v>
      </c>
      <c r="I99" s="135"/>
      <c r="J99" s="144">
        <f>BK99</f>
        <v>0</v>
      </c>
      <c r="L99" s="132"/>
      <c r="M99" s="137"/>
      <c r="N99" s="138"/>
      <c r="O99" s="138"/>
      <c r="P99" s="139">
        <f>SUM(P100:P108)</f>
        <v>0</v>
      </c>
      <c r="Q99" s="138"/>
      <c r="R99" s="139">
        <f>SUM(R100:R108)</f>
        <v>98.487206999999998</v>
      </c>
      <c r="S99" s="138"/>
      <c r="T99" s="140">
        <f>SUM(T100:T108)</f>
        <v>0</v>
      </c>
      <c r="AR99" s="133" t="s">
        <v>79</v>
      </c>
      <c r="AT99" s="141" t="s">
        <v>71</v>
      </c>
      <c r="AU99" s="141" t="s">
        <v>79</v>
      </c>
      <c r="AY99" s="133" t="s">
        <v>195</v>
      </c>
      <c r="BK99" s="142">
        <f>SUM(BK100:BK108)</f>
        <v>0</v>
      </c>
    </row>
    <row r="100" spans="1:65" s="2" customFormat="1" ht="24.2" customHeight="1">
      <c r="A100" s="35"/>
      <c r="B100" s="145"/>
      <c r="C100" s="146" t="s">
        <v>1319</v>
      </c>
      <c r="D100" s="146" t="s">
        <v>197</v>
      </c>
      <c r="E100" s="147" t="s">
        <v>6592</v>
      </c>
      <c r="F100" s="148" t="s">
        <v>6593</v>
      </c>
      <c r="G100" s="149" t="s">
        <v>200</v>
      </c>
      <c r="H100" s="150">
        <v>326</v>
      </c>
      <c r="I100" s="151"/>
      <c r="J100" s="152">
        <f t="shared" ref="J100:J108" si="0">ROUND(I100*H100,2)</f>
        <v>0</v>
      </c>
      <c r="K100" s="148" t="s">
        <v>6594</v>
      </c>
      <c r="L100" s="36"/>
      <c r="M100" s="153" t="s">
        <v>3</v>
      </c>
      <c r="N100" s="154" t="s">
        <v>43</v>
      </c>
      <c r="O100" s="56"/>
      <c r="P100" s="155">
        <f t="shared" ref="P100:P108" si="1">O100*H100</f>
        <v>0</v>
      </c>
      <c r="Q100" s="155">
        <v>0</v>
      </c>
      <c r="R100" s="155">
        <f t="shared" ref="R100:R108" si="2">Q100*H100</f>
        <v>0</v>
      </c>
      <c r="S100" s="155">
        <v>0</v>
      </c>
      <c r="T100" s="156">
        <f t="shared" ref="T100:T108" si="3">S100*H100</f>
        <v>0</v>
      </c>
      <c r="U100" s="35"/>
      <c r="V100" s="35"/>
      <c r="W100" s="35"/>
      <c r="X100" s="35"/>
      <c r="Y100" s="35"/>
      <c r="Z100" s="35"/>
      <c r="AA100" s="35"/>
      <c r="AB100" s="35"/>
      <c r="AC100" s="35"/>
      <c r="AD100" s="35"/>
      <c r="AE100" s="35"/>
      <c r="AR100" s="157" t="s">
        <v>202</v>
      </c>
      <c r="AT100" s="157" t="s">
        <v>197</v>
      </c>
      <c r="AU100" s="157" t="s">
        <v>81</v>
      </c>
      <c r="AY100" s="20" t="s">
        <v>195</v>
      </c>
      <c r="BE100" s="158">
        <f t="shared" ref="BE100:BE108" si="4">IF(N100="základní",J100,0)</f>
        <v>0</v>
      </c>
      <c r="BF100" s="158">
        <f t="shared" ref="BF100:BF108" si="5">IF(N100="snížená",J100,0)</f>
        <v>0</v>
      </c>
      <c r="BG100" s="158">
        <f t="shared" ref="BG100:BG108" si="6">IF(N100="zákl. přenesená",J100,0)</f>
        <v>0</v>
      </c>
      <c r="BH100" s="158">
        <f t="shared" ref="BH100:BH108" si="7">IF(N100="sníž. přenesená",J100,0)</f>
        <v>0</v>
      </c>
      <c r="BI100" s="158">
        <f t="shared" ref="BI100:BI108" si="8">IF(N100="nulová",J100,0)</f>
        <v>0</v>
      </c>
      <c r="BJ100" s="20" t="s">
        <v>79</v>
      </c>
      <c r="BK100" s="158">
        <f t="shared" ref="BK100:BK108" si="9">ROUND(I100*H100,2)</f>
        <v>0</v>
      </c>
      <c r="BL100" s="20" t="s">
        <v>202</v>
      </c>
      <c r="BM100" s="157" t="s">
        <v>6595</v>
      </c>
    </row>
    <row r="101" spans="1:65" s="2" customFormat="1" ht="14.45" customHeight="1">
      <c r="A101" s="35"/>
      <c r="B101" s="145"/>
      <c r="C101" s="146" t="s">
        <v>1327</v>
      </c>
      <c r="D101" s="146" t="s">
        <v>197</v>
      </c>
      <c r="E101" s="147" t="s">
        <v>6596</v>
      </c>
      <c r="F101" s="148" t="s">
        <v>6597</v>
      </c>
      <c r="G101" s="149" t="s">
        <v>300</v>
      </c>
      <c r="H101" s="150">
        <v>725</v>
      </c>
      <c r="I101" s="151"/>
      <c r="J101" s="152">
        <f t="shared" si="0"/>
        <v>0</v>
      </c>
      <c r="K101" s="148" t="s">
        <v>6594</v>
      </c>
      <c r="L101" s="36"/>
      <c r="M101" s="153" t="s">
        <v>3</v>
      </c>
      <c r="N101" s="154" t="s">
        <v>43</v>
      </c>
      <c r="O101" s="56"/>
      <c r="P101" s="155">
        <f t="shared" si="1"/>
        <v>0</v>
      </c>
      <c r="Q101" s="155">
        <v>8.5132000000000003E-4</v>
      </c>
      <c r="R101" s="155">
        <f t="shared" si="2"/>
        <v>0.61720700000000006</v>
      </c>
      <c r="S101" s="155">
        <v>0</v>
      </c>
      <c r="T101" s="156">
        <f t="shared" si="3"/>
        <v>0</v>
      </c>
      <c r="U101" s="35"/>
      <c r="V101" s="35"/>
      <c r="W101" s="35"/>
      <c r="X101" s="35"/>
      <c r="Y101" s="35"/>
      <c r="Z101" s="35"/>
      <c r="AA101" s="35"/>
      <c r="AB101" s="35"/>
      <c r="AC101" s="35"/>
      <c r="AD101" s="35"/>
      <c r="AE101" s="35"/>
      <c r="AR101" s="157" t="s">
        <v>202</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6598</v>
      </c>
    </row>
    <row r="102" spans="1:65" s="2" customFormat="1" ht="24.2" customHeight="1">
      <c r="A102" s="35"/>
      <c r="B102" s="145"/>
      <c r="C102" s="146" t="s">
        <v>1355</v>
      </c>
      <c r="D102" s="146" t="s">
        <v>197</v>
      </c>
      <c r="E102" s="147" t="s">
        <v>6599</v>
      </c>
      <c r="F102" s="148" t="s">
        <v>6600</v>
      </c>
      <c r="G102" s="149" t="s">
        <v>300</v>
      </c>
      <c r="H102" s="150">
        <v>725</v>
      </c>
      <c r="I102" s="151"/>
      <c r="J102" s="152">
        <f t="shared" si="0"/>
        <v>0</v>
      </c>
      <c r="K102" s="148" t="s">
        <v>6594</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6601</v>
      </c>
    </row>
    <row r="103" spans="1:65" s="2" customFormat="1" ht="24.2" customHeight="1">
      <c r="A103" s="35"/>
      <c r="B103" s="145"/>
      <c r="C103" s="146" t="s">
        <v>1360</v>
      </c>
      <c r="D103" s="146" t="s">
        <v>197</v>
      </c>
      <c r="E103" s="147" t="s">
        <v>6602</v>
      </c>
      <c r="F103" s="148" t="s">
        <v>6603</v>
      </c>
      <c r="G103" s="149" t="s">
        <v>200</v>
      </c>
      <c r="H103" s="150">
        <v>82.65</v>
      </c>
      <c r="I103" s="151"/>
      <c r="J103" s="152">
        <f t="shared" si="0"/>
        <v>0</v>
      </c>
      <c r="K103" s="148" t="s">
        <v>3</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81</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6604</v>
      </c>
    </row>
    <row r="104" spans="1:65" s="2" customFormat="1" ht="24.2" customHeight="1">
      <c r="A104" s="35"/>
      <c r="B104" s="145"/>
      <c r="C104" s="146" t="s">
        <v>1366</v>
      </c>
      <c r="D104" s="146" t="s">
        <v>197</v>
      </c>
      <c r="E104" s="147" t="s">
        <v>6605</v>
      </c>
      <c r="F104" s="148" t="s">
        <v>6606</v>
      </c>
      <c r="G104" s="149" t="s">
        <v>200</v>
      </c>
      <c r="H104" s="150">
        <v>82.65</v>
      </c>
      <c r="I104" s="151"/>
      <c r="J104" s="152">
        <f t="shared" si="0"/>
        <v>0</v>
      </c>
      <c r="K104" s="148" t="s">
        <v>6594</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81</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6607</v>
      </c>
    </row>
    <row r="105" spans="1:65" s="2" customFormat="1" ht="24.2" customHeight="1">
      <c r="A105" s="35"/>
      <c r="B105" s="145"/>
      <c r="C105" s="146" t="s">
        <v>1389</v>
      </c>
      <c r="D105" s="146" t="s">
        <v>197</v>
      </c>
      <c r="E105" s="147" t="s">
        <v>6608</v>
      </c>
      <c r="F105" s="148" t="s">
        <v>6609</v>
      </c>
      <c r="G105" s="149" t="s">
        <v>262</v>
      </c>
      <c r="H105" s="150">
        <v>124</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81</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6610</v>
      </c>
    </row>
    <row r="106" spans="1:65" s="2" customFormat="1" ht="24.2" customHeight="1">
      <c r="A106" s="35"/>
      <c r="B106" s="145"/>
      <c r="C106" s="146" t="s">
        <v>1397</v>
      </c>
      <c r="D106" s="146" t="s">
        <v>197</v>
      </c>
      <c r="E106" s="147" t="s">
        <v>6611</v>
      </c>
      <c r="F106" s="148" t="s">
        <v>6612</v>
      </c>
      <c r="G106" s="149" t="s">
        <v>200</v>
      </c>
      <c r="H106" s="150">
        <v>243.35</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81</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6613</v>
      </c>
    </row>
    <row r="107" spans="1:65" s="2" customFormat="1" ht="24.2" customHeight="1">
      <c r="A107" s="35"/>
      <c r="B107" s="145"/>
      <c r="C107" s="146" t="s">
        <v>1403</v>
      </c>
      <c r="D107" s="146" t="s">
        <v>197</v>
      </c>
      <c r="E107" s="147" t="s">
        <v>6614</v>
      </c>
      <c r="F107" s="148" t="s">
        <v>6615</v>
      </c>
      <c r="G107" s="149" t="s">
        <v>200</v>
      </c>
      <c r="H107" s="150">
        <v>65.25</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81</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6616</v>
      </c>
    </row>
    <row r="108" spans="1:65" s="2" customFormat="1" ht="14.45" customHeight="1">
      <c r="A108" s="35"/>
      <c r="B108" s="145"/>
      <c r="C108" s="188" t="s">
        <v>1408</v>
      </c>
      <c r="D108" s="188" t="s">
        <v>282</v>
      </c>
      <c r="E108" s="189" t="s">
        <v>6617</v>
      </c>
      <c r="F108" s="190" t="s">
        <v>6618</v>
      </c>
      <c r="G108" s="191" t="s">
        <v>262</v>
      </c>
      <c r="H108" s="192">
        <v>97.87</v>
      </c>
      <c r="I108" s="193"/>
      <c r="J108" s="194">
        <f t="shared" si="0"/>
        <v>0</v>
      </c>
      <c r="K108" s="190" t="s">
        <v>6619</v>
      </c>
      <c r="L108" s="195"/>
      <c r="M108" s="196" t="s">
        <v>3</v>
      </c>
      <c r="N108" s="197" t="s">
        <v>43</v>
      </c>
      <c r="O108" s="56"/>
      <c r="P108" s="155">
        <f t="shared" si="1"/>
        <v>0</v>
      </c>
      <c r="Q108" s="155">
        <v>1</v>
      </c>
      <c r="R108" s="155">
        <f t="shared" si="2"/>
        <v>97.87</v>
      </c>
      <c r="S108" s="155">
        <v>0</v>
      </c>
      <c r="T108" s="156">
        <f t="shared" si="3"/>
        <v>0</v>
      </c>
      <c r="U108" s="35"/>
      <c r="V108" s="35"/>
      <c r="W108" s="35"/>
      <c r="X108" s="35"/>
      <c r="Y108" s="35"/>
      <c r="Z108" s="35"/>
      <c r="AA108" s="35"/>
      <c r="AB108" s="35"/>
      <c r="AC108" s="35"/>
      <c r="AD108" s="35"/>
      <c r="AE108" s="35"/>
      <c r="AR108" s="157" t="s">
        <v>249</v>
      </c>
      <c r="AT108" s="157" t="s">
        <v>282</v>
      </c>
      <c r="AU108" s="157" t="s">
        <v>81</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6620</v>
      </c>
    </row>
    <row r="109" spans="1:65" s="12" customFormat="1" ht="22.9" customHeight="1">
      <c r="B109" s="132"/>
      <c r="D109" s="133" t="s">
        <v>71</v>
      </c>
      <c r="E109" s="143" t="s">
        <v>202</v>
      </c>
      <c r="F109" s="143" t="s">
        <v>1046</v>
      </c>
      <c r="I109" s="135"/>
      <c r="J109" s="144">
        <f>BK109</f>
        <v>0</v>
      </c>
      <c r="L109" s="132"/>
      <c r="M109" s="137"/>
      <c r="N109" s="138"/>
      <c r="O109" s="138"/>
      <c r="P109" s="139">
        <f>P110</f>
        <v>0</v>
      </c>
      <c r="Q109" s="138"/>
      <c r="R109" s="139">
        <f>R110</f>
        <v>21.932932000000001</v>
      </c>
      <c r="S109" s="138"/>
      <c r="T109" s="140">
        <f>T110</f>
        <v>0</v>
      </c>
      <c r="AR109" s="133" t="s">
        <v>79</v>
      </c>
      <c r="AT109" s="141" t="s">
        <v>71</v>
      </c>
      <c r="AU109" s="141" t="s">
        <v>79</v>
      </c>
      <c r="AY109" s="133" t="s">
        <v>195</v>
      </c>
      <c r="BK109" s="142">
        <f>BK110</f>
        <v>0</v>
      </c>
    </row>
    <row r="110" spans="1:65" s="2" customFormat="1" ht="14.45" customHeight="1">
      <c r="A110" s="35"/>
      <c r="B110" s="145"/>
      <c r="C110" s="146" t="s">
        <v>1412</v>
      </c>
      <c r="D110" s="146" t="s">
        <v>197</v>
      </c>
      <c r="E110" s="147" t="s">
        <v>6621</v>
      </c>
      <c r="F110" s="148" t="s">
        <v>6622</v>
      </c>
      <c r="G110" s="149" t="s">
        <v>200</v>
      </c>
      <c r="H110" s="150">
        <v>11.6</v>
      </c>
      <c r="I110" s="151"/>
      <c r="J110" s="152">
        <f>ROUND(I110*H110,2)</f>
        <v>0</v>
      </c>
      <c r="K110" s="148" t="s">
        <v>3</v>
      </c>
      <c r="L110" s="36"/>
      <c r="M110" s="153" t="s">
        <v>3</v>
      </c>
      <c r="N110" s="154" t="s">
        <v>43</v>
      </c>
      <c r="O110" s="56"/>
      <c r="P110" s="155">
        <f>O110*H110</f>
        <v>0</v>
      </c>
      <c r="Q110" s="155">
        <v>1.8907700000000001</v>
      </c>
      <c r="R110" s="155">
        <f>Q110*H110</f>
        <v>21.932932000000001</v>
      </c>
      <c r="S110" s="155">
        <v>0</v>
      </c>
      <c r="T110" s="156">
        <f>S110*H110</f>
        <v>0</v>
      </c>
      <c r="U110" s="35"/>
      <c r="V110" s="35"/>
      <c r="W110" s="35"/>
      <c r="X110" s="35"/>
      <c r="Y110" s="35"/>
      <c r="Z110" s="35"/>
      <c r="AA110" s="35"/>
      <c r="AB110" s="35"/>
      <c r="AC110" s="35"/>
      <c r="AD110" s="35"/>
      <c r="AE110" s="35"/>
      <c r="AR110" s="157" t="s">
        <v>202</v>
      </c>
      <c r="AT110" s="157" t="s">
        <v>197</v>
      </c>
      <c r="AU110" s="157" t="s">
        <v>81</v>
      </c>
      <c r="AY110" s="20" t="s">
        <v>195</v>
      </c>
      <c r="BE110" s="158">
        <f>IF(N110="základní",J110,0)</f>
        <v>0</v>
      </c>
      <c r="BF110" s="158">
        <f>IF(N110="snížená",J110,0)</f>
        <v>0</v>
      </c>
      <c r="BG110" s="158">
        <f>IF(N110="zákl. přenesená",J110,0)</f>
        <v>0</v>
      </c>
      <c r="BH110" s="158">
        <f>IF(N110="sníž. přenesená",J110,0)</f>
        <v>0</v>
      </c>
      <c r="BI110" s="158">
        <f>IF(N110="nulová",J110,0)</f>
        <v>0</v>
      </c>
      <c r="BJ110" s="20" t="s">
        <v>79</v>
      </c>
      <c r="BK110" s="158">
        <f>ROUND(I110*H110,2)</f>
        <v>0</v>
      </c>
      <c r="BL110" s="20" t="s">
        <v>202</v>
      </c>
      <c r="BM110" s="157" t="s">
        <v>6623</v>
      </c>
    </row>
    <row r="111" spans="1:65" s="12" customFormat="1" ht="22.9" customHeight="1">
      <c r="B111" s="132"/>
      <c r="D111" s="133" t="s">
        <v>71</v>
      </c>
      <c r="E111" s="143" t="s">
        <v>249</v>
      </c>
      <c r="F111" s="143" t="s">
        <v>1862</v>
      </c>
      <c r="I111" s="135"/>
      <c r="J111" s="144">
        <f>BK111</f>
        <v>0</v>
      </c>
      <c r="L111" s="132"/>
      <c r="M111" s="137"/>
      <c r="N111" s="138"/>
      <c r="O111" s="138"/>
      <c r="P111" s="139">
        <f>SUM(P112:P153)</f>
        <v>0</v>
      </c>
      <c r="Q111" s="138"/>
      <c r="R111" s="139">
        <f>SUM(R112:R153)</f>
        <v>38.176505220000003</v>
      </c>
      <c r="S111" s="138"/>
      <c r="T111" s="140">
        <f>SUM(T112:T153)</f>
        <v>11.369</v>
      </c>
      <c r="AR111" s="133" t="s">
        <v>79</v>
      </c>
      <c r="AT111" s="141" t="s">
        <v>71</v>
      </c>
      <c r="AU111" s="141" t="s">
        <v>79</v>
      </c>
      <c r="AY111" s="133" t="s">
        <v>195</v>
      </c>
      <c r="BK111" s="142">
        <f>SUM(BK112:BK153)</f>
        <v>0</v>
      </c>
    </row>
    <row r="112" spans="1:65" s="2" customFormat="1" ht="14.45" customHeight="1">
      <c r="A112" s="35"/>
      <c r="B112" s="145"/>
      <c r="C112" s="146" t="s">
        <v>2094</v>
      </c>
      <c r="D112" s="146" t="s">
        <v>197</v>
      </c>
      <c r="E112" s="147" t="s">
        <v>6624</v>
      </c>
      <c r="F112" s="148" t="s">
        <v>6625</v>
      </c>
      <c r="G112" s="149" t="s">
        <v>321</v>
      </c>
      <c r="H112" s="150">
        <v>6</v>
      </c>
      <c r="I112" s="151"/>
      <c r="J112" s="152">
        <f t="shared" ref="J112:J153" si="10">ROUND(I112*H112,2)</f>
        <v>0</v>
      </c>
      <c r="K112" s="148" t="s">
        <v>6626</v>
      </c>
      <c r="L112" s="36"/>
      <c r="M112" s="153" t="s">
        <v>3</v>
      </c>
      <c r="N112" s="154" t="s">
        <v>43</v>
      </c>
      <c r="O112" s="56"/>
      <c r="P112" s="155">
        <f t="shared" ref="P112:P153" si="11">O112*H112</f>
        <v>0</v>
      </c>
      <c r="Q112" s="155">
        <v>0</v>
      </c>
      <c r="R112" s="155">
        <f t="shared" ref="R112:R153" si="12">Q112*H112</f>
        <v>0</v>
      </c>
      <c r="S112" s="155">
        <v>2.9000000000000001E-2</v>
      </c>
      <c r="T112" s="156">
        <f t="shared" ref="T112:T153" si="13">S112*H112</f>
        <v>0.17400000000000002</v>
      </c>
      <c r="U112" s="35"/>
      <c r="V112" s="35"/>
      <c r="W112" s="35"/>
      <c r="X112" s="35"/>
      <c r="Y112" s="35"/>
      <c r="Z112" s="35"/>
      <c r="AA112" s="35"/>
      <c r="AB112" s="35"/>
      <c r="AC112" s="35"/>
      <c r="AD112" s="35"/>
      <c r="AE112" s="35"/>
      <c r="AR112" s="157" t="s">
        <v>79</v>
      </c>
      <c r="AT112" s="157" t="s">
        <v>197</v>
      </c>
      <c r="AU112" s="157" t="s">
        <v>81</v>
      </c>
      <c r="AY112" s="20" t="s">
        <v>195</v>
      </c>
      <c r="BE112" s="158">
        <f t="shared" ref="BE112:BE153" si="14">IF(N112="základní",J112,0)</f>
        <v>0</v>
      </c>
      <c r="BF112" s="158">
        <f t="shared" ref="BF112:BF153" si="15">IF(N112="snížená",J112,0)</f>
        <v>0</v>
      </c>
      <c r="BG112" s="158">
        <f t="shared" ref="BG112:BG153" si="16">IF(N112="zákl. přenesená",J112,0)</f>
        <v>0</v>
      </c>
      <c r="BH112" s="158">
        <f t="shared" ref="BH112:BH153" si="17">IF(N112="sníž. přenesená",J112,0)</f>
        <v>0</v>
      </c>
      <c r="BI112" s="158">
        <f t="shared" ref="BI112:BI153" si="18">IF(N112="nulová",J112,0)</f>
        <v>0</v>
      </c>
      <c r="BJ112" s="20" t="s">
        <v>79</v>
      </c>
      <c r="BK112" s="158">
        <f t="shared" ref="BK112:BK153" si="19">ROUND(I112*H112,2)</f>
        <v>0</v>
      </c>
      <c r="BL112" s="20" t="s">
        <v>79</v>
      </c>
      <c r="BM112" s="157" t="s">
        <v>6627</v>
      </c>
    </row>
    <row r="113" spans="1:65" s="2" customFormat="1" ht="24.2" customHeight="1">
      <c r="A113" s="35"/>
      <c r="B113" s="145"/>
      <c r="C113" s="146" t="s">
        <v>2102</v>
      </c>
      <c r="D113" s="146" t="s">
        <v>197</v>
      </c>
      <c r="E113" s="147" t="s">
        <v>6628</v>
      </c>
      <c r="F113" s="148" t="s">
        <v>6629</v>
      </c>
      <c r="G113" s="149" t="s">
        <v>321</v>
      </c>
      <c r="H113" s="150">
        <v>115</v>
      </c>
      <c r="I113" s="151"/>
      <c r="J113" s="152">
        <f t="shared" si="10"/>
        <v>0</v>
      </c>
      <c r="K113" s="148" t="s">
        <v>6626</v>
      </c>
      <c r="L113" s="36"/>
      <c r="M113" s="153" t="s">
        <v>3</v>
      </c>
      <c r="N113" s="154" t="s">
        <v>43</v>
      </c>
      <c r="O113" s="56"/>
      <c r="P113" s="155">
        <f t="shared" si="11"/>
        <v>0</v>
      </c>
      <c r="Q113" s="155">
        <v>0</v>
      </c>
      <c r="R113" s="155">
        <f t="shared" si="12"/>
        <v>0</v>
      </c>
      <c r="S113" s="155">
        <v>6.5000000000000002E-2</v>
      </c>
      <c r="T113" s="156">
        <f t="shared" si="13"/>
        <v>7.4750000000000005</v>
      </c>
      <c r="U113" s="35"/>
      <c r="V113" s="35"/>
      <c r="W113" s="35"/>
      <c r="X113" s="35"/>
      <c r="Y113" s="35"/>
      <c r="Z113" s="35"/>
      <c r="AA113" s="35"/>
      <c r="AB113" s="35"/>
      <c r="AC113" s="35"/>
      <c r="AD113" s="35"/>
      <c r="AE113" s="35"/>
      <c r="AR113" s="157" t="s">
        <v>79</v>
      </c>
      <c r="AT113" s="157" t="s">
        <v>197</v>
      </c>
      <c r="AU113" s="157" t="s">
        <v>81</v>
      </c>
      <c r="AY113" s="20" t="s">
        <v>195</v>
      </c>
      <c r="BE113" s="158">
        <f t="shared" si="14"/>
        <v>0</v>
      </c>
      <c r="BF113" s="158">
        <f t="shared" si="15"/>
        <v>0</v>
      </c>
      <c r="BG113" s="158">
        <f t="shared" si="16"/>
        <v>0</v>
      </c>
      <c r="BH113" s="158">
        <f t="shared" si="17"/>
        <v>0</v>
      </c>
      <c r="BI113" s="158">
        <f t="shared" si="18"/>
        <v>0</v>
      </c>
      <c r="BJ113" s="20" t="s">
        <v>79</v>
      </c>
      <c r="BK113" s="158">
        <f t="shared" si="19"/>
        <v>0</v>
      </c>
      <c r="BL113" s="20" t="s">
        <v>79</v>
      </c>
      <c r="BM113" s="157" t="s">
        <v>6630</v>
      </c>
    </row>
    <row r="114" spans="1:65" s="2" customFormat="1" ht="24.2" customHeight="1">
      <c r="A114" s="35"/>
      <c r="B114" s="145"/>
      <c r="C114" s="146" t="s">
        <v>2108</v>
      </c>
      <c r="D114" s="146" t="s">
        <v>197</v>
      </c>
      <c r="E114" s="147" t="s">
        <v>6631</v>
      </c>
      <c r="F114" s="148" t="s">
        <v>6632</v>
      </c>
      <c r="G114" s="149" t="s">
        <v>321</v>
      </c>
      <c r="H114" s="150">
        <v>24</v>
      </c>
      <c r="I114" s="151"/>
      <c r="J114" s="152">
        <f t="shared" si="10"/>
        <v>0</v>
      </c>
      <c r="K114" s="148" t="s">
        <v>6626</v>
      </c>
      <c r="L114" s="36"/>
      <c r="M114" s="153" t="s">
        <v>3</v>
      </c>
      <c r="N114" s="154" t="s">
        <v>43</v>
      </c>
      <c r="O114" s="56"/>
      <c r="P114" s="155">
        <f t="shared" si="11"/>
        <v>0</v>
      </c>
      <c r="Q114" s="155">
        <v>0</v>
      </c>
      <c r="R114" s="155">
        <f t="shared" si="12"/>
        <v>0</v>
      </c>
      <c r="S114" s="155">
        <v>0.155</v>
      </c>
      <c r="T114" s="156">
        <f t="shared" si="13"/>
        <v>3.7199999999999998</v>
      </c>
      <c r="U114" s="35"/>
      <c r="V114" s="35"/>
      <c r="W114" s="35"/>
      <c r="X114" s="35"/>
      <c r="Y114" s="35"/>
      <c r="Z114" s="35"/>
      <c r="AA114" s="35"/>
      <c r="AB114" s="35"/>
      <c r="AC114" s="35"/>
      <c r="AD114" s="35"/>
      <c r="AE114" s="35"/>
      <c r="AR114" s="157" t="s">
        <v>79</v>
      </c>
      <c r="AT114" s="157" t="s">
        <v>197</v>
      </c>
      <c r="AU114" s="157" t="s">
        <v>81</v>
      </c>
      <c r="AY114" s="20" t="s">
        <v>195</v>
      </c>
      <c r="BE114" s="158">
        <f t="shared" si="14"/>
        <v>0</v>
      </c>
      <c r="BF114" s="158">
        <f t="shared" si="15"/>
        <v>0</v>
      </c>
      <c r="BG114" s="158">
        <f t="shared" si="16"/>
        <v>0</v>
      </c>
      <c r="BH114" s="158">
        <f t="shared" si="17"/>
        <v>0</v>
      </c>
      <c r="BI114" s="158">
        <f t="shared" si="18"/>
        <v>0</v>
      </c>
      <c r="BJ114" s="20" t="s">
        <v>79</v>
      </c>
      <c r="BK114" s="158">
        <f t="shared" si="19"/>
        <v>0</v>
      </c>
      <c r="BL114" s="20" t="s">
        <v>79</v>
      </c>
      <c r="BM114" s="157" t="s">
        <v>6633</v>
      </c>
    </row>
    <row r="115" spans="1:65" s="2" customFormat="1" ht="24.2" customHeight="1">
      <c r="A115" s="35"/>
      <c r="B115" s="145"/>
      <c r="C115" s="146" t="s">
        <v>1897</v>
      </c>
      <c r="D115" s="146" t="s">
        <v>197</v>
      </c>
      <c r="E115" s="147" t="s">
        <v>6634</v>
      </c>
      <c r="F115" s="148" t="s">
        <v>6635</v>
      </c>
      <c r="G115" s="149" t="s">
        <v>321</v>
      </c>
      <c r="H115" s="150">
        <v>6</v>
      </c>
      <c r="I115" s="151"/>
      <c r="J115" s="152">
        <f t="shared" si="10"/>
        <v>0</v>
      </c>
      <c r="K115" s="148" t="s">
        <v>6594</v>
      </c>
      <c r="L115" s="36"/>
      <c r="M115" s="153" t="s">
        <v>3</v>
      </c>
      <c r="N115" s="154" t="s">
        <v>43</v>
      </c>
      <c r="O115" s="56"/>
      <c r="P115" s="155">
        <f t="shared" si="11"/>
        <v>0</v>
      </c>
      <c r="Q115" s="155">
        <v>6.0000000000000002E-6</v>
      </c>
      <c r="R115" s="155">
        <f t="shared" si="12"/>
        <v>3.6000000000000001E-5</v>
      </c>
      <c r="S115" s="155">
        <v>0</v>
      </c>
      <c r="T115" s="156">
        <f t="shared" si="13"/>
        <v>0</v>
      </c>
      <c r="U115" s="35"/>
      <c r="V115" s="35"/>
      <c r="W115" s="35"/>
      <c r="X115" s="35"/>
      <c r="Y115" s="35"/>
      <c r="Z115" s="35"/>
      <c r="AA115" s="35"/>
      <c r="AB115" s="35"/>
      <c r="AC115" s="35"/>
      <c r="AD115" s="35"/>
      <c r="AE115" s="35"/>
      <c r="AR115" s="157" t="s">
        <v>79</v>
      </c>
      <c r="AT115" s="157" t="s">
        <v>197</v>
      </c>
      <c r="AU115" s="157" t="s">
        <v>81</v>
      </c>
      <c r="AY115" s="20" t="s">
        <v>195</v>
      </c>
      <c r="BE115" s="158">
        <f t="shared" si="14"/>
        <v>0</v>
      </c>
      <c r="BF115" s="158">
        <f t="shared" si="15"/>
        <v>0</v>
      </c>
      <c r="BG115" s="158">
        <f t="shared" si="16"/>
        <v>0</v>
      </c>
      <c r="BH115" s="158">
        <f t="shared" si="17"/>
        <v>0</v>
      </c>
      <c r="BI115" s="158">
        <f t="shared" si="18"/>
        <v>0</v>
      </c>
      <c r="BJ115" s="20" t="s">
        <v>79</v>
      </c>
      <c r="BK115" s="158">
        <f t="shared" si="19"/>
        <v>0</v>
      </c>
      <c r="BL115" s="20" t="s">
        <v>79</v>
      </c>
      <c r="BM115" s="157" t="s">
        <v>6636</v>
      </c>
    </row>
    <row r="116" spans="1:65" s="2" customFormat="1" ht="24.2" customHeight="1">
      <c r="A116" s="35"/>
      <c r="B116" s="145"/>
      <c r="C116" s="188" t="s">
        <v>1902</v>
      </c>
      <c r="D116" s="188" t="s">
        <v>282</v>
      </c>
      <c r="E116" s="189" t="s">
        <v>6637</v>
      </c>
      <c r="F116" s="190" t="s">
        <v>6638</v>
      </c>
      <c r="G116" s="191" t="s">
        <v>467</v>
      </c>
      <c r="H116" s="192">
        <v>6</v>
      </c>
      <c r="I116" s="193"/>
      <c r="J116" s="194">
        <f t="shared" si="10"/>
        <v>0</v>
      </c>
      <c r="K116" s="190" t="s">
        <v>6594</v>
      </c>
      <c r="L116" s="195"/>
      <c r="M116" s="196" t="s">
        <v>3</v>
      </c>
      <c r="N116" s="197" t="s">
        <v>43</v>
      </c>
      <c r="O116" s="56"/>
      <c r="P116" s="155">
        <f t="shared" si="11"/>
        <v>0</v>
      </c>
      <c r="Q116" s="155">
        <v>2.2200000000000002E-3</v>
      </c>
      <c r="R116" s="155">
        <f t="shared" si="12"/>
        <v>1.3320000000000002E-2</v>
      </c>
      <c r="S116" s="155">
        <v>0</v>
      </c>
      <c r="T116" s="156">
        <f t="shared" si="13"/>
        <v>0</v>
      </c>
      <c r="U116" s="35"/>
      <c r="V116" s="35"/>
      <c r="W116" s="35"/>
      <c r="X116" s="35"/>
      <c r="Y116" s="35"/>
      <c r="Z116" s="35"/>
      <c r="AA116" s="35"/>
      <c r="AB116" s="35"/>
      <c r="AC116" s="35"/>
      <c r="AD116" s="35"/>
      <c r="AE116" s="35"/>
      <c r="AR116" s="157" t="s">
        <v>81</v>
      </c>
      <c r="AT116" s="157" t="s">
        <v>282</v>
      </c>
      <c r="AU116" s="157" t="s">
        <v>81</v>
      </c>
      <c r="AY116" s="20" t="s">
        <v>195</v>
      </c>
      <c r="BE116" s="158">
        <f t="shared" si="14"/>
        <v>0</v>
      </c>
      <c r="BF116" s="158">
        <f t="shared" si="15"/>
        <v>0</v>
      </c>
      <c r="BG116" s="158">
        <f t="shared" si="16"/>
        <v>0</v>
      </c>
      <c r="BH116" s="158">
        <f t="shared" si="17"/>
        <v>0</v>
      </c>
      <c r="BI116" s="158">
        <f t="shared" si="18"/>
        <v>0</v>
      </c>
      <c r="BJ116" s="20" t="s">
        <v>79</v>
      </c>
      <c r="BK116" s="158">
        <f t="shared" si="19"/>
        <v>0</v>
      </c>
      <c r="BL116" s="20" t="s">
        <v>79</v>
      </c>
      <c r="BM116" s="157" t="s">
        <v>6639</v>
      </c>
    </row>
    <row r="117" spans="1:65" s="2" customFormat="1" ht="24.2" customHeight="1">
      <c r="A117" s="35"/>
      <c r="B117" s="145"/>
      <c r="C117" s="146" t="s">
        <v>1628</v>
      </c>
      <c r="D117" s="146" t="s">
        <v>197</v>
      </c>
      <c r="E117" s="147" t="s">
        <v>6640</v>
      </c>
      <c r="F117" s="148" t="s">
        <v>6641</v>
      </c>
      <c r="G117" s="149" t="s">
        <v>321</v>
      </c>
      <c r="H117" s="150">
        <v>82</v>
      </c>
      <c r="I117" s="151"/>
      <c r="J117" s="152">
        <f t="shared" si="10"/>
        <v>0</v>
      </c>
      <c r="K117" s="148" t="s">
        <v>6594</v>
      </c>
      <c r="L117" s="36"/>
      <c r="M117" s="153" t="s">
        <v>3</v>
      </c>
      <c r="N117" s="154" t="s">
        <v>43</v>
      </c>
      <c r="O117" s="56"/>
      <c r="P117" s="155">
        <f t="shared" si="11"/>
        <v>0</v>
      </c>
      <c r="Q117" s="155">
        <v>1.1E-5</v>
      </c>
      <c r="R117" s="155">
        <f t="shared" si="12"/>
        <v>9.0200000000000002E-4</v>
      </c>
      <c r="S117" s="155">
        <v>0</v>
      </c>
      <c r="T117" s="156">
        <f t="shared" si="13"/>
        <v>0</v>
      </c>
      <c r="U117" s="35"/>
      <c r="V117" s="35"/>
      <c r="W117" s="35"/>
      <c r="X117" s="35"/>
      <c r="Y117" s="35"/>
      <c r="Z117" s="35"/>
      <c r="AA117" s="35"/>
      <c r="AB117" s="35"/>
      <c r="AC117" s="35"/>
      <c r="AD117" s="35"/>
      <c r="AE117" s="35"/>
      <c r="AR117" s="157" t="s">
        <v>202</v>
      </c>
      <c r="AT117" s="157" t="s">
        <v>197</v>
      </c>
      <c r="AU117" s="157" t="s">
        <v>81</v>
      </c>
      <c r="AY117" s="20" t="s">
        <v>195</v>
      </c>
      <c r="BE117" s="158">
        <f t="shared" si="14"/>
        <v>0</v>
      </c>
      <c r="BF117" s="158">
        <f t="shared" si="15"/>
        <v>0</v>
      </c>
      <c r="BG117" s="158">
        <f t="shared" si="16"/>
        <v>0</v>
      </c>
      <c r="BH117" s="158">
        <f t="shared" si="17"/>
        <v>0</v>
      </c>
      <c r="BI117" s="158">
        <f t="shared" si="18"/>
        <v>0</v>
      </c>
      <c r="BJ117" s="20" t="s">
        <v>79</v>
      </c>
      <c r="BK117" s="158">
        <f t="shared" si="19"/>
        <v>0</v>
      </c>
      <c r="BL117" s="20" t="s">
        <v>202</v>
      </c>
      <c r="BM117" s="157" t="s">
        <v>6642</v>
      </c>
    </row>
    <row r="118" spans="1:65" s="2" customFormat="1" ht="24.2" customHeight="1">
      <c r="A118" s="35"/>
      <c r="B118" s="145"/>
      <c r="C118" s="188" t="s">
        <v>1634</v>
      </c>
      <c r="D118" s="188" t="s">
        <v>282</v>
      </c>
      <c r="E118" s="189" t="s">
        <v>6643</v>
      </c>
      <c r="F118" s="190" t="s">
        <v>6644</v>
      </c>
      <c r="G118" s="191" t="s">
        <v>467</v>
      </c>
      <c r="H118" s="192">
        <v>22</v>
      </c>
      <c r="I118" s="193"/>
      <c r="J118" s="194">
        <f t="shared" si="10"/>
        <v>0</v>
      </c>
      <c r="K118" s="190" t="s">
        <v>6594</v>
      </c>
      <c r="L118" s="195"/>
      <c r="M118" s="196" t="s">
        <v>3</v>
      </c>
      <c r="N118" s="197" t="s">
        <v>43</v>
      </c>
      <c r="O118" s="56"/>
      <c r="P118" s="155">
        <f t="shared" si="11"/>
        <v>0</v>
      </c>
      <c r="Q118" s="155">
        <v>3.6099999999999999E-3</v>
      </c>
      <c r="R118" s="155">
        <f t="shared" si="12"/>
        <v>7.9420000000000004E-2</v>
      </c>
      <c r="S118" s="155">
        <v>0</v>
      </c>
      <c r="T118" s="156">
        <f t="shared" si="13"/>
        <v>0</v>
      </c>
      <c r="U118" s="35"/>
      <c r="V118" s="35"/>
      <c r="W118" s="35"/>
      <c r="X118" s="35"/>
      <c r="Y118" s="35"/>
      <c r="Z118" s="35"/>
      <c r="AA118" s="35"/>
      <c r="AB118" s="35"/>
      <c r="AC118" s="35"/>
      <c r="AD118" s="35"/>
      <c r="AE118" s="35"/>
      <c r="AR118" s="157" t="s">
        <v>249</v>
      </c>
      <c r="AT118" s="157" t="s">
        <v>282</v>
      </c>
      <c r="AU118" s="157" t="s">
        <v>81</v>
      </c>
      <c r="AY118" s="20" t="s">
        <v>195</v>
      </c>
      <c r="BE118" s="158">
        <f t="shared" si="14"/>
        <v>0</v>
      </c>
      <c r="BF118" s="158">
        <f t="shared" si="15"/>
        <v>0</v>
      </c>
      <c r="BG118" s="158">
        <f t="shared" si="16"/>
        <v>0</v>
      </c>
      <c r="BH118" s="158">
        <f t="shared" si="17"/>
        <v>0</v>
      </c>
      <c r="BI118" s="158">
        <f t="shared" si="18"/>
        <v>0</v>
      </c>
      <c r="BJ118" s="20" t="s">
        <v>79</v>
      </c>
      <c r="BK118" s="158">
        <f t="shared" si="19"/>
        <v>0</v>
      </c>
      <c r="BL118" s="20" t="s">
        <v>202</v>
      </c>
      <c r="BM118" s="157" t="s">
        <v>6645</v>
      </c>
    </row>
    <row r="119" spans="1:65" s="2" customFormat="1" ht="24.2" customHeight="1">
      <c r="A119" s="35"/>
      <c r="B119" s="145"/>
      <c r="C119" s="188" t="s">
        <v>1644</v>
      </c>
      <c r="D119" s="188" t="s">
        <v>282</v>
      </c>
      <c r="E119" s="189" t="s">
        <v>6646</v>
      </c>
      <c r="F119" s="190" t="s">
        <v>6647</v>
      </c>
      <c r="G119" s="191" t="s">
        <v>467</v>
      </c>
      <c r="H119" s="192">
        <v>20</v>
      </c>
      <c r="I119" s="193"/>
      <c r="J119" s="194">
        <f t="shared" si="10"/>
        <v>0</v>
      </c>
      <c r="K119" s="190" t="s">
        <v>6594</v>
      </c>
      <c r="L119" s="195"/>
      <c r="M119" s="196" t="s">
        <v>3</v>
      </c>
      <c r="N119" s="197" t="s">
        <v>43</v>
      </c>
      <c r="O119" s="56"/>
      <c r="P119" s="155">
        <f t="shared" si="11"/>
        <v>0</v>
      </c>
      <c r="Q119" s="155">
        <v>6.8399999999999997E-3</v>
      </c>
      <c r="R119" s="155">
        <f t="shared" si="12"/>
        <v>0.1368</v>
      </c>
      <c r="S119" s="155">
        <v>0</v>
      </c>
      <c r="T119" s="156">
        <f t="shared" si="13"/>
        <v>0</v>
      </c>
      <c r="U119" s="35"/>
      <c r="V119" s="35"/>
      <c r="W119" s="35"/>
      <c r="X119" s="35"/>
      <c r="Y119" s="35"/>
      <c r="Z119" s="35"/>
      <c r="AA119" s="35"/>
      <c r="AB119" s="35"/>
      <c r="AC119" s="35"/>
      <c r="AD119" s="35"/>
      <c r="AE119" s="35"/>
      <c r="AR119" s="157" t="s">
        <v>249</v>
      </c>
      <c r="AT119" s="157" t="s">
        <v>282</v>
      </c>
      <c r="AU119" s="157" t="s">
        <v>81</v>
      </c>
      <c r="AY119" s="20" t="s">
        <v>195</v>
      </c>
      <c r="BE119" s="158">
        <f t="shared" si="14"/>
        <v>0</v>
      </c>
      <c r="BF119" s="158">
        <f t="shared" si="15"/>
        <v>0</v>
      </c>
      <c r="BG119" s="158">
        <f t="shared" si="16"/>
        <v>0</v>
      </c>
      <c r="BH119" s="158">
        <f t="shared" si="17"/>
        <v>0</v>
      </c>
      <c r="BI119" s="158">
        <f t="shared" si="18"/>
        <v>0</v>
      </c>
      <c r="BJ119" s="20" t="s">
        <v>79</v>
      </c>
      <c r="BK119" s="158">
        <f t="shared" si="19"/>
        <v>0</v>
      </c>
      <c r="BL119" s="20" t="s">
        <v>202</v>
      </c>
      <c r="BM119" s="157" t="s">
        <v>6648</v>
      </c>
    </row>
    <row r="120" spans="1:65" s="2" customFormat="1" ht="24.2" customHeight="1">
      <c r="A120" s="35"/>
      <c r="B120" s="145"/>
      <c r="C120" s="188" t="s">
        <v>1658</v>
      </c>
      <c r="D120" s="188" t="s">
        <v>282</v>
      </c>
      <c r="E120" s="189" t="s">
        <v>6649</v>
      </c>
      <c r="F120" s="190" t="s">
        <v>6650</v>
      </c>
      <c r="G120" s="191" t="s">
        <v>467</v>
      </c>
      <c r="H120" s="192">
        <v>4</v>
      </c>
      <c r="I120" s="193"/>
      <c r="J120" s="194">
        <f t="shared" si="10"/>
        <v>0</v>
      </c>
      <c r="K120" s="190" t="s">
        <v>6594</v>
      </c>
      <c r="L120" s="195"/>
      <c r="M120" s="196" t="s">
        <v>3</v>
      </c>
      <c r="N120" s="197" t="s">
        <v>43</v>
      </c>
      <c r="O120" s="56"/>
      <c r="P120" s="155">
        <f t="shared" si="11"/>
        <v>0</v>
      </c>
      <c r="Q120" s="155">
        <v>1.651E-2</v>
      </c>
      <c r="R120" s="155">
        <f t="shared" si="12"/>
        <v>6.6040000000000001E-2</v>
      </c>
      <c r="S120" s="155">
        <v>0</v>
      </c>
      <c r="T120" s="156">
        <f t="shared" si="13"/>
        <v>0</v>
      </c>
      <c r="U120" s="35"/>
      <c r="V120" s="35"/>
      <c r="W120" s="35"/>
      <c r="X120" s="35"/>
      <c r="Y120" s="35"/>
      <c r="Z120" s="35"/>
      <c r="AA120" s="35"/>
      <c r="AB120" s="35"/>
      <c r="AC120" s="35"/>
      <c r="AD120" s="35"/>
      <c r="AE120" s="35"/>
      <c r="AR120" s="157" t="s">
        <v>249</v>
      </c>
      <c r="AT120" s="157" t="s">
        <v>282</v>
      </c>
      <c r="AU120" s="157" t="s">
        <v>81</v>
      </c>
      <c r="AY120" s="20" t="s">
        <v>195</v>
      </c>
      <c r="BE120" s="158">
        <f t="shared" si="14"/>
        <v>0</v>
      </c>
      <c r="BF120" s="158">
        <f t="shared" si="15"/>
        <v>0</v>
      </c>
      <c r="BG120" s="158">
        <f t="shared" si="16"/>
        <v>0</v>
      </c>
      <c r="BH120" s="158">
        <f t="shared" si="17"/>
        <v>0</v>
      </c>
      <c r="BI120" s="158">
        <f t="shared" si="18"/>
        <v>0</v>
      </c>
      <c r="BJ120" s="20" t="s">
        <v>79</v>
      </c>
      <c r="BK120" s="158">
        <f t="shared" si="19"/>
        <v>0</v>
      </c>
      <c r="BL120" s="20" t="s">
        <v>202</v>
      </c>
      <c r="BM120" s="157" t="s">
        <v>6651</v>
      </c>
    </row>
    <row r="121" spans="1:65" s="2" customFormat="1" ht="24.2" customHeight="1">
      <c r="A121" s="35"/>
      <c r="B121" s="145"/>
      <c r="C121" s="146" t="s">
        <v>1428</v>
      </c>
      <c r="D121" s="146" t="s">
        <v>197</v>
      </c>
      <c r="E121" s="147" t="s">
        <v>6652</v>
      </c>
      <c r="F121" s="148" t="s">
        <v>6653</v>
      </c>
      <c r="G121" s="149" t="s">
        <v>321</v>
      </c>
      <c r="H121" s="150">
        <v>15</v>
      </c>
      <c r="I121" s="151"/>
      <c r="J121" s="152">
        <f t="shared" si="10"/>
        <v>0</v>
      </c>
      <c r="K121" s="148" t="s">
        <v>6594</v>
      </c>
      <c r="L121" s="36"/>
      <c r="M121" s="153" t="s">
        <v>3</v>
      </c>
      <c r="N121" s="154" t="s">
        <v>43</v>
      </c>
      <c r="O121" s="56"/>
      <c r="P121" s="155">
        <f t="shared" si="11"/>
        <v>0</v>
      </c>
      <c r="Q121" s="155">
        <v>1.2999999999999999E-5</v>
      </c>
      <c r="R121" s="155">
        <f t="shared" si="12"/>
        <v>1.95E-4</v>
      </c>
      <c r="S121" s="155">
        <v>0</v>
      </c>
      <c r="T121" s="156">
        <f t="shared" si="13"/>
        <v>0</v>
      </c>
      <c r="U121" s="35"/>
      <c r="V121" s="35"/>
      <c r="W121" s="35"/>
      <c r="X121" s="35"/>
      <c r="Y121" s="35"/>
      <c r="Z121" s="35"/>
      <c r="AA121" s="35"/>
      <c r="AB121" s="35"/>
      <c r="AC121" s="35"/>
      <c r="AD121" s="35"/>
      <c r="AE121" s="35"/>
      <c r="AR121" s="157" t="s">
        <v>202</v>
      </c>
      <c r="AT121" s="157" t="s">
        <v>197</v>
      </c>
      <c r="AU121" s="157" t="s">
        <v>81</v>
      </c>
      <c r="AY121" s="20" t="s">
        <v>195</v>
      </c>
      <c r="BE121" s="158">
        <f t="shared" si="14"/>
        <v>0</v>
      </c>
      <c r="BF121" s="158">
        <f t="shared" si="15"/>
        <v>0</v>
      </c>
      <c r="BG121" s="158">
        <f t="shared" si="16"/>
        <v>0</v>
      </c>
      <c r="BH121" s="158">
        <f t="shared" si="17"/>
        <v>0</v>
      </c>
      <c r="BI121" s="158">
        <f t="shared" si="18"/>
        <v>0</v>
      </c>
      <c r="BJ121" s="20" t="s">
        <v>79</v>
      </c>
      <c r="BK121" s="158">
        <f t="shared" si="19"/>
        <v>0</v>
      </c>
      <c r="BL121" s="20" t="s">
        <v>202</v>
      </c>
      <c r="BM121" s="157" t="s">
        <v>6654</v>
      </c>
    </row>
    <row r="122" spans="1:65" s="2" customFormat="1" ht="24.2" customHeight="1">
      <c r="A122" s="35"/>
      <c r="B122" s="145"/>
      <c r="C122" s="188" t="s">
        <v>1437</v>
      </c>
      <c r="D122" s="188" t="s">
        <v>282</v>
      </c>
      <c r="E122" s="189" t="s">
        <v>6655</v>
      </c>
      <c r="F122" s="190" t="s">
        <v>6656</v>
      </c>
      <c r="G122" s="191" t="s">
        <v>467</v>
      </c>
      <c r="H122" s="192">
        <v>5</v>
      </c>
      <c r="I122" s="193"/>
      <c r="J122" s="194">
        <f t="shared" si="10"/>
        <v>0</v>
      </c>
      <c r="K122" s="190" t="s">
        <v>6594</v>
      </c>
      <c r="L122" s="195"/>
      <c r="M122" s="196" t="s">
        <v>3</v>
      </c>
      <c r="N122" s="197" t="s">
        <v>43</v>
      </c>
      <c r="O122" s="56"/>
      <c r="P122" s="155">
        <f t="shared" si="11"/>
        <v>0</v>
      </c>
      <c r="Q122" s="155">
        <v>5.7000000000000002E-3</v>
      </c>
      <c r="R122" s="155">
        <f t="shared" si="12"/>
        <v>2.8500000000000001E-2</v>
      </c>
      <c r="S122" s="155">
        <v>0</v>
      </c>
      <c r="T122" s="156">
        <f t="shared" si="13"/>
        <v>0</v>
      </c>
      <c r="U122" s="35"/>
      <c r="V122" s="35"/>
      <c r="W122" s="35"/>
      <c r="X122" s="35"/>
      <c r="Y122" s="35"/>
      <c r="Z122" s="35"/>
      <c r="AA122" s="35"/>
      <c r="AB122" s="35"/>
      <c r="AC122" s="35"/>
      <c r="AD122" s="35"/>
      <c r="AE122" s="35"/>
      <c r="AR122" s="157" t="s">
        <v>249</v>
      </c>
      <c r="AT122" s="157" t="s">
        <v>282</v>
      </c>
      <c r="AU122" s="157" t="s">
        <v>81</v>
      </c>
      <c r="AY122" s="20" t="s">
        <v>195</v>
      </c>
      <c r="BE122" s="158">
        <f t="shared" si="14"/>
        <v>0</v>
      </c>
      <c r="BF122" s="158">
        <f t="shared" si="15"/>
        <v>0</v>
      </c>
      <c r="BG122" s="158">
        <f t="shared" si="16"/>
        <v>0</v>
      </c>
      <c r="BH122" s="158">
        <f t="shared" si="17"/>
        <v>0</v>
      </c>
      <c r="BI122" s="158">
        <f t="shared" si="18"/>
        <v>0</v>
      </c>
      <c r="BJ122" s="20" t="s">
        <v>79</v>
      </c>
      <c r="BK122" s="158">
        <f t="shared" si="19"/>
        <v>0</v>
      </c>
      <c r="BL122" s="20" t="s">
        <v>202</v>
      </c>
      <c r="BM122" s="157" t="s">
        <v>6657</v>
      </c>
    </row>
    <row r="123" spans="1:65" s="2" customFormat="1" ht="24.2" customHeight="1">
      <c r="A123" s="35"/>
      <c r="B123" s="145"/>
      <c r="C123" s="188" t="s">
        <v>1442</v>
      </c>
      <c r="D123" s="188" t="s">
        <v>282</v>
      </c>
      <c r="E123" s="189" t="s">
        <v>6658</v>
      </c>
      <c r="F123" s="190" t="s">
        <v>6659</v>
      </c>
      <c r="G123" s="191" t="s">
        <v>467</v>
      </c>
      <c r="H123" s="192">
        <v>5</v>
      </c>
      <c r="I123" s="193"/>
      <c r="J123" s="194">
        <f t="shared" si="10"/>
        <v>0</v>
      </c>
      <c r="K123" s="190" t="s">
        <v>6594</v>
      </c>
      <c r="L123" s="195"/>
      <c r="M123" s="196" t="s">
        <v>3</v>
      </c>
      <c r="N123" s="197" t="s">
        <v>43</v>
      </c>
      <c r="O123" s="56"/>
      <c r="P123" s="155">
        <f t="shared" si="11"/>
        <v>0</v>
      </c>
      <c r="Q123" s="155">
        <v>1.0789999999999999E-2</v>
      </c>
      <c r="R123" s="155">
        <f t="shared" si="12"/>
        <v>5.3949999999999998E-2</v>
      </c>
      <c r="S123" s="155">
        <v>0</v>
      </c>
      <c r="T123" s="156">
        <f t="shared" si="13"/>
        <v>0</v>
      </c>
      <c r="U123" s="35"/>
      <c r="V123" s="35"/>
      <c r="W123" s="35"/>
      <c r="X123" s="35"/>
      <c r="Y123" s="35"/>
      <c r="Z123" s="35"/>
      <c r="AA123" s="35"/>
      <c r="AB123" s="35"/>
      <c r="AC123" s="35"/>
      <c r="AD123" s="35"/>
      <c r="AE123" s="35"/>
      <c r="AR123" s="157" t="s">
        <v>249</v>
      </c>
      <c r="AT123" s="157" t="s">
        <v>282</v>
      </c>
      <c r="AU123" s="157" t="s">
        <v>81</v>
      </c>
      <c r="AY123" s="20" t="s">
        <v>195</v>
      </c>
      <c r="BE123" s="158">
        <f t="shared" si="14"/>
        <v>0</v>
      </c>
      <c r="BF123" s="158">
        <f t="shared" si="15"/>
        <v>0</v>
      </c>
      <c r="BG123" s="158">
        <f t="shared" si="16"/>
        <v>0</v>
      </c>
      <c r="BH123" s="158">
        <f t="shared" si="17"/>
        <v>0</v>
      </c>
      <c r="BI123" s="158">
        <f t="shared" si="18"/>
        <v>0</v>
      </c>
      <c r="BJ123" s="20" t="s">
        <v>79</v>
      </c>
      <c r="BK123" s="158">
        <f t="shared" si="19"/>
        <v>0</v>
      </c>
      <c r="BL123" s="20" t="s">
        <v>202</v>
      </c>
      <c r="BM123" s="157" t="s">
        <v>6660</v>
      </c>
    </row>
    <row r="124" spans="1:65" s="2" customFormat="1" ht="24.2" customHeight="1">
      <c r="A124" s="35"/>
      <c r="B124" s="145"/>
      <c r="C124" s="146" t="s">
        <v>2055</v>
      </c>
      <c r="D124" s="146" t="s">
        <v>197</v>
      </c>
      <c r="E124" s="147" t="s">
        <v>6661</v>
      </c>
      <c r="F124" s="148" t="s">
        <v>6662</v>
      </c>
      <c r="G124" s="149" t="s">
        <v>321</v>
      </c>
      <c r="H124" s="150">
        <v>18</v>
      </c>
      <c r="I124" s="151"/>
      <c r="J124" s="152">
        <f t="shared" si="10"/>
        <v>0</v>
      </c>
      <c r="K124" s="148" t="s">
        <v>6594</v>
      </c>
      <c r="L124" s="36"/>
      <c r="M124" s="153" t="s">
        <v>3</v>
      </c>
      <c r="N124" s="154" t="s">
        <v>43</v>
      </c>
      <c r="O124" s="56"/>
      <c r="P124" s="155">
        <f t="shared" si="11"/>
        <v>0</v>
      </c>
      <c r="Q124" s="155">
        <v>2.0000000000000002E-5</v>
      </c>
      <c r="R124" s="155">
        <f t="shared" si="12"/>
        <v>3.6000000000000002E-4</v>
      </c>
      <c r="S124" s="155">
        <v>0</v>
      </c>
      <c r="T124" s="156">
        <f t="shared" si="13"/>
        <v>0</v>
      </c>
      <c r="U124" s="35"/>
      <c r="V124" s="35"/>
      <c r="W124" s="35"/>
      <c r="X124" s="35"/>
      <c r="Y124" s="35"/>
      <c r="Z124" s="35"/>
      <c r="AA124" s="35"/>
      <c r="AB124" s="35"/>
      <c r="AC124" s="35"/>
      <c r="AD124" s="35"/>
      <c r="AE124" s="35"/>
      <c r="AR124" s="157" t="s">
        <v>79</v>
      </c>
      <c r="AT124" s="157" t="s">
        <v>197</v>
      </c>
      <c r="AU124" s="157" t="s">
        <v>81</v>
      </c>
      <c r="AY124" s="20" t="s">
        <v>195</v>
      </c>
      <c r="BE124" s="158">
        <f t="shared" si="14"/>
        <v>0</v>
      </c>
      <c r="BF124" s="158">
        <f t="shared" si="15"/>
        <v>0</v>
      </c>
      <c r="BG124" s="158">
        <f t="shared" si="16"/>
        <v>0</v>
      </c>
      <c r="BH124" s="158">
        <f t="shared" si="17"/>
        <v>0</v>
      </c>
      <c r="BI124" s="158">
        <f t="shared" si="18"/>
        <v>0</v>
      </c>
      <c r="BJ124" s="20" t="s">
        <v>79</v>
      </c>
      <c r="BK124" s="158">
        <f t="shared" si="19"/>
        <v>0</v>
      </c>
      <c r="BL124" s="20" t="s">
        <v>79</v>
      </c>
      <c r="BM124" s="157" t="s">
        <v>6663</v>
      </c>
    </row>
    <row r="125" spans="1:65" s="2" customFormat="1" ht="24.2" customHeight="1">
      <c r="A125" s="35"/>
      <c r="B125" s="145"/>
      <c r="C125" s="188" t="s">
        <v>2060</v>
      </c>
      <c r="D125" s="188" t="s">
        <v>282</v>
      </c>
      <c r="E125" s="189" t="s">
        <v>6664</v>
      </c>
      <c r="F125" s="190" t="s">
        <v>6665</v>
      </c>
      <c r="G125" s="191" t="s">
        <v>467</v>
      </c>
      <c r="H125" s="192">
        <v>2</v>
      </c>
      <c r="I125" s="193"/>
      <c r="J125" s="194">
        <f t="shared" si="10"/>
        <v>0</v>
      </c>
      <c r="K125" s="190" t="s">
        <v>6594</v>
      </c>
      <c r="L125" s="195"/>
      <c r="M125" s="196" t="s">
        <v>3</v>
      </c>
      <c r="N125" s="197" t="s">
        <v>43</v>
      </c>
      <c r="O125" s="56"/>
      <c r="P125" s="155">
        <f t="shared" si="11"/>
        <v>0</v>
      </c>
      <c r="Q125" s="155">
        <v>2.1999999999999999E-2</v>
      </c>
      <c r="R125" s="155">
        <f t="shared" si="12"/>
        <v>4.3999999999999997E-2</v>
      </c>
      <c r="S125" s="155">
        <v>0</v>
      </c>
      <c r="T125" s="156">
        <f t="shared" si="13"/>
        <v>0</v>
      </c>
      <c r="U125" s="35"/>
      <c r="V125" s="35"/>
      <c r="W125" s="35"/>
      <c r="X125" s="35"/>
      <c r="Y125" s="35"/>
      <c r="Z125" s="35"/>
      <c r="AA125" s="35"/>
      <c r="AB125" s="35"/>
      <c r="AC125" s="35"/>
      <c r="AD125" s="35"/>
      <c r="AE125" s="35"/>
      <c r="AR125" s="157" t="s">
        <v>81</v>
      </c>
      <c r="AT125" s="157" t="s">
        <v>282</v>
      </c>
      <c r="AU125" s="157" t="s">
        <v>81</v>
      </c>
      <c r="AY125" s="20" t="s">
        <v>195</v>
      </c>
      <c r="BE125" s="158">
        <f t="shared" si="14"/>
        <v>0</v>
      </c>
      <c r="BF125" s="158">
        <f t="shared" si="15"/>
        <v>0</v>
      </c>
      <c r="BG125" s="158">
        <f t="shared" si="16"/>
        <v>0</v>
      </c>
      <c r="BH125" s="158">
        <f t="shared" si="17"/>
        <v>0</v>
      </c>
      <c r="BI125" s="158">
        <f t="shared" si="18"/>
        <v>0</v>
      </c>
      <c r="BJ125" s="20" t="s">
        <v>79</v>
      </c>
      <c r="BK125" s="158">
        <f t="shared" si="19"/>
        <v>0</v>
      </c>
      <c r="BL125" s="20" t="s">
        <v>79</v>
      </c>
      <c r="BM125" s="157" t="s">
        <v>6666</v>
      </c>
    </row>
    <row r="126" spans="1:65" s="2" customFormat="1" ht="24.2" customHeight="1">
      <c r="A126" s="35"/>
      <c r="B126" s="145"/>
      <c r="C126" s="188" t="s">
        <v>2064</v>
      </c>
      <c r="D126" s="188" t="s">
        <v>282</v>
      </c>
      <c r="E126" s="189" t="s">
        <v>6667</v>
      </c>
      <c r="F126" s="190" t="s">
        <v>6668</v>
      </c>
      <c r="G126" s="191" t="s">
        <v>467</v>
      </c>
      <c r="H126" s="192">
        <v>2</v>
      </c>
      <c r="I126" s="193"/>
      <c r="J126" s="194">
        <f t="shared" si="10"/>
        <v>0</v>
      </c>
      <c r="K126" s="190" t="s">
        <v>6594</v>
      </c>
      <c r="L126" s="195"/>
      <c r="M126" s="196" t="s">
        <v>3</v>
      </c>
      <c r="N126" s="197" t="s">
        <v>43</v>
      </c>
      <c r="O126" s="56"/>
      <c r="P126" s="155">
        <f t="shared" si="11"/>
        <v>0</v>
      </c>
      <c r="Q126" s="155">
        <v>4.4999999999999998E-2</v>
      </c>
      <c r="R126" s="155">
        <f t="shared" si="12"/>
        <v>0.09</v>
      </c>
      <c r="S126" s="155">
        <v>0</v>
      </c>
      <c r="T126" s="156">
        <f t="shared" si="13"/>
        <v>0</v>
      </c>
      <c r="U126" s="35"/>
      <c r="V126" s="35"/>
      <c r="W126" s="35"/>
      <c r="X126" s="35"/>
      <c r="Y126" s="35"/>
      <c r="Z126" s="35"/>
      <c r="AA126" s="35"/>
      <c r="AB126" s="35"/>
      <c r="AC126" s="35"/>
      <c r="AD126" s="35"/>
      <c r="AE126" s="35"/>
      <c r="AR126" s="157" t="s">
        <v>81</v>
      </c>
      <c r="AT126" s="157" t="s">
        <v>282</v>
      </c>
      <c r="AU126" s="157" t="s">
        <v>81</v>
      </c>
      <c r="AY126" s="20" t="s">
        <v>195</v>
      </c>
      <c r="BE126" s="158">
        <f t="shared" si="14"/>
        <v>0</v>
      </c>
      <c r="BF126" s="158">
        <f t="shared" si="15"/>
        <v>0</v>
      </c>
      <c r="BG126" s="158">
        <f t="shared" si="16"/>
        <v>0</v>
      </c>
      <c r="BH126" s="158">
        <f t="shared" si="17"/>
        <v>0</v>
      </c>
      <c r="BI126" s="158">
        <f t="shared" si="18"/>
        <v>0</v>
      </c>
      <c r="BJ126" s="20" t="s">
        <v>79</v>
      </c>
      <c r="BK126" s="158">
        <f t="shared" si="19"/>
        <v>0</v>
      </c>
      <c r="BL126" s="20" t="s">
        <v>79</v>
      </c>
      <c r="BM126" s="157" t="s">
        <v>6669</v>
      </c>
    </row>
    <row r="127" spans="1:65" s="2" customFormat="1" ht="24.2" customHeight="1">
      <c r="A127" s="35"/>
      <c r="B127" s="145"/>
      <c r="C127" s="146" t="s">
        <v>1665</v>
      </c>
      <c r="D127" s="146" t="s">
        <v>197</v>
      </c>
      <c r="E127" s="147" t="s">
        <v>6670</v>
      </c>
      <c r="F127" s="148" t="s">
        <v>6671</v>
      </c>
      <c r="G127" s="149" t="s">
        <v>321</v>
      </c>
      <c r="H127" s="150">
        <v>24</v>
      </c>
      <c r="I127" s="151"/>
      <c r="J127" s="152">
        <f t="shared" si="10"/>
        <v>0</v>
      </c>
      <c r="K127" s="148" t="s">
        <v>6594</v>
      </c>
      <c r="L127" s="36"/>
      <c r="M127" s="153" t="s">
        <v>3</v>
      </c>
      <c r="N127" s="154" t="s">
        <v>43</v>
      </c>
      <c r="O127" s="56"/>
      <c r="P127" s="155">
        <f t="shared" si="11"/>
        <v>0</v>
      </c>
      <c r="Q127" s="155">
        <v>1.8E-5</v>
      </c>
      <c r="R127" s="155">
        <f t="shared" si="12"/>
        <v>4.3199999999999998E-4</v>
      </c>
      <c r="S127" s="155">
        <v>0</v>
      </c>
      <c r="T127" s="156">
        <f t="shared" si="13"/>
        <v>0</v>
      </c>
      <c r="U127" s="35"/>
      <c r="V127" s="35"/>
      <c r="W127" s="35"/>
      <c r="X127" s="35"/>
      <c r="Y127" s="35"/>
      <c r="Z127" s="35"/>
      <c r="AA127" s="35"/>
      <c r="AB127" s="35"/>
      <c r="AC127" s="35"/>
      <c r="AD127" s="35"/>
      <c r="AE127" s="35"/>
      <c r="AR127" s="157" t="s">
        <v>202</v>
      </c>
      <c r="AT127" s="157" t="s">
        <v>197</v>
      </c>
      <c r="AU127" s="157" t="s">
        <v>81</v>
      </c>
      <c r="AY127" s="20" t="s">
        <v>195</v>
      </c>
      <c r="BE127" s="158">
        <f t="shared" si="14"/>
        <v>0</v>
      </c>
      <c r="BF127" s="158">
        <f t="shared" si="15"/>
        <v>0</v>
      </c>
      <c r="BG127" s="158">
        <f t="shared" si="16"/>
        <v>0</v>
      </c>
      <c r="BH127" s="158">
        <f t="shared" si="17"/>
        <v>0</v>
      </c>
      <c r="BI127" s="158">
        <f t="shared" si="18"/>
        <v>0</v>
      </c>
      <c r="BJ127" s="20" t="s">
        <v>79</v>
      </c>
      <c r="BK127" s="158">
        <f t="shared" si="19"/>
        <v>0</v>
      </c>
      <c r="BL127" s="20" t="s">
        <v>202</v>
      </c>
      <c r="BM127" s="157" t="s">
        <v>6672</v>
      </c>
    </row>
    <row r="128" spans="1:65" s="2" customFormat="1" ht="24.2" customHeight="1">
      <c r="A128" s="35"/>
      <c r="B128" s="145"/>
      <c r="C128" s="188" t="s">
        <v>1670</v>
      </c>
      <c r="D128" s="188" t="s">
        <v>282</v>
      </c>
      <c r="E128" s="189" t="s">
        <v>6673</v>
      </c>
      <c r="F128" s="190" t="s">
        <v>6674</v>
      </c>
      <c r="G128" s="191" t="s">
        <v>467</v>
      </c>
      <c r="H128" s="192">
        <v>3</v>
      </c>
      <c r="I128" s="193"/>
      <c r="J128" s="194">
        <f t="shared" si="10"/>
        <v>0</v>
      </c>
      <c r="K128" s="190" t="s">
        <v>3</v>
      </c>
      <c r="L128" s="195"/>
      <c r="M128" s="196" t="s">
        <v>3</v>
      </c>
      <c r="N128" s="197" t="s">
        <v>43</v>
      </c>
      <c r="O128" s="56"/>
      <c r="P128" s="155">
        <f t="shared" si="11"/>
        <v>0</v>
      </c>
      <c r="Q128" s="155">
        <v>3.5999999999999997E-2</v>
      </c>
      <c r="R128" s="155">
        <f t="shared" si="12"/>
        <v>0.10799999999999998</v>
      </c>
      <c r="S128" s="155">
        <v>0</v>
      </c>
      <c r="T128" s="156">
        <f t="shared" si="13"/>
        <v>0</v>
      </c>
      <c r="U128" s="35"/>
      <c r="V128" s="35"/>
      <c r="W128" s="35"/>
      <c r="X128" s="35"/>
      <c r="Y128" s="35"/>
      <c r="Z128" s="35"/>
      <c r="AA128" s="35"/>
      <c r="AB128" s="35"/>
      <c r="AC128" s="35"/>
      <c r="AD128" s="35"/>
      <c r="AE128" s="35"/>
      <c r="AR128" s="157" t="s">
        <v>249</v>
      </c>
      <c r="AT128" s="157" t="s">
        <v>282</v>
      </c>
      <c r="AU128" s="157" t="s">
        <v>81</v>
      </c>
      <c r="AY128" s="20" t="s">
        <v>195</v>
      </c>
      <c r="BE128" s="158">
        <f t="shared" si="14"/>
        <v>0</v>
      </c>
      <c r="BF128" s="158">
        <f t="shared" si="15"/>
        <v>0</v>
      </c>
      <c r="BG128" s="158">
        <f t="shared" si="16"/>
        <v>0</v>
      </c>
      <c r="BH128" s="158">
        <f t="shared" si="17"/>
        <v>0</v>
      </c>
      <c r="BI128" s="158">
        <f t="shared" si="18"/>
        <v>0</v>
      </c>
      <c r="BJ128" s="20" t="s">
        <v>79</v>
      </c>
      <c r="BK128" s="158">
        <f t="shared" si="19"/>
        <v>0</v>
      </c>
      <c r="BL128" s="20" t="s">
        <v>202</v>
      </c>
      <c r="BM128" s="157" t="s">
        <v>6675</v>
      </c>
    </row>
    <row r="129" spans="1:65" s="2" customFormat="1" ht="24.2" customHeight="1">
      <c r="A129" s="35"/>
      <c r="B129" s="145"/>
      <c r="C129" s="188" t="s">
        <v>1674</v>
      </c>
      <c r="D129" s="188" t="s">
        <v>282</v>
      </c>
      <c r="E129" s="189" t="s">
        <v>6676</v>
      </c>
      <c r="F129" s="190" t="s">
        <v>6677</v>
      </c>
      <c r="G129" s="191" t="s">
        <v>467</v>
      </c>
      <c r="H129" s="192">
        <v>3</v>
      </c>
      <c r="I129" s="193"/>
      <c r="J129" s="194">
        <f t="shared" si="10"/>
        <v>0</v>
      </c>
      <c r="K129" s="190" t="s">
        <v>6594</v>
      </c>
      <c r="L129" s="195"/>
      <c r="M129" s="196" t="s">
        <v>3</v>
      </c>
      <c r="N129" s="197" t="s">
        <v>43</v>
      </c>
      <c r="O129" s="56"/>
      <c r="P129" s="155">
        <f t="shared" si="11"/>
        <v>0</v>
      </c>
      <c r="Q129" s="155">
        <v>3.5999999999999997E-2</v>
      </c>
      <c r="R129" s="155">
        <f t="shared" si="12"/>
        <v>0.10799999999999998</v>
      </c>
      <c r="S129" s="155">
        <v>0</v>
      </c>
      <c r="T129" s="156">
        <f t="shared" si="13"/>
        <v>0</v>
      </c>
      <c r="U129" s="35"/>
      <c r="V129" s="35"/>
      <c r="W129" s="35"/>
      <c r="X129" s="35"/>
      <c r="Y129" s="35"/>
      <c r="Z129" s="35"/>
      <c r="AA129" s="35"/>
      <c r="AB129" s="35"/>
      <c r="AC129" s="35"/>
      <c r="AD129" s="35"/>
      <c r="AE129" s="35"/>
      <c r="AR129" s="157" t="s">
        <v>249</v>
      </c>
      <c r="AT129" s="157" t="s">
        <v>282</v>
      </c>
      <c r="AU129" s="157" t="s">
        <v>81</v>
      </c>
      <c r="AY129" s="20" t="s">
        <v>195</v>
      </c>
      <c r="BE129" s="158">
        <f t="shared" si="14"/>
        <v>0</v>
      </c>
      <c r="BF129" s="158">
        <f t="shared" si="15"/>
        <v>0</v>
      </c>
      <c r="BG129" s="158">
        <f t="shared" si="16"/>
        <v>0</v>
      </c>
      <c r="BH129" s="158">
        <f t="shared" si="17"/>
        <v>0</v>
      </c>
      <c r="BI129" s="158">
        <f t="shared" si="18"/>
        <v>0</v>
      </c>
      <c r="BJ129" s="20" t="s">
        <v>79</v>
      </c>
      <c r="BK129" s="158">
        <f t="shared" si="19"/>
        <v>0</v>
      </c>
      <c r="BL129" s="20" t="s">
        <v>202</v>
      </c>
      <c r="BM129" s="157" t="s">
        <v>6678</v>
      </c>
    </row>
    <row r="130" spans="1:65" s="2" customFormat="1" ht="24.2" customHeight="1">
      <c r="A130" s="35"/>
      <c r="B130" s="145"/>
      <c r="C130" s="188" t="s">
        <v>1678</v>
      </c>
      <c r="D130" s="188" t="s">
        <v>282</v>
      </c>
      <c r="E130" s="189" t="s">
        <v>6679</v>
      </c>
      <c r="F130" s="190" t="s">
        <v>6680</v>
      </c>
      <c r="G130" s="191" t="s">
        <v>467</v>
      </c>
      <c r="H130" s="192">
        <v>2</v>
      </c>
      <c r="I130" s="193"/>
      <c r="J130" s="194">
        <f t="shared" si="10"/>
        <v>0</v>
      </c>
      <c r="K130" s="190" t="s">
        <v>6594</v>
      </c>
      <c r="L130" s="195"/>
      <c r="M130" s="196" t="s">
        <v>3</v>
      </c>
      <c r="N130" s="197" t="s">
        <v>43</v>
      </c>
      <c r="O130" s="56"/>
      <c r="P130" s="155">
        <f t="shared" si="11"/>
        <v>0</v>
      </c>
      <c r="Q130" s="155">
        <v>7.0999999999999994E-2</v>
      </c>
      <c r="R130" s="155">
        <f t="shared" si="12"/>
        <v>0.14199999999999999</v>
      </c>
      <c r="S130" s="155">
        <v>0</v>
      </c>
      <c r="T130" s="156">
        <f t="shared" si="13"/>
        <v>0</v>
      </c>
      <c r="U130" s="35"/>
      <c r="V130" s="35"/>
      <c r="W130" s="35"/>
      <c r="X130" s="35"/>
      <c r="Y130" s="35"/>
      <c r="Z130" s="35"/>
      <c r="AA130" s="35"/>
      <c r="AB130" s="35"/>
      <c r="AC130" s="35"/>
      <c r="AD130" s="35"/>
      <c r="AE130" s="35"/>
      <c r="AR130" s="157" t="s">
        <v>249</v>
      </c>
      <c r="AT130" s="157" t="s">
        <v>282</v>
      </c>
      <c r="AU130" s="157" t="s">
        <v>81</v>
      </c>
      <c r="AY130" s="20" t="s">
        <v>195</v>
      </c>
      <c r="BE130" s="158">
        <f t="shared" si="14"/>
        <v>0</v>
      </c>
      <c r="BF130" s="158">
        <f t="shared" si="15"/>
        <v>0</v>
      </c>
      <c r="BG130" s="158">
        <f t="shared" si="16"/>
        <v>0</v>
      </c>
      <c r="BH130" s="158">
        <f t="shared" si="17"/>
        <v>0</v>
      </c>
      <c r="BI130" s="158">
        <f t="shared" si="18"/>
        <v>0</v>
      </c>
      <c r="BJ130" s="20" t="s">
        <v>79</v>
      </c>
      <c r="BK130" s="158">
        <f t="shared" si="19"/>
        <v>0</v>
      </c>
      <c r="BL130" s="20" t="s">
        <v>202</v>
      </c>
      <c r="BM130" s="157" t="s">
        <v>6681</v>
      </c>
    </row>
    <row r="131" spans="1:65" s="2" customFormat="1" ht="14.45" customHeight="1">
      <c r="A131" s="35"/>
      <c r="B131" s="145"/>
      <c r="C131" s="146" t="s">
        <v>1549</v>
      </c>
      <c r="D131" s="146" t="s">
        <v>197</v>
      </c>
      <c r="E131" s="147" t="s">
        <v>6682</v>
      </c>
      <c r="F131" s="148" t="s">
        <v>6683</v>
      </c>
      <c r="G131" s="149" t="s">
        <v>467</v>
      </c>
      <c r="H131" s="150">
        <v>10</v>
      </c>
      <c r="I131" s="151"/>
      <c r="J131" s="152">
        <f t="shared" si="10"/>
        <v>0</v>
      </c>
      <c r="K131" s="148" t="s">
        <v>6594</v>
      </c>
      <c r="L131" s="36"/>
      <c r="M131" s="153" t="s">
        <v>3</v>
      </c>
      <c r="N131" s="154" t="s">
        <v>43</v>
      </c>
      <c r="O131" s="56"/>
      <c r="P131" s="155">
        <f t="shared" si="11"/>
        <v>0</v>
      </c>
      <c r="Q131" s="155">
        <v>3.5728000000000003E-2</v>
      </c>
      <c r="R131" s="155">
        <f t="shared" si="12"/>
        <v>0.35728000000000004</v>
      </c>
      <c r="S131" s="155">
        <v>0</v>
      </c>
      <c r="T131" s="156">
        <f t="shared" si="13"/>
        <v>0</v>
      </c>
      <c r="U131" s="35"/>
      <c r="V131" s="35"/>
      <c r="W131" s="35"/>
      <c r="X131" s="35"/>
      <c r="Y131" s="35"/>
      <c r="Z131" s="35"/>
      <c r="AA131" s="35"/>
      <c r="AB131" s="35"/>
      <c r="AC131" s="35"/>
      <c r="AD131" s="35"/>
      <c r="AE131" s="35"/>
      <c r="AR131" s="157" t="s">
        <v>202</v>
      </c>
      <c r="AT131" s="157" t="s">
        <v>197</v>
      </c>
      <c r="AU131" s="157" t="s">
        <v>81</v>
      </c>
      <c r="AY131" s="20" t="s">
        <v>195</v>
      </c>
      <c r="BE131" s="158">
        <f t="shared" si="14"/>
        <v>0</v>
      </c>
      <c r="BF131" s="158">
        <f t="shared" si="15"/>
        <v>0</v>
      </c>
      <c r="BG131" s="158">
        <f t="shared" si="16"/>
        <v>0</v>
      </c>
      <c r="BH131" s="158">
        <f t="shared" si="17"/>
        <v>0</v>
      </c>
      <c r="BI131" s="158">
        <f t="shared" si="18"/>
        <v>0</v>
      </c>
      <c r="BJ131" s="20" t="s">
        <v>79</v>
      </c>
      <c r="BK131" s="158">
        <f t="shared" si="19"/>
        <v>0</v>
      </c>
      <c r="BL131" s="20" t="s">
        <v>202</v>
      </c>
      <c r="BM131" s="157" t="s">
        <v>6684</v>
      </c>
    </row>
    <row r="132" spans="1:65" s="2" customFormat="1" ht="24.2" customHeight="1">
      <c r="A132" s="35"/>
      <c r="B132" s="145"/>
      <c r="C132" s="146" t="s">
        <v>1573</v>
      </c>
      <c r="D132" s="146" t="s">
        <v>197</v>
      </c>
      <c r="E132" s="147" t="s">
        <v>6685</v>
      </c>
      <c r="F132" s="148" t="s">
        <v>6686</v>
      </c>
      <c r="G132" s="149" t="s">
        <v>467</v>
      </c>
      <c r="H132" s="150">
        <v>5</v>
      </c>
      <c r="I132" s="151"/>
      <c r="J132" s="152">
        <f t="shared" si="10"/>
        <v>0</v>
      </c>
      <c r="K132" s="148" t="s">
        <v>6594</v>
      </c>
      <c r="L132" s="36"/>
      <c r="M132" s="153" t="s">
        <v>3</v>
      </c>
      <c r="N132" s="154" t="s">
        <v>43</v>
      </c>
      <c r="O132" s="56"/>
      <c r="P132" s="155">
        <f t="shared" si="11"/>
        <v>0</v>
      </c>
      <c r="Q132" s="155">
        <v>2.1167649439999998</v>
      </c>
      <c r="R132" s="155">
        <f t="shared" si="12"/>
        <v>10.583824719999999</v>
      </c>
      <c r="S132" s="155">
        <v>0</v>
      </c>
      <c r="T132" s="156">
        <f t="shared" si="13"/>
        <v>0</v>
      </c>
      <c r="U132" s="35"/>
      <c r="V132" s="35"/>
      <c r="W132" s="35"/>
      <c r="X132" s="35"/>
      <c r="Y132" s="35"/>
      <c r="Z132" s="35"/>
      <c r="AA132" s="35"/>
      <c r="AB132" s="35"/>
      <c r="AC132" s="35"/>
      <c r="AD132" s="35"/>
      <c r="AE132" s="35"/>
      <c r="AR132" s="157" t="s">
        <v>202</v>
      </c>
      <c r="AT132" s="157" t="s">
        <v>197</v>
      </c>
      <c r="AU132" s="157" t="s">
        <v>81</v>
      </c>
      <c r="AY132" s="20" t="s">
        <v>195</v>
      </c>
      <c r="BE132" s="158">
        <f t="shared" si="14"/>
        <v>0</v>
      </c>
      <c r="BF132" s="158">
        <f t="shared" si="15"/>
        <v>0</v>
      </c>
      <c r="BG132" s="158">
        <f t="shared" si="16"/>
        <v>0</v>
      </c>
      <c r="BH132" s="158">
        <f t="shared" si="17"/>
        <v>0</v>
      </c>
      <c r="BI132" s="158">
        <f t="shared" si="18"/>
        <v>0</v>
      </c>
      <c r="BJ132" s="20" t="s">
        <v>79</v>
      </c>
      <c r="BK132" s="158">
        <f t="shared" si="19"/>
        <v>0</v>
      </c>
      <c r="BL132" s="20" t="s">
        <v>202</v>
      </c>
      <c r="BM132" s="157" t="s">
        <v>6687</v>
      </c>
    </row>
    <row r="133" spans="1:65" s="2" customFormat="1" ht="24.2" customHeight="1">
      <c r="A133" s="35"/>
      <c r="B133" s="145"/>
      <c r="C133" s="188" t="s">
        <v>1578</v>
      </c>
      <c r="D133" s="188" t="s">
        <v>282</v>
      </c>
      <c r="E133" s="189" t="s">
        <v>6688</v>
      </c>
      <c r="F133" s="190" t="s">
        <v>6689</v>
      </c>
      <c r="G133" s="191" t="s">
        <v>467</v>
      </c>
      <c r="H133" s="192">
        <v>5</v>
      </c>
      <c r="I133" s="193"/>
      <c r="J133" s="194">
        <f t="shared" si="10"/>
        <v>0</v>
      </c>
      <c r="K133" s="190" t="s">
        <v>6594</v>
      </c>
      <c r="L133" s="195"/>
      <c r="M133" s="196" t="s">
        <v>3</v>
      </c>
      <c r="N133" s="197" t="s">
        <v>43</v>
      </c>
      <c r="O133" s="56"/>
      <c r="P133" s="155">
        <f t="shared" si="11"/>
        <v>0</v>
      </c>
      <c r="Q133" s="155">
        <v>1.87</v>
      </c>
      <c r="R133" s="155">
        <f t="shared" si="12"/>
        <v>9.3500000000000014</v>
      </c>
      <c r="S133" s="155">
        <v>0</v>
      </c>
      <c r="T133" s="156">
        <f t="shared" si="13"/>
        <v>0</v>
      </c>
      <c r="U133" s="35"/>
      <c r="V133" s="35"/>
      <c r="W133" s="35"/>
      <c r="X133" s="35"/>
      <c r="Y133" s="35"/>
      <c r="Z133" s="35"/>
      <c r="AA133" s="35"/>
      <c r="AB133" s="35"/>
      <c r="AC133" s="35"/>
      <c r="AD133" s="35"/>
      <c r="AE133" s="35"/>
      <c r="AR133" s="157" t="s">
        <v>249</v>
      </c>
      <c r="AT133" s="157" t="s">
        <v>282</v>
      </c>
      <c r="AU133" s="157" t="s">
        <v>81</v>
      </c>
      <c r="AY133" s="20" t="s">
        <v>195</v>
      </c>
      <c r="BE133" s="158">
        <f t="shared" si="14"/>
        <v>0</v>
      </c>
      <c r="BF133" s="158">
        <f t="shared" si="15"/>
        <v>0</v>
      </c>
      <c r="BG133" s="158">
        <f t="shared" si="16"/>
        <v>0</v>
      </c>
      <c r="BH133" s="158">
        <f t="shared" si="17"/>
        <v>0</v>
      </c>
      <c r="BI133" s="158">
        <f t="shared" si="18"/>
        <v>0</v>
      </c>
      <c r="BJ133" s="20" t="s">
        <v>79</v>
      </c>
      <c r="BK133" s="158">
        <f t="shared" si="19"/>
        <v>0</v>
      </c>
      <c r="BL133" s="20" t="s">
        <v>202</v>
      </c>
      <c r="BM133" s="157" t="s">
        <v>6690</v>
      </c>
    </row>
    <row r="134" spans="1:65" s="2" customFormat="1" ht="24.2" customHeight="1">
      <c r="A134" s="35"/>
      <c r="B134" s="145"/>
      <c r="C134" s="188" t="s">
        <v>1584</v>
      </c>
      <c r="D134" s="188" t="s">
        <v>282</v>
      </c>
      <c r="E134" s="189" t="s">
        <v>6691</v>
      </c>
      <c r="F134" s="190" t="s">
        <v>6692</v>
      </c>
      <c r="G134" s="191" t="s">
        <v>467</v>
      </c>
      <c r="H134" s="192">
        <v>10</v>
      </c>
      <c r="I134" s="193"/>
      <c r="J134" s="194">
        <f t="shared" si="10"/>
        <v>0</v>
      </c>
      <c r="K134" s="190" t="s">
        <v>6619</v>
      </c>
      <c r="L134" s="195"/>
      <c r="M134" s="196" t="s">
        <v>3</v>
      </c>
      <c r="N134" s="197" t="s">
        <v>43</v>
      </c>
      <c r="O134" s="56"/>
      <c r="P134" s="155">
        <f t="shared" si="11"/>
        <v>0</v>
      </c>
      <c r="Q134" s="155">
        <v>0.5</v>
      </c>
      <c r="R134" s="155">
        <f t="shared" si="12"/>
        <v>5</v>
      </c>
      <c r="S134" s="155">
        <v>0</v>
      </c>
      <c r="T134" s="156">
        <f t="shared" si="13"/>
        <v>0</v>
      </c>
      <c r="U134" s="35"/>
      <c r="V134" s="35"/>
      <c r="W134" s="35"/>
      <c r="X134" s="35"/>
      <c r="Y134" s="35"/>
      <c r="Z134" s="35"/>
      <c r="AA134" s="35"/>
      <c r="AB134" s="35"/>
      <c r="AC134" s="35"/>
      <c r="AD134" s="35"/>
      <c r="AE134" s="35"/>
      <c r="AR134" s="157" t="s">
        <v>249</v>
      </c>
      <c r="AT134" s="157" t="s">
        <v>282</v>
      </c>
      <c r="AU134" s="157" t="s">
        <v>81</v>
      </c>
      <c r="AY134" s="20" t="s">
        <v>195</v>
      </c>
      <c r="BE134" s="158">
        <f t="shared" si="14"/>
        <v>0</v>
      </c>
      <c r="BF134" s="158">
        <f t="shared" si="15"/>
        <v>0</v>
      </c>
      <c r="BG134" s="158">
        <f t="shared" si="16"/>
        <v>0</v>
      </c>
      <c r="BH134" s="158">
        <f t="shared" si="17"/>
        <v>0</v>
      </c>
      <c r="BI134" s="158">
        <f t="shared" si="18"/>
        <v>0</v>
      </c>
      <c r="BJ134" s="20" t="s">
        <v>79</v>
      </c>
      <c r="BK134" s="158">
        <f t="shared" si="19"/>
        <v>0</v>
      </c>
      <c r="BL134" s="20" t="s">
        <v>202</v>
      </c>
      <c r="BM134" s="157" t="s">
        <v>6693</v>
      </c>
    </row>
    <row r="135" spans="1:65" s="2" customFormat="1" ht="24.2" customHeight="1">
      <c r="A135" s="35"/>
      <c r="B135" s="145"/>
      <c r="C135" s="188" t="s">
        <v>1589</v>
      </c>
      <c r="D135" s="188" t="s">
        <v>282</v>
      </c>
      <c r="E135" s="189" t="s">
        <v>6694</v>
      </c>
      <c r="F135" s="190" t="s">
        <v>6695</v>
      </c>
      <c r="G135" s="191" t="s">
        <v>467</v>
      </c>
      <c r="H135" s="192">
        <v>10</v>
      </c>
      <c r="I135" s="193"/>
      <c r="J135" s="194">
        <f t="shared" si="10"/>
        <v>0</v>
      </c>
      <c r="K135" s="190" t="s">
        <v>6594</v>
      </c>
      <c r="L135" s="195"/>
      <c r="M135" s="196" t="s">
        <v>3</v>
      </c>
      <c r="N135" s="197" t="s">
        <v>43</v>
      </c>
      <c r="O135" s="56"/>
      <c r="P135" s="155">
        <f t="shared" si="11"/>
        <v>0</v>
      </c>
      <c r="Q135" s="155">
        <v>0.25</v>
      </c>
      <c r="R135" s="155">
        <f t="shared" si="12"/>
        <v>2.5</v>
      </c>
      <c r="S135" s="155">
        <v>0</v>
      </c>
      <c r="T135" s="156">
        <f t="shared" si="13"/>
        <v>0</v>
      </c>
      <c r="U135" s="35"/>
      <c r="V135" s="35"/>
      <c r="W135" s="35"/>
      <c r="X135" s="35"/>
      <c r="Y135" s="35"/>
      <c r="Z135" s="35"/>
      <c r="AA135" s="35"/>
      <c r="AB135" s="35"/>
      <c r="AC135" s="35"/>
      <c r="AD135" s="35"/>
      <c r="AE135" s="35"/>
      <c r="AR135" s="157" t="s">
        <v>249</v>
      </c>
      <c r="AT135" s="157" t="s">
        <v>282</v>
      </c>
      <c r="AU135" s="157" t="s">
        <v>81</v>
      </c>
      <c r="AY135" s="20" t="s">
        <v>195</v>
      </c>
      <c r="BE135" s="158">
        <f t="shared" si="14"/>
        <v>0</v>
      </c>
      <c r="BF135" s="158">
        <f t="shared" si="15"/>
        <v>0</v>
      </c>
      <c r="BG135" s="158">
        <f t="shared" si="16"/>
        <v>0</v>
      </c>
      <c r="BH135" s="158">
        <f t="shared" si="17"/>
        <v>0</v>
      </c>
      <c r="BI135" s="158">
        <f t="shared" si="18"/>
        <v>0</v>
      </c>
      <c r="BJ135" s="20" t="s">
        <v>79</v>
      </c>
      <c r="BK135" s="158">
        <f t="shared" si="19"/>
        <v>0</v>
      </c>
      <c r="BL135" s="20" t="s">
        <v>202</v>
      </c>
      <c r="BM135" s="157" t="s">
        <v>6696</v>
      </c>
    </row>
    <row r="136" spans="1:65" s="2" customFormat="1" ht="24.2" customHeight="1">
      <c r="A136" s="35"/>
      <c r="B136" s="145"/>
      <c r="C136" s="188" t="s">
        <v>1597</v>
      </c>
      <c r="D136" s="188" t="s">
        <v>282</v>
      </c>
      <c r="E136" s="189" t="s">
        <v>6697</v>
      </c>
      <c r="F136" s="190" t="s">
        <v>6698</v>
      </c>
      <c r="G136" s="191" t="s">
        <v>467</v>
      </c>
      <c r="H136" s="192">
        <v>5</v>
      </c>
      <c r="I136" s="193"/>
      <c r="J136" s="194">
        <f t="shared" si="10"/>
        <v>0</v>
      </c>
      <c r="K136" s="190" t="s">
        <v>6619</v>
      </c>
      <c r="L136" s="195"/>
      <c r="M136" s="196" t="s">
        <v>3</v>
      </c>
      <c r="N136" s="197" t="s">
        <v>43</v>
      </c>
      <c r="O136" s="56"/>
      <c r="P136" s="155">
        <f t="shared" si="11"/>
        <v>0</v>
      </c>
      <c r="Q136" s="155">
        <v>0.58499999999999996</v>
      </c>
      <c r="R136" s="155">
        <f t="shared" si="12"/>
        <v>2.9249999999999998</v>
      </c>
      <c r="S136" s="155">
        <v>0</v>
      </c>
      <c r="T136" s="156">
        <f t="shared" si="13"/>
        <v>0</v>
      </c>
      <c r="U136" s="35"/>
      <c r="V136" s="35"/>
      <c r="W136" s="35"/>
      <c r="X136" s="35"/>
      <c r="Y136" s="35"/>
      <c r="Z136" s="35"/>
      <c r="AA136" s="35"/>
      <c r="AB136" s="35"/>
      <c r="AC136" s="35"/>
      <c r="AD136" s="35"/>
      <c r="AE136" s="35"/>
      <c r="AR136" s="157" t="s">
        <v>249</v>
      </c>
      <c r="AT136" s="157" t="s">
        <v>282</v>
      </c>
      <c r="AU136" s="157" t="s">
        <v>81</v>
      </c>
      <c r="AY136" s="20" t="s">
        <v>195</v>
      </c>
      <c r="BE136" s="158">
        <f t="shared" si="14"/>
        <v>0</v>
      </c>
      <c r="BF136" s="158">
        <f t="shared" si="15"/>
        <v>0</v>
      </c>
      <c r="BG136" s="158">
        <f t="shared" si="16"/>
        <v>0</v>
      </c>
      <c r="BH136" s="158">
        <f t="shared" si="17"/>
        <v>0</v>
      </c>
      <c r="BI136" s="158">
        <f t="shared" si="18"/>
        <v>0</v>
      </c>
      <c r="BJ136" s="20" t="s">
        <v>79</v>
      </c>
      <c r="BK136" s="158">
        <f t="shared" si="19"/>
        <v>0</v>
      </c>
      <c r="BL136" s="20" t="s">
        <v>202</v>
      </c>
      <c r="BM136" s="157" t="s">
        <v>6699</v>
      </c>
    </row>
    <row r="137" spans="1:65" s="2" customFormat="1" ht="24.2" customHeight="1">
      <c r="A137" s="35"/>
      <c r="B137" s="145"/>
      <c r="C137" s="188" t="s">
        <v>1602</v>
      </c>
      <c r="D137" s="188" t="s">
        <v>282</v>
      </c>
      <c r="E137" s="189" t="s">
        <v>6700</v>
      </c>
      <c r="F137" s="190" t="s">
        <v>6701</v>
      </c>
      <c r="G137" s="191" t="s">
        <v>467</v>
      </c>
      <c r="H137" s="192">
        <v>5</v>
      </c>
      <c r="I137" s="193"/>
      <c r="J137" s="194">
        <f t="shared" si="10"/>
        <v>0</v>
      </c>
      <c r="K137" s="190" t="s">
        <v>6594</v>
      </c>
      <c r="L137" s="195"/>
      <c r="M137" s="196" t="s">
        <v>3</v>
      </c>
      <c r="N137" s="197" t="s">
        <v>43</v>
      </c>
      <c r="O137" s="56"/>
      <c r="P137" s="155">
        <f t="shared" si="11"/>
        <v>0</v>
      </c>
      <c r="Q137" s="155">
        <v>5.3999999999999999E-2</v>
      </c>
      <c r="R137" s="155">
        <f t="shared" si="12"/>
        <v>0.27</v>
      </c>
      <c r="S137" s="155">
        <v>0</v>
      </c>
      <c r="T137" s="156">
        <f t="shared" si="13"/>
        <v>0</v>
      </c>
      <c r="U137" s="35"/>
      <c r="V137" s="35"/>
      <c r="W137" s="35"/>
      <c r="X137" s="35"/>
      <c r="Y137" s="35"/>
      <c r="Z137" s="35"/>
      <c r="AA137" s="35"/>
      <c r="AB137" s="35"/>
      <c r="AC137" s="35"/>
      <c r="AD137" s="35"/>
      <c r="AE137" s="35"/>
      <c r="AR137" s="157" t="s">
        <v>249</v>
      </c>
      <c r="AT137" s="157" t="s">
        <v>282</v>
      </c>
      <c r="AU137" s="157" t="s">
        <v>81</v>
      </c>
      <c r="AY137" s="20" t="s">
        <v>195</v>
      </c>
      <c r="BE137" s="158">
        <f t="shared" si="14"/>
        <v>0</v>
      </c>
      <c r="BF137" s="158">
        <f t="shared" si="15"/>
        <v>0</v>
      </c>
      <c r="BG137" s="158">
        <f t="shared" si="16"/>
        <v>0</v>
      </c>
      <c r="BH137" s="158">
        <f t="shared" si="17"/>
        <v>0</v>
      </c>
      <c r="BI137" s="158">
        <f t="shared" si="18"/>
        <v>0</v>
      </c>
      <c r="BJ137" s="20" t="s">
        <v>79</v>
      </c>
      <c r="BK137" s="158">
        <f t="shared" si="19"/>
        <v>0</v>
      </c>
      <c r="BL137" s="20" t="s">
        <v>202</v>
      </c>
      <c r="BM137" s="157" t="s">
        <v>6702</v>
      </c>
    </row>
    <row r="138" spans="1:65" s="2" customFormat="1" ht="24.2" customHeight="1">
      <c r="A138" s="35"/>
      <c r="B138" s="145"/>
      <c r="C138" s="188" t="s">
        <v>1610</v>
      </c>
      <c r="D138" s="188" t="s">
        <v>282</v>
      </c>
      <c r="E138" s="189" t="s">
        <v>6703</v>
      </c>
      <c r="F138" s="190" t="s">
        <v>6704</v>
      </c>
      <c r="G138" s="191" t="s">
        <v>467</v>
      </c>
      <c r="H138" s="192">
        <v>5</v>
      </c>
      <c r="I138" s="193"/>
      <c r="J138" s="194">
        <f t="shared" si="10"/>
        <v>0</v>
      </c>
      <c r="K138" s="190" t="s">
        <v>6594</v>
      </c>
      <c r="L138" s="195"/>
      <c r="M138" s="196" t="s">
        <v>3</v>
      </c>
      <c r="N138" s="197" t="s">
        <v>43</v>
      </c>
      <c r="O138" s="56"/>
      <c r="P138" s="155">
        <f t="shared" si="11"/>
        <v>0</v>
      </c>
      <c r="Q138" s="155">
        <v>6.8000000000000005E-2</v>
      </c>
      <c r="R138" s="155">
        <f t="shared" si="12"/>
        <v>0.34</v>
      </c>
      <c r="S138" s="155">
        <v>0</v>
      </c>
      <c r="T138" s="156">
        <f t="shared" si="13"/>
        <v>0</v>
      </c>
      <c r="U138" s="35"/>
      <c r="V138" s="35"/>
      <c r="W138" s="35"/>
      <c r="X138" s="35"/>
      <c r="Y138" s="35"/>
      <c r="Z138" s="35"/>
      <c r="AA138" s="35"/>
      <c r="AB138" s="35"/>
      <c r="AC138" s="35"/>
      <c r="AD138" s="35"/>
      <c r="AE138" s="35"/>
      <c r="AR138" s="157" t="s">
        <v>249</v>
      </c>
      <c r="AT138" s="157" t="s">
        <v>282</v>
      </c>
      <c r="AU138" s="157" t="s">
        <v>81</v>
      </c>
      <c r="AY138" s="20" t="s">
        <v>195</v>
      </c>
      <c r="BE138" s="158">
        <f t="shared" si="14"/>
        <v>0</v>
      </c>
      <c r="BF138" s="158">
        <f t="shared" si="15"/>
        <v>0</v>
      </c>
      <c r="BG138" s="158">
        <f t="shared" si="16"/>
        <v>0</v>
      </c>
      <c r="BH138" s="158">
        <f t="shared" si="17"/>
        <v>0</v>
      </c>
      <c r="BI138" s="158">
        <f t="shared" si="18"/>
        <v>0</v>
      </c>
      <c r="BJ138" s="20" t="s">
        <v>79</v>
      </c>
      <c r="BK138" s="158">
        <f t="shared" si="19"/>
        <v>0</v>
      </c>
      <c r="BL138" s="20" t="s">
        <v>202</v>
      </c>
      <c r="BM138" s="157" t="s">
        <v>6705</v>
      </c>
    </row>
    <row r="139" spans="1:65" s="2" customFormat="1" ht="24.2" customHeight="1">
      <c r="A139" s="35"/>
      <c r="B139" s="145"/>
      <c r="C139" s="188" t="s">
        <v>1615</v>
      </c>
      <c r="D139" s="188" t="s">
        <v>282</v>
      </c>
      <c r="E139" s="189" t="s">
        <v>6706</v>
      </c>
      <c r="F139" s="190" t="s">
        <v>6707</v>
      </c>
      <c r="G139" s="191" t="s">
        <v>467</v>
      </c>
      <c r="H139" s="192">
        <v>24</v>
      </c>
      <c r="I139" s="193"/>
      <c r="J139" s="194">
        <f t="shared" si="10"/>
        <v>0</v>
      </c>
      <c r="K139" s="190" t="s">
        <v>6594</v>
      </c>
      <c r="L139" s="195"/>
      <c r="M139" s="196" t="s">
        <v>3</v>
      </c>
      <c r="N139" s="197" t="s">
        <v>43</v>
      </c>
      <c r="O139" s="56"/>
      <c r="P139" s="155">
        <f t="shared" si="11"/>
        <v>0</v>
      </c>
      <c r="Q139" s="155">
        <v>2E-3</v>
      </c>
      <c r="R139" s="155">
        <f t="shared" si="12"/>
        <v>4.8000000000000001E-2</v>
      </c>
      <c r="S139" s="155">
        <v>0</v>
      </c>
      <c r="T139" s="156">
        <f t="shared" si="13"/>
        <v>0</v>
      </c>
      <c r="U139" s="35"/>
      <c r="V139" s="35"/>
      <c r="W139" s="35"/>
      <c r="X139" s="35"/>
      <c r="Y139" s="35"/>
      <c r="Z139" s="35"/>
      <c r="AA139" s="35"/>
      <c r="AB139" s="35"/>
      <c r="AC139" s="35"/>
      <c r="AD139" s="35"/>
      <c r="AE139" s="35"/>
      <c r="AR139" s="157" t="s">
        <v>249</v>
      </c>
      <c r="AT139" s="157" t="s">
        <v>282</v>
      </c>
      <c r="AU139" s="157" t="s">
        <v>81</v>
      </c>
      <c r="AY139" s="20" t="s">
        <v>195</v>
      </c>
      <c r="BE139" s="158">
        <f t="shared" si="14"/>
        <v>0</v>
      </c>
      <c r="BF139" s="158">
        <f t="shared" si="15"/>
        <v>0</v>
      </c>
      <c r="BG139" s="158">
        <f t="shared" si="16"/>
        <v>0</v>
      </c>
      <c r="BH139" s="158">
        <f t="shared" si="17"/>
        <v>0</v>
      </c>
      <c r="BI139" s="158">
        <f t="shared" si="18"/>
        <v>0</v>
      </c>
      <c r="BJ139" s="20" t="s">
        <v>79</v>
      </c>
      <c r="BK139" s="158">
        <f t="shared" si="19"/>
        <v>0</v>
      </c>
      <c r="BL139" s="20" t="s">
        <v>202</v>
      </c>
      <c r="BM139" s="157" t="s">
        <v>6708</v>
      </c>
    </row>
    <row r="140" spans="1:65" s="2" customFormat="1" ht="24.2" customHeight="1">
      <c r="A140" s="35"/>
      <c r="B140" s="145"/>
      <c r="C140" s="146" t="s">
        <v>1455</v>
      </c>
      <c r="D140" s="146" t="s">
        <v>197</v>
      </c>
      <c r="E140" s="147" t="s">
        <v>6709</v>
      </c>
      <c r="F140" s="148" t="s">
        <v>6710</v>
      </c>
      <c r="G140" s="149" t="s">
        <v>467</v>
      </c>
      <c r="H140" s="150">
        <v>2</v>
      </c>
      <c r="I140" s="151"/>
      <c r="J140" s="152">
        <f t="shared" si="10"/>
        <v>0</v>
      </c>
      <c r="K140" s="148" t="s">
        <v>6594</v>
      </c>
      <c r="L140" s="36"/>
      <c r="M140" s="153" t="s">
        <v>3</v>
      </c>
      <c r="N140" s="154" t="s">
        <v>43</v>
      </c>
      <c r="O140" s="56"/>
      <c r="P140" s="155">
        <f t="shared" si="11"/>
        <v>0</v>
      </c>
      <c r="Q140" s="155">
        <v>0.1056</v>
      </c>
      <c r="R140" s="155">
        <f t="shared" si="12"/>
        <v>0.2112</v>
      </c>
      <c r="S140" s="155">
        <v>0</v>
      </c>
      <c r="T140" s="156">
        <f t="shared" si="13"/>
        <v>0</v>
      </c>
      <c r="U140" s="35"/>
      <c r="V140" s="35"/>
      <c r="W140" s="35"/>
      <c r="X140" s="35"/>
      <c r="Y140" s="35"/>
      <c r="Z140" s="35"/>
      <c r="AA140" s="35"/>
      <c r="AB140" s="35"/>
      <c r="AC140" s="35"/>
      <c r="AD140" s="35"/>
      <c r="AE140" s="35"/>
      <c r="AR140" s="157" t="s">
        <v>202</v>
      </c>
      <c r="AT140" s="157" t="s">
        <v>197</v>
      </c>
      <c r="AU140" s="157" t="s">
        <v>81</v>
      </c>
      <c r="AY140" s="20" t="s">
        <v>195</v>
      </c>
      <c r="BE140" s="158">
        <f t="shared" si="14"/>
        <v>0</v>
      </c>
      <c r="BF140" s="158">
        <f t="shared" si="15"/>
        <v>0</v>
      </c>
      <c r="BG140" s="158">
        <f t="shared" si="16"/>
        <v>0</v>
      </c>
      <c r="BH140" s="158">
        <f t="shared" si="17"/>
        <v>0</v>
      </c>
      <c r="BI140" s="158">
        <f t="shared" si="18"/>
        <v>0</v>
      </c>
      <c r="BJ140" s="20" t="s">
        <v>79</v>
      </c>
      <c r="BK140" s="158">
        <f t="shared" si="19"/>
        <v>0</v>
      </c>
      <c r="BL140" s="20" t="s">
        <v>202</v>
      </c>
      <c r="BM140" s="157" t="s">
        <v>6711</v>
      </c>
    </row>
    <row r="141" spans="1:65" s="2" customFormat="1" ht="24.2" customHeight="1">
      <c r="A141" s="35"/>
      <c r="B141" s="145"/>
      <c r="C141" s="146" t="s">
        <v>2068</v>
      </c>
      <c r="D141" s="146" t="s">
        <v>197</v>
      </c>
      <c r="E141" s="147" t="s">
        <v>6712</v>
      </c>
      <c r="F141" s="148" t="s">
        <v>6713</v>
      </c>
      <c r="G141" s="149" t="s">
        <v>467</v>
      </c>
      <c r="H141" s="150">
        <v>3</v>
      </c>
      <c r="I141" s="151"/>
      <c r="J141" s="152">
        <f t="shared" si="10"/>
        <v>0</v>
      </c>
      <c r="K141" s="148" t="s">
        <v>6594</v>
      </c>
      <c r="L141" s="36"/>
      <c r="M141" s="153" t="s">
        <v>3</v>
      </c>
      <c r="N141" s="154" t="s">
        <v>43</v>
      </c>
      <c r="O141" s="56"/>
      <c r="P141" s="155">
        <f t="shared" si="11"/>
        <v>0</v>
      </c>
      <c r="Q141" s="155">
        <v>0.1056</v>
      </c>
      <c r="R141" s="155">
        <f t="shared" si="12"/>
        <v>0.31679999999999997</v>
      </c>
      <c r="S141" s="155">
        <v>0</v>
      </c>
      <c r="T141" s="156">
        <f t="shared" si="13"/>
        <v>0</v>
      </c>
      <c r="U141" s="35"/>
      <c r="V141" s="35"/>
      <c r="W141" s="35"/>
      <c r="X141" s="35"/>
      <c r="Y141" s="35"/>
      <c r="Z141" s="35"/>
      <c r="AA141" s="35"/>
      <c r="AB141" s="35"/>
      <c r="AC141" s="35"/>
      <c r="AD141" s="35"/>
      <c r="AE141" s="35"/>
      <c r="AR141" s="157" t="s">
        <v>79</v>
      </c>
      <c r="AT141" s="157" t="s">
        <v>197</v>
      </c>
      <c r="AU141" s="157" t="s">
        <v>81</v>
      </c>
      <c r="AY141" s="20" t="s">
        <v>195</v>
      </c>
      <c r="BE141" s="158">
        <f t="shared" si="14"/>
        <v>0</v>
      </c>
      <c r="BF141" s="158">
        <f t="shared" si="15"/>
        <v>0</v>
      </c>
      <c r="BG141" s="158">
        <f t="shared" si="16"/>
        <v>0</v>
      </c>
      <c r="BH141" s="158">
        <f t="shared" si="17"/>
        <v>0</v>
      </c>
      <c r="BI141" s="158">
        <f t="shared" si="18"/>
        <v>0</v>
      </c>
      <c r="BJ141" s="20" t="s">
        <v>79</v>
      </c>
      <c r="BK141" s="158">
        <f t="shared" si="19"/>
        <v>0</v>
      </c>
      <c r="BL141" s="20" t="s">
        <v>79</v>
      </c>
      <c r="BM141" s="157" t="s">
        <v>6714</v>
      </c>
    </row>
    <row r="142" spans="1:65" s="2" customFormat="1" ht="24.2" customHeight="1">
      <c r="A142" s="35"/>
      <c r="B142" s="145"/>
      <c r="C142" s="146" t="s">
        <v>2073</v>
      </c>
      <c r="D142" s="146" t="s">
        <v>197</v>
      </c>
      <c r="E142" s="147" t="s">
        <v>6715</v>
      </c>
      <c r="F142" s="148" t="s">
        <v>6716</v>
      </c>
      <c r="G142" s="149" t="s">
        <v>467</v>
      </c>
      <c r="H142" s="150">
        <v>2</v>
      </c>
      <c r="I142" s="151"/>
      <c r="J142" s="152">
        <f t="shared" si="10"/>
        <v>0</v>
      </c>
      <c r="K142" s="148" t="s">
        <v>6594</v>
      </c>
      <c r="L142" s="36"/>
      <c r="M142" s="153" t="s">
        <v>3</v>
      </c>
      <c r="N142" s="154" t="s">
        <v>43</v>
      </c>
      <c r="O142" s="56"/>
      <c r="P142" s="155">
        <f t="shared" si="11"/>
        <v>0</v>
      </c>
      <c r="Q142" s="155">
        <v>0.10661</v>
      </c>
      <c r="R142" s="155">
        <f t="shared" si="12"/>
        <v>0.21321999999999999</v>
      </c>
      <c r="S142" s="155">
        <v>0</v>
      </c>
      <c r="T142" s="156">
        <f t="shared" si="13"/>
        <v>0</v>
      </c>
      <c r="U142" s="35"/>
      <c r="V142" s="35"/>
      <c r="W142" s="35"/>
      <c r="X142" s="35"/>
      <c r="Y142" s="35"/>
      <c r="Z142" s="35"/>
      <c r="AA142" s="35"/>
      <c r="AB142" s="35"/>
      <c r="AC142" s="35"/>
      <c r="AD142" s="35"/>
      <c r="AE142" s="35"/>
      <c r="AR142" s="157" t="s">
        <v>79</v>
      </c>
      <c r="AT142" s="157" t="s">
        <v>197</v>
      </c>
      <c r="AU142" s="157" t="s">
        <v>81</v>
      </c>
      <c r="AY142" s="20" t="s">
        <v>195</v>
      </c>
      <c r="BE142" s="158">
        <f t="shared" si="14"/>
        <v>0</v>
      </c>
      <c r="BF142" s="158">
        <f t="shared" si="15"/>
        <v>0</v>
      </c>
      <c r="BG142" s="158">
        <f t="shared" si="16"/>
        <v>0</v>
      </c>
      <c r="BH142" s="158">
        <f t="shared" si="17"/>
        <v>0</v>
      </c>
      <c r="BI142" s="158">
        <f t="shared" si="18"/>
        <v>0</v>
      </c>
      <c r="BJ142" s="20" t="s">
        <v>79</v>
      </c>
      <c r="BK142" s="158">
        <f t="shared" si="19"/>
        <v>0</v>
      </c>
      <c r="BL142" s="20" t="s">
        <v>79</v>
      </c>
      <c r="BM142" s="157" t="s">
        <v>6717</v>
      </c>
    </row>
    <row r="143" spans="1:65" s="2" customFormat="1" ht="24.2" customHeight="1">
      <c r="A143" s="35"/>
      <c r="B143" s="145"/>
      <c r="C143" s="146" t="s">
        <v>1916</v>
      </c>
      <c r="D143" s="146" t="s">
        <v>197</v>
      </c>
      <c r="E143" s="147" t="s">
        <v>6718</v>
      </c>
      <c r="F143" s="148" t="s">
        <v>6719</v>
      </c>
      <c r="G143" s="149" t="s">
        <v>467</v>
      </c>
      <c r="H143" s="150">
        <v>1</v>
      </c>
      <c r="I143" s="151"/>
      <c r="J143" s="152">
        <f t="shared" si="10"/>
        <v>0</v>
      </c>
      <c r="K143" s="148" t="s">
        <v>6594</v>
      </c>
      <c r="L143" s="36"/>
      <c r="M143" s="153" t="s">
        <v>3</v>
      </c>
      <c r="N143" s="154" t="s">
        <v>43</v>
      </c>
      <c r="O143" s="56"/>
      <c r="P143" s="155">
        <f t="shared" si="11"/>
        <v>0</v>
      </c>
      <c r="Q143" s="155">
        <v>0.10661</v>
      </c>
      <c r="R143" s="155">
        <f t="shared" si="12"/>
        <v>0.10661</v>
      </c>
      <c r="S143" s="155">
        <v>0</v>
      </c>
      <c r="T143" s="156">
        <f t="shared" si="13"/>
        <v>0</v>
      </c>
      <c r="U143" s="35"/>
      <c r="V143" s="35"/>
      <c r="W143" s="35"/>
      <c r="X143" s="35"/>
      <c r="Y143" s="35"/>
      <c r="Z143" s="35"/>
      <c r="AA143" s="35"/>
      <c r="AB143" s="35"/>
      <c r="AC143" s="35"/>
      <c r="AD143" s="35"/>
      <c r="AE143" s="35"/>
      <c r="AR143" s="157" t="s">
        <v>79</v>
      </c>
      <c r="AT143" s="157" t="s">
        <v>197</v>
      </c>
      <c r="AU143" s="157" t="s">
        <v>81</v>
      </c>
      <c r="AY143" s="20" t="s">
        <v>195</v>
      </c>
      <c r="BE143" s="158">
        <f t="shared" si="14"/>
        <v>0</v>
      </c>
      <c r="BF143" s="158">
        <f t="shared" si="15"/>
        <v>0</v>
      </c>
      <c r="BG143" s="158">
        <f t="shared" si="16"/>
        <v>0</v>
      </c>
      <c r="BH143" s="158">
        <f t="shared" si="17"/>
        <v>0</v>
      </c>
      <c r="BI143" s="158">
        <f t="shared" si="18"/>
        <v>0</v>
      </c>
      <c r="BJ143" s="20" t="s">
        <v>79</v>
      </c>
      <c r="BK143" s="158">
        <f t="shared" si="19"/>
        <v>0</v>
      </c>
      <c r="BL143" s="20" t="s">
        <v>79</v>
      </c>
      <c r="BM143" s="157" t="s">
        <v>6720</v>
      </c>
    </row>
    <row r="144" spans="1:65" s="2" customFormat="1" ht="24.2" customHeight="1">
      <c r="A144" s="35"/>
      <c r="B144" s="145"/>
      <c r="C144" s="146" t="s">
        <v>2077</v>
      </c>
      <c r="D144" s="146" t="s">
        <v>197</v>
      </c>
      <c r="E144" s="147" t="s">
        <v>6721</v>
      </c>
      <c r="F144" s="148" t="s">
        <v>6722</v>
      </c>
      <c r="G144" s="149" t="s">
        <v>467</v>
      </c>
      <c r="H144" s="150">
        <v>1</v>
      </c>
      <c r="I144" s="151"/>
      <c r="J144" s="152">
        <f t="shared" si="10"/>
        <v>0</v>
      </c>
      <c r="K144" s="148" t="s">
        <v>6594</v>
      </c>
      <c r="L144" s="36"/>
      <c r="M144" s="153" t="s">
        <v>3</v>
      </c>
      <c r="N144" s="154" t="s">
        <v>43</v>
      </c>
      <c r="O144" s="56"/>
      <c r="P144" s="155">
        <f t="shared" si="11"/>
        <v>0</v>
      </c>
      <c r="Q144" s="155">
        <v>0.10761999999999999</v>
      </c>
      <c r="R144" s="155">
        <f t="shared" si="12"/>
        <v>0.10761999999999999</v>
      </c>
      <c r="S144" s="155">
        <v>0</v>
      </c>
      <c r="T144" s="156">
        <f t="shared" si="13"/>
        <v>0</v>
      </c>
      <c r="U144" s="35"/>
      <c r="V144" s="35"/>
      <c r="W144" s="35"/>
      <c r="X144" s="35"/>
      <c r="Y144" s="35"/>
      <c r="Z144" s="35"/>
      <c r="AA144" s="35"/>
      <c r="AB144" s="35"/>
      <c r="AC144" s="35"/>
      <c r="AD144" s="35"/>
      <c r="AE144" s="35"/>
      <c r="AR144" s="157" t="s">
        <v>79</v>
      </c>
      <c r="AT144" s="157" t="s">
        <v>197</v>
      </c>
      <c r="AU144" s="157" t="s">
        <v>81</v>
      </c>
      <c r="AY144" s="20" t="s">
        <v>195</v>
      </c>
      <c r="BE144" s="158">
        <f t="shared" si="14"/>
        <v>0</v>
      </c>
      <c r="BF144" s="158">
        <f t="shared" si="15"/>
        <v>0</v>
      </c>
      <c r="BG144" s="158">
        <f t="shared" si="16"/>
        <v>0</v>
      </c>
      <c r="BH144" s="158">
        <f t="shared" si="17"/>
        <v>0</v>
      </c>
      <c r="BI144" s="158">
        <f t="shared" si="18"/>
        <v>0</v>
      </c>
      <c r="BJ144" s="20" t="s">
        <v>79</v>
      </c>
      <c r="BK144" s="158">
        <f t="shared" si="19"/>
        <v>0</v>
      </c>
      <c r="BL144" s="20" t="s">
        <v>79</v>
      </c>
      <c r="BM144" s="157" t="s">
        <v>6723</v>
      </c>
    </row>
    <row r="145" spans="1:65" s="2" customFormat="1" ht="24.2" customHeight="1">
      <c r="A145" s="35"/>
      <c r="B145" s="145"/>
      <c r="C145" s="146" t="s">
        <v>1924</v>
      </c>
      <c r="D145" s="146" t="s">
        <v>197</v>
      </c>
      <c r="E145" s="147" t="s">
        <v>6724</v>
      </c>
      <c r="F145" s="148" t="s">
        <v>6725</v>
      </c>
      <c r="G145" s="149" t="s">
        <v>467</v>
      </c>
      <c r="H145" s="150">
        <v>1</v>
      </c>
      <c r="I145" s="151"/>
      <c r="J145" s="152">
        <f t="shared" si="10"/>
        <v>0</v>
      </c>
      <c r="K145" s="148" t="s">
        <v>6594</v>
      </c>
      <c r="L145" s="36"/>
      <c r="M145" s="153" t="s">
        <v>3</v>
      </c>
      <c r="N145" s="154" t="s">
        <v>43</v>
      </c>
      <c r="O145" s="56"/>
      <c r="P145" s="155">
        <f t="shared" si="11"/>
        <v>0</v>
      </c>
      <c r="Q145" s="155">
        <v>0.110448</v>
      </c>
      <c r="R145" s="155">
        <f t="shared" si="12"/>
        <v>0.110448</v>
      </c>
      <c r="S145" s="155">
        <v>0</v>
      </c>
      <c r="T145" s="156">
        <f t="shared" si="13"/>
        <v>0</v>
      </c>
      <c r="U145" s="35"/>
      <c r="V145" s="35"/>
      <c r="W145" s="35"/>
      <c r="X145" s="35"/>
      <c r="Y145" s="35"/>
      <c r="Z145" s="35"/>
      <c r="AA145" s="35"/>
      <c r="AB145" s="35"/>
      <c r="AC145" s="35"/>
      <c r="AD145" s="35"/>
      <c r="AE145" s="35"/>
      <c r="AR145" s="157" t="s">
        <v>79</v>
      </c>
      <c r="AT145" s="157" t="s">
        <v>197</v>
      </c>
      <c r="AU145" s="157" t="s">
        <v>81</v>
      </c>
      <c r="AY145" s="20" t="s">
        <v>195</v>
      </c>
      <c r="BE145" s="158">
        <f t="shared" si="14"/>
        <v>0</v>
      </c>
      <c r="BF145" s="158">
        <f t="shared" si="15"/>
        <v>0</v>
      </c>
      <c r="BG145" s="158">
        <f t="shared" si="16"/>
        <v>0</v>
      </c>
      <c r="BH145" s="158">
        <f t="shared" si="17"/>
        <v>0</v>
      </c>
      <c r="BI145" s="158">
        <f t="shared" si="18"/>
        <v>0</v>
      </c>
      <c r="BJ145" s="20" t="s">
        <v>79</v>
      </c>
      <c r="BK145" s="158">
        <f t="shared" si="19"/>
        <v>0</v>
      </c>
      <c r="BL145" s="20" t="s">
        <v>79</v>
      </c>
      <c r="BM145" s="157" t="s">
        <v>6726</v>
      </c>
    </row>
    <row r="146" spans="1:65" s="2" customFormat="1" ht="24.2" customHeight="1">
      <c r="A146" s="35"/>
      <c r="B146" s="145"/>
      <c r="C146" s="146" t="s">
        <v>1912</v>
      </c>
      <c r="D146" s="146" t="s">
        <v>197</v>
      </c>
      <c r="E146" s="147" t="s">
        <v>6727</v>
      </c>
      <c r="F146" s="148" t="s">
        <v>6728</v>
      </c>
      <c r="G146" s="149" t="s">
        <v>467</v>
      </c>
      <c r="H146" s="150">
        <v>10</v>
      </c>
      <c r="I146" s="151"/>
      <c r="J146" s="152">
        <f t="shared" si="10"/>
        <v>0</v>
      </c>
      <c r="K146" s="148" t="s">
        <v>6594</v>
      </c>
      <c r="L146" s="36"/>
      <c r="M146" s="153" t="s">
        <v>3</v>
      </c>
      <c r="N146" s="154" t="s">
        <v>43</v>
      </c>
      <c r="O146" s="56"/>
      <c r="P146" s="155">
        <f t="shared" si="11"/>
        <v>0</v>
      </c>
      <c r="Q146" s="155">
        <v>2.4240000000000001E-2</v>
      </c>
      <c r="R146" s="155">
        <f t="shared" si="12"/>
        <v>0.2424</v>
      </c>
      <c r="S146" s="155">
        <v>0</v>
      </c>
      <c r="T146" s="156">
        <f t="shared" si="13"/>
        <v>0</v>
      </c>
      <c r="U146" s="35"/>
      <c r="V146" s="35"/>
      <c r="W146" s="35"/>
      <c r="X146" s="35"/>
      <c r="Y146" s="35"/>
      <c r="Z146" s="35"/>
      <c r="AA146" s="35"/>
      <c r="AB146" s="35"/>
      <c r="AC146" s="35"/>
      <c r="AD146" s="35"/>
      <c r="AE146" s="35"/>
      <c r="AR146" s="157" t="s">
        <v>79</v>
      </c>
      <c r="AT146" s="157" t="s">
        <v>197</v>
      </c>
      <c r="AU146" s="157" t="s">
        <v>81</v>
      </c>
      <c r="AY146" s="20" t="s">
        <v>195</v>
      </c>
      <c r="BE146" s="158">
        <f t="shared" si="14"/>
        <v>0</v>
      </c>
      <c r="BF146" s="158">
        <f t="shared" si="15"/>
        <v>0</v>
      </c>
      <c r="BG146" s="158">
        <f t="shared" si="16"/>
        <v>0</v>
      </c>
      <c r="BH146" s="158">
        <f t="shared" si="17"/>
        <v>0</v>
      </c>
      <c r="BI146" s="158">
        <f t="shared" si="18"/>
        <v>0</v>
      </c>
      <c r="BJ146" s="20" t="s">
        <v>79</v>
      </c>
      <c r="BK146" s="158">
        <f t="shared" si="19"/>
        <v>0</v>
      </c>
      <c r="BL146" s="20" t="s">
        <v>79</v>
      </c>
      <c r="BM146" s="157" t="s">
        <v>6729</v>
      </c>
    </row>
    <row r="147" spans="1:65" s="2" customFormat="1" ht="24.2" customHeight="1">
      <c r="A147" s="35"/>
      <c r="B147" s="145"/>
      <c r="C147" s="146" t="s">
        <v>1521</v>
      </c>
      <c r="D147" s="146" t="s">
        <v>197</v>
      </c>
      <c r="E147" s="147" t="s">
        <v>6730</v>
      </c>
      <c r="F147" s="148" t="s">
        <v>6731</v>
      </c>
      <c r="G147" s="149" t="s">
        <v>467</v>
      </c>
      <c r="H147" s="150">
        <v>10</v>
      </c>
      <c r="I147" s="151"/>
      <c r="J147" s="152">
        <f t="shared" si="10"/>
        <v>0</v>
      </c>
      <c r="K147" s="148" t="s">
        <v>6594</v>
      </c>
      <c r="L147" s="36"/>
      <c r="M147" s="153" t="s">
        <v>3</v>
      </c>
      <c r="N147" s="154" t="s">
        <v>43</v>
      </c>
      <c r="O147" s="56"/>
      <c r="P147" s="155">
        <f t="shared" si="11"/>
        <v>0</v>
      </c>
      <c r="Q147" s="155">
        <v>0.35248000000000002</v>
      </c>
      <c r="R147" s="155">
        <f t="shared" si="12"/>
        <v>3.5247999999999999</v>
      </c>
      <c r="S147" s="155">
        <v>0</v>
      </c>
      <c r="T147" s="156">
        <f t="shared" si="13"/>
        <v>0</v>
      </c>
      <c r="U147" s="35"/>
      <c r="V147" s="35"/>
      <c r="W147" s="35"/>
      <c r="X147" s="35"/>
      <c r="Y147" s="35"/>
      <c r="Z147" s="35"/>
      <c r="AA147" s="35"/>
      <c r="AB147" s="35"/>
      <c r="AC147" s="35"/>
      <c r="AD147" s="35"/>
      <c r="AE147" s="35"/>
      <c r="AR147" s="157" t="s">
        <v>202</v>
      </c>
      <c r="AT147" s="157" t="s">
        <v>197</v>
      </c>
      <c r="AU147" s="157" t="s">
        <v>81</v>
      </c>
      <c r="AY147" s="20" t="s">
        <v>195</v>
      </c>
      <c r="BE147" s="158">
        <f t="shared" si="14"/>
        <v>0</v>
      </c>
      <c r="BF147" s="158">
        <f t="shared" si="15"/>
        <v>0</v>
      </c>
      <c r="BG147" s="158">
        <f t="shared" si="16"/>
        <v>0</v>
      </c>
      <c r="BH147" s="158">
        <f t="shared" si="17"/>
        <v>0</v>
      </c>
      <c r="BI147" s="158">
        <f t="shared" si="18"/>
        <v>0</v>
      </c>
      <c r="BJ147" s="20" t="s">
        <v>79</v>
      </c>
      <c r="BK147" s="158">
        <f t="shared" si="19"/>
        <v>0</v>
      </c>
      <c r="BL147" s="20" t="s">
        <v>202</v>
      </c>
      <c r="BM147" s="157" t="s">
        <v>6732</v>
      </c>
    </row>
    <row r="148" spans="1:65" s="2" customFormat="1" ht="24.2" customHeight="1">
      <c r="A148" s="35"/>
      <c r="B148" s="145"/>
      <c r="C148" s="146" t="s">
        <v>1619</v>
      </c>
      <c r="D148" s="146" t="s">
        <v>197</v>
      </c>
      <c r="E148" s="147" t="s">
        <v>6733</v>
      </c>
      <c r="F148" s="148" t="s">
        <v>6734</v>
      </c>
      <c r="G148" s="149" t="s">
        <v>467</v>
      </c>
      <c r="H148" s="150">
        <v>5</v>
      </c>
      <c r="I148" s="151"/>
      <c r="J148" s="152">
        <f t="shared" si="10"/>
        <v>0</v>
      </c>
      <c r="K148" s="148" t="s">
        <v>6619</v>
      </c>
      <c r="L148" s="36"/>
      <c r="M148" s="153" t="s">
        <v>3</v>
      </c>
      <c r="N148" s="154" t="s">
        <v>43</v>
      </c>
      <c r="O148" s="56"/>
      <c r="P148" s="155">
        <f t="shared" si="11"/>
        <v>0</v>
      </c>
      <c r="Q148" s="155">
        <v>0.217338</v>
      </c>
      <c r="R148" s="155">
        <f t="shared" si="12"/>
        <v>1.0866899999999999</v>
      </c>
      <c r="S148" s="155">
        <v>0</v>
      </c>
      <c r="T148" s="156">
        <f t="shared" si="13"/>
        <v>0</v>
      </c>
      <c r="U148" s="35"/>
      <c r="V148" s="35"/>
      <c r="W148" s="35"/>
      <c r="X148" s="35"/>
      <c r="Y148" s="35"/>
      <c r="Z148" s="35"/>
      <c r="AA148" s="35"/>
      <c r="AB148" s="35"/>
      <c r="AC148" s="35"/>
      <c r="AD148" s="35"/>
      <c r="AE148" s="35"/>
      <c r="AR148" s="157" t="s">
        <v>202</v>
      </c>
      <c r="AT148" s="157" t="s">
        <v>197</v>
      </c>
      <c r="AU148" s="157" t="s">
        <v>81</v>
      </c>
      <c r="AY148" s="20" t="s">
        <v>195</v>
      </c>
      <c r="BE148" s="158">
        <f t="shared" si="14"/>
        <v>0</v>
      </c>
      <c r="BF148" s="158">
        <f t="shared" si="15"/>
        <v>0</v>
      </c>
      <c r="BG148" s="158">
        <f t="shared" si="16"/>
        <v>0</v>
      </c>
      <c r="BH148" s="158">
        <f t="shared" si="17"/>
        <v>0</v>
      </c>
      <c r="BI148" s="158">
        <f t="shared" si="18"/>
        <v>0</v>
      </c>
      <c r="BJ148" s="20" t="s">
        <v>79</v>
      </c>
      <c r="BK148" s="158">
        <f t="shared" si="19"/>
        <v>0</v>
      </c>
      <c r="BL148" s="20" t="s">
        <v>202</v>
      </c>
      <c r="BM148" s="157" t="s">
        <v>6735</v>
      </c>
    </row>
    <row r="149" spans="1:65" s="2" customFormat="1" ht="14.45" customHeight="1">
      <c r="A149" s="35"/>
      <c r="B149" s="145"/>
      <c r="C149" s="188" t="s">
        <v>1624</v>
      </c>
      <c r="D149" s="188" t="s">
        <v>282</v>
      </c>
      <c r="E149" s="189" t="s">
        <v>6736</v>
      </c>
      <c r="F149" s="190" t="s">
        <v>6737</v>
      </c>
      <c r="G149" s="191" t="s">
        <v>467</v>
      </c>
      <c r="H149" s="192">
        <v>5</v>
      </c>
      <c r="I149" s="193"/>
      <c r="J149" s="194">
        <f t="shared" si="10"/>
        <v>0</v>
      </c>
      <c r="K149" s="190" t="s">
        <v>3</v>
      </c>
      <c r="L149" s="195"/>
      <c r="M149" s="196" t="s">
        <v>3</v>
      </c>
      <c r="N149" s="197" t="s">
        <v>43</v>
      </c>
      <c r="O149" s="56"/>
      <c r="P149" s="155">
        <f t="shared" si="11"/>
        <v>0</v>
      </c>
      <c r="Q149" s="155">
        <v>0</v>
      </c>
      <c r="R149" s="155">
        <f t="shared" si="12"/>
        <v>0</v>
      </c>
      <c r="S149" s="155">
        <v>0</v>
      </c>
      <c r="T149" s="156">
        <f t="shared" si="13"/>
        <v>0</v>
      </c>
      <c r="U149" s="35"/>
      <c r="V149" s="35"/>
      <c r="W149" s="35"/>
      <c r="X149" s="35"/>
      <c r="Y149" s="35"/>
      <c r="Z149" s="35"/>
      <c r="AA149" s="35"/>
      <c r="AB149" s="35"/>
      <c r="AC149" s="35"/>
      <c r="AD149" s="35"/>
      <c r="AE149" s="35"/>
      <c r="AR149" s="157" t="s">
        <v>249</v>
      </c>
      <c r="AT149" s="157" t="s">
        <v>282</v>
      </c>
      <c r="AU149" s="157" t="s">
        <v>81</v>
      </c>
      <c r="AY149" s="20" t="s">
        <v>195</v>
      </c>
      <c r="BE149" s="158">
        <f t="shared" si="14"/>
        <v>0</v>
      </c>
      <c r="BF149" s="158">
        <f t="shared" si="15"/>
        <v>0</v>
      </c>
      <c r="BG149" s="158">
        <f t="shared" si="16"/>
        <v>0</v>
      </c>
      <c r="BH149" s="158">
        <f t="shared" si="17"/>
        <v>0</v>
      </c>
      <c r="BI149" s="158">
        <f t="shared" si="18"/>
        <v>0</v>
      </c>
      <c r="BJ149" s="20" t="s">
        <v>79</v>
      </c>
      <c r="BK149" s="158">
        <f t="shared" si="19"/>
        <v>0</v>
      </c>
      <c r="BL149" s="20" t="s">
        <v>202</v>
      </c>
      <c r="BM149" s="157" t="s">
        <v>6738</v>
      </c>
    </row>
    <row r="150" spans="1:65" s="2" customFormat="1" ht="14.45" customHeight="1">
      <c r="A150" s="35"/>
      <c r="B150" s="145"/>
      <c r="C150" s="146" t="s">
        <v>1526</v>
      </c>
      <c r="D150" s="146" t="s">
        <v>197</v>
      </c>
      <c r="E150" s="147" t="s">
        <v>6739</v>
      </c>
      <c r="F150" s="148" t="s">
        <v>6740</v>
      </c>
      <c r="G150" s="149" t="s">
        <v>321</v>
      </c>
      <c r="H150" s="150">
        <v>145</v>
      </c>
      <c r="I150" s="151"/>
      <c r="J150" s="152">
        <f t="shared" si="10"/>
        <v>0</v>
      </c>
      <c r="K150" s="148" t="s">
        <v>6594</v>
      </c>
      <c r="L150" s="36"/>
      <c r="M150" s="153" t="s">
        <v>3</v>
      </c>
      <c r="N150" s="154" t="s">
        <v>43</v>
      </c>
      <c r="O150" s="56"/>
      <c r="P150" s="155">
        <f t="shared" si="11"/>
        <v>0</v>
      </c>
      <c r="Q150" s="155">
        <v>7.3499999999999998E-5</v>
      </c>
      <c r="R150" s="155">
        <f t="shared" si="12"/>
        <v>1.06575E-2</v>
      </c>
      <c r="S150" s="155">
        <v>0</v>
      </c>
      <c r="T150" s="156">
        <f t="shared" si="13"/>
        <v>0</v>
      </c>
      <c r="U150" s="35"/>
      <c r="V150" s="35"/>
      <c r="W150" s="35"/>
      <c r="X150" s="35"/>
      <c r="Y150" s="35"/>
      <c r="Z150" s="35"/>
      <c r="AA150" s="35"/>
      <c r="AB150" s="35"/>
      <c r="AC150" s="35"/>
      <c r="AD150" s="35"/>
      <c r="AE150" s="35"/>
      <c r="AR150" s="157" t="s">
        <v>202</v>
      </c>
      <c r="AT150" s="157" t="s">
        <v>197</v>
      </c>
      <c r="AU150" s="157" t="s">
        <v>81</v>
      </c>
      <c r="AY150" s="20" t="s">
        <v>195</v>
      </c>
      <c r="BE150" s="158">
        <f t="shared" si="14"/>
        <v>0</v>
      </c>
      <c r="BF150" s="158">
        <f t="shared" si="15"/>
        <v>0</v>
      </c>
      <c r="BG150" s="158">
        <f t="shared" si="16"/>
        <v>0</v>
      </c>
      <c r="BH150" s="158">
        <f t="shared" si="17"/>
        <v>0</v>
      </c>
      <c r="BI150" s="158">
        <f t="shared" si="18"/>
        <v>0</v>
      </c>
      <c r="BJ150" s="20" t="s">
        <v>79</v>
      </c>
      <c r="BK150" s="158">
        <f t="shared" si="19"/>
        <v>0</v>
      </c>
      <c r="BL150" s="20" t="s">
        <v>202</v>
      </c>
      <c r="BM150" s="157" t="s">
        <v>6741</v>
      </c>
    </row>
    <row r="151" spans="1:65" s="2" customFormat="1" ht="14.45" customHeight="1">
      <c r="A151" s="35"/>
      <c r="B151" s="145"/>
      <c r="C151" s="146" t="s">
        <v>2081</v>
      </c>
      <c r="D151" s="146" t="s">
        <v>197</v>
      </c>
      <c r="E151" s="147" t="s">
        <v>6742</v>
      </c>
      <c r="F151" s="148" t="s">
        <v>6743</v>
      </c>
      <c r="G151" s="149" t="s">
        <v>6744</v>
      </c>
      <c r="H151" s="150">
        <v>5</v>
      </c>
      <c r="I151" s="151"/>
      <c r="J151" s="152">
        <f t="shared" si="10"/>
        <v>0</v>
      </c>
      <c r="K151" s="148" t="s">
        <v>3</v>
      </c>
      <c r="L151" s="36"/>
      <c r="M151" s="153" t="s">
        <v>3</v>
      </c>
      <c r="N151" s="154" t="s">
        <v>43</v>
      </c>
      <c r="O151" s="56"/>
      <c r="P151" s="155">
        <f t="shared" si="11"/>
        <v>0</v>
      </c>
      <c r="Q151" s="155">
        <v>0</v>
      </c>
      <c r="R151" s="155">
        <f t="shared" si="12"/>
        <v>0</v>
      </c>
      <c r="S151" s="155">
        <v>0</v>
      </c>
      <c r="T151" s="156">
        <f t="shared" si="13"/>
        <v>0</v>
      </c>
      <c r="U151" s="35"/>
      <c r="V151" s="35"/>
      <c r="W151" s="35"/>
      <c r="X151" s="35"/>
      <c r="Y151" s="35"/>
      <c r="Z151" s="35"/>
      <c r="AA151" s="35"/>
      <c r="AB151" s="35"/>
      <c r="AC151" s="35"/>
      <c r="AD151" s="35"/>
      <c r="AE151" s="35"/>
      <c r="AR151" s="157" t="s">
        <v>79</v>
      </c>
      <c r="AT151" s="157" t="s">
        <v>197</v>
      </c>
      <c r="AU151" s="157" t="s">
        <v>81</v>
      </c>
      <c r="AY151" s="20" t="s">
        <v>195</v>
      </c>
      <c r="BE151" s="158">
        <f t="shared" si="14"/>
        <v>0</v>
      </c>
      <c r="BF151" s="158">
        <f t="shared" si="15"/>
        <v>0</v>
      </c>
      <c r="BG151" s="158">
        <f t="shared" si="16"/>
        <v>0</v>
      </c>
      <c r="BH151" s="158">
        <f t="shared" si="17"/>
        <v>0</v>
      </c>
      <c r="BI151" s="158">
        <f t="shared" si="18"/>
        <v>0</v>
      </c>
      <c r="BJ151" s="20" t="s">
        <v>79</v>
      </c>
      <c r="BK151" s="158">
        <f t="shared" si="19"/>
        <v>0</v>
      </c>
      <c r="BL151" s="20" t="s">
        <v>79</v>
      </c>
      <c r="BM151" s="157" t="s">
        <v>6745</v>
      </c>
    </row>
    <row r="152" spans="1:65" s="2" customFormat="1" ht="24.2" customHeight="1">
      <c r="A152" s="35"/>
      <c r="B152" s="145"/>
      <c r="C152" s="146" t="s">
        <v>2113</v>
      </c>
      <c r="D152" s="146" t="s">
        <v>197</v>
      </c>
      <c r="E152" s="147" t="s">
        <v>6746</v>
      </c>
      <c r="F152" s="148" t="s">
        <v>6747</v>
      </c>
      <c r="G152" s="149" t="s">
        <v>262</v>
      </c>
      <c r="H152" s="150">
        <v>11.369</v>
      </c>
      <c r="I152" s="151"/>
      <c r="J152" s="152">
        <f t="shared" si="10"/>
        <v>0</v>
      </c>
      <c r="K152" s="148" t="s">
        <v>3</v>
      </c>
      <c r="L152" s="36"/>
      <c r="M152" s="153" t="s">
        <v>3</v>
      </c>
      <c r="N152" s="154" t="s">
        <v>43</v>
      </c>
      <c r="O152" s="56"/>
      <c r="P152" s="155">
        <f t="shared" si="11"/>
        <v>0</v>
      </c>
      <c r="Q152" s="155">
        <v>0</v>
      </c>
      <c r="R152" s="155">
        <f t="shared" si="12"/>
        <v>0</v>
      </c>
      <c r="S152" s="155">
        <v>0</v>
      </c>
      <c r="T152" s="156">
        <f t="shared" si="13"/>
        <v>0</v>
      </c>
      <c r="U152" s="35"/>
      <c r="V152" s="35"/>
      <c r="W152" s="35"/>
      <c r="X152" s="35"/>
      <c r="Y152" s="35"/>
      <c r="Z152" s="35"/>
      <c r="AA152" s="35"/>
      <c r="AB152" s="35"/>
      <c r="AC152" s="35"/>
      <c r="AD152" s="35"/>
      <c r="AE152" s="35"/>
      <c r="AR152" s="157" t="s">
        <v>79</v>
      </c>
      <c r="AT152" s="157" t="s">
        <v>197</v>
      </c>
      <c r="AU152" s="157" t="s">
        <v>81</v>
      </c>
      <c r="AY152" s="20" t="s">
        <v>195</v>
      </c>
      <c r="BE152" s="158">
        <f t="shared" si="14"/>
        <v>0</v>
      </c>
      <c r="BF152" s="158">
        <f t="shared" si="15"/>
        <v>0</v>
      </c>
      <c r="BG152" s="158">
        <f t="shared" si="16"/>
        <v>0</v>
      </c>
      <c r="BH152" s="158">
        <f t="shared" si="17"/>
        <v>0</v>
      </c>
      <c r="BI152" s="158">
        <f t="shared" si="18"/>
        <v>0</v>
      </c>
      <c r="BJ152" s="20" t="s">
        <v>79</v>
      </c>
      <c r="BK152" s="158">
        <f t="shared" si="19"/>
        <v>0</v>
      </c>
      <c r="BL152" s="20" t="s">
        <v>79</v>
      </c>
      <c r="BM152" s="157" t="s">
        <v>6748</v>
      </c>
    </row>
    <row r="153" spans="1:65" s="2" customFormat="1" ht="37.9" customHeight="1">
      <c r="A153" s="35"/>
      <c r="B153" s="145"/>
      <c r="C153" s="146" t="s">
        <v>2118</v>
      </c>
      <c r="D153" s="146" t="s">
        <v>197</v>
      </c>
      <c r="E153" s="147" t="s">
        <v>6749</v>
      </c>
      <c r="F153" s="148" t="s">
        <v>6750</v>
      </c>
      <c r="G153" s="149" t="s">
        <v>6744</v>
      </c>
      <c r="H153" s="150">
        <v>4</v>
      </c>
      <c r="I153" s="151"/>
      <c r="J153" s="152">
        <f t="shared" si="10"/>
        <v>0</v>
      </c>
      <c r="K153" s="148" t="s">
        <v>3</v>
      </c>
      <c r="L153" s="36"/>
      <c r="M153" s="153" t="s">
        <v>3</v>
      </c>
      <c r="N153" s="154" t="s">
        <v>43</v>
      </c>
      <c r="O153" s="56"/>
      <c r="P153" s="155">
        <f t="shared" si="11"/>
        <v>0</v>
      </c>
      <c r="Q153" s="155">
        <v>0</v>
      </c>
      <c r="R153" s="155">
        <f t="shared" si="12"/>
        <v>0</v>
      </c>
      <c r="S153" s="155">
        <v>0</v>
      </c>
      <c r="T153" s="156">
        <f t="shared" si="13"/>
        <v>0</v>
      </c>
      <c r="U153" s="35"/>
      <c r="V153" s="35"/>
      <c r="W153" s="35"/>
      <c r="X153" s="35"/>
      <c r="Y153" s="35"/>
      <c r="Z153" s="35"/>
      <c r="AA153" s="35"/>
      <c r="AB153" s="35"/>
      <c r="AC153" s="35"/>
      <c r="AD153" s="35"/>
      <c r="AE153" s="35"/>
      <c r="AR153" s="157" t="s">
        <v>79</v>
      </c>
      <c r="AT153" s="157" t="s">
        <v>197</v>
      </c>
      <c r="AU153" s="157" t="s">
        <v>81</v>
      </c>
      <c r="AY153" s="20" t="s">
        <v>195</v>
      </c>
      <c r="BE153" s="158">
        <f t="shared" si="14"/>
        <v>0</v>
      </c>
      <c r="BF153" s="158">
        <f t="shared" si="15"/>
        <v>0</v>
      </c>
      <c r="BG153" s="158">
        <f t="shared" si="16"/>
        <v>0</v>
      </c>
      <c r="BH153" s="158">
        <f t="shared" si="17"/>
        <v>0</v>
      </c>
      <c r="BI153" s="158">
        <f t="shared" si="18"/>
        <v>0</v>
      </c>
      <c r="BJ153" s="20" t="s">
        <v>79</v>
      </c>
      <c r="BK153" s="158">
        <f t="shared" si="19"/>
        <v>0</v>
      </c>
      <c r="BL153" s="20" t="s">
        <v>79</v>
      </c>
      <c r="BM153" s="157" t="s">
        <v>6751</v>
      </c>
    </row>
    <row r="154" spans="1:65" s="12" customFormat="1" ht="22.9" customHeight="1">
      <c r="B154" s="132"/>
      <c r="D154" s="133" t="s">
        <v>71</v>
      </c>
      <c r="E154" s="143" t="s">
        <v>2396</v>
      </c>
      <c r="F154" s="143" t="s">
        <v>2397</v>
      </c>
      <c r="I154" s="135"/>
      <c r="J154" s="144">
        <f>BK154</f>
        <v>0</v>
      </c>
      <c r="L154" s="132"/>
      <c r="M154" s="137"/>
      <c r="N154" s="138"/>
      <c r="O154" s="138"/>
      <c r="P154" s="139">
        <f>P155</f>
        <v>0</v>
      </c>
      <c r="Q154" s="138"/>
      <c r="R154" s="139">
        <f>R155</f>
        <v>0</v>
      </c>
      <c r="S154" s="138"/>
      <c r="T154" s="140">
        <f>T155</f>
        <v>0</v>
      </c>
      <c r="AR154" s="133" t="s">
        <v>79</v>
      </c>
      <c r="AT154" s="141" t="s">
        <v>71</v>
      </c>
      <c r="AU154" s="141" t="s">
        <v>79</v>
      </c>
      <c r="AY154" s="133" t="s">
        <v>195</v>
      </c>
      <c r="BK154" s="142">
        <f>BK155</f>
        <v>0</v>
      </c>
    </row>
    <row r="155" spans="1:65" s="2" customFormat="1" ht="24.2" customHeight="1">
      <c r="A155" s="35"/>
      <c r="B155" s="145"/>
      <c r="C155" s="146" t="s">
        <v>1920</v>
      </c>
      <c r="D155" s="146" t="s">
        <v>197</v>
      </c>
      <c r="E155" s="147" t="s">
        <v>6752</v>
      </c>
      <c r="F155" s="148" t="s">
        <v>6753</v>
      </c>
      <c r="G155" s="149" t="s">
        <v>262</v>
      </c>
      <c r="H155" s="150">
        <v>157.352</v>
      </c>
      <c r="I155" s="151"/>
      <c r="J155" s="152">
        <f>ROUND(I155*H155,2)</f>
        <v>0</v>
      </c>
      <c r="K155" s="148" t="s">
        <v>6594</v>
      </c>
      <c r="L155" s="36"/>
      <c r="M155" s="153" t="s">
        <v>3</v>
      </c>
      <c r="N155" s="154" t="s">
        <v>43</v>
      </c>
      <c r="O155" s="56"/>
      <c r="P155" s="155">
        <f>O155*H155</f>
        <v>0</v>
      </c>
      <c r="Q155" s="155">
        <v>0</v>
      </c>
      <c r="R155" s="155">
        <f>Q155*H155</f>
        <v>0</v>
      </c>
      <c r="S155" s="155">
        <v>0</v>
      </c>
      <c r="T155" s="156">
        <f>S155*H155</f>
        <v>0</v>
      </c>
      <c r="U155" s="35"/>
      <c r="V155" s="35"/>
      <c r="W155" s="35"/>
      <c r="X155" s="35"/>
      <c r="Y155" s="35"/>
      <c r="Z155" s="35"/>
      <c r="AA155" s="35"/>
      <c r="AB155" s="35"/>
      <c r="AC155" s="35"/>
      <c r="AD155" s="35"/>
      <c r="AE155" s="35"/>
      <c r="AR155" s="157" t="s">
        <v>79</v>
      </c>
      <c r="AT155" s="157" t="s">
        <v>197</v>
      </c>
      <c r="AU155" s="157" t="s">
        <v>81</v>
      </c>
      <c r="AY155" s="20" t="s">
        <v>195</v>
      </c>
      <c r="BE155" s="158">
        <f>IF(N155="základní",J155,0)</f>
        <v>0</v>
      </c>
      <c r="BF155" s="158">
        <f>IF(N155="snížená",J155,0)</f>
        <v>0</v>
      </c>
      <c r="BG155" s="158">
        <f>IF(N155="zákl. přenesená",J155,0)</f>
        <v>0</v>
      </c>
      <c r="BH155" s="158">
        <f>IF(N155="sníž. přenesená",J155,0)</f>
        <v>0</v>
      </c>
      <c r="BI155" s="158">
        <f>IF(N155="nulová",J155,0)</f>
        <v>0</v>
      </c>
      <c r="BJ155" s="20" t="s">
        <v>79</v>
      </c>
      <c r="BK155" s="158">
        <f>ROUND(I155*H155,2)</f>
        <v>0</v>
      </c>
      <c r="BL155" s="20" t="s">
        <v>79</v>
      </c>
      <c r="BM155" s="157" t="s">
        <v>6754</v>
      </c>
    </row>
    <row r="156" spans="1:65" s="12" customFormat="1" ht="25.9" customHeight="1">
      <c r="B156" s="132"/>
      <c r="D156" s="133" t="s">
        <v>71</v>
      </c>
      <c r="E156" s="134" t="s">
        <v>2403</v>
      </c>
      <c r="F156" s="134" t="s">
        <v>2404</v>
      </c>
      <c r="I156" s="135"/>
      <c r="J156" s="136">
        <f>BK156</f>
        <v>0</v>
      </c>
      <c r="L156" s="132"/>
      <c r="M156" s="137"/>
      <c r="N156" s="138"/>
      <c r="O156" s="138"/>
      <c r="P156" s="139">
        <f>P157+P191+P250+P279+P283</f>
        <v>0</v>
      </c>
      <c r="Q156" s="138"/>
      <c r="R156" s="139">
        <f>R157+R191+R250+R279+R283</f>
        <v>7.4401126258999994</v>
      </c>
      <c r="S156" s="138"/>
      <c r="T156" s="140">
        <f>T157+T191+T250+T279+T283</f>
        <v>0</v>
      </c>
      <c r="AR156" s="133" t="s">
        <v>81</v>
      </c>
      <c r="AT156" s="141" t="s">
        <v>71</v>
      </c>
      <c r="AU156" s="141" t="s">
        <v>72</v>
      </c>
      <c r="AY156" s="133" t="s">
        <v>195</v>
      </c>
      <c r="BK156" s="142">
        <f>BK157+BK191+BK250+BK279+BK283</f>
        <v>0</v>
      </c>
    </row>
    <row r="157" spans="1:65" s="12" customFormat="1" ht="22.9" customHeight="1">
      <c r="B157" s="132"/>
      <c r="D157" s="133" t="s">
        <v>71</v>
      </c>
      <c r="E157" s="143" t="s">
        <v>4757</v>
      </c>
      <c r="F157" s="143" t="s">
        <v>6755</v>
      </c>
      <c r="I157" s="135"/>
      <c r="J157" s="144">
        <f>BK157</f>
        <v>0</v>
      </c>
      <c r="L157" s="132"/>
      <c r="M157" s="137"/>
      <c r="N157" s="138"/>
      <c r="O157" s="138"/>
      <c r="P157" s="139">
        <f>SUM(P158:P190)</f>
        <v>0</v>
      </c>
      <c r="Q157" s="138"/>
      <c r="R157" s="139">
        <f>SUM(R158:R190)</f>
        <v>2.6904844999999993</v>
      </c>
      <c r="S157" s="138"/>
      <c r="T157" s="140">
        <f>SUM(T158:T190)</f>
        <v>0</v>
      </c>
      <c r="AR157" s="133" t="s">
        <v>81</v>
      </c>
      <c r="AT157" s="141" t="s">
        <v>71</v>
      </c>
      <c r="AU157" s="141" t="s">
        <v>79</v>
      </c>
      <c r="AY157" s="133" t="s">
        <v>195</v>
      </c>
      <c r="BK157" s="142">
        <f>SUM(BK158:BK190)</f>
        <v>0</v>
      </c>
    </row>
    <row r="158" spans="1:65" s="2" customFormat="1" ht="24.2" customHeight="1">
      <c r="A158" s="35"/>
      <c r="B158" s="145"/>
      <c r="C158" s="146" t="s">
        <v>79</v>
      </c>
      <c r="D158" s="146" t="s">
        <v>197</v>
      </c>
      <c r="E158" s="147" t="s">
        <v>6756</v>
      </c>
      <c r="F158" s="148" t="s">
        <v>6757</v>
      </c>
      <c r="G158" s="149" t="s">
        <v>321</v>
      </c>
      <c r="H158" s="150">
        <v>189</v>
      </c>
      <c r="I158" s="151"/>
      <c r="J158" s="152">
        <f t="shared" ref="J158:J190" si="20">ROUND(I158*H158,2)</f>
        <v>0</v>
      </c>
      <c r="K158" s="148" t="s">
        <v>3</v>
      </c>
      <c r="L158" s="36"/>
      <c r="M158" s="153" t="s">
        <v>3</v>
      </c>
      <c r="N158" s="154" t="s">
        <v>43</v>
      </c>
      <c r="O158" s="56"/>
      <c r="P158" s="155">
        <f t="shared" ref="P158:P190" si="21">O158*H158</f>
        <v>0</v>
      </c>
      <c r="Q158" s="155">
        <v>3.3E-4</v>
      </c>
      <c r="R158" s="155">
        <f t="shared" ref="R158:R190" si="22">Q158*H158</f>
        <v>6.2370000000000002E-2</v>
      </c>
      <c r="S158" s="155">
        <v>0</v>
      </c>
      <c r="T158" s="156">
        <f t="shared" ref="T158:T190" si="23">S158*H158</f>
        <v>0</v>
      </c>
      <c r="U158" s="35"/>
      <c r="V158" s="35"/>
      <c r="W158" s="35"/>
      <c r="X158" s="35"/>
      <c r="Y158" s="35"/>
      <c r="Z158" s="35"/>
      <c r="AA158" s="35"/>
      <c r="AB158" s="35"/>
      <c r="AC158" s="35"/>
      <c r="AD158" s="35"/>
      <c r="AE158" s="35"/>
      <c r="AR158" s="157" t="s">
        <v>79</v>
      </c>
      <c r="AT158" s="157" t="s">
        <v>197</v>
      </c>
      <c r="AU158" s="157" t="s">
        <v>81</v>
      </c>
      <c r="AY158" s="20" t="s">
        <v>195</v>
      </c>
      <c r="BE158" s="158">
        <f t="shared" ref="BE158:BE190" si="24">IF(N158="základní",J158,0)</f>
        <v>0</v>
      </c>
      <c r="BF158" s="158">
        <f t="shared" ref="BF158:BF190" si="25">IF(N158="snížená",J158,0)</f>
        <v>0</v>
      </c>
      <c r="BG158" s="158">
        <f t="shared" ref="BG158:BG190" si="26">IF(N158="zákl. přenesená",J158,0)</f>
        <v>0</v>
      </c>
      <c r="BH158" s="158">
        <f t="shared" ref="BH158:BH190" si="27">IF(N158="sníž. přenesená",J158,0)</f>
        <v>0</v>
      </c>
      <c r="BI158" s="158">
        <f t="shared" ref="BI158:BI190" si="28">IF(N158="nulová",J158,0)</f>
        <v>0</v>
      </c>
      <c r="BJ158" s="20" t="s">
        <v>79</v>
      </c>
      <c r="BK158" s="158">
        <f t="shared" ref="BK158:BK190" si="29">ROUND(I158*H158,2)</f>
        <v>0</v>
      </c>
      <c r="BL158" s="20" t="s">
        <v>79</v>
      </c>
      <c r="BM158" s="157" t="s">
        <v>6758</v>
      </c>
    </row>
    <row r="159" spans="1:65" s="2" customFormat="1" ht="24.2" customHeight="1">
      <c r="A159" s="35"/>
      <c r="B159" s="145"/>
      <c r="C159" s="146" t="s">
        <v>81</v>
      </c>
      <c r="D159" s="146" t="s">
        <v>197</v>
      </c>
      <c r="E159" s="147" t="s">
        <v>6759</v>
      </c>
      <c r="F159" s="148" t="s">
        <v>6760</v>
      </c>
      <c r="G159" s="149" t="s">
        <v>321</v>
      </c>
      <c r="H159" s="150">
        <v>255</v>
      </c>
      <c r="I159" s="151"/>
      <c r="J159" s="152">
        <f t="shared" si="20"/>
        <v>0</v>
      </c>
      <c r="K159" s="148" t="s">
        <v>6594</v>
      </c>
      <c r="L159" s="36"/>
      <c r="M159" s="153" t="s">
        <v>3</v>
      </c>
      <c r="N159" s="154" t="s">
        <v>43</v>
      </c>
      <c r="O159" s="56"/>
      <c r="P159" s="155">
        <f t="shared" si="21"/>
        <v>0</v>
      </c>
      <c r="Q159" s="155">
        <v>4.3074999999999998E-4</v>
      </c>
      <c r="R159" s="155">
        <f t="shared" si="22"/>
        <v>0.10984125</v>
      </c>
      <c r="S159" s="155">
        <v>0</v>
      </c>
      <c r="T159" s="156">
        <f t="shared" si="23"/>
        <v>0</v>
      </c>
      <c r="U159" s="35"/>
      <c r="V159" s="35"/>
      <c r="W159" s="35"/>
      <c r="X159" s="35"/>
      <c r="Y159" s="35"/>
      <c r="Z159" s="35"/>
      <c r="AA159" s="35"/>
      <c r="AB159" s="35"/>
      <c r="AC159" s="35"/>
      <c r="AD159" s="35"/>
      <c r="AE159" s="35"/>
      <c r="AR159" s="157" t="s">
        <v>79</v>
      </c>
      <c r="AT159" s="157" t="s">
        <v>197</v>
      </c>
      <c r="AU159" s="157" t="s">
        <v>81</v>
      </c>
      <c r="AY159" s="20" t="s">
        <v>195</v>
      </c>
      <c r="BE159" s="158">
        <f t="shared" si="24"/>
        <v>0</v>
      </c>
      <c r="BF159" s="158">
        <f t="shared" si="25"/>
        <v>0</v>
      </c>
      <c r="BG159" s="158">
        <f t="shared" si="26"/>
        <v>0</v>
      </c>
      <c r="BH159" s="158">
        <f t="shared" si="27"/>
        <v>0</v>
      </c>
      <c r="BI159" s="158">
        <f t="shared" si="28"/>
        <v>0</v>
      </c>
      <c r="BJ159" s="20" t="s">
        <v>79</v>
      </c>
      <c r="BK159" s="158">
        <f t="shared" si="29"/>
        <v>0</v>
      </c>
      <c r="BL159" s="20" t="s">
        <v>79</v>
      </c>
      <c r="BM159" s="157" t="s">
        <v>6761</v>
      </c>
    </row>
    <row r="160" spans="1:65" s="2" customFormat="1" ht="24.2" customHeight="1">
      <c r="A160" s="35"/>
      <c r="B160" s="145"/>
      <c r="C160" s="146" t="s">
        <v>202</v>
      </c>
      <c r="D160" s="146" t="s">
        <v>197</v>
      </c>
      <c r="E160" s="147" t="s">
        <v>6762</v>
      </c>
      <c r="F160" s="148" t="s">
        <v>6763</v>
      </c>
      <c r="G160" s="149" t="s">
        <v>321</v>
      </c>
      <c r="H160" s="150">
        <v>55</v>
      </c>
      <c r="I160" s="151"/>
      <c r="J160" s="152">
        <f t="shared" si="20"/>
        <v>0</v>
      </c>
      <c r="K160" s="148" t="s">
        <v>6594</v>
      </c>
      <c r="L160" s="36"/>
      <c r="M160" s="153" t="s">
        <v>3</v>
      </c>
      <c r="N160" s="154" t="s">
        <v>43</v>
      </c>
      <c r="O160" s="56"/>
      <c r="P160" s="155">
        <f t="shared" si="21"/>
        <v>0</v>
      </c>
      <c r="Q160" s="155">
        <v>1.72175E-3</v>
      </c>
      <c r="R160" s="155">
        <f t="shared" si="22"/>
        <v>9.4696249999999996E-2</v>
      </c>
      <c r="S160" s="155">
        <v>0</v>
      </c>
      <c r="T160" s="156">
        <f t="shared" si="23"/>
        <v>0</v>
      </c>
      <c r="U160" s="35"/>
      <c r="V160" s="35"/>
      <c r="W160" s="35"/>
      <c r="X160" s="35"/>
      <c r="Y160" s="35"/>
      <c r="Z160" s="35"/>
      <c r="AA160" s="35"/>
      <c r="AB160" s="35"/>
      <c r="AC160" s="35"/>
      <c r="AD160" s="35"/>
      <c r="AE160" s="35"/>
      <c r="AR160" s="157" t="s">
        <v>79</v>
      </c>
      <c r="AT160" s="157" t="s">
        <v>197</v>
      </c>
      <c r="AU160" s="157" t="s">
        <v>81</v>
      </c>
      <c r="AY160" s="20" t="s">
        <v>195</v>
      </c>
      <c r="BE160" s="158">
        <f t="shared" si="24"/>
        <v>0</v>
      </c>
      <c r="BF160" s="158">
        <f t="shared" si="25"/>
        <v>0</v>
      </c>
      <c r="BG160" s="158">
        <f t="shared" si="26"/>
        <v>0</v>
      </c>
      <c r="BH160" s="158">
        <f t="shared" si="27"/>
        <v>0</v>
      </c>
      <c r="BI160" s="158">
        <f t="shared" si="28"/>
        <v>0</v>
      </c>
      <c r="BJ160" s="20" t="s">
        <v>79</v>
      </c>
      <c r="BK160" s="158">
        <f t="shared" si="29"/>
        <v>0</v>
      </c>
      <c r="BL160" s="20" t="s">
        <v>79</v>
      </c>
      <c r="BM160" s="157" t="s">
        <v>6764</v>
      </c>
    </row>
    <row r="161" spans="1:65" s="2" customFormat="1" ht="24.2" customHeight="1">
      <c r="A161" s="35"/>
      <c r="B161" s="145"/>
      <c r="C161" s="146" t="s">
        <v>231</v>
      </c>
      <c r="D161" s="146" t="s">
        <v>197</v>
      </c>
      <c r="E161" s="147" t="s">
        <v>6765</v>
      </c>
      <c r="F161" s="148" t="s">
        <v>6766</v>
      </c>
      <c r="G161" s="149" t="s">
        <v>321</v>
      </c>
      <c r="H161" s="150">
        <v>156</v>
      </c>
      <c r="I161" s="151"/>
      <c r="J161" s="152">
        <f t="shared" si="20"/>
        <v>0</v>
      </c>
      <c r="K161" s="148" t="s">
        <v>6594</v>
      </c>
      <c r="L161" s="36"/>
      <c r="M161" s="153" t="s">
        <v>3</v>
      </c>
      <c r="N161" s="154" t="s">
        <v>43</v>
      </c>
      <c r="O161" s="56"/>
      <c r="P161" s="155">
        <f t="shared" si="21"/>
        <v>0</v>
      </c>
      <c r="Q161" s="155">
        <v>1.5297500000000001E-3</v>
      </c>
      <c r="R161" s="155">
        <f t="shared" si="22"/>
        <v>0.23864100000000002</v>
      </c>
      <c r="S161" s="155">
        <v>0</v>
      </c>
      <c r="T161" s="156">
        <f t="shared" si="23"/>
        <v>0</v>
      </c>
      <c r="U161" s="35"/>
      <c r="V161" s="35"/>
      <c r="W161" s="35"/>
      <c r="X161" s="35"/>
      <c r="Y161" s="35"/>
      <c r="Z161" s="35"/>
      <c r="AA161" s="35"/>
      <c r="AB161" s="35"/>
      <c r="AC161" s="35"/>
      <c r="AD161" s="35"/>
      <c r="AE161" s="35"/>
      <c r="AR161" s="157" t="s">
        <v>79</v>
      </c>
      <c r="AT161" s="157" t="s">
        <v>197</v>
      </c>
      <c r="AU161" s="157" t="s">
        <v>81</v>
      </c>
      <c r="AY161" s="20" t="s">
        <v>195</v>
      </c>
      <c r="BE161" s="158">
        <f t="shared" si="24"/>
        <v>0</v>
      </c>
      <c r="BF161" s="158">
        <f t="shared" si="25"/>
        <v>0</v>
      </c>
      <c r="BG161" s="158">
        <f t="shared" si="26"/>
        <v>0</v>
      </c>
      <c r="BH161" s="158">
        <f t="shared" si="27"/>
        <v>0</v>
      </c>
      <c r="BI161" s="158">
        <f t="shared" si="28"/>
        <v>0</v>
      </c>
      <c r="BJ161" s="20" t="s">
        <v>79</v>
      </c>
      <c r="BK161" s="158">
        <f t="shared" si="29"/>
        <v>0</v>
      </c>
      <c r="BL161" s="20" t="s">
        <v>79</v>
      </c>
      <c r="BM161" s="157" t="s">
        <v>6767</v>
      </c>
    </row>
    <row r="162" spans="1:65" s="2" customFormat="1" ht="24.2" customHeight="1">
      <c r="A162" s="35"/>
      <c r="B162" s="145"/>
      <c r="C162" s="146" t="s">
        <v>237</v>
      </c>
      <c r="D162" s="146" t="s">
        <v>197</v>
      </c>
      <c r="E162" s="147" t="s">
        <v>6768</v>
      </c>
      <c r="F162" s="148" t="s">
        <v>6769</v>
      </c>
      <c r="G162" s="149" t="s">
        <v>321</v>
      </c>
      <c r="H162" s="150">
        <v>203</v>
      </c>
      <c r="I162" s="151"/>
      <c r="J162" s="152">
        <f t="shared" si="20"/>
        <v>0</v>
      </c>
      <c r="K162" s="148" t="s">
        <v>6594</v>
      </c>
      <c r="L162" s="36"/>
      <c r="M162" s="153" t="s">
        <v>3</v>
      </c>
      <c r="N162" s="154" t="s">
        <v>43</v>
      </c>
      <c r="O162" s="56"/>
      <c r="P162" s="155">
        <f t="shared" si="21"/>
        <v>0</v>
      </c>
      <c r="Q162" s="155">
        <v>2.8777500000000001E-3</v>
      </c>
      <c r="R162" s="155">
        <f t="shared" si="22"/>
        <v>0.58418325000000004</v>
      </c>
      <c r="S162" s="155">
        <v>0</v>
      </c>
      <c r="T162" s="156">
        <f t="shared" si="23"/>
        <v>0</v>
      </c>
      <c r="U162" s="35"/>
      <c r="V162" s="35"/>
      <c r="W162" s="35"/>
      <c r="X162" s="35"/>
      <c r="Y162" s="35"/>
      <c r="Z162" s="35"/>
      <c r="AA162" s="35"/>
      <c r="AB162" s="35"/>
      <c r="AC162" s="35"/>
      <c r="AD162" s="35"/>
      <c r="AE162" s="35"/>
      <c r="AR162" s="157" t="s">
        <v>79</v>
      </c>
      <c r="AT162" s="157" t="s">
        <v>197</v>
      </c>
      <c r="AU162" s="157" t="s">
        <v>81</v>
      </c>
      <c r="AY162" s="20" t="s">
        <v>195</v>
      </c>
      <c r="BE162" s="158">
        <f t="shared" si="24"/>
        <v>0</v>
      </c>
      <c r="BF162" s="158">
        <f t="shared" si="25"/>
        <v>0</v>
      </c>
      <c r="BG162" s="158">
        <f t="shared" si="26"/>
        <v>0</v>
      </c>
      <c r="BH162" s="158">
        <f t="shared" si="27"/>
        <v>0</v>
      </c>
      <c r="BI162" s="158">
        <f t="shared" si="28"/>
        <v>0</v>
      </c>
      <c r="BJ162" s="20" t="s">
        <v>79</v>
      </c>
      <c r="BK162" s="158">
        <f t="shared" si="29"/>
        <v>0</v>
      </c>
      <c r="BL162" s="20" t="s">
        <v>79</v>
      </c>
      <c r="BM162" s="157" t="s">
        <v>6770</v>
      </c>
    </row>
    <row r="163" spans="1:65" s="2" customFormat="1" ht="24.2" customHeight="1">
      <c r="A163" s="35"/>
      <c r="B163" s="145"/>
      <c r="C163" s="146" t="s">
        <v>244</v>
      </c>
      <c r="D163" s="146" t="s">
        <v>197</v>
      </c>
      <c r="E163" s="147" t="s">
        <v>6771</v>
      </c>
      <c r="F163" s="148" t="s">
        <v>6772</v>
      </c>
      <c r="G163" s="149" t="s">
        <v>321</v>
      </c>
      <c r="H163" s="150">
        <v>104</v>
      </c>
      <c r="I163" s="151"/>
      <c r="J163" s="152">
        <f t="shared" si="20"/>
        <v>0</v>
      </c>
      <c r="K163" s="148" t="s">
        <v>6594</v>
      </c>
      <c r="L163" s="36"/>
      <c r="M163" s="153" t="s">
        <v>3</v>
      </c>
      <c r="N163" s="154" t="s">
        <v>43</v>
      </c>
      <c r="O163" s="56"/>
      <c r="P163" s="155">
        <f t="shared" si="21"/>
        <v>0</v>
      </c>
      <c r="Q163" s="155">
        <v>3.7217499999999998E-3</v>
      </c>
      <c r="R163" s="155">
        <f t="shared" si="22"/>
        <v>0.38706199999999996</v>
      </c>
      <c r="S163" s="155">
        <v>0</v>
      </c>
      <c r="T163" s="156">
        <f t="shared" si="23"/>
        <v>0</v>
      </c>
      <c r="U163" s="35"/>
      <c r="V163" s="35"/>
      <c r="W163" s="35"/>
      <c r="X163" s="35"/>
      <c r="Y163" s="35"/>
      <c r="Z163" s="35"/>
      <c r="AA163" s="35"/>
      <c r="AB163" s="35"/>
      <c r="AC163" s="35"/>
      <c r="AD163" s="35"/>
      <c r="AE163" s="35"/>
      <c r="AR163" s="157" t="s">
        <v>79</v>
      </c>
      <c r="AT163" s="157" t="s">
        <v>197</v>
      </c>
      <c r="AU163" s="157" t="s">
        <v>81</v>
      </c>
      <c r="AY163" s="20" t="s">
        <v>195</v>
      </c>
      <c r="BE163" s="158">
        <f t="shared" si="24"/>
        <v>0</v>
      </c>
      <c r="BF163" s="158">
        <f t="shared" si="25"/>
        <v>0</v>
      </c>
      <c r="BG163" s="158">
        <f t="shared" si="26"/>
        <v>0</v>
      </c>
      <c r="BH163" s="158">
        <f t="shared" si="27"/>
        <v>0</v>
      </c>
      <c r="BI163" s="158">
        <f t="shared" si="28"/>
        <v>0</v>
      </c>
      <c r="BJ163" s="20" t="s">
        <v>79</v>
      </c>
      <c r="BK163" s="158">
        <f t="shared" si="29"/>
        <v>0</v>
      </c>
      <c r="BL163" s="20" t="s">
        <v>79</v>
      </c>
      <c r="BM163" s="157" t="s">
        <v>6773</v>
      </c>
    </row>
    <row r="164" spans="1:65" s="2" customFormat="1" ht="24.2" customHeight="1">
      <c r="A164" s="35"/>
      <c r="B164" s="145"/>
      <c r="C164" s="146" t="s">
        <v>2032</v>
      </c>
      <c r="D164" s="146" t="s">
        <v>197</v>
      </c>
      <c r="E164" s="147" t="s">
        <v>6774</v>
      </c>
      <c r="F164" s="148" t="s">
        <v>6775</v>
      </c>
      <c r="G164" s="149" t="s">
        <v>321</v>
      </c>
      <c r="H164" s="150">
        <v>12</v>
      </c>
      <c r="I164" s="151"/>
      <c r="J164" s="152">
        <f t="shared" si="20"/>
        <v>0</v>
      </c>
      <c r="K164" s="148" t="s">
        <v>6594</v>
      </c>
      <c r="L164" s="36"/>
      <c r="M164" s="153" t="s">
        <v>3</v>
      </c>
      <c r="N164" s="154" t="s">
        <v>43</v>
      </c>
      <c r="O164" s="56"/>
      <c r="P164" s="155">
        <f t="shared" si="21"/>
        <v>0</v>
      </c>
      <c r="Q164" s="155">
        <v>5.6800000000000002E-3</v>
      </c>
      <c r="R164" s="155">
        <f t="shared" si="22"/>
        <v>6.8159999999999998E-2</v>
      </c>
      <c r="S164" s="155">
        <v>0</v>
      </c>
      <c r="T164" s="156">
        <f t="shared" si="23"/>
        <v>0</v>
      </c>
      <c r="U164" s="35"/>
      <c r="V164" s="35"/>
      <c r="W164" s="35"/>
      <c r="X164" s="35"/>
      <c r="Y164" s="35"/>
      <c r="Z164" s="35"/>
      <c r="AA164" s="35"/>
      <c r="AB164" s="35"/>
      <c r="AC164" s="35"/>
      <c r="AD164" s="35"/>
      <c r="AE164" s="35"/>
      <c r="AR164" s="157" t="s">
        <v>79</v>
      </c>
      <c r="AT164" s="157" t="s">
        <v>197</v>
      </c>
      <c r="AU164" s="157" t="s">
        <v>81</v>
      </c>
      <c r="AY164" s="20" t="s">
        <v>195</v>
      </c>
      <c r="BE164" s="158">
        <f t="shared" si="24"/>
        <v>0</v>
      </c>
      <c r="BF164" s="158">
        <f t="shared" si="25"/>
        <v>0</v>
      </c>
      <c r="BG164" s="158">
        <f t="shared" si="26"/>
        <v>0</v>
      </c>
      <c r="BH164" s="158">
        <f t="shared" si="27"/>
        <v>0</v>
      </c>
      <c r="BI164" s="158">
        <f t="shared" si="28"/>
        <v>0</v>
      </c>
      <c r="BJ164" s="20" t="s">
        <v>79</v>
      </c>
      <c r="BK164" s="158">
        <f t="shared" si="29"/>
        <v>0</v>
      </c>
      <c r="BL164" s="20" t="s">
        <v>79</v>
      </c>
      <c r="BM164" s="157" t="s">
        <v>6776</v>
      </c>
    </row>
    <row r="165" spans="1:65" s="2" customFormat="1" ht="24.2" customHeight="1">
      <c r="A165" s="35"/>
      <c r="B165" s="145"/>
      <c r="C165" s="146" t="s">
        <v>249</v>
      </c>
      <c r="D165" s="146" t="s">
        <v>197</v>
      </c>
      <c r="E165" s="147" t="s">
        <v>6777</v>
      </c>
      <c r="F165" s="148" t="s">
        <v>6778</v>
      </c>
      <c r="G165" s="149" t="s">
        <v>321</v>
      </c>
      <c r="H165" s="150">
        <v>46</v>
      </c>
      <c r="I165" s="151"/>
      <c r="J165" s="152">
        <f t="shared" si="20"/>
        <v>0</v>
      </c>
      <c r="K165" s="148" t="s">
        <v>6594</v>
      </c>
      <c r="L165" s="36"/>
      <c r="M165" s="153" t="s">
        <v>3</v>
      </c>
      <c r="N165" s="154" t="s">
        <v>43</v>
      </c>
      <c r="O165" s="56"/>
      <c r="P165" s="155">
        <f t="shared" si="21"/>
        <v>0</v>
      </c>
      <c r="Q165" s="155">
        <v>3.4807499999999999E-3</v>
      </c>
      <c r="R165" s="155">
        <f t="shared" si="22"/>
        <v>0.16011449999999999</v>
      </c>
      <c r="S165" s="155">
        <v>0</v>
      </c>
      <c r="T165" s="156">
        <f t="shared" si="23"/>
        <v>0</v>
      </c>
      <c r="U165" s="35"/>
      <c r="V165" s="35"/>
      <c r="W165" s="35"/>
      <c r="X165" s="35"/>
      <c r="Y165" s="35"/>
      <c r="Z165" s="35"/>
      <c r="AA165" s="35"/>
      <c r="AB165" s="35"/>
      <c r="AC165" s="35"/>
      <c r="AD165" s="35"/>
      <c r="AE165" s="35"/>
      <c r="AR165" s="157" t="s">
        <v>79</v>
      </c>
      <c r="AT165" s="157" t="s">
        <v>197</v>
      </c>
      <c r="AU165" s="157" t="s">
        <v>81</v>
      </c>
      <c r="AY165" s="20" t="s">
        <v>195</v>
      </c>
      <c r="BE165" s="158">
        <f t="shared" si="24"/>
        <v>0</v>
      </c>
      <c r="BF165" s="158">
        <f t="shared" si="25"/>
        <v>0</v>
      </c>
      <c r="BG165" s="158">
        <f t="shared" si="26"/>
        <v>0</v>
      </c>
      <c r="BH165" s="158">
        <f t="shared" si="27"/>
        <v>0</v>
      </c>
      <c r="BI165" s="158">
        <f t="shared" si="28"/>
        <v>0</v>
      </c>
      <c r="BJ165" s="20" t="s">
        <v>79</v>
      </c>
      <c r="BK165" s="158">
        <f t="shared" si="29"/>
        <v>0</v>
      </c>
      <c r="BL165" s="20" t="s">
        <v>79</v>
      </c>
      <c r="BM165" s="157" t="s">
        <v>6779</v>
      </c>
    </row>
    <row r="166" spans="1:65" s="2" customFormat="1" ht="24.2" customHeight="1">
      <c r="A166" s="35"/>
      <c r="B166" s="145"/>
      <c r="C166" s="146" t="s">
        <v>254</v>
      </c>
      <c r="D166" s="146" t="s">
        <v>197</v>
      </c>
      <c r="E166" s="147" t="s">
        <v>6780</v>
      </c>
      <c r="F166" s="148" t="s">
        <v>6781</v>
      </c>
      <c r="G166" s="149" t="s">
        <v>321</v>
      </c>
      <c r="H166" s="150">
        <v>74</v>
      </c>
      <c r="I166" s="151"/>
      <c r="J166" s="152">
        <f t="shared" si="20"/>
        <v>0</v>
      </c>
      <c r="K166" s="148" t="s">
        <v>6594</v>
      </c>
      <c r="L166" s="36"/>
      <c r="M166" s="153" t="s">
        <v>3</v>
      </c>
      <c r="N166" s="154" t="s">
        <v>43</v>
      </c>
      <c r="O166" s="56"/>
      <c r="P166" s="155">
        <f t="shared" si="21"/>
        <v>0</v>
      </c>
      <c r="Q166" s="155">
        <v>5.6587499999999997E-3</v>
      </c>
      <c r="R166" s="155">
        <f t="shared" si="22"/>
        <v>0.41874749999999999</v>
      </c>
      <c r="S166" s="155">
        <v>0</v>
      </c>
      <c r="T166" s="156">
        <f t="shared" si="23"/>
        <v>0</v>
      </c>
      <c r="U166" s="35"/>
      <c r="V166" s="35"/>
      <c r="W166" s="35"/>
      <c r="X166" s="35"/>
      <c r="Y166" s="35"/>
      <c r="Z166" s="35"/>
      <c r="AA166" s="35"/>
      <c r="AB166" s="35"/>
      <c r="AC166" s="35"/>
      <c r="AD166" s="35"/>
      <c r="AE166" s="35"/>
      <c r="AR166" s="157" t="s">
        <v>79</v>
      </c>
      <c r="AT166" s="157" t="s">
        <v>197</v>
      </c>
      <c r="AU166" s="157" t="s">
        <v>81</v>
      </c>
      <c r="AY166" s="20" t="s">
        <v>195</v>
      </c>
      <c r="BE166" s="158">
        <f t="shared" si="24"/>
        <v>0</v>
      </c>
      <c r="BF166" s="158">
        <f t="shared" si="25"/>
        <v>0</v>
      </c>
      <c r="BG166" s="158">
        <f t="shared" si="26"/>
        <v>0</v>
      </c>
      <c r="BH166" s="158">
        <f t="shared" si="27"/>
        <v>0</v>
      </c>
      <c r="BI166" s="158">
        <f t="shared" si="28"/>
        <v>0</v>
      </c>
      <c r="BJ166" s="20" t="s">
        <v>79</v>
      </c>
      <c r="BK166" s="158">
        <f t="shared" si="29"/>
        <v>0</v>
      </c>
      <c r="BL166" s="20" t="s">
        <v>79</v>
      </c>
      <c r="BM166" s="157" t="s">
        <v>6782</v>
      </c>
    </row>
    <row r="167" spans="1:65" s="2" customFormat="1" ht="24.2" customHeight="1">
      <c r="A167" s="35"/>
      <c r="B167" s="145"/>
      <c r="C167" s="146" t="s">
        <v>120</v>
      </c>
      <c r="D167" s="146" t="s">
        <v>197</v>
      </c>
      <c r="E167" s="147" t="s">
        <v>6783</v>
      </c>
      <c r="F167" s="148" t="s">
        <v>6784</v>
      </c>
      <c r="G167" s="149" t="s">
        <v>321</v>
      </c>
      <c r="H167" s="150">
        <v>50</v>
      </c>
      <c r="I167" s="151"/>
      <c r="J167" s="152">
        <f t="shared" si="20"/>
        <v>0</v>
      </c>
      <c r="K167" s="148" t="s">
        <v>3</v>
      </c>
      <c r="L167" s="36"/>
      <c r="M167" s="153" t="s">
        <v>3</v>
      </c>
      <c r="N167" s="154" t="s">
        <v>43</v>
      </c>
      <c r="O167" s="56"/>
      <c r="P167" s="155">
        <f t="shared" si="21"/>
        <v>0</v>
      </c>
      <c r="Q167" s="155">
        <v>5.62E-3</v>
      </c>
      <c r="R167" s="155">
        <f t="shared" si="22"/>
        <v>0.28100000000000003</v>
      </c>
      <c r="S167" s="155">
        <v>0</v>
      </c>
      <c r="T167" s="156">
        <f t="shared" si="23"/>
        <v>0</v>
      </c>
      <c r="U167" s="35"/>
      <c r="V167" s="35"/>
      <c r="W167" s="35"/>
      <c r="X167" s="35"/>
      <c r="Y167" s="35"/>
      <c r="Z167" s="35"/>
      <c r="AA167" s="35"/>
      <c r="AB167" s="35"/>
      <c r="AC167" s="35"/>
      <c r="AD167" s="35"/>
      <c r="AE167" s="35"/>
      <c r="AR167" s="157" t="s">
        <v>79</v>
      </c>
      <c r="AT167" s="157" t="s">
        <v>197</v>
      </c>
      <c r="AU167" s="157" t="s">
        <v>81</v>
      </c>
      <c r="AY167" s="20" t="s">
        <v>195</v>
      </c>
      <c r="BE167" s="158">
        <f t="shared" si="24"/>
        <v>0</v>
      </c>
      <c r="BF167" s="158">
        <f t="shared" si="25"/>
        <v>0</v>
      </c>
      <c r="BG167" s="158">
        <f t="shared" si="26"/>
        <v>0</v>
      </c>
      <c r="BH167" s="158">
        <f t="shared" si="27"/>
        <v>0</v>
      </c>
      <c r="BI167" s="158">
        <f t="shared" si="28"/>
        <v>0</v>
      </c>
      <c r="BJ167" s="20" t="s">
        <v>79</v>
      </c>
      <c r="BK167" s="158">
        <f t="shared" si="29"/>
        <v>0</v>
      </c>
      <c r="BL167" s="20" t="s">
        <v>79</v>
      </c>
      <c r="BM167" s="157" t="s">
        <v>6785</v>
      </c>
    </row>
    <row r="168" spans="1:65" s="2" customFormat="1" ht="24.2" customHeight="1">
      <c r="A168" s="35"/>
      <c r="B168" s="145"/>
      <c r="C168" s="146" t="s">
        <v>2022</v>
      </c>
      <c r="D168" s="146" t="s">
        <v>197</v>
      </c>
      <c r="E168" s="147" t="s">
        <v>6786</v>
      </c>
      <c r="F168" s="148" t="s">
        <v>6787</v>
      </c>
      <c r="G168" s="149" t="s">
        <v>321</v>
      </c>
      <c r="H168" s="150">
        <v>48</v>
      </c>
      <c r="I168" s="151"/>
      <c r="J168" s="152">
        <f t="shared" si="20"/>
        <v>0</v>
      </c>
      <c r="K168" s="148" t="s">
        <v>6594</v>
      </c>
      <c r="L168" s="36"/>
      <c r="M168" s="153" t="s">
        <v>3</v>
      </c>
      <c r="N168" s="154" t="s">
        <v>43</v>
      </c>
      <c r="O168" s="56"/>
      <c r="P168" s="155">
        <f t="shared" si="21"/>
        <v>0</v>
      </c>
      <c r="Q168" s="155">
        <v>3.4099999999999998E-3</v>
      </c>
      <c r="R168" s="155">
        <f t="shared" si="22"/>
        <v>0.16367999999999999</v>
      </c>
      <c r="S168" s="155">
        <v>0</v>
      </c>
      <c r="T168" s="156">
        <f t="shared" si="23"/>
        <v>0</v>
      </c>
      <c r="U168" s="35"/>
      <c r="V168" s="35"/>
      <c r="W168" s="35"/>
      <c r="X168" s="35"/>
      <c r="Y168" s="35"/>
      <c r="Z168" s="35"/>
      <c r="AA168" s="35"/>
      <c r="AB168" s="35"/>
      <c r="AC168" s="35"/>
      <c r="AD168" s="35"/>
      <c r="AE168" s="35"/>
      <c r="AR168" s="157" t="s">
        <v>79</v>
      </c>
      <c r="AT168" s="157" t="s">
        <v>197</v>
      </c>
      <c r="AU168" s="157" t="s">
        <v>81</v>
      </c>
      <c r="AY168" s="20" t="s">
        <v>195</v>
      </c>
      <c r="BE168" s="158">
        <f t="shared" si="24"/>
        <v>0</v>
      </c>
      <c r="BF168" s="158">
        <f t="shared" si="25"/>
        <v>0</v>
      </c>
      <c r="BG168" s="158">
        <f t="shared" si="26"/>
        <v>0</v>
      </c>
      <c r="BH168" s="158">
        <f t="shared" si="27"/>
        <v>0</v>
      </c>
      <c r="BI168" s="158">
        <f t="shared" si="28"/>
        <v>0</v>
      </c>
      <c r="BJ168" s="20" t="s">
        <v>79</v>
      </c>
      <c r="BK168" s="158">
        <f t="shared" si="29"/>
        <v>0</v>
      </c>
      <c r="BL168" s="20" t="s">
        <v>79</v>
      </c>
      <c r="BM168" s="157" t="s">
        <v>6788</v>
      </c>
    </row>
    <row r="169" spans="1:65" s="2" customFormat="1" ht="14.45" customHeight="1">
      <c r="A169" s="35"/>
      <c r="B169" s="145"/>
      <c r="C169" s="146" t="s">
        <v>123</v>
      </c>
      <c r="D169" s="146" t="s">
        <v>197</v>
      </c>
      <c r="E169" s="147" t="s">
        <v>6789</v>
      </c>
      <c r="F169" s="148" t="s">
        <v>6790</v>
      </c>
      <c r="G169" s="149" t="s">
        <v>467</v>
      </c>
      <c r="H169" s="150">
        <v>82</v>
      </c>
      <c r="I169" s="151"/>
      <c r="J169" s="152">
        <f t="shared" si="20"/>
        <v>0</v>
      </c>
      <c r="K169" s="148" t="s">
        <v>6594</v>
      </c>
      <c r="L169" s="36"/>
      <c r="M169" s="153" t="s">
        <v>3</v>
      </c>
      <c r="N169" s="154" t="s">
        <v>43</v>
      </c>
      <c r="O169" s="56"/>
      <c r="P169" s="155">
        <f t="shared" si="21"/>
        <v>0</v>
      </c>
      <c r="Q169" s="155">
        <v>0</v>
      </c>
      <c r="R169" s="155">
        <f t="shared" si="22"/>
        <v>0</v>
      </c>
      <c r="S169" s="155">
        <v>0</v>
      </c>
      <c r="T169" s="156">
        <f t="shared" si="23"/>
        <v>0</v>
      </c>
      <c r="U169" s="35"/>
      <c r="V169" s="35"/>
      <c r="W169" s="35"/>
      <c r="X169" s="35"/>
      <c r="Y169" s="35"/>
      <c r="Z169" s="35"/>
      <c r="AA169" s="35"/>
      <c r="AB169" s="35"/>
      <c r="AC169" s="35"/>
      <c r="AD169" s="35"/>
      <c r="AE169" s="35"/>
      <c r="AR169" s="157" t="s">
        <v>79</v>
      </c>
      <c r="AT169" s="157" t="s">
        <v>197</v>
      </c>
      <c r="AU169" s="157" t="s">
        <v>81</v>
      </c>
      <c r="AY169" s="20" t="s">
        <v>195</v>
      </c>
      <c r="BE169" s="158">
        <f t="shared" si="24"/>
        <v>0</v>
      </c>
      <c r="BF169" s="158">
        <f t="shared" si="25"/>
        <v>0</v>
      </c>
      <c r="BG169" s="158">
        <f t="shared" si="26"/>
        <v>0</v>
      </c>
      <c r="BH169" s="158">
        <f t="shared" si="27"/>
        <v>0</v>
      </c>
      <c r="BI169" s="158">
        <f t="shared" si="28"/>
        <v>0</v>
      </c>
      <c r="BJ169" s="20" t="s">
        <v>79</v>
      </c>
      <c r="BK169" s="158">
        <f t="shared" si="29"/>
        <v>0</v>
      </c>
      <c r="BL169" s="20" t="s">
        <v>79</v>
      </c>
      <c r="BM169" s="157" t="s">
        <v>6791</v>
      </c>
    </row>
    <row r="170" spans="1:65" s="2" customFormat="1" ht="14.45" customHeight="1">
      <c r="A170" s="35"/>
      <c r="B170" s="145"/>
      <c r="C170" s="146" t="s">
        <v>269</v>
      </c>
      <c r="D170" s="146" t="s">
        <v>197</v>
      </c>
      <c r="E170" s="147" t="s">
        <v>6792</v>
      </c>
      <c r="F170" s="148" t="s">
        <v>6793</v>
      </c>
      <c r="G170" s="149" t="s">
        <v>467</v>
      </c>
      <c r="H170" s="150">
        <v>48</v>
      </c>
      <c r="I170" s="151"/>
      <c r="J170" s="152">
        <f t="shared" si="20"/>
        <v>0</v>
      </c>
      <c r="K170" s="148" t="s">
        <v>6594</v>
      </c>
      <c r="L170" s="36"/>
      <c r="M170" s="153" t="s">
        <v>3</v>
      </c>
      <c r="N170" s="154" t="s">
        <v>43</v>
      </c>
      <c r="O170" s="56"/>
      <c r="P170" s="155">
        <f t="shared" si="21"/>
        <v>0</v>
      </c>
      <c r="Q170" s="155">
        <v>0</v>
      </c>
      <c r="R170" s="155">
        <f t="shared" si="22"/>
        <v>0</v>
      </c>
      <c r="S170" s="155">
        <v>0</v>
      </c>
      <c r="T170" s="156">
        <f t="shared" si="23"/>
        <v>0</v>
      </c>
      <c r="U170" s="35"/>
      <c r="V170" s="35"/>
      <c r="W170" s="35"/>
      <c r="X170" s="35"/>
      <c r="Y170" s="35"/>
      <c r="Z170" s="35"/>
      <c r="AA170" s="35"/>
      <c r="AB170" s="35"/>
      <c r="AC170" s="35"/>
      <c r="AD170" s="35"/>
      <c r="AE170" s="35"/>
      <c r="AR170" s="157" t="s">
        <v>79</v>
      </c>
      <c r="AT170" s="157" t="s">
        <v>197</v>
      </c>
      <c r="AU170" s="157" t="s">
        <v>81</v>
      </c>
      <c r="AY170" s="20" t="s">
        <v>195</v>
      </c>
      <c r="BE170" s="158">
        <f t="shared" si="24"/>
        <v>0</v>
      </c>
      <c r="BF170" s="158">
        <f t="shared" si="25"/>
        <v>0</v>
      </c>
      <c r="BG170" s="158">
        <f t="shared" si="26"/>
        <v>0</v>
      </c>
      <c r="BH170" s="158">
        <f t="shared" si="27"/>
        <v>0</v>
      </c>
      <c r="BI170" s="158">
        <f t="shared" si="28"/>
        <v>0</v>
      </c>
      <c r="BJ170" s="20" t="s">
        <v>79</v>
      </c>
      <c r="BK170" s="158">
        <f t="shared" si="29"/>
        <v>0</v>
      </c>
      <c r="BL170" s="20" t="s">
        <v>79</v>
      </c>
      <c r="BM170" s="157" t="s">
        <v>6794</v>
      </c>
    </row>
    <row r="171" spans="1:65" s="2" customFormat="1" ht="14.45" customHeight="1">
      <c r="A171" s="35"/>
      <c r="B171" s="145"/>
      <c r="C171" s="146" t="s">
        <v>281</v>
      </c>
      <c r="D171" s="146" t="s">
        <v>197</v>
      </c>
      <c r="E171" s="147" t="s">
        <v>6795</v>
      </c>
      <c r="F171" s="148" t="s">
        <v>6796</v>
      </c>
      <c r="G171" s="149" t="s">
        <v>467</v>
      </c>
      <c r="H171" s="150">
        <v>46</v>
      </c>
      <c r="I171" s="151"/>
      <c r="J171" s="152">
        <f t="shared" si="20"/>
        <v>0</v>
      </c>
      <c r="K171" s="148" t="s">
        <v>6594</v>
      </c>
      <c r="L171" s="36"/>
      <c r="M171" s="153" t="s">
        <v>3</v>
      </c>
      <c r="N171" s="154" t="s">
        <v>43</v>
      </c>
      <c r="O171" s="56"/>
      <c r="P171" s="155">
        <f t="shared" si="21"/>
        <v>0</v>
      </c>
      <c r="Q171" s="155">
        <v>0</v>
      </c>
      <c r="R171" s="155">
        <f t="shared" si="22"/>
        <v>0</v>
      </c>
      <c r="S171" s="155">
        <v>0</v>
      </c>
      <c r="T171" s="156">
        <f t="shared" si="23"/>
        <v>0</v>
      </c>
      <c r="U171" s="35"/>
      <c r="V171" s="35"/>
      <c r="W171" s="35"/>
      <c r="X171" s="35"/>
      <c r="Y171" s="35"/>
      <c r="Z171" s="35"/>
      <c r="AA171" s="35"/>
      <c r="AB171" s="35"/>
      <c r="AC171" s="35"/>
      <c r="AD171" s="35"/>
      <c r="AE171" s="35"/>
      <c r="AR171" s="157" t="s">
        <v>79</v>
      </c>
      <c r="AT171" s="157" t="s">
        <v>197</v>
      </c>
      <c r="AU171" s="157" t="s">
        <v>81</v>
      </c>
      <c r="AY171" s="20" t="s">
        <v>195</v>
      </c>
      <c r="BE171" s="158">
        <f t="shared" si="24"/>
        <v>0</v>
      </c>
      <c r="BF171" s="158">
        <f t="shared" si="25"/>
        <v>0</v>
      </c>
      <c r="BG171" s="158">
        <f t="shared" si="26"/>
        <v>0</v>
      </c>
      <c r="BH171" s="158">
        <f t="shared" si="27"/>
        <v>0</v>
      </c>
      <c r="BI171" s="158">
        <f t="shared" si="28"/>
        <v>0</v>
      </c>
      <c r="BJ171" s="20" t="s">
        <v>79</v>
      </c>
      <c r="BK171" s="158">
        <f t="shared" si="29"/>
        <v>0</v>
      </c>
      <c r="BL171" s="20" t="s">
        <v>79</v>
      </c>
      <c r="BM171" s="157" t="s">
        <v>6797</v>
      </c>
    </row>
    <row r="172" spans="1:65" s="2" customFormat="1" ht="14.45" customHeight="1">
      <c r="A172" s="35"/>
      <c r="B172" s="145"/>
      <c r="C172" s="146" t="s">
        <v>9</v>
      </c>
      <c r="D172" s="146" t="s">
        <v>197</v>
      </c>
      <c r="E172" s="147" t="s">
        <v>6798</v>
      </c>
      <c r="F172" s="148" t="s">
        <v>6799</v>
      </c>
      <c r="G172" s="149" t="s">
        <v>467</v>
      </c>
      <c r="H172" s="150">
        <v>7</v>
      </c>
      <c r="I172" s="151"/>
      <c r="J172" s="152">
        <f t="shared" si="20"/>
        <v>0</v>
      </c>
      <c r="K172" s="148" t="s">
        <v>3</v>
      </c>
      <c r="L172" s="36"/>
      <c r="M172" s="153" t="s">
        <v>3</v>
      </c>
      <c r="N172" s="154" t="s">
        <v>43</v>
      </c>
      <c r="O172" s="56"/>
      <c r="P172" s="155">
        <f t="shared" si="21"/>
        <v>0</v>
      </c>
      <c r="Q172" s="155">
        <v>7.6999999999999996E-4</v>
      </c>
      <c r="R172" s="155">
        <f t="shared" si="22"/>
        <v>5.3899999999999998E-3</v>
      </c>
      <c r="S172" s="155">
        <v>0</v>
      </c>
      <c r="T172" s="156">
        <f t="shared" si="23"/>
        <v>0</v>
      </c>
      <c r="U172" s="35"/>
      <c r="V172" s="35"/>
      <c r="W172" s="35"/>
      <c r="X172" s="35"/>
      <c r="Y172" s="35"/>
      <c r="Z172" s="35"/>
      <c r="AA172" s="35"/>
      <c r="AB172" s="35"/>
      <c r="AC172" s="35"/>
      <c r="AD172" s="35"/>
      <c r="AE172" s="35"/>
      <c r="AR172" s="157" t="s">
        <v>79</v>
      </c>
      <c r="AT172" s="157" t="s">
        <v>197</v>
      </c>
      <c r="AU172" s="157" t="s">
        <v>81</v>
      </c>
      <c r="AY172" s="20" t="s">
        <v>195</v>
      </c>
      <c r="BE172" s="158">
        <f t="shared" si="24"/>
        <v>0</v>
      </c>
      <c r="BF172" s="158">
        <f t="shared" si="25"/>
        <v>0</v>
      </c>
      <c r="BG172" s="158">
        <f t="shared" si="26"/>
        <v>0</v>
      </c>
      <c r="BH172" s="158">
        <f t="shared" si="27"/>
        <v>0</v>
      </c>
      <c r="BI172" s="158">
        <f t="shared" si="28"/>
        <v>0</v>
      </c>
      <c r="BJ172" s="20" t="s">
        <v>79</v>
      </c>
      <c r="BK172" s="158">
        <f t="shared" si="29"/>
        <v>0</v>
      </c>
      <c r="BL172" s="20" t="s">
        <v>79</v>
      </c>
      <c r="BM172" s="157" t="s">
        <v>6800</v>
      </c>
    </row>
    <row r="173" spans="1:65" s="2" customFormat="1" ht="24.2" customHeight="1">
      <c r="A173" s="35"/>
      <c r="B173" s="145"/>
      <c r="C173" s="146" t="s">
        <v>292</v>
      </c>
      <c r="D173" s="146" t="s">
        <v>197</v>
      </c>
      <c r="E173" s="147" t="s">
        <v>6801</v>
      </c>
      <c r="F173" s="148" t="s">
        <v>6802</v>
      </c>
      <c r="G173" s="149" t="s">
        <v>467</v>
      </c>
      <c r="H173" s="150">
        <v>5</v>
      </c>
      <c r="I173" s="151"/>
      <c r="J173" s="152">
        <f t="shared" si="20"/>
        <v>0</v>
      </c>
      <c r="K173" s="148" t="s">
        <v>6594</v>
      </c>
      <c r="L173" s="36"/>
      <c r="M173" s="153" t="s">
        <v>3</v>
      </c>
      <c r="N173" s="154" t="s">
        <v>43</v>
      </c>
      <c r="O173" s="56"/>
      <c r="P173" s="155">
        <f t="shared" si="21"/>
        <v>0</v>
      </c>
      <c r="Q173" s="155">
        <v>1.0189999999999999E-2</v>
      </c>
      <c r="R173" s="155">
        <f t="shared" si="22"/>
        <v>5.0949999999999995E-2</v>
      </c>
      <c r="S173" s="155">
        <v>0</v>
      </c>
      <c r="T173" s="156">
        <f t="shared" si="23"/>
        <v>0</v>
      </c>
      <c r="U173" s="35"/>
      <c r="V173" s="35"/>
      <c r="W173" s="35"/>
      <c r="X173" s="35"/>
      <c r="Y173" s="35"/>
      <c r="Z173" s="35"/>
      <c r="AA173" s="35"/>
      <c r="AB173" s="35"/>
      <c r="AC173" s="35"/>
      <c r="AD173" s="35"/>
      <c r="AE173" s="35"/>
      <c r="AR173" s="157" t="s">
        <v>79</v>
      </c>
      <c r="AT173" s="157" t="s">
        <v>197</v>
      </c>
      <c r="AU173" s="157" t="s">
        <v>81</v>
      </c>
      <c r="AY173" s="20" t="s">
        <v>195</v>
      </c>
      <c r="BE173" s="158">
        <f t="shared" si="24"/>
        <v>0</v>
      </c>
      <c r="BF173" s="158">
        <f t="shared" si="25"/>
        <v>0</v>
      </c>
      <c r="BG173" s="158">
        <f t="shared" si="26"/>
        <v>0</v>
      </c>
      <c r="BH173" s="158">
        <f t="shared" si="27"/>
        <v>0</v>
      </c>
      <c r="BI173" s="158">
        <f t="shared" si="28"/>
        <v>0</v>
      </c>
      <c r="BJ173" s="20" t="s">
        <v>79</v>
      </c>
      <c r="BK173" s="158">
        <f t="shared" si="29"/>
        <v>0</v>
      </c>
      <c r="BL173" s="20" t="s">
        <v>79</v>
      </c>
      <c r="BM173" s="157" t="s">
        <v>6803</v>
      </c>
    </row>
    <row r="174" spans="1:65" s="2" customFormat="1" ht="24.2" customHeight="1">
      <c r="A174" s="35"/>
      <c r="B174" s="145"/>
      <c r="C174" s="146" t="s">
        <v>297</v>
      </c>
      <c r="D174" s="146" t="s">
        <v>197</v>
      </c>
      <c r="E174" s="147" t="s">
        <v>6804</v>
      </c>
      <c r="F174" s="148" t="s">
        <v>6805</v>
      </c>
      <c r="G174" s="149" t="s">
        <v>467</v>
      </c>
      <c r="H174" s="150">
        <v>5</v>
      </c>
      <c r="I174" s="151"/>
      <c r="J174" s="152">
        <f t="shared" si="20"/>
        <v>0</v>
      </c>
      <c r="K174" s="148" t="s">
        <v>6594</v>
      </c>
      <c r="L174" s="36"/>
      <c r="M174" s="153" t="s">
        <v>3</v>
      </c>
      <c r="N174" s="154" t="s">
        <v>43</v>
      </c>
      <c r="O174" s="56"/>
      <c r="P174" s="155">
        <f t="shared" si="21"/>
        <v>0</v>
      </c>
      <c r="Q174" s="155">
        <v>5.8215000000000003E-3</v>
      </c>
      <c r="R174" s="155">
        <f t="shared" si="22"/>
        <v>2.9107500000000001E-2</v>
      </c>
      <c r="S174" s="155">
        <v>0</v>
      </c>
      <c r="T174" s="156">
        <f t="shared" si="23"/>
        <v>0</v>
      </c>
      <c r="U174" s="35"/>
      <c r="V174" s="35"/>
      <c r="W174" s="35"/>
      <c r="X174" s="35"/>
      <c r="Y174" s="35"/>
      <c r="Z174" s="35"/>
      <c r="AA174" s="35"/>
      <c r="AB174" s="35"/>
      <c r="AC174" s="35"/>
      <c r="AD174" s="35"/>
      <c r="AE174" s="35"/>
      <c r="AR174" s="157" t="s">
        <v>79</v>
      </c>
      <c r="AT174" s="157" t="s">
        <v>197</v>
      </c>
      <c r="AU174" s="157" t="s">
        <v>81</v>
      </c>
      <c r="AY174" s="20" t="s">
        <v>195</v>
      </c>
      <c r="BE174" s="158">
        <f t="shared" si="24"/>
        <v>0</v>
      </c>
      <c r="BF174" s="158">
        <f t="shared" si="25"/>
        <v>0</v>
      </c>
      <c r="BG174" s="158">
        <f t="shared" si="26"/>
        <v>0</v>
      </c>
      <c r="BH174" s="158">
        <f t="shared" si="27"/>
        <v>0</v>
      </c>
      <c r="BI174" s="158">
        <f t="shared" si="28"/>
        <v>0</v>
      </c>
      <c r="BJ174" s="20" t="s">
        <v>79</v>
      </c>
      <c r="BK174" s="158">
        <f t="shared" si="29"/>
        <v>0</v>
      </c>
      <c r="BL174" s="20" t="s">
        <v>79</v>
      </c>
      <c r="BM174" s="157" t="s">
        <v>6806</v>
      </c>
    </row>
    <row r="175" spans="1:65" s="2" customFormat="1" ht="14.45" customHeight="1">
      <c r="A175" s="35"/>
      <c r="B175" s="145"/>
      <c r="C175" s="146" t="s">
        <v>308</v>
      </c>
      <c r="D175" s="146" t="s">
        <v>197</v>
      </c>
      <c r="E175" s="147" t="s">
        <v>6807</v>
      </c>
      <c r="F175" s="148" t="s">
        <v>6808</v>
      </c>
      <c r="G175" s="149" t="s">
        <v>467</v>
      </c>
      <c r="H175" s="150">
        <v>24</v>
      </c>
      <c r="I175" s="151"/>
      <c r="J175" s="152">
        <f t="shared" si="20"/>
        <v>0</v>
      </c>
      <c r="K175" s="148" t="s">
        <v>3</v>
      </c>
      <c r="L175" s="36"/>
      <c r="M175" s="153" t="s">
        <v>3</v>
      </c>
      <c r="N175" s="154" t="s">
        <v>43</v>
      </c>
      <c r="O175" s="56"/>
      <c r="P175" s="155">
        <f t="shared" si="21"/>
        <v>0</v>
      </c>
      <c r="Q175" s="155">
        <v>5.0000000000000001E-4</v>
      </c>
      <c r="R175" s="155">
        <f t="shared" si="22"/>
        <v>1.2E-2</v>
      </c>
      <c r="S175" s="155">
        <v>0</v>
      </c>
      <c r="T175" s="156">
        <f t="shared" si="23"/>
        <v>0</v>
      </c>
      <c r="U175" s="35"/>
      <c r="V175" s="35"/>
      <c r="W175" s="35"/>
      <c r="X175" s="35"/>
      <c r="Y175" s="35"/>
      <c r="Z175" s="35"/>
      <c r="AA175" s="35"/>
      <c r="AB175" s="35"/>
      <c r="AC175" s="35"/>
      <c r="AD175" s="35"/>
      <c r="AE175" s="35"/>
      <c r="AR175" s="157" t="s">
        <v>79</v>
      </c>
      <c r="AT175" s="157" t="s">
        <v>197</v>
      </c>
      <c r="AU175" s="157" t="s">
        <v>81</v>
      </c>
      <c r="AY175" s="20" t="s">
        <v>195</v>
      </c>
      <c r="BE175" s="158">
        <f t="shared" si="24"/>
        <v>0</v>
      </c>
      <c r="BF175" s="158">
        <f t="shared" si="25"/>
        <v>0</v>
      </c>
      <c r="BG175" s="158">
        <f t="shared" si="26"/>
        <v>0</v>
      </c>
      <c r="BH175" s="158">
        <f t="shared" si="27"/>
        <v>0</v>
      </c>
      <c r="BI175" s="158">
        <f t="shared" si="28"/>
        <v>0</v>
      </c>
      <c r="BJ175" s="20" t="s">
        <v>79</v>
      </c>
      <c r="BK175" s="158">
        <f t="shared" si="29"/>
        <v>0</v>
      </c>
      <c r="BL175" s="20" t="s">
        <v>79</v>
      </c>
      <c r="BM175" s="157" t="s">
        <v>6809</v>
      </c>
    </row>
    <row r="176" spans="1:65" s="2" customFormat="1" ht="24.2" customHeight="1">
      <c r="A176" s="35"/>
      <c r="B176" s="145"/>
      <c r="C176" s="146" t="s">
        <v>313</v>
      </c>
      <c r="D176" s="146" t="s">
        <v>197</v>
      </c>
      <c r="E176" s="147" t="s">
        <v>6810</v>
      </c>
      <c r="F176" s="148" t="s">
        <v>6811</v>
      </c>
      <c r="G176" s="149" t="s">
        <v>467</v>
      </c>
      <c r="H176" s="150">
        <v>4</v>
      </c>
      <c r="I176" s="151"/>
      <c r="J176" s="152">
        <f t="shared" si="20"/>
        <v>0</v>
      </c>
      <c r="K176" s="148" t="s">
        <v>3</v>
      </c>
      <c r="L176" s="36"/>
      <c r="M176" s="153" t="s">
        <v>3</v>
      </c>
      <c r="N176" s="154" t="s">
        <v>43</v>
      </c>
      <c r="O176" s="56"/>
      <c r="P176" s="155">
        <f t="shared" si="21"/>
        <v>0</v>
      </c>
      <c r="Q176" s="155">
        <v>2.1199999999999999E-3</v>
      </c>
      <c r="R176" s="155">
        <f t="shared" si="22"/>
        <v>8.4799999999999997E-3</v>
      </c>
      <c r="S176" s="155">
        <v>0</v>
      </c>
      <c r="T176" s="156">
        <f t="shared" si="23"/>
        <v>0</v>
      </c>
      <c r="U176" s="35"/>
      <c r="V176" s="35"/>
      <c r="W176" s="35"/>
      <c r="X176" s="35"/>
      <c r="Y176" s="35"/>
      <c r="Z176" s="35"/>
      <c r="AA176" s="35"/>
      <c r="AB176" s="35"/>
      <c r="AC176" s="35"/>
      <c r="AD176" s="35"/>
      <c r="AE176" s="35"/>
      <c r="AR176" s="157" t="s">
        <v>79</v>
      </c>
      <c r="AT176" s="157" t="s">
        <v>197</v>
      </c>
      <c r="AU176" s="157" t="s">
        <v>81</v>
      </c>
      <c r="AY176" s="20" t="s">
        <v>195</v>
      </c>
      <c r="BE176" s="158">
        <f t="shared" si="24"/>
        <v>0</v>
      </c>
      <c r="BF176" s="158">
        <f t="shared" si="25"/>
        <v>0</v>
      </c>
      <c r="BG176" s="158">
        <f t="shared" si="26"/>
        <v>0</v>
      </c>
      <c r="BH176" s="158">
        <f t="shared" si="27"/>
        <v>0</v>
      </c>
      <c r="BI176" s="158">
        <f t="shared" si="28"/>
        <v>0</v>
      </c>
      <c r="BJ176" s="20" t="s">
        <v>79</v>
      </c>
      <c r="BK176" s="158">
        <f t="shared" si="29"/>
        <v>0</v>
      </c>
      <c r="BL176" s="20" t="s">
        <v>79</v>
      </c>
      <c r="BM176" s="157" t="s">
        <v>6812</v>
      </c>
    </row>
    <row r="177" spans="1:65" s="2" customFormat="1" ht="24.2" customHeight="1">
      <c r="A177" s="35"/>
      <c r="B177" s="145"/>
      <c r="C177" s="146" t="s">
        <v>1947</v>
      </c>
      <c r="D177" s="146" t="s">
        <v>197</v>
      </c>
      <c r="E177" s="147" t="s">
        <v>6813</v>
      </c>
      <c r="F177" s="148" t="s">
        <v>6814</v>
      </c>
      <c r="G177" s="149" t="s">
        <v>467</v>
      </c>
      <c r="H177" s="150">
        <v>3</v>
      </c>
      <c r="I177" s="151"/>
      <c r="J177" s="152">
        <f t="shared" si="20"/>
        <v>0</v>
      </c>
      <c r="K177" s="148" t="s">
        <v>6594</v>
      </c>
      <c r="L177" s="36"/>
      <c r="M177" s="153" t="s">
        <v>3</v>
      </c>
      <c r="N177" s="154" t="s">
        <v>43</v>
      </c>
      <c r="O177" s="56"/>
      <c r="P177" s="155">
        <f t="shared" si="21"/>
        <v>0</v>
      </c>
      <c r="Q177" s="155">
        <v>1.4300000000000001E-3</v>
      </c>
      <c r="R177" s="155">
        <f t="shared" si="22"/>
        <v>4.2900000000000004E-3</v>
      </c>
      <c r="S177" s="155">
        <v>0</v>
      </c>
      <c r="T177" s="156">
        <f t="shared" si="23"/>
        <v>0</v>
      </c>
      <c r="U177" s="35"/>
      <c r="V177" s="35"/>
      <c r="W177" s="35"/>
      <c r="X177" s="35"/>
      <c r="Y177" s="35"/>
      <c r="Z177" s="35"/>
      <c r="AA177" s="35"/>
      <c r="AB177" s="35"/>
      <c r="AC177" s="35"/>
      <c r="AD177" s="35"/>
      <c r="AE177" s="35"/>
      <c r="AR177" s="157" t="s">
        <v>79</v>
      </c>
      <c r="AT177" s="157" t="s">
        <v>197</v>
      </c>
      <c r="AU177" s="157" t="s">
        <v>81</v>
      </c>
      <c r="AY177" s="20" t="s">
        <v>195</v>
      </c>
      <c r="BE177" s="158">
        <f t="shared" si="24"/>
        <v>0</v>
      </c>
      <c r="BF177" s="158">
        <f t="shared" si="25"/>
        <v>0</v>
      </c>
      <c r="BG177" s="158">
        <f t="shared" si="26"/>
        <v>0</v>
      </c>
      <c r="BH177" s="158">
        <f t="shared" si="27"/>
        <v>0</v>
      </c>
      <c r="BI177" s="158">
        <f t="shared" si="28"/>
        <v>0</v>
      </c>
      <c r="BJ177" s="20" t="s">
        <v>79</v>
      </c>
      <c r="BK177" s="158">
        <f t="shared" si="29"/>
        <v>0</v>
      </c>
      <c r="BL177" s="20" t="s">
        <v>79</v>
      </c>
      <c r="BM177" s="157" t="s">
        <v>6815</v>
      </c>
    </row>
    <row r="178" spans="1:65" s="2" customFormat="1" ht="24.2" customHeight="1">
      <c r="A178" s="35"/>
      <c r="B178" s="145"/>
      <c r="C178" s="146" t="s">
        <v>1952</v>
      </c>
      <c r="D178" s="146" t="s">
        <v>197</v>
      </c>
      <c r="E178" s="147" t="s">
        <v>6816</v>
      </c>
      <c r="F178" s="148" t="s">
        <v>6817</v>
      </c>
      <c r="G178" s="149" t="s">
        <v>467</v>
      </c>
      <c r="H178" s="150">
        <v>3</v>
      </c>
      <c r="I178" s="151"/>
      <c r="J178" s="152">
        <f t="shared" si="20"/>
        <v>0</v>
      </c>
      <c r="K178" s="148" t="s">
        <v>6594</v>
      </c>
      <c r="L178" s="36"/>
      <c r="M178" s="153" t="s">
        <v>3</v>
      </c>
      <c r="N178" s="154" t="s">
        <v>43</v>
      </c>
      <c r="O178" s="56"/>
      <c r="P178" s="155">
        <f t="shared" si="21"/>
        <v>0</v>
      </c>
      <c r="Q178" s="155">
        <v>1.5E-3</v>
      </c>
      <c r="R178" s="155">
        <f t="shared" si="22"/>
        <v>4.5000000000000005E-3</v>
      </c>
      <c r="S178" s="155">
        <v>0</v>
      </c>
      <c r="T178" s="156">
        <f t="shared" si="23"/>
        <v>0</v>
      </c>
      <c r="U178" s="35"/>
      <c r="V178" s="35"/>
      <c r="W178" s="35"/>
      <c r="X178" s="35"/>
      <c r="Y178" s="35"/>
      <c r="Z178" s="35"/>
      <c r="AA178" s="35"/>
      <c r="AB178" s="35"/>
      <c r="AC178" s="35"/>
      <c r="AD178" s="35"/>
      <c r="AE178" s="35"/>
      <c r="AR178" s="157" t="s">
        <v>79</v>
      </c>
      <c r="AT178" s="157" t="s">
        <v>197</v>
      </c>
      <c r="AU178" s="157" t="s">
        <v>81</v>
      </c>
      <c r="AY178" s="20" t="s">
        <v>195</v>
      </c>
      <c r="BE178" s="158">
        <f t="shared" si="24"/>
        <v>0</v>
      </c>
      <c r="BF178" s="158">
        <f t="shared" si="25"/>
        <v>0</v>
      </c>
      <c r="BG178" s="158">
        <f t="shared" si="26"/>
        <v>0</v>
      </c>
      <c r="BH178" s="158">
        <f t="shared" si="27"/>
        <v>0</v>
      </c>
      <c r="BI178" s="158">
        <f t="shared" si="28"/>
        <v>0</v>
      </c>
      <c r="BJ178" s="20" t="s">
        <v>79</v>
      </c>
      <c r="BK178" s="158">
        <f t="shared" si="29"/>
        <v>0</v>
      </c>
      <c r="BL178" s="20" t="s">
        <v>79</v>
      </c>
      <c r="BM178" s="157" t="s">
        <v>6818</v>
      </c>
    </row>
    <row r="179" spans="1:65" s="2" customFormat="1" ht="14.45" customHeight="1">
      <c r="A179" s="35"/>
      <c r="B179" s="145"/>
      <c r="C179" s="146" t="s">
        <v>318</v>
      </c>
      <c r="D179" s="146" t="s">
        <v>197</v>
      </c>
      <c r="E179" s="147" t="s">
        <v>6819</v>
      </c>
      <c r="F179" s="148" t="s">
        <v>6820</v>
      </c>
      <c r="G179" s="149" t="s">
        <v>467</v>
      </c>
      <c r="H179" s="150">
        <v>13</v>
      </c>
      <c r="I179" s="151"/>
      <c r="J179" s="152">
        <f t="shared" si="20"/>
        <v>0</v>
      </c>
      <c r="K179" s="148" t="s">
        <v>6594</v>
      </c>
      <c r="L179" s="36"/>
      <c r="M179" s="153" t="s">
        <v>3</v>
      </c>
      <c r="N179" s="154" t="s">
        <v>43</v>
      </c>
      <c r="O179" s="56"/>
      <c r="P179" s="155">
        <f t="shared" si="21"/>
        <v>0</v>
      </c>
      <c r="Q179" s="155">
        <v>1.6124999999999999E-4</v>
      </c>
      <c r="R179" s="155">
        <f t="shared" si="22"/>
        <v>2.09625E-3</v>
      </c>
      <c r="S179" s="155">
        <v>0</v>
      </c>
      <c r="T179" s="156">
        <f t="shared" si="23"/>
        <v>0</v>
      </c>
      <c r="U179" s="35"/>
      <c r="V179" s="35"/>
      <c r="W179" s="35"/>
      <c r="X179" s="35"/>
      <c r="Y179" s="35"/>
      <c r="Z179" s="35"/>
      <c r="AA179" s="35"/>
      <c r="AB179" s="35"/>
      <c r="AC179" s="35"/>
      <c r="AD179" s="35"/>
      <c r="AE179" s="35"/>
      <c r="AR179" s="157" t="s">
        <v>79</v>
      </c>
      <c r="AT179" s="157" t="s">
        <v>197</v>
      </c>
      <c r="AU179" s="157" t="s">
        <v>81</v>
      </c>
      <c r="AY179" s="20" t="s">
        <v>195</v>
      </c>
      <c r="BE179" s="158">
        <f t="shared" si="24"/>
        <v>0</v>
      </c>
      <c r="BF179" s="158">
        <f t="shared" si="25"/>
        <v>0</v>
      </c>
      <c r="BG179" s="158">
        <f t="shared" si="26"/>
        <v>0</v>
      </c>
      <c r="BH179" s="158">
        <f t="shared" si="27"/>
        <v>0</v>
      </c>
      <c r="BI179" s="158">
        <f t="shared" si="28"/>
        <v>0</v>
      </c>
      <c r="BJ179" s="20" t="s">
        <v>79</v>
      </c>
      <c r="BK179" s="158">
        <f t="shared" si="29"/>
        <v>0</v>
      </c>
      <c r="BL179" s="20" t="s">
        <v>79</v>
      </c>
      <c r="BM179" s="157" t="s">
        <v>6821</v>
      </c>
    </row>
    <row r="180" spans="1:65" s="2" customFormat="1" ht="14.45" customHeight="1">
      <c r="A180" s="35"/>
      <c r="B180" s="145"/>
      <c r="C180" s="146" t="s">
        <v>8</v>
      </c>
      <c r="D180" s="146" t="s">
        <v>197</v>
      </c>
      <c r="E180" s="147" t="s">
        <v>6822</v>
      </c>
      <c r="F180" s="148" t="s">
        <v>6823</v>
      </c>
      <c r="G180" s="149" t="s">
        <v>467</v>
      </c>
      <c r="H180" s="150">
        <v>11</v>
      </c>
      <c r="I180" s="151"/>
      <c r="J180" s="152">
        <f t="shared" si="20"/>
        <v>0</v>
      </c>
      <c r="K180" s="148" t="s">
        <v>6594</v>
      </c>
      <c r="L180" s="36"/>
      <c r="M180" s="153" t="s">
        <v>3</v>
      </c>
      <c r="N180" s="154" t="s">
        <v>43</v>
      </c>
      <c r="O180" s="56"/>
      <c r="P180" s="155">
        <f t="shared" si="21"/>
        <v>0</v>
      </c>
      <c r="Q180" s="155">
        <v>2.8499999999999999E-4</v>
      </c>
      <c r="R180" s="155">
        <f t="shared" si="22"/>
        <v>3.1349999999999998E-3</v>
      </c>
      <c r="S180" s="155">
        <v>0</v>
      </c>
      <c r="T180" s="156">
        <f t="shared" si="23"/>
        <v>0</v>
      </c>
      <c r="U180" s="35"/>
      <c r="V180" s="35"/>
      <c r="W180" s="35"/>
      <c r="X180" s="35"/>
      <c r="Y180" s="35"/>
      <c r="Z180" s="35"/>
      <c r="AA180" s="35"/>
      <c r="AB180" s="35"/>
      <c r="AC180" s="35"/>
      <c r="AD180" s="35"/>
      <c r="AE180" s="35"/>
      <c r="AR180" s="157" t="s">
        <v>79</v>
      </c>
      <c r="AT180" s="157" t="s">
        <v>197</v>
      </c>
      <c r="AU180" s="157" t="s">
        <v>81</v>
      </c>
      <c r="AY180" s="20" t="s">
        <v>195</v>
      </c>
      <c r="BE180" s="158">
        <f t="shared" si="24"/>
        <v>0</v>
      </c>
      <c r="BF180" s="158">
        <f t="shared" si="25"/>
        <v>0</v>
      </c>
      <c r="BG180" s="158">
        <f t="shared" si="26"/>
        <v>0</v>
      </c>
      <c r="BH180" s="158">
        <f t="shared" si="27"/>
        <v>0</v>
      </c>
      <c r="BI180" s="158">
        <f t="shared" si="28"/>
        <v>0</v>
      </c>
      <c r="BJ180" s="20" t="s">
        <v>79</v>
      </c>
      <c r="BK180" s="158">
        <f t="shared" si="29"/>
        <v>0</v>
      </c>
      <c r="BL180" s="20" t="s">
        <v>79</v>
      </c>
      <c r="BM180" s="157" t="s">
        <v>6824</v>
      </c>
    </row>
    <row r="181" spans="1:65" s="2" customFormat="1" ht="24.2" customHeight="1">
      <c r="A181" s="35"/>
      <c r="B181" s="145"/>
      <c r="C181" s="146" t="s">
        <v>2012</v>
      </c>
      <c r="D181" s="146" t="s">
        <v>197</v>
      </c>
      <c r="E181" s="147" t="s">
        <v>6825</v>
      </c>
      <c r="F181" s="148" t="s">
        <v>6826</v>
      </c>
      <c r="G181" s="149" t="s">
        <v>467</v>
      </c>
      <c r="H181" s="150">
        <v>1</v>
      </c>
      <c r="I181" s="151"/>
      <c r="J181" s="152">
        <f t="shared" si="20"/>
        <v>0</v>
      </c>
      <c r="K181" s="148" t="s">
        <v>6594</v>
      </c>
      <c r="L181" s="36"/>
      <c r="M181" s="153" t="s">
        <v>3</v>
      </c>
      <c r="N181" s="154" t="s">
        <v>43</v>
      </c>
      <c r="O181" s="56"/>
      <c r="P181" s="155">
        <f t="shared" si="21"/>
        <v>0</v>
      </c>
      <c r="Q181" s="155">
        <v>6.0000000000000002E-5</v>
      </c>
      <c r="R181" s="155">
        <f t="shared" si="22"/>
        <v>6.0000000000000002E-5</v>
      </c>
      <c r="S181" s="155">
        <v>0</v>
      </c>
      <c r="T181" s="156">
        <f t="shared" si="23"/>
        <v>0</v>
      </c>
      <c r="U181" s="35"/>
      <c r="V181" s="35"/>
      <c r="W181" s="35"/>
      <c r="X181" s="35"/>
      <c r="Y181" s="35"/>
      <c r="Z181" s="35"/>
      <c r="AA181" s="35"/>
      <c r="AB181" s="35"/>
      <c r="AC181" s="35"/>
      <c r="AD181" s="35"/>
      <c r="AE181" s="35"/>
      <c r="AR181" s="157" t="s">
        <v>79</v>
      </c>
      <c r="AT181" s="157" t="s">
        <v>197</v>
      </c>
      <c r="AU181" s="157" t="s">
        <v>81</v>
      </c>
      <c r="AY181" s="20" t="s">
        <v>195</v>
      </c>
      <c r="BE181" s="158">
        <f t="shared" si="24"/>
        <v>0</v>
      </c>
      <c r="BF181" s="158">
        <f t="shared" si="25"/>
        <v>0</v>
      </c>
      <c r="BG181" s="158">
        <f t="shared" si="26"/>
        <v>0</v>
      </c>
      <c r="BH181" s="158">
        <f t="shared" si="27"/>
        <v>0</v>
      </c>
      <c r="BI181" s="158">
        <f t="shared" si="28"/>
        <v>0</v>
      </c>
      <c r="BJ181" s="20" t="s">
        <v>79</v>
      </c>
      <c r="BK181" s="158">
        <f t="shared" si="29"/>
        <v>0</v>
      </c>
      <c r="BL181" s="20" t="s">
        <v>79</v>
      </c>
      <c r="BM181" s="157" t="s">
        <v>6827</v>
      </c>
    </row>
    <row r="182" spans="1:65" s="2" customFormat="1" ht="14.45" customHeight="1">
      <c r="A182" s="35"/>
      <c r="B182" s="145"/>
      <c r="C182" s="146" t="s">
        <v>2008</v>
      </c>
      <c r="D182" s="146" t="s">
        <v>197</v>
      </c>
      <c r="E182" s="147" t="s">
        <v>6828</v>
      </c>
      <c r="F182" s="148" t="s">
        <v>6829</v>
      </c>
      <c r="G182" s="149" t="s">
        <v>467</v>
      </c>
      <c r="H182" s="150">
        <v>8</v>
      </c>
      <c r="I182" s="151"/>
      <c r="J182" s="152">
        <f t="shared" si="20"/>
        <v>0</v>
      </c>
      <c r="K182" s="148" t="s">
        <v>6594</v>
      </c>
      <c r="L182" s="36"/>
      <c r="M182" s="153" t="s">
        <v>3</v>
      </c>
      <c r="N182" s="154" t="s">
        <v>43</v>
      </c>
      <c r="O182" s="56"/>
      <c r="P182" s="155">
        <f t="shared" si="21"/>
        <v>0</v>
      </c>
      <c r="Q182" s="155">
        <v>9.0000000000000006E-5</v>
      </c>
      <c r="R182" s="155">
        <f t="shared" si="22"/>
        <v>7.2000000000000005E-4</v>
      </c>
      <c r="S182" s="155">
        <v>0</v>
      </c>
      <c r="T182" s="156">
        <f t="shared" si="23"/>
        <v>0</v>
      </c>
      <c r="U182" s="35"/>
      <c r="V182" s="35"/>
      <c r="W182" s="35"/>
      <c r="X182" s="35"/>
      <c r="Y182" s="35"/>
      <c r="Z182" s="35"/>
      <c r="AA182" s="35"/>
      <c r="AB182" s="35"/>
      <c r="AC182" s="35"/>
      <c r="AD182" s="35"/>
      <c r="AE182" s="35"/>
      <c r="AR182" s="157" t="s">
        <v>79</v>
      </c>
      <c r="AT182" s="157" t="s">
        <v>197</v>
      </c>
      <c r="AU182" s="157" t="s">
        <v>81</v>
      </c>
      <c r="AY182" s="20" t="s">
        <v>195</v>
      </c>
      <c r="BE182" s="158">
        <f t="shared" si="24"/>
        <v>0</v>
      </c>
      <c r="BF182" s="158">
        <f t="shared" si="25"/>
        <v>0</v>
      </c>
      <c r="BG182" s="158">
        <f t="shared" si="26"/>
        <v>0</v>
      </c>
      <c r="BH182" s="158">
        <f t="shared" si="27"/>
        <v>0</v>
      </c>
      <c r="BI182" s="158">
        <f t="shared" si="28"/>
        <v>0</v>
      </c>
      <c r="BJ182" s="20" t="s">
        <v>79</v>
      </c>
      <c r="BK182" s="158">
        <f t="shared" si="29"/>
        <v>0</v>
      </c>
      <c r="BL182" s="20" t="s">
        <v>79</v>
      </c>
      <c r="BM182" s="157" t="s">
        <v>6830</v>
      </c>
    </row>
    <row r="183" spans="1:65" s="2" customFormat="1" ht="14.45" customHeight="1">
      <c r="A183" s="35"/>
      <c r="B183" s="145"/>
      <c r="C183" s="146" t="s">
        <v>2003</v>
      </c>
      <c r="D183" s="146" t="s">
        <v>197</v>
      </c>
      <c r="E183" s="147" t="s">
        <v>6831</v>
      </c>
      <c r="F183" s="148" t="s">
        <v>6832</v>
      </c>
      <c r="G183" s="149" t="s">
        <v>467</v>
      </c>
      <c r="H183" s="150">
        <v>7</v>
      </c>
      <c r="I183" s="151"/>
      <c r="J183" s="152">
        <f t="shared" si="20"/>
        <v>0</v>
      </c>
      <c r="K183" s="148" t="s">
        <v>6594</v>
      </c>
      <c r="L183" s="36"/>
      <c r="M183" s="153" t="s">
        <v>3</v>
      </c>
      <c r="N183" s="154" t="s">
        <v>43</v>
      </c>
      <c r="O183" s="56"/>
      <c r="P183" s="155">
        <f t="shared" si="21"/>
        <v>0</v>
      </c>
      <c r="Q183" s="155">
        <v>1.8000000000000001E-4</v>
      </c>
      <c r="R183" s="155">
        <f t="shared" si="22"/>
        <v>1.2600000000000001E-3</v>
      </c>
      <c r="S183" s="155">
        <v>0</v>
      </c>
      <c r="T183" s="156">
        <f t="shared" si="23"/>
        <v>0</v>
      </c>
      <c r="U183" s="35"/>
      <c r="V183" s="35"/>
      <c r="W183" s="35"/>
      <c r="X183" s="35"/>
      <c r="Y183" s="35"/>
      <c r="Z183" s="35"/>
      <c r="AA183" s="35"/>
      <c r="AB183" s="35"/>
      <c r="AC183" s="35"/>
      <c r="AD183" s="35"/>
      <c r="AE183" s="35"/>
      <c r="AR183" s="157" t="s">
        <v>79</v>
      </c>
      <c r="AT183" s="157" t="s">
        <v>197</v>
      </c>
      <c r="AU183" s="157" t="s">
        <v>81</v>
      </c>
      <c r="AY183" s="20" t="s">
        <v>195</v>
      </c>
      <c r="BE183" s="158">
        <f t="shared" si="24"/>
        <v>0</v>
      </c>
      <c r="BF183" s="158">
        <f t="shared" si="25"/>
        <v>0</v>
      </c>
      <c r="BG183" s="158">
        <f t="shared" si="26"/>
        <v>0</v>
      </c>
      <c r="BH183" s="158">
        <f t="shared" si="27"/>
        <v>0</v>
      </c>
      <c r="BI183" s="158">
        <f t="shared" si="28"/>
        <v>0</v>
      </c>
      <c r="BJ183" s="20" t="s">
        <v>79</v>
      </c>
      <c r="BK183" s="158">
        <f t="shared" si="29"/>
        <v>0</v>
      </c>
      <c r="BL183" s="20" t="s">
        <v>79</v>
      </c>
      <c r="BM183" s="157" t="s">
        <v>6833</v>
      </c>
    </row>
    <row r="184" spans="1:65" s="2" customFormat="1" ht="14.45" customHeight="1">
      <c r="A184" s="35"/>
      <c r="B184" s="145"/>
      <c r="C184" s="146" t="s">
        <v>336</v>
      </c>
      <c r="D184" s="146" t="s">
        <v>197</v>
      </c>
      <c r="E184" s="147" t="s">
        <v>6834</v>
      </c>
      <c r="F184" s="148" t="s">
        <v>6835</v>
      </c>
      <c r="G184" s="149" t="s">
        <v>321</v>
      </c>
      <c r="H184" s="150">
        <v>58</v>
      </c>
      <c r="I184" s="151"/>
      <c r="J184" s="152">
        <f t="shared" si="20"/>
        <v>0</v>
      </c>
      <c r="K184" s="148" t="s">
        <v>6594</v>
      </c>
      <c r="L184" s="36"/>
      <c r="M184" s="153" t="s">
        <v>3</v>
      </c>
      <c r="N184" s="154" t="s">
        <v>43</v>
      </c>
      <c r="O184" s="56"/>
      <c r="P184" s="155">
        <f t="shared" si="21"/>
        <v>0</v>
      </c>
      <c r="Q184" s="155">
        <v>0</v>
      </c>
      <c r="R184" s="155">
        <f t="shared" si="22"/>
        <v>0</v>
      </c>
      <c r="S184" s="155">
        <v>0</v>
      </c>
      <c r="T184" s="156">
        <f t="shared" si="23"/>
        <v>0</v>
      </c>
      <c r="U184" s="35"/>
      <c r="V184" s="35"/>
      <c r="W184" s="35"/>
      <c r="X184" s="35"/>
      <c r="Y184" s="35"/>
      <c r="Z184" s="35"/>
      <c r="AA184" s="35"/>
      <c r="AB184" s="35"/>
      <c r="AC184" s="35"/>
      <c r="AD184" s="35"/>
      <c r="AE184" s="35"/>
      <c r="AR184" s="157" t="s">
        <v>79</v>
      </c>
      <c r="AT184" s="157" t="s">
        <v>197</v>
      </c>
      <c r="AU184" s="157" t="s">
        <v>81</v>
      </c>
      <c r="AY184" s="20" t="s">
        <v>195</v>
      </c>
      <c r="BE184" s="158">
        <f t="shared" si="24"/>
        <v>0</v>
      </c>
      <c r="BF184" s="158">
        <f t="shared" si="25"/>
        <v>0</v>
      </c>
      <c r="BG184" s="158">
        <f t="shared" si="26"/>
        <v>0</v>
      </c>
      <c r="BH184" s="158">
        <f t="shared" si="27"/>
        <v>0</v>
      </c>
      <c r="BI184" s="158">
        <f t="shared" si="28"/>
        <v>0</v>
      </c>
      <c r="BJ184" s="20" t="s">
        <v>79</v>
      </c>
      <c r="BK184" s="158">
        <f t="shared" si="29"/>
        <v>0</v>
      </c>
      <c r="BL184" s="20" t="s">
        <v>79</v>
      </c>
      <c r="BM184" s="157" t="s">
        <v>6836</v>
      </c>
    </row>
    <row r="185" spans="1:65" s="2" customFormat="1" ht="14.45" customHeight="1">
      <c r="A185" s="35"/>
      <c r="B185" s="145"/>
      <c r="C185" s="146" t="s">
        <v>340</v>
      </c>
      <c r="D185" s="146" t="s">
        <v>197</v>
      </c>
      <c r="E185" s="147" t="s">
        <v>6837</v>
      </c>
      <c r="F185" s="148" t="s">
        <v>6838</v>
      </c>
      <c r="G185" s="149" t="s">
        <v>321</v>
      </c>
      <c r="H185" s="150">
        <v>74</v>
      </c>
      <c r="I185" s="151"/>
      <c r="J185" s="152">
        <f t="shared" si="20"/>
        <v>0</v>
      </c>
      <c r="K185" s="148" t="s">
        <v>6594</v>
      </c>
      <c r="L185" s="36"/>
      <c r="M185" s="153" t="s">
        <v>3</v>
      </c>
      <c r="N185" s="154" t="s">
        <v>43</v>
      </c>
      <c r="O185" s="56"/>
      <c r="P185" s="155">
        <f t="shared" si="21"/>
        <v>0</v>
      </c>
      <c r="Q185" s="155">
        <v>0</v>
      </c>
      <c r="R185" s="155">
        <f t="shared" si="22"/>
        <v>0</v>
      </c>
      <c r="S185" s="155">
        <v>0</v>
      </c>
      <c r="T185" s="156">
        <f t="shared" si="23"/>
        <v>0</v>
      </c>
      <c r="U185" s="35"/>
      <c r="V185" s="35"/>
      <c r="W185" s="35"/>
      <c r="X185" s="35"/>
      <c r="Y185" s="35"/>
      <c r="Z185" s="35"/>
      <c r="AA185" s="35"/>
      <c r="AB185" s="35"/>
      <c r="AC185" s="35"/>
      <c r="AD185" s="35"/>
      <c r="AE185" s="35"/>
      <c r="AR185" s="157" t="s">
        <v>79</v>
      </c>
      <c r="AT185" s="157" t="s">
        <v>197</v>
      </c>
      <c r="AU185" s="157" t="s">
        <v>81</v>
      </c>
      <c r="AY185" s="20" t="s">
        <v>195</v>
      </c>
      <c r="BE185" s="158">
        <f t="shared" si="24"/>
        <v>0</v>
      </c>
      <c r="BF185" s="158">
        <f t="shared" si="25"/>
        <v>0</v>
      </c>
      <c r="BG185" s="158">
        <f t="shared" si="26"/>
        <v>0</v>
      </c>
      <c r="BH185" s="158">
        <f t="shared" si="27"/>
        <v>0</v>
      </c>
      <c r="BI185" s="158">
        <f t="shared" si="28"/>
        <v>0</v>
      </c>
      <c r="BJ185" s="20" t="s">
        <v>79</v>
      </c>
      <c r="BK185" s="158">
        <f t="shared" si="29"/>
        <v>0</v>
      </c>
      <c r="BL185" s="20" t="s">
        <v>79</v>
      </c>
      <c r="BM185" s="157" t="s">
        <v>6839</v>
      </c>
    </row>
    <row r="186" spans="1:65" s="2" customFormat="1" ht="24.2" customHeight="1">
      <c r="A186" s="35"/>
      <c r="B186" s="145"/>
      <c r="C186" s="146" t="s">
        <v>349</v>
      </c>
      <c r="D186" s="146" t="s">
        <v>197</v>
      </c>
      <c r="E186" s="147" t="s">
        <v>6840</v>
      </c>
      <c r="F186" s="148" t="s">
        <v>6841</v>
      </c>
      <c r="G186" s="149" t="s">
        <v>321</v>
      </c>
      <c r="H186" s="150">
        <v>1060</v>
      </c>
      <c r="I186" s="151"/>
      <c r="J186" s="152">
        <f t="shared" si="20"/>
        <v>0</v>
      </c>
      <c r="K186" s="148" t="s">
        <v>6594</v>
      </c>
      <c r="L186" s="36"/>
      <c r="M186" s="153" t="s">
        <v>3</v>
      </c>
      <c r="N186" s="154" t="s">
        <v>43</v>
      </c>
      <c r="O186" s="56"/>
      <c r="P186" s="155">
        <f t="shared" si="21"/>
        <v>0</v>
      </c>
      <c r="Q186" s="155">
        <v>0</v>
      </c>
      <c r="R186" s="155">
        <f t="shared" si="22"/>
        <v>0</v>
      </c>
      <c r="S186" s="155">
        <v>0</v>
      </c>
      <c r="T186" s="156">
        <f t="shared" si="23"/>
        <v>0</v>
      </c>
      <c r="U186" s="35"/>
      <c r="V186" s="35"/>
      <c r="W186" s="35"/>
      <c r="X186" s="35"/>
      <c r="Y186" s="35"/>
      <c r="Z186" s="35"/>
      <c r="AA186" s="35"/>
      <c r="AB186" s="35"/>
      <c r="AC186" s="35"/>
      <c r="AD186" s="35"/>
      <c r="AE186" s="35"/>
      <c r="AR186" s="157" t="s">
        <v>79</v>
      </c>
      <c r="AT186" s="157" t="s">
        <v>197</v>
      </c>
      <c r="AU186" s="157" t="s">
        <v>81</v>
      </c>
      <c r="AY186" s="20" t="s">
        <v>195</v>
      </c>
      <c r="BE186" s="158">
        <f t="shared" si="24"/>
        <v>0</v>
      </c>
      <c r="BF186" s="158">
        <f t="shared" si="25"/>
        <v>0</v>
      </c>
      <c r="BG186" s="158">
        <f t="shared" si="26"/>
        <v>0</v>
      </c>
      <c r="BH186" s="158">
        <f t="shared" si="27"/>
        <v>0</v>
      </c>
      <c r="BI186" s="158">
        <f t="shared" si="28"/>
        <v>0</v>
      </c>
      <c r="BJ186" s="20" t="s">
        <v>79</v>
      </c>
      <c r="BK186" s="158">
        <f t="shared" si="29"/>
        <v>0</v>
      </c>
      <c r="BL186" s="20" t="s">
        <v>79</v>
      </c>
      <c r="BM186" s="157" t="s">
        <v>6842</v>
      </c>
    </row>
    <row r="187" spans="1:65" s="2" customFormat="1" ht="14.45" customHeight="1">
      <c r="A187" s="35"/>
      <c r="B187" s="145"/>
      <c r="C187" s="146" t="s">
        <v>360</v>
      </c>
      <c r="D187" s="146" t="s">
        <v>197</v>
      </c>
      <c r="E187" s="147" t="s">
        <v>6843</v>
      </c>
      <c r="F187" s="148" t="s">
        <v>6844</v>
      </c>
      <c r="G187" s="149" t="s">
        <v>4903</v>
      </c>
      <c r="H187" s="150">
        <v>70</v>
      </c>
      <c r="I187" s="151"/>
      <c r="J187" s="152">
        <f t="shared" si="20"/>
        <v>0</v>
      </c>
      <c r="K187" s="148" t="s">
        <v>3</v>
      </c>
      <c r="L187" s="36"/>
      <c r="M187" s="153" t="s">
        <v>3</v>
      </c>
      <c r="N187" s="154" t="s">
        <v>43</v>
      </c>
      <c r="O187" s="56"/>
      <c r="P187" s="155">
        <f t="shared" si="21"/>
        <v>0</v>
      </c>
      <c r="Q187" s="155">
        <v>0</v>
      </c>
      <c r="R187" s="155">
        <f t="shared" si="22"/>
        <v>0</v>
      </c>
      <c r="S187" s="155">
        <v>0</v>
      </c>
      <c r="T187" s="156">
        <f t="shared" si="23"/>
        <v>0</v>
      </c>
      <c r="U187" s="35"/>
      <c r="V187" s="35"/>
      <c r="W187" s="35"/>
      <c r="X187" s="35"/>
      <c r="Y187" s="35"/>
      <c r="Z187" s="35"/>
      <c r="AA187" s="35"/>
      <c r="AB187" s="35"/>
      <c r="AC187" s="35"/>
      <c r="AD187" s="35"/>
      <c r="AE187" s="35"/>
      <c r="AR187" s="157" t="s">
        <v>79</v>
      </c>
      <c r="AT187" s="157" t="s">
        <v>197</v>
      </c>
      <c r="AU187" s="157" t="s">
        <v>81</v>
      </c>
      <c r="AY187" s="20" t="s">
        <v>195</v>
      </c>
      <c r="BE187" s="158">
        <f t="shared" si="24"/>
        <v>0</v>
      </c>
      <c r="BF187" s="158">
        <f t="shared" si="25"/>
        <v>0</v>
      </c>
      <c r="BG187" s="158">
        <f t="shared" si="26"/>
        <v>0</v>
      </c>
      <c r="BH187" s="158">
        <f t="shared" si="27"/>
        <v>0</v>
      </c>
      <c r="BI187" s="158">
        <f t="shared" si="28"/>
        <v>0</v>
      </c>
      <c r="BJ187" s="20" t="s">
        <v>79</v>
      </c>
      <c r="BK187" s="158">
        <f t="shared" si="29"/>
        <v>0</v>
      </c>
      <c r="BL187" s="20" t="s">
        <v>79</v>
      </c>
      <c r="BM187" s="157" t="s">
        <v>6845</v>
      </c>
    </row>
    <row r="188" spans="1:65" s="2" customFormat="1" ht="49.15" customHeight="1">
      <c r="A188" s="35"/>
      <c r="B188" s="145"/>
      <c r="C188" s="146" t="s">
        <v>2047</v>
      </c>
      <c r="D188" s="146" t="s">
        <v>197</v>
      </c>
      <c r="E188" s="147" t="s">
        <v>6846</v>
      </c>
      <c r="F188" s="148" t="s">
        <v>6847</v>
      </c>
      <c r="G188" s="149" t="s">
        <v>321</v>
      </c>
      <c r="H188" s="150">
        <v>50</v>
      </c>
      <c r="I188" s="151"/>
      <c r="J188" s="152">
        <f t="shared" si="20"/>
        <v>0</v>
      </c>
      <c r="K188" s="148" t="s">
        <v>3</v>
      </c>
      <c r="L188" s="36"/>
      <c r="M188" s="153" t="s">
        <v>3</v>
      </c>
      <c r="N188" s="154" t="s">
        <v>43</v>
      </c>
      <c r="O188" s="56"/>
      <c r="P188" s="155">
        <f t="shared" si="21"/>
        <v>0</v>
      </c>
      <c r="Q188" s="155">
        <v>0</v>
      </c>
      <c r="R188" s="155">
        <f t="shared" si="22"/>
        <v>0</v>
      </c>
      <c r="S188" s="155">
        <v>0</v>
      </c>
      <c r="T188" s="156">
        <f t="shared" si="23"/>
        <v>0</v>
      </c>
      <c r="U188" s="35"/>
      <c r="V188" s="35"/>
      <c r="W188" s="35"/>
      <c r="X188" s="35"/>
      <c r="Y188" s="35"/>
      <c r="Z188" s="35"/>
      <c r="AA188" s="35"/>
      <c r="AB188" s="35"/>
      <c r="AC188" s="35"/>
      <c r="AD188" s="35"/>
      <c r="AE188" s="35"/>
      <c r="AR188" s="157" t="s">
        <v>79</v>
      </c>
      <c r="AT188" s="157" t="s">
        <v>197</v>
      </c>
      <c r="AU188" s="157" t="s">
        <v>81</v>
      </c>
      <c r="AY188" s="20" t="s">
        <v>195</v>
      </c>
      <c r="BE188" s="158">
        <f t="shared" si="24"/>
        <v>0</v>
      </c>
      <c r="BF188" s="158">
        <f t="shared" si="25"/>
        <v>0</v>
      </c>
      <c r="BG188" s="158">
        <f t="shared" si="26"/>
        <v>0</v>
      </c>
      <c r="BH188" s="158">
        <f t="shared" si="27"/>
        <v>0</v>
      </c>
      <c r="BI188" s="158">
        <f t="shared" si="28"/>
        <v>0</v>
      </c>
      <c r="BJ188" s="20" t="s">
        <v>79</v>
      </c>
      <c r="BK188" s="158">
        <f t="shared" si="29"/>
        <v>0</v>
      </c>
      <c r="BL188" s="20" t="s">
        <v>79</v>
      </c>
      <c r="BM188" s="157" t="s">
        <v>6848</v>
      </c>
    </row>
    <row r="189" spans="1:65" s="2" customFormat="1" ht="24.2" customHeight="1">
      <c r="A189" s="35"/>
      <c r="B189" s="145"/>
      <c r="C189" s="146" t="s">
        <v>2124</v>
      </c>
      <c r="D189" s="146" t="s">
        <v>197</v>
      </c>
      <c r="E189" s="147" t="s">
        <v>6849</v>
      </c>
      <c r="F189" s="148" t="s">
        <v>6850</v>
      </c>
      <c r="G189" s="149" t="s">
        <v>321</v>
      </c>
      <c r="H189" s="150">
        <v>12</v>
      </c>
      <c r="I189" s="151"/>
      <c r="J189" s="152">
        <f t="shared" si="20"/>
        <v>0</v>
      </c>
      <c r="K189" s="148" t="s">
        <v>3</v>
      </c>
      <c r="L189" s="36"/>
      <c r="M189" s="153" t="s">
        <v>3</v>
      </c>
      <c r="N189" s="154" t="s">
        <v>43</v>
      </c>
      <c r="O189" s="56"/>
      <c r="P189" s="155">
        <f t="shared" si="21"/>
        <v>0</v>
      </c>
      <c r="Q189" s="155">
        <v>0</v>
      </c>
      <c r="R189" s="155">
        <f t="shared" si="22"/>
        <v>0</v>
      </c>
      <c r="S189" s="155">
        <v>0</v>
      </c>
      <c r="T189" s="156">
        <f t="shared" si="23"/>
        <v>0</v>
      </c>
      <c r="U189" s="35"/>
      <c r="V189" s="35"/>
      <c r="W189" s="35"/>
      <c r="X189" s="35"/>
      <c r="Y189" s="35"/>
      <c r="Z189" s="35"/>
      <c r="AA189" s="35"/>
      <c r="AB189" s="35"/>
      <c r="AC189" s="35"/>
      <c r="AD189" s="35"/>
      <c r="AE189" s="35"/>
      <c r="AR189" s="157" t="s">
        <v>79</v>
      </c>
      <c r="AT189" s="157" t="s">
        <v>197</v>
      </c>
      <c r="AU189" s="157" t="s">
        <v>81</v>
      </c>
      <c r="AY189" s="20" t="s">
        <v>195</v>
      </c>
      <c r="BE189" s="158">
        <f t="shared" si="24"/>
        <v>0</v>
      </c>
      <c r="BF189" s="158">
        <f t="shared" si="25"/>
        <v>0</v>
      </c>
      <c r="BG189" s="158">
        <f t="shared" si="26"/>
        <v>0</v>
      </c>
      <c r="BH189" s="158">
        <f t="shared" si="27"/>
        <v>0</v>
      </c>
      <c r="BI189" s="158">
        <f t="shared" si="28"/>
        <v>0</v>
      </c>
      <c r="BJ189" s="20" t="s">
        <v>79</v>
      </c>
      <c r="BK189" s="158">
        <f t="shared" si="29"/>
        <v>0</v>
      </c>
      <c r="BL189" s="20" t="s">
        <v>79</v>
      </c>
      <c r="BM189" s="157" t="s">
        <v>6851</v>
      </c>
    </row>
    <row r="190" spans="1:65" s="2" customFormat="1" ht="24.2" customHeight="1">
      <c r="A190" s="35"/>
      <c r="B190" s="145"/>
      <c r="C190" s="146" t="s">
        <v>2026</v>
      </c>
      <c r="D190" s="146" t="s">
        <v>197</v>
      </c>
      <c r="E190" s="147" t="s">
        <v>6852</v>
      </c>
      <c r="F190" s="148" t="s">
        <v>6853</v>
      </c>
      <c r="G190" s="149" t="s">
        <v>262</v>
      </c>
      <c r="H190" s="150">
        <v>2.68</v>
      </c>
      <c r="I190" s="151"/>
      <c r="J190" s="152">
        <f t="shared" si="20"/>
        <v>0</v>
      </c>
      <c r="K190" s="148" t="s">
        <v>6594</v>
      </c>
      <c r="L190" s="36"/>
      <c r="M190" s="153" t="s">
        <v>3</v>
      </c>
      <c r="N190" s="154" t="s">
        <v>43</v>
      </c>
      <c r="O190" s="56"/>
      <c r="P190" s="155">
        <f t="shared" si="21"/>
        <v>0</v>
      </c>
      <c r="Q190" s="155">
        <v>0</v>
      </c>
      <c r="R190" s="155">
        <f t="shared" si="22"/>
        <v>0</v>
      </c>
      <c r="S190" s="155">
        <v>0</v>
      </c>
      <c r="T190" s="156">
        <f t="shared" si="23"/>
        <v>0</v>
      </c>
      <c r="U190" s="35"/>
      <c r="V190" s="35"/>
      <c r="W190" s="35"/>
      <c r="X190" s="35"/>
      <c r="Y190" s="35"/>
      <c r="Z190" s="35"/>
      <c r="AA190" s="35"/>
      <c r="AB190" s="35"/>
      <c r="AC190" s="35"/>
      <c r="AD190" s="35"/>
      <c r="AE190" s="35"/>
      <c r="AR190" s="157" t="s">
        <v>79</v>
      </c>
      <c r="AT190" s="157" t="s">
        <v>197</v>
      </c>
      <c r="AU190" s="157" t="s">
        <v>81</v>
      </c>
      <c r="AY190" s="20" t="s">
        <v>195</v>
      </c>
      <c r="BE190" s="158">
        <f t="shared" si="24"/>
        <v>0</v>
      </c>
      <c r="BF190" s="158">
        <f t="shared" si="25"/>
        <v>0</v>
      </c>
      <c r="BG190" s="158">
        <f t="shared" si="26"/>
        <v>0</v>
      </c>
      <c r="BH190" s="158">
        <f t="shared" si="27"/>
        <v>0</v>
      </c>
      <c r="BI190" s="158">
        <f t="shared" si="28"/>
        <v>0</v>
      </c>
      <c r="BJ190" s="20" t="s">
        <v>79</v>
      </c>
      <c r="BK190" s="158">
        <f t="shared" si="29"/>
        <v>0</v>
      </c>
      <c r="BL190" s="20" t="s">
        <v>79</v>
      </c>
      <c r="BM190" s="157" t="s">
        <v>6854</v>
      </c>
    </row>
    <row r="191" spans="1:65" s="12" customFormat="1" ht="22.9" customHeight="1">
      <c r="B191" s="132"/>
      <c r="D191" s="133" t="s">
        <v>71</v>
      </c>
      <c r="E191" s="143" t="s">
        <v>4766</v>
      </c>
      <c r="F191" s="143" t="s">
        <v>6855</v>
      </c>
      <c r="I191" s="135"/>
      <c r="J191" s="144">
        <f>BK191</f>
        <v>0</v>
      </c>
      <c r="L191" s="132"/>
      <c r="M191" s="137"/>
      <c r="N191" s="138"/>
      <c r="O191" s="138"/>
      <c r="P191" s="139">
        <f>SUM(P192:P249)</f>
        <v>0</v>
      </c>
      <c r="Q191" s="138"/>
      <c r="R191" s="139">
        <f>SUM(R192:R249)</f>
        <v>2.7338766275000004</v>
      </c>
      <c r="S191" s="138"/>
      <c r="T191" s="140">
        <f>SUM(T192:T249)</f>
        <v>0</v>
      </c>
      <c r="AR191" s="133" t="s">
        <v>81</v>
      </c>
      <c r="AT191" s="141" t="s">
        <v>71</v>
      </c>
      <c r="AU191" s="141" t="s">
        <v>79</v>
      </c>
      <c r="AY191" s="133" t="s">
        <v>195</v>
      </c>
      <c r="BK191" s="142">
        <f>SUM(BK192:BK249)</f>
        <v>0</v>
      </c>
    </row>
    <row r="192" spans="1:65" s="2" customFormat="1" ht="24.2" customHeight="1">
      <c r="A192" s="35"/>
      <c r="B192" s="145"/>
      <c r="C192" s="146" t="s">
        <v>1222</v>
      </c>
      <c r="D192" s="146" t="s">
        <v>197</v>
      </c>
      <c r="E192" s="147" t="s">
        <v>6856</v>
      </c>
      <c r="F192" s="148" t="s">
        <v>6857</v>
      </c>
      <c r="G192" s="149" t="s">
        <v>321</v>
      </c>
      <c r="H192" s="150">
        <v>5</v>
      </c>
      <c r="I192" s="151"/>
      <c r="J192" s="152">
        <f t="shared" ref="J192:J223" si="30">ROUND(I192*H192,2)</f>
        <v>0</v>
      </c>
      <c r="K192" s="148" t="s">
        <v>6594</v>
      </c>
      <c r="L192" s="36"/>
      <c r="M192" s="153" t="s">
        <v>3</v>
      </c>
      <c r="N192" s="154" t="s">
        <v>43</v>
      </c>
      <c r="O192" s="56"/>
      <c r="P192" s="155">
        <f t="shared" ref="P192:P223" si="31">O192*H192</f>
        <v>0</v>
      </c>
      <c r="Q192" s="155">
        <v>2.44998E-3</v>
      </c>
      <c r="R192" s="155">
        <f t="shared" ref="R192:R223" si="32">Q192*H192</f>
        <v>1.2249900000000001E-2</v>
      </c>
      <c r="S192" s="155">
        <v>0</v>
      </c>
      <c r="T192" s="156">
        <f t="shared" ref="T192:T223" si="33">S192*H192</f>
        <v>0</v>
      </c>
      <c r="U192" s="35"/>
      <c r="V192" s="35"/>
      <c r="W192" s="35"/>
      <c r="X192" s="35"/>
      <c r="Y192" s="35"/>
      <c r="Z192" s="35"/>
      <c r="AA192" s="35"/>
      <c r="AB192" s="35"/>
      <c r="AC192" s="35"/>
      <c r="AD192" s="35"/>
      <c r="AE192" s="35"/>
      <c r="AR192" s="157" t="s">
        <v>79</v>
      </c>
      <c r="AT192" s="157" t="s">
        <v>197</v>
      </c>
      <c r="AU192" s="157" t="s">
        <v>81</v>
      </c>
      <c r="AY192" s="20" t="s">
        <v>195</v>
      </c>
      <c r="BE192" s="158">
        <f t="shared" ref="BE192:BE223" si="34">IF(N192="základní",J192,0)</f>
        <v>0</v>
      </c>
      <c r="BF192" s="158">
        <f t="shared" ref="BF192:BF223" si="35">IF(N192="snížená",J192,0)</f>
        <v>0</v>
      </c>
      <c r="BG192" s="158">
        <f t="shared" ref="BG192:BG223" si="36">IF(N192="zákl. přenesená",J192,0)</f>
        <v>0</v>
      </c>
      <c r="BH192" s="158">
        <f t="shared" ref="BH192:BH223" si="37">IF(N192="sníž. přenesená",J192,0)</f>
        <v>0</v>
      </c>
      <c r="BI192" s="158">
        <f t="shared" ref="BI192:BI223" si="38">IF(N192="nulová",J192,0)</f>
        <v>0</v>
      </c>
      <c r="BJ192" s="20" t="s">
        <v>79</v>
      </c>
      <c r="BK192" s="158">
        <f t="shared" ref="BK192:BK223" si="39">ROUND(I192*H192,2)</f>
        <v>0</v>
      </c>
      <c r="BL192" s="20" t="s">
        <v>79</v>
      </c>
      <c r="BM192" s="157" t="s">
        <v>6858</v>
      </c>
    </row>
    <row r="193" spans="1:65" s="2" customFormat="1" ht="24.2" customHeight="1">
      <c r="A193" s="35"/>
      <c r="B193" s="145"/>
      <c r="C193" s="146" t="s">
        <v>765</v>
      </c>
      <c r="D193" s="146" t="s">
        <v>197</v>
      </c>
      <c r="E193" s="147" t="s">
        <v>6859</v>
      </c>
      <c r="F193" s="148" t="s">
        <v>6860</v>
      </c>
      <c r="G193" s="149" t="s">
        <v>321</v>
      </c>
      <c r="H193" s="150">
        <v>24</v>
      </c>
      <c r="I193" s="151"/>
      <c r="J193" s="152">
        <f t="shared" si="30"/>
        <v>0</v>
      </c>
      <c r="K193" s="148" t="s">
        <v>6619</v>
      </c>
      <c r="L193" s="36"/>
      <c r="M193" s="153" t="s">
        <v>3</v>
      </c>
      <c r="N193" s="154" t="s">
        <v>43</v>
      </c>
      <c r="O193" s="56"/>
      <c r="P193" s="155">
        <f t="shared" si="31"/>
        <v>0</v>
      </c>
      <c r="Q193" s="155">
        <v>3.091253E-3</v>
      </c>
      <c r="R193" s="155">
        <f t="shared" si="32"/>
        <v>7.4190071999999996E-2</v>
      </c>
      <c r="S193" s="155">
        <v>0</v>
      </c>
      <c r="T193" s="156">
        <f t="shared" si="33"/>
        <v>0</v>
      </c>
      <c r="U193" s="35"/>
      <c r="V193" s="35"/>
      <c r="W193" s="35"/>
      <c r="X193" s="35"/>
      <c r="Y193" s="35"/>
      <c r="Z193" s="35"/>
      <c r="AA193" s="35"/>
      <c r="AB193" s="35"/>
      <c r="AC193" s="35"/>
      <c r="AD193" s="35"/>
      <c r="AE193" s="35"/>
      <c r="AR193" s="157" t="s">
        <v>292</v>
      </c>
      <c r="AT193" s="157" t="s">
        <v>197</v>
      </c>
      <c r="AU193" s="157" t="s">
        <v>81</v>
      </c>
      <c r="AY193" s="20" t="s">
        <v>195</v>
      </c>
      <c r="BE193" s="158">
        <f t="shared" si="34"/>
        <v>0</v>
      </c>
      <c r="BF193" s="158">
        <f t="shared" si="35"/>
        <v>0</v>
      </c>
      <c r="BG193" s="158">
        <f t="shared" si="36"/>
        <v>0</v>
      </c>
      <c r="BH193" s="158">
        <f t="shared" si="37"/>
        <v>0</v>
      </c>
      <c r="BI193" s="158">
        <f t="shared" si="38"/>
        <v>0</v>
      </c>
      <c r="BJ193" s="20" t="s">
        <v>79</v>
      </c>
      <c r="BK193" s="158">
        <f t="shared" si="39"/>
        <v>0</v>
      </c>
      <c r="BL193" s="20" t="s">
        <v>292</v>
      </c>
      <c r="BM193" s="157" t="s">
        <v>6861</v>
      </c>
    </row>
    <row r="194" spans="1:65" s="2" customFormat="1" ht="24.2" customHeight="1">
      <c r="A194" s="35"/>
      <c r="B194" s="145"/>
      <c r="C194" s="146" t="s">
        <v>770</v>
      </c>
      <c r="D194" s="146" t="s">
        <v>197</v>
      </c>
      <c r="E194" s="147" t="s">
        <v>6862</v>
      </c>
      <c r="F194" s="148" t="s">
        <v>6863</v>
      </c>
      <c r="G194" s="149" t="s">
        <v>321</v>
      </c>
      <c r="H194" s="150">
        <v>97</v>
      </c>
      <c r="I194" s="151"/>
      <c r="J194" s="152">
        <f t="shared" si="30"/>
        <v>0</v>
      </c>
      <c r="K194" s="148" t="s">
        <v>6619</v>
      </c>
      <c r="L194" s="36"/>
      <c r="M194" s="153" t="s">
        <v>3</v>
      </c>
      <c r="N194" s="154" t="s">
        <v>43</v>
      </c>
      <c r="O194" s="56"/>
      <c r="P194" s="155">
        <f t="shared" si="31"/>
        <v>0</v>
      </c>
      <c r="Q194" s="155">
        <v>4.5061155000000004E-3</v>
      </c>
      <c r="R194" s="155">
        <f t="shared" si="32"/>
        <v>0.43709320350000003</v>
      </c>
      <c r="S194" s="155">
        <v>0</v>
      </c>
      <c r="T194" s="156">
        <f t="shared" si="33"/>
        <v>0</v>
      </c>
      <c r="U194" s="35"/>
      <c r="V194" s="35"/>
      <c r="W194" s="35"/>
      <c r="X194" s="35"/>
      <c r="Y194" s="35"/>
      <c r="Z194" s="35"/>
      <c r="AA194" s="35"/>
      <c r="AB194" s="35"/>
      <c r="AC194" s="35"/>
      <c r="AD194" s="35"/>
      <c r="AE194" s="35"/>
      <c r="AR194" s="157" t="s">
        <v>292</v>
      </c>
      <c r="AT194" s="157" t="s">
        <v>197</v>
      </c>
      <c r="AU194" s="157" t="s">
        <v>81</v>
      </c>
      <c r="AY194" s="20" t="s">
        <v>195</v>
      </c>
      <c r="BE194" s="158">
        <f t="shared" si="34"/>
        <v>0</v>
      </c>
      <c r="BF194" s="158">
        <f t="shared" si="35"/>
        <v>0</v>
      </c>
      <c r="BG194" s="158">
        <f t="shared" si="36"/>
        <v>0</v>
      </c>
      <c r="BH194" s="158">
        <f t="shared" si="37"/>
        <v>0</v>
      </c>
      <c r="BI194" s="158">
        <f t="shared" si="38"/>
        <v>0</v>
      </c>
      <c r="BJ194" s="20" t="s">
        <v>79</v>
      </c>
      <c r="BK194" s="158">
        <f t="shared" si="39"/>
        <v>0</v>
      </c>
      <c r="BL194" s="20" t="s">
        <v>292</v>
      </c>
      <c r="BM194" s="157" t="s">
        <v>6864</v>
      </c>
    </row>
    <row r="195" spans="1:65" s="2" customFormat="1" ht="24.2" customHeight="1">
      <c r="A195" s="35"/>
      <c r="B195" s="145"/>
      <c r="C195" s="146" t="s">
        <v>1962</v>
      </c>
      <c r="D195" s="146" t="s">
        <v>197</v>
      </c>
      <c r="E195" s="147" t="s">
        <v>6865</v>
      </c>
      <c r="F195" s="148" t="s">
        <v>6866</v>
      </c>
      <c r="G195" s="149" t="s">
        <v>321</v>
      </c>
      <c r="H195" s="150">
        <v>270</v>
      </c>
      <c r="I195" s="151"/>
      <c r="J195" s="152">
        <f t="shared" si="30"/>
        <v>0</v>
      </c>
      <c r="K195" s="148" t="s">
        <v>3</v>
      </c>
      <c r="L195" s="36"/>
      <c r="M195" s="153" t="s">
        <v>3</v>
      </c>
      <c r="N195" s="154" t="s">
        <v>43</v>
      </c>
      <c r="O195" s="56"/>
      <c r="P195" s="155">
        <f t="shared" si="31"/>
        <v>0</v>
      </c>
      <c r="Q195" s="155">
        <v>1.2999999999999999E-4</v>
      </c>
      <c r="R195" s="155">
        <f t="shared" si="32"/>
        <v>3.5099999999999999E-2</v>
      </c>
      <c r="S195" s="155">
        <v>0</v>
      </c>
      <c r="T195" s="156">
        <f t="shared" si="33"/>
        <v>0</v>
      </c>
      <c r="U195" s="35"/>
      <c r="V195" s="35"/>
      <c r="W195" s="35"/>
      <c r="X195" s="35"/>
      <c r="Y195" s="35"/>
      <c r="Z195" s="35"/>
      <c r="AA195" s="35"/>
      <c r="AB195" s="35"/>
      <c r="AC195" s="35"/>
      <c r="AD195" s="35"/>
      <c r="AE195" s="35"/>
      <c r="AR195" s="157" t="s">
        <v>79</v>
      </c>
      <c r="AT195" s="157" t="s">
        <v>197</v>
      </c>
      <c r="AU195" s="157" t="s">
        <v>81</v>
      </c>
      <c r="AY195" s="20" t="s">
        <v>195</v>
      </c>
      <c r="BE195" s="158">
        <f t="shared" si="34"/>
        <v>0</v>
      </c>
      <c r="BF195" s="158">
        <f t="shared" si="35"/>
        <v>0</v>
      </c>
      <c r="BG195" s="158">
        <f t="shared" si="36"/>
        <v>0</v>
      </c>
      <c r="BH195" s="158">
        <f t="shared" si="37"/>
        <v>0</v>
      </c>
      <c r="BI195" s="158">
        <f t="shared" si="38"/>
        <v>0</v>
      </c>
      <c r="BJ195" s="20" t="s">
        <v>79</v>
      </c>
      <c r="BK195" s="158">
        <f t="shared" si="39"/>
        <v>0</v>
      </c>
      <c r="BL195" s="20" t="s">
        <v>79</v>
      </c>
      <c r="BM195" s="157" t="s">
        <v>6867</v>
      </c>
    </row>
    <row r="196" spans="1:65" s="2" customFormat="1" ht="24.2" customHeight="1">
      <c r="A196" s="35"/>
      <c r="B196" s="145"/>
      <c r="C196" s="146" t="s">
        <v>1957</v>
      </c>
      <c r="D196" s="146" t="s">
        <v>197</v>
      </c>
      <c r="E196" s="147" t="s">
        <v>6868</v>
      </c>
      <c r="F196" s="148" t="s">
        <v>6869</v>
      </c>
      <c r="G196" s="149" t="s">
        <v>321</v>
      </c>
      <c r="H196" s="150">
        <v>280</v>
      </c>
      <c r="I196" s="151"/>
      <c r="J196" s="152">
        <f t="shared" si="30"/>
        <v>0</v>
      </c>
      <c r="K196" s="148" t="s">
        <v>6594</v>
      </c>
      <c r="L196" s="36"/>
      <c r="M196" s="153" t="s">
        <v>3</v>
      </c>
      <c r="N196" s="154" t="s">
        <v>43</v>
      </c>
      <c r="O196" s="56"/>
      <c r="P196" s="155">
        <f t="shared" si="31"/>
        <v>0</v>
      </c>
      <c r="Q196" s="155">
        <v>2.7999999999999998E-4</v>
      </c>
      <c r="R196" s="155">
        <f t="shared" si="32"/>
        <v>7.8399999999999997E-2</v>
      </c>
      <c r="S196" s="155">
        <v>0</v>
      </c>
      <c r="T196" s="156">
        <f t="shared" si="33"/>
        <v>0</v>
      </c>
      <c r="U196" s="35"/>
      <c r="V196" s="35"/>
      <c r="W196" s="35"/>
      <c r="X196" s="35"/>
      <c r="Y196" s="35"/>
      <c r="Z196" s="35"/>
      <c r="AA196" s="35"/>
      <c r="AB196" s="35"/>
      <c r="AC196" s="35"/>
      <c r="AD196" s="35"/>
      <c r="AE196" s="35"/>
      <c r="AR196" s="157" t="s">
        <v>79</v>
      </c>
      <c r="AT196" s="157" t="s">
        <v>197</v>
      </c>
      <c r="AU196" s="157" t="s">
        <v>81</v>
      </c>
      <c r="AY196" s="20" t="s">
        <v>195</v>
      </c>
      <c r="BE196" s="158">
        <f t="shared" si="34"/>
        <v>0</v>
      </c>
      <c r="BF196" s="158">
        <f t="shared" si="35"/>
        <v>0</v>
      </c>
      <c r="BG196" s="158">
        <f t="shared" si="36"/>
        <v>0</v>
      </c>
      <c r="BH196" s="158">
        <f t="shared" si="37"/>
        <v>0</v>
      </c>
      <c r="BI196" s="158">
        <f t="shared" si="38"/>
        <v>0</v>
      </c>
      <c r="BJ196" s="20" t="s">
        <v>79</v>
      </c>
      <c r="BK196" s="158">
        <f t="shared" si="39"/>
        <v>0</v>
      </c>
      <c r="BL196" s="20" t="s">
        <v>79</v>
      </c>
      <c r="BM196" s="157" t="s">
        <v>6870</v>
      </c>
    </row>
    <row r="197" spans="1:65" s="2" customFormat="1" ht="37.9" customHeight="1">
      <c r="A197" s="35"/>
      <c r="B197" s="145"/>
      <c r="C197" s="146" t="s">
        <v>1972</v>
      </c>
      <c r="D197" s="146" t="s">
        <v>197</v>
      </c>
      <c r="E197" s="147" t="s">
        <v>6871</v>
      </c>
      <c r="F197" s="148" t="s">
        <v>6872</v>
      </c>
      <c r="G197" s="149" t="s">
        <v>321</v>
      </c>
      <c r="H197" s="150">
        <v>270</v>
      </c>
      <c r="I197" s="151"/>
      <c r="J197" s="152">
        <f t="shared" si="30"/>
        <v>0</v>
      </c>
      <c r="K197" s="148" t="s">
        <v>3</v>
      </c>
      <c r="L197" s="36"/>
      <c r="M197" s="153" t="s">
        <v>3</v>
      </c>
      <c r="N197" s="154" t="s">
        <v>43</v>
      </c>
      <c r="O197" s="56"/>
      <c r="P197" s="155">
        <f t="shared" si="31"/>
        <v>0</v>
      </c>
      <c r="Q197" s="155">
        <v>6.9999999999999994E-5</v>
      </c>
      <c r="R197" s="155">
        <f t="shared" si="32"/>
        <v>1.8899999999999997E-2</v>
      </c>
      <c r="S197" s="155">
        <v>0</v>
      </c>
      <c r="T197" s="156">
        <f t="shared" si="33"/>
        <v>0</v>
      </c>
      <c r="U197" s="35"/>
      <c r="V197" s="35"/>
      <c r="W197" s="35"/>
      <c r="X197" s="35"/>
      <c r="Y197" s="35"/>
      <c r="Z197" s="35"/>
      <c r="AA197" s="35"/>
      <c r="AB197" s="35"/>
      <c r="AC197" s="35"/>
      <c r="AD197" s="35"/>
      <c r="AE197" s="35"/>
      <c r="AR197" s="157" t="s">
        <v>79</v>
      </c>
      <c r="AT197" s="157" t="s">
        <v>197</v>
      </c>
      <c r="AU197" s="157" t="s">
        <v>81</v>
      </c>
      <c r="AY197" s="20" t="s">
        <v>195</v>
      </c>
      <c r="BE197" s="158">
        <f t="shared" si="34"/>
        <v>0</v>
      </c>
      <c r="BF197" s="158">
        <f t="shared" si="35"/>
        <v>0</v>
      </c>
      <c r="BG197" s="158">
        <f t="shared" si="36"/>
        <v>0</v>
      </c>
      <c r="BH197" s="158">
        <f t="shared" si="37"/>
        <v>0</v>
      </c>
      <c r="BI197" s="158">
        <f t="shared" si="38"/>
        <v>0</v>
      </c>
      <c r="BJ197" s="20" t="s">
        <v>79</v>
      </c>
      <c r="BK197" s="158">
        <f t="shared" si="39"/>
        <v>0</v>
      </c>
      <c r="BL197" s="20" t="s">
        <v>79</v>
      </c>
      <c r="BM197" s="157" t="s">
        <v>6873</v>
      </c>
    </row>
    <row r="198" spans="1:65" s="2" customFormat="1" ht="37.9" customHeight="1">
      <c r="A198" s="35"/>
      <c r="B198" s="145"/>
      <c r="C198" s="146" t="s">
        <v>1966</v>
      </c>
      <c r="D198" s="146" t="s">
        <v>197</v>
      </c>
      <c r="E198" s="147" t="s">
        <v>6874</v>
      </c>
      <c r="F198" s="148" t="s">
        <v>6875</v>
      </c>
      <c r="G198" s="149" t="s">
        <v>321</v>
      </c>
      <c r="H198" s="150">
        <v>280</v>
      </c>
      <c r="I198" s="151"/>
      <c r="J198" s="152">
        <f t="shared" si="30"/>
        <v>0</v>
      </c>
      <c r="K198" s="148" t="s">
        <v>3</v>
      </c>
      <c r="L198" s="36"/>
      <c r="M198" s="153" t="s">
        <v>3</v>
      </c>
      <c r="N198" s="154" t="s">
        <v>43</v>
      </c>
      <c r="O198" s="56"/>
      <c r="P198" s="155">
        <f t="shared" si="31"/>
        <v>0</v>
      </c>
      <c r="Q198" s="155">
        <v>9.0000000000000006E-5</v>
      </c>
      <c r="R198" s="155">
        <f t="shared" si="32"/>
        <v>2.52E-2</v>
      </c>
      <c r="S198" s="155">
        <v>0</v>
      </c>
      <c r="T198" s="156">
        <f t="shared" si="33"/>
        <v>0</v>
      </c>
      <c r="U198" s="35"/>
      <c r="V198" s="35"/>
      <c r="W198" s="35"/>
      <c r="X198" s="35"/>
      <c r="Y198" s="35"/>
      <c r="Z198" s="35"/>
      <c r="AA198" s="35"/>
      <c r="AB198" s="35"/>
      <c r="AC198" s="35"/>
      <c r="AD198" s="35"/>
      <c r="AE198" s="35"/>
      <c r="AR198" s="157" t="s">
        <v>79</v>
      </c>
      <c r="AT198" s="157" t="s">
        <v>197</v>
      </c>
      <c r="AU198" s="157" t="s">
        <v>81</v>
      </c>
      <c r="AY198" s="20" t="s">
        <v>195</v>
      </c>
      <c r="BE198" s="158">
        <f t="shared" si="34"/>
        <v>0</v>
      </c>
      <c r="BF198" s="158">
        <f t="shared" si="35"/>
        <v>0</v>
      </c>
      <c r="BG198" s="158">
        <f t="shared" si="36"/>
        <v>0</v>
      </c>
      <c r="BH198" s="158">
        <f t="shared" si="37"/>
        <v>0</v>
      </c>
      <c r="BI198" s="158">
        <f t="shared" si="38"/>
        <v>0</v>
      </c>
      <c r="BJ198" s="20" t="s">
        <v>79</v>
      </c>
      <c r="BK198" s="158">
        <f t="shared" si="39"/>
        <v>0</v>
      </c>
      <c r="BL198" s="20" t="s">
        <v>79</v>
      </c>
      <c r="BM198" s="157" t="s">
        <v>6876</v>
      </c>
    </row>
    <row r="199" spans="1:65" s="2" customFormat="1" ht="14.45" customHeight="1">
      <c r="A199" s="35"/>
      <c r="B199" s="145"/>
      <c r="C199" s="146" t="s">
        <v>2017</v>
      </c>
      <c r="D199" s="146" t="s">
        <v>197</v>
      </c>
      <c r="E199" s="147" t="s">
        <v>6877</v>
      </c>
      <c r="F199" s="148" t="s">
        <v>6878</v>
      </c>
      <c r="G199" s="149" t="s">
        <v>467</v>
      </c>
      <c r="H199" s="150">
        <v>6</v>
      </c>
      <c r="I199" s="151"/>
      <c r="J199" s="152">
        <f t="shared" si="30"/>
        <v>0</v>
      </c>
      <c r="K199" s="148" t="s">
        <v>6594</v>
      </c>
      <c r="L199" s="36"/>
      <c r="M199" s="153" t="s">
        <v>3</v>
      </c>
      <c r="N199" s="154" t="s">
        <v>43</v>
      </c>
      <c r="O199" s="56"/>
      <c r="P199" s="155">
        <f t="shared" si="31"/>
        <v>0</v>
      </c>
      <c r="Q199" s="155">
        <v>2.3000000000000001E-4</v>
      </c>
      <c r="R199" s="155">
        <f t="shared" si="32"/>
        <v>1.3800000000000002E-3</v>
      </c>
      <c r="S199" s="155">
        <v>0</v>
      </c>
      <c r="T199" s="156">
        <f t="shared" si="33"/>
        <v>0</v>
      </c>
      <c r="U199" s="35"/>
      <c r="V199" s="35"/>
      <c r="W199" s="35"/>
      <c r="X199" s="35"/>
      <c r="Y199" s="35"/>
      <c r="Z199" s="35"/>
      <c r="AA199" s="35"/>
      <c r="AB199" s="35"/>
      <c r="AC199" s="35"/>
      <c r="AD199" s="35"/>
      <c r="AE199" s="35"/>
      <c r="AR199" s="157" t="s">
        <v>79</v>
      </c>
      <c r="AT199" s="157" t="s">
        <v>197</v>
      </c>
      <c r="AU199" s="157" t="s">
        <v>81</v>
      </c>
      <c r="AY199" s="20" t="s">
        <v>195</v>
      </c>
      <c r="BE199" s="158">
        <f t="shared" si="34"/>
        <v>0</v>
      </c>
      <c r="BF199" s="158">
        <f t="shared" si="35"/>
        <v>0</v>
      </c>
      <c r="BG199" s="158">
        <f t="shared" si="36"/>
        <v>0</v>
      </c>
      <c r="BH199" s="158">
        <f t="shared" si="37"/>
        <v>0</v>
      </c>
      <c r="BI199" s="158">
        <f t="shared" si="38"/>
        <v>0</v>
      </c>
      <c r="BJ199" s="20" t="s">
        <v>79</v>
      </c>
      <c r="BK199" s="158">
        <f t="shared" si="39"/>
        <v>0</v>
      </c>
      <c r="BL199" s="20" t="s">
        <v>79</v>
      </c>
      <c r="BM199" s="157" t="s">
        <v>6879</v>
      </c>
    </row>
    <row r="200" spans="1:65" s="2" customFormat="1" ht="37.9" customHeight="1">
      <c r="A200" s="35"/>
      <c r="B200" s="145"/>
      <c r="C200" s="146" t="s">
        <v>1977</v>
      </c>
      <c r="D200" s="146" t="s">
        <v>197</v>
      </c>
      <c r="E200" s="147" t="s">
        <v>6880</v>
      </c>
      <c r="F200" s="148" t="s">
        <v>6881</v>
      </c>
      <c r="G200" s="149" t="s">
        <v>4903</v>
      </c>
      <c r="H200" s="150">
        <v>56</v>
      </c>
      <c r="I200" s="151"/>
      <c r="J200" s="152">
        <f t="shared" si="30"/>
        <v>0</v>
      </c>
      <c r="K200" s="148" t="s">
        <v>3</v>
      </c>
      <c r="L200" s="36"/>
      <c r="M200" s="153" t="s">
        <v>3</v>
      </c>
      <c r="N200" s="154" t="s">
        <v>43</v>
      </c>
      <c r="O200" s="56"/>
      <c r="P200" s="155">
        <f t="shared" si="31"/>
        <v>0</v>
      </c>
      <c r="Q200" s="155">
        <v>9.0000000000000006E-5</v>
      </c>
      <c r="R200" s="155">
        <f t="shared" si="32"/>
        <v>5.0400000000000002E-3</v>
      </c>
      <c r="S200" s="155">
        <v>0</v>
      </c>
      <c r="T200" s="156">
        <f t="shared" si="33"/>
        <v>0</v>
      </c>
      <c r="U200" s="35"/>
      <c r="V200" s="35"/>
      <c r="W200" s="35"/>
      <c r="X200" s="35"/>
      <c r="Y200" s="35"/>
      <c r="Z200" s="35"/>
      <c r="AA200" s="35"/>
      <c r="AB200" s="35"/>
      <c r="AC200" s="35"/>
      <c r="AD200" s="35"/>
      <c r="AE200" s="35"/>
      <c r="AR200" s="157" t="s">
        <v>79</v>
      </c>
      <c r="AT200" s="157" t="s">
        <v>197</v>
      </c>
      <c r="AU200" s="157" t="s">
        <v>81</v>
      </c>
      <c r="AY200" s="20" t="s">
        <v>195</v>
      </c>
      <c r="BE200" s="158">
        <f t="shared" si="34"/>
        <v>0</v>
      </c>
      <c r="BF200" s="158">
        <f t="shared" si="35"/>
        <v>0</v>
      </c>
      <c r="BG200" s="158">
        <f t="shared" si="36"/>
        <v>0</v>
      </c>
      <c r="BH200" s="158">
        <f t="shared" si="37"/>
        <v>0</v>
      </c>
      <c r="BI200" s="158">
        <f t="shared" si="38"/>
        <v>0</v>
      </c>
      <c r="BJ200" s="20" t="s">
        <v>79</v>
      </c>
      <c r="BK200" s="158">
        <f t="shared" si="39"/>
        <v>0</v>
      </c>
      <c r="BL200" s="20" t="s">
        <v>79</v>
      </c>
      <c r="BM200" s="157" t="s">
        <v>6882</v>
      </c>
    </row>
    <row r="201" spans="1:65" s="2" customFormat="1" ht="37.9" customHeight="1">
      <c r="A201" s="35"/>
      <c r="B201" s="145"/>
      <c r="C201" s="146" t="s">
        <v>1982</v>
      </c>
      <c r="D201" s="146" t="s">
        <v>197</v>
      </c>
      <c r="E201" s="147" t="s">
        <v>6883</v>
      </c>
      <c r="F201" s="148" t="s">
        <v>6884</v>
      </c>
      <c r="G201" s="149" t="s">
        <v>4903</v>
      </c>
      <c r="H201" s="150">
        <v>5</v>
      </c>
      <c r="I201" s="151"/>
      <c r="J201" s="152">
        <f t="shared" si="30"/>
        <v>0</v>
      </c>
      <c r="K201" s="148" t="s">
        <v>3</v>
      </c>
      <c r="L201" s="36"/>
      <c r="M201" s="153" t="s">
        <v>3</v>
      </c>
      <c r="N201" s="154" t="s">
        <v>43</v>
      </c>
      <c r="O201" s="56"/>
      <c r="P201" s="155">
        <f t="shared" si="31"/>
        <v>0</v>
      </c>
      <c r="Q201" s="155">
        <v>9.0000000000000006E-5</v>
      </c>
      <c r="R201" s="155">
        <f t="shared" si="32"/>
        <v>4.5000000000000004E-4</v>
      </c>
      <c r="S201" s="155">
        <v>0</v>
      </c>
      <c r="T201" s="156">
        <f t="shared" si="33"/>
        <v>0</v>
      </c>
      <c r="U201" s="35"/>
      <c r="V201" s="35"/>
      <c r="W201" s="35"/>
      <c r="X201" s="35"/>
      <c r="Y201" s="35"/>
      <c r="Z201" s="35"/>
      <c r="AA201" s="35"/>
      <c r="AB201" s="35"/>
      <c r="AC201" s="35"/>
      <c r="AD201" s="35"/>
      <c r="AE201" s="35"/>
      <c r="AR201" s="157" t="s">
        <v>79</v>
      </c>
      <c r="AT201" s="157" t="s">
        <v>197</v>
      </c>
      <c r="AU201" s="157" t="s">
        <v>81</v>
      </c>
      <c r="AY201" s="20" t="s">
        <v>195</v>
      </c>
      <c r="BE201" s="158">
        <f t="shared" si="34"/>
        <v>0</v>
      </c>
      <c r="BF201" s="158">
        <f t="shared" si="35"/>
        <v>0</v>
      </c>
      <c r="BG201" s="158">
        <f t="shared" si="36"/>
        <v>0</v>
      </c>
      <c r="BH201" s="158">
        <f t="shared" si="37"/>
        <v>0</v>
      </c>
      <c r="BI201" s="158">
        <f t="shared" si="38"/>
        <v>0</v>
      </c>
      <c r="BJ201" s="20" t="s">
        <v>79</v>
      </c>
      <c r="BK201" s="158">
        <f t="shared" si="39"/>
        <v>0</v>
      </c>
      <c r="BL201" s="20" t="s">
        <v>79</v>
      </c>
      <c r="BM201" s="157" t="s">
        <v>6885</v>
      </c>
    </row>
    <row r="202" spans="1:65" s="2" customFormat="1" ht="37.9" customHeight="1">
      <c r="A202" s="35"/>
      <c r="B202" s="145"/>
      <c r="C202" s="146" t="s">
        <v>1988</v>
      </c>
      <c r="D202" s="146" t="s">
        <v>197</v>
      </c>
      <c r="E202" s="147" t="s">
        <v>6886</v>
      </c>
      <c r="F202" s="148" t="s">
        <v>6887</v>
      </c>
      <c r="G202" s="149" t="s">
        <v>4903</v>
      </c>
      <c r="H202" s="150">
        <v>5</v>
      </c>
      <c r="I202" s="151"/>
      <c r="J202" s="152">
        <f t="shared" si="30"/>
        <v>0</v>
      </c>
      <c r="K202" s="148" t="s">
        <v>3</v>
      </c>
      <c r="L202" s="36"/>
      <c r="M202" s="153" t="s">
        <v>3</v>
      </c>
      <c r="N202" s="154" t="s">
        <v>43</v>
      </c>
      <c r="O202" s="56"/>
      <c r="P202" s="155">
        <f t="shared" si="31"/>
        <v>0</v>
      </c>
      <c r="Q202" s="155">
        <v>9.0000000000000006E-5</v>
      </c>
      <c r="R202" s="155">
        <f t="shared" si="32"/>
        <v>4.5000000000000004E-4</v>
      </c>
      <c r="S202" s="155">
        <v>0</v>
      </c>
      <c r="T202" s="156">
        <f t="shared" si="33"/>
        <v>0</v>
      </c>
      <c r="U202" s="35"/>
      <c r="V202" s="35"/>
      <c r="W202" s="35"/>
      <c r="X202" s="35"/>
      <c r="Y202" s="35"/>
      <c r="Z202" s="35"/>
      <c r="AA202" s="35"/>
      <c r="AB202" s="35"/>
      <c r="AC202" s="35"/>
      <c r="AD202" s="35"/>
      <c r="AE202" s="35"/>
      <c r="AR202" s="157" t="s">
        <v>79</v>
      </c>
      <c r="AT202" s="157" t="s">
        <v>197</v>
      </c>
      <c r="AU202" s="157" t="s">
        <v>81</v>
      </c>
      <c r="AY202" s="20" t="s">
        <v>195</v>
      </c>
      <c r="BE202" s="158">
        <f t="shared" si="34"/>
        <v>0</v>
      </c>
      <c r="BF202" s="158">
        <f t="shared" si="35"/>
        <v>0</v>
      </c>
      <c r="BG202" s="158">
        <f t="shared" si="36"/>
        <v>0</v>
      </c>
      <c r="BH202" s="158">
        <f t="shared" si="37"/>
        <v>0</v>
      </c>
      <c r="BI202" s="158">
        <f t="shared" si="38"/>
        <v>0</v>
      </c>
      <c r="BJ202" s="20" t="s">
        <v>79</v>
      </c>
      <c r="BK202" s="158">
        <f t="shared" si="39"/>
        <v>0</v>
      </c>
      <c r="BL202" s="20" t="s">
        <v>79</v>
      </c>
      <c r="BM202" s="157" t="s">
        <v>6888</v>
      </c>
    </row>
    <row r="203" spans="1:65" s="2" customFormat="1" ht="24.2" customHeight="1">
      <c r="A203" s="35"/>
      <c r="B203" s="145"/>
      <c r="C203" s="146" t="s">
        <v>1152</v>
      </c>
      <c r="D203" s="146" t="s">
        <v>197</v>
      </c>
      <c r="E203" s="147" t="s">
        <v>6889</v>
      </c>
      <c r="F203" s="148" t="s">
        <v>6890</v>
      </c>
      <c r="G203" s="149" t="s">
        <v>321</v>
      </c>
      <c r="H203" s="150">
        <v>312</v>
      </c>
      <c r="I203" s="151"/>
      <c r="J203" s="152">
        <f t="shared" si="30"/>
        <v>0</v>
      </c>
      <c r="K203" s="148" t="s">
        <v>3</v>
      </c>
      <c r="L203" s="36"/>
      <c r="M203" s="153" t="s">
        <v>3</v>
      </c>
      <c r="N203" s="154" t="s">
        <v>43</v>
      </c>
      <c r="O203" s="56"/>
      <c r="P203" s="155">
        <f t="shared" si="31"/>
        <v>0</v>
      </c>
      <c r="Q203" s="155">
        <v>6.6E-4</v>
      </c>
      <c r="R203" s="155">
        <f t="shared" si="32"/>
        <v>0.20591999999999999</v>
      </c>
      <c r="S203" s="155">
        <v>0</v>
      </c>
      <c r="T203" s="156">
        <f t="shared" si="33"/>
        <v>0</v>
      </c>
      <c r="U203" s="35"/>
      <c r="V203" s="35"/>
      <c r="W203" s="35"/>
      <c r="X203" s="35"/>
      <c r="Y203" s="35"/>
      <c r="Z203" s="35"/>
      <c r="AA203" s="35"/>
      <c r="AB203" s="35"/>
      <c r="AC203" s="35"/>
      <c r="AD203" s="35"/>
      <c r="AE203" s="35"/>
      <c r="AR203" s="157" t="s">
        <v>292</v>
      </c>
      <c r="AT203" s="157" t="s">
        <v>197</v>
      </c>
      <c r="AU203" s="157" t="s">
        <v>81</v>
      </c>
      <c r="AY203" s="20" t="s">
        <v>195</v>
      </c>
      <c r="BE203" s="158">
        <f t="shared" si="34"/>
        <v>0</v>
      </c>
      <c r="BF203" s="158">
        <f t="shared" si="35"/>
        <v>0</v>
      </c>
      <c r="BG203" s="158">
        <f t="shared" si="36"/>
        <v>0</v>
      </c>
      <c r="BH203" s="158">
        <f t="shared" si="37"/>
        <v>0</v>
      </c>
      <c r="BI203" s="158">
        <f t="shared" si="38"/>
        <v>0</v>
      </c>
      <c r="BJ203" s="20" t="s">
        <v>79</v>
      </c>
      <c r="BK203" s="158">
        <f t="shared" si="39"/>
        <v>0</v>
      </c>
      <c r="BL203" s="20" t="s">
        <v>292</v>
      </c>
      <c r="BM203" s="157" t="s">
        <v>6891</v>
      </c>
    </row>
    <row r="204" spans="1:65" s="2" customFormat="1" ht="24.2" customHeight="1">
      <c r="A204" s="35"/>
      <c r="B204" s="145"/>
      <c r="C204" s="146" t="s">
        <v>1159</v>
      </c>
      <c r="D204" s="146" t="s">
        <v>197</v>
      </c>
      <c r="E204" s="147" t="s">
        <v>6892</v>
      </c>
      <c r="F204" s="148" t="s">
        <v>6893</v>
      </c>
      <c r="G204" s="149" t="s">
        <v>321</v>
      </c>
      <c r="H204" s="150">
        <v>317</v>
      </c>
      <c r="I204" s="151"/>
      <c r="J204" s="152">
        <f t="shared" si="30"/>
        <v>0</v>
      </c>
      <c r="K204" s="148" t="s">
        <v>3</v>
      </c>
      <c r="L204" s="36"/>
      <c r="M204" s="153" t="s">
        <v>3</v>
      </c>
      <c r="N204" s="154" t="s">
        <v>43</v>
      </c>
      <c r="O204" s="56"/>
      <c r="P204" s="155">
        <f t="shared" si="31"/>
        <v>0</v>
      </c>
      <c r="Q204" s="155">
        <v>6.6E-4</v>
      </c>
      <c r="R204" s="155">
        <f t="shared" si="32"/>
        <v>0.20921999999999999</v>
      </c>
      <c r="S204" s="155">
        <v>0</v>
      </c>
      <c r="T204" s="156">
        <f t="shared" si="33"/>
        <v>0</v>
      </c>
      <c r="U204" s="35"/>
      <c r="V204" s="35"/>
      <c r="W204" s="35"/>
      <c r="X204" s="35"/>
      <c r="Y204" s="35"/>
      <c r="Z204" s="35"/>
      <c r="AA204" s="35"/>
      <c r="AB204" s="35"/>
      <c r="AC204" s="35"/>
      <c r="AD204" s="35"/>
      <c r="AE204" s="35"/>
      <c r="AR204" s="157" t="s">
        <v>292</v>
      </c>
      <c r="AT204" s="157" t="s">
        <v>197</v>
      </c>
      <c r="AU204" s="157" t="s">
        <v>81</v>
      </c>
      <c r="AY204" s="20" t="s">
        <v>195</v>
      </c>
      <c r="BE204" s="158">
        <f t="shared" si="34"/>
        <v>0</v>
      </c>
      <c r="BF204" s="158">
        <f t="shared" si="35"/>
        <v>0</v>
      </c>
      <c r="BG204" s="158">
        <f t="shared" si="36"/>
        <v>0</v>
      </c>
      <c r="BH204" s="158">
        <f t="shared" si="37"/>
        <v>0</v>
      </c>
      <c r="BI204" s="158">
        <f t="shared" si="38"/>
        <v>0</v>
      </c>
      <c r="BJ204" s="20" t="s">
        <v>79</v>
      </c>
      <c r="BK204" s="158">
        <f t="shared" si="39"/>
        <v>0</v>
      </c>
      <c r="BL204" s="20" t="s">
        <v>292</v>
      </c>
      <c r="BM204" s="157" t="s">
        <v>6894</v>
      </c>
    </row>
    <row r="205" spans="1:65" s="2" customFormat="1" ht="24.2" customHeight="1">
      <c r="A205" s="35"/>
      <c r="B205" s="145"/>
      <c r="C205" s="146" t="s">
        <v>1163</v>
      </c>
      <c r="D205" s="146" t="s">
        <v>197</v>
      </c>
      <c r="E205" s="147" t="s">
        <v>6895</v>
      </c>
      <c r="F205" s="148" t="s">
        <v>6896</v>
      </c>
      <c r="G205" s="149" t="s">
        <v>321</v>
      </c>
      <c r="H205" s="150">
        <v>56</v>
      </c>
      <c r="I205" s="151"/>
      <c r="J205" s="152">
        <f t="shared" si="30"/>
        <v>0</v>
      </c>
      <c r="K205" s="148" t="s">
        <v>3</v>
      </c>
      <c r="L205" s="36"/>
      <c r="M205" s="153" t="s">
        <v>3</v>
      </c>
      <c r="N205" s="154" t="s">
        <v>43</v>
      </c>
      <c r="O205" s="56"/>
      <c r="P205" s="155">
        <f t="shared" si="31"/>
        <v>0</v>
      </c>
      <c r="Q205" s="155">
        <v>6.6E-4</v>
      </c>
      <c r="R205" s="155">
        <f t="shared" si="32"/>
        <v>3.696E-2</v>
      </c>
      <c r="S205" s="155">
        <v>0</v>
      </c>
      <c r="T205" s="156">
        <f t="shared" si="33"/>
        <v>0</v>
      </c>
      <c r="U205" s="35"/>
      <c r="V205" s="35"/>
      <c r="W205" s="35"/>
      <c r="X205" s="35"/>
      <c r="Y205" s="35"/>
      <c r="Z205" s="35"/>
      <c r="AA205" s="35"/>
      <c r="AB205" s="35"/>
      <c r="AC205" s="35"/>
      <c r="AD205" s="35"/>
      <c r="AE205" s="35"/>
      <c r="AR205" s="157" t="s">
        <v>292</v>
      </c>
      <c r="AT205" s="157" t="s">
        <v>197</v>
      </c>
      <c r="AU205" s="157" t="s">
        <v>81</v>
      </c>
      <c r="AY205" s="20" t="s">
        <v>195</v>
      </c>
      <c r="BE205" s="158">
        <f t="shared" si="34"/>
        <v>0</v>
      </c>
      <c r="BF205" s="158">
        <f t="shared" si="35"/>
        <v>0</v>
      </c>
      <c r="BG205" s="158">
        <f t="shared" si="36"/>
        <v>0</v>
      </c>
      <c r="BH205" s="158">
        <f t="shared" si="37"/>
        <v>0</v>
      </c>
      <c r="BI205" s="158">
        <f t="shared" si="38"/>
        <v>0</v>
      </c>
      <c r="BJ205" s="20" t="s">
        <v>79</v>
      </c>
      <c r="BK205" s="158">
        <f t="shared" si="39"/>
        <v>0</v>
      </c>
      <c r="BL205" s="20" t="s">
        <v>292</v>
      </c>
      <c r="BM205" s="157" t="s">
        <v>6897</v>
      </c>
    </row>
    <row r="206" spans="1:65" s="2" customFormat="1" ht="24.2" customHeight="1">
      <c r="A206" s="35"/>
      <c r="B206" s="145"/>
      <c r="C206" s="146" t="s">
        <v>2037</v>
      </c>
      <c r="D206" s="146" t="s">
        <v>197</v>
      </c>
      <c r="E206" s="147" t="s">
        <v>6898</v>
      </c>
      <c r="F206" s="148" t="s">
        <v>6899</v>
      </c>
      <c r="G206" s="149" t="s">
        <v>6744</v>
      </c>
      <c r="H206" s="150">
        <v>1</v>
      </c>
      <c r="I206" s="151"/>
      <c r="J206" s="152">
        <f t="shared" si="30"/>
        <v>0</v>
      </c>
      <c r="K206" s="148" t="s">
        <v>3</v>
      </c>
      <c r="L206" s="36"/>
      <c r="M206" s="153" t="s">
        <v>3</v>
      </c>
      <c r="N206" s="154" t="s">
        <v>43</v>
      </c>
      <c r="O206" s="56"/>
      <c r="P206" s="155">
        <f t="shared" si="31"/>
        <v>0</v>
      </c>
      <c r="Q206" s="155">
        <v>0</v>
      </c>
      <c r="R206" s="155">
        <f t="shared" si="32"/>
        <v>0</v>
      </c>
      <c r="S206" s="155">
        <v>0</v>
      </c>
      <c r="T206" s="156">
        <f t="shared" si="33"/>
        <v>0</v>
      </c>
      <c r="U206" s="35"/>
      <c r="V206" s="35"/>
      <c r="W206" s="35"/>
      <c r="X206" s="35"/>
      <c r="Y206" s="35"/>
      <c r="Z206" s="35"/>
      <c r="AA206" s="35"/>
      <c r="AB206" s="35"/>
      <c r="AC206" s="35"/>
      <c r="AD206" s="35"/>
      <c r="AE206" s="35"/>
      <c r="AR206" s="157" t="s">
        <v>79</v>
      </c>
      <c r="AT206" s="157" t="s">
        <v>197</v>
      </c>
      <c r="AU206" s="157" t="s">
        <v>81</v>
      </c>
      <c r="AY206" s="20" t="s">
        <v>195</v>
      </c>
      <c r="BE206" s="158">
        <f t="shared" si="34"/>
        <v>0</v>
      </c>
      <c r="BF206" s="158">
        <f t="shared" si="35"/>
        <v>0</v>
      </c>
      <c r="BG206" s="158">
        <f t="shared" si="36"/>
        <v>0</v>
      </c>
      <c r="BH206" s="158">
        <f t="shared" si="37"/>
        <v>0</v>
      </c>
      <c r="BI206" s="158">
        <f t="shared" si="38"/>
        <v>0</v>
      </c>
      <c r="BJ206" s="20" t="s">
        <v>79</v>
      </c>
      <c r="BK206" s="158">
        <f t="shared" si="39"/>
        <v>0</v>
      </c>
      <c r="BL206" s="20" t="s">
        <v>79</v>
      </c>
      <c r="BM206" s="157" t="s">
        <v>6900</v>
      </c>
    </row>
    <row r="207" spans="1:65" s="2" customFormat="1" ht="24.2" customHeight="1">
      <c r="A207" s="35"/>
      <c r="B207" s="145"/>
      <c r="C207" s="146" t="s">
        <v>2042</v>
      </c>
      <c r="D207" s="146" t="s">
        <v>197</v>
      </c>
      <c r="E207" s="147" t="s">
        <v>6901</v>
      </c>
      <c r="F207" s="148" t="s">
        <v>6902</v>
      </c>
      <c r="G207" s="149" t="s">
        <v>6744</v>
      </c>
      <c r="H207" s="150">
        <v>1</v>
      </c>
      <c r="I207" s="151"/>
      <c r="J207" s="152">
        <f t="shared" si="30"/>
        <v>0</v>
      </c>
      <c r="K207" s="148" t="s">
        <v>3</v>
      </c>
      <c r="L207" s="36"/>
      <c r="M207" s="153" t="s">
        <v>3</v>
      </c>
      <c r="N207" s="154" t="s">
        <v>43</v>
      </c>
      <c r="O207" s="56"/>
      <c r="P207" s="155">
        <f t="shared" si="31"/>
        <v>0</v>
      </c>
      <c r="Q207" s="155">
        <v>0</v>
      </c>
      <c r="R207" s="155">
        <f t="shared" si="32"/>
        <v>0</v>
      </c>
      <c r="S207" s="155">
        <v>0</v>
      </c>
      <c r="T207" s="156">
        <f t="shared" si="33"/>
        <v>0</v>
      </c>
      <c r="U207" s="35"/>
      <c r="V207" s="35"/>
      <c r="W207" s="35"/>
      <c r="X207" s="35"/>
      <c r="Y207" s="35"/>
      <c r="Z207" s="35"/>
      <c r="AA207" s="35"/>
      <c r="AB207" s="35"/>
      <c r="AC207" s="35"/>
      <c r="AD207" s="35"/>
      <c r="AE207" s="35"/>
      <c r="AR207" s="157" t="s">
        <v>79</v>
      </c>
      <c r="AT207" s="157" t="s">
        <v>197</v>
      </c>
      <c r="AU207" s="157" t="s">
        <v>81</v>
      </c>
      <c r="AY207" s="20" t="s">
        <v>195</v>
      </c>
      <c r="BE207" s="158">
        <f t="shared" si="34"/>
        <v>0</v>
      </c>
      <c r="BF207" s="158">
        <f t="shared" si="35"/>
        <v>0</v>
      </c>
      <c r="BG207" s="158">
        <f t="shared" si="36"/>
        <v>0</v>
      </c>
      <c r="BH207" s="158">
        <f t="shared" si="37"/>
        <v>0</v>
      </c>
      <c r="BI207" s="158">
        <f t="shared" si="38"/>
        <v>0</v>
      </c>
      <c r="BJ207" s="20" t="s">
        <v>79</v>
      </c>
      <c r="BK207" s="158">
        <f t="shared" si="39"/>
        <v>0</v>
      </c>
      <c r="BL207" s="20" t="s">
        <v>79</v>
      </c>
      <c r="BM207" s="157" t="s">
        <v>6903</v>
      </c>
    </row>
    <row r="208" spans="1:65" s="2" customFormat="1" ht="24.2" customHeight="1">
      <c r="A208" s="35"/>
      <c r="B208" s="145"/>
      <c r="C208" s="146" t="s">
        <v>1168</v>
      </c>
      <c r="D208" s="146" t="s">
        <v>197</v>
      </c>
      <c r="E208" s="147" t="s">
        <v>6904</v>
      </c>
      <c r="F208" s="148" t="s">
        <v>6905</v>
      </c>
      <c r="G208" s="149" t="s">
        <v>321</v>
      </c>
      <c r="H208" s="150">
        <v>28</v>
      </c>
      <c r="I208" s="151"/>
      <c r="J208" s="152">
        <f t="shared" si="30"/>
        <v>0</v>
      </c>
      <c r="K208" s="148" t="s">
        <v>3</v>
      </c>
      <c r="L208" s="36"/>
      <c r="M208" s="153" t="s">
        <v>3</v>
      </c>
      <c r="N208" s="154" t="s">
        <v>43</v>
      </c>
      <c r="O208" s="56"/>
      <c r="P208" s="155">
        <f t="shared" si="31"/>
        <v>0</v>
      </c>
      <c r="Q208" s="155">
        <v>6.6E-4</v>
      </c>
      <c r="R208" s="155">
        <f t="shared" si="32"/>
        <v>1.848E-2</v>
      </c>
      <c r="S208" s="155">
        <v>0</v>
      </c>
      <c r="T208" s="156">
        <f t="shared" si="33"/>
        <v>0</v>
      </c>
      <c r="U208" s="35"/>
      <c r="V208" s="35"/>
      <c r="W208" s="35"/>
      <c r="X208" s="35"/>
      <c r="Y208" s="35"/>
      <c r="Z208" s="35"/>
      <c r="AA208" s="35"/>
      <c r="AB208" s="35"/>
      <c r="AC208" s="35"/>
      <c r="AD208" s="35"/>
      <c r="AE208" s="35"/>
      <c r="AR208" s="157" t="s">
        <v>292</v>
      </c>
      <c r="AT208" s="157" t="s">
        <v>197</v>
      </c>
      <c r="AU208" s="157" t="s">
        <v>81</v>
      </c>
      <c r="AY208" s="20" t="s">
        <v>195</v>
      </c>
      <c r="BE208" s="158">
        <f t="shared" si="34"/>
        <v>0</v>
      </c>
      <c r="BF208" s="158">
        <f t="shared" si="35"/>
        <v>0</v>
      </c>
      <c r="BG208" s="158">
        <f t="shared" si="36"/>
        <v>0</v>
      </c>
      <c r="BH208" s="158">
        <f t="shared" si="37"/>
        <v>0</v>
      </c>
      <c r="BI208" s="158">
        <f t="shared" si="38"/>
        <v>0</v>
      </c>
      <c r="BJ208" s="20" t="s">
        <v>79</v>
      </c>
      <c r="BK208" s="158">
        <f t="shared" si="39"/>
        <v>0</v>
      </c>
      <c r="BL208" s="20" t="s">
        <v>292</v>
      </c>
      <c r="BM208" s="157" t="s">
        <v>6906</v>
      </c>
    </row>
    <row r="209" spans="1:65" s="2" customFormat="1" ht="24.2" customHeight="1">
      <c r="A209" s="35"/>
      <c r="B209" s="145"/>
      <c r="C209" s="146" t="s">
        <v>1173</v>
      </c>
      <c r="D209" s="146" t="s">
        <v>197</v>
      </c>
      <c r="E209" s="147" t="s">
        <v>6907</v>
      </c>
      <c r="F209" s="148" t="s">
        <v>6908</v>
      </c>
      <c r="G209" s="149" t="s">
        <v>321</v>
      </c>
      <c r="H209" s="150">
        <v>9</v>
      </c>
      <c r="I209" s="151"/>
      <c r="J209" s="152">
        <f t="shared" si="30"/>
        <v>0</v>
      </c>
      <c r="K209" s="148" t="s">
        <v>3</v>
      </c>
      <c r="L209" s="36"/>
      <c r="M209" s="153" t="s">
        <v>3</v>
      </c>
      <c r="N209" s="154" t="s">
        <v>43</v>
      </c>
      <c r="O209" s="56"/>
      <c r="P209" s="155">
        <f t="shared" si="31"/>
        <v>0</v>
      </c>
      <c r="Q209" s="155">
        <v>6.6E-4</v>
      </c>
      <c r="R209" s="155">
        <f t="shared" si="32"/>
        <v>5.94E-3</v>
      </c>
      <c r="S209" s="155">
        <v>0</v>
      </c>
      <c r="T209" s="156">
        <f t="shared" si="33"/>
        <v>0</v>
      </c>
      <c r="U209" s="35"/>
      <c r="V209" s="35"/>
      <c r="W209" s="35"/>
      <c r="X209" s="35"/>
      <c r="Y209" s="35"/>
      <c r="Z209" s="35"/>
      <c r="AA209" s="35"/>
      <c r="AB209" s="35"/>
      <c r="AC209" s="35"/>
      <c r="AD209" s="35"/>
      <c r="AE209" s="35"/>
      <c r="AR209" s="157" t="s">
        <v>292</v>
      </c>
      <c r="AT209" s="157" t="s">
        <v>197</v>
      </c>
      <c r="AU209" s="157" t="s">
        <v>81</v>
      </c>
      <c r="AY209" s="20" t="s">
        <v>195</v>
      </c>
      <c r="BE209" s="158">
        <f t="shared" si="34"/>
        <v>0</v>
      </c>
      <c r="BF209" s="158">
        <f t="shared" si="35"/>
        <v>0</v>
      </c>
      <c r="BG209" s="158">
        <f t="shared" si="36"/>
        <v>0</v>
      </c>
      <c r="BH209" s="158">
        <f t="shared" si="37"/>
        <v>0</v>
      </c>
      <c r="BI209" s="158">
        <f t="shared" si="38"/>
        <v>0</v>
      </c>
      <c r="BJ209" s="20" t="s">
        <v>79</v>
      </c>
      <c r="BK209" s="158">
        <f t="shared" si="39"/>
        <v>0</v>
      </c>
      <c r="BL209" s="20" t="s">
        <v>292</v>
      </c>
      <c r="BM209" s="157" t="s">
        <v>6909</v>
      </c>
    </row>
    <row r="210" spans="1:65" s="2" customFormat="1" ht="24.2" customHeight="1">
      <c r="A210" s="35"/>
      <c r="B210" s="145"/>
      <c r="C210" s="146" t="s">
        <v>1176</v>
      </c>
      <c r="D210" s="146" t="s">
        <v>197</v>
      </c>
      <c r="E210" s="147" t="s">
        <v>6910</v>
      </c>
      <c r="F210" s="148" t="s">
        <v>6911</v>
      </c>
      <c r="G210" s="149" t="s">
        <v>321</v>
      </c>
      <c r="H210" s="150">
        <v>85</v>
      </c>
      <c r="I210" s="151"/>
      <c r="J210" s="152">
        <f t="shared" si="30"/>
        <v>0</v>
      </c>
      <c r="K210" s="148" t="s">
        <v>3</v>
      </c>
      <c r="L210" s="36"/>
      <c r="M210" s="153" t="s">
        <v>3</v>
      </c>
      <c r="N210" s="154" t="s">
        <v>43</v>
      </c>
      <c r="O210" s="56"/>
      <c r="P210" s="155">
        <f t="shared" si="31"/>
        <v>0</v>
      </c>
      <c r="Q210" s="155">
        <v>6.6E-4</v>
      </c>
      <c r="R210" s="155">
        <f t="shared" si="32"/>
        <v>5.6099999999999997E-2</v>
      </c>
      <c r="S210" s="155">
        <v>0</v>
      </c>
      <c r="T210" s="156">
        <f t="shared" si="33"/>
        <v>0</v>
      </c>
      <c r="U210" s="35"/>
      <c r="V210" s="35"/>
      <c r="W210" s="35"/>
      <c r="X210" s="35"/>
      <c r="Y210" s="35"/>
      <c r="Z210" s="35"/>
      <c r="AA210" s="35"/>
      <c r="AB210" s="35"/>
      <c r="AC210" s="35"/>
      <c r="AD210" s="35"/>
      <c r="AE210" s="35"/>
      <c r="AR210" s="157" t="s">
        <v>292</v>
      </c>
      <c r="AT210" s="157" t="s">
        <v>197</v>
      </c>
      <c r="AU210" s="157" t="s">
        <v>81</v>
      </c>
      <c r="AY210" s="20" t="s">
        <v>195</v>
      </c>
      <c r="BE210" s="158">
        <f t="shared" si="34"/>
        <v>0</v>
      </c>
      <c r="BF210" s="158">
        <f t="shared" si="35"/>
        <v>0</v>
      </c>
      <c r="BG210" s="158">
        <f t="shared" si="36"/>
        <v>0</v>
      </c>
      <c r="BH210" s="158">
        <f t="shared" si="37"/>
        <v>0</v>
      </c>
      <c r="BI210" s="158">
        <f t="shared" si="38"/>
        <v>0</v>
      </c>
      <c r="BJ210" s="20" t="s">
        <v>79</v>
      </c>
      <c r="BK210" s="158">
        <f t="shared" si="39"/>
        <v>0</v>
      </c>
      <c r="BL210" s="20" t="s">
        <v>292</v>
      </c>
      <c r="BM210" s="157" t="s">
        <v>6912</v>
      </c>
    </row>
    <row r="211" spans="1:65" s="2" customFormat="1" ht="24.2" customHeight="1">
      <c r="A211" s="35"/>
      <c r="B211" s="145"/>
      <c r="C211" s="146" t="s">
        <v>1186</v>
      </c>
      <c r="D211" s="146" t="s">
        <v>197</v>
      </c>
      <c r="E211" s="147" t="s">
        <v>6913</v>
      </c>
      <c r="F211" s="148" t="s">
        <v>6914</v>
      </c>
      <c r="G211" s="149" t="s">
        <v>321</v>
      </c>
      <c r="H211" s="150">
        <v>360</v>
      </c>
      <c r="I211" s="151"/>
      <c r="J211" s="152">
        <f t="shared" si="30"/>
        <v>0</v>
      </c>
      <c r="K211" s="148" t="s">
        <v>3</v>
      </c>
      <c r="L211" s="36"/>
      <c r="M211" s="153" t="s">
        <v>3</v>
      </c>
      <c r="N211" s="154" t="s">
        <v>43</v>
      </c>
      <c r="O211" s="56"/>
      <c r="P211" s="155">
        <f t="shared" si="31"/>
        <v>0</v>
      </c>
      <c r="Q211" s="155">
        <v>6.6E-4</v>
      </c>
      <c r="R211" s="155">
        <f t="shared" si="32"/>
        <v>0.23760000000000001</v>
      </c>
      <c r="S211" s="155">
        <v>0</v>
      </c>
      <c r="T211" s="156">
        <f t="shared" si="33"/>
        <v>0</v>
      </c>
      <c r="U211" s="35"/>
      <c r="V211" s="35"/>
      <c r="W211" s="35"/>
      <c r="X211" s="35"/>
      <c r="Y211" s="35"/>
      <c r="Z211" s="35"/>
      <c r="AA211" s="35"/>
      <c r="AB211" s="35"/>
      <c r="AC211" s="35"/>
      <c r="AD211" s="35"/>
      <c r="AE211" s="35"/>
      <c r="AR211" s="157" t="s">
        <v>292</v>
      </c>
      <c r="AT211" s="157" t="s">
        <v>197</v>
      </c>
      <c r="AU211" s="157" t="s">
        <v>81</v>
      </c>
      <c r="AY211" s="20" t="s">
        <v>195</v>
      </c>
      <c r="BE211" s="158">
        <f t="shared" si="34"/>
        <v>0</v>
      </c>
      <c r="BF211" s="158">
        <f t="shared" si="35"/>
        <v>0</v>
      </c>
      <c r="BG211" s="158">
        <f t="shared" si="36"/>
        <v>0</v>
      </c>
      <c r="BH211" s="158">
        <f t="shared" si="37"/>
        <v>0</v>
      </c>
      <c r="BI211" s="158">
        <f t="shared" si="38"/>
        <v>0</v>
      </c>
      <c r="BJ211" s="20" t="s">
        <v>79</v>
      </c>
      <c r="BK211" s="158">
        <f t="shared" si="39"/>
        <v>0</v>
      </c>
      <c r="BL211" s="20" t="s">
        <v>292</v>
      </c>
      <c r="BM211" s="157" t="s">
        <v>6915</v>
      </c>
    </row>
    <row r="212" spans="1:65" s="2" customFormat="1" ht="24.2" customHeight="1">
      <c r="A212" s="35"/>
      <c r="B212" s="145"/>
      <c r="C212" s="146" t="s">
        <v>1191</v>
      </c>
      <c r="D212" s="146" t="s">
        <v>197</v>
      </c>
      <c r="E212" s="147" t="s">
        <v>6916</v>
      </c>
      <c r="F212" s="148" t="s">
        <v>6917</v>
      </c>
      <c r="G212" s="149" t="s">
        <v>321</v>
      </c>
      <c r="H212" s="150">
        <v>293</v>
      </c>
      <c r="I212" s="151"/>
      <c r="J212" s="152">
        <f t="shared" si="30"/>
        <v>0</v>
      </c>
      <c r="K212" s="148" t="s">
        <v>3</v>
      </c>
      <c r="L212" s="36"/>
      <c r="M212" s="153" t="s">
        <v>3</v>
      </c>
      <c r="N212" s="154" t="s">
        <v>43</v>
      </c>
      <c r="O212" s="56"/>
      <c r="P212" s="155">
        <f t="shared" si="31"/>
        <v>0</v>
      </c>
      <c r="Q212" s="155">
        <v>6.6E-4</v>
      </c>
      <c r="R212" s="155">
        <f t="shared" si="32"/>
        <v>0.19338</v>
      </c>
      <c r="S212" s="155">
        <v>0</v>
      </c>
      <c r="T212" s="156">
        <f t="shared" si="33"/>
        <v>0</v>
      </c>
      <c r="U212" s="35"/>
      <c r="V212" s="35"/>
      <c r="W212" s="35"/>
      <c r="X212" s="35"/>
      <c r="Y212" s="35"/>
      <c r="Z212" s="35"/>
      <c r="AA212" s="35"/>
      <c r="AB212" s="35"/>
      <c r="AC212" s="35"/>
      <c r="AD212" s="35"/>
      <c r="AE212" s="35"/>
      <c r="AR212" s="157" t="s">
        <v>292</v>
      </c>
      <c r="AT212" s="157" t="s">
        <v>197</v>
      </c>
      <c r="AU212" s="157" t="s">
        <v>81</v>
      </c>
      <c r="AY212" s="20" t="s">
        <v>195</v>
      </c>
      <c r="BE212" s="158">
        <f t="shared" si="34"/>
        <v>0</v>
      </c>
      <c r="BF212" s="158">
        <f t="shared" si="35"/>
        <v>0</v>
      </c>
      <c r="BG212" s="158">
        <f t="shared" si="36"/>
        <v>0</v>
      </c>
      <c r="BH212" s="158">
        <f t="shared" si="37"/>
        <v>0</v>
      </c>
      <c r="BI212" s="158">
        <f t="shared" si="38"/>
        <v>0</v>
      </c>
      <c r="BJ212" s="20" t="s">
        <v>79</v>
      </c>
      <c r="BK212" s="158">
        <f t="shared" si="39"/>
        <v>0</v>
      </c>
      <c r="BL212" s="20" t="s">
        <v>292</v>
      </c>
      <c r="BM212" s="157" t="s">
        <v>6918</v>
      </c>
    </row>
    <row r="213" spans="1:65" s="2" customFormat="1" ht="24.2" customHeight="1">
      <c r="A213" s="35"/>
      <c r="B213" s="145"/>
      <c r="C213" s="146" t="s">
        <v>1195</v>
      </c>
      <c r="D213" s="146" t="s">
        <v>197</v>
      </c>
      <c r="E213" s="147" t="s">
        <v>6919</v>
      </c>
      <c r="F213" s="148" t="s">
        <v>6920</v>
      </c>
      <c r="G213" s="149" t="s">
        <v>321</v>
      </c>
      <c r="H213" s="150">
        <v>98</v>
      </c>
      <c r="I213" s="151"/>
      <c r="J213" s="152">
        <f t="shared" si="30"/>
        <v>0</v>
      </c>
      <c r="K213" s="148" t="s">
        <v>3</v>
      </c>
      <c r="L213" s="36"/>
      <c r="M213" s="153" t="s">
        <v>3</v>
      </c>
      <c r="N213" s="154" t="s">
        <v>43</v>
      </c>
      <c r="O213" s="56"/>
      <c r="P213" s="155">
        <f t="shared" si="31"/>
        <v>0</v>
      </c>
      <c r="Q213" s="155">
        <v>6.6E-4</v>
      </c>
      <c r="R213" s="155">
        <f t="shared" si="32"/>
        <v>6.4680000000000001E-2</v>
      </c>
      <c r="S213" s="155">
        <v>0</v>
      </c>
      <c r="T213" s="156">
        <f t="shared" si="33"/>
        <v>0</v>
      </c>
      <c r="U213" s="35"/>
      <c r="V213" s="35"/>
      <c r="W213" s="35"/>
      <c r="X213" s="35"/>
      <c r="Y213" s="35"/>
      <c r="Z213" s="35"/>
      <c r="AA213" s="35"/>
      <c r="AB213" s="35"/>
      <c r="AC213" s="35"/>
      <c r="AD213" s="35"/>
      <c r="AE213" s="35"/>
      <c r="AR213" s="157" t="s">
        <v>292</v>
      </c>
      <c r="AT213" s="157" t="s">
        <v>197</v>
      </c>
      <c r="AU213" s="157" t="s">
        <v>81</v>
      </c>
      <c r="AY213" s="20" t="s">
        <v>195</v>
      </c>
      <c r="BE213" s="158">
        <f t="shared" si="34"/>
        <v>0</v>
      </c>
      <c r="BF213" s="158">
        <f t="shared" si="35"/>
        <v>0</v>
      </c>
      <c r="BG213" s="158">
        <f t="shared" si="36"/>
        <v>0</v>
      </c>
      <c r="BH213" s="158">
        <f t="shared" si="37"/>
        <v>0</v>
      </c>
      <c r="BI213" s="158">
        <f t="shared" si="38"/>
        <v>0</v>
      </c>
      <c r="BJ213" s="20" t="s">
        <v>79</v>
      </c>
      <c r="BK213" s="158">
        <f t="shared" si="39"/>
        <v>0</v>
      </c>
      <c r="BL213" s="20" t="s">
        <v>292</v>
      </c>
      <c r="BM213" s="157" t="s">
        <v>6921</v>
      </c>
    </row>
    <row r="214" spans="1:65" s="2" customFormat="1" ht="24.2" customHeight="1">
      <c r="A214" s="35"/>
      <c r="B214" s="145"/>
      <c r="C214" s="146" t="s">
        <v>1199</v>
      </c>
      <c r="D214" s="146" t="s">
        <v>197</v>
      </c>
      <c r="E214" s="147" t="s">
        <v>6922</v>
      </c>
      <c r="F214" s="148" t="s">
        <v>6923</v>
      </c>
      <c r="G214" s="149" t="s">
        <v>321</v>
      </c>
      <c r="H214" s="150">
        <v>7</v>
      </c>
      <c r="I214" s="151"/>
      <c r="J214" s="152">
        <f t="shared" si="30"/>
        <v>0</v>
      </c>
      <c r="K214" s="148" t="s">
        <v>3</v>
      </c>
      <c r="L214" s="36"/>
      <c r="M214" s="153" t="s">
        <v>3</v>
      </c>
      <c r="N214" s="154" t="s">
        <v>43</v>
      </c>
      <c r="O214" s="56"/>
      <c r="P214" s="155">
        <f t="shared" si="31"/>
        <v>0</v>
      </c>
      <c r="Q214" s="155">
        <v>6.6E-4</v>
      </c>
      <c r="R214" s="155">
        <f t="shared" si="32"/>
        <v>4.62E-3</v>
      </c>
      <c r="S214" s="155">
        <v>0</v>
      </c>
      <c r="T214" s="156">
        <f t="shared" si="33"/>
        <v>0</v>
      </c>
      <c r="U214" s="35"/>
      <c r="V214" s="35"/>
      <c r="W214" s="35"/>
      <c r="X214" s="35"/>
      <c r="Y214" s="35"/>
      <c r="Z214" s="35"/>
      <c r="AA214" s="35"/>
      <c r="AB214" s="35"/>
      <c r="AC214" s="35"/>
      <c r="AD214" s="35"/>
      <c r="AE214" s="35"/>
      <c r="AR214" s="157" t="s">
        <v>292</v>
      </c>
      <c r="AT214" s="157" t="s">
        <v>197</v>
      </c>
      <c r="AU214" s="157" t="s">
        <v>81</v>
      </c>
      <c r="AY214" s="20" t="s">
        <v>195</v>
      </c>
      <c r="BE214" s="158">
        <f t="shared" si="34"/>
        <v>0</v>
      </c>
      <c r="BF214" s="158">
        <f t="shared" si="35"/>
        <v>0</v>
      </c>
      <c r="BG214" s="158">
        <f t="shared" si="36"/>
        <v>0</v>
      </c>
      <c r="BH214" s="158">
        <f t="shared" si="37"/>
        <v>0</v>
      </c>
      <c r="BI214" s="158">
        <f t="shared" si="38"/>
        <v>0</v>
      </c>
      <c r="BJ214" s="20" t="s">
        <v>79</v>
      </c>
      <c r="BK214" s="158">
        <f t="shared" si="39"/>
        <v>0</v>
      </c>
      <c r="BL214" s="20" t="s">
        <v>292</v>
      </c>
      <c r="BM214" s="157" t="s">
        <v>6924</v>
      </c>
    </row>
    <row r="215" spans="1:65" s="2" customFormat="1" ht="24.2" customHeight="1">
      <c r="A215" s="35"/>
      <c r="B215" s="145"/>
      <c r="C215" s="146" t="s">
        <v>1206</v>
      </c>
      <c r="D215" s="146" t="s">
        <v>197</v>
      </c>
      <c r="E215" s="147" t="s">
        <v>6925</v>
      </c>
      <c r="F215" s="148" t="s">
        <v>6926</v>
      </c>
      <c r="G215" s="149" t="s">
        <v>321</v>
      </c>
      <c r="H215" s="150">
        <v>70</v>
      </c>
      <c r="I215" s="151"/>
      <c r="J215" s="152">
        <f t="shared" si="30"/>
        <v>0</v>
      </c>
      <c r="K215" s="148" t="s">
        <v>3</v>
      </c>
      <c r="L215" s="36"/>
      <c r="M215" s="153" t="s">
        <v>3</v>
      </c>
      <c r="N215" s="154" t="s">
        <v>43</v>
      </c>
      <c r="O215" s="56"/>
      <c r="P215" s="155">
        <f t="shared" si="31"/>
        <v>0</v>
      </c>
      <c r="Q215" s="155">
        <v>6.6E-4</v>
      </c>
      <c r="R215" s="155">
        <f t="shared" si="32"/>
        <v>4.6199999999999998E-2</v>
      </c>
      <c r="S215" s="155">
        <v>0</v>
      </c>
      <c r="T215" s="156">
        <f t="shared" si="33"/>
        <v>0</v>
      </c>
      <c r="U215" s="35"/>
      <c r="V215" s="35"/>
      <c r="W215" s="35"/>
      <c r="X215" s="35"/>
      <c r="Y215" s="35"/>
      <c r="Z215" s="35"/>
      <c r="AA215" s="35"/>
      <c r="AB215" s="35"/>
      <c r="AC215" s="35"/>
      <c r="AD215" s="35"/>
      <c r="AE215" s="35"/>
      <c r="AR215" s="157" t="s">
        <v>292</v>
      </c>
      <c r="AT215" s="157" t="s">
        <v>197</v>
      </c>
      <c r="AU215" s="157" t="s">
        <v>81</v>
      </c>
      <c r="AY215" s="20" t="s">
        <v>195</v>
      </c>
      <c r="BE215" s="158">
        <f t="shared" si="34"/>
        <v>0</v>
      </c>
      <c r="BF215" s="158">
        <f t="shared" si="35"/>
        <v>0</v>
      </c>
      <c r="BG215" s="158">
        <f t="shared" si="36"/>
        <v>0</v>
      </c>
      <c r="BH215" s="158">
        <f t="shared" si="37"/>
        <v>0</v>
      </c>
      <c r="BI215" s="158">
        <f t="shared" si="38"/>
        <v>0</v>
      </c>
      <c r="BJ215" s="20" t="s">
        <v>79</v>
      </c>
      <c r="BK215" s="158">
        <f t="shared" si="39"/>
        <v>0</v>
      </c>
      <c r="BL215" s="20" t="s">
        <v>292</v>
      </c>
      <c r="BM215" s="157" t="s">
        <v>6927</v>
      </c>
    </row>
    <row r="216" spans="1:65" s="2" customFormat="1" ht="14.45" customHeight="1">
      <c r="A216" s="35"/>
      <c r="B216" s="145"/>
      <c r="C216" s="146" t="s">
        <v>1233</v>
      </c>
      <c r="D216" s="146" t="s">
        <v>197</v>
      </c>
      <c r="E216" s="147" t="s">
        <v>6928</v>
      </c>
      <c r="F216" s="148" t="s">
        <v>6929</v>
      </c>
      <c r="G216" s="149" t="s">
        <v>321</v>
      </c>
      <c r="H216" s="150">
        <v>112</v>
      </c>
      <c r="I216" s="151"/>
      <c r="J216" s="152">
        <f t="shared" si="30"/>
        <v>0</v>
      </c>
      <c r="K216" s="148" t="s">
        <v>6594</v>
      </c>
      <c r="L216" s="36"/>
      <c r="M216" s="153" t="s">
        <v>3</v>
      </c>
      <c r="N216" s="154" t="s">
        <v>43</v>
      </c>
      <c r="O216" s="56"/>
      <c r="P216" s="155">
        <f t="shared" si="31"/>
        <v>0</v>
      </c>
      <c r="Q216" s="155">
        <v>1.76E-4</v>
      </c>
      <c r="R216" s="155">
        <f t="shared" si="32"/>
        <v>1.9712E-2</v>
      </c>
      <c r="S216" s="155">
        <v>0</v>
      </c>
      <c r="T216" s="156">
        <f t="shared" si="33"/>
        <v>0</v>
      </c>
      <c r="U216" s="35"/>
      <c r="V216" s="35"/>
      <c r="W216" s="35"/>
      <c r="X216" s="35"/>
      <c r="Y216" s="35"/>
      <c r="Z216" s="35"/>
      <c r="AA216" s="35"/>
      <c r="AB216" s="35"/>
      <c r="AC216" s="35"/>
      <c r="AD216" s="35"/>
      <c r="AE216" s="35"/>
      <c r="AR216" s="157" t="s">
        <v>79</v>
      </c>
      <c r="AT216" s="157" t="s">
        <v>197</v>
      </c>
      <c r="AU216" s="157" t="s">
        <v>81</v>
      </c>
      <c r="AY216" s="20" t="s">
        <v>195</v>
      </c>
      <c r="BE216" s="158">
        <f t="shared" si="34"/>
        <v>0</v>
      </c>
      <c r="BF216" s="158">
        <f t="shared" si="35"/>
        <v>0</v>
      </c>
      <c r="BG216" s="158">
        <f t="shared" si="36"/>
        <v>0</v>
      </c>
      <c r="BH216" s="158">
        <f t="shared" si="37"/>
        <v>0</v>
      </c>
      <c r="BI216" s="158">
        <f t="shared" si="38"/>
        <v>0</v>
      </c>
      <c r="BJ216" s="20" t="s">
        <v>79</v>
      </c>
      <c r="BK216" s="158">
        <f t="shared" si="39"/>
        <v>0</v>
      </c>
      <c r="BL216" s="20" t="s">
        <v>79</v>
      </c>
      <c r="BM216" s="157" t="s">
        <v>6930</v>
      </c>
    </row>
    <row r="217" spans="1:65" s="2" customFormat="1" ht="14.45" customHeight="1">
      <c r="A217" s="35"/>
      <c r="B217" s="145"/>
      <c r="C217" s="146" t="s">
        <v>1255</v>
      </c>
      <c r="D217" s="146" t="s">
        <v>197</v>
      </c>
      <c r="E217" s="147" t="s">
        <v>6931</v>
      </c>
      <c r="F217" s="148" t="s">
        <v>6932</v>
      </c>
      <c r="G217" s="149" t="s">
        <v>321</v>
      </c>
      <c r="H217" s="150">
        <v>140</v>
      </c>
      <c r="I217" s="151"/>
      <c r="J217" s="152">
        <f t="shared" si="30"/>
        <v>0</v>
      </c>
      <c r="K217" s="148" t="s">
        <v>6594</v>
      </c>
      <c r="L217" s="36"/>
      <c r="M217" s="153" t="s">
        <v>3</v>
      </c>
      <c r="N217" s="154" t="s">
        <v>43</v>
      </c>
      <c r="O217" s="56"/>
      <c r="P217" s="155">
        <f t="shared" si="31"/>
        <v>0</v>
      </c>
      <c r="Q217" s="155">
        <v>2.0900000000000001E-4</v>
      </c>
      <c r="R217" s="155">
        <f t="shared" si="32"/>
        <v>2.9260000000000001E-2</v>
      </c>
      <c r="S217" s="155">
        <v>0</v>
      </c>
      <c r="T217" s="156">
        <f t="shared" si="33"/>
        <v>0</v>
      </c>
      <c r="U217" s="35"/>
      <c r="V217" s="35"/>
      <c r="W217" s="35"/>
      <c r="X217" s="35"/>
      <c r="Y217" s="35"/>
      <c r="Z217" s="35"/>
      <c r="AA217" s="35"/>
      <c r="AB217" s="35"/>
      <c r="AC217" s="35"/>
      <c r="AD217" s="35"/>
      <c r="AE217" s="35"/>
      <c r="AR217" s="157" t="s">
        <v>79</v>
      </c>
      <c r="AT217" s="157" t="s">
        <v>197</v>
      </c>
      <c r="AU217" s="157" t="s">
        <v>81</v>
      </c>
      <c r="AY217" s="20" t="s">
        <v>195</v>
      </c>
      <c r="BE217" s="158">
        <f t="shared" si="34"/>
        <v>0</v>
      </c>
      <c r="BF217" s="158">
        <f t="shared" si="35"/>
        <v>0</v>
      </c>
      <c r="BG217" s="158">
        <f t="shared" si="36"/>
        <v>0</v>
      </c>
      <c r="BH217" s="158">
        <f t="shared" si="37"/>
        <v>0</v>
      </c>
      <c r="BI217" s="158">
        <f t="shared" si="38"/>
        <v>0</v>
      </c>
      <c r="BJ217" s="20" t="s">
        <v>79</v>
      </c>
      <c r="BK217" s="158">
        <f t="shared" si="39"/>
        <v>0</v>
      </c>
      <c r="BL217" s="20" t="s">
        <v>79</v>
      </c>
      <c r="BM217" s="157" t="s">
        <v>6933</v>
      </c>
    </row>
    <row r="218" spans="1:65" s="2" customFormat="1" ht="14.45" customHeight="1">
      <c r="A218" s="35"/>
      <c r="B218" s="145"/>
      <c r="C218" s="146" t="s">
        <v>1259</v>
      </c>
      <c r="D218" s="146" t="s">
        <v>197</v>
      </c>
      <c r="E218" s="147" t="s">
        <v>6934</v>
      </c>
      <c r="F218" s="148" t="s">
        <v>6935</v>
      </c>
      <c r="G218" s="149" t="s">
        <v>321</v>
      </c>
      <c r="H218" s="150">
        <v>100</v>
      </c>
      <c r="I218" s="151"/>
      <c r="J218" s="152">
        <f t="shared" si="30"/>
        <v>0</v>
      </c>
      <c r="K218" s="148" t="s">
        <v>6594</v>
      </c>
      <c r="L218" s="36"/>
      <c r="M218" s="153" t="s">
        <v>3</v>
      </c>
      <c r="N218" s="154" t="s">
        <v>43</v>
      </c>
      <c r="O218" s="56"/>
      <c r="P218" s="155">
        <f t="shared" si="31"/>
        <v>0</v>
      </c>
      <c r="Q218" s="155">
        <v>2.6400000000000002E-4</v>
      </c>
      <c r="R218" s="155">
        <f t="shared" si="32"/>
        <v>2.6400000000000003E-2</v>
      </c>
      <c r="S218" s="155">
        <v>0</v>
      </c>
      <c r="T218" s="156">
        <f t="shared" si="33"/>
        <v>0</v>
      </c>
      <c r="U218" s="35"/>
      <c r="V218" s="35"/>
      <c r="W218" s="35"/>
      <c r="X218" s="35"/>
      <c r="Y218" s="35"/>
      <c r="Z218" s="35"/>
      <c r="AA218" s="35"/>
      <c r="AB218" s="35"/>
      <c r="AC218" s="35"/>
      <c r="AD218" s="35"/>
      <c r="AE218" s="35"/>
      <c r="AR218" s="157" t="s">
        <v>79</v>
      </c>
      <c r="AT218" s="157" t="s">
        <v>197</v>
      </c>
      <c r="AU218" s="157" t="s">
        <v>81</v>
      </c>
      <c r="AY218" s="20" t="s">
        <v>195</v>
      </c>
      <c r="BE218" s="158">
        <f t="shared" si="34"/>
        <v>0</v>
      </c>
      <c r="BF218" s="158">
        <f t="shared" si="35"/>
        <v>0</v>
      </c>
      <c r="BG218" s="158">
        <f t="shared" si="36"/>
        <v>0</v>
      </c>
      <c r="BH218" s="158">
        <f t="shared" si="37"/>
        <v>0</v>
      </c>
      <c r="BI218" s="158">
        <f t="shared" si="38"/>
        <v>0</v>
      </c>
      <c r="BJ218" s="20" t="s">
        <v>79</v>
      </c>
      <c r="BK218" s="158">
        <f t="shared" si="39"/>
        <v>0</v>
      </c>
      <c r="BL218" s="20" t="s">
        <v>79</v>
      </c>
      <c r="BM218" s="157" t="s">
        <v>6936</v>
      </c>
    </row>
    <row r="219" spans="1:65" s="2" customFormat="1" ht="14.45" customHeight="1">
      <c r="A219" s="35"/>
      <c r="B219" s="145"/>
      <c r="C219" s="146" t="s">
        <v>1291</v>
      </c>
      <c r="D219" s="146" t="s">
        <v>197</v>
      </c>
      <c r="E219" s="147" t="s">
        <v>6937</v>
      </c>
      <c r="F219" s="148" t="s">
        <v>6938</v>
      </c>
      <c r="G219" s="149" t="s">
        <v>321</v>
      </c>
      <c r="H219" s="150">
        <v>18</v>
      </c>
      <c r="I219" s="151"/>
      <c r="J219" s="152">
        <f t="shared" si="30"/>
        <v>0</v>
      </c>
      <c r="K219" s="148" t="s">
        <v>6594</v>
      </c>
      <c r="L219" s="36"/>
      <c r="M219" s="153" t="s">
        <v>3</v>
      </c>
      <c r="N219" s="154" t="s">
        <v>43</v>
      </c>
      <c r="O219" s="56"/>
      <c r="P219" s="155">
        <f t="shared" si="31"/>
        <v>0</v>
      </c>
      <c r="Q219" s="155">
        <v>2.9149999999999998E-4</v>
      </c>
      <c r="R219" s="155">
        <f t="shared" si="32"/>
        <v>5.2469999999999999E-3</v>
      </c>
      <c r="S219" s="155">
        <v>0</v>
      </c>
      <c r="T219" s="156">
        <f t="shared" si="33"/>
        <v>0</v>
      </c>
      <c r="U219" s="35"/>
      <c r="V219" s="35"/>
      <c r="W219" s="35"/>
      <c r="X219" s="35"/>
      <c r="Y219" s="35"/>
      <c r="Z219" s="35"/>
      <c r="AA219" s="35"/>
      <c r="AB219" s="35"/>
      <c r="AC219" s="35"/>
      <c r="AD219" s="35"/>
      <c r="AE219" s="35"/>
      <c r="AR219" s="157" t="s">
        <v>79</v>
      </c>
      <c r="AT219" s="157" t="s">
        <v>197</v>
      </c>
      <c r="AU219" s="157" t="s">
        <v>81</v>
      </c>
      <c r="AY219" s="20" t="s">
        <v>195</v>
      </c>
      <c r="BE219" s="158">
        <f t="shared" si="34"/>
        <v>0</v>
      </c>
      <c r="BF219" s="158">
        <f t="shared" si="35"/>
        <v>0</v>
      </c>
      <c r="BG219" s="158">
        <f t="shared" si="36"/>
        <v>0</v>
      </c>
      <c r="BH219" s="158">
        <f t="shared" si="37"/>
        <v>0</v>
      </c>
      <c r="BI219" s="158">
        <f t="shared" si="38"/>
        <v>0</v>
      </c>
      <c r="BJ219" s="20" t="s">
        <v>79</v>
      </c>
      <c r="BK219" s="158">
        <f t="shared" si="39"/>
        <v>0</v>
      </c>
      <c r="BL219" s="20" t="s">
        <v>79</v>
      </c>
      <c r="BM219" s="157" t="s">
        <v>6939</v>
      </c>
    </row>
    <row r="220" spans="1:65" s="2" customFormat="1" ht="14.45" customHeight="1">
      <c r="A220" s="35"/>
      <c r="B220" s="145"/>
      <c r="C220" s="146" t="s">
        <v>1296</v>
      </c>
      <c r="D220" s="146" t="s">
        <v>197</v>
      </c>
      <c r="E220" s="147" t="s">
        <v>6940</v>
      </c>
      <c r="F220" s="148" t="s">
        <v>6941</v>
      </c>
      <c r="G220" s="149" t="s">
        <v>321</v>
      </c>
      <c r="H220" s="150">
        <v>65</v>
      </c>
      <c r="I220" s="151"/>
      <c r="J220" s="152">
        <f t="shared" si="30"/>
        <v>0</v>
      </c>
      <c r="K220" s="148" t="s">
        <v>6594</v>
      </c>
      <c r="L220" s="36"/>
      <c r="M220" s="153" t="s">
        <v>3</v>
      </c>
      <c r="N220" s="154" t="s">
        <v>43</v>
      </c>
      <c r="O220" s="56"/>
      <c r="P220" s="155">
        <f t="shared" si="31"/>
        <v>0</v>
      </c>
      <c r="Q220" s="155">
        <v>4.2900000000000002E-4</v>
      </c>
      <c r="R220" s="155">
        <f t="shared" si="32"/>
        <v>2.7885E-2</v>
      </c>
      <c r="S220" s="155">
        <v>0</v>
      </c>
      <c r="T220" s="156">
        <f t="shared" si="33"/>
        <v>0</v>
      </c>
      <c r="U220" s="35"/>
      <c r="V220" s="35"/>
      <c r="W220" s="35"/>
      <c r="X220" s="35"/>
      <c r="Y220" s="35"/>
      <c r="Z220" s="35"/>
      <c r="AA220" s="35"/>
      <c r="AB220" s="35"/>
      <c r="AC220" s="35"/>
      <c r="AD220" s="35"/>
      <c r="AE220" s="35"/>
      <c r="AR220" s="157" t="s">
        <v>79</v>
      </c>
      <c r="AT220" s="157" t="s">
        <v>197</v>
      </c>
      <c r="AU220" s="157" t="s">
        <v>81</v>
      </c>
      <c r="AY220" s="20" t="s">
        <v>195</v>
      </c>
      <c r="BE220" s="158">
        <f t="shared" si="34"/>
        <v>0</v>
      </c>
      <c r="BF220" s="158">
        <f t="shared" si="35"/>
        <v>0</v>
      </c>
      <c r="BG220" s="158">
        <f t="shared" si="36"/>
        <v>0</v>
      </c>
      <c r="BH220" s="158">
        <f t="shared" si="37"/>
        <v>0</v>
      </c>
      <c r="BI220" s="158">
        <f t="shared" si="38"/>
        <v>0</v>
      </c>
      <c r="BJ220" s="20" t="s">
        <v>79</v>
      </c>
      <c r="BK220" s="158">
        <f t="shared" si="39"/>
        <v>0</v>
      </c>
      <c r="BL220" s="20" t="s">
        <v>79</v>
      </c>
      <c r="BM220" s="157" t="s">
        <v>6942</v>
      </c>
    </row>
    <row r="221" spans="1:65" s="2" customFormat="1" ht="14.45" customHeight="1">
      <c r="A221" s="35"/>
      <c r="B221" s="145"/>
      <c r="C221" s="146" t="s">
        <v>1301</v>
      </c>
      <c r="D221" s="146" t="s">
        <v>197</v>
      </c>
      <c r="E221" s="147" t="s">
        <v>6943</v>
      </c>
      <c r="F221" s="148" t="s">
        <v>6944</v>
      </c>
      <c r="G221" s="149" t="s">
        <v>321</v>
      </c>
      <c r="H221" s="150">
        <v>65</v>
      </c>
      <c r="I221" s="151"/>
      <c r="J221" s="152">
        <f t="shared" si="30"/>
        <v>0</v>
      </c>
      <c r="K221" s="148" t="s">
        <v>6594</v>
      </c>
      <c r="L221" s="36"/>
      <c r="M221" s="153" t="s">
        <v>3</v>
      </c>
      <c r="N221" s="154" t="s">
        <v>43</v>
      </c>
      <c r="O221" s="56"/>
      <c r="P221" s="155">
        <f t="shared" si="31"/>
        <v>0</v>
      </c>
      <c r="Q221" s="155">
        <v>4.73E-4</v>
      </c>
      <c r="R221" s="155">
        <f t="shared" si="32"/>
        <v>3.0745000000000001E-2</v>
      </c>
      <c r="S221" s="155">
        <v>0</v>
      </c>
      <c r="T221" s="156">
        <f t="shared" si="33"/>
        <v>0</v>
      </c>
      <c r="U221" s="35"/>
      <c r="V221" s="35"/>
      <c r="W221" s="35"/>
      <c r="X221" s="35"/>
      <c r="Y221" s="35"/>
      <c r="Z221" s="35"/>
      <c r="AA221" s="35"/>
      <c r="AB221" s="35"/>
      <c r="AC221" s="35"/>
      <c r="AD221" s="35"/>
      <c r="AE221" s="35"/>
      <c r="AR221" s="157" t="s">
        <v>79</v>
      </c>
      <c r="AT221" s="157" t="s">
        <v>197</v>
      </c>
      <c r="AU221" s="157" t="s">
        <v>81</v>
      </c>
      <c r="AY221" s="20" t="s">
        <v>195</v>
      </c>
      <c r="BE221" s="158">
        <f t="shared" si="34"/>
        <v>0</v>
      </c>
      <c r="BF221" s="158">
        <f t="shared" si="35"/>
        <v>0</v>
      </c>
      <c r="BG221" s="158">
        <f t="shared" si="36"/>
        <v>0</v>
      </c>
      <c r="BH221" s="158">
        <f t="shared" si="37"/>
        <v>0</v>
      </c>
      <c r="BI221" s="158">
        <f t="shared" si="38"/>
        <v>0</v>
      </c>
      <c r="BJ221" s="20" t="s">
        <v>79</v>
      </c>
      <c r="BK221" s="158">
        <f t="shared" si="39"/>
        <v>0</v>
      </c>
      <c r="BL221" s="20" t="s">
        <v>79</v>
      </c>
      <c r="BM221" s="157" t="s">
        <v>6945</v>
      </c>
    </row>
    <row r="222" spans="1:65" s="2" customFormat="1" ht="24.2" customHeight="1">
      <c r="A222" s="35"/>
      <c r="B222" s="145"/>
      <c r="C222" s="146" t="s">
        <v>788</v>
      </c>
      <c r="D222" s="146" t="s">
        <v>197</v>
      </c>
      <c r="E222" s="147" t="s">
        <v>6946</v>
      </c>
      <c r="F222" s="148" t="s">
        <v>6947</v>
      </c>
      <c r="G222" s="149" t="s">
        <v>321</v>
      </c>
      <c r="H222" s="150">
        <v>312</v>
      </c>
      <c r="I222" s="151"/>
      <c r="J222" s="152">
        <f t="shared" si="30"/>
        <v>0</v>
      </c>
      <c r="K222" s="148" t="s">
        <v>6619</v>
      </c>
      <c r="L222" s="36"/>
      <c r="M222" s="153" t="s">
        <v>3</v>
      </c>
      <c r="N222" s="154" t="s">
        <v>43</v>
      </c>
      <c r="O222" s="56"/>
      <c r="P222" s="155">
        <f t="shared" si="31"/>
        <v>0</v>
      </c>
      <c r="Q222" s="155">
        <v>7.3860000000000001E-5</v>
      </c>
      <c r="R222" s="155">
        <f t="shared" si="32"/>
        <v>2.304432E-2</v>
      </c>
      <c r="S222" s="155">
        <v>0</v>
      </c>
      <c r="T222" s="156">
        <f t="shared" si="33"/>
        <v>0</v>
      </c>
      <c r="U222" s="35"/>
      <c r="V222" s="35"/>
      <c r="W222" s="35"/>
      <c r="X222" s="35"/>
      <c r="Y222" s="35"/>
      <c r="Z222" s="35"/>
      <c r="AA222" s="35"/>
      <c r="AB222" s="35"/>
      <c r="AC222" s="35"/>
      <c r="AD222" s="35"/>
      <c r="AE222" s="35"/>
      <c r="AR222" s="157" t="s">
        <v>292</v>
      </c>
      <c r="AT222" s="157" t="s">
        <v>197</v>
      </c>
      <c r="AU222" s="157" t="s">
        <v>81</v>
      </c>
      <c r="AY222" s="20" t="s">
        <v>195</v>
      </c>
      <c r="BE222" s="158">
        <f t="shared" si="34"/>
        <v>0</v>
      </c>
      <c r="BF222" s="158">
        <f t="shared" si="35"/>
        <v>0</v>
      </c>
      <c r="BG222" s="158">
        <f t="shared" si="36"/>
        <v>0</v>
      </c>
      <c r="BH222" s="158">
        <f t="shared" si="37"/>
        <v>0</v>
      </c>
      <c r="BI222" s="158">
        <f t="shared" si="38"/>
        <v>0</v>
      </c>
      <c r="BJ222" s="20" t="s">
        <v>79</v>
      </c>
      <c r="BK222" s="158">
        <f t="shared" si="39"/>
        <v>0</v>
      </c>
      <c r="BL222" s="20" t="s">
        <v>292</v>
      </c>
      <c r="BM222" s="157" t="s">
        <v>6948</v>
      </c>
    </row>
    <row r="223" spans="1:65" s="2" customFormat="1" ht="24.2" customHeight="1">
      <c r="A223" s="35"/>
      <c r="B223" s="145"/>
      <c r="C223" s="146" t="s">
        <v>800</v>
      </c>
      <c r="D223" s="146" t="s">
        <v>197</v>
      </c>
      <c r="E223" s="147" t="s">
        <v>6949</v>
      </c>
      <c r="F223" s="148" t="s">
        <v>6950</v>
      </c>
      <c r="G223" s="149" t="s">
        <v>321</v>
      </c>
      <c r="H223" s="150">
        <v>522</v>
      </c>
      <c r="I223" s="151"/>
      <c r="J223" s="152">
        <f t="shared" si="30"/>
        <v>0</v>
      </c>
      <c r="K223" s="148" t="s">
        <v>6619</v>
      </c>
      <c r="L223" s="36"/>
      <c r="M223" s="153" t="s">
        <v>3</v>
      </c>
      <c r="N223" s="154" t="s">
        <v>43</v>
      </c>
      <c r="O223" s="56"/>
      <c r="P223" s="155">
        <f t="shared" si="31"/>
        <v>0</v>
      </c>
      <c r="Q223" s="155">
        <v>1.6312E-4</v>
      </c>
      <c r="R223" s="155">
        <f t="shared" si="32"/>
        <v>8.5148639999999998E-2</v>
      </c>
      <c r="S223" s="155">
        <v>0</v>
      </c>
      <c r="T223" s="156">
        <f t="shared" si="33"/>
        <v>0</v>
      </c>
      <c r="U223" s="35"/>
      <c r="V223" s="35"/>
      <c r="W223" s="35"/>
      <c r="X223" s="35"/>
      <c r="Y223" s="35"/>
      <c r="Z223" s="35"/>
      <c r="AA223" s="35"/>
      <c r="AB223" s="35"/>
      <c r="AC223" s="35"/>
      <c r="AD223" s="35"/>
      <c r="AE223" s="35"/>
      <c r="AR223" s="157" t="s">
        <v>292</v>
      </c>
      <c r="AT223" s="157" t="s">
        <v>197</v>
      </c>
      <c r="AU223" s="157" t="s">
        <v>81</v>
      </c>
      <c r="AY223" s="20" t="s">
        <v>195</v>
      </c>
      <c r="BE223" s="158">
        <f t="shared" si="34"/>
        <v>0</v>
      </c>
      <c r="BF223" s="158">
        <f t="shared" si="35"/>
        <v>0</v>
      </c>
      <c r="BG223" s="158">
        <f t="shared" si="36"/>
        <v>0</v>
      </c>
      <c r="BH223" s="158">
        <f t="shared" si="37"/>
        <v>0</v>
      </c>
      <c r="BI223" s="158">
        <f t="shared" si="38"/>
        <v>0</v>
      </c>
      <c r="BJ223" s="20" t="s">
        <v>79</v>
      </c>
      <c r="BK223" s="158">
        <f t="shared" si="39"/>
        <v>0</v>
      </c>
      <c r="BL223" s="20" t="s">
        <v>292</v>
      </c>
      <c r="BM223" s="157" t="s">
        <v>6951</v>
      </c>
    </row>
    <row r="224" spans="1:65" s="2" customFormat="1" ht="24.2" customHeight="1">
      <c r="A224" s="35"/>
      <c r="B224" s="145"/>
      <c r="C224" s="146" t="s">
        <v>808</v>
      </c>
      <c r="D224" s="146" t="s">
        <v>197</v>
      </c>
      <c r="E224" s="147" t="s">
        <v>6952</v>
      </c>
      <c r="F224" s="148" t="s">
        <v>6953</v>
      </c>
      <c r="G224" s="149" t="s">
        <v>321</v>
      </c>
      <c r="H224" s="150">
        <v>9</v>
      </c>
      <c r="I224" s="151"/>
      <c r="J224" s="152">
        <f t="shared" ref="J224:J249" si="40">ROUND(I224*H224,2)</f>
        <v>0</v>
      </c>
      <c r="K224" s="148" t="s">
        <v>6619</v>
      </c>
      <c r="L224" s="36"/>
      <c r="M224" s="153" t="s">
        <v>3</v>
      </c>
      <c r="N224" s="154" t="s">
        <v>43</v>
      </c>
      <c r="O224" s="56"/>
      <c r="P224" s="155">
        <f t="shared" ref="P224:P249" si="41">O224*H224</f>
        <v>0</v>
      </c>
      <c r="Q224" s="155">
        <v>1.941E-4</v>
      </c>
      <c r="R224" s="155">
        <f t="shared" ref="R224:R249" si="42">Q224*H224</f>
        <v>1.7469E-3</v>
      </c>
      <c r="S224" s="155">
        <v>0</v>
      </c>
      <c r="T224" s="156">
        <f t="shared" ref="T224:T249" si="43">S224*H224</f>
        <v>0</v>
      </c>
      <c r="U224" s="35"/>
      <c r="V224" s="35"/>
      <c r="W224" s="35"/>
      <c r="X224" s="35"/>
      <c r="Y224" s="35"/>
      <c r="Z224" s="35"/>
      <c r="AA224" s="35"/>
      <c r="AB224" s="35"/>
      <c r="AC224" s="35"/>
      <c r="AD224" s="35"/>
      <c r="AE224" s="35"/>
      <c r="AR224" s="157" t="s">
        <v>292</v>
      </c>
      <c r="AT224" s="157" t="s">
        <v>197</v>
      </c>
      <c r="AU224" s="157" t="s">
        <v>81</v>
      </c>
      <c r="AY224" s="20" t="s">
        <v>195</v>
      </c>
      <c r="BE224" s="158">
        <f t="shared" ref="BE224:BE249" si="44">IF(N224="základní",J224,0)</f>
        <v>0</v>
      </c>
      <c r="BF224" s="158">
        <f t="shared" ref="BF224:BF249" si="45">IF(N224="snížená",J224,0)</f>
        <v>0</v>
      </c>
      <c r="BG224" s="158">
        <f t="shared" ref="BG224:BG249" si="46">IF(N224="zákl. přenesená",J224,0)</f>
        <v>0</v>
      </c>
      <c r="BH224" s="158">
        <f t="shared" ref="BH224:BH249" si="47">IF(N224="sníž. přenesená",J224,0)</f>
        <v>0</v>
      </c>
      <c r="BI224" s="158">
        <f t="shared" ref="BI224:BI249" si="48">IF(N224="nulová",J224,0)</f>
        <v>0</v>
      </c>
      <c r="BJ224" s="20" t="s">
        <v>79</v>
      </c>
      <c r="BK224" s="158">
        <f t="shared" ref="BK224:BK249" si="49">ROUND(I224*H224,2)</f>
        <v>0</v>
      </c>
      <c r="BL224" s="20" t="s">
        <v>292</v>
      </c>
      <c r="BM224" s="157" t="s">
        <v>6954</v>
      </c>
    </row>
    <row r="225" spans="1:65" s="2" customFormat="1" ht="24.2" customHeight="1">
      <c r="A225" s="35"/>
      <c r="B225" s="145"/>
      <c r="C225" s="146" t="s">
        <v>813</v>
      </c>
      <c r="D225" s="146" t="s">
        <v>197</v>
      </c>
      <c r="E225" s="147" t="s">
        <v>6955</v>
      </c>
      <c r="F225" s="148" t="s">
        <v>6956</v>
      </c>
      <c r="G225" s="149" t="s">
        <v>321</v>
      </c>
      <c r="H225" s="150">
        <v>85</v>
      </c>
      <c r="I225" s="151"/>
      <c r="J225" s="152">
        <f t="shared" si="40"/>
        <v>0</v>
      </c>
      <c r="K225" s="148" t="s">
        <v>6619</v>
      </c>
      <c r="L225" s="36"/>
      <c r="M225" s="153" t="s">
        <v>3</v>
      </c>
      <c r="N225" s="154" t="s">
        <v>43</v>
      </c>
      <c r="O225" s="56"/>
      <c r="P225" s="155">
        <f t="shared" si="41"/>
        <v>0</v>
      </c>
      <c r="Q225" s="155">
        <v>2.3604E-4</v>
      </c>
      <c r="R225" s="155">
        <f t="shared" si="42"/>
        <v>2.0063399999999999E-2</v>
      </c>
      <c r="S225" s="155">
        <v>0</v>
      </c>
      <c r="T225" s="156">
        <f t="shared" si="43"/>
        <v>0</v>
      </c>
      <c r="U225" s="35"/>
      <c r="V225" s="35"/>
      <c r="W225" s="35"/>
      <c r="X225" s="35"/>
      <c r="Y225" s="35"/>
      <c r="Z225" s="35"/>
      <c r="AA225" s="35"/>
      <c r="AB225" s="35"/>
      <c r="AC225" s="35"/>
      <c r="AD225" s="35"/>
      <c r="AE225" s="35"/>
      <c r="AR225" s="157" t="s">
        <v>292</v>
      </c>
      <c r="AT225" s="157" t="s">
        <v>197</v>
      </c>
      <c r="AU225" s="157" t="s">
        <v>81</v>
      </c>
      <c r="AY225" s="20" t="s">
        <v>195</v>
      </c>
      <c r="BE225" s="158">
        <f t="shared" si="44"/>
        <v>0</v>
      </c>
      <c r="BF225" s="158">
        <f t="shared" si="45"/>
        <v>0</v>
      </c>
      <c r="BG225" s="158">
        <f t="shared" si="46"/>
        <v>0</v>
      </c>
      <c r="BH225" s="158">
        <f t="shared" si="47"/>
        <v>0</v>
      </c>
      <c r="BI225" s="158">
        <f t="shared" si="48"/>
        <v>0</v>
      </c>
      <c r="BJ225" s="20" t="s">
        <v>79</v>
      </c>
      <c r="BK225" s="158">
        <f t="shared" si="49"/>
        <v>0</v>
      </c>
      <c r="BL225" s="20" t="s">
        <v>292</v>
      </c>
      <c r="BM225" s="157" t="s">
        <v>6957</v>
      </c>
    </row>
    <row r="226" spans="1:65" s="2" customFormat="1" ht="24.2" customHeight="1">
      <c r="A226" s="35"/>
      <c r="B226" s="145"/>
      <c r="C226" s="146" t="s">
        <v>842</v>
      </c>
      <c r="D226" s="146" t="s">
        <v>197</v>
      </c>
      <c r="E226" s="147" t="s">
        <v>6958</v>
      </c>
      <c r="F226" s="148" t="s">
        <v>6959</v>
      </c>
      <c r="G226" s="149" t="s">
        <v>321</v>
      </c>
      <c r="H226" s="150">
        <v>360</v>
      </c>
      <c r="I226" s="151"/>
      <c r="J226" s="152">
        <f t="shared" si="40"/>
        <v>0</v>
      </c>
      <c r="K226" s="148" t="s">
        <v>3</v>
      </c>
      <c r="L226" s="36"/>
      <c r="M226" s="153" t="s">
        <v>3</v>
      </c>
      <c r="N226" s="154" t="s">
        <v>43</v>
      </c>
      <c r="O226" s="56"/>
      <c r="P226" s="155">
        <f t="shared" si="41"/>
        <v>0</v>
      </c>
      <c r="Q226" s="155">
        <v>0</v>
      </c>
      <c r="R226" s="155">
        <f t="shared" si="42"/>
        <v>0</v>
      </c>
      <c r="S226" s="155">
        <v>0</v>
      </c>
      <c r="T226" s="156">
        <f t="shared" si="43"/>
        <v>0</v>
      </c>
      <c r="U226" s="35"/>
      <c r="V226" s="35"/>
      <c r="W226" s="35"/>
      <c r="X226" s="35"/>
      <c r="Y226" s="35"/>
      <c r="Z226" s="35"/>
      <c r="AA226" s="35"/>
      <c r="AB226" s="35"/>
      <c r="AC226" s="35"/>
      <c r="AD226" s="35"/>
      <c r="AE226" s="35"/>
      <c r="AR226" s="157" t="s">
        <v>292</v>
      </c>
      <c r="AT226" s="157" t="s">
        <v>197</v>
      </c>
      <c r="AU226" s="157" t="s">
        <v>81</v>
      </c>
      <c r="AY226" s="20" t="s">
        <v>195</v>
      </c>
      <c r="BE226" s="158">
        <f t="shared" si="44"/>
        <v>0</v>
      </c>
      <c r="BF226" s="158">
        <f t="shared" si="45"/>
        <v>0</v>
      </c>
      <c r="BG226" s="158">
        <f t="shared" si="46"/>
        <v>0</v>
      </c>
      <c r="BH226" s="158">
        <f t="shared" si="47"/>
        <v>0</v>
      </c>
      <c r="BI226" s="158">
        <f t="shared" si="48"/>
        <v>0</v>
      </c>
      <c r="BJ226" s="20" t="s">
        <v>79</v>
      </c>
      <c r="BK226" s="158">
        <f t="shared" si="49"/>
        <v>0</v>
      </c>
      <c r="BL226" s="20" t="s">
        <v>292</v>
      </c>
      <c r="BM226" s="157" t="s">
        <v>6960</v>
      </c>
    </row>
    <row r="227" spans="1:65" s="2" customFormat="1" ht="24.2" customHeight="1">
      <c r="A227" s="35"/>
      <c r="B227" s="145"/>
      <c r="C227" s="146" t="s">
        <v>847</v>
      </c>
      <c r="D227" s="146" t="s">
        <v>197</v>
      </c>
      <c r="E227" s="147" t="s">
        <v>6961</v>
      </c>
      <c r="F227" s="148" t="s">
        <v>6962</v>
      </c>
      <c r="G227" s="149" t="s">
        <v>321</v>
      </c>
      <c r="H227" s="150">
        <v>293</v>
      </c>
      <c r="I227" s="151"/>
      <c r="J227" s="152">
        <f t="shared" si="40"/>
        <v>0</v>
      </c>
      <c r="K227" s="148" t="s">
        <v>3</v>
      </c>
      <c r="L227" s="36"/>
      <c r="M227" s="153" t="s">
        <v>3</v>
      </c>
      <c r="N227" s="154" t="s">
        <v>43</v>
      </c>
      <c r="O227" s="56"/>
      <c r="P227" s="155">
        <f t="shared" si="41"/>
        <v>0</v>
      </c>
      <c r="Q227" s="155">
        <v>0</v>
      </c>
      <c r="R227" s="155">
        <f t="shared" si="42"/>
        <v>0</v>
      </c>
      <c r="S227" s="155">
        <v>0</v>
      </c>
      <c r="T227" s="156">
        <f t="shared" si="43"/>
        <v>0</v>
      </c>
      <c r="U227" s="35"/>
      <c r="V227" s="35"/>
      <c r="W227" s="35"/>
      <c r="X227" s="35"/>
      <c r="Y227" s="35"/>
      <c r="Z227" s="35"/>
      <c r="AA227" s="35"/>
      <c r="AB227" s="35"/>
      <c r="AC227" s="35"/>
      <c r="AD227" s="35"/>
      <c r="AE227" s="35"/>
      <c r="AR227" s="157" t="s">
        <v>292</v>
      </c>
      <c r="AT227" s="157" t="s">
        <v>197</v>
      </c>
      <c r="AU227" s="157" t="s">
        <v>81</v>
      </c>
      <c r="AY227" s="20" t="s">
        <v>195</v>
      </c>
      <c r="BE227" s="158">
        <f t="shared" si="44"/>
        <v>0</v>
      </c>
      <c r="BF227" s="158">
        <f t="shared" si="45"/>
        <v>0</v>
      </c>
      <c r="BG227" s="158">
        <f t="shared" si="46"/>
        <v>0</v>
      </c>
      <c r="BH227" s="158">
        <f t="shared" si="47"/>
        <v>0</v>
      </c>
      <c r="BI227" s="158">
        <f t="shared" si="48"/>
        <v>0</v>
      </c>
      <c r="BJ227" s="20" t="s">
        <v>79</v>
      </c>
      <c r="BK227" s="158">
        <f t="shared" si="49"/>
        <v>0</v>
      </c>
      <c r="BL227" s="20" t="s">
        <v>292</v>
      </c>
      <c r="BM227" s="157" t="s">
        <v>6963</v>
      </c>
    </row>
    <row r="228" spans="1:65" s="2" customFormat="1" ht="24.2" customHeight="1">
      <c r="A228" s="35"/>
      <c r="B228" s="145"/>
      <c r="C228" s="146" t="s">
        <v>852</v>
      </c>
      <c r="D228" s="146" t="s">
        <v>197</v>
      </c>
      <c r="E228" s="147" t="s">
        <v>6964</v>
      </c>
      <c r="F228" s="148" t="s">
        <v>6965</v>
      </c>
      <c r="G228" s="149" t="s">
        <v>321</v>
      </c>
      <c r="H228" s="150">
        <v>98</v>
      </c>
      <c r="I228" s="151"/>
      <c r="J228" s="152">
        <f t="shared" si="40"/>
        <v>0</v>
      </c>
      <c r="K228" s="148" t="s">
        <v>3</v>
      </c>
      <c r="L228" s="36"/>
      <c r="M228" s="153" t="s">
        <v>3</v>
      </c>
      <c r="N228" s="154" t="s">
        <v>43</v>
      </c>
      <c r="O228" s="56"/>
      <c r="P228" s="155">
        <f t="shared" si="41"/>
        <v>0</v>
      </c>
      <c r="Q228" s="155">
        <v>0</v>
      </c>
      <c r="R228" s="155">
        <f t="shared" si="42"/>
        <v>0</v>
      </c>
      <c r="S228" s="155">
        <v>0</v>
      </c>
      <c r="T228" s="156">
        <f t="shared" si="43"/>
        <v>0</v>
      </c>
      <c r="U228" s="35"/>
      <c r="V228" s="35"/>
      <c r="W228" s="35"/>
      <c r="X228" s="35"/>
      <c r="Y228" s="35"/>
      <c r="Z228" s="35"/>
      <c r="AA228" s="35"/>
      <c r="AB228" s="35"/>
      <c r="AC228" s="35"/>
      <c r="AD228" s="35"/>
      <c r="AE228" s="35"/>
      <c r="AR228" s="157" t="s">
        <v>292</v>
      </c>
      <c r="AT228" s="157" t="s">
        <v>197</v>
      </c>
      <c r="AU228" s="157" t="s">
        <v>81</v>
      </c>
      <c r="AY228" s="20" t="s">
        <v>195</v>
      </c>
      <c r="BE228" s="158">
        <f t="shared" si="44"/>
        <v>0</v>
      </c>
      <c r="BF228" s="158">
        <f t="shared" si="45"/>
        <v>0</v>
      </c>
      <c r="BG228" s="158">
        <f t="shared" si="46"/>
        <v>0</v>
      </c>
      <c r="BH228" s="158">
        <f t="shared" si="47"/>
        <v>0</v>
      </c>
      <c r="BI228" s="158">
        <f t="shared" si="48"/>
        <v>0</v>
      </c>
      <c r="BJ228" s="20" t="s">
        <v>79</v>
      </c>
      <c r="BK228" s="158">
        <f t="shared" si="49"/>
        <v>0</v>
      </c>
      <c r="BL228" s="20" t="s">
        <v>292</v>
      </c>
      <c r="BM228" s="157" t="s">
        <v>6966</v>
      </c>
    </row>
    <row r="229" spans="1:65" s="2" customFormat="1" ht="24.2" customHeight="1">
      <c r="A229" s="35"/>
      <c r="B229" s="145"/>
      <c r="C229" s="146" t="s">
        <v>858</v>
      </c>
      <c r="D229" s="146" t="s">
        <v>197</v>
      </c>
      <c r="E229" s="147" t="s">
        <v>6967</v>
      </c>
      <c r="F229" s="148" t="s">
        <v>6968</v>
      </c>
      <c r="G229" s="149" t="s">
        <v>321</v>
      </c>
      <c r="H229" s="150">
        <v>7</v>
      </c>
      <c r="I229" s="151"/>
      <c r="J229" s="152">
        <f t="shared" si="40"/>
        <v>0</v>
      </c>
      <c r="K229" s="148" t="s">
        <v>3</v>
      </c>
      <c r="L229" s="36"/>
      <c r="M229" s="153" t="s">
        <v>3</v>
      </c>
      <c r="N229" s="154" t="s">
        <v>43</v>
      </c>
      <c r="O229" s="56"/>
      <c r="P229" s="155">
        <f t="shared" si="41"/>
        <v>0</v>
      </c>
      <c r="Q229" s="155">
        <v>0</v>
      </c>
      <c r="R229" s="155">
        <f t="shared" si="42"/>
        <v>0</v>
      </c>
      <c r="S229" s="155">
        <v>0</v>
      </c>
      <c r="T229" s="156">
        <f t="shared" si="43"/>
        <v>0</v>
      </c>
      <c r="U229" s="35"/>
      <c r="V229" s="35"/>
      <c r="W229" s="35"/>
      <c r="X229" s="35"/>
      <c r="Y229" s="35"/>
      <c r="Z229" s="35"/>
      <c r="AA229" s="35"/>
      <c r="AB229" s="35"/>
      <c r="AC229" s="35"/>
      <c r="AD229" s="35"/>
      <c r="AE229" s="35"/>
      <c r="AR229" s="157" t="s">
        <v>292</v>
      </c>
      <c r="AT229" s="157" t="s">
        <v>197</v>
      </c>
      <c r="AU229" s="157" t="s">
        <v>81</v>
      </c>
      <c r="AY229" s="20" t="s">
        <v>195</v>
      </c>
      <c r="BE229" s="158">
        <f t="shared" si="44"/>
        <v>0</v>
      </c>
      <c r="BF229" s="158">
        <f t="shared" si="45"/>
        <v>0</v>
      </c>
      <c r="BG229" s="158">
        <f t="shared" si="46"/>
        <v>0</v>
      </c>
      <c r="BH229" s="158">
        <f t="shared" si="47"/>
        <v>0</v>
      </c>
      <c r="BI229" s="158">
        <f t="shared" si="48"/>
        <v>0</v>
      </c>
      <c r="BJ229" s="20" t="s">
        <v>79</v>
      </c>
      <c r="BK229" s="158">
        <f t="shared" si="49"/>
        <v>0</v>
      </c>
      <c r="BL229" s="20" t="s">
        <v>292</v>
      </c>
      <c r="BM229" s="157" t="s">
        <v>6969</v>
      </c>
    </row>
    <row r="230" spans="1:65" s="2" customFormat="1" ht="24.2" customHeight="1">
      <c r="A230" s="35"/>
      <c r="B230" s="145"/>
      <c r="C230" s="146" t="s">
        <v>864</v>
      </c>
      <c r="D230" s="146" t="s">
        <v>197</v>
      </c>
      <c r="E230" s="147" t="s">
        <v>6970</v>
      </c>
      <c r="F230" s="148" t="s">
        <v>6971</v>
      </c>
      <c r="G230" s="149" t="s">
        <v>321</v>
      </c>
      <c r="H230" s="150">
        <v>70</v>
      </c>
      <c r="I230" s="151"/>
      <c r="J230" s="152">
        <f t="shared" si="40"/>
        <v>0</v>
      </c>
      <c r="K230" s="148" t="s">
        <v>3</v>
      </c>
      <c r="L230" s="36"/>
      <c r="M230" s="153" t="s">
        <v>3</v>
      </c>
      <c r="N230" s="154" t="s">
        <v>43</v>
      </c>
      <c r="O230" s="56"/>
      <c r="P230" s="155">
        <f t="shared" si="41"/>
        <v>0</v>
      </c>
      <c r="Q230" s="155">
        <v>0</v>
      </c>
      <c r="R230" s="155">
        <f t="shared" si="42"/>
        <v>0</v>
      </c>
      <c r="S230" s="155">
        <v>0</v>
      </c>
      <c r="T230" s="156">
        <f t="shared" si="43"/>
        <v>0</v>
      </c>
      <c r="U230" s="35"/>
      <c r="V230" s="35"/>
      <c r="W230" s="35"/>
      <c r="X230" s="35"/>
      <c r="Y230" s="35"/>
      <c r="Z230" s="35"/>
      <c r="AA230" s="35"/>
      <c r="AB230" s="35"/>
      <c r="AC230" s="35"/>
      <c r="AD230" s="35"/>
      <c r="AE230" s="35"/>
      <c r="AR230" s="157" t="s">
        <v>292</v>
      </c>
      <c r="AT230" s="157" t="s">
        <v>197</v>
      </c>
      <c r="AU230" s="157" t="s">
        <v>81</v>
      </c>
      <c r="AY230" s="20" t="s">
        <v>195</v>
      </c>
      <c r="BE230" s="158">
        <f t="shared" si="44"/>
        <v>0</v>
      </c>
      <c r="BF230" s="158">
        <f t="shared" si="45"/>
        <v>0</v>
      </c>
      <c r="BG230" s="158">
        <f t="shared" si="46"/>
        <v>0</v>
      </c>
      <c r="BH230" s="158">
        <f t="shared" si="47"/>
        <v>0</v>
      </c>
      <c r="BI230" s="158">
        <f t="shared" si="48"/>
        <v>0</v>
      </c>
      <c r="BJ230" s="20" t="s">
        <v>79</v>
      </c>
      <c r="BK230" s="158">
        <f t="shared" si="49"/>
        <v>0</v>
      </c>
      <c r="BL230" s="20" t="s">
        <v>292</v>
      </c>
      <c r="BM230" s="157" t="s">
        <v>6972</v>
      </c>
    </row>
    <row r="231" spans="1:65" s="2" customFormat="1" ht="14.45" customHeight="1">
      <c r="A231" s="35"/>
      <c r="B231" s="145"/>
      <c r="C231" s="146" t="s">
        <v>873</v>
      </c>
      <c r="D231" s="146" t="s">
        <v>197</v>
      </c>
      <c r="E231" s="147" t="s">
        <v>6973</v>
      </c>
      <c r="F231" s="148" t="s">
        <v>6974</v>
      </c>
      <c r="G231" s="149" t="s">
        <v>467</v>
      </c>
      <c r="H231" s="150">
        <v>266</v>
      </c>
      <c r="I231" s="151"/>
      <c r="J231" s="152">
        <f t="shared" si="40"/>
        <v>0</v>
      </c>
      <c r="K231" s="148" t="s">
        <v>6619</v>
      </c>
      <c r="L231" s="36"/>
      <c r="M231" s="153" t="s">
        <v>3</v>
      </c>
      <c r="N231" s="154" t="s">
        <v>43</v>
      </c>
      <c r="O231" s="56"/>
      <c r="P231" s="155">
        <f t="shared" si="41"/>
        <v>0</v>
      </c>
      <c r="Q231" s="155">
        <v>0</v>
      </c>
      <c r="R231" s="155">
        <f t="shared" si="42"/>
        <v>0</v>
      </c>
      <c r="S231" s="155">
        <v>0</v>
      </c>
      <c r="T231" s="156">
        <f t="shared" si="43"/>
        <v>0</v>
      </c>
      <c r="U231" s="35"/>
      <c r="V231" s="35"/>
      <c r="W231" s="35"/>
      <c r="X231" s="35"/>
      <c r="Y231" s="35"/>
      <c r="Z231" s="35"/>
      <c r="AA231" s="35"/>
      <c r="AB231" s="35"/>
      <c r="AC231" s="35"/>
      <c r="AD231" s="35"/>
      <c r="AE231" s="35"/>
      <c r="AR231" s="157" t="s">
        <v>292</v>
      </c>
      <c r="AT231" s="157" t="s">
        <v>197</v>
      </c>
      <c r="AU231" s="157" t="s">
        <v>81</v>
      </c>
      <c r="AY231" s="20" t="s">
        <v>195</v>
      </c>
      <c r="BE231" s="158">
        <f t="shared" si="44"/>
        <v>0</v>
      </c>
      <c r="BF231" s="158">
        <f t="shared" si="45"/>
        <v>0</v>
      </c>
      <c r="BG231" s="158">
        <f t="shared" si="46"/>
        <v>0</v>
      </c>
      <c r="BH231" s="158">
        <f t="shared" si="47"/>
        <v>0</v>
      </c>
      <c r="BI231" s="158">
        <f t="shared" si="48"/>
        <v>0</v>
      </c>
      <c r="BJ231" s="20" t="s">
        <v>79</v>
      </c>
      <c r="BK231" s="158">
        <f t="shared" si="49"/>
        <v>0</v>
      </c>
      <c r="BL231" s="20" t="s">
        <v>292</v>
      </c>
      <c r="BM231" s="157" t="s">
        <v>6975</v>
      </c>
    </row>
    <row r="232" spans="1:65" s="2" customFormat="1" ht="14.45" customHeight="1">
      <c r="A232" s="35"/>
      <c r="B232" s="145"/>
      <c r="C232" s="146" t="s">
        <v>878</v>
      </c>
      <c r="D232" s="146" t="s">
        <v>197</v>
      </c>
      <c r="E232" s="147" t="s">
        <v>6976</v>
      </c>
      <c r="F232" s="148" t="s">
        <v>6977</v>
      </c>
      <c r="G232" s="149" t="s">
        <v>467</v>
      </c>
      <c r="H232" s="150">
        <v>260</v>
      </c>
      <c r="I232" s="151"/>
      <c r="J232" s="152">
        <f t="shared" si="40"/>
        <v>0</v>
      </c>
      <c r="K232" s="148" t="s">
        <v>6619</v>
      </c>
      <c r="L232" s="36"/>
      <c r="M232" s="153" t="s">
        <v>3</v>
      </c>
      <c r="N232" s="154" t="s">
        <v>43</v>
      </c>
      <c r="O232" s="56"/>
      <c r="P232" s="155">
        <f t="shared" si="41"/>
        <v>0</v>
      </c>
      <c r="Q232" s="155">
        <v>1.7000000000000001E-4</v>
      </c>
      <c r="R232" s="155">
        <f t="shared" si="42"/>
        <v>4.4200000000000003E-2</v>
      </c>
      <c r="S232" s="155">
        <v>0</v>
      </c>
      <c r="T232" s="156">
        <f t="shared" si="43"/>
        <v>0</v>
      </c>
      <c r="U232" s="35"/>
      <c r="V232" s="35"/>
      <c r="W232" s="35"/>
      <c r="X232" s="35"/>
      <c r="Y232" s="35"/>
      <c r="Z232" s="35"/>
      <c r="AA232" s="35"/>
      <c r="AB232" s="35"/>
      <c r="AC232" s="35"/>
      <c r="AD232" s="35"/>
      <c r="AE232" s="35"/>
      <c r="AR232" s="157" t="s">
        <v>292</v>
      </c>
      <c r="AT232" s="157" t="s">
        <v>197</v>
      </c>
      <c r="AU232" s="157" t="s">
        <v>81</v>
      </c>
      <c r="AY232" s="20" t="s">
        <v>195</v>
      </c>
      <c r="BE232" s="158">
        <f t="shared" si="44"/>
        <v>0</v>
      </c>
      <c r="BF232" s="158">
        <f t="shared" si="45"/>
        <v>0</v>
      </c>
      <c r="BG232" s="158">
        <f t="shared" si="46"/>
        <v>0</v>
      </c>
      <c r="BH232" s="158">
        <f t="shared" si="47"/>
        <v>0</v>
      </c>
      <c r="BI232" s="158">
        <f t="shared" si="48"/>
        <v>0</v>
      </c>
      <c r="BJ232" s="20" t="s">
        <v>79</v>
      </c>
      <c r="BK232" s="158">
        <f t="shared" si="49"/>
        <v>0</v>
      </c>
      <c r="BL232" s="20" t="s">
        <v>292</v>
      </c>
      <c r="BM232" s="157" t="s">
        <v>6978</v>
      </c>
    </row>
    <row r="233" spans="1:65" s="2" customFormat="1" ht="24.2" customHeight="1">
      <c r="A233" s="35"/>
      <c r="B233" s="145"/>
      <c r="C233" s="146" t="s">
        <v>1998</v>
      </c>
      <c r="D233" s="146" t="s">
        <v>197</v>
      </c>
      <c r="E233" s="147" t="s">
        <v>6979</v>
      </c>
      <c r="F233" s="148" t="s">
        <v>6980</v>
      </c>
      <c r="G233" s="149" t="s">
        <v>467</v>
      </c>
      <c r="H233" s="150">
        <v>2</v>
      </c>
      <c r="I233" s="151"/>
      <c r="J233" s="152">
        <f t="shared" si="40"/>
        <v>0</v>
      </c>
      <c r="K233" s="148" t="s">
        <v>6594</v>
      </c>
      <c r="L233" s="36"/>
      <c r="M233" s="153" t="s">
        <v>3</v>
      </c>
      <c r="N233" s="154" t="s">
        <v>43</v>
      </c>
      <c r="O233" s="56"/>
      <c r="P233" s="155">
        <f t="shared" si="41"/>
        <v>0</v>
      </c>
      <c r="Q233" s="155">
        <v>2.1000000000000001E-4</v>
      </c>
      <c r="R233" s="155">
        <f t="shared" si="42"/>
        <v>4.2000000000000002E-4</v>
      </c>
      <c r="S233" s="155">
        <v>0</v>
      </c>
      <c r="T233" s="156">
        <f t="shared" si="43"/>
        <v>0</v>
      </c>
      <c r="U233" s="35"/>
      <c r="V233" s="35"/>
      <c r="W233" s="35"/>
      <c r="X233" s="35"/>
      <c r="Y233" s="35"/>
      <c r="Z233" s="35"/>
      <c r="AA233" s="35"/>
      <c r="AB233" s="35"/>
      <c r="AC233" s="35"/>
      <c r="AD233" s="35"/>
      <c r="AE233" s="35"/>
      <c r="AR233" s="157" t="s">
        <v>79</v>
      </c>
      <c r="AT233" s="157" t="s">
        <v>197</v>
      </c>
      <c r="AU233" s="157" t="s">
        <v>81</v>
      </c>
      <c r="AY233" s="20" t="s">
        <v>195</v>
      </c>
      <c r="BE233" s="158">
        <f t="shared" si="44"/>
        <v>0</v>
      </c>
      <c r="BF233" s="158">
        <f t="shared" si="45"/>
        <v>0</v>
      </c>
      <c r="BG233" s="158">
        <f t="shared" si="46"/>
        <v>0</v>
      </c>
      <c r="BH233" s="158">
        <f t="shared" si="47"/>
        <v>0</v>
      </c>
      <c r="BI233" s="158">
        <f t="shared" si="48"/>
        <v>0</v>
      </c>
      <c r="BJ233" s="20" t="s">
        <v>79</v>
      </c>
      <c r="BK233" s="158">
        <f t="shared" si="49"/>
        <v>0</v>
      </c>
      <c r="BL233" s="20" t="s">
        <v>79</v>
      </c>
      <c r="BM233" s="157" t="s">
        <v>6981</v>
      </c>
    </row>
    <row r="234" spans="1:65" s="2" customFormat="1" ht="24.2" customHeight="1">
      <c r="A234" s="35"/>
      <c r="B234" s="145"/>
      <c r="C234" s="146" t="s">
        <v>819</v>
      </c>
      <c r="D234" s="146" t="s">
        <v>197</v>
      </c>
      <c r="E234" s="147" t="s">
        <v>6982</v>
      </c>
      <c r="F234" s="148" t="s">
        <v>6983</v>
      </c>
      <c r="G234" s="149" t="s">
        <v>467</v>
      </c>
      <c r="H234" s="150">
        <v>6</v>
      </c>
      <c r="I234" s="151"/>
      <c r="J234" s="152">
        <f t="shared" si="40"/>
        <v>0</v>
      </c>
      <c r="K234" s="148" t="s">
        <v>6619</v>
      </c>
      <c r="L234" s="36"/>
      <c r="M234" s="153" t="s">
        <v>3</v>
      </c>
      <c r="N234" s="154" t="s">
        <v>43</v>
      </c>
      <c r="O234" s="56"/>
      <c r="P234" s="155">
        <f t="shared" si="41"/>
        <v>0</v>
      </c>
      <c r="Q234" s="155">
        <v>2.2004850000000001E-4</v>
      </c>
      <c r="R234" s="155">
        <f t="shared" si="42"/>
        <v>1.3202910000000001E-3</v>
      </c>
      <c r="S234" s="155">
        <v>0</v>
      </c>
      <c r="T234" s="156">
        <f t="shared" si="43"/>
        <v>0</v>
      </c>
      <c r="U234" s="35"/>
      <c r="V234" s="35"/>
      <c r="W234" s="35"/>
      <c r="X234" s="35"/>
      <c r="Y234" s="35"/>
      <c r="Z234" s="35"/>
      <c r="AA234" s="35"/>
      <c r="AB234" s="35"/>
      <c r="AC234" s="35"/>
      <c r="AD234" s="35"/>
      <c r="AE234" s="35"/>
      <c r="AR234" s="157" t="s">
        <v>292</v>
      </c>
      <c r="AT234" s="157" t="s">
        <v>197</v>
      </c>
      <c r="AU234" s="157" t="s">
        <v>81</v>
      </c>
      <c r="AY234" s="20" t="s">
        <v>195</v>
      </c>
      <c r="BE234" s="158">
        <f t="shared" si="44"/>
        <v>0</v>
      </c>
      <c r="BF234" s="158">
        <f t="shared" si="45"/>
        <v>0</v>
      </c>
      <c r="BG234" s="158">
        <f t="shared" si="46"/>
        <v>0</v>
      </c>
      <c r="BH234" s="158">
        <f t="shared" si="47"/>
        <v>0</v>
      </c>
      <c r="BI234" s="158">
        <f t="shared" si="48"/>
        <v>0</v>
      </c>
      <c r="BJ234" s="20" t="s">
        <v>79</v>
      </c>
      <c r="BK234" s="158">
        <f t="shared" si="49"/>
        <v>0</v>
      </c>
      <c r="BL234" s="20" t="s">
        <v>292</v>
      </c>
      <c r="BM234" s="157" t="s">
        <v>6984</v>
      </c>
    </row>
    <row r="235" spans="1:65" s="2" customFormat="1" ht="14.45" customHeight="1">
      <c r="A235" s="35"/>
      <c r="B235" s="145"/>
      <c r="C235" s="146" t="s">
        <v>1310</v>
      </c>
      <c r="D235" s="146" t="s">
        <v>197</v>
      </c>
      <c r="E235" s="147" t="s">
        <v>6985</v>
      </c>
      <c r="F235" s="148" t="s">
        <v>6986</v>
      </c>
      <c r="G235" s="149" t="s">
        <v>467</v>
      </c>
      <c r="H235" s="150">
        <v>1</v>
      </c>
      <c r="I235" s="151"/>
      <c r="J235" s="152">
        <f t="shared" si="40"/>
        <v>0</v>
      </c>
      <c r="K235" s="148" t="s">
        <v>6594</v>
      </c>
      <c r="L235" s="36"/>
      <c r="M235" s="153" t="s">
        <v>3</v>
      </c>
      <c r="N235" s="154" t="s">
        <v>43</v>
      </c>
      <c r="O235" s="56"/>
      <c r="P235" s="155">
        <f t="shared" si="41"/>
        <v>0</v>
      </c>
      <c r="Q235" s="155">
        <v>3.6004849999999997E-4</v>
      </c>
      <c r="R235" s="155">
        <f t="shared" si="42"/>
        <v>3.6004849999999997E-4</v>
      </c>
      <c r="S235" s="155">
        <v>0</v>
      </c>
      <c r="T235" s="156">
        <f t="shared" si="43"/>
        <v>0</v>
      </c>
      <c r="U235" s="35"/>
      <c r="V235" s="35"/>
      <c r="W235" s="35"/>
      <c r="X235" s="35"/>
      <c r="Y235" s="35"/>
      <c r="Z235" s="35"/>
      <c r="AA235" s="35"/>
      <c r="AB235" s="35"/>
      <c r="AC235" s="35"/>
      <c r="AD235" s="35"/>
      <c r="AE235" s="35"/>
      <c r="AR235" s="157" t="s">
        <v>79</v>
      </c>
      <c r="AT235" s="157" t="s">
        <v>197</v>
      </c>
      <c r="AU235" s="157" t="s">
        <v>81</v>
      </c>
      <c r="AY235" s="20" t="s">
        <v>195</v>
      </c>
      <c r="BE235" s="158">
        <f t="shared" si="44"/>
        <v>0</v>
      </c>
      <c r="BF235" s="158">
        <f t="shared" si="45"/>
        <v>0</v>
      </c>
      <c r="BG235" s="158">
        <f t="shared" si="46"/>
        <v>0</v>
      </c>
      <c r="BH235" s="158">
        <f t="shared" si="47"/>
        <v>0</v>
      </c>
      <c r="BI235" s="158">
        <f t="shared" si="48"/>
        <v>0</v>
      </c>
      <c r="BJ235" s="20" t="s">
        <v>79</v>
      </c>
      <c r="BK235" s="158">
        <f t="shared" si="49"/>
        <v>0</v>
      </c>
      <c r="BL235" s="20" t="s">
        <v>79</v>
      </c>
      <c r="BM235" s="157" t="s">
        <v>6987</v>
      </c>
    </row>
    <row r="236" spans="1:65" s="2" customFormat="1" ht="24.2" customHeight="1">
      <c r="A236" s="35"/>
      <c r="B236" s="145"/>
      <c r="C236" s="146" t="s">
        <v>913</v>
      </c>
      <c r="D236" s="146" t="s">
        <v>197</v>
      </c>
      <c r="E236" s="147" t="s">
        <v>6988</v>
      </c>
      <c r="F236" s="148" t="s">
        <v>6989</v>
      </c>
      <c r="G236" s="149" t="s">
        <v>467</v>
      </c>
      <c r="H236" s="150">
        <v>42</v>
      </c>
      <c r="I236" s="151"/>
      <c r="J236" s="152">
        <f t="shared" si="40"/>
        <v>0</v>
      </c>
      <c r="K236" s="148" t="s">
        <v>6619</v>
      </c>
      <c r="L236" s="36"/>
      <c r="M236" s="153" t="s">
        <v>3</v>
      </c>
      <c r="N236" s="154" t="s">
        <v>43</v>
      </c>
      <c r="O236" s="56"/>
      <c r="P236" s="155">
        <f t="shared" si="41"/>
        <v>0</v>
      </c>
      <c r="Q236" s="155">
        <v>2.7004850000000001E-4</v>
      </c>
      <c r="R236" s="155">
        <f t="shared" si="42"/>
        <v>1.1342037000000001E-2</v>
      </c>
      <c r="S236" s="155">
        <v>0</v>
      </c>
      <c r="T236" s="156">
        <f t="shared" si="43"/>
        <v>0</v>
      </c>
      <c r="U236" s="35"/>
      <c r="V236" s="35"/>
      <c r="W236" s="35"/>
      <c r="X236" s="35"/>
      <c r="Y236" s="35"/>
      <c r="Z236" s="35"/>
      <c r="AA236" s="35"/>
      <c r="AB236" s="35"/>
      <c r="AC236" s="35"/>
      <c r="AD236" s="35"/>
      <c r="AE236" s="35"/>
      <c r="AR236" s="157" t="s">
        <v>292</v>
      </c>
      <c r="AT236" s="157" t="s">
        <v>197</v>
      </c>
      <c r="AU236" s="157" t="s">
        <v>81</v>
      </c>
      <c r="AY236" s="20" t="s">
        <v>195</v>
      </c>
      <c r="BE236" s="158">
        <f t="shared" si="44"/>
        <v>0</v>
      </c>
      <c r="BF236" s="158">
        <f t="shared" si="45"/>
        <v>0</v>
      </c>
      <c r="BG236" s="158">
        <f t="shared" si="46"/>
        <v>0</v>
      </c>
      <c r="BH236" s="158">
        <f t="shared" si="47"/>
        <v>0</v>
      </c>
      <c r="BI236" s="158">
        <f t="shared" si="48"/>
        <v>0</v>
      </c>
      <c r="BJ236" s="20" t="s">
        <v>79</v>
      </c>
      <c r="BK236" s="158">
        <f t="shared" si="49"/>
        <v>0</v>
      </c>
      <c r="BL236" s="20" t="s">
        <v>292</v>
      </c>
      <c r="BM236" s="157" t="s">
        <v>6990</v>
      </c>
    </row>
    <row r="237" spans="1:65" s="2" customFormat="1" ht="24.2" customHeight="1">
      <c r="A237" s="35"/>
      <c r="B237" s="145"/>
      <c r="C237" s="146" t="s">
        <v>962</v>
      </c>
      <c r="D237" s="146" t="s">
        <v>197</v>
      </c>
      <c r="E237" s="147" t="s">
        <v>6991</v>
      </c>
      <c r="F237" s="148" t="s">
        <v>6992</v>
      </c>
      <c r="G237" s="149" t="s">
        <v>467</v>
      </c>
      <c r="H237" s="150">
        <v>34</v>
      </c>
      <c r="I237" s="151"/>
      <c r="J237" s="152">
        <f t="shared" si="40"/>
        <v>0</v>
      </c>
      <c r="K237" s="148" t="s">
        <v>6619</v>
      </c>
      <c r="L237" s="36"/>
      <c r="M237" s="153" t="s">
        <v>3</v>
      </c>
      <c r="N237" s="154" t="s">
        <v>43</v>
      </c>
      <c r="O237" s="56"/>
      <c r="P237" s="155">
        <f t="shared" si="41"/>
        <v>0</v>
      </c>
      <c r="Q237" s="155">
        <v>4.0004850000000002E-4</v>
      </c>
      <c r="R237" s="155">
        <f t="shared" si="42"/>
        <v>1.3601649E-2</v>
      </c>
      <c r="S237" s="155">
        <v>0</v>
      </c>
      <c r="T237" s="156">
        <f t="shared" si="43"/>
        <v>0</v>
      </c>
      <c r="U237" s="35"/>
      <c r="V237" s="35"/>
      <c r="W237" s="35"/>
      <c r="X237" s="35"/>
      <c r="Y237" s="35"/>
      <c r="Z237" s="35"/>
      <c r="AA237" s="35"/>
      <c r="AB237" s="35"/>
      <c r="AC237" s="35"/>
      <c r="AD237" s="35"/>
      <c r="AE237" s="35"/>
      <c r="AR237" s="157" t="s">
        <v>292</v>
      </c>
      <c r="AT237" s="157" t="s">
        <v>197</v>
      </c>
      <c r="AU237" s="157" t="s">
        <v>81</v>
      </c>
      <c r="AY237" s="20" t="s">
        <v>195</v>
      </c>
      <c r="BE237" s="158">
        <f t="shared" si="44"/>
        <v>0</v>
      </c>
      <c r="BF237" s="158">
        <f t="shared" si="45"/>
        <v>0</v>
      </c>
      <c r="BG237" s="158">
        <f t="shared" si="46"/>
        <v>0</v>
      </c>
      <c r="BH237" s="158">
        <f t="shared" si="47"/>
        <v>0</v>
      </c>
      <c r="BI237" s="158">
        <f t="shared" si="48"/>
        <v>0</v>
      </c>
      <c r="BJ237" s="20" t="s">
        <v>79</v>
      </c>
      <c r="BK237" s="158">
        <f t="shared" si="49"/>
        <v>0</v>
      </c>
      <c r="BL237" s="20" t="s">
        <v>292</v>
      </c>
      <c r="BM237" s="157" t="s">
        <v>6993</v>
      </c>
    </row>
    <row r="238" spans="1:65" s="2" customFormat="1" ht="24.2" customHeight="1">
      <c r="A238" s="35"/>
      <c r="B238" s="145"/>
      <c r="C238" s="146" t="s">
        <v>967</v>
      </c>
      <c r="D238" s="146" t="s">
        <v>197</v>
      </c>
      <c r="E238" s="147" t="s">
        <v>6994</v>
      </c>
      <c r="F238" s="148" t="s">
        <v>6995</v>
      </c>
      <c r="G238" s="149" t="s">
        <v>467</v>
      </c>
      <c r="H238" s="150">
        <v>14</v>
      </c>
      <c r="I238" s="151"/>
      <c r="J238" s="152">
        <f t="shared" si="40"/>
        <v>0</v>
      </c>
      <c r="K238" s="148" t="s">
        <v>6619</v>
      </c>
      <c r="L238" s="36"/>
      <c r="M238" s="153" t="s">
        <v>3</v>
      </c>
      <c r="N238" s="154" t="s">
        <v>43</v>
      </c>
      <c r="O238" s="56"/>
      <c r="P238" s="155">
        <f t="shared" si="41"/>
        <v>0</v>
      </c>
      <c r="Q238" s="155">
        <v>5.7004850000000004E-4</v>
      </c>
      <c r="R238" s="155">
        <f t="shared" si="42"/>
        <v>7.9806790000000009E-3</v>
      </c>
      <c r="S238" s="155">
        <v>0</v>
      </c>
      <c r="T238" s="156">
        <f t="shared" si="43"/>
        <v>0</v>
      </c>
      <c r="U238" s="35"/>
      <c r="V238" s="35"/>
      <c r="W238" s="35"/>
      <c r="X238" s="35"/>
      <c r="Y238" s="35"/>
      <c r="Z238" s="35"/>
      <c r="AA238" s="35"/>
      <c r="AB238" s="35"/>
      <c r="AC238" s="35"/>
      <c r="AD238" s="35"/>
      <c r="AE238" s="35"/>
      <c r="AR238" s="157" t="s">
        <v>292</v>
      </c>
      <c r="AT238" s="157" t="s">
        <v>197</v>
      </c>
      <c r="AU238" s="157" t="s">
        <v>81</v>
      </c>
      <c r="AY238" s="20" t="s">
        <v>195</v>
      </c>
      <c r="BE238" s="158">
        <f t="shared" si="44"/>
        <v>0</v>
      </c>
      <c r="BF238" s="158">
        <f t="shared" si="45"/>
        <v>0</v>
      </c>
      <c r="BG238" s="158">
        <f t="shared" si="46"/>
        <v>0</v>
      </c>
      <c r="BH238" s="158">
        <f t="shared" si="47"/>
        <v>0</v>
      </c>
      <c r="BI238" s="158">
        <f t="shared" si="48"/>
        <v>0</v>
      </c>
      <c r="BJ238" s="20" t="s">
        <v>79</v>
      </c>
      <c r="BK238" s="158">
        <f t="shared" si="49"/>
        <v>0</v>
      </c>
      <c r="BL238" s="20" t="s">
        <v>292</v>
      </c>
      <c r="BM238" s="157" t="s">
        <v>6996</v>
      </c>
    </row>
    <row r="239" spans="1:65" s="2" customFormat="1" ht="24.2" customHeight="1">
      <c r="A239" s="35"/>
      <c r="B239" s="145"/>
      <c r="C239" s="146" t="s">
        <v>971</v>
      </c>
      <c r="D239" s="146" t="s">
        <v>197</v>
      </c>
      <c r="E239" s="147" t="s">
        <v>6997</v>
      </c>
      <c r="F239" s="148" t="s">
        <v>6998</v>
      </c>
      <c r="G239" s="149" t="s">
        <v>467</v>
      </c>
      <c r="H239" s="150">
        <v>3</v>
      </c>
      <c r="I239" s="151"/>
      <c r="J239" s="152">
        <f t="shared" si="40"/>
        <v>0</v>
      </c>
      <c r="K239" s="148" t="s">
        <v>6619</v>
      </c>
      <c r="L239" s="36"/>
      <c r="M239" s="153" t="s">
        <v>3</v>
      </c>
      <c r="N239" s="154" t="s">
        <v>43</v>
      </c>
      <c r="O239" s="56"/>
      <c r="P239" s="155">
        <f t="shared" si="41"/>
        <v>0</v>
      </c>
      <c r="Q239" s="155">
        <v>8.0004849999999999E-4</v>
      </c>
      <c r="R239" s="155">
        <f t="shared" si="42"/>
        <v>2.4001455E-3</v>
      </c>
      <c r="S239" s="155">
        <v>0</v>
      </c>
      <c r="T239" s="156">
        <f t="shared" si="43"/>
        <v>0</v>
      </c>
      <c r="U239" s="35"/>
      <c r="V239" s="35"/>
      <c r="W239" s="35"/>
      <c r="X239" s="35"/>
      <c r="Y239" s="35"/>
      <c r="Z239" s="35"/>
      <c r="AA239" s="35"/>
      <c r="AB239" s="35"/>
      <c r="AC239" s="35"/>
      <c r="AD239" s="35"/>
      <c r="AE239" s="35"/>
      <c r="AR239" s="157" t="s">
        <v>292</v>
      </c>
      <c r="AT239" s="157" t="s">
        <v>197</v>
      </c>
      <c r="AU239" s="157" t="s">
        <v>81</v>
      </c>
      <c r="AY239" s="20" t="s">
        <v>195</v>
      </c>
      <c r="BE239" s="158">
        <f t="shared" si="44"/>
        <v>0</v>
      </c>
      <c r="BF239" s="158">
        <f t="shared" si="45"/>
        <v>0</v>
      </c>
      <c r="BG239" s="158">
        <f t="shared" si="46"/>
        <v>0</v>
      </c>
      <c r="BH239" s="158">
        <f t="shared" si="47"/>
        <v>0</v>
      </c>
      <c r="BI239" s="158">
        <f t="shared" si="48"/>
        <v>0</v>
      </c>
      <c r="BJ239" s="20" t="s">
        <v>79</v>
      </c>
      <c r="BK239" s="158">
        <f t="shared" si="49"/>
        <v>0</v>
      </c>
      <c r="BL239" s="20" t="s">
        <v>292</v>
      </c>
      <c r="BM239" s="157" t="s">
        <v>6999</v>
      </c>
    </row>
    <row r="240" spans="1:65" s="2" customFormat="1" ht="24.2" customHeight="1">
      <c r="A240" s="35"/>
      <c r="B240" s="145"/>
      <c r="C240" s="146" t="s">
        <v>977</v>
      </c>
      <c r="D240" s="146" t="s">
        <v>197</v>
      </c>
      <c r="E240" s="147" t="s">
        <v>7000</v>
      </c>
      <c r="F240" s="148" t="s">
        <v>7001</v>
      </c>
      <c r="G240" s="149" t="s">
        <v>467</v>
      </c>
      <c r="H240" s="150">
        <v>1</v>
      </c>
      <c r="I240" s="151"/>
      <c r="J240" s="152">
        <f t="shared" si="40"/>
        <v>0</v>
      </c>
      <c r="K240" s="148" t="s">
        <v>6619</v>
      </c>
      <c r="L240" s="36"/>
      <c r="M240" s="153" t="s">
        <v>3</v>
      </c>
      <c r="N240" s="154" t="s">
        <v>43</v>
      </c>
      <c r="O240" s="56"/>
      <c r="P240" s="155">
        <f t="shared" si="41"/>
        <v>0</v>
      </c>
      <c r="Q240" s="155">
        <v>1.2000485E-3</v>
      </c>
      <c r="R240" s="155">
        <f t="shared" si="42"/>
        <v>1.2000485E-3</v>
      </c>
      <c r="S240" s="155">
        <v>0</v>
      </c>
      <c r="T240" s="156">
        <f t="shared" si="43"/>
        <v>0</v>
      </c>
      <c r="U240" s="35"/>
      <c r="V240" s="35"/>
      <c r="W240" s="35"/>
      <c r="X240" s="35"/>
      <c r="Y240" s="35"/>
      <c r="Z240" s="35"/>
      <c r="AA240" s="35"/>
      <c r="AB240" s="35"/>
      <c r="AC240" s="35"/>
      <c r="AD240" s="35"/>
      <c r="AE240" s="35"/>
      <c r="AR240" s="157" t="s">
        <v>292</v>
      </c>
      <c r="AT240" s="157" t="s">
        <v>197</v>
      </c>
      <c r="AU240" s="157" t="s">
        <v>81</v>
      </c>
      <c r="AY240" s="20" t="s">
        <v>195</v>
      </c>
      <c r="BE240" s="158">
        <f t="shared" si="44"/>
        <v>0</v>
      </c>
      <c r="BF240" s="158">
        <f t="shared" si="45"/>
        <v>0</v>
      </c>
      <c r="BG240" s="158">
        <f t="shared" si="46"/>
        <v>0</v>
      </c>
      <c r="BH240" s="158">
        <f t="shared" si="47"/>
        <v>0</v>
      </c>
      <c r="BI240" s="158">
        <f t="shared" si="48"/>
        <v>0</v>
      </c>
      <c r="BJ240" s="20" t="s">
        <v>79</v>
      </c>
      <c r="BK240" s="158">
        <f t="shared" si="49"/>
        <v>0</v>
      </c>
      <c r="BL240" s="20" t="s">
        <v>292</v>
      </c>
      <c r="BM240" s="157" t="s">
        <v>7002</v>
      </c>
    </row>
    <row r="241" spans="1:65" s="2" customFormat="1" ht="24.2" customHeight="1">
      <c r="A241" s="35"/>
      <c r="B241" s="145"/>
      <c r="C241" s="146" t="s">
        <v>984</v>
      </c>
      <c r="D241" s="146" t="s">
        <v>197</v>
      </c>
      <c r="E241" s="147" t="s">
        <v>7003</v>
      </c>
      <c r="F241" s="148" t="s">
        <v>7004</v>
      </c>
      <c r="G241" s="149" t="s">
        <v>467</v>
      </c>
      <c r="H241" s="150">
        <v>1</v>
      </c>
      <c r="I241" s="151"/>
      <c r="J241" s="152">
        <f t="shared" si="40"/>
        <v>0</v>
      </c>
      <c r="K241" s="148" t="s">
        <v>6619</v>
      </c>
      <c r="L241" s="36"/>
      <c r="M241" s="153" t="s">
        <v>3</v>
      </c>
      <c r="N241" s="154" t="s">
        <v>43</v>
      </c>
      <c r="O241" s="56"/>
      <c r="P241" s="155">
        <f t="shared" si="41"/>
        <v>0</v>
      </c>
      <c r="Q241" s="155">
        <v>1.8200485000000001E-3</v>
      </c>
      <c r="R241" s="155">
        <f t="shared" si="42"/>
        <v>1.8200485000000001E-3</v>
      </c>
      <c r="S241" s="155">
        <v>0</v>
      </c>
      <c r="T241" s="156">
        <f t="shared" si="43"/>
        <v>0</v>
      </c>
      <c r="U241" s="35"/>
      <c r="V241" s="35"/>
      <c r="W241" s="35"/>
      <c r="X241" s="35"/>
      <c r="Y241" s="35"/>
      <c r="Z241" s="35"/>
      <c r="AA241" s="35"/>
      <c r="AB241" s="35"/>
      <c r="AC241" s="35"/>
      <c r="AD241" s="35"/>
      <c r="AE241" s="35"/>
      <c r="AR241" s="157" t="s">
        <v>292</v>
      </c>
      <c r="AT241" s="157" t="s">
        <v>197</v>
      </c>
      <c r="AU241" s="157" t="s">
        <v>81</v>
      </c>
      <c r="AY241" s="20" t="s">
        <v>195</v>
      </c>
      <c r="BE241" s="158">
        <f t="shared" si="44"/>
        <v>0</v>
      </c>
      <c r="BF241" s="158">
        <f t="shared" si="45"/>
        <v>0</v>
      </c>
      <c r="BG241" s="158">
        <f t="shared" si="46"/>
        <v>0</v>
      </c>
      <c r="BH241" s="158">
        <f t="shared" si="47"/>
        <v>0</v>
      </c>
      <c r="BI241" s="158">
        <f t="shared" si="48"/>
        <v>0</v>
      </c>
      <c r="BJ241" s="20" t="s">
        <v>79</v>
      </c>
      <c r="BK241" s="158">
        <f t="shared" si="49"/>
        <v>0</v>
      </c>
      <c r="BL241" s="20" t="s">
        <v>292</v>
      </c>
      <c r="BM241" s="157" t="s">
        <v>7005</v>
      </c>
    </row>
    <row r="242" spans="1:65" s="2" customFormat="1" ht="24.2" customHeight="1">
      <c r="A242" s="35"/>
      <c r="B242" s="145"/>
      <c r="C242" s="146" t="s">
        <v>448</v>
      </c>
      <c r="D242" s="146" t="s">
        <v>197</v>
      </c>
      <c r="E242" s="147" t="s">
        <v>7006</v>
      </c>
      <c r="F242" s="148" t="s">
        <v>7007</v>
      </c>
      <c r="G242" s="149" t="s">
        <v>7008</v>
      </c>
      <c r="H242" s="150">
        <v>5</v>
      </c>
      <c r="I242" s="151"/>
      <c r="J242" s="152">
        <f t="shared" si="40"/>
        <v>0</v>
      </c>
      <c r="K242" s="148" t="s">
        <v>3</v>
      </c>
      <c r="L242" s="36"/>
      <c r="M242" s="153" t="s">
        <v>3</v>
      </c>
      <c r="N242" s="154" t="s">
        <v>43</v>
      </c>
      <c r="O242" s="56"/>
      <c r="P242" s="155">
        <f t="shared" si="41"/>
        <v>0</v>
      </c>
      <c r="Q242" s="155">
        <v>3.014E-2</v>
      </c>
      <c r="R242" s="155">
        <f t="shared" si="42"/>
        <v>0.1507</v>
      </c>
      <c r="S242" s="155">
        <v>0</v>
      </c>
      <c r="T242" s="156">
        <f t="shared" si="43"/>
        <v>0</v>
      </c>
      <c r="U242" s="35"/>
      <c r="V242" s="35"/>
      <c r="W242" s="35"/>
      <c r="X242" s="35"/>
      <c r="Y242" s="35"/>
      <c r="Z242" s="35"/>
      <c r="AA242" s="35"/>
      <c r="AB242" s="35"/>
      <c r="AC242" s="35"/>
      <c r="AD242" s="35"/>
      <c r="AE242" s="35"/>
      <c r="AR242" s="157" t="s">
        <v>79</v>
      </c>
      <c r="AT242" s="157" t="s">
        <v>197</v>
      </c>
      <c r="AU242" s="157" t="s">
        <v>81</v>
      </c>
      <c r="AY242" s="20" t="s">
        <v>195</v>
      </c>
      <c r="BE242" s="158">
        <f t="shared" si="44"/>
        <v>0</v>
      </c>
      <c r="BF242" s="158">
        <f t="shared" si="45"/>
        <v>0</v>
      </c>
      <c r="BG242" s="158">
        <f t="shared" si="46"/>
        <v>0</v>
      </c>
      <c r="BH242" s="158">
        <f t="shared" si="47"/>
        <v>0</v>
      </c>
      <c r="BI242" s="158">
        <f t="shared" si="48"/>
        <v>0</v>
      </c>
      <c r="BJ242" s="20" t="s">
        <v>79</v>
      </c>
      <c r="BK242" s="158">
        <f t="shared" si="49"/>
        <v>0</v>
      </c>
      <c r="BL242" s="20" t="s">
        <v>79</v>
      </c>
      <c r="BM242" s="157" t="s">
        <v>7009</v>
      </c>
    </row>
    <row r="243" spans="1:65" s="2" customFormat="1" ht="24.2" customHeight="1">
      <c r="A243" s="35"/>
      <c r="B243" s="145"/>
      <c r="C243" s="146" t="s">
        <v>1042</v>
      </c>
      <c r="D243" s="146" t="s">
        <v>197</v>
      </c>
      <c r="E243" s="147" t="s">
        <v>7010</v>
      </c>
      <c r="F243" s="148" t="s">
        <v>7011</v>
      </c>
      <c r="G243" s="149" t="s">
        <v>321</v>
      </c>
      <c r="H243" s="150">
        <v>2311</v>
      </c>
      <c r="I243" s="151"/>
      <c r="J243" s="152">
        <f t="shared" si="40"/>
        <v>0</v>
      </c>
      <c r="K243" s="148" t="s">
        <v>6619</v>
      </c>
      <c r="L243" s="36"/>
      <c r="M243" s="153" t="s">
        <v>3</v>
      </c>
      <c r="N243" s="154" t="s">
        <v>43</v>
      </c>
      <c r="O243" s="56"/>
      <c r="P243" s="155">
        <f t="shared" si="41"/>
        <v>0</v>
      </c>
      <c r="Q243" s="155">
        <v>1.8979500000000001E-4</v>
      </c>
      <c r="R243" s="155">
        <f t="shared" si="42"/>
        <v>0.43861624500000002</v>
      </c>
      <c r="S243" s="155">
        <v>0</v>
      </c>
      <c r="T243" s="156">
        <f t="shared" si="43"/>
        <v>0</v>
      </c>
      <c r="U243" s="35"/>
      <c r="V243" s="35"/>
      <c r="W243" s="35"/>
      <c r="X243" s="35"/>
      <c r="Y243" s="35"/>
      <c r="Z243" s="35"/>
      <c r="AA243" s="35"/>
      <c r="AB243" s="35"/>
      <c r="AC243" s="35"/>
      <c r="AD243" s="35"/>
      <c r="AE243" s="35"/>
      <c r="AR243" s="157" t="s">
        <v>292</v>
      </c>
      <c r="AT243" s="157" t="s">
        <v>197</v>
      </c>
      <c r="AU243" s="157" t="s">
        <v>81</v>
      </c>
      <c r="AY243" s="20" t="s">
        <v>195</v>
      </c>
      <c r="BE243" s="158">
        <f t="shared" si="44"/>
        <v>0</v>
      </c>
      <c r="BF243" s="158">
        <f t="shared" si="45"/>
        <v>0</v>
      </c>
      <c r="BG243" s="158">
        <f t="shared" si="46"/>
        <v>0</v>
      </c>
      <c r="BH243" s="158">
        <f t="shared" si="47"/>
        <v>0</v>
      </c>
      <c r="BI243" s="158">
        <f t="shared" si="48"/>
        <v>0</v>
      </c>
      <c r="BJ243" s="20" t="s">
        <v>79</v>
      </c>
      <c r="BK243" s="158">
        <f t="shared" si="49"/>
        <v>0</v>
      </c>
      <c r="BL243" s="20" t="s">
        <v>292</v>
      </c>
      <c r="BM243" s="157" t="s">
        <v>7012</v>
      </c>
    </row>
    <row r="244" spans="1:65" s="2" customFormat="1" ht="14.45" customHeight="1">
      <c r="A244" s="35"/>
      <c r="B244" s="145"/>
      <c r="C244" s="146" t="s">
        <v>1053</v>
      </c>
      <c r="D244" s="146" t="s">
        <v>197</v>
      </c>
      <c r="E244" s="147" t="s">
        <v>7013</v>
      </c>
      <c r="F244" s="148" t="s">
        <v>7014</v>
      </c>
      <c r="G244" s="149" t="s">
        <v>321</v>
      </c>
      <c r="H244" s="150">
        <v>2311</v>
      </c>
      <c r="I244" s="151"/>
      <c r="J244" s="152">
        <f t="shared" si="40"/>
        <v>0</v>
      </c>
      <c r="K244" s="148" t="s">
        <v>6619</v>
      </c>
      <c r="L244" s="36"/>
      <c r="M244" s="153" t="s">
        <v>3</v>
      </c>
      <c r="N244" s="154" t="s">
        <v>43</v>
      </c>
      <c r="O244" s="56"/>
      <c r="P244" s="155">
        <f t="shared" si="41"/>
        <v>0</v>
      </c>
      <c r="Q244" s="155">
        <v>1.0000000000000001E-5</v>
      </c>
      <c r="R244" s="155">
        <f t="shared" si="42"/>
        <v>2.3110000000000002E-2</v>
      </c>
      <c r="S244" s="155">
        <v>0</v>
      </c>
      <c r="T244" s="156">
        <f t="shared" si="43"/>
        <v>0</v>
      </c>
      <c r="U244" s="35"/>
      <c r="V244" s="35"/>
      <c r="W244" s="35"/>
      <c r="X244" s="35"/>
      <c r="Y244" s="35"/>
      <c r="Z244" s="35"/>
      <c r="AA244" s="35"/>
      <c r="AB244" s="35"/>
      <c r="AC244" s="35"/>
      <c r="AD244" s="35"/>
      <c r="AE244" s="35"/>
      <c r="AR244" s="157" t="s">
        <v>292</v>
      </c>
      <c r="AT244" s="157" t="s">
        <v>197</v>
      </c>
      <c r="AU244" s="157" t="s">
        <v>81</v>
      </c>
      <c r="AY244" s="20" t="s">
        <v>195</v>
      </c>
      <c r="BE244" s="158">
        <f t="shared" si="44"/>
        <v>0</v>
      </c>
      <c r="BF244" s="158">
        <f t="shared" si="45"/>
        <v>0</v>
      </c>
      <c r="BG244" s="158">
        <f t="shared" si="46"/>
        <v>0</v>
      </c>
      <c r="BH244" s="158">
        <f t="shared" si="47"/>
        <v>0</v>
      </c>
      <c r="BI244" s="158">
        <f t="shared" si="48"/>
        <v>0</v>
      </c>
      <c r="BJ244" s="20" t="s">
        <v>79</v>
      </c>
      <c r="BK244" s="158">
        <f t="shared" si="49"/>
        <v>0</v>
      </c>
      <c r="BL244" s="20" t="s">
        <v>292</v>
      </c>
      <c r="BM244" s="157" t="s">
        <v>7015</v>
      </c>
    </row>
    <row r="245" spans="1:65" s="2" customFormat="1" ht="14.45" customHeight="1">
      <c r="A245" s="35"/>
      <c r="B245" s="145"/>
      <c r="C245" s="146" t="s">
        <v>1120</v>
      </c>
      <c r="D245" s="146" t="s">
        <v>197</v>
      </c>
      <c r="E245" s="147" t="s">
        <v>7016</v>
      </c>
      <c r="F245" s="148" t="s">
        <v>7017</v>
      </c>
      <c r="G245" s="149" t="s">
        <v>6744</v>
      </c>
      <c r="H245" s="150">
        <v>13</v>
      </c>
      <c r="I245" s="151"/>
      <c r="J245" s="152">
        <f t="shared" si="40"/>
        <v>0</v>
      </c>
      <c r="K245" s="148" t="s">
        <v>3</v>
      </c>
      <c r="L245" s="36"/>
      <c r="M245" s="153" t="s">
        <v>3</v>
      </c>
      <c r="N245" s="154" t="s">
        <v>43</v>
      </c>
      <c r="O245" s="56"/>
      <c r="P245" s="155">
        <f t="shared" si="41"/>
        <v>0</v>
      </c>
      <c r="Q245" s="155">
        <v>0</v>
      </c>
      <c r="R245" s="155">
        <f t="shared" si="42"/>
        <v>0</v>
      </c>
      <c r="S245" s="155">
        <v>0</v>
      </c>
      <c r="T245" s="156">
        <f t="shared" si="43"/>
        <v>0</v>
      </c>
      <c r="U245" s="35"/>
      <c r="V245" s="35"/>
      <c r="W245" s="35"/>
      <c r="X245" s="35"/>
      <c r="Y245" s="35"/>
      <c r="Z245" s="35"/>
      <c r="AA245" s="35"/>
      <c r="AB245" s="35"/>
      <c r="AC245" s="35"/>
      <c r="AD245" s="35"/>
      <c r="AE245" s="35"/>
      <c r="AR245" s="157" t="s">
        <v>292</v>
      </c>
      <c r="AT245" s="157" t="s">
        <v>197</v>
      </c>
      <c r="AU245" s="157" t="s">
        <v>81</v>
      </c>
      <c r="AY245" s="20" t="s">
        <v>195</v>
      </c>
      <c r="BE245" s="158">
        <f t="shared" si="44"/>
        <v>0</v>
      </c>
      <c r="BF245" s="158">
        <f t="shared" si="45"/>
        <v>0</v>
      </c>
      <c r="BG245" s="158">
        <f t="shared" si="46"/>
        <v>0</v>
      </c>
      <c r="BH245" s="158">
        <f t="shared" si="47"/>
        <v>0</v>
      </c>
      <c r="BI245" s="158">
        <f t="shared" si="48"/>
        <v>0</v>
      </c>
      <c r="BJ245" s="20" t="s">
        <v>79</v>
      </c>
      <c r="BK245" s="158">
        <f t="shared" si="49"/>
        <v>0</v>
      </c>
      <c r="BL245" s="20" t="s">
        <v>292</v>
      </c>
      <c r="BM245" s="157" t="s">
        <v>7018</v>
      </c>
    </row>
    <row r="246" spans="1:65" s="2" customFormat="1" ht="14.45" customHeight="1">
      <c r="A246" s="35"/>
      <c r="B246" s="145"/>
      <c r="C246" s="146" t="s">
        <v>1125</v>
      </c>
      <c r="D246" s="146" t="s">
        <v>197</v>
      </c>
      <c r="E246" s="147" t="s">
        <v>7019</v>
      </c>
      <c r="F246" s="148" t="s">
        <v>7020</v>
      </c>
      <c r="G246" s="149" t="s">
        <v>6744</v>
      </c>
      <c r="H246" s="150">
        <v>1</v>
      </c>
      <c r="I246" s="151"/>
      <c r="J246" s="152">
        <f t="shared" si="40"/>
        <v>0</v>
      </c>
      <c r="K246" s="148" t="s">
        <v>3</v>
      </c>
      <c r="L246" s="36"/>
      <c r="M246" s="153" t="s">
        <v>3</v>
      </c>
      <c r="N246" s="154" t="s">
        <v>43</v>
      </c>
      <c r="O246" s="56"/>
      <c r="P246" s="155">
        <f t="shared" si="41"/>
        <v>0</v>
      </c>
      <c r="Q246" s="155">
        <v>0</v>
      </c>
      <c r="R246" s="155">
        <f t="shared" si="42"/>
        <v>0</v>
      </c>
      <c r="S246" s="155">
        <v>0</v>
      </c>
      <c r="T246" s="156">
        <f t="shared" si="43"/>
        <v>0</v>
      </c>
      <c r="U246" s="35"/>
      <c r="V246" s="35"/>
      <c r="W246" s="35"/>
      <c r="X246" s="35"/>
      <c r="Y246" s="35"/>
      <c r="Z246" s="35"/>
      <c r="AA246" s="35"/>
      <c r="AB246" s="35"/>
      <c r="AC246" s="35"/>
      <c r="AD246" s="35"/>
      <c r="AE246" s="35"/>
      <c r="AR246" s="157" t="s">
        <v>292</v>
      </c>
      <c r="AT246" s="157" t="s">
        <v>197</v>
      </c>
      <c r="AU246" s="157" t="s">
        <v>81</v>
      </c>
      <c r="AY246" s="20" t="s">
        <v>195</v>
      </c>
      <c r="BE246" s="158">
        <f t="shared" si="44"/>
        <v>0</v>
      </c>
      <c r="BF246" s="158">
        <f t="shared" si="45"/>
        <v>0</v>
      </c>
      <c r="BG246" s="158">
        <f t="shared" si="46"/>
        <v>0</v>
      </c>
      <c r="BH246" s="158">
        <f t="shared" si="47"/>
        <v>0</v>
      </c>
      <c r="BI246" s="158">
        <f t="shared" si="48"/>
        <v>0</v>
      </c>
      <c r="BJ246" s="20" t="s">
        <v>79</v>
      </c>
      <c r="BK246" s="158">
        <f t="shared" si="49"/>
        <v>0</v>
      </c>
      <c r="BL246" s="20" t="s">
        <v>292</v>
      </c>
      <c r="BM246" s="157" t="s">
        <v>7021</v>
      </c>
    </row>
    <row r="247" spans="1:65" s="2" customFormat="1" ht="24.2" customHeight="1">
      <c r="A247" s="35"/>
      <c r="B247" s="145"/>
      <c r="C247" s="146" t="s">
        <v>1133</v>
      </c>
      <c r="D247" s="146" t="s">
        <v>197</v>
      </c>
      <c r="E247" s="147" t="s">
        <v>7022</v>
      </c>
      <c r="F247" s="148" t="s">
        <v>7023</v>
      </c>
      <c r="G247" s="149" t="s">
        <v>6744</v>
      </c>
      <c r="H247" s="150">
        <v>130</v>
      </c>
      <c r="I247" s="151"/>
      <c r="J247" s="152">
        <f t="shared" si="40"/>
        <v>0</v>
      </c>
      <c r="K247" s="148" t="s">
        <v>3</v>
      </c>
      <c r="L247" s="36"/>
      <c r="M247" s="153" t="s">
        <v>3</v>
      </c>
      <c r="N247" s="154" t="s">
        <v>43</v>
      </c>
      <c r="O247" s="56"/>
      <c r="P247" s="155">
        <f t="shared" si="41"/>
        <v>0</v>
      </c>
      <c r="Q247" s="155">
        <v>0</v>
      </c>
      <c r="R247" s="155">
        <f t="shared" si="42"/>
        <v>0</v>
      </c>
      <c r="S247" s="155">
        <v>0</v>
      </c>
      <c r="T247" s="156">
        <f t="shared" si="43"/>
        <v>0</v>
      </c>
      <c r="U247" s="35"/>
      <c r="V247" s="35"/>
      <c r="W247" s="35"/>
      <c r="X247" s="35"/>
      <c r="Y247" s="35"/>
      <c r="Z247" s="35"/>
      <c r="AA247" s="35"/>
      <c r="AB247" s="35"/>
      <c r="AC247" s="35"/>
      <c r="AD247" s="35"/>
      <c r="AE247" s="35"/>
      <c r="AR247" s="157" t="s">
        <v>292</v>
      </c>
      <c r="AT247" s="157" t="s">
        <v>197</v>
      </c>
      <c r="AU247" s="157" t="s">
        <v>81</v>
      </c>
      <c r="AY247" s="20" t="s">
        <v>195</v>
      </c>
      <c r="BE247" s="158">
        <f t="shared" si="44"/>
        <v>0</v>
      </c>
      <c r="BF247" s="158">
        <f t="shared" si="45"/>
        <v>0</v>
      </c>
      <c r="BG247" s="158">
        <f t="shared" si="46"/>
        <v>0</v>
      </c>
      <c r="BH247" s="158">
        <f t="shared" si="47"/>
        <v>0</v>
      </c>
      <c r="BI247" s="158">
        <f t="shared" si="48"/>
        <v>0</v>
      </c>
      <c r="BJ247" s="20" t="s">
        <v>79</v>
      </c>
      <c r="BK247" s="158">
        <f t="shared" si="49"/>
        <v>0</v>
      </c>
      <c r="BL247" s="20" t="s">
        <v>292</v>
      </c>
      <c r="BM247" s="157" t="s">
        <v>7024</v>
      </c>
    </row>
    <row r="248" spans="1:65" s="2" customFormat="1" ht="24.2" customHeight="1">
      <c r="A248" s="35"/>
      <c r="B248" s="145"/>
      <c r="C248" s="146" t="s">
        <v>1137</v>
      </c>
      <c r="D248" s="146" t="s">
        <v>197</v>
      </c>
      <c r="E248" s="147" t="s">
        <v>7025</v>
      </c>
      <c r="F248" s="148" t="s">
        <v>7026</v>
      </c>
      <c r="G248" s="149" t="s">
        <v>6744</v>
      </c>
      <c r="H248" s="150">
        <v>40</v>
      </c>
      <c r="I248" s="151"/>
      <c r="J248" s="152">
        <f t="shared" si="40"/>
        <v>0</v>
      </c>
      <c r="K248" s="148" t="s">
        <v>3</v>
      </c>
      <c r="L248" s="36"/>
      <c r="M248" s="153" t="s">
        <v>3</v>
      </c>
      <c r="N248" s="154" t="s">
        <v>43</v>
      </c>
      <c r="O248" s="56"/>
      <c r="P248" s="155">
        <f t="shared" si="41"/>
        <v>0</v>
      </c>
      <c r="Q248" s="155">
        <v>0</v>
      </c>
      <c r="R248" s="155">
        <f t="shared" si="42"/>
        <v>0</v>
      </c>
      <c r="S248" s="155">
        <v>0</v>
      </c>
      <c r="T248" s="156">
        <f t="shared" si="43"/>
        <v>0</v>
      </c>
      <c r="U248" s="35"/>
      <c r="V248" s="35"/>
      <c r="W248" s="35"/>
      <c r="X248" s="35"/>
      <c r="Y248" s="35"/>
      <c r="Z248" s="35"/>
      <c r="AA248" s="35"/>
      <c r="AB248" s="35"/>
      <c r="AC248" s="35"/>
      <c r="AD248" s="35"/>
      <c r="AE248" s="35"/>
      <c r="AR248" s="157" t="s">
        <v>292</v>
      </c>
      <c r="AT248" s="157" t="s">
        <v>197</v>
      </c>
      <c r="AU248" s="157" t="s">
        <v>81</v>
      </c>
      <c r="AY248" s="20" t="s">
        <v>195</v>
      </c>
      <c r="BE248" s="158">
        <f t="shared" si="44"/>
        <v>0</v>
      </c>
      <c r="BF248" s="158">
        <f t="shared" si="45"/>
        <v>0</v>
      </c>
      <c r="BG248" s="158">
        <f t="shared" si="46"/>
        <v>0</v>
      </c>
      <c r="BH248" s="158">
        <f t="shared" si="47"/>
        <v>0</v>
      </c>
      <c r="BI248" s="158">
        <f t="shared" si="48"/>
        <v>0</v>
      </c>
      <c r="BJ248" s="20" t="s">
        <v>79</v>
      </c>
      <c r="BK248" s="158">
        <f t="shared" si="49"/>
        <v>0</v>
      </c>
      <c r="BL248" s="20" t="s">
        <v>292</v>
      </c>
      <c r="BM248" s="157" t="s">
        <v>7027</v>
      </c>
    </row>
    <row r="249" spans="1:65" s="2" customFormat="1" ht="24.2" customHeight="1">
      <c r="A249" s="35"/>
      <c r="B249" s="145"/>
      <c r="C249" s="146" t="s">
        <v>1993</v>
      </c>
      <c r="D249" s="146" t="s">
        <v>197</v>
      </c>
      <c r="E249" s="147" t="s">
        <v>7028</v>
      </c>
      <c r="F249" s="148" t="s">
        <v>7029</v>
      </c>
      <c r="G249" s="149" t="s">
        <v>262</v>
      </c>
      <c r="H249" s="150">
        <v>2.266</v>
      </c>
      <c r="I249" s="151"/>
      <c r="J249" s="152">
        <f t="shared" si="40"/>
        <v>0</v>
      </c>
      <c r="K249" s="148" t="s">
        <v>6594</v>
      </c>
      <c r="L249" s="36"/>
      <c r="M249" s="153" t="s">
        <v>3</v>
      </c>
      <c r="N249" s="154" t="s">
        <v>43</v>
      </c>
      <c r="O249" s="56"/>
      <c r="P249" s="155">
        <f t="shared" si="41"/>
        <v>0</v>
      </c>
      <c r="Q249" s="155">
        <v>0</v>
      </c>
      <c r="R249" s="155">
        <f t="shared" si="42"/>
        <v>0</v>
      </c>
      <c r="S249" s="155">
        <v>0</v>
      </c>
      <c r="T249" s="156">
        <f t="shared" si="43"/>
        <v>0</v>
      </c>
      <c r="U249" s="35"/>
      <c r="V249" s="35"/>
      <c r="W249" s="35"/>
      <c r="X249" s="35"/>
      <c r="Y249" s="35"/>
      <c r="Z249" s="35"/>
      <c r="AA249" s="35"/>
      <c r="AB249" s="35"/>
      <c r="AC249" s="35"/>
      <c r="AD249" s="35"/>
      <c r="AE249" s="35"/>
      <c r="AR249" s="157" t="s">
        <v>79</v>
      </c>
      <c r="AT249" s="157" t="s">
        <v>197</v>
      </c>
      <c r="AU249" s="157" t="s">
        <v>81</v>
      </c>
      <c r="AY249" s="20" t="s">
        <v>195</v>
      </c>
      <c r="BE249" s="158">
        <f t="shared" si="44"/>
        <v>0</v>
      </c>
      <c r="BF249" s="158">
        <f t="shared" si="45"/>
        <v>0</v>
      </c>
      <c r="BG249" s="158">
        <f t="shared" si="46"/>
        <v>0</v>
      </c>
      <c r="BH249" s="158">
        <f t="shared" si="47"/>
        <v>0</v>
      </c>
      <c r="BI249" s="158">
        <f t="shared" si="48"/>
        <v>0</v>
      </c>
      <c r="BJ249" s="20" t="s">
        <v>79</v>
      </c>
      <c r="BK249" s="158">
        <f t="shared" si="49"/>
        <v>0</v>
      </c>
      <c r="BL249" s="20" t="s">
        <v>79</v>
      </c>
      <c r="BM249" s="157" t="s">
        <v>7030</v>
      </c>
    </row>
    <row r="250" spans="1:65" s="12" customFormat="1" ht="22.9" customHeight="1">
      <c r="B250" s="132"/>
      <c r="D250" s="133" t="s">
        <v>71</v>
      </c>
      <c r="E250" s="143" t="s">
        <v>4781</v>
      </c>
      <c r="F250" s="143" t="s">
        <v>7031</v>
      </c>
      <c r="I250" s="135"/>
      <c r="J250" s="144">
        <f>BK250</f>
        <v>0</v>
      </c>
      <c r="L250" s="132"/>
      <c r="M250" s="137"/>
      <c r="N250" s="138"/>
      <c r="O250" s="138"/>
      <c r="P250" s="139">
        <f>SUM(P251:P278)</f>
        <v>0</v>
      </c>
      <c r="Q250" s="138"/>
      <c r="R250" s="139">
        <f>SUM(R251:R278)</f>
        <v>1.7497514983999998</v>
      </c>
      <c r="S250" s="138"/>
      <c r="T250" s="140">
        <f>SUM(T251:T278)</f>
        <v>0</v>
      </c>
      <c r="AR250" s="133" t="s">
        <v>81</v>
      </c>
      <c r="AT250" s="141" t="s">
        <v>71</v>
      </c>
      <c r="AU250" s="141" t="s">
        <v>79</v>
      </c>
      <c r="AY250" s="133" t="s">
        <v>195</v>
      </c>
      <c r="BK250" s="142">
        <f>SUM(BK251:BK278)</f>
        <v>0</v>
      </c>
    </row>
    <row r="251" spans="1:65" s="2" customFormat="1" ht="24.2" customHeight="1">
      <c r="A251" s="35"/>
      <c r="B251" s="145"/>
      <c r="C251" s="146" t="s">
        <v>423</v>
      </c>
      <c r="D251" s="146" t="s">
        <v>197</v>
      </c>
      <c r="E251" s="147" t="s">
        <v>7032</v>
      </c>
      <c r="F251" s="148" t="s">
        <v>7033</v>
      </c>
      <c r="G251" s="149" t="s">
        <v>7008</v>
      </c>
      <c r="H251" s="150">
        <v>18</v>
      </c>
      <c r="I251" s="151"/>
      <c r="J251" s="152">
        <f t="shared" ref="J251:J278" si="50">ROUND(I251*H251,2)</f>
        <v>0</v>
      </c>
      <c r="K251" s="148" t="s">
        <v>6594</v>
      </c>
      <c r="L251" s="36"/>
      <c r="M251" s="153" t="s">
        <v>3</v>
      </c>
      <c r="N251" s="154" t="s">
        <v>43</v>
      </c>
      <c r="O251" s="56"/>
      <c r="P251" s="155">
        <f t="shared" ref="P251:P278" si="51">O251*H251</f>
        <v>0</v>
      </c>
      <c r="Q251" s="155">
        <v>1.69188363E-2</v>
      </c>
      <c r="R251" s="155">
        <f t="shared" ref="R251:R278" si="52">Q251*H251</f>
        <v>0.30453905339999998</v>
      </c>
      <c r="S251" s="155">
        <v>0</v>
      </c>
      <c r="T251" s="156">
        <f t="shared" ref="T251:T278" si="53">S251*H251</f>
        <v>0</v>
      </c>
      <c r="U251" s="35"/>
      <c r="V251" s="35"/>
      <c r="W251" s="35"/>
      <c r="X251" s="35"/>
      <c r="Y251" s="35"/>
      <c r="Z251" s="35"/>
      <c r="AA251" s="35"/>
      <c r="AB251" s="35"/>
      <c r="AC251" s="35"/>
      <c r="AD251" s="35"/>
      <c r="AE251" s="35"/>
      <c r="AR251" s="157" t="s">
        <v>79</v>
      </c>
      <c r="AT251" s="157" t="s">
        <v>197</v>
      </c>
      <c r="AU251" s="157" t="s">
        <v>81</v>
      </c>
      <c r="AY251" s="20" t="s">
        <v>195</v>
      </c>
      <c r="BE251" s="158">
        <f t="shared" ref="BE251:BE278" si="54">IF(N251="základní",J251,0)</f>
        <v>0</v>
      </c>
      <c r="BF251" s="158">
        <f t="shared" ref="BF251:BF278" si="55">IF(N251="snížená",J251,0)</f>
        <v>0</v>
      </c>
      <c r="BG251" s="158">
        <f t="shared" ref="BG251:BG278" si="56">IF(N251="zákl. přenesená",J251,0)</f>
        <v>0</v>
      </c>
      <c r="BH251" s="158">
        <f t="shared" ref="BH251:BH278" si="57">IF(N251="sníž. přenesená",J251,0)</f>
        <v>0</v>
      </c>
      <c r="BI251" s="158">
        <f t="shared" ref="BI251:BI278" si="58">IF(N251="nulová",J251,0)</f>
        <v>0</v>
      </c>
      <c r="BJ251" s="20" t="s">
        <v>79</v>
      </c>
      <c r="BK251" s="158">
        <f t="shared" ref="BK251:BK278" si="59">ROUND(I251*H251,2)</f>
        <v>0</v>
      </c>
      <c r="BL251" s="20" t="s">
        <v>79</v>
      </c>
      <c r="BM251" s="157" t="s">
        <v>7034</v>
      </c>
    </row>
    <row r="252" spans="1:65" s="2" customFormat="1" ht="24.2" customHeight="1">
      <c r="A252" s="35"/>
      <c r="B252" s="145"/>
      <c r="C252" s="146" t="s">
        <v>428</v>
      </c>
      <c r="D252" s="146" t="s">
        <v>197</v>
      </c>
      <c r="E252" s="147" t="s">
        <v>7035</v>
      </c>
      <c r="F252" s="148" t="s">
        <v>7036</v>
      </c>
      <c r="G252" s="149" t="s">
        <v>7008</v>
      </c>
      <c r="H252" s="150">
        <v>6</v>
      </c>
      <c r="I252" s="151"/>
      <c r="J252" s="152">
        <f t="shared" si="50"/>
        <v>0</v>
      </c>
      <c r="K252" s="148" t="s">
        <v>3</v>
      </c>
      <c r="L252" s="36"/>
      <c r="M252" s="153" t="s">
        <v>3</v>
      </c>
      <c r="N252" s="154" t="s">
        <v>43</v>
      </c>
      <c r="O252" s="56"/>
      <c r="P252" s="155">
        <f t="shared" si="51"/>
        <v>0</v>
      </c>
      <c r="Q252" s="155">
        <v>1.6920000000000001E-2</v>
      </c>
      <c r="R252" s="155">
        <f t="shared" si="52"/>
        <v>0.10152</v>
      </c>
      <c r="S252" s="155">
        <v>0</v>
      </c>
      <c r="T252" s="156">
        <f t="shared" si="53"/>
        <v>0</v>
      </c>
      <c r="U252" s="35"/>
      <c r="V252" s="35"/>
      <c r="W252" s="35"/>
      <c r="X252" s="35"/>
      <c r="Y252" s="35"/>
      <c r="Z252" s="35"/>
      <c r="AA252" s="35"/>
      <c r="AB252" s="35"/>
      <c r="AC252" s="35"/>
      <c r="AD252" s="35"/>
      <c r="AE252" s="35"/>
      <c r="AR252" s="157" t="s">
        <v>79</v>
      </c>
      <c r="AT252" s="157" t="s">
        <v>197</v>
      </c>
      <c r="AU252" s="157" t="s">
        <v>81</v>
      </c>
      <c r="AY252" s="20" t="s">
        <v>195</v>
      </c>
      <c r="BE252" s="158">
        <f t="shared" si="54"/>
        <v>0</v>
      </c>
      <c r="BF252" s="158">
        <f t="shared" si="55"/>
        <v>0</v>
      </c>
      <c r="BG252" s="158">
        <f t="shared" si="56"/>
        <v>0</v>
      </c>
      <c r="BH252" s="158">
        <f t="shared" si="57"/>
        <v>0</v>
      </c>
      <c r="BI252" s="158">
        <f t="shared" si="58"/>
        <v>0</v>
      </c>
      <c r="BJ252" s="20" t="s">
        <v>79</v>
      </c>
      <c r="BK252" s="158">
        <f t="shared" si="59"/>
        <v>0</v>
      </c>
      <c r="BL252" s="20" t="s">
        <v>79</v>
      </c>
      <c r="BM252" s="157" t="s">
        <v>7037</v>
      </c>
    </row>
    <row r="253" spans="1:65" s="2" customFormat="1" ht="24.2" customHeight="1">
      <c r="A253" s="35"/>
      <c r="B253" s="145"/>
      <c r="C253" s="146" t="s">
        <v>436</v>
      </c>
      <c r="D253" s="146" t="s">
        <v>197</v>
      </c>
      <c r="E253" s="147" t="s">
        <v>7038</v>
      </c>
      <c r="F253" s="148" t="s">
        <v>7039</v>
      </c>
      <c r="G253" s="149" t="s">
        <v>7008</v>
      </c>
      <c r="H253" s="150">
        <v>2</v>
      </c>
      <c r="I253" s="151"/>
      <c r="J253" s="152">
        <f t="shared" si="50"/>
        <v>0</v>
      </c>
      <c r="K253" s="148" t="s">
        <v>6594</v>
      </c>
      <c r="L253" s="36"/>
      <c r="M253" s="153" t="s">
        <v>3</v>
      </c>
      <c r="N253" s="154" t="s">
        <v>43</v>
      </c>
      <c r="O253" s="56"/>
      <c r="P253" s="155">
        <f t="shared" si="51"/>
        <v>0</v>
      </c>
      <c r="Q253" s="155">
        <v>1.90793132E-2</v>
      </c>
      <c r="R253" s="155">
        <f t="shared" si="52"/>
        <v>3.8158626399999999E-2</v>
      </c>
      <c r="S253" s="155">
        <v>0</v>
      </c>
      <c r="T253" s="156">
        <f t="shared" si="53"/>
        <v>0</v>
      </c>
      <c r="U253" s="35"/>
      <c r="V253" s="35"/>
      <c r="W253" s="35"/>
      <c r="X253" s="35"/>
      <c r="Y253" s="35"/>
      <c r="Z253" s="35"/>
      <c r="AA253" s="35"/>
      <c r="AB253" s="35"/>
      <c r="AC253" s="35"/>
      <c r="AD253" s="35"/>
      <c r="AE253" s="35"/>
      <c r="AR253" s="157" t="s">
        <v>79</v>
      </c>
      <c r="AT253" s="157" t="s">
        <v>197</v>
      </c>
      <c r="AU253" s="157" t="s">
        <v>81</v>
      </c>
      <c r="AY253" s="20" t="s">
        <v>195</v>
      </c>
      <c r="BE253" s="158">
        <f t="shared" si="54"/>
        <v>0</v>
      </c>
      <c r="BF253" s="158">
        <f t="shared" si="55"/>
        <v>0</v>
      </c>
      <c r="BG253" s="158">
        <f t="shared" si="56"/>
        <v>0</v>
      </c>
      <c r="BH253" s="158">
        <f t="shared" si="57"/>
        <v>0</v>
      </c>
      <c r="BI253" s="158">
        <f t="shared" si="58"/>
        <v>0</v>
      </c>
      <c r="BJ253" s="20" t="s">
        <v>79</v>
      </c>
      <c r="BK253" s="158">
        <f t="shared" si="59"/>
        <v>0</v>
      </c>
      <c r="BL253" s="20" t="s">
        <v>79</v>
      </c>
      <c r="BM253" s="157" t="s">
        <v>7040</v>
      </c>
    </row>
    <row r="254" spans="1:65" s="2" customFormat="1" ht="24.2" customHeight="1">
      <c r="A254" s="35"/>
      <c r="B254" s="145"/>
      <c r="C254" s="146" t="s">
        <v>464</v>
      </c>
      <c r="D254" s="146" t="s">
        <v>197</v>
      </c>
      <c r="E254" s="147" t="s">
        <v>7041</v>
      </c>
      <c r="F254" s="148" t="s">
        <v>7042</v>
      </c>
      <c r="G254" s="149" t="s">
        <v>7008</v>
      </c>
      <c r="H254" s="150">
        <v>40</v>
      </c>
      <c r="I254" s="151"/>
      <c r="J254" s="152">
        <f t="shared" si="50"/>
        <v>0</v>
      </c>
      <c r="K254" s="148" t="s">
        <v>6594</v>
      </c>
      <c r="L254" s="36"/>
      <c r="M254" s="153" t="s">
        <v>3</v>
      </c>
      <c r="N254" s="154" t="s">
        <v>43</v>
      </c>
      <c r="O254" s="56"/>
      <c r="P254" s="155">
        <f t="shared" si="51"/>
        <v>0</v>
      </c>
      <c r="Q254" s="155">
        <v>1.49692765E-2</v>
      </c>
      <c r="R254" s="155">
        <f t="shared" si="52"/>
        <v>0.59877106000000002</v>
      </c>
      <c r="S254" s="155">
        <v>0</v>
      </c>
      <c r="T254" s="156">
        <f t="shared" si="53"/>
        <v>0</v>
      </c>
      <c r="U254" s="35"/>
      <c r="V254" s="35"/>
      <c r="W254" s="35"/>
      <c r="X254" s="35"/>
      <c r="Y254" s="35"/>
      <c r="Z254" s="35"/>
      <c r="AA254" s="35"/>
      <c r="AB254" s="35"/>
      <c r="AC254" s="35"/>
      <c r="AD254" s="35"/>
      <c r="AE254" s="35"/>
      <c r="AR254" s="157" t="s">
        <v>79</v>
      </c>
      <c r="AT254" s="157" t="s">
        <v>197</v>
      </c>
      <c r="AU254" s="157" t="s">
        <v>81</v>
      </c>
      <c r="AY254" s="20" t="s">
        <v>195</v>
      </c>
      <c r="BE254" s="158">
        <f t="shared" si="54"/>
        <v>0</v>
      </c>
      <c r="BF254" s="158">
        <f t="shared" si="55"/>
        <v>0</v>
      </c>
      <c r="BG254" s="158">
        <f t="shared" si="56"/>
        <v>0</v>
      </c>
      <c r="BH254" s="158">
        <f t="shared" si="57"/>
        <v>0</v>
      </c>
      <c r="BI254" s="158">
        <f t="shared" si="58"/>
        <v>0</v>
      </c>
      <c r="BJ254" s="20" t="s">
        <v>79</v>
      </c>
      <c r="BK254" s="158">
        <f t="shared" si="59"/>
        <v>0</v>
      </c>
      <c r="BL254" s="20" t="s">
        <v>79</v>
      </c>
      <c r="BM254" s="157" t="s">
        <v>7043</v>
      </c>
    </row>
    <row r="255" spans="1:65" s="2" customFormat="1" ht="24.2" customHeight="1">
      <c r="A255" s="35"/>
      <c r="B255" s="145"/>
      <c r="C255" s="146" t="s">
        <v>481</v>
      </c>
      <c r="D255" s="146" t="s">
        <v>197</v>
      </c>
      <c r="E255" s="147" t="s">
        <v>7044</v>
      </c>
      <c r="F255" s="148" t="s">
        <v>7045</v>
      </c>
      <c r="G255" s="149" t="s">
        <v>7008</v>
      </c>
      <c r="H255" s="150">
        <v>8</v>
      </c>
      <c r="I255" s="151"/>
      <c r="J255" s="152">
        <f t="shared" si="50"/>
        <v>0</v>
      </c>
      <c r="K255" s="148" t="s">
        <v>6594</v>
      </c>
      <c r="L255" s="36"/>
      <c r="M255" s="153" t="s">
        <v>3</v>
      </c>
      <c r="N255" s="154" t="s">
        <v>43</v>
      </c>
      <c r="O255" s="56"/>
      <c r="P255" s="155">
        <f t="shared" si="51"/>
        <v>0</v>
      </c>
      <c r="Q255" s="155">
        <v>1.5279276499999999E-2</v>
      </c>
      <c r="R255" s="155">
        <f t="shared" si="52"/>
        <v>0.12223421199999999</v>
      </c>
      <c r="S255" s="155">
        <v>0</v>
      </c>
      <c r="T255" s="156">
        <f t="shared" si="53"/>
        <v>0</v>
      </c>
      <c r="U255" s="35"/>
      <c r="V255" s="35"/>
      <c r="W255" s="35"/>
      <c r="X255" s="35"/>
      <c r="Y255" s="35"/>
      <c r="Z255" s="35"/>
      <c r="AA255" s="35"/>
      <c r="AB255" s="35"/>
      <c r="AC255" s="35"/>
      <c r="AD255" s="35"/>
      <c r="AE255" s="35"/>
      <c r="AR255" s="157" t="s">
        <v>79</v>
      </c>
      <c r="AT255" s="157" t="s">
        <v>197</v>
      </c>
      <c r="AU255" s="157" t="s">
        <v>81</v>
      </c>
      <c r="AY255" s="20" t="s">
        <v>195</v>
      </c>
      <c r="BE255" s="158">
        <f t="shared" si="54"/>
        <v>0</v>
      </c>
      <c r="BF255" s="158">
        <f t="shared" si="55"/>
        <v>0</v>
      </c>
      <c r="BG255" s="158">
        <f t="shared" si="56"/>
        <v>0</v>
      </c>
      <c r="BH255" s="158">
        <f t="shared" si="57"/>
        <v>0</v>
      </c>
      <c r="BI255" s="158">
        <f t="shared" si="58"/>
        <v>0</v>
      </c>
      <c r="BJ255" s="20" t="s">
        <v>79</v>
      </c>
      <c r="BK255" s="158">
        <f t="shared" si="59"/>
        <v>0</v>
      </c>
      <c r="BL255" s="20" t="s">
        <v>79</v>
      </c>
      <c r="BM255" s="157" t="s">
        <v>7046</v>
      </c>
    </row>
    <row r="256" spans="1:65" s="2" customFormat="1" ht="14.45" customHeight="1">
      <c r="A256" s="35"/>
      <c r="B256" s="145"/>
      <c r="C256" s="146" t="s">
        <v>476</v>
      </c>
      <c r="D256" s="146" t="s">
        <v>197</v>
      </c>
      <c r="E256" s="147" t="s">
        <v>7047</v>
      </c>
      <c r="F256" s="148" t="s">
        <v>7048</v>
      </c>
      <c r="G256" s="149" t="s">
        <v>7008</v>
      </c>
      <c r="H256" s="150">
        <v>4</v>
      </c>
      <c r="I256" s="151"/>
      <c r="J256" s="152">
        <f t="shared" si="50"/>
        <v>0</v>
      </c>
      <c r="K256" s="148" t="s">
        <v>3</v>
      </c>
      <c r="L256" s="36"/>
      <c r="M256" s="153" t="s">
        <v>3</v>
      </c>
      <c r="N256" s="154" t="s">
        <v>43</v>
      </c>
      <c r="O256" s="56"/>
      <c r="P256" s="155">
        <f t="shared" si="51"/>
        <v>0</v>
      </c>
      <c r="Q256" s="155">
        <v>1.076E-2</v>
      </c>
      <c r="R256" s="155">
        <f t="shared" si="52"/>
        <v>4.3040000000000002E-2</v>
      </c>
      <c r="S256" s="155">
        <v>0</v>
      </c>
      <c r="T256" s="156">
        <f t="shared" si="53"/>
        <v>0</v>
      </c>
      <c r="U256" s="35"/>
      <c r="V256" s="35"/>
      <c r="W256" s="35"/>
      <c r="X256" s="35"/>
      <c r="Y256" s="35"/>
      <c r="Z256" s="35"/>
      <c r="AA256" s="35"/>
      <c r="AB256" s="35"/>
      <c r="AC256" s="35"/>
      <c r="AD256" s="35"/>
      <c r="AE256" s="35"/>
      <c r="AR256" s="157" t="s">
        <v>79</v>
      </c>
      <c r="AT256" s="157" t="s">
        <v>197</v>
      </c>
      <c r="AU256" s="157" t="s">
        <v>81</v>
      </c>
      <c r="AY256" s="20" t="s">
        <v>195</v>
      </c>
      <c r="BE256" s="158">
        <f t="shared" si="54"/>
        <v>0</v>
      </c>
      <c r="BF256" s="158">
        <f t="shared" si="55"/>
        <v>0</v>
      </c>
      <c r="BG256" s="158">
        <f t="shared" si="56"/>
        <v>0</v>
      </c>
      <c r="BH256" s="158">
        <f t="shared" si="57"/>
        <v>0</v>
      </c>
      <c r="BI256" s="158">
        <f t="shared" si="58"/>
        <v>0</v>
      </c>
      <c r="BJ256" s="20" t="s">
        <v>79</v>
      </c>
      <c r="BK256" s="158">
        <f t="shared" si="59"/>
        <v>0</v>
      </c>
      <c r="BL256" s="20" t="s">
        <v>79</v>
      </c>
      <c r="BM256" s="157" t="s">
        <v>7049</v>
      </c>
    </row>
    <row r="257" spans="1:65" s="2" customFormat="1" ht="14.45" customHeight="1">
      <c r="A257" s="35"/>
      <c r="B257" s="145"/>
      <c r="C257" s="146" t="s">
        <v>517</v>
      </c>
      <c r="D257" s="146" t="s">
        <v>197</v>
      </c>
      <c r="E257" s="147" t="s">
        <v>7050</v>
      </c>
      <c r="F257" s="148" t="s">
        <v>7051</v>
      </c>
      <c r="G257" s="149" t="s">
        <v>7008</v>
      </c>
      <c r="H257" s="150">
        <v>2</v>
      </c>
      <c r="I257" s="151"/>
      <c r="J257" s="152">
        <f t="shared" si="50"/>
        <v>0</v>
      </c>
      <c r="K257" s="148" t="s">
        <v>6594</v>
      </c>
      <c r="L257" s="36"/>
      <c r="M257" s="153" t="s">
        <v>3</v>
      </c>
      <c r="N257" s="154" t="s">
        <v>43</v>
      </c>
      <c r="O257" s="56"/>
      <c r="P257" s="155">
        <f t="shared" si="51"/>
        <v>0</v>
      </c>
      <c r="Q257" s="155">
        <v>1.45152626E-2</v>
      </c>
      <c r="R257" s="155">
        <f t="shared" si="52"/>
        <v>2.9030525200000001E-2</v>
      </c>
      <c r="S257" s="155">
        <v>0</v>
      </c>
      <c r="T257" s="156">
        <f t="shared" si="53"/>
        <v>0</v>
      </c>
      <c r="U257" s="35"/>
      <c r="V257" s="35"/>
      <c r="W257" s="35"/>
      <c r="X257" s="35"/>
      <c r="Y257" s="35"/>
      <c r="Z257" s="35"/>
      <c r="AA257" s="35"/>
      <c r="AB257" s="35"/>
      <c r="AC257" s="35"/>
      <c r="AD257" s="35"/>
      <c r="AE257" s="35"/>
      <c r="AR257" s="157" t="s">
        <v>79</v>
      </c>
      <c r="AT257" s="157" t="s">
        <v>197</v>
      </c>
      <c r="AU257" s="157" t="s">
        <v>81</v>
      </c>
      <c r="AY257" s="20" t="s">
        <v>195</v>
      </c>
      <c r="BE257" s="158">
        <f t="shared" si="54"/>
        <v>0</v>
      </c>
      <c r="BF257" s="158">
        <f t="shared" si="55"/>
        <v>0</v>
      </c>
      <c r="BG257" s="158">
        <f t="shared" si="56"/>
        <v>0</v>
      </c>
      <c r="BH257" s="158">
        <f t="shared" si="57"/>
        <v>0</v>
      </c>
      <c r="BI257" s="158">
        <f t="shared" si="58"/>
        <v>0</v>
      </c>
      <c r="BJ257" s="20" t="s">
        <v>79</v>
      </c>
      <c r="BK257" s="158">
        <f t="shared" si="59"/>
        <v>0</v>
      </c>
      <c r="BL257" s="20" t="s">
        <v>79</v>
      </c>
      <c r="BM257" s="157" t="s">
        <v>7052</v>
      </c>
    </row>
    <row r="258" spans="1:65" s="2" customFormat="1" ht="14.45" customHeight="1">
      <c r="A258" s="35"/>
      <c r="B258" s="145"/>
      <c r="C258" s="146" t="s">
        <v>494</v>
      </c>
      <c r="D258" s="146" t="s">
        <v>197</v>
      </c>
      <c r="E258" s="147" t="s">
        <v>7053</v>
      </c>
      <c r="F258" s="148" t="s">
        <v>7054</v>
      </c>
      <c r="G258" s="149" t="s">
        <v>7008</v>
      </c>
      <c r="H258" s="150">
        <v>6</v>
      </c>
      <c r="I258" s="151"/>
      <c r="J258" s="152">
        <f t="shared" si="50"/>
        <v>0</v>
      </c>
      <c r="K258" s="148" t="s">
        <v>6594</v>
      </c>
      <c r="L258" s="36"/>
      <c r="M258" s="153" t="s">
        <v>3</v>
      </c>
      <c r="N258" s="154" t="s">
        <v>43</v>
      </c>
      <c r="O258" s="56"/>
      <c r="P258" s="155">
        <f t="shared" si="51"/>
        <v>0</v>
      </c>
      <c r="Q258" s="155">
        <v>1.38265522E-2</v>
      </c>
      <c r="R258" s="155">
        <f t="shared" si="52"/>
        <v>8.2959313199999996E-2</v>
      </c>
      <c r="S258" s="155">
        <v>0</v>
      </c>
      <c r="T258" s="156">
        <f t="shared" si="53"/>
        <v>0</v>
      </c>
      <c r="U258" s="35"/>
      <c r="V258" s="35"/>
      <c r="W258" s="35"/>
      <c r="X258" s="35"/>
      <c r="Y258" s="35"/>
      <c r="Z258" s="35"/>
      <c r="AA258" s="35"/>
      <c r="AB258" s="35"/>
      <c r="AC258" s="35"/>
      <c r="AD258" s="35"/>
      <c r="AE258" s="35"/>
      <c r="AR258" s="157" t="s">
        <v>79</v>
      </c>
      <c r="AT258" s="157" t="s">
        <v>197</v>
      </c>
      <c r="AU258" s="157" t="s">
        <v>81</v>
      </c>
      <c r="AY258" s="20" t="s">
        <v>195</v>
      </c>
      <c r="BE258" s="158">
        <f t="shared" si="54"/>
        <v>0</v>
      </c>
      <c r="BF258" s="158">
        <f t="shared" si="55"/>
        <v>0</v>
      </c>
      <c r="BG258" s="158">
        <f t="shared" si="56"/>
        <v>0</v>
      </c>
      <c r="BH258" s="158">
        <f t="shared" si="57"/>
        <v>0</v>
      </c>
      <c r="BI258" s="158">
        <f t="shared" si="58"/>
        <v>0</v>
      </c>
      <c r="BJ258" s="20" t="s">
        <v>79</v>
      </c>
      <c r="BK258" s="158">
        <f t="shared" si="59"/>
        <v>0</v>
      </c>
      <c r="BL258" s="20" t="s">
        <v>79</v>
      </c>
      <c r="BM258" s="157" t="s">
        <v>7055</v>
      </c>
    </row>
    <row r="259" spans="1:65" s="2" customFormat="1" ht="24.2" customHeight="1">
      <c r="A259" s="35"/>
      <c r="B259" s="145"/>
      <c r="C259" s="146" t="s">
        <v>508</v>
      </c>
      <c r="D259" s="146" t="s">
        <v>197</v>
      </c>
      <c r="E259" s="147" t="s">
        <v>7056</v>
      </c>
      <c r="F259" s="148" t="s">
        <v>7057</v>
      </c>
      <c r="G259" s="149" t="s">
        <v>7008</v>
      </c>
      <c r="H259" s="150">
        <v>1</v>
      </c>
      <c r="I259" s="151"/>
      <c r="J259" s="152">
        <f t="shared" si="50"/>
        <v>0</v>
      </c>
      <c r="K259" s="148" t="s">
        <v>6594</v>
      </c>
      <c r="L259" s="36"/>
      <c r="M259" s="153" t="s">
        <v>3</v>
      </c>
      <c r="N259" s="154" t="s">
        <v>43</v>
      </c>
      <c r="O259" s="56"/>
      <c r="P259" s="155">
        <f t="shared" si="51"/>
        <v>0</v>
      </c>
      <c r="Q259" s="155">
        <v>2.034E-2</v>
      </c>
      <c r="R259" s="155">
        <f t="shared" si="52"/>
        <v>2.034E-2</v>
      </c>
      <c r="S259" s="155">
        <v>0</v>
      </c>
      <c r="T259" s="156">
        <f t="shared" si="53"/>
        <v>0</v>
      </c>
      <c r="U259" s="35"/>
      <c r="V259" s="35"/>
      <c r="W259" s="35"/>
      <c r="X259" s="35"/>
      <c r="Y259" s="35"/>
      <c r="Z259" s="35"/>
      <c r="AA259" s="35"/>
      <c r="AB259" s="35"/>
      <c r="AC259" s="35"/>
      <c r="AD259" s="35"/>
      <c r="AE259" s="35"/>
      <c r="AR259" s="157" t="s">
        <v>79</v>
      </c>
      <c r="AT259" s="157" t="s">
        <v>197</v>
      </c>
      <c r="AU259" s="157" t="s">
        <v>81</v>
      </c>
      <c r="AY259" s="20" t="s">
        <v>195</v>
      </c>
      <c r="BE259" s="158">
        <f t="shared" si="54"/>
        <v>0</v>
      </c>
      <c r="BF259" s="158">
        <f t="shared" si="55"/>
        <v>0</v>
      </c>
      <c r="BG259" s="158">
        <f t="shared" si="56"/>
        <v>0</v>
      </c>
      <c r="BH259" s="158">
        <f t="shared" si="57"/>
        <v>0</v>
      </c>
      <c r="BI259" s="158">
        <f t="shared" si="58"/>
        <v>0</v>
      </c>
      <c r="BJ259" s="20" t="s">
        <v>79</v>
      </c>
      <c r="BK259" s="158">
        <f t="shared" si="59"/>
        <v>0</v>
      </c>
      <c r="BL259" s="20" t="s">
        <v>79</v>
      </c>
      <c r="BM259" s="157" t="s">
        <v>7058</v>
      </c>
    </row>
    <row r="260" spans="1:65" s="2" customFormat="1" ht="37.9" customHeight="1">
      <c r="A260" s="35"/>
      <c r="B260" s="145"/>
      <c r="C260" s="146" t="s">
        <v>501</v>
      </c>
      <c r="D260" s="146" t="s">
        <v>197</v>
      </c>
      <c r="E260" s="147" t="s">
        <v>7059</v>
      </c>
      <c r="F260" s="148" t="s">
        <v>7060</v>
      </c>
      <c r="G260" s="149" t="s">
        <v>7008</v>
      </c>
      <c r="H260" s="150">
        <v>6</v>
      </c>
      <c r="I260" s="151"/>
      <c r="J260" s="152">
        <f t="shared" si="50"/>
        <v>0</v>
      </c>
      <c r="K260" s="148" t="s">
        <v>6594</v>
      </c>
      <c r="L260" s="36"/>
      <c r="M260" s="153" t="s">
        <v>3</v>
      </c>
      <c r="N260" s="154" t="s">
        <v>43</v>
      </c>
      <c r="O260" s="56"/>
      <c r="P260" s="155">
        <f t="shared" si="51"/>
        <v>0</v>
      </c>
      <c r="Q260" s="155">
        <v>1.5339999999999999E-2</v>
      </c>
      <c r="R260" s="155">
        <f t="shared" si="52"/>
        <v>9.2039999999999997E-2</v>
      </c>
      <c r="S260" s="155">
        <v>0</v>
      </c>
      <c r="T260" s="156">
        <f t="shared" si="53"/>
        <v>0</v>
      </c>
      <c r="U260" s="35"/>
      <c r="V260" s="35"/>
      <c r="W260" s="35"/>
      <c r="X260" s="35"/>
      <c r="Y260" s="35"/>
      <c r="Z260" s="35"/>
      <c r="AA260" s="35"/>
      <c r="AB260" s="35"/>
      <c r="AC260" s="35"/>
      <c r="AD260" s="35"/>
      <c r="AE260" s="35"/>
      <c r="AR260" s="157" t="s">
        <v>79</v>
      </c>
      <c r="AT260" s="157" t="s">
        <v>197</v>
      </c>
      <c r="AU260" s="157" t="s">
        <v>81</v>
      </c>
      <c r="AY260" s="20" t="s">
        <v>195</v>
      </c>
      <c r="BE260" s="158">
        <f t="shared" si="54"/>
        <v>0</v>
      </c>
      <c r="BF260" s="158">
        <f t="shared" si="55"/>
        <v>0</v>
      </c>
      <c r="BG260" s="158">
        <f t="shared" si="56"/>
        <v>0</v>
      </c>
      <c r="BH260" s="158">
        <f t="shared" si="57"/>
        <v>0</v>
      </c>
      <c r="BI260" s="158">
        <f t="shared" si="58"/>
        <v>0</v>
      </c>
      <c r="BJ260" s="20" t="s">
        <v>79</v>
      </c>
      <c r="BK260" s="158">
        <f t="shared" si="59"/>
        <v>0</v>
      </c>
      <c r="BL260" s="20" t="s">
        <v>79</v>
      </c>
      <c r="BM260" s="157" t="s">
        <v>7061</v>
      </c>
    </row>
    <row r="261" spans="1:65" s="2" customFormat="1" ht="24.2" customHeight="1">
      <c r="A261" s="35"/>
      <c r="B261" s="145"/>
      <c r="C261" s="146" t="s">
        <v>705</v>
      </c>
      <c r="D261" s="146" t="s">
        <v>197</v>
      </c>
      <c r="E261" s="147" t="s">
        <v>7062</v>
      </c>
      <c r="F261" s="148" t="s">
        <v>7063</v>
      </c>
      <c r="G261" s="149" t="s">
        <v>7008</v>
      </c>
      <c r="H261" s="150">
        <v>4</v>
      </c>
      <c r="I261" s="151"/>
      <c r="J261" s="152">
        <f t="shared" si="50"/>
        <v>0</v>
      </c>
      <c r="K261" s="148" t="s">
        <v>6594</v>
      </c>
      <c r="L261" s="36"/>
      <c r="M261" s="153" t="s">
        <v>3</v>
      </c>
      <c r="N261" s="154" t="s">
        <v>43</v>
      </c>
      <c r="O261" s="56"/>
      <c r="P261" s="155">
        <f t="shared" si="51"/>
        <v>0</v>
      </c>
      <c r="Q261" s="155">
        <v>1.46988363E-2</v>
      </c>
      <c r="R261" s="155">
        <f t="shared" si="52"/>
        <v>5.8795345200000002E-2</v>
      </c>
      <c r="S261" s="155">
        <v>0</v>
      </c>
      <c r="T261" s="156">
        <f t="shared" si="53"/>
        <v>0</v>
      </c>
      <c r="U261" s="35"/>
      <c r="V261" s="35"/>
      <c r="W261" s="35"/>
      <c r="X261" s="35"/>
      <c r="Y261" s="35"/>
      <c r="Z261" s="35"/>
      <c r="AA261" s="35"/>
      <c r="AB261" s="35"/>
      <c r="AC261" s="35"/>
      <c r="AD261" s="35"/>
      <c r="AE261" s="35"/>
      <c r="AR261" s="157" t="s">
        <v>79</v>
      </c>
      <c r="AT261" s="157" t="s">
        <v>197</v>
      </c>
      <c r="AU261" s="157" t="s">
        <v>81</v>
      </c>
      <c r="AY261" s="20" t="s">
        <v>195</v>
      </c>
      <c r="BE261" s="158">
        <f t="shared" si="54"/>
        <v>0</v>
      </c>
      <c r="BF261" s="158">
        <f t="shared" si="55"/>
        <v>0</v>
      </c>
      <c r="BG261" s="158">
        <f t="shared" si="56"/>
        <v>0</v>
      </c>
      <c r="BH261" s="158">
        <f t="shared" si="57"/>
        <v>0</v>
      </c>
      <c r="BI261" s="158">
        <f t="shared" si="58"/>
        <v>0</v>
      </c>
      <c r="BJ261" s="20" t="s">
        <v>79</v>
      </c>
      <c r="BK261" s="158">
        <f t="shared" si="59"/>
        <v>0</v>
      </c>
      <c r="BL261" s="20" t="s">
        <v>79</v>
      </c>
      <c r="BM261" s="157" t="s">
        <v>7064</v>
      </c>
    </row>
    <row r="262" spans="1:65" s="2" customFormat="1" ht="24.2" customHeight="1">
      <c r="A262" s="35"/>
      <c r="B262" s="145"/>
      <c r="C262" s="146" t="s">
        <v>718</v>
      </c>
      <c r="D262" s="146" t="s">
        <v>197</v>
      </c>
      <c r="E262" s="147" t="s">
        <v>7065</v>
      </c>
      <c r="F262" s="148" t="s">
        <v>7066</v>
      </c>
      <c r="G262" s="149" t="s">
        <v>7008</v>
      </c>
      <c r="H262" s="150">
        <v>1</v>
      </c>
      <c r="I262" s="151"/>
      <c r="J262" s="152">
        <f t="shared" si="50"/>
        <v>0</v>
      </c>
      <c r="K262" s="148" t="s">
        <v>3</v>
      </c>
      <c r="L262" s="36"/>
      <c r="M262" s="153" t="s">
        <v>3</v>
      </c>
      <c r="N262" s="154" t="s">
        <v>43</v>
      </c>
      <c r="O262" s="56"/>
      <c r="P262" s="155">
        <f t="shared" si="51"/>
        <v>0</v>
      </c>
      <c r="Q262" s="155">
        <v>1.47E-2</v>
      </c>
      <c r="R262" s="155">
        <f t="shared" si="52"/>
        <v>1.47E-2</v>
      </c>
      <c r="S262" s="155">
        <v>0</v>
      </c>
      <c r="T262" s="156">
        <f t="shared" si="53"/>
        <v>0</v>
      </c>
      <c r="U262" s="35"/>
      <c r="V262" s="35"/>
      <c r="W262" s="35"/>
      <c r="X262" s="35"/>
      <c r="Y262" s="35"/>
      <c r="Z262" s="35"/>
      <c r="AA262" s="35"/>
      <c r="AB262" s="35"/>
      <c r="AC262" s="35"/>
      <c r="AD262" s="35"/>
      <c r="AE262" s="35"/>
      <c r="AR262" s="157" t="s">
        <v>79</v>
      </c>
      <c r="AT262" s="157" t="s">
        <v>197</v>
      </c>
      <c r="AU262" s="157" t="s">
        <v>81</v>
      </c>
      <c r="AY262" s="20" t="s">
        <v>195</v>
      </c>
      <c r="BE262" s="158">
        <f t="shared" si="54"/>
        <v>0</v>
      </c>
      <c r="BF262" s="158">
        <f t="shared" si="55"/>
        <v>0</v>
      </c>
      <c r="BG262" s="158">
        <f t="shared" si="56"/>
        <v>0</v>
      </c>
      <c r="BH262" s="158">
        <f t="shared" si="57"/>
        <v>0</v>
      </c>
      <c r="BI262" s="158">
        <f t="shared" si="58"/>
        <v>0</v>
      </c>
      <c r="BJ262" s="20" t="s">
        <v>79</v>
      </c>
      <c r="BK262" s="158">
        <f t="shared" si="59"/>
        <v>0</v>
      </c>
      <c r="BL262" s="20" t="s">
        <v>79</v>
      </c>
      <c r="BM262" s="157" t="s">
        <v>7067</v>
      </c>
    </row>
    <row r="263" spans="1:65" s="2" customFormat="1" ht="24.2" customHeight="1">
      <c r="A263" s="35"/>
      <c r="B263" s="145"/>
      <c r="C263" s="146" t="s">
        <v>459</v>
      </c>
      <c r="D263" s="146" t="s">
        <v>197</v>
      </c>
      <c r="E263" s="147" t="s">
        <v>7068</v>
      </c>
      <c r="F263" s="148" t="s">
        <v>7069</v>
      </c>
      <c r="G263" s="149" t="s">
        <v>7008</v>
      </c>
      <c r="H263" s="150">
        <v>158</v>
      </c>
      <c r="I263" s="151"/>
      <c r="J263" s="152">
        <f t="shared" si="50"/>
        <v>0</v>
      </c>
      <c r="K263" s="148" t="s">
        <v>6594</v>
      </c>
      <c r="L263" s="36"/>
      <c r="M263" s="153" t="s">
        <v>3</v>
      </c>
      <c r="N263" s="154" t="s">
        <v>43</v>
      </c>
      <c r="O263" s="56"/>
      <c r="P263" s="155">
        <f t="shared" si="51"/>
        <v>0</v>
      </c>
      <c r="Q263" s="155">
        <v>3.0009699999999998E-4</v>
      </c>
      <c r="R263" s="155">
        <f t="shared" si="52"/>
        <v>4.7415326000000001E-2</v>
      </c>
      <c r="S263" s="155">
        <v>0</v>
      </c>
      <c r="T263" s="156">
        <f t="shared" si="53"/>
        <v>0</v>
      </c>
      <c r="U263" s="35"/>
      <c r="V263" s="35"/>
      <c r="W263" s="35"/>
      <c r="X263" s="35"/>
      <c r="Y263" s="35"/>
      <c r="Z263" s="35"/>
      <c r="AA263" s="35"/>
      <c r="AB263" s="35"/>
      <c r="AC263" s="35"/>
      <c r="AD263" s="35"/>
      <c r="AE263" s="35"/>
      <c r="AR263" s="157" t="s">
        <v>79</v>
      </c>
      <c r="AT263" s="157" t="s">
        <v>197</v>
      </c>
      <c r="AU263" s="157" t="s">
        <v>81</v>
      </c>
      <c r="AY263" s="20" t="s">
        <v>195</v>
      </c>
      <c r="BE263" s="158">
        <f t="shared" si="54"/>
        <v>0</v>
      </c>
      <c r="BF263" s="158">
        <f t="shared" si="55"/>
        <v>0</v>
      </c>
      <c r="BG263" s="158">
        <f t="shared" si="56"/>
        <v>0</v>
      </c>
      <c r="BH263" s="158">
        <f t="shared" si="57"/>
        <v>0</v>
      </c>
      <c r="BI263" s="158">
        <f t="shared" si="58"/>
        <v>0</v>
      </c>
      <c r="BJ263" s="20" t="s">
        <v>79</v>
      </c>
      <c r="BK263" s="158">
        <f t="shared" si="59"/>
        <v>0</v>
      </c>
      <c r="BL263" s="20" t="s">
        <v>79</v>
      </c>
      <c r="BM263" s="157" t="s">
        <v>7070</v>
      </c>
    </row>
    <row r="264" spans="1:65" s="2" customFormat="1" ht="14.45" customHeight="1">
      <c r="A264" s="35"/>
      <c r="B264" s="145"/>
      <c r="C264" s="146" t="s">
        <v>489</v>
      </c>
      <c r="D264" s="146" t="s">
        <v>197</v>
      </c>
      <c r="E264" s="147" t="s">
        <v>7071</v>
      </c>
      <c r="F264" s="148" t="s">
        <v>7072</v>
      </c>
      <c r="G264" s="149" t="s">
        <v>467</v>
      </c>
      <c r="H264" s="150">
        <v>3</v>
      </c>
      <c r="I264" s="151"/>
      <c r="J264" s="152">
        <f t="shared" si="50"/>
        <v>0</v>
      </c>
      <c r="K264" s="148" t="s">
        <v>6594</v>
      </c>
      <c r="L264" s="36"/>
      <c r="M264" s="153" t="s">
        <v>3</v>
      </c>
      <c r="N264" s="154" t="s">
        <v>43</v>
      </c>
      <c r="O264" s="56"/>
      <c r="P264" s="155">
        <f t="shared" si="51"/>
        <v>0</v>
      </c>
      <c r="Q264" s="155">
        <v>1.0900969999999999E-3</v>
      </c>
      <c r="R264" s="155">
        <f t="shared" si="52"/>
        <v>3.2702909999999998E-3</v>
      </c>
      <c r="S264" s="155">
        <v>0</v>
      </c>
      <c r="T264" s="156">
        <f t="shared" si="53"/>
        <v>0</v>
      </c>
      <c r="U264" s="35"/>
      <c r="V264" s="35"/>
      <c r="W264" s="35"/>
      <c r="X264" s="35"/>
      <c r="Y264" s="35"/>
      <c r="Z264" s="35"/>
      <c r="AA264" s="35"/>
      <c r="AB264" s="35"/>
      <c r="AC264" s="35"/>
      <c r="AD264" s="35"/>
      <c r="AE264" s="35"/>
      <c r="AR264" s="157" t="s">
        <v>79</v>
      </c>
      <c r="AT264" s="157" t="s">
        <v>197</v>
      </c>
      <c r="AU264" s="157" t="s">
        <v>81</v>
      </c>
      <c r="AY264" s="20" t="s">
        <v>195</v>
      </c>
      <c r="BE264" s="158">
        <f t="shared" si="54"/>
        <v>0</v>
      </c>
      <c r="BF264" s="158">
        <f t="shared" si="55"/>
        <v>0</v>
      </c>
      <c r="BG264" s="158">
        <f t="shared" si="56"/>
        <v>0</v>
      </c>
      <c r="BH264" s="158">
        <f t="shared" si="57"/>
        <v>0</v>
      </c>
      <c r="BI264" s="158">
        <f t="shared" si="58"/>
        <v>0</v>
      </c>
      <c r="BJ264" s="20" t="s">
        <v>79</v>
      </c>
      <c r="BK264" s="158">
        <f t="shared" si="59"/>
        <v>0</v>
      </c>
      <c r="BL264" s="20" t="s">
        <v>79</v>
      </c>
      <c r="BM264" s="157" t="s">
        <v>7073</v>
      </c>
    </row>
    <row r="265" spans="1:65" s="2" customFormat="1" ht="24.2" customHeight="1">
      <c r="A265" s="35"/>
      <c r="B265" s="145"/>
      <c r="C265" s="146" t="s">
        <v>2051</v>
      </c>
      <c r="D265" s="146" t="s">
        <v>197</v>
      </c>
      <c r="E265" s="147" t="s">
        <v>7074</v>
      </c>
      <c r="F265" s="148" t="s">
        <v>7075</v>
      </c>
      <c r="G265" s="149" t="s">
        <v>7008</v>
      </c>
      <c r="H265" s="150">
        <v>15</v>
      </c>
      <c r="I265" s="151"/>
      <c r="J265" s="152">
        <f t="shared" si="50"/>
        <v>0</v>
      </c>
      <c r="K265" s="148" t="s">
        <v>6594</v>
      </c>
      <c r="L265" s="36"/>
      <c r="M265" s="153" t="s">
        <v>3</v>
      </c>
      <c r="N265" s="154" t="s">
        <v>43</v>
      </c>
      <c r="O265" s="56"/>
      <c r="P265" s="155">
        <f t="shared" si="51"/>
        <v>0</v>
      </c>
      <c r="Q265" s="155">
        <v>1.8E-3</v>
      </c>
      <c r="R265" s="155">
        <f t="shared" si="52"/>
        <v>2.7E-2</v>
      </c>
      <c r="S265" s="155">
        <v>0</v>
      </c>
      <c r="T265" s="156">
        <f t="shared" si="53"/>
        <v>0</v>
      </c>
      <c r="U265" s="35"/>
      <c r="V265" s="35"/>
      <c r="W265" s="35"/>
      <c r="X265" s="35"/>
      <c r="Y265" s="35"/>
      <c r="Z265" s="35"/>
      <c r="AA265" s="35"/>
      <c r="AB265" s="35"/>
      <c r="AC265" s="35"/>
      <c r="AD265" s="35"/>
      <c r="AE265" s="35"/>
      <c r="AR265" s="157" t="s">
        <v>79</v>
      </c>
      <c r="AT265" s="157" t="s">
        <v>197</v>
      </c>
      <c r="AU265" s="157" t="s">
        <v>81</v>
      </c>
      <c r="AY265" s="20" t="s">
        <v>195</v>
      </c>
      <c r="BE265" s="158">
        <f t="shared" si="54"/>
        <v>0</v>
      </c>
      <c r="BF265" s="158">
        <f t="shared" si="55"/>
        <v>0</v>
      </c>
      <c r="BG265" s="158">
        <f t="shared" si="56"/>
        <v>0</v>
      </c>
      <c r="BH265" s="158">
        <f t="shared" si="57"/>
        <v>0</v>
      </c>
      <c r="BI265" s="158">
        <f t="shared" si="58"/>
        <v>0</v>
      </c>
      <c r="BJ265" s="20" t="s">
        <v>79</v>
      </c>
      <c r="BK265" s="158">
        <f t="shared" si="59"/>
        <v>0</v>
      </c>
      <c r="BL265" s="20" t="s">
        <v>79</v>
      </c>
      <c r="BM265" s="157" t="s">
        <v>7076</v>
      </c>
    </row>
    <row r="266" spans="1:65" s="2" customFormat="1" ht="14.45" customHeight="1">
      <c r="A266" s="35"/>
      <c r="B266" s="145"/>
      <c r="C266" s="146" t="s">
        <v>736</v>
      </c>
      <c r="D266" s="146" t="s">
        <v>197</v>
      </c>
      <c r="E266" s="147" t="s">
        <v>7077</v>
      </c>
      <c r="F266" s="148" t="s">
        <v>7078</v>
      </c>
      <c r="G266" s="149" t="s">
        <v>7008</v>
      </c>
      <c r="H266" s="150">
        <v>43</v>
      </c>
      <c r="I266" s="151"/>
      <c r="J266" s="152">
        <f t="shared" si="50"/>
        <v>0</v>
      </c>
      <c r="K266" s="148" t="s">
        <v>6594</v>
      </c>
      <c r="L266" s="36"/>
      <c r="M266" s="153" t="s">
        <v>3</v>
      </c>
      <c r="N266" s="154" t="s">
        <v>43</v>
      </c>
      <c r="O266" s="56"/>
      <c r="P266" s="155">
        <f t="shared" si="51"/>
        <v>0</v>
      </c>
      <c r="Q266" s="155">
        <v>1.8E-3</v>
      </c>
      <c r="R266" s="155">
        <f t="shared" si="52"/>
        <v>7.7399999999999997E-2</v>
      </c>
      <c r="S266" s="155">
        <v>0</v>
      </c>
      <c r="T266" s="156">
        <f t="shared" si="53"/>
        <v>0</v>
      </c>
      <c r="U266" s="35"/>
      <c r="V266" s="35"/>
      <c r="W266" s="35"/>
      <c r="X266" s="35"/>
      <c r="Y266" s="35"/>
      <c r="Z266" s="35"/>
      <c r="AA266" s="35"/>
      <c r="AB266" s="35"/>
      <c r="AC266" s="35"/>
      <c r="AD266" s="35"/>
      <c r="AE266" s="35"/>
      <c r="AR266" s="157" t="s">
        <v>79</v>
      </c>
      <c r="AT266" s="157" t="s">
        <v>197</v>
      </c>
      <c r="AU266" s="157" t="s">
        <v>81</v>
      </c>
      <c r="AY266" s="20" t="s">
        <v>195</v>
      </c>
      <c r="BE266" s="158">
        <f t="shared" si="54"/>
        <v>0</v>
      </c>
      <c r="BF266" s="158">
        <f t="shared" si="55"/>
        <v>0</v>
      </c>
      <c r="BG266" s="158">
        <f t="shared" si="56"/>
        <v>0</v>
      </c>
      <c r="BH266" s="158">
        <f t="shared" si="57"/>
        <v>0</v>
      </c>
      <c r="BI266" s="158">
        <f t="shared" si="58"/>
        <v>0</v>
      </c>
      <c r="BJ266" s="20" t="s">
        <v>79</v>
      </c>
      <c r="BK266" s="158">
        <f t="shared" si="59"/>
        <v>0</v>
      </c>
      <c r="BL266" s="20" t="s">
        <v>79</v>
      </c>
      <c r="BM266" s="157" t="s">
        <v>7079</v>
      </c>
    </row>
    <row r="267" spans="1:65" s="2" customFormat="1" ht="24.2" customHeight="1">
      <c r="A267" s="35"/>
      <c r="B267" s="145"/>
      <c r="C267" s="146" t="s">
        <v>758</v>
      </c>
      <c r="D267" s="146" t="s">
        <v>197</v>
      </c>
      <c r="E267" s="147" t="s">
        <v>7080</v>
      </c>
      <c r="F267" s="148" t="s">
        <v>7081</v>
      </c>
      <c r="G267" s="149" t="s">
        <v>7008</v>
      </c>
      <c r="H267" s="150">
        <v>3</v>
      </c>
      <c r="I267" s="151"/>
      <c r="J267" s="152">
        <f t="shared" si="50"/>
        <v>0</v>
      </c>
      <c r="K267" s="148" t="s">
        <v>6594</v>
      </c>
      <c r="L267" s="36"/>
      <c r="M267" s="153" t="s">
        <v>3</v>
      </c>
      <c r="N267" s="154" t="s">
        <v>43</v>
      </c>
      <c r="O267" s="56"/>
      <c r="P267" s="155">
        <f t="shared" si="51"/>
        <v>0</v>
      </c>
      <c r="Q267" s="155">
        <v>2.5400969999999998E-3</v>
      </c>
      <c r="R267" s="155">
        <f t="shared" si="52"/>
        <v>7.6202909999999995E-3</v>
      </c>
      <c r="S267" s="155">
        <v>0</v>
      </c>
      <c r="T267" s="156">
        <f t="shared" si="53"/>
        <v>0</v>
      </c>
      <c r="U267" s="35"/>
      <c r="V267" s="35"/>
      <c r="W267" s="35"/>
      <c r="X267" s="35"/>
      <c r="Y267" s="35"/>
      <c r="Z267" s="35"/>
      <c r="AA267" s="35"/>
      <c r="AB267" s="35"/>
      <c r="AC267" s="35"/>
      <c r="AD267" s="35"/>
      <c r="AE267" s="35"/>
      <c r="AR267" s="157" t="s">
        <v>79</v>
      </c>
      <c r="AT267" s="157" t="s">
        <v>197</v>
      </c>
      <c r="AU267" s="157" t="s">
        <v>81</v>
      </c>
      <c r="AY267" s="20" t="s">
        <v>195</v>
      </c>
      <c r="BE267" s="158">
        <f t="shared" si="54"/>
        <v>0</v>
      </c>
      <c r="BF267" s="158">
        <f t="shared" si="55"/>
        <v>0</v>
      </c>
      <c r="BG267" s="158">
        <f t="shared" si="56"/>
        <v>0</v>
      </c>
      <c r="BH267" s="158">
        <f t="shared" si="57"/>
        <v>0</v>
      </c>
      <c r="BI267" s="158">
        <f t="shared" si="58"/>
        <v>0</v>
      </c>
      <c r="BJ267" s="20" t="s">
        <v>79</v>
      </c>
      <c r="BK267" s="158">
        <f t="shared" si="59"/>
        <v>0</v>
      </c>
      <c r="BL267" s="20" t="s">
        <v>79</v>
      </c>
      <c r="BM267" s="157" t="s">
        <v>7082</v>
      </c>
    </row>
    <row r="268" spans="1:65" s="2" customFormat="1" ht="24.2" customHeight="1">
      <c r="A268" s="35"/>
      <c r="B268" s="145"/>
      <c r="C268" s="146" t="s">
        <v>740</v>
      </c>
      <c r="D268" s="146" t="s">
        <v>197</v>
      </c>
      <c r="E268" s="147" t="s">
        <v>7083</v>
      </c>
      <c r="F268" s="148" t="s">
        <v>7084</v>
      </c>
      <c r="G268" s="149" t="s">
        <v>7008</v>
      </c>
      <c r="H268" s="150">
        <v>16</v>
      </c>
      <c r="I268" s="151"/>
      <c r="J268" s="152">
        <f t="shared" si="50"/>
        <v>0</v>
      </c>
      <c r="K268" s="148" t="s">
        <v>3</v>
      </c>
      <c r="L268" s="36"/>
      <c r="M268" s="153" t="s">
        <v>3</v>
      </c>
      <c r="N268" s="154" t="s">
        <v>43</v>
      </c>
      <c r="O268" s="56"/>
      <c r="P268" s="155">
        <f t="shared" si="51"/>
        <v>0</v>
      </c>
      <c r="Q268" s="155">
        <v>1.8E-3</v>
      </c>
      <c r="R268" s="155">
        <f t="shared" si="52"/>
        <v>2.8799999999999999E-2</v>
      </c>
      <c r="S268" s="155">
        <v>0</v>
      </c>
      <c r="T268" s="156">
        <f t="shared" si="53"/>
        <v>0</v>
      </c>
      <c r="U268" s="35"/>
      <c r="V268" s="35"/>
      <c r="W268" s="35"/>
      <c r="X268" s="35"/>
      <c r="Y268" s="35"/>
      <c r="Z268" s="35"/>
      <c r="AA268" s="35"/>
      <c r="AB268" s="35"/>
      <c r="AC268" s="35"/>
      <c r="AD268" s="35"/>
      <c r="AE268" s="35"/>
      <c r="AR268" s="157" t="s">
        <v>79</v>
      </c>
      <c r="AT268" s="157" t="s">
        <v>197</v>
      </c>
      <c r="AU268" s="157" t="s">
        <v>81</v>
      </c>
      <c r="AY268" s="20" t="s">
        <v>195</v>
      </c>
      <c r="BE268" s="158">
        <f t="shared" si="54"/>
        <v>0</v>
      </c>
      <c r="BF268" s="158">
        <f t="shared" si="55"/>
        <v>0</v>
      </c>
      <c r="BG268" s="158">
        <f t="shared" si="56"/>
        <v>0</v>
      </c>
      <c r="BH268" s="158">
        <f t="shared" si="57"/>
        <v>0</v>
      </c>
      <c r="BI268" s="158">
        <f t="shared" si="58"/>
        <v>0</v>
      </c>
      <c r="BJ268" s="20" t="s">
        <v>79</v>
      </c>
      <c r="BK268" s="158">
        <f t="shared" si="59"/>
        <v>0</v>
      </c>
      <c r="BL268" s="20" t="s">
        <v>79</v>
      </c>
      <c r="BM268" s="157" t="s">
        <v>7085</v>
      </c>
    </row>
    <row r="269" spans="1:65" s="2" customFormat="1" ht="24.2" customHeight="1">
      <c r="A269" s="35"/>
      <c r="B269" s="145"/>
      <c r="C269" s="146" t="s">
        <v>749</v>
      </c>
      <c r="D269" s="146" t="s">
        <v>197</v>
      </c>
      <c r="E269" s="147" t="s">
        <v>7086</v>
      </c>
      <c r="F269" s="148" t="s">
        <v>7087</v>
      </c>
      <c r="G269" s="149" t="s">
        <v>7008</v>
      </c>
      <c r="H269" s="150">
        <v>6</v>
      </c>
      <c r="I269" s="151"/>
      <c r="J269" s="152">
        <f t="shared" si="50"/>
        <v>0</v>
      </c>
      <c r="K269" s="148" t="s">
        <v>3</v>
      </c>
      <c r="L269" s="36"/>
      <c r="M269" s="153" t="s">
        <v>3</v>
      </c>
      <c r="N269" s="154" t="s">
        <v>43</v>
      </c>
      <c r="O269" s="56"/>
      <c r="P269" s="155">
        <f t="shared" si="51"/>
        <v>0</v>
      </c>
      <c r="Q269" s="155">
        <v>1.9599999999999999E-3</v>
      </c>
      <c r="R269" s="155">
        <f t="shared" si="52"/>
        <v>1.176E-2</v>
      </c>
      <c r="S269" s="155">
        <v>0</v>
      </c>
      <c r="T269" s="156">
        <f t="shared" si="53"/>
        <v>0</v>
      </c>
      <c r="U269" s="35"/>
      <c r="V269" s="35"/>
      <c r="W269" s="35"/>
      <c r="X269" s="35"/>
      <c r="Y269" s="35"/>
      <c r="Z269" s="35"/>
      <c r="AA269" s="35"/>
      <c r="AB269" s="35"/>
      <c r="AC269" s="35"/>
      <c r="AD269" s="35"/>
      <c r="AE269" s="35"/>
      <c r="AR269" s="157" t="s">
        <v>79</v>
      </c>
      <c r="AT269" s="157" t="s">
        <v>197</v>
      </c>
      <c r="AU269" s="157" t="s">
        <v>81</v>
      </c>
      <c r="AY269" s="20" t="s">
        <v>195</v>
      </c>
      <c r="BE269" s="158">
        <f t="shared" si="54"/>
        <v>0</v>
      </c>
      <c r="BF269" s="158">
        <f t="shared" si="55"/>
        <v>0</v>
      </c>
      <c r="BG269" s="158">
        <f t="shared" si="56"/>
        <v>0</v>
      </c>
      <c r="BH269" s="158">
        <f t="shared" si="57"/>
        <v>0</v>
      </c>
      <c r="BI269" s="158">
        <f t="shared" si="58"/>
        <v>0</v>
      </c>
      <c r="BJ269" s="20" t="s">
        <v>79</v>
      </c>
      <c r="BK269" s="158">
        <f t="shared" si="59"/>
        <v>0</v>
      </c>
      <c r="BL269" s="20" t="s">
        <v>79</v>
      </c>
      <c r="BM269" s="157" t="s">
        <v>7088</v>
      </c>
    </row>
    <row r="270" spans="1:65" s="2" customFormat="1" ht="24.2" customHeight="1">
      <c r="A270" s="35"/>
      <c r="B270" s="145"/>
      <c r="C270" s="146" t="s">
        <v>753</v>
      </c>
      <c r="D270" s="146" t="s">
        <v>197</v>
      </c>
      <c r="E270" s="147" t="s">
        <v>7089</v>
      </c>
      <c r="F270" s="148" t="s">
        <v>7090</v>
      </c>
      <c r="G270" s="149" t="s">
        <v>7008</v>
      </c>
      <c r="H270" s="150">
        <v>3</v>
      </c>
      <c r="I270" s="151"/>
      <c r="J270" s="152">
        <f t="shared" si="50"/>
        <v>0</v>
      </c>
      <c r="K270" s="148" t="s">
        <v>3</v>
      </c>
      <c r="L270" s="36"/>
      <c r="M270" s="153" t="s">
        <v>3</v>
      </c>
      <c r="N270" s="154" t="s">
        <v>43</v>
      </c>
      <c r="O270" s="56"/>
      <c r="P270" s="155">
        <f t="shared" si="51"/>
        <v>0</v>
      </c>
      <c r="Q270" s="155">
        <v>1.9599999999999999E-3</v>
      </c>
      <c r="R270" s="155">
        <f t="shared" si="52"/>
        <v>5.8799999999999998E-3</v>
      </c>
      <c r="S270" s="155">
        <v>0</v>
      </c>
      <c r="T270" s="156">
        <f t="shared" si="53"/>
        <v>0</v>
      </c>
      <c r="U270" s="35"/>
      <c r="V270" s="35"/>
      <c r="W270" s="35"/>
      <c r="X270" s="35"/>
      <c r="Y270" s="35"/>
      <c r="Z270" s="35"/>
      <c r="AA270" s="35"/>
      <c r="AB270" s="35"/>
      <c r="AC270" s="35"/>
      <c r="AD270" s="35"/>
      <c r="AE270" s="35"/>
      <c r="AR270" s="157" t="s">
        <v>79</v>
      </c>
      <c r="AT270" s="157" t="s">
        <v>197</v>
      </c>
      <c r="AU270" s="157" t="s">
        <v>81</v>
      </c>
      <c r="AY270" s="20" t="s">
        <v>195</v>
      </c>
      <c r="BE270" s="158">
        <f t="shared" si="54"/>
        <v>0</v>
      </c>
      <c r="BF270" s="158">
        <f t="shared" si="55"/>
        <v>0</v>
      </c>
      <c r="BG270" s="158">
        <f t="shared" si="56"/>
        <v>0</v>
      </c>
      <c r="BH270" s="158">
        <f t="shared" si="57"/>
        <v>0</v>
      </c>
      <c r="BI270" s="158">
        <f t="shared" si="58"/>
        <v>0</v>
      </c>
      <c r="BJ270" s="20" t="s">
        <v>79</v>
      </c>
      <c r="BK270" s="158">
        <f t="shared" si="59"/>
        <v>0</v>
      </c>
      <c r="BL270" s="20" t="s">
        <v>79</v>
      </c>
      <c r="BM270" s="157" t="s">
        <v>7091</v>
      </c>
    </row>
    <row r="271" spans="1:65" s="2" customFormat="1" ht="24.2" customHeight="1">
      <c r="A271" s="35"/>
      <c r="B271" s="145"/>
      <c r="C271" s="146" t="s">
        <v>725</v>
      </c>
      <c r="D271" s="146" t="s">
        <v>197</v>
      </c>
      <c r="E271" s="147" t="s">
        <v>7092</v>
      </c>
      <c r="F271" s="148" t="s">
        <v>7093</v>
      </c>
      <c r="G271" s="149" t="s">
        <v>7008</v>
      </c>
      <c r="H271" s="150">
        <v>15</v>
      </c>
      <c r="I271" s="151"/>
      <c r="J271" s="152">
        <f t="shared" si="50"/>
        <v>0</v>
      </c>
      <c r="K271" s="148" t="s">
        <v>6594</v>
      </c>
      <c r="L271" s="36"/>
      <c r="M271" s="153" t="s">
        <v>3</v>
      </c>
      <c r="N271" s="154" t="s">
        <v>43</v>
      </c>
      <c r="O271" s="56"/>
      <c r="P271" s="155">
        <f t="shared" si="51"/>
        <v>0</v>
      </c>
      <c r="Q271" s="155">
        <v>1.8484969999999999E-3</v>
      </c>
      <c r="R271" s="155">
        <f t="shared" si="52"/>
        <v>2.7727454999999998E-2</v>
      </c>
      <c r="S271" s="155">
        <v>0</v>
      </c>
      <c r="T271" s="156">
        <f t="shared" si="53"/>
        <v>0</v>
      </c>
      <c r="U271" s="35"/>
      <c r="V271" s="35"/>
      <c r="W271" s="35"/>
      <c r="X271" s="35"/>
      <c r="Y271" s="35"/>
      <c r="Z271" s="35"/>
      <c r="AA271" s="35"/>
      <c r="AB271" s="35"/>
      <c r="AC271" s="35"/>
      <c r="AD271" s="35"/>
      <c r="AE271" s="35"/>
      <c r="AR271" s="157" t="s">
        <v>79</v>
      </c>
      <c r="AT271" s="157" t="s">
        <v>197</v>
      </c>
      <c r="AU271" s="157" t="s">
        <v>81</v>
      </c>
      <c r="AY271" s="20" t="s">
        <v>195</v>
      </c>
      <c r="BE271" s="158">
        <f t="shared" si="54"/>
        <v>0</v>
      </c>
      <c r="BF271" s="158">
        <f t="shared" si="55"/>
        <v>0</v>
      </c>
      <c r="BG271" s="158">
        <f t="shared" si="56"/>
        <v>0</v>
      </c>
      <c r="BH271" s="158">
        <f t="shared" si="57"/>
        <v>0</v>
      </c>
      <c r="BI271" s="158">
        <f t="shared" si="58"/>
        <v>0</v>
      </c>
      <c r="BJ271" s="20" t="s">
        <v>79</v>
      </c>
      <c r="BK271" s="158">
        <f t="shared" si="59"/>
        <v>0</v>
      </c>
      <c r="BL271" s="20" t="s">
        <v>79</v>
      </c>
      <c r="BM271" s="157" t="s">
        <v>7094</v>
      </c>
    </row>
    <row r="272" spans="1:65" s="2" customFormat="1" ht="14.45" customHeight="1">
      <c r="A272" s="35"/>
      <c r="B272" s="145"/>
      <c r="C272" s="146" t="s">
        <v>454</v>
      </c>
      <c r="D272" s="146" t="s">
        <v>197</v>
      </c>
      <c r="E272" s="147" t="s">
        <v>7095</v>
      </c>
      <c r="F272" s="148" t="s">
        <v>7096</v>
      </c>
      <c r="G272" s="149" t="s">
        <v>467</v>
      </c>
      <c r="H272" s="150">
        <v>75</v>
      </c>
      <c r="I272" s="151"/>
      <c r="J272" s="152">
        <f t="shared" si="50"/>
        <v>0</v>
      </c>
      <c r="K272" s="148" t="s">
        <v>3</v>
      </c>
      <c r="L272" s="36"/>
      <c r="M272" s="153" t="s">
        <v>3</v>
      </c>
      <c r="N272" s="154" t="s">
        <v>43</v>
      </c>
      <c r="O272" s="56"/>
      <c r="P272" s="155">
        <f t="shared" si="51"/>
        <v>0</v>
      </c>
      <c r="Q272" s="155">
        <v>9.0000000000000006E-5</v>
      </c>
      <c r="R272" s="155">
        <f t="shared" si="52"/>
        <v>6.7500000000000008E-3</v>
      </c>
      <c r="S272" s="155">
        <v>0</v>
      </c>
      <c r="T272" s="156">
        <f t="shared" si="53"/>
        <v>0</v>
      </c>
      <c r="U272" s="35"/>
      <c r="V272" s="35"/>
      <c r="W272" s="35"/>
      <c r="X272" s="35"/>
      <c r="Y272" s="35"/>
      <c r="Z272" s="35"/>
      <c r="AA272" s="35"/>
      <c r="AB272" s="35"/>
      <c r="AC272" s="35"/>
      <c r="AD272" s="35"/>
      <c r="AE272" s="35"/>
      <c r="AR272" s="157" t="s">
        <v>79</v>
      </c>
      <c r="AT272" s="157" t="s">
        <v>197</v>
      </c>
      <c r="AU272" s="157" t="s">
        <v>81</v>
      </c>
      <c r="AY272" s="20" t="s">
        <v>195</v>
      </c>
      <c r="BE272" s="158">
        <f t="shared" si="54"/>
        <v>0</v>
      </c>
      <c r="BF272" s="158">
        <f t="shared" si="55"/>
        <v>0</v>
      </c>
      <c r="BG272" s="158">
        <f t="shared" si="56"/>
        <v>0</v>
      </c>
      <c r="BH272" s="158">
        <f t="shared" si="57"/>
        <v>0</v>
      </c>
      <c r="BI272" s="158">
        <f t="shared" si="58"/>
        <v>0</v>
      </c>
      <c r="BJ272" s="20" t="s">
        <v>79</v>
      </c>
      <c r="BK272" s="158">
        <f t="shared" si="59"/>
        <v>0</v>
      </c>
      <c r="BL272" s="20" t="s">
        <v>79</v>
      </c>
      <c r="BM272" s="157" t="s">
        <v>7097</v>
      </c>
    </row>
    <row r="273" spans="1:65" s="2" customFormat="1" ht="14.45" customHeight="1">
      <c r="A273" s="35"/>
      <c r="B273" s="145"/>
      <c r="C273" s="146" t="s">
        <v>522</v>
      </c>
      <c r="D273" s="146" t="s">
        <v>197</v>
      </c>
      <c r="E273" s="147" t="s">
        <v>7098</v>
      </c>
      <c r="F273" s="148" t="s">
        <v>7099</v>
      </c>
      <c r="G273" s="149" t="s">
        <v>4903</v>
      </c>
      <c r="H273" s="150">
        <v>2</v>
      </c>
      <c r="I273" s="151"/>
      <c r="J273" s="152">
        <f t="shared" si="50"/>
        <v>0</v>
      </c>
      <c r="K273" s="148" t="s">
        <v>3</v>
      </c>
      <c r="L273" s="36"/>
      <c r="M273" s="153" t="s">
        <v>3</v>
      </c>
      <c r="N273" s="154" t="s">
        <v>43</v>
      </c>
      <c r="O273" s="56"/>
      <c r="P273" s="155">
        <f t="shared" si="51"/>
        <v>0</v>
      </c>
      <c r="Q273" s="155">
        <v>0</v>
      </c>
      <c r="R273" s="155">
        <f t="shared" si="52"/>
        <v>0</v>
      </c>
      <c r="S273" s="155">
        <v>0</v>
      </c>
      <c r="T273" s="156">
        <f t="shared" si="53"/>
        <v>0</v>
      </c>
      <c r="U273" s="35"/>
      <c r="V273" s="35"/>
      <c r="W273" s="35"/>
      <c r="X273" s="35"/>
      <c r="Y273" s="35"/>
      <c r="Z273" s="35"/>
      <c r="AA273" s="35"/>
      <c r="AB273" s="35"/>
      <c r="AC273" s="35"/>
      <c r="AD273" s="35"/>
      <c r="AE273" s="35"/>
      <c r="AR273" s="157" t="s">
        <v>79</v>
      </c>
      <c r="AT273" s="157" t="s">
        <v>197</v>
      </c>
      <c r="AU273" s="157" t="s">
        <v>81</v>
      </c>
      <c r="AY273" s="20" t="s">
        <v>195</v>
      </c>
      <c r="BE273" s="158">
        <f t="shared" si="54"/>
        <v>0</v>
      </c>
      <c r="BF273" s="158">
        <f t="shared" si="55"/>
        <v>0</v>
      </c>
      <c r="BG273" s="158">
        <f t="shared" si="56"/>
        <v>0</v>
      </c>
      <c r="BH273" s="158">
        <f t="shared" si="57"/>
        <v>0</v>
      </c>
      <c r="BI273" s="158">
        <f t="shared" si="58"/>
        <v>0</v>
      </c>
      <c r="BJ273" s="20" t="s">
        <v>79</v>
      </c>
      <c r="BK273" s="158">
        <f t="shared" si="59"/>
        <v>0</v>
      </c>
      <c r="BL273" s="20" t="s">
        <v>79</v>
      </c>
      <c r="BM273" s="157" t="s">
        <v>7100</v>
      </c>
    </row>
    <row r="274" spans="1:65" s="2" customFormat="1" ht="14.45" customHeight="1">
      <c r="A274" s="35"/>
      <c r="B274" s="145"/>
      <c r="C274" s="146" t="s">
        <v>542</v>
      </c>
      <c r="D274" s="146" t="s">
        <v>197</v>
      </c>
      <c r="E274" s="147" t="s">
        <v>7101</v>
      </c>
      <c r="F274" s="148" t="s">
        <v>7102</v>
      </c>
      <c r="G274" s="149" t="s">
        <v>4903</v>
      </c>
      <c r="H274" s="150">
        <v>1</v>
      </c>
      <c r="I274" s="151"/>
      <c r="J274" s="152">
        <f t="shared" si="50"/>
        <v>0</v>
      </c>
      <c r="K274" s="148" t="s">
        <v>3</v>
      </c>
      <c r="L274" s="36"/>
      <c r="M274" s="153" t="s">
        <v>3</v>
      </c>
      <c r="N274" s="154" t="s">
        <v>43</v>
      </c>
      <c r="O274" s="56"/>
      <c r="P274" s="155">
        <f t="shared" si="51"/>
        <v>0</v>
      </c>
      <c r="Q274" s="155">
        <v>0</v>
      </c>
      <c r="R274" s="155">
        <f t="shared" si="52"/>
        <v>0</v>
      </c>
      <c r="S274" s="155">
        <v>0</v>
      </c>
      <c r="T274" s="156">
        <f t="shared" si="53"/>
        <v>0</v>
      </c>
      <c r="U274" s="35"/>
      <c r="V274" s="35"/>
      <c r="W274" s="35"/>
      <c r="X274" s="35"/>
      <c r="Y274" s="35"/>
      <c r="Z274" s="35"/>
      <c r="AA274" s="35"/>
      <c r="AB274" s="35"/>
      <c r="AC274" s="35"/>
      <c r="AD274" s="35"/>
      <c r="AE274" s="35"/>
      <c r="AR274" s="157" t="s">
        <v>79</v>
      </c>
      <c r="AT274" s="157" t="s">
        <v>197</v>
      </c>
      <c r="AU274" s="157" t="s">
        <v>81</v>
      </c>
      <c r="AY274" s="20" t="s">
        <v>195</v>
      </c>
      <c r="BE274" s="158">
        <f t="shared" si="54"/>
        <v>0</v>
      </c>
      <c r="BF274" s="158">
        <f t="shared" si="55"/>
        <v>0</v>
      </c>
      <c r="BG274" s="158">
        <f t="shared" si="56"/>
        <v>0</v>
      </c>
      <c r="BH274" s="158">
        <f t="shared" si="57"/>
        <v>0</v>
      </c>
      <c r="BI274" s="158">
        <f t="shared" si="58"/>
        <v>0</v>
      </c>
      <c r="BJ274" s="20" t="s">
        <v>79</v>
      </c>
      <c r="BK274" s="158">
        <f t="shared" si="59"/>
        <v>0</v>
      </c>
      <c r="BL274" s="20" t="s">
        <v>79</v>
      </c>
      <c r="BM274" s="157" t="s">
        <v>7103</v>
      </c>
    </row>
    <row r="275" spans="1:65" s="2" customFormat="1" ht="14.45" customHeight="1">
      <c r="A275" s="35"/>
      <c r="B275" s="145"/>
      <c r="C275" s="146" t="s">
        <v>624</v>
      </c>
      <c r="D275" s="146" t="s">
        <v>197</v>
      </c>
      <c r="E275" s="147" t="s">
        <v>7104</v>
      </c>
      <c r="F275" s="148" t="s">
        <v>7105</v>
      </c>
      <c r="G275" s="149" t="s">
        <v>4903</v>
      </c>
      <c r="H275" s="150">
        <v>1</v>
      </c>
      <c r="I275" s="151"/>
      <c r="J275" s="152">
        <f t="shared" si="50"/>
        <v>0</v>
      </c>
      <c r="K275" s="148" t="s">
        <v>3</v>
      </c>
      <c r="L275" s="36"/>
      <c r="M275" s="153" t="s">
        <v>3</v>
      </c>
      <c r="N275" s="154" t="s">
        <v>43</v>
      </c>
      <c r="O275" s="56"/>
      <c r="P275" s="155">
        <f t="shared" si="51"/>
        <v>0</v>
      </c>
      <c r="Q275" s="155">
        <v>0</v>
      </c>
      <c r="R275" s="155">
        <f t="shared" si="52"/>
        <v>0</v>
      </c>
      <c r="S275" s="155">
        <v>0</v>
      </c>
      <c r="T275" s="156">
        <f t="shared" si="53"/>
        <v>0</v>
      </c>
      <c r="U275" s="35"/>
      <c r="V275" s="35"/>
      <c r="W275" s="35"/>
      <c r="X275" s="35"/>
      <c r="Y275" s="35"/>
      <c r="Z275" s="35"/>
      <c r="AA275" s="35"/>
      <c r="AB275" s="35"/>
      <c r="AC275" s="35"/>
      <c r="AD275" s="35"/>
      <c r="AE275" s="35"/>
      <c r="AR275" s="157" t="s">
        <v>79</v>
      </c>
      <c r="AT275" s="157" t="s">
        <v>197</v>
      </c>
      <c r="AU275" s="157" t="s">
        <v>81</v>
      </c>
      <c r="AY275" s="20" t="s">
        <v>195</v>
      </c>
      <c r="BE275" s="158">
        <f t="shared" si="54"/>
        <v>0</v>
      </c>
      <c r="BF275" s="158">
        <f t="shared" si="55"/>
        <v>0</v>
      </c>
      <c r="BG275" s="158">
        <f t="shared" si="56"/>
        <v>0</v>
      </c>
      <c r="BH275" s="158">
        <f t="shared" si="57"/>
        <v>0</v>
      </c>
      <c r="BI275" s="158">
        <f t="shared" si="58"/>
        <v>0</v>
      </c>
      <c r="BJ275" s="20" t="s">
        <v>79</v>
      </c>
      <c r="BK275" s="158">
        <f t="shared" si="59"/>
        <v>0</v>
      </c>
      <c r="BL275" s="20" t="s">
        <v>79</v>
      </c>
      <c r="BM275" s="157" t="s">
        <v>7106</v>
      </c>
    </row>
    <row r="276" spans="1:65" s="2" customFormat="1" ht="14.45" customHeight="1">
      <c r="A276" s="35"/>
      <c r="B276" s="145"/>
      <c r="C276" s="146" t="s">
        <v>701</v>
      </c>
      <c r="D276" s="146" t="s">
        <v>197</v>
      </c>
      <c r="E276" s="147" t="s">
        <v>7107</v>
      </c>
      <c r="F276" s="148" t="s">
        <v>7108</v>
      </c>
      <c r="G276" s="149" t="s">
        <v>4903</v>
      </c>
      <c r="H276" s="150">
        <v>2</v>
      </c>
      <c r="I276" s="151"/>
      <c r="J276" s="152">
        <f t="shared" si="50"/>
        <v>0</v>
      </c>
      <c r="K276" s="148" t="s">
        <v>3</v>
      </c>
      <c r="L276" s="36"/>
      <c r="M276" s="153" t="s">
        <v>3</v>
      </c>
      <c r="N276" s="154" t="s">
        <v>43</v>
      </c>
      <c r="O276" s="56"/>
      <c r="P276" s="155">
        <f t="shared" si="51"/>
        <v>0</v>
      </c>
      <c r="Q276" s="155">
        <v>0</v>
      </c>
      <c r="R276" s="155">
        <f t="shared" si="52"/>
        <v>0</v>
      </c>
      <c r="S276" s="155">
        <v>0</v>
      </c>
      <c r="T276" s="156">
        <f t="shared" si="53"/>
        <v>0</v>
      </c>
      <c r="U276" s="35"/>
      <c r="V276" s="35"/>
      <c r="W276" s="35"/>
      <c r="X276" s="35"/>
      <c r="Y276" s="35"/>
      <c r="Z276" s="35"/>
      <c r="AA276" s="35"/>
      <c r="AB276" s="35"/>
      <c r="AC276" s="35"/>
      <c r="AD276" s="35"/>
      <c r="AE276" s="35"/>
      <c r="AR276" s="157" t="s">
        <v>79</v>
      </c>
      <c r="AT276" s="157" t="s">
        <v>197</v>
      </c>
      <c r="AU276" s="157" t="s">
        <v>81</v>
      </c>
      <c r="AY276" s="20" t="s">
        <v>195</v>
      </c>
      <c r="BE276" s="158">
        <f t="shared" si="54"/>
        <v>0</v>
      </c>
      <c r="BF276" s="158">
        <f t="shared" si="55"/>
        <v>0</v>
      </c>
      <c r="BG276" s="158">
        <f t="shared" si="56"/>
        <v>0</v>
      </c>
      <c r="BH276" s="158">
        <f t="shared" si="57"/>
        <v>0</v>
      </c>
      <c r="BI276" s="158">
        <f t="shared" si="58"/>
        <v>0</v>
      </c>
      <c r="BJ276" s="20" t="s">
        <v>79</v>
      </c>
      <c r="BK276" s="158">
        <f t="shared" si="59"/>
        <v>0</v>
      </c>
      <c r="BL276" s="20" t="s">
        <v>79</v>
      </c>
      <c r="BM276" s="157" t="s">
        <v>7109</v>
      </c>
    </row>
    <row r="277" spans="1:65" s="2" customFormat="1" ht="14.45" customHeight="1">
      <c r="A277" s="35"/>
      <c r="B277" s="145"/>
      <c r="C277" s="146" t="s">
        <v>731</v>
      </c>
      <c r="D277" s="146" t="s">
        <v>197</v>
      </c>
      <c r="E277" s="147" t="s">
        <v>7110</v>
      </c>
      <c r="F277" s="148" t="s">
        <v>7111</v>
      </c>
      <c r="G277" s="149" t="s">
        <v>4903</v>
      </c>
      <c r="H277" s="150">
        <v>15</v>
      </c>
      <c r="I277" s="151"/>
      <c r="J277" s="152">
        <f t="shared" si="50"/>
        <v>0</v>
      </c>
      <c r="K277" s="148" t="s">
        <v>3</v>
      </c>
      <c r="L277" s="36"/>
      <c r="M277" s="153" t="s">
        <v>3</v>
      </c>
      <c r="N277" s="154" t="s">
        <v>43</v>
      </c>
      <c r="O277" s="56"/>
      <c r="P277" s="155">
        <f t="shared" si="51"/>
        <v>0</v>
      </c>
      <c r="Q277" s="155">
        <v>0</v>
      </c>
      <c r="R277" s="155">
        <f t="shared" si="52"/>
        <v>0</v>
      </c>
      <c r="S277" s="155">
        <v>0</v>
      </c>
      <c r="T277" s="156">
        <f t="shared" si="53"/>
        <v>0</v>
      </c>
      <c r="U277" s="35"/>
      <c r="V277" s="35"/>
      <c r="W277" s="35"/>
      <c r="X277" s="35"/>
      <c r="Y277" s="35"/>
      <c r="Z277" s="35"/>
      <c r="AA277" s="35"/>
      <c r="AB277" s="35"/>
      <c r="AC277" s="35"/>
      <c r="AD277" s="35"/>
      <c r="AE277" s="35"/>
      <c r="AR277" s="157" t="s">
        <v>79</v>
      </c>
      <c r="AT277" s="157" t="s">
        <v>197</v>
      </c>
      <c r="AU277" s="157" t="s">
        <v>81</v>
      </c>
      <c r="AY277" s="20" t="s">
        <v>195</v>
      </c>
      <c r="BE277" s="158">
        <f t="shared" si="54"/>
        <v>0</v>
      </c>
      <c r="BF277" s="158">
        <f t="shared" si="55"/>
        <v>0</v>
      </c>
      <c r="BG277" s="158">
        <f t="shared" si="56"/>
        <v>0</v>
      </c>
      <c r="BH277" s="158">
        <f t="shared" si="57"/>
        <v>0</v>
      </c>
      <c r="BI277" s="158">
        <f t="shared" si="58"/>
        <v>0</v>
      </c>
      <c r="BJ277" s="20" t="s">
        <v>79</v>
      </c>
      <c r="BK277" s="158">
        <f t="shared" si="59"/>
        <v>0</v>
      </c>
      <c r="BL277" s="20" t="s">
        <v>79</v>
      </c>
      <c r="BM277" s="157" t="s">
        <v>7112</v>
      </c>
    </row>
    <row r="278" spans="1:65" s="2" customFormat="1" ht="24.2" customHeight="1">
      <c r="A278" s="35"/>
      <c r="B278" s="145"/>
      <c r="C278" s="146" t="s">
        <v>369</v>
      </c>
      <c r="D278" s="146" t="s">
        <v>197</v>
      </c>
      <c r="E278" s="147" t="s">
        <v>7113</v>
      </c>
      <c r="F278" s="148" t="s">
        <v>7114</v>
      </c>
      <c r="G278" s="149" t="s">
        <v>262</v>
      </c>
      <c r="H278" s="150">
        <v>1.764</v>
      </c>
      <c r="I278" s="151"/>
      <c r="J278" s="152">
        <f t="shared" si="50"/>
        <v>0</v>
      </c>
      <c r="K278" s="148" t="s">
        <v>6594</v>
      </c>
      <c r="L278" s="36"/>
      <c r="M278" s="153" t="s">
        <v>3</v>
      </c>
      <c r="N278" s="154" t="s">
        <v>43</v>
      </c>
      <c r="O278" s="56"/>
      <c r="P278" s="155">
        <f t="shared" si="51"/>
        <v>0</v>
      </c>
      <c r="Q278" s="155">
        <v>0</v>
      </c>
      <c r="R278" s="155">
        <f t="shared" si="52"/>
        <v>0</v>
      </c>
      <c r="S278" s="155">
        <v>0</v>
      </c>
      <c r="T278" s="156">
        <f t="shared" si="53"/>
        <v>0</v>
      </c>
      <c r="U278" s="35"/>
      <c r="V278" s="35"/>
      <c r="W278" s="35"/>
      <c r="X278" s="35"/>
      <c r="Y278" s="35"/>
      <c r="Z278" s="35"/>
      <c r="AA278" s="35"/>
      <c r="AB278" s="35"/>
      <c r="AC278" s="35"/>
      <c r="AD278" s="35"/>
      <c r="AE278" s="35"/>
      <c r="AR278" s="157" t="s">
        <v>79</v>
      </c>
      <c r="AT278" s="157" t="s">
        <v>197</v>
      </c>
      <c r="AU278" s="157" t="s">
        <v>81</v>
      </c>
      <c r="AY278" s="20" t="s">
        <v>195</v>
      </c>
      <c r="BE278" s="158">
        <f t="shared" si="54"/>
        <v>0</v>
      </c>
      <c r="BF278" s="158">
        <f t="shared" si="55"/>
        <v>0</v>
      </c>
      <c r="BG278" s="158">
        <f t="shared" si="56"/>
        <v>0</v>
      </c>
      <c r="BH278" s="158">
        <f t="shared" si="57"/>
        <v>0</v>
      </c>
      <c r="BI278" s="158">
        <f t="shared" si="58"/>
        <v>0</v>
      </c>
      <c r="BJ278" s="20" t="s">
        <v>79</v>
      </c>
      <c r="BK278" s="158">
        <f t="shared" si="59"/>
        <v>0</v>
      </c>
      <c r="BL278" s="20" t="s">
        <v>79</v>
      </c>
      <c r="BM278" s="157" t="s">
        <v>7115</v>
      </c>
    </row>
    <row r="279" spans="1:65" s="12" customFormat="1" ht="22.9" customHeight="1">
      <c r="B279" s="132"/>
      <c r="D279" s="133" t="s">
        <v>71</v>
      </c>
      <c r="E279" s="143" t="s">
        <v>4786</v>
      </c>
      <c r="F279" s="143" t="s">
        <v>7116</v>
      </c>
      <c r="I279" s="135"/>
      <c r="J279" s="144">
        <f>BK279</f>
        <v>0</v>
      </c>
      <c r="L279" s="132"/>
      <c r="M279" s="137"/>
      <c r="N279" s="138"/>
      <c r="O279" s="138"/>
      <c r="P279" s="139">
        <f>SUM(P280:P282)</f>
        <v>0</v>
      </c>
      <c r="Q279" s="138"/>
      <c r="R279" s="139">
        <f>SUM(R280:R282)</f>
        <v>0.2208</v>
      </c>
      <c r="S279" s="138"/>
      <c r="T279" s="140">
        <f>SUM(T280:T282)</f>
        <v>0</v>
      </c>
      <c r="AR279" s="133" t="s">
        <v>81</v>
      </c>
      <c r="AT279" s="141" t="s">
        <v>71</v>
      </c>
      <c r="AU279" s="141" t="s">
        <v>79</v>
      </c>
      <c r="AY279" s="133" t="s">
        <v>195</v>
      </c>
      <c r="BK279" s="142">
        <f>SUM(BK280:BK282)</f>
        <v>0</v>
      </c>
    </row>
    <row r="280" spans="1:65" s="2" customFormat="1" ht="24.2" customHeight="1">
      <c r="A280" s="35"/>
      <c r="B280" s="145"/>
      <c r="C280" s="146" t="s">
        <v>413</v>
      </c>
      <c r="D280" s="146" t="s">
        <v>197</v>
      </c>
      <c r="E280" s="147" t="s">
        <v>7117</v>
      </c>
      <c r="F280" s="148" t="s">
        <v>7118</v>
      </c>
      <c r="G280" s="149" t="s">
        <v>7008</v>
      </c>
      <c r="H280" s="150">
        <v>18</v>
      </c>
      <c r="I280" s="151"/>
      <c r="J280" s="152">
        <f>ROUND(I280*H280,2)</f>
        <v>0</v>
      </c>
      <c r="K280" s="148" t="s">
        <v>6594</v>
      </c>
      <c r="L280" s="36"/>
      <c r="M280" s="153" t="s">
        <v>3</v>
      </c>
      <c r="N280" s="154" t="s">
        <v>43</v>
      </c>
      <c r="O280" s="56"/>
      <c r="P280" s="155">
        <f>O280*H280</f>
        <v>0</v>
      </c>
      <c r="Q280" s="155">
        <v>9.1999999999999998E-3</v>
      </c>
      <c r="R280" s="155">
        <f>Q280*H280</f>
        <v>0.1656</v>
      </c>
      <c r="S280" s="155">
        <v>0</v>
      </c>
      <c r="T280" s="156">
        <f>S280*H280</f>
        <v>0</v>
      </c>
      <c r="U280" s="35"/>
      <c r="V280" s="35"/>
      <c r="W280" s="35"/>
      <c r="X280" s="35"/>
      <c r="Y280" s="35"/>
      <c r="Z280" s="35"/>
      <c r="AA280" s="35"/>
      <c r="AB280" s="35"/>
      <c r="AC280" s="35"/>
      <c r="AD280" s="35"/>
      <c r="AE280" s="35"/>
      <c r="AR280" s="157" t="s">
        <v>79</v>
      </c>
      <c r="AT280" s="157" t="s">
        <v>197</v>
      </c>
      <c r="AU280" s="157" t="s">
        <v>81</v>
      </c>
      <c r="AY280" s="20" t="s">
        <v>195</v>
      </c>
      <c r="BE280" s="158">
        <f>IF(N280="základní",J280,0)</f>
        <v>0</v>
      </c>
      <c r="BF280" s="158">
        <f>IF(N280="snížená",J280,0)</f>
        <v>0</v>
      </c>
      <c r="BG280" s="158">
        <f>IF(N280="zákl. přenesená",J280,0)</f>
        <v>0</v>
      </c>
      <c r="BH280" s="158">
        <f>IF(N280="sníž. přenesená",J280,0)</f>
        <v>0</v>
      </c>
      <c r="BI280" s="158">
        <f>IF(N280="nulová",J280,0)</f>
        <v>0</v>
      </c>
      <c r="BJ280" s="20" t="s">
        <v>79</v>
      </c>
      <c r="BK280" s="158">
        <f>ROUND(I280*H280,2)</f>
        <v>0</v>
      </c>
      <c r="BL280" s="20" t="s">
        <v>79</v>
      </c>
      <c r="BM280" s="157" t="s">
        <v>7119</v>
      </c>
    </row>
    <row r="281" spans="1:65" s="2" customFormat="1" ht="37.9" customHeight="1">
      <c r="A281" s="35"/>
      <c r="B281" s="145"/>
      <c r="C281" s="146" t="s">
        <v>419</v>
      </c>
      <c r="D281" s="146" t="s">
        <v>197</v>
      </c>
      <c r="E281" s="147" t="s">
        <v>7120</v>
      </c>
      <c r="F281" s="148" t="s">
        <v>7121</v>
      </c>
      <c r="G281" s="149" t="s">
        <v>7008</v>
      </c>
      <c r="H281" s="150">
        <v>6</v>
      </c>
      <c r="I281" s="151"/>
      <c r="J281" s="152">
        <f>ROUND(I281*H281,2)</f>
        <v>0</v>
      </c>
      <c r="K281" s="148" t="s">
        <v>3</v>
      </c>
      <c r="L281" s="36"/>
      <c r="M281" s="153" t="s">
        <v>3</v>
      </c>
      <c r="N281" s="154" t="s">
        <v>43</v>
      </c>
      <c r="O281" s="56"/>
      <c r="P281" s="155">
        <f>O281*H281</f>
        <v>0</v>
      </c>
      <c r="Q281" s="155">
        <v>9.1999999999999998E-3</v>
      </c>
      <c r="R281" s="155">
        <f>Q281*H281</f>
        <v>5.5199999999999999E-2</v>
      </c>
      <c r="S281" s="155">
        <v>0</v>
      </c>
      <c r="T281" s="156">
        <f>S281*H281</f>
        <v>0</v>
      </c>
      <c r="U281" s="35"/>
      <c r="V281" s="35"/>
      <c r="W281" s="35"/>
      <c r="X281" s="35"/>
      <c r="Y281" s="35"/>
      <c r="Z281" s="35"/>
      <c r="AA281" s="35"/>
      <c r="AB281" s="35"/>
      <c r="AC281" s="35"/>
      <c r="AD281" s="35"/>
      <c r="AE281" s="35"/>
      <c r="AR281" s="157" t="s">
        <v>79</v>
      </c>
      <c r="AT281" s="157" t="s">
        <v>197</v>
      </c>
      <c r="AU281" s="157" t="s">
        <v>81</v>
      </c>
      <c r="AY281" s="20" t="s">
        <v>195</v>
      </c>
      <c r="BE281" s="158">
        <f>IF(N281="základní",J281,0)</f>
        <v>0</v>
      </c>
      <c r="BF281" s="158">
        <f>IF(N281="snížená",J281,0)</f>
        <v>0</v>
      </c>
      <c r="BG281" s="158">
        <f>IF(N281="zákl. přenesená",J281,0)</f>
        <v>0</v>
      </c>
      <c r="BH281" s="158">
        <f>IF(N281="sníž. přenesená",J281,0)</f>
        <v>0</v>
      </c>
      <c r="BI281" s="158">
        <f>IF(N281="nulová",J281,0)</f>
        <v>0</v>
      </c>
      <c r="BJ281" s="20" t="s">
        <v>79</v>
      </c>
      <c r="BK281" s="158">
        <f>ROUND(I281*H281,2)</f>
        <v>0</v>
      </c>
      <c r="BL281" s="20" t="s">
        <v>79</v>
      </c>
      <c r="BM281" s="157" t="s">
        <v>7122</v>
      </c>
    </row>
    <row r="282" spans="1:65" s="2" customFormat="1" ht="24.2" customHeight="1">
      <c r="A282" s="35"/>
      <c r="B282" s="145"/>
      <c r="C282" s="146" t="s">
        <v>375</v>
      </c>
      <c r="D282" s="146" t="s">
        <v>197</v>
      </c>
      <c r="E282" s="147" t="s">
        <v>7123</v>
      </c>
      <c r="F282" s="148" t="s">
        <v>7124</v>
      </c>
      <c r="G282" s="149" t="s">
        <v>262</v>
      </c>
      <c r="H282" s="150">
        <v>0.23899999999999999</v>
      </c>
      <c r="I282" s="151"/>
      <c r="J282" s="152">
        <f>ROUND(I282*H282,2)</f>
        <v>0</v>
      </c>
      <c r="K282" s="148" t="s">
        <v>6594</v>
      </c>
      <c r="L282" s="36"/>
      <c r="M282" s="153" t="s">
        <v>3</v>
      </c>
      <c r="N282" s="154" t="s">
        <v>43</v>
      </c>
      <c r="O282" s="56"/>
      <c r="P282" s="155">
        <f>O282*H282</f>
        <v>0</v>
      </c>
      <c r="Q282" s="155">
        <v>0</v>
      </c>
      <c r="R282" s="155">
        <f>Q282*H282</f>
        <v>0</v>
      </c>
      <c r="S282" s="155">
        <v>0</v>
      </c>
      <c r="T282" s="156">
        <f>S282*H282</f>
        <v>0</v>
      </c>
      <c r="U282" s="35"/>
      <c r="V282" s="35"/>
      <c r="W282" s="35"/>
      <c r="X282" s="35"/>
      <c r="Y282" s="35"/>
      <c r="Z282" s="35"/>
      <c r="AA282" s="35"/>
      <c r="AB282" s="35"/>
      <c r="AC282" s="35"/>
      <c r="AD282" s="35"/>
      <c r="AE282" s="35"/>
      <c r="AR282" s="157" t="s">
        <v>79</v>
      </c>
      <c r="AT282" s="157" t="s">
        <v>197</v>
      </c>
      <c r="AU282" s="157" t="s">
        <v>81</v>
      </c>
      <c r="AY282" s="20" t="s">
        <v>195</v>
      </c>
      <c r="BE282" s="158">
        <f>IF(N282="základní",J282,0)</f>
        <v>0</v>
      </c>
      <c r="BF282" s="158">
        <f>IF(N282="snížená",J282,0)</f>
        <v>0</v>
      </c>
      <c r="BG282" s="158">
        <f>IF(N282="zákl. přenesená",J282,0)</f>
        <v>0</v>
      </c>
      <c r="BH282" s="158">
        <f>IF(N282="sníž. přenesená",J282,0)</f>
        <v>0</v>
      </c>
      <c r="BI282" s="158">
        <f>IF(N282="nulová",J282,0)</f>
        <v>0</v>
      </c>
      <c r="BJ282" s="20" t="s">
        <v>79</v>
      </c>
      <c r="BK282" s="158">
        <f>ROUND(I282*H282,2)</f>
        <v>0</v>
      </c>
      <c r="BL282" s="20" t="s">
        <v>79</v>
      </c>
      <c r="BM282" s="157" t="s">
        <v>7125</v>
      </c>
    </row>
    <row r="283" spans="1:65" s="12" customFormat="1" ht="22.9" customHeight="1">
      <c r="B283" s="132"/>
      <c r="D283" s="133" t="s">
        <v>71</v>
      </c>
      <c r="E283" s="143" t="s">
        <v>2805</v>
      </c>
      <c r="F283" s="143" t="s">
        <v>2806</v>
      </c>
      <c r="I283" s="135"/>
      <c r="J283" s="144">
        <f>BK283</f>
        <v>0</v>
      </c>
      <c r="L283" s="132"/>
      <c r="M283" s="137"/>
      <c r="N283" s="138"/>
      <c r="O283" s="138"/>
      <c r="P283" s="139">
        <f>SUM(P284:P287)</f>
        <v>0</v>
      </c>
      <c r="Q283" s="138"/>
      <c r="R283" s="139">
        <f>SUM(R284:R287)</f>
        <v>4.5199999999999997E-2</v>
      </c>
      <c r="S283" s="138"/>
      <c r="T283" s="140">
        <f>SUM(T284:T287)</f>
        <v>0</v>
      </c>
      <c r="AR283" s="133" t="s">
        <v>81</v>
      </c>
      <c r="AT283" s="141" t="s">
        <v>71</v>
      </c>
      <c r="AU283" s="141" t="s">
        <v>79</v>
      </c>
      <c r="AY283" s="133" t="s">
        <v>195</v>
      </c>
      <c r="BK283" s="142">
        <f>SUM(BK284:BK287)</f>
        <v>0</v>
      </c>
    </row>
    <row r="284" spans="1:65" s="2" customFormat="1" ht="24.2" customHeight="1">
      <c r="A284" s="35"/>
      <c r="B284" s="145"/>
      <c r="C284" s="146" t="s">
        <v>385</v>
      </c>
      <c r="D284" s="146" t="s">
        <v>197</v>
      </c>
      <c r="E284" s="147" t="s">
        <v>7126</v>
      </c>
      <c r="F284" s="148" t="s">
        <v>7127</v>
      </c>
      <c r="G284" s="149" t="s">
        <v>467</v>
      </c>
      <c r="H284" s="150">
        <v>18</v>
      </c>
      <c r="I284" s="151"/>
      <c r="J284" s="152">
        <f>ROUND(I284*H284,2)</f>
        <v>0</v>
      </c>
      <c r="K284" s="148" t="s">
        <v>3</v>
      </c>
      <c r="L284" s="36"/>
      <c r="M284" s="153" t="s">
        <v>3</v>
      </c>
      <c r="N284" s="154" t="s">
        <v>43</v>
      </c>
      <c r="O284" s="56"/>
      <c r="P284" s="155">
        <f>O284*H284</f>
        <v>0</v>
      </c>
      <c r="Q284" s="155">
        <v>2.0000000000000001E-4</v>
      </c>
      <c r="R284" s="155">
        <f>Q284*H284</f>
        <v>3.6000000000000003E-3</v>
      </c>
      <c r="S284" s="155">
        <v>0</v>
      </c>
      <c r="T284" s="156">
        <f>S284*H284</f>
        <v>0</v>
      </c>
      <c r="U284" s="35"/>
      <c r="V284" s="35"/>
      <c r="W284" s="35"/>
      <c r="X284" s="35"/>
      <c r="Y284" s="35"/>
      <c r="Z284" s="35"/>
      <c r="AA284" s="35"/>
      <c r="AB284" s="35"/>
      <c r="AC284" s="35"/>
      <c r="AD284" s="35"/>
      <c r="AE284" s="35"/>
      <c r="AR284" s="157" t="s">
        <v>79</v>
      </c>
      <c r="AT284" s="157" t="s">
        <v>197</v>
      </c>
      <c r="AU284" s="157" t="s">
        <v>81</v>
      </c>
      <c r="AY284" s="20" t="s">
        <v>195</v>
      </c>
      <c r="BE284" s="158">
        <f>IF(N284="základní",J284,0)</f>
        <v>0</v>
      </c>
      <c r="BF284" s="158">
        <f>IF(N284="snížená",J284,0)</f>
        <v>0</v>
      </c>
      <c r="BG284" s="158">
        <f>IF(N284="zákl. přenesená",J284,0)</f>
        <v>0</v>
      </c>
      <c r="BH284" s="158">
        <f>IF(N284="sníž. přenesená",J284,0)</f>
        <v>0</v>
      </c>
      <c r="BI284" s="158">
        <f>IF(N284="nulová",J284,0)</f>
        <v>0</v>
      </c>
      <c r="BJ284" s="20" t="s">
        <v>79</v>
      </c>
      <c r="BK284" s="158">
        <f>ROUND(I284*H284,2)</f>
        <v>0</v>
      </c>
      <c r="BL284" s="20" t="s">
        <v>79</v>
      </c>
      <c r="BM284" s="157" t="s">
        <v>7128</v>
      </c>
    </row>
    <row r="285" spans="1:65" s="2" customFormat="1" ht="24.2" customHeight="1">
      <c r="A285" s="35"/>
      <c r="B285" s="145"/>
      <c r="C285" s="146" t="s">
        <v>392</v>
      </c>
      <c r="D285" s="146" t="s">
        <v>197</v>
      </c>
      <c r="E285" s="147" t="s">
        <v>7129</v>
      </c>
      <c r="F285" s="148" t="s">
        <v>7130</v>
      </c>
      <c r="G285" s="149" t="s">
        <v>467</v>
      </c>
      <c r="H285" s="150">
        <v>23</v>
      </c>
      <c r="I285" s="151"/>
      <c r="J285" s="152">
        <f>ROUND(I285*H285,2)</f>
        <v>0</v>
      </c>
      <c r="K285" s="148" t="s">
        <v>6594</v>
      </c>
      <c r="L285" s="36"/>
      <c r="M285" s="153" t="s">
        <v>3</v>
      </c>
      <c r="N285" s="154" t="s">
        <v>43</v>
      </c>
      <c r="O285" s="56"/>
      <c r="P285" s="155">
        <f>O285*H285</f>
        <v>0</v>
      </c>
      <c r="Q285" s="155">
        <v>4.0000000000000002E-4</v>
      </c>
      <c r="R285" s="155">
        <f>Q285*H285</f>
        <v>9.1999999999999998E-3</v>
      </c>
      <c r="S285" s="155">
        <v>0</v>
      </c>
      <c r="T285" s="156">
        <f>S285*H285</f>
        <v>0</v>
      </c>
      <c r="U285" s="35"/>
      <c r="V285" s="35"/>
      <c r="W285" s="35"/>
      <c r="X285" s="35"/>
      <c r="Y285" s="35"/>
      <c r="Z285" s="35"/>
      <c r="AA285" s="35"/>
      <c r="AB285" s="35"/>
      <c r="AC285" s="35"/>
      <c r="AD285" s="35"/>
      <c r="AE285" s="35"/>
      <c r="AR285" s="157" t="s">
        <v>79</v>
      </c>
      <c r="AT285" s="157" t="s">
        <v>197</v>
      </c>
      <c r="AU285" s="157" t="s">
        <v>81</v>
      </c>
      <c r="AY285" s="20" t="s">
        <v>195</v>
      </c>
      <c r="BE285" s="158">
        <f>IF(N285="základní",J285,0)</f>
        <v>0</v>
      </c>
      <c r="BF285" s="158">
        <f>IF(N285="snížená",J285,0)</f>
        <v>0</v>
      </c>
      <c r="BG285" s="158">
        <f>IF(N285="zákl. přenesená",J285,0)</f>
        <v>0</v>
      </c>
      <c r="BH285" s="158">
        <f>IF(N285="sníž. přenesená",J285,0)</f>
        <v>0</v>
      </c>
      <c r="BI285" s="158">
        <f>IF(N285="nulová",J285,0)</f>
        <v>0</v>
      </c>
      <c r="BJ285" s="20" t="s">
        <v>79</v>
      </c>
      <c r="BK285" s="158">
        <f>ROUND(I285*H285,2)</f>
        <v>0</v>
      </c>
      <c r="BL285" s="20" t="s">
        <v>79</v>
      </c>
      <c r="BM285" s="157" t="s">
        <v>7131</v>
      </c>
    </row>
    <row r="286" spans="1:65" s="2" customFormat="1" ht="24.2" customHeight="1">
      <c r="A286" s="35"/>
      <c r="B286" s="145"/>
      <c r="C286" s="146" t="s">
        <v>398</v>
      </c>
      <c r="D286" s="146" t="s">
        <v>197</v>
      </c>
      <c r="E286" s="147" t="s">
        <v>7132</v>
      </c>
      <c r="F286" s="148" t="s">
        <v>7133</v>
      </c>
      <c r="G286" s="149" t="s">
        <v>467</v>
      </c>
      <c r="H286" s="150">
        <v>43</v>
      </c>
      <c r="I286" s="151"/>
      <c r="J286" s="152">
        <f>ROUND(I286*H286,2)</f>
        <v>0</v>
      </c>
      <c r="K286" s="148" t="s">
        <v>6594</v>
      </c>
      <c r="L286" s="36"/>
      <c r="M286" s="153" t="s">
        <v>3</v>
      </c>
      <c r="N286" s="154" t="s">
        <v>43</v>
      </c>
      <c r="O286" s="56"/>
      <c r="P286" s="155">
        <f>O286*H286</f>
        <v>0</v>
      </c>
      <c r="Q286" s="155">
        <v>5.9999999999999995E-4</v>
      </c>
      <c r="R286" s="155">
        <f>Q286*H286</f>
        <v>2.5799999999999997E-2</v>
      </c>
      <c r="S286" s="155">
        <v>0</v>
      </c>
      <c r="T286" s="156">
        <f>S286*H286</f>
        <v>0</v>
      </c>
      <c r="U286" s="35"/>
      <c r="V286" s="35"/>
      <c r="W286" s="35"/>
      <c r="X286" s="35"/>
      <c r="Y286" s="35"/>
      <c r="Z286" s="35"/>
      <c r="AA286" s="35"/>
      <c r="AB286" s="35"/>
      <c r="AC286" s="35"/>
      <c r="AD286" s="35"/>
      <c r="AE286" s="35"/>
      <c r="AR286" s="157" t="s">
        <v>79</v>
      </c>
      <c r="AT286" s="157" t="s">
        <v>197</v>
      </c>
      <c r="AU286" s="157" t="s">
        <v>81</v>
      </c>
      <c r="AY286" s="20" t="s">
        <v>195</v>
      </c>
      <c r="BE286" s="158">
        <f>IF(N286="základní",J286,0)</f>
        <v>0</v>
      </c>
      <c r="BF286" s="158">
        <f>IF(N286="snížená",J286,0)</f>
        <v>0</v>
      </c>
      <c r="BG286" s="158">
        <f>IF(N286="zákl. přenesená",J286,0)</f>
        <v>0</v>
      </c>
      <c r="BH286" s="158">
        <f>IF(N286="sníž. přenesená",J286,0)</f>
        <v>0</v>
      </c>
      <c r="BI286" s="158">
        <f>IF(N286="nulová",J286,0)</f>
        <v>0</v>
      </c>
      <c r="BJ286" s="20" t="s">
        <v>79</v>
      </c>
      <c r="BK286" s="158">
        <f>ROUND(I286*H286,2)</f>
        <v>0</v>
      </c>
      <c r="BL286" s="20" t="s">
        <v>79</v>
      </c>
      <c r="BM286" s="157" t="s">
        <v>7134</v>
      </c>
    </row>
    <row r="287" spans="1:65" s="2" customFormat="1" ht="24.2" customHeight="1">
      <c r="A287" s="35"/>
      <c r="B287" s="145"/>
      <c r="C287" s="146" t="s">
        <v>407</v>
      </c>
      <c r="D287" s="146" t="s">
        <v>197</v>
      </c>
      <c r="E287" s="147" t="s">
        <v>7135</v>
      </c>
      <c r="F287" s="148" t="s">
        <v>7136</v>
      </c>
      <c r="G287" s="149" t="s">
        <v>467</v>
      </c>
      <c r="H287" s="150">
        <v>11</v>
      </c>
      <c r="I287" s="151"/>
      <c r="J287" s="152">
        <f>ROUND(I287*H287,2)</f>
        <v>0</v>
      </c>
      <c r="K287" s="148" t="s">
        <v>6594</v>
      </c>
      <c r="L287" s="36"/>
      <c r="M287" s="153" t="s">
        <v>3</v>
      </c>
      <c r="N287" s="154" t="s">
        <v>43</v>
      </c>
      <c r="O287" s="56"/>
      <c r="P287" s="155">
        <f>O287*H287</f>
        <v>0</v>
      </c>
      <c r="Q287" s="155">
        <v>5.9999999999999995E-4</v>
      </c>
      <c r="R287" s="155">
        <f>Q287*H287</f>
        <v>6.5999999999999991E-3</v>
      </c>
      <c r="S287" s="155">
        <v>0</v>
      </c>
      <c r="T287" s="156">
        <f>S287*H287</f>
        <v>0</v>
      </c>
      <c r="U287" s="35"/>
      <c r="V287" s="35"/>
      <c r="W287" s="35"/>
      <c r="X287" s="35"/>
      <c r="Y287" s="35"/>
      <c r="Z287" s="35"/>
      <c r="AA287" s="35"/>
      <c r="AB287" s="35"/>
      <c r="AC287" s="35"/>
      <c r="AD287" s="35"/>
      <c r="AE287" s="35"/>
      <c r="AR287" s="157" t="s">
        <v>79</v>
      </c>
      <c r="AT287" s="157" t="s">
        <v>197</v>
      </c>
      <c r="AU287" s="157" t="s">
        <v>81</v>
      </c>
      <c r="AY287" s="20" t="s">
        <v>195</v>
      </c>
      <c r="BE287" s="158">
        <f>IF(N287="základní",J287,0)</f>
        <v>0</v>
      </c>
      <c r="BF287" s="158">
        <f>IF(N287="snížená",J287,0)</f>
        <v>0</v>
      </c>
      <c r="BG287" s="158">
        <f>IF(N287="zákl. přenesená",J287,0)</f>
        <v>0</v>
      </c>
      <c r="BH287" s="158">
        <f>IF(N287="sníž. přenesená",J287,0)</f>
        <v>0</v>
      </c>
      <c r="BI287" s="158">
        <f>IF(N287="nulová",J287,0)</f>
        <v>0</v>
      </c>
      <c r="BJ287" s="20" t="s">
        <v>79</v>
      </c>
      <c r="BK287" s="158">
        <f>ROUND(I287*H287,2)</f>
        <v>0</v>
      </c>
      <c r="BL287" s="20" t="s">
        <v>79</v>
      </c>
      <c r="BM287" s="157" t="s">
        <v>7137</v>
      </c>
    </row>
    <row r="288" spans="1:65" s="12" customFormat="1" ht="25.9" customHeight="1">
      <c r="B288" s="132"/>
      <c r="D288" s="133" t="s">
        <v>71</v>
      </c>
      <c r="E288" s="134" t="s">
        <v>4764</v>
      </c>
      <c r="F288" s="134" t="s">
        <v>4765</v>
      </c>
      <c r="I288" s="135"/>
      <c r="J288" s="136">
        <f>BK288</f>
        <v>0</v>
      </c>
      <c r="L288" s="132"/>
      <c r="M288" s="137"/>
      <c r="N288" s="138"/>
      <c r="O288" s="138"/>
      <c r="P288" s="139">
        <f>SUM(P289:P292)</f>
        <v>0</v>
      </c>
      <c r="Q288" s="138"/>
      <c r="R288" s="139">
        <f>SUM(R289:R292)</f>
        <v>0</v>
      </c>
      <c r="S288" s="138"/>
      <c r="T288" s="140">
        <f>SUM(T289:T292)</f>
        <v>0</v>
      </c>
      <c r="AR288" s="133" t="s">
        <v>202</v>
      </c>
      <c r="AT288" s="141" t="s">
        <v>71</v>
      </c>
      <c r="AU288" s="141" t="s">
        <v>72</v>
      </c>
      <c r="AY288" s="133" t="s">
        <v>195</v>
      </c>
      <c r="BK288" s="142">
        <f>SUM(BK289:BK292)</f>
        <v>0</v>
      </c>
    </row>
    <row r="289" spans="1:65" s="2" customFormat="1" ht="14.45" customHeight="1">
      <c r="A289" s="35"/>
      <c r="B289" s="145"/>
      <c r="C289" s="146" t="s">
        <v>1228</v>
      </c>
      <c r="D289" s="146" t="s">
        <v>197</v>
      </c>
      <c r="E289" s="147" t="s">
        <v>7138</v>
      </c>
      <c r="F289" s="148" t="s">
        <v>7139</v>
      </c>
      <c r="G289" s="149" t="s">
        <v>6744</v>
      </c>
      <c r="H289" s="150">
        <v>1</v>
      </c>
      <c r="I289" s="151"/>
      <c r="J289" s="152">
        <f>ROUND(I289*H289,2)</f>
        <v>0</v>
      </c>
      <c r="K289" s="148" t="s">
        <v>3</v>
      </c>
      <c r="L289" s="36"/>
      <c r="M289" s="153" t="s">
        <v>3</v>
      </c>
      <c r="N289" s="154" t="s">
        <v>43</v>
      </c>
      <c r="O289" s="56"/>
      <c r="P289" s="155">
        <f>O289*H289</f>
        <v>0</v>
      </c>
      <c r="Q289" s="155">
        <v>0</v>
      </c>
      <c r="R289" s="155">
        <f>Q289*H289</f>
        <v>0</v>
      </c>
      <c r="S289" s="155">
        <v>0</v>
      </c>
      <c r="T289" s="156">
        <f>S289*H289</f>
        <v>0</v>
      </c>
      <c r="U289" s="35"/>
      <c r="V289" s="35"/>
      <c r="W289" s="35"/>
      <c r="X289" s="35"/>
      <c r="Y289" s="35"/>
      <c r="Z289" s="35"/>
      <c r="AA289" s="35"/>
      <c r="AB289" s="35"/>
      <c r="AC289" s="35"/>
      <c r="AD289" s="35"/>
      <c r="AE289" s="35"/>
      <c r="AR289" s="157" t="s">
        <v>79</v>
      </c>
      <c r="AT289" s="157" t="s">
        <v>197</v>
      </c>
      <c r="AU289" s="157" t="s">
        <v>79</v>
      </c>
      <c r="AY289" s="20" t="s">
        <v>195</v>
      </c>
      <c r="BE289" s="158">
        <f>IF(N289="základní",J289,0)</f>
        <v>0</v>
      </c>
      <c r="BF289" s="158">
        <f>IF(N289="snížená",J289,0)</f>
        <v>0</v>
      </c>
      <c r="BG289" s="158">
        <f>IF(N289="zákl. přenesená",J289,0)</f>
        <v>0</v>
      </c>
      <c r="BH289" s="158">
        <f>IF(N289="sníž. přenesená",J289,0)</f>
        <v>0</v>
      </c>
      <c r="BI289" s="158">
        <f>IF(N289="nulová",J289,0)</f>
        <v>0</v>
      </c>
      <c r="BJ289" s="20" t="s">
        <v>79</v>
      </c>
      <c r="BK289" s="158">
        <f>ROUND(I289*H289,2)</f>
        <v>0</v>
      </c>
      <c r="BL289" s="20" t="s">
        <v>79</v>
      </c>
      <c r="BM289" s="157" t="s">
        <v>7140</v>
      </c>
    </row>
    <row r="290" spans="1:65" s="2" customFormat="1" ht="24.2" customHeight="1">
      <c r="A290" s="35"/>
      <c r="B290" s="145"/>
      <c r="C290" s="146" t="s">
        <v>1546</v>
      </c>
      <c r="D290" s="146" t="s">
        <v>197</v>
      </c>
      <c r="E290" s="147" t="s">
        <v>7141</v>
      </c>
      <c r="F290" s="148" t="s">
        <v>7142</v>
      </c>
      <c r="G290" s="149" t="s">
        <v>6744</v>
      </c>
      <c r="H290" s="150">
        <v>1</v>
      </c>
      <c r="I290" s="151"/>
      <c r="J290" s="152">
        <f>ROUND(I290*H290,2)</f>
        <v>0</v>
      </c>
      <c r="K290" s="148" t="s">
        <v>3</v>
      </c>
      <c r="L290" s="36"/>
      <c r="M290" s="153" t="s">
        <v>3</v>
      </c>
      <c r="N290" s="154" t="s">
        <v>43</v>
      </c>
      <c r="O290" s="56"/>
      <c r="P290" s="155">
        <f>O290*H290</f>
        <v>0</v>
      </c>
      <c r="Q290" s="155">
        <v>0</v>
      </c>
      <c r="R290" s="155">
        <f>Q290*H290</f>
        <v>0</v>
      </c>
      <c r="S290" s="155">
        <v>0</v>
      </c>
      <c r="T290" s="156">
        <f>S290*H290</f>
        <v>0</v>
      </c>
      <c r="U290" s="35"/>
      <c r="V290" s="35"/>
      <c r="W290" s="35"/>
      <c r="X290" s="35"/>
      <c r="Y290" s="35"/>
      <c r="Z290" s="35"/>
      <c r="AA290" s="35"/>
      <c r="AB290" s="35"/>
      <c r="AC290" s="35"/>
      <c r="AD290" s="35"/>
      <c r="AE290" s="35"/>
      <c r="AR290" s="157" t="s">
        <v>79</v>
      </c>
      <c r="AT290" s="157" t="s">
        <v>197</v>
      </c>
      <c r="AU290" s="157" t="s">
        <v>79</v>
      </c>
      <c r="AY290" s="20" t="s">
        <v>195</v>
      </c>
      <c r="BE290" s="158">
        <f>IF(N290="základní",J290,0)</f>
        <v>0</v>
      </c>
      <c r="BF290" s="158">
        <f>IF(N290="snížená",J290,0)</f>
        <v>0</v>
      </c>
      <c r="BG290" s="158">
        <f>IF(N290="zákl. přenesená",J290,0)</f>
        <v>0</v>
      </c>
      <c r="BH290" s="158">
        <f>IF(N290="sníž. přenesená",J290,0)</f>
        <v>0</v>
      </c>
      <c r="BI290" s="158">
        <f>IF(N290="nulová",J290,0)</f>
        <v>0</v>
      </c>
      <c r="BJ290" s="20" t="s">
        <v>79</v>
      </c>
      <c r="BK290" s="158">
        <f>ROUND(I290*H290,2)</f>
        <v>0</v>
      </c>
      <c r="BL290" s="20" t="s">
        <v>79</v>
      </c>
      <c r="BM290" s="157" t="s">
        <v>7143</v>
      </c>
    </row>
    <row r="291" spans="1:65" s="2" customFormat="1" ht="24.2" customHeight="1">
      <c r="A291" s="35"/>
      <c r="B291" s="145"/>
      <c r="C291" s="146" t="s">
        <v>1929</v>
      </c>
      <c r="D291" s="146" t="s">
        <v>197</v>
      </c>
      <c r="E291" s="147" t="s">
        <v>7144</v>
      </c>
      <c r="F291" s="148" t="s">
        <v>7145</v>
      </c>
      <c r="G291" s="149" t="s">
        <v>6744</v>
      </c>
      <c r="H291" s="150">
        <v>5</v>
      </c>
      <c r="I291" s="151"/>
      <c r="J291" s="152">
        <f>ROUND(I291*H291,2)</f>
        <v>0</v>
      </c>
      <c r="K291" s="148" t="s">
        <v>3</v>
      </c>
      <c r="L291" s="36"/>
      <c r="M291" s="153" t="s">
        <v>3</v>
      </c>
      <c r="N291" s="154" t="s">
        <v>43</v>
      </c>
      <c r="O291" s="56"/>
      <c r="P291" s="155">
        <f>O291*H291</f>
        <v>0</v>
      </c>
      <c r="Q291" s="155">
        <v>0</v>
      </c>
      <c r="R291" s="155">
        <f>Q291*H291</f>
        <v>0</v>
      </c>
      <c r="S291" s="155">
        <v>0</v>
      </c>
      <c r="T291" s="156">
        <f>S291*H291</f>
        <v>0</v>
      </c>
      <c r="U291" s="35"/>
      <c r="V291" s="35"/>
      <c r="W291" s="35"/>
      <c r="X291" s="35"/>
      <c r="Y291" s="35"/>
      <c r="Z291" s="35"/>
      <c r="AA291" s="35"/>
      <c r="AB291" s="35"/>
      <c r="AC291" s="35"/>
      <c r="AD291" s="35"/>
      <c r="AE291" s="35"/>
      <c r="AR291" s="157" t="s">
        <v>79</v>
      </c>
      <c r="AT291" s="157" t="s">
        <v>197</v>
      </c>
      <c r="AU291" s="157" t="s">
        <v>79</v>
      </c>
      <c r="AY291" s="20" t="s">
        <v>195</v>
      </c>
      <c r="BE291" s="158">
        <f>IF(N291="základní",J291,0)</f>
        <v>0</v>
      </c>
      <c r="BF291" s="158">
        <f>IF(N291="snížená",J291,0)</f>
        <v>0</v>
      </c>
      <c r="BG291" s="158">
        <f>IF(N291="zákl. přenesená",J291,0)</f>
        <v>0</v>
      </c>
      <c r="BH291" s="158">
        <f>IF(N291="sníž. přenesená",J291,0)</f>
        <v>0</v>
      </c>
      <c r="BI291" s="158">
        <f>IF(N291="nulová",J291,0)</f>
        <v>0</v>
      </c>
      <c r="BJ291" s="20" t="s">
        <v>79</v>
      </c>
      <c r="BK291" s="158">
        <f>ROUND(I291*H291,2)</f>
        <v>0</v>
      </c>
      <c r="BL291" s="20" t="s">
        <v>79</v>
      </c>
      <c r="BM291" s="157" t="s">
        <v>7146</v>
      </c>
    </row>
    <row r="292" spans="1:65" s="2" customFormat="1" ht="24.2" customHeight="1">
      <c r="A292" s="35"/>
      <c r="B292" s="145"/>
      <c r="C292" s="146" t="s">
        <v>1939</v>
      </c>
      <c r="D292" s="146" t="s">
        <v>197</v>
      </c>
      <c r="E292" s="147" t="s">
        <v>7147</v>
      </c>
      <c r="F292" s="148" t="s">
        <v>7148</v>
      </c>
      <c r="G292" s="149" t="s">
        <v>6744</v>
      </c>
      <c r="H292" s="150">
        <v>6</v>
      </c>
      <c r="I292" s="151"/>
      <c r="J292" s="152">
        <f>ROUND(I292*H292,2)</f>
        <v>0</v>
      </c>
      <c r="K292" s="148" t="s">
        <v>3</v>
      </c>
      <c r="L292" s="36"/>
      <c r="M292" s="203" t="s">
        <v>3</v>
      </c>
      <c r="N292" s="204" t="s">
        <v>43</v>
      </c>
      <c r="O292" s="205"/>
      <c r="P292" s="206">
        <f>O292*H292</f>
        <v>0</v>
      </c>
      <c r="Q292" s="206">
        <v>0</v>
      </c>
      <c r="R292" s="206">
        <f>Q292*H292</f>
        <v>0</v>
      </c>
      <c r="S292" s="206">
        <v>0</v>
      </c>
      <c r="T292" s="207">
        <f>S292*H292</f>
        <v>0</v>
      </c>
      <c r="U292" s="35"/>
      <c r="V292" s="35"/>
      <c r="W292" s="35"/>
      <c r="X292" s="35"/>
      <c r="Y292" s="35"/>
      <c r="Z292" s="35"/>
      <c r="AA292" s="35"/>
      <c r="AB292" s="35"/>
      <c r="AC292" s="35"/>
      <c r="AD292" s="35"/>
      <c r="AE292" s="35"/>
      <c r="AR292" s="157" t="s">
        <v>79</v>
      </c>
      <c r="AT292" s="157" t="s">
        <v>197</v>
      </c>
      <c r="AU292" s="157" t="s">
        <v>79</v>
      </c>
      <c r="AY292" s="20" t="s">
        <v>195</v>
      </c>
      <c r="BE292" s="158">
        <f>IF(N292="základní",J292,0)</f>
        <v>0</v>
      </c>
      <c r="BF292" s="158">
        <f>IF(N292="snížená",J292,0)</f>
        <v>0</v>
      </c>
      <c r="BG292" s="158">
        <f>IF(N292="zákl. přenesená",J292,0)</f>
        <v>0</v>
      </c>
      <c r="BH292" s="158">
        <f>IF(N292="sníž. přenesená",J292,0)</f>
        <v>0</v>
      </c>
      <c r="BI292" s="158">
        <f>IF(N292="nulová",J292,0)</f>
        <v>0</v>
      </c>
      <c r="BJ292" s="20" t="s">
        <v>79</v>
      </c>
      <c r="BK292" s="158">
        <f>ROUND(I292*H292,2)</f>
        <v>0</v>
      </c>
      <c r="BL292" s="20" t="s">
        <v>79</v>
      </c>
      <c r="BM292" s="157" t="s">
        <v>7149</v>
      </c>
    </row>
    <row r="293" spans="1:65" s="2" customFormat="1" ht="6.95" customHeight="1">
      <c r="A293" s="35"/>
      <c r="B293" s="45"/>
      <c r="C293" s="46"/>
      <c r="D293" s="46"/>
      <c r="E293" s="46"/>
      <c r="F293" s="46"/>
      <c r="G293" s="46"/>
      <c r="H293" s="46"/>
      <c r="I293" s="46"/>
      <c r="J293" s="46"/>
      <c r="K293" s="46"/>
      <c r="L293" s="36"/>
      <c r="M293" s="35"/>
      <c r="O293" s="35"/>
      <c r="P293" s="35"/>
      <c r="Q293" s="35"/>
      <c r="R293" s="35"/>
      <c r="S293" s="35"/>
      <c r="T293" s="35"/>
      <c r="U293" s="35"/>
      <c r="V293" s="35"/>
      <c r="W293" s="35"/>
      <c r="X293" s="35"/>
      <c r="Y293" s="35"/>
      <c r="Z293" s="35"/>
      <c r="AA293" s="35"/>
      <c r="AB293" s="35"/>
      <c r="AC293" s="35"/>
      <c r="AD293" s="35"/>
      <c r="AE293" s="35"/>
    </row>
  </sheetData>
  <autoFilter ref="C96:K292" xr:uid="{00000000-0009-0000-0000-000006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104</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7150</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ROUND(J102,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ROUND((SUM(BE102:BE212)),  2)</f>
        <v>0</v>
      </c>
      <c r="G35" s="35"/>
      <c r="H35" s="35"/>
      <c r="I35" s="104">
        <v>0.21</v>
      </c>
      <c r="J35" s="103">
        <f>ROUND(((SUM(BE102:BE212))*I35),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ROUND((SUM(BF102:BF212)),  2)</f>
        <v>0</v>
      </c>
      <c r="G36" s="35"/>
      <c r="H36" s="35"/>
      <c r="I36" s="104">
        <v>0.15</v>
      </c>
      <c r="J36" s="103">
        <f>ROUND(((SUM(BF102:BF212))*I36),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ROUND((SUM(BG102:BG212)),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ROUND((SUM(BH102:BH212)),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ROUND((SUM(BI102:BI212)),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07 - MaR</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J102</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176</v>
      </c>
      <c r="E64" s="116"/>
      <c r="F64" s="116"/>
      <c r="G64" s="116"/>
      <c r="H64" s="116"/>
      <c r="I64" s="116"/>
      <c r="J64" s="117">
        <f>J103</f>
        <v>0</v>
      </c>
      <c r="L64" s="114"/>
    </row>
    <row r="65" spans="2:12" s="10" customFormat="1" ht="19.899999999999999" customHeight="1">
      <c r="B65" s="118"/>
      <c r="D65" s="119" t="s">
        <v>7151</v>
      </c>
      <c r="E65" s="120"/>
      <c r="F65" s="120"/>
      <c r="G65" s="120"/>
      <c r="H65" s="120"/>
      <c r="I65" s="120"/>
      <c r="J65" s="121">
        <f>J104</f>
        <v>0</v>
      </c>
      <c r="L65" s="118"/>
    </row>
    <row r="66" spans="2:12" s="10" customFormat="1" ht="14.85" customHeight="1">
      <c r="B66" s="118"/>
      <c r="D66" s="119" t="s">
        <v>7152</v>
      </c>
      <c r="E66" s="120"/>
      <c r="F66" s="120"/>
      <c r="G66" s="120"/>
      <c r="H66" s="120"/>
      <c r="I66" s="120"/>
      <c r="J66" s="121">
        <f>J105</f>
        <v>0</v>
      </c>
      <c r="L66" s="118"/>
    </row>
    <row r="67" spans="2:12" s="10" customFormat="1" ht="14.85" customHeight="1">
      <c r="B67" s="118"/>
      <c r="D67" s="119" t="s">
        <v>7153</v>
      </c>
      <c r="E67" s="120"/>
      <c r="F67" s="120"/>
      <c r="G67" s="120"/>
      <c r="H67" s="120"/>
      <c r="I67" s="120"/>
      <c r="J67" s="121">
        <f>J121</f>
        <v>0</v>
      </c>
      <c r="L67" s="118"/>
    </row>
    <row r="68" spans="2:12" s="10" customFormat="1" ht="14.85" customHeight="1">
      <c r="B68" s="118"/>
      <c r="D68" s="119" t="s">
        <v>7154</v>
      </c>
      <c r="E68" s="120"/>
      <c r="F68" s="120"/>
      <c r="G68" s="120"/>
      <c r="H68" s="120"/>
      <c r="I68" s="120"/>
      <c r="J68" s="121">
        <f>J133</f>
        <v>0</v>
      </c>
      <c r="L68" s="118"/>
    </row>
    <row r="69" spans="2:12" s="10" customFormat="1" ht="14.85" customHeight="1">
      <c r="B69" s="118"/>
      <c r="D69" s="119" t="s">
        <v>7155</v>
      </c>
      <c r="E69" s="120"/>
      <c r="F69" s="120"/>
      <c r="G69" s="120"/>
      <c r="H69" s="120"/>
      <c r="I69" s="120"/>
      <c r="J69" s="121">
        <f>J145</f>
        <v>0</v>
      </c>
      <c r="L69" s="118"/>
    </row>
    <row r="70" spans="2:12" s="10" customFormat="1" ht="14.85" customHeight="1">
      <c r="B70" s="118"/>
      <c r="D70" s="119" t="s">
        <v>7156</v>
      </c>
      <c r="E70" s="120"/>
      <c r="F70" s="120"/>
      <c r="G70" s="120"/>
      <c r="H70" s="120"/>
      <c r="I70" s="120"/>
      <c r="J70" s="121">
        <f>J155</f>
        <v>0</v>
      </c>
      <c r="L70" s="118"/>
    </row>
    <row r="71" spans="2:12" s="10" customFormat="1" ht="14.85" customHeight="1">
      <c r="B71" s="118"/>
      <c r="D71" s="119" t="s">
        <v>7157</v>
      </c>
      <c r="E71" s="120"/>
      <c r="F71" s="120"/>
      <c r="G71" s="120"/>
      <c r="H71" s="120"/>
      <c r="I71" s="120"/>
      <c r="J71" s="121">
        <f>J163</f>
        <v>0</v>
      </c>
      <c r="L71" s="118"/>
    </row>
    <row r="72" spans="2:12" s="10" customFormat="1" ht="14.85" customHeight="1">
      <c r="B72" s="118"/>
      <c r="D72" s="119" t="s">
        <v>7158</v>
      </c>
      <c r="E72" s="120"/>
      <c r="F72" s="120"/>
      <c r="G72" s="120"/>
      <c r="H72" s="120"/>
      <c r="I72" s="120"/>
      <c r="J72" s="121">
        <f>J166</f>
        <v>0</v>
      </c>
      <c r="L72" s="118"/>
    </row>
    <row r="73" spans="2:12" s="10" customFormat="1" ht="14.85" customHeight="1">
      <c r="B73" s="118"/>
      <c r="D73" s="119" t="s">
        <v>7159</v>
      </c>
      <c r="E73" s="120"/>
      <c r="F73" s="120"/>
      <c r="G73" s="120"/>
      <c r="H73" s="120"/>
      <c r="I73" s="120"/>
      <c r="J73" s="121">
        <f>J172</f>
        <v>0</v>
      </c>
      <c r="L73" s="118"/>
    </row>
    <row r="74" spans="2:12" s="10" customFormat="1" ht="14.85" customHeight="1">
      <c r="B74" s="118"/>
      <c r="D74" s="119" t="s">
        <v>7160</v>
      </c>
      <c r="E74" s="120"/>
      <c r="F74" s="120"/>
      <c r="G74" s="120"/>
      <c r="H74" s="120"/>
      <c r="I74" s="120"/>
      <c r="J74" s="121">
        <f>J177</f>
        <v>0</v>
      </c>
      <c r="L74" s="118"/>
    </row>
    <row r="75" spans="2:12" s="10" customFormat="1" ht="14.85" customHeight="1">
      <c r="B75" s="118"/>
      <c r="D75" s="119" t="s">
        <v>7161</v>
      </c>
      <c r="E75" s="120"/>
      <c r="F75" s="120"/>
      <c r="G75" s="120"/>
      <c r="H75" s="120"/>
      <c r="I75" s="120"/>
      <c r="J75" s="121">
        <f>J182</f>
        <v>0</v>
      </c>
      <c r="L75" s="118"/>
    </row>
    <row r="76" spans="2:12" s="10" customFormat="1" ht="14.85" customHeight="1">
      <c r="B76" s="118"/>
      <c r="D76" s="119" t="s">
        <v>7162</v>
      </c>
      <c r="E76" s="120"/>
      <c r="F76" s="120"/>
      <c r="G76" s="120"/>
      <c r="H76" s="120"/>
      <c r="I76" s="120"/>
      <c r="J76" s="121">
        <f>J185</f>
        <v>0</v>
      </c>
      <c r="L76" s="118"/>
    </row>
    <row r="77" spans="2:12" s="10" customFormat="1" ht="14.85" customHeight="1">
      <c r="B77" s="118"/>
      <c r="D77" s="119" t="s">
        <v>7163</v>
      </c>
      <c r="E77" s="120"/>
      <c r="F77" s="120"/>
      <c r="G77" s="120"/>
      <c r="H77" s="120"/>
      <c r="I77" s="120"/>
      <c r="J77" s="121">
        <f>J194</f>
        <v>0</v>
      </c>
      <c r="L77" s="118"/>
    </row>
    <row r="78" spans="2:12" s="10" customFormat="1" ht="14.85" customHeight="1">
      <c r="B78" s="118"/>
      <c r="D78" s="119" t="s">
        <v>7164</v>
      </c>
      <c r="E78" s="120"/>
      <c r="F78" s="120"/>
      <c r="G78" s="120"/>
      <c r="H78" s="120"/>
      <c r="I78" s="120"/>
      <c r="J78" s="121">
        <f>J197</f>
        <v>0</v>
      </c>
      <c r="L78" s="118"/>
    </row>
    <row r="79" spans="2:12" s="10" customFormat="1" ht="14.85" customHeight="1">
      <c r="B79" s="118"/>
      <c r="D79" s="119" t="s">
        <v>7165</v>
      </c>
      <c r="E79" s="120"/>
      <c r="F79" s="120"/>
      <c r="G79" s="120"/>
      <c r="H79" s="120"/>
      <c r="I79" s="120"/>
      <c r="J79" s="121">
        <f>J204</f>
        <v>0</v>
      </c>
      <c r="L79" s="118"/>
    </row>
    <row r="80" spans="2:12" s="10" customFormat="1" ht="14.85" customHeight="1">
      <c r="B80" s="118"/>
      <c r="D80" s="119" t="s">
        <v>7166</v>
      </c>
      <c r="E80" s="120"/>
      <c r="F80" s="120"/>
      <c r="G80" s="120"/>
      <c r="H80" s="120"/>
      <c r="I80" s="120"/>
      <c r="J80" s="121">
        <f>J206</f>
        <v>0</v>
      </c>
      <c r="L80" s="118"/>
    </row>
    <row r="81" spans="1:31" s="2" customFormat="1" ht="21.75" customHeight="1">
      <c r="A81" s="35"/>
      <c r="B81" s="36"/>
      <c r="C81" s="35"/>
      <c r="D81" s="35"/>
      <c r="E81" s="35"/>
      <c r="F81" s="35"/>
      <c r="G81" s="35"/>
      <c r="H81" s="35"/>
      <c r="I81" s="35"/>
      <c r="J81" s="35"/>
      <c r="K81" s="35"/>
      <c r="L81" s="97"/>
      <c r="S81" s="35"/>
      <c r="T81" s="35"/>
      <c r="U81" s="35"/>
      <c r="V81" s="35"/>
      <c r="W81" s="35"/>
      <c r="X81" s="35"/>
      <c r="Y81" s="35"/>
      <c r="Z81" s="35"/>
      <c r="AA81" s="35"/>
      <c r="AB81" s="35"/>
      <c r="AC81" s="35"/>
      <c r="AD81" s="35"/>
      <c r="AE81" s="35"/>
    </row>
    <row r="82" spans="1:31" s="2" customFormat="1" ht="6.95" customHeight="1">
      <c r="A82" s="35"/>
      <c r="B82" s="45"/>
      <c r="C82" s="46"/>
      <c r="D82" s="46"/>
      <c r="E82" s="46"/>
      <c r="F82" s="46"/>
      <c r="G82" s="46"/>
      <c r="H82" s="46"/>
      <c r="I82" s="46"/>
      <c r="J82" s="46"/>
      <c r="K82" s="46"/>
      <c r="L82" s="97"/>
      <c r="S82" s="35"/>
      <c r="T82" s="35"/>
      <c r="U82" s="35"/>
      <c r="V82" s="35"/>
      <c r="W82" s="35"/>
      <c r="X82" s="35"/>
      <c r="Y82" s="35"/>
      <c r="Z82" s="35"/>
      <c r="AA82" s="35"/>
      <c r="AB82" s="35"/>
      <c r="AC82" s="35"/>
      <c r="AD82" s="35"/>
      <c r="AE82" s="35"/>
    </row>
    <row r="86" spans="1:31" s="2" customFormat="1" ht="6.95" customHeight="1">
      <c r="A86" s="35"/>
      <c r="B86" s="47"/>
      <c r="C86" s="48"/>
      <c r="D86" s="48"/>
      <c r="E86" s="48"/>
      <c r="F86" s="48"/>
      <c r="G86" s="48"/>
      <c r="H86" s="48"/>
      <c r="I86" s="48"/>
      <c r="J86" s="48"/>
      <c r="K86" s="48"/>
      <c r="L86" s="97"/>
      <c r="S86" s="35"/>
      <c r="T86" s="35"/>
      <c r="U86" s="35"/>
      <c r="V86" s="35"/>
      <c r="W86" s="35"/>
      <c r="X86" s="35"/>
      <c r="Y86" s="35"/>
      <c r="Z86" s="35"/>
      <c r="AA86" s="35"/>
      <c r="AB86" s="35"/>
      <c r="AC86" s="35"/>
      <c r="AD86" s="35"/>
      <c r="AE86" s="35"/>
    </row>
    <row r="87" spans="1:31" s="2" customFormat="1" ht="24.95" customHeight="1">
      <c r="A87" s="35"/>
      <c r="B87" s="36"/>
      <c r="C87" s="24" t="s">
        <v>180</v>
      </c>
      <c r="D87" s="35"/>
      <c r="E87" s="35"/>
      <c r="F87" s="35"/>
      <c r="G87" s="35"/>
      <c r="H87" s="35"/>
      <c r="I87" s="35"/>
      <c r="J87" s="35"/>
      <c r="K87" s="35"/>
      <c r="L87" s="97"/>
      <c r="S87" s="35"/>
      <c r="T87" s="35"/>
      <c r="U87" s="35"/>
      <c r="V87" s="35"/>
      <c r="W87" s="35"/>
      <c r="X87" s="35"/>
      <c r="Y87" s="35"/>
      <c r="Z87" s="35"/>
      <c r="AA87" s="35"/>
      <c r="AB87" s="35"/>
      <c r="AC87" s="35"/>
      <c r="AD87" s="35"/>
      <c r="AE87" s="35"/>
    </row>
    <row r="88" spans="1:31" s="2" customFormat="1" ht="6.9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31" s="2" customFormat="1" ht="12" customHeight="1">
      <c r="A89" s="35"/>
      <c r="B89" s="36"/>
      <c r="C89" s="30" t="s">
        <v>17</v>
      </c>
      <c r="D89" s="35"/>
      <c r="E89" s="35"/>
      <c r="F89" s="35"/>
      <c r="G89" s="35"/>
      <c r="H89" s="35"/>
      <c r="I89" s="35"/>
      <c r="J89" s="35"/>
      <c r="K89" s="35"/>
      <c r="L89" s="97"/>
      <c r="S89" s="35"/>
      <c r="T89" s="35"/>
      <c r="U89" s="35"/>
      <c r="V89" s="35"/>
      <c r="W89" s="35"/>
      <c r="X89" s="35"/>
      <c r="Y89" s="35"/>
      <c r="Z89" s="35"/>
      <c r="AA89" s="35"/>
      <c r="AB89" s="35"/>
      <c r="AC89" s="35"/>
      <c r="AD89" s="35"/>
      <c r="AE89" s="35"/>
    </row>
    <row r="90" spans="1:31" s="2" customFormat="1" ht="23.25" customHeight="1">
      <c r="A90" s="35"/>
      <c r="B90" s="36"/>
      <c r="C90" s="35"/>
      <c r="D90" s="35"/>
      <c r="E90" s="352" t="str">
        <f>E7</f>
        <v>Přístavba, nástavba a stavební úpravy pavilonu C-A na oddělení Hemodialýzy a Gastroskopie Nemocnice České Budějovice a.s</v>
      </c>
      <c r="F90" s="353"/>
      <c r="G90" s="353"/>
      <c r="H90" s="353"/>
      <c r="I90" s="35"/>
      <c r="J90" s="35"/>
      <c r="K90" s="35"/>
      <c r="L90" s="97"/>
      <c r="S90" s="35"/>
      <c r="T90" s="35"/>
      <c r="U90" s="35"/>
      <c r="V90" s="35"/>
      <c r="W90" s="35"/>
      <c r="X90" s="35"/>
      <c r="Y90" s="35"/>
      <c r="Z90" s="35"/>
      <c r="AA90" s="35"/>
      <c r="AB90" s="35"/>
      <c r="AC90" s="35"/>
      <c r="AD90" s="35"/>
      <c r="AE90" s="35"/>
    </row>
    <row r="91" spans="1:31" s="1" customFormat="1" ht="12" customHeight="1">
      <c r="B91" s="23"/>
      <c r="C91" s="30" t="s">
        <v>137</v>
      </c>
      <c r="L91" s="23"/>
    </row>
    <row r="92" spans="1:31" s="2" customFormat="1" ht="16.5" customHeight="1">
      <c r="A92" s="35"/>
      <c r="B92" s="36"/>
      <c r="C92" s="35"/>
      <c r="D92" s="35"/>
      <c r="E92" s="352" t="s">
        <v>138</v>
      </c>
      <c r="F92" s="351"/>
      <c r="G92" s="351"/>
      <c r="H92" s="351"/>
      <c r="I92" s="35"/>
      <c r="J92" s="35"/>
      <c r="K92" s="35"/>
      <c r="L92" s="97"/>
      <c r="S92" s="35"/>
      <c r="T92" s="35"/>
      <c r="U92" s="35"/>
      <c r="V92" s="35"/>
      <c r="W92" s="35"/>
      <c r="X92" s="35"/>
      <c r="Y92" s="35"/>
      <c r="Z92" s="35"/>
      <c r="AA92" s="35"/>
      <c r="AB92" s="35"/>
      <c r="AC92" s="35"/>
      <c r="AD92" s="35"/>
      <c r="AE92" s="35"/>
    </row>
    <row r="93" spans="1:31" s="2" customFormat="1" ht="12" customHeight="1">
      <c r="A93" s="35"/>
      <c r="B93" s="36"/>
      <c r="C93" s="30" t="s">
        <v>139</v>
      </c>
      <c r="D93" s="35"/>
      <c r="E93" s="35"/>
      <c r="F93" s="35"/>
      <c r="G93" s="35"/>
      <c r="H93" s="35"/>
      <c r="I93" s="35"/>
      <c r="J93" s="35"/>
      <c r="K93" s="35"/>
      <c r="L93" s="97"/>
      <c r="S93" s="35"/>
      <c r="T93" s="35"/>
      <c r="U93" s="35"/>
      <c r="V93" s="35"/>
      <c r="W93" s="35"/>
      <c r="X93" s="35"/>
      <c r="Y93" s="35"/>
      <c r="Z93" s="35"/>
      <c r="AA93" s="35"/>
      <c r="AB93" s="35"/>
      <c r="AC93" s="35"/>
      <c r="AD93" s="35"/>
      <c r="AE93" s="35"/>
    </row>
    <row r="94" spans="1:31" s="2" customFormat="1" ht="16.5" customHeight="1">
      <c r="A94" s="35"/>
      <c r="B94" s="36"/>
      <c r="C94" s="35"/>
      <c r="D94" s="35"/>
      <c r="E94" s="347" t="str">
        <f>E11</f>
        <v>07 - MaR</v>
      </c>
      <c r="F94" s="351"/>
      <c r="G94" s="351"/>
      <c r="H94" s="351"/>
      <c r="I94" s="35"/>
      <c r="J94" s="35"/>
      <c r="K94" s="35"/>
      <c r="L94" s="97"/>
      <c r="S94" s="35"/>
      <c r="T94" s="35"/>
      <c r="U94" s="35"/>
      <c r="V94" s="35"/>
      <c r="W94" s="35"/>
      <c r="X94" s="35"/>
      <c r="Y94" s="35"/>
      <c r="Z94" s="35"/>
      <c r="AA94" s="35"/>
      <c r="AB94" s="35"/>
      <c r="AC94" s="35"/>
      <c r="AD94" s="35"/>
      <c r="AE94" s="35"/>
    </row>
    <row r="95" spans="1:31" s="2" customFormat="1" ht="6.95" customHeight="1">
      <c r="A95" s="35"/>
      <c r="B95" s="36"/>
      <c r="C95" s="35"/>
      <c r="D95" s="35"/>
      <c r="E95" s="35"/>
      <c r="F95" s="35"/>
      <c r="G95" s="35"/>
      <c r="H95" s="35"/>
      <c r="I95" s="35"/>
      <c r="J95" s="35"/>
      <c r="K95" s="35"/>
      <c r="L95" s="97"/>
      <c r="S95" s="35"/>
      <c r="T95" s="35"/>
      <c r="U95" s="35"/>
      <c r="V95" s="35"/>
      <c r="W95" s="35"/>
      <c r="X95" s="35"/>
      <c r="Y95" s="35"/>
      <c r="Z95" s="35"/>
      <c r="AA95" s="35"/>
      <c r="AB95" s="35"/>
      <c r="AC95" s="35"/>
      <c r="AD95" s="35"/>
      <c r="AE95" s="35"/>
    </row>
    <row r="96" spans="1:31" s="2" customFormat="1" ht="12" customHeight="1">
      <c r="A96" s="35"/>
      <c r="B96" s="36"/>
      <c r="C96" s="30" t="s">
        <v>22</v>
      </c>
      <c r="D96" s="35"/>
      <c r="E96" s="35"/>
      <c r="F96" s="28" t="str">
        <f>F14</f>
        <v>České Budějovice</v>
      </c>
      <c r="G96" s="35"/>
      <c r="H96" s="35"/>
      <c r="I96" s="30" t="s">
        <v>24</v>
      </c>
      <c r="J96" s="53" t="str">
        <f>IF(J14="","",J14)</f>
        <v>25. 1. 2020</v>
      </c>
      <c r="K96" s="35"/>
      <c r="L96" s="97"/>
      <c r="S96" s="35"/>
      <c r="T96" s="35"/>
      <c r="U96" s="35"/>
      <c r="V96" s="35"/>
      <c r="W96" s="35"/>
      <c r="X96" s="35"/>
      <c r="Y96" s="35"/>
      <c r="Z96" s="35"/>
      <c r="AA96" s="35"/>
      <c r="AB96" s="35"/>
      <c r="AC96" s="35"/>
      <c r="AD96" s="35"/>
      <c r="AE96" s="35"/>
    </row>
    <row r="97" spans="1:65" s="2" customFormat="1" ht="6.95" customHeight="1">
      <c r="A97" s="35"/>
      <c r="B97" s="36"/>
      <c r="C97" s="35"/>
      <c r="D97" s="35"/>
      <c r="E97" s="35"/>
      <c r="F97" s="35"/>
      <c r="G97" s="35"/>
      <c r="H97" s="35"/>
      <c r="I97" s="35"/>
      <c r="J97" s="35"/>
      <c r="K97" s="35"/>
      <c r="L97" s="97"/>
      <c r="S97" s="35"/>
      <c r="T97" s="35"/>
      <c r="U97" s="35"/>
      <c r="V97" s="35"/>
      <c r="W97" s="35"/>
      <c r="X97" s="35"/>
      <c r="Y97" s="35"/>
      <c r="Z97" s="35"/>
      <c r="AA97" s="35"/>
      <c r="AB97" s="35"/>
      <c r="AC97" s="35"/>
      <c r="AD97" s="35"/>
      <c r="AE97" s="35"/>
    </row>
    <row r="98" spans="1:65" s="2" customFormat="1" ht="25.7" customHeight="1">
      <c r="A98" s="35"/>
      <c r="B98" s="36"/>
      <c r="C98" s="30" t="s">
        <v>26</v>
      </c>
      <c r="D98" s="35"/>
      <c r="E98" s="35"/>
      <c r="F98" s="28" t="str">
        <f>E17</f>
        <v xml:space="preserve"> </v>
      </c>
      <c r="G98" s="35"/>
      <c r="H98" s="35"/>
      <c r="I98" s="30" t="s">
        <v>32</v>
      </c>
      <c r="J98" s="33" t="str">
        <f>E23</f>
        <v>ATELIER G+G s.r.o.</v>
      </c>
      <c r="K98" s="35"/>
      <c r="L98" s="97"/>
      <c r="S98" s="35"/>
      <c r="T98" s="35"/>
      <c r="U98" s="35"/>
      <c r="V98" s="35"/>
      <c r="W98" s="35"/>
      <c r="X98" s="35"/>
      <c r="Y98" s="35"/>
      <c r="Z98" s="35"/>
      <c r="AA98" s="35"/>
      <c r="AB98" s="35"/>
      <c r="AC98" s="35"/>
      <c r="AD98" s="35"/>
      <c r="AE98" s="35"/>
    </row>
    <row r="99" spans="1:65" s="2" customFormat="1" ht="15.2" customHeight="1">
      <c r="A99" s="35"/>
      <c r="B99" s="36"/>
      <c r="C99" s="30" t="s">
        <v>30</v>
      </c>
      <c r="D99" s="35"/>
      <c r="E99" s="35"/>
      <c r="F99" s="28" t="str">
        <f>IF(E20="","",E20)</f>
        <v>Vyplň údaj</v>
      </c>
      <c r="G99" s="35"/>
      <c r="H99" s="35"/>
      <c r="I99" s="30" t="s">
        <v>35</v>
      </c>
      <c r="J99" s="33" t="str">
        <f>E26</f>
        <v xml:space="preserve"> </v>
      </c>
      <c r="K99" s="35"/>
      <c r="L99" s="97"/>
      <c r="S99" s="35"/>
      <c r="T99" s="35"/>
      <c r="U99" s="35"/>
      <c r="V99" s="35"/>
      <c r="W99" s="35"/>
      <c r="X99" s="35"/>
      <c r="Y99" s="35"/>
      <c r="Z99" s="35"/>
      <c r="AA99" s="35"/>
      <c r="AB99" s="35"/>
      <c r="AC99" s="35"/>
      <c r="AD99" s="35"/>
      <c r="AE99" s="35"/>
    </row>
    <row r="100" spans="1:65" s="2" customFormat="1" ht="10.35" customHeight="1">
      <c r="A100" s="35"/>
      <c r="B100" s="36"/>
      <c r="C100" s="35"/>
      <c r="D100" s="35"/>
      <c r="E100" s="35"/>
      <c r="F100" s="35"/>
      <c r="G100" s="35"/>
      <c r="H100" s="35"/>
      <c r="I100" s="35"/>
      <c r="J100" s="35"/>
      <c r="K100" s="35"/>
      <c r="L100" s="97"/>
      <c r="S100" s="35"/>
      <c r="T100" s="35"/>
      <c r="U100" s="35"/>
      <c r="V100" s="35"/>
      <c r="W100" s="35"/>
      <c r="X100" s="35"/>
      <c r="Y100" s="35"/>
      <c r="Z100" s="35"/>
      <c r="AA100" s="35"/>
      <c r="AB100" s="35"/>
      <c r="AC100" s="35"/>
      <c r="AD100" s="35"/>
      <c r="AE100" s="35"/>
    </row>
    <row r="101" spans="1:65" s="11" customFormat="1" ht="29.25" customHeight="1">
      <c r="A101" s="122"/>
      <c r="B101" s="123"/>
      <c r="C101" s="124" t="s">
        <v>181</v>
      </c>
      <c r="D101" s="125" t="s">
        <v>57</v>
      </c>
      <c r="E101" s="125" t="s">
        <v>53</v>
      </c>
      <c r="F101" s="125" t="s">
        <v>54</v>
      </c>
      <c r="G101" s="125" t="s">
        <v>182</v>
      </c>
      <c r="H101" s="125" t="s">
        <v>183</v>
      </c>
      <c r="I101" s="125" t="s">
        <v>184</v>
      </c>
      <c r="J101" s="125" t="s">
        <v>143</v>
      </c>
      <c r="K101" s="126" t="s">
        <v>185</v>
      </c>
      <c r="L101" s="127"/>
      <c r="M101" s="60" t="s">
        <v>3</v>
      </c>
      <c r="N101" s="61" t="s">
        <v>42</v>
      </c>
      <c r="O101" s="61" t="s">
        <v>186</v>
      </c>
      <c r="P101" s="61" t="s">
        <v>187</v>
      </c>
      <c r="Q101" s="61" t="s">
        <v>188</v>
      </c>
      <c r="R101" s="61" t="s">
        <v>189</v>
      </c>
      <c r="S101" s="61" t="s">
        <v>190</v>
      </c>
      <c r="T101" s="62" t="s">
        <v>191</v>
      </c>
      <c r="U101" s="122"/>
      <c r="V101" s="122"/>
      <c r="W101" s="122"/>
      <c r="X101" s="122"/>
      <c r="Y101" s="122"/>
      <c r="Z101" s="122"/>
      <c r="AA101" s="122"/>
      <c r="AB101" s="122"/>
      <c r="AC101" s="122"/>
      <c r="AD101" s="122"/>
      <c r="AE101" s="122"/>
    </row>
    <row r="102" spans="1:65" s="2" customFormat="1" ht="22.9" customHeight="1">
      <c r="A102" s="35"/>
      <c r="B102" s="36"/>
      <c r="C102" s="67" t="s">
        <v>192</v>
      </c>
      <c r="D102" s="35"/>
      <c r="E102" s="35"/>
      <c r="F102" s="35"/>
      <c r="G102" s="35"/>
      <c r="H102" s="35"/>
      <c r="I102" s="35"/>
      <c r="J102" s="128">
        <f>BK102</f>
        <v>0</v>
      </c>
      <c r="K102" s="35"/>
      <c r="L102" s="36"/>
      <c r="M102" s="63"/>
      <c r="N102" s="54"/>
      <c r="O102" s="64"/>
      <c r="P102" s="129">
        <f>P103</f>
        <v>0</v>
      </c>
      <c r="Q102" s="64"/>
      <c r="R102" s="129">
        <f>R103</f>
        <v>0</v>
      </c>
      <c r="S102" s="64"/>
      <c r="T102" s="130">
        <f>T103</f>
        <v>0</v>
      </c>
      <c r="U102" s="35"/>
      <c r="V102" s="35"/>
      <c r="W102" s="35"/>
      <c r="X102" s="35"/>
      <c r="Y102" s="35"/>
      <c r="Z102" s="35"/>
      <c r="AA102" s="35"/>
      <c r="AB102" s="35"/>
      <c r="AC102" s="35"/>
      <c r="AD102" s="35"/>
      <c r="AE102" s="35"/>
      <c r="AT102" s="20" t="s">
        <v>71</v>
      </c>
      <c r="AU102" s="20" t="s">
        <v>144</v>
      </c>
      <c r="BK102" s="131">
        <f>BK103</f>
        <v>0</v>
      </c>
    </row>
    <row r="103" spans="1:65" s="12" customFormat="1" ht="25.9" customHeight="1">
      <c r="B103" s="132"/>
      <c r="D103" s="133" t="s">
        <v>71</v>
      </c>
      <c r="E103" s="134" t="s">
        <v>282</v>
      </c>
      <c r="F103" s="134" t="s">
        <v>4735</v>
      </c>
      <c r="I103" s="135"/>
      <c r="J103" s="136">
        <f>BK103</f>
        <v>0</v>
      </c>
      <c r="L103" s="132"/>
      <c r="M103" s="137"/>
      <c r="N103" s="138"/>
      <c r="O103" s="138"/>
      <c r="P103" s="139">
        <f>P104</f>
        <v>0</v>
      </c>
      <c r="Q103" s="138"/>
      <c r="R103" s="139">
        <f>R104</f>
        <v>0</v>
      </c>
      <c r="S103" s="138"/>
      <c r="T103" s="140">
        <f>T104</f>
        <v>0</v>
      </c>
      <c r="AR103" s="133" t="s">
        <v>109</v>
      </c>
      <c r="AT103" s="141" t="s">
        <v>71</v>
      </c>
      <c r="AU103" s="141" t="s">
        <v>72</v>
      </c>
      <c r="AY103" s="133" t="s">
        <v>195</v>
      </c>
      <c r="BK103" s="142">
        <f>BK104</f>
        <v>0</v>
      </c>
    </row>
    <row r="104" spans="1:65" s="12" customFormat="1" ht="22.9" customHeight="1">
      <c r="B104" s="132"/>
      <c r="D104" s="133" t="s">
        <v>71</v>
      </c>
      <c r="E104" s="143" t="s">
        <v>7167</v>
      </c>
      <c r="F104" s="143" t="s">
        <v>7168</v>
      </c>
      <c r="I104" s="135"/>
      <c r="J104" s="144">
        <f>BK104</f>
        <v>0</v>
      </c>
      <c r="L104" s="132"/>
      <c r="M104" s="137"/>
      <c r="N104" s="138"/>
      <c r="O104" s="138"/>
      <c r="P104" s="139">
        <f>P105+P121+P133+P145+P155+P163+P166+P172+P177+P182+P185+P194+P197+P204+P206</f>
        <v>0</v>
      </c>
      <c r="Q104" s="138"/>
      <c r="R104" s="139">
        <f>R105+R121+R133+R145+R155+R163+R166+R172+R177+R182+R185+R194+R197+R204+R206</f>
        <v>0</v>
      </c>
      <c r="S104" s="138"/>
      <c r="T104" s="140">
        <f>T105+T121+T133+T145+T155+T163+T166+T172+T177+T182+T185+T194+T197+T204+T206</f>
        <v>0</v>
      </c>
      <c r="AR104" s="133" t="s">
        <v>109</v>
      </c>
      <c r="AT104" s="141" t="s">
        <v>71</v>
      </c>
      <c r="AU104" s="141" t="s">
        <v>79</v>
      </c>
      <c r="AY104" s="133" t="s">
        <v>195</v>
      </c>
      <c r="BK104" s="142">
        <f>BK105+BK121+BK133+BK145+BK155+BK163+BK166+BK172+BK177+BK182+BK185+BK194+BK197+BK204+BK206</f>
        <v>0</v>
      </c>
    </row>
    <row r="105" spans="1:65" s="12" customFormat="1" ht="20.85" customHeight="1">
      <c r="B105" s="132"/>
      <c r="D105" s="133" t="s">
        <v>71</v>
      </c>
      <c r="E105" s="143" t="s">
        <v>7169</v>
      </c>
      <c r="F105" s="143" t="s">
        <v>7170</v>
      </c>
      <c r="I105" s="135"/>
      <c r="J105" s="144">
        <f>BK105</f>
        <v>0</v>
      </c>
      <c r="L105" s="132"/>
      <c r="M105" s="137"/>
      <c r="N105" s="138"/>
      <c r="O105" s="138"/>
      <c r="P105" s="139">
        <f>SUM(P106:P120)</f>
        <v>0</v>
      </c>
      <c r="Q105" s="138"/>
      <c r="R105" s="139">
        <f>SUM(R106:R120)</f>
        <v>0</v>
      </c>
      <c r="S105" s="138"/>
      <c r="T105" s="140">
        <f>SUM(T106:T120)</f>
        <v>0</v>
      </c>
      <c r="AR105" s="133" t="s">
        <v>109</v>
      </c>
      <c r="AT105" s="141" t="s">
        <v>71</v>
      </c>
      <c r="AU105" s="141" t="s">
        <v>81</v>
      </c>
      <c r="AY105" s="133" t="s">
        <v>195</v>
      </c>
      <c r="BK105" s="142">
        <f>SUM(BK106:BK120)</f>
        <v>0</v>
      </c>
    </row>
    <row r="106" spans="1:65" s="2" customFormat="1" ht="24.2" customHeight="1">
      <c r="A106" s="35"/>
      <c r="B106" s="145"/>
      <c r="C106" s="146" t="s">
        <v>79</v>
      </c>
      <c r="D106" s="146" t="s">
        <v>197</v>
      </c>
      <c r="E106" s="147" t="s">
        <v>7171</v>
      </c>
      <c r="F106" s="148" t="s">
        <v>7172</v>
      </c>
      <c r="G106" s="149" t="s">
        <v>467</v>
      </c>
      <c r="H106" s="150">
        <v>4</v>
      </c>
      <c r="I106" s="151"/>
      <c r="J106" s="152">
        <f t="shared" ref="J106:J120" si="0">ROUND(I106*H106,2)</f>
        <v>0</v>
      </c>
      <c r="K106" s="148" t="s">
        <v>3</v>
      </c>
      <c r="L106" s="36"/>
      <c r="M106" s="153" t="s">
        <v>3</v>
      </c>
      <c r="N106" s="154" t="s">
        <v>43</v>
      </c>
      <c r="O106" s="56"/>
      <c r="P106" s="155">
        <f t="shared" ref="P106:P120" si="1">O106*H106</f>
        <v>0</v>
      </c>
      <c r="Q106" s="155">
        <v>0</v>
      </c>
      <c r="R106" s="155">
        <f t="shared" ref="R106:R120" si="2">Q106*H106</f>
        <v>0</v>
      </c>
      <c r="S106" s="155">
        <v>0</v>
      </c>
      <c r="T106" s="156">
        <f t="shared" ref="T106:T120" si="3">S106*H106</f>
        <v>0</v>
      </c>
      <c r="U106" s="35"/>
      <c r="V106" s="35"/>
      <c r="W106" s="35"/>
      <c r="X106" s="35"/>
      <c r="Y106" s="35"/>
      <c r="Z106" s="35"/>
      <c r="AA106" s="35"/>
      <c r="AB106" s="35"/>
      <c r="AC106" s="35"/>
      <c r="AD106" s="35"/>
      <c r="AE106" s="35"/>
      <c r="AR106" s="157" t="s">
        <v>744</v>
      </c>
      <c r="AT106" s="157" t="s">
        <v>197</v>
      </c>
      <c r="AU106" s="157" t="s">
        <v>109</v>
      </c>
      <c r="AY106" s="20" t="s">
        <v>195</v>
      </c>
      <c r="BE106" s="158">
        <f t="shared" ref="BE106:BE120" si="4">IF(N106="základní",J106,0)</f>
        <v>0</v>
      </c>
      <c r="BF106" s="158">
        <f t="shared" ref="BF106:BF120" si="5">IF(N106="snížená",J106,0)</f>
        <v>0</v>
      </c>
      <c r="BG106" s="158">
        <f t="shared" ref="BG106:BG120" si="6">IF(N106="zákl. přenesená",J106,0)</f>
        <v>0</v>
      </c>
      <c r="BH106" s="158">
        <f t="shared" ref="BH106:BH120" si="7">IF(N106="sníž. přenesená",J106,0)</f>
        <v>0</v>
      </c>
      <c r="BI106" s="158">
        <f t="shared" ref="BI106:BI120" si="8">IF(N106="nulová",J106,0)</f>
        <v>0</v>
      </c>
      <c r="BJ106" s="20" t="s">
        <v>79</v>
      </c>
      <c r="BK106" s="158">
        <f t="shared" ref="BK106:BK120" si="9">ROUND(I106*H106,2)</f>
        <v>0</v>
      </c>
      <c r="BL106" s="20" t="s">
        <v>744</v>
      </c>
      <c r="BM106" s="157" t="s">
        <v>7173</v>
      </c>
    </row>
    <row r="107" spans="1:65" s="2" customFormat="1" ht="24.2" customHeight="1">
      <c r="A107" s="35"/>
      <c r="B107" s="145"/>
      <c r="C107" s="146" t="s">
        <v>81</v>
      </c>
      <c r="D107" s="146" t="s">
        <v>197</v>
      </c>
      <c r="E107" s="147" t="s">
        <v>7174</v>
      </c>
      <c r="F107" s="148" t="s">
        <v>7175</v>
      </c>
      <c r="G107" s="149" t="s">
        <v>467</v>
      </c>
      <c r="H107" s="150">
        <v>4</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744</v>
      </c>
      <c r="AT107" s="157" t="s">
        <v>197</v>
      </c>
      <c r="AU107" s="157" t="s">
        <v>109</v>
      </c>
      <c r="AY107" s="20" t="s">
        <v>195</v>
      </c>
      <c r="BE107" s="158">
        <f t="shared" si="4"/>
        <v>0</v>
      </c>
      <c r="BF107" s="158">
        <f t="shared" si="5"/>
        <v>0</v>
      </c>
      <c r="BG107" s="158">
        <f t="shared" si="6"/>
        <v>0</v>
      </c>
      <c r="BH107" s="158">
        <f t="shared" si="7"/>
        <v>0</v>
      </c>
      <c r="BI107" s="158">
        <f t="shared" si="8"/>
        <v>0</v>
      </c>
      <c r="BJ107" s="20" t="s">
        <v>79</v>
      </c>
      <c r="BK107" s="158">
        <f t="shared" si="9"/>
        <v>0</v>
      </c>
      <c r="BL107" s="20" t="s">
        <v>744</v>
      </c>
      <c r="BM107" s="157" t="s">
        <v>7176</v>
      </c>
    </row>
    <row r="108" spans="1:65" s="2" customFormat="1" ht="14.45" customHeight="1">
      <c r="A108" s="35"/>
      <c r="B108" s="145"/>
      <c r="C108" s="146" t="s">
        <v>109</v>
      </c>
      <c r="D108" s="146" t="s">
        <v>197</v>
      </c>
      <c r="E108" s="147" t="s">
        <v>7177</v>
      </c>
      <c r="F108" s="148" t="s">
        <v>7178</v>
      </c>
      <c r="G108" s="149" t="s">
        <v>467</v>
      </c>
      <c r="H108" s="150">
        <v>1</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744</v>
      </c>
      <c r="AT108" s="157" t="s">
        <v>197</v>
      </c>
      <c r="AU108" s="157" t="s">
        <v>109</v>
      </c>
      <c r="AY108" s="20" t="s">
        <v>195</v>
      </c>
      <c r="BE108" s="158">
        <f t="shared" si="4"/>
        <v>0</v>
      </c>
      <c r="BF108" s="158">
        <f t="shared" si="5"/>
        <v>0</v>
      </c>
      <c r="BG108" s="158">
        <f t="shared" si="6"/>
        <v>0</v>
      </c>
      <c r="BH108" s="158">
        <f t="shared" si="7"/>
        <v>0</v>
      </c>
      <c r="BI108" s="158">
        <f t="shared" si="8"/>
        <v>0</v>
      </c>
      <c r="BJ108" s="20" t="s">
        <v>79</v>
      </c>
      <c r="BK108" s="158">
        <f t="shared" si="9"/>
        <v>0</v>
      </c>
      <c r="BL108" s="20" t="s">
        <v>744</v>
      </c>
      <c r="BM108" s="157" t="s">
        <v>7179</v>
      </c>
    </row>
    <row r="109" spans="1:65" s="2" customFormat="1" ht="24.2" customHeight="1">
      <c r="A109" s="35"/>
      <c r="B109" s="145"/>
      <c r="C109" s="146" t="s">
        <v>202</v>
      </c>
      <c r="D109" s="146" t="s">
        <v>197</v>
      </c>
      <c r="E109" s="147" t="s">
        <v>7180</v>
      </c>
      <c r="F109" s="148" t="s">
        <v>7181</v>
      </c>
      <c r="G109" s="149" t="s">
        <v>467</v>
      </c>
      <c r="H109" s="150">
        <v>2</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744</v>
      </c>
      <c r="AT109" s="157" t="s">
        <v>197</v>
      </c>
      <c r="AU109" s="157" t="s">
        <v>109</v>
      </c>
      <c r="AY109" s="20" t="s">
        <v>195</v>
      </c>
      <c r="BE109" s="158">
        <f t="shared" si="4"/>
        <v>0</v>
      </c>
      <c r="BF109" s="158">
        <f t="shared" si="5"/>
        <v>0</v>
      </c>
      <c r="BG109" s="158">
        <f t="shared" si="6"/>
        <v>0</v>
      </c>
      <c r="BH109" s="158">
        <f t="shared" si="7"/>
        <v>0</v>
      </c>
      <c r="BI109" s="158">
        <f t="shared" si="8"/>
        <v>0</v>
      </c>
      <c r="BJ109" s="20" t="s">
        <v>79</v>
      </c>
      <c r="BK109" s="158">
        <f t="shared" si="9"/>
        <v>0</v>
      </c>
      <c r="BL109" s="20" t="s">
        <v>744</v>
      </c>
      <c r="BM109" s="157" t="s">
        <v>7182</v>
      </c>
    </row>
    <row r="110" spans="1:65" s="2" customFormat="1" ht="24.2" customHeight="1">
      <c r="A110" s="35"/>
      <c r="B110" s="145"/>
      <c r="C110" s="146" t="s">
        <v>231</v>
      </c>
      <c r="D110" s="146" t="s">
        <v>197</v>
      </c>
      <c r="E110" s="147" t="s">
        <v>7183</v>
      </c>
      <c r="F110" s="148" t="s">
        <v>7184</v>
      </c>
      <c r="G110" s="149" t="s">
        <v>467</v>
      </c>
      <c r="H110" s="150">
        <v>2</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744</v>
      </c>
      <c r="AT110" s="157" t="s">
        <v>197</v>
      </c>
      <c r="AU110" s="157" t="s">
        <v>109</v>
      </c>
      <c r="AY110" s="20" t="s">
        <v>195</v>
      </c>
      <c r="BE110" s="158">
        <f t="shared" si="4"/>
        <v>0</v>
      </c>
      <c r="BF110" s="158">
        <f t="shared" si="5"/>
        <v>0</v>
      </c>
      <c r="BG110" s="158">
        <f t="shared" si="6"/>
        <v>0</v>
      </c>
      <c r="BH110" s="158">
        <f t="shared" si="7"/>
        <v>0</v>
      </c>
      <c r="BI110" s="158">
        <f t="shared" si="8"/>
        <v>0</v>
      </c>
      <c r="BJ110" s="20" t="s">
        <v>79</v>
      </c>
      <c r="BK110" s="158">
        <f t="shared" si="9"/>
        <v>0</v>
      </c>
      <c r="BL110" s="20" t="s">
        <v>744</v>
      </c>
      <c r="BM110" s="157" t="s">
        <v>7185</v>
      </c>
    </row>
    <row r="111" spans="1:65" s="2" customFormat="1" ht="24.2" customHeight="1">
      <c r="A111" s="35"/>
      <c r="B111" s="145"/>
      <c r="C111" s="146" t="s">
        <v>237</v>
      </c>
      <c r="D111" s="146" t="s">
        <v>197</v>
      </c>
      <c r="E111" s="147" t="s">
        <v>7186</v>
      </c>
      <c r="F111" s="148" t="s">
        <v>7187</v>
      </c>
      <c r="G111" s="149" t="s">
        <v>467</v>
      </c>
      <c r="H111" s="150">
        <v>5</v>
      </c>
      <c r="I111" s="151"/>
      <c r="J111" s="152">
        <f t="shared" si="0"/>
        <v>0</v>
      </c>
      <c r="K111" s="148" t="s">
        <v>3</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744</v>
      </c>
      <c r="AT111" s="157" t="s">
        <v>197</v>
      </c>
      <c r="AU111" s="157" t="s">
        <v>109</v>
      </c>
      <c r="AY111" s="20" t="s">
        <v>195</v>
      </c>
      <c r="BE111" s="158">
        <f t="shared" si="4"/>
        <v>0</v>
      </c>
      <c r="BF111" s="158">
        <f t="shared" si="5"/>
        <v>0</v>
      </c>
      <c r="BG111" s="158">
        <f t="shared" si="6"/>
        <v>0</v>
      </c>
      <c r="BH111" s="158">
        <f t="shared" si="7"/>
        <v>0</v>
      </c>
      <c r="BI111" s="158">
        <f t="shared" si="8"/>
        <v>0</v>
      </c>
      <c r="BJ111" s="20" t="s">
        <v>79</v>
      </c>
      <c r="BK111" s="158">
        <f t="shared" si="9"/>
        <v>0</v>
      </c>
      <c r="BL111" s="20" t="s">
        <v>744</v>
      </c>
      <c r="BM111" s="157" t="s">
        <v>7188</v>
      </c>
    </row>
    <row r="112" spans="1:65" s="2" customFormat="1" ht="24.2" customHeight="1">
      <c r="A112" s="35"/>
      <c r="B112" s="145"/>
      <c r="C112" s="146" t="s">
        <v>244</v>
      </c>
      <c r="D112" s="146" t="s">
        <v>197</v>
      </c>
      <c r="E112" s="147" t="s">
        <v>7189</v>
      </c>
      <c r="F112" s="148" t="s">
        <v>7190</v>
      </c>
      <c r="G112" s="149" t="s">
        <v>467</v>
      </c>
      <c r="H112" s="150">
        <v>1</v>
      </c>
      <c r="I112" s="151"/>
      <c r="J112" s="152">
        <f t="shared" si="0"/>
        <v>0</v>
      </c>
      <c r="K112" s="148" t="s">
        <v>3</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744</v>
      </c>
      <c r="AT112" s="157" t="s">
        <v>197</v>
      </c>
      <c r="AU112" s="157" t="s">
        <v>109</v>
      </c>
      <c r="AY112" s="20" t="s">
        <v>195</v>
      </c>
      <c r="BE112" s="158">
        <f t="shared" si="4"/>
        <v>0</v>
      </c>
      <c r="BF112" s="158">
        <f t="shared" si="5"/>
        <v>0</v>
      </c>
      <c r="BG112" s="158">
        <f t="shared" si="6"/>
        <v>0</v>
      </c>
      <c r="BH112" s="158">
        <f t="shared" si="7"/>
        <v>0</v>
      </c>
      <c r="BI112" s="158">
        <f t="shared" si="8"/>
        <v>0</v>
      </c>
      <c r="BJ112" s="20" t="s">
        <v>79</v>
      </c>
      <c r="BK112" s="158">
        <f t="shared" si="9"/>
        <v>0</v>
      </c>
      <c r="BL112" s="20" t="s">
        <v>744</v>
      </c>
      <c r="BM112" s="157" t="s">
        <v>7191</v>
      </c>
    </row>
    <row r="113" spans="1:65" s="2" customFormat="1" ht="14.45" customHeight="1">
      <c r="A113" s="35"/>
      <c r="B113" s="145"/>
      <c r="C113" s="146" t="s">
        <v>249</v>
      </c>
      <c r="D113" s="146" t="s">
        <v>197</v>
      </c>
      <c r="E113" s="147" t="s">
        <v>7192</v>
      </c>
      <c r="F113" s="148" t="s">
        <v>7193</v>
      </c>
      <c r="G113" s="149" t="s">
        <v>467</v>
      </c>
      <c r="H113" s="150">
        <v>1</v>
      </c>
      <c r="I113" s="151"/>
      <c r="J113" s="152">
        <f t="shared" si="0"/>
        <v>0</v>
      </c>
      <c r="K113" s="148" t="s">
        <v>3</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744</v>
      </c>
      <c r="AT113" s="157" t="s">
        <v>197</v>
      </c>
      <c r="AU113" s="157" t="s">
        <v>109</v>
      </c>
      <c r="AY113" s="20" t="s">
        <v>195</v>
      </c>
      <c r="BE113" s="158">
        <f t="shared" si="4"/>
        <v>0</v>
      </c>
      <c r="BF113" s="158">
        <f t="shared" si="5"/>
        <v>0</v>
      </c>
      <c r="BG113" s="158">
        <f t="shared" si="6"/>
        <v>0</v>
      </c>
      <c r="BH113" s="158">
        <f t="shared" si="7"/>
        <v>0</v>
      </c>
      <c r="BI113" s="158">
        <f t="shared" si="8"/>
        <v>0</v>
      </c>
      <c r="BJ113" s="20" t="s">
        <v>79</v>
      </c>
      <c r="BK113" s="158">
        <f t="shared" si="9"/>
        <v>0</v>
      </c>
      <c r="BL113" s="20" t="s">
        <v>744</v>
      </c>
      <c r="BM113" s="157" t="s">
        <v>7194</v>
      </c>
    </row>
    <row r="114" spans="1:65" s="2" customFormat="1" ht="14.45" customHeight="1">
      <c r="A114" s="35"/>
      <c r="B114" s="145"/>
      <c r="C114" s="146" t="s">
        <v>254</v>
      </c>
      <c r="D114" s="146" t="s">
        <v>197</v>
      </c>
      <c r="E114" s="147" t="s">
        <v>7195</v>
      </c>
      <c r="F114" s="148" t="s">
        <v>7196</v>
      </c>
      <c r="G114" s="149" t="s">
        <v>467</v>
      </c>
      <c r="H114" s="150">
        <v>1</v>
      </c>
      <c r="I114" s="151"/>
      <c r="J114" s="152">
        <f t="shared" si="0"/>
        <v>0</v>
      </c>
      <c r="K114" s="148" t="s">
        <v>3</v>
      </c>
      <c r="L114" s="36"/>
      <c r="M114" s="153" t="s">
        <v>3</v>
      </c>
      <c r="N114" s="154" t="s">
        <v>43</v>
      </c>
      <c r="O114" s="56"/>
      <c r="P114" s="155">
        <f t="shared" si="1"/>
        <v>0</v>
      </c>
      <c r="Q114" s="155">
        <v>0</v>
      </c>
      <c r="R114" s="155">
        <f t="shared" si="2"/>
        <v>0</v>
      </c>
      <c r="S114" s="155">
        <v>0</v>
      </c>
      <c r="T114" s="156">
        <f t="shared" si="3"/>
        <v>0</v>
      </c>
      <c r="U114" s="35"/>
      <c r="V114" s="35"/>
      <c r="W114" s="35"/>
      <c r="X114" s="35"/>
      <c r="Y114" s="35"/>
      <c r="Z114" s="35"/>
      <c r="AA114" s="35"/>
      <c r="AB114" s="35"/>
      <c r="AC114" s="35"/>
      <c r="AD114" s="35"/>
      <c r="AE114" s="35"/>
      <c r="AR114" s="157" t="s">
        <v>744</v>
      </c>
      <c r="AT114" s="157" t="s">
        <v>197</v>
      </c>
      <c r="AU114" s="157" t="s">
        <v>109</v>
      </c>
      <c r="AY114" s="20" t="s">
        <v>195</v>
      </c>
      <c r="BE114" s="158">
        <f t="shared" si="4"/>
        <v>0</v>
      </c>
      <c r="BF114" s="158">
        <f t="shared" si="5"/>
        <v>0</v>
      </c>
      <c r="BG114" s="158">
        <f t="shared" si="6"/>
        <v>0</v>
      </c>
      <c r="BH114" s="158">
        <f t="shared" si="7"/>
        <v>0</v>
      </c>
      <c r="BI114" s="158">
        <f t="shared" si="8"/>
        <v>0</v>
      </c>
      <c r="BJ114" s="20" t="s">
        <v>79</v>
      </c>
      <c r="BK114" s="158">
        <f t="shared" si="9"/>
        <v>0</v>
      </c>
      <c r="BL114" s="20" t="s">
        <v>744</v>
      </c>
      <c r="BM114" s="157" t="s">
        <v>7197</v>
      </c>
    </row>
    <row r="115" spans="1:65" s="2" customFormat="1" ht="14.45" customHeight="1">
      <c r="A115" s="35"/>
      <c r="B115" s="145"/>
      <c r="C115" s="146" t="s">
        <v>120</v>
      </c>
      <c r="D115" s="146" t="s">
        <v>197</v>
      </c>
      <c r="E115" s="147" t="s">
        <v>7198</v>
      </c>
      <c r="F115" s="148" t="s">
        <v>7199</v>
      </c>
      <c r="G115" s="149" t="s">
        <v>467</v>
      </c>
      <c r="H115" s="150">
        <v>1</v>
      </c>
      <c r="I115" s="151"/>
      <c r="J115" s="152">
        <f t="shared" si="0"/>
        <v>0</v>
      </c>
      <c r="K115" s="148" t="s">
        <v>3</v>
      </c>
      <c r="L115" s="36"/>
      <c r="M115" s="153" t="s">
        <v>3</v>
      </c>
      <c r="N115" s="154" t="s">
        <v>43</v>
      </c>
      <c r="O115" s="56"/>
      <c r="P115" s="155">
        <f t="shared" si="1"/>
        <v>0</v>
      </c>
      <c r="Q115" s="155">
        <v>0</v>
      </c>
      <c r="R115" s="155">
        <f t="shared" si="2"/>
        <v>0</v>
      </c>
      <c r="S115" s="155">
        <v>0</v>
      </c>
      <c r="T115" s="156">
        <f t="shared" si="3"/>
        <v>0</v>
      </c>
      <c r="U115" s="35"/>
      <c r="V115" s="35"/>
      <c r="W115" s="35"/>
      <c r="X115" s="35"/>
      <c r="Y115" s="35"/>
      <c r="Z115" s="35"/>
      <c r="AA115" s="35"/>
      <c r="AB115" s="35"/>
      <c r="AC115" s="35"/>
      <c r="AD115" s="35"/>
      <c r="AE115" s="35"/>
      <c r="AR115" s="157" t="s">
        <v>744</v>
      </c>
      <c r="AT115" s="157" t="s">
        <v>197</v>
      </c>
      <c r="AU115" s="157" t="s">
        <v>109</v>
      </c>
      <c r="AY115" s="20" t="s">
        <v>195</v>
      </c>
      <c r="BE115" s="158">
        <f t="shared" si="4"/>
        <v>0</v>
      </c>
      <c r="BF115" s="158">
        <f t="shared" si="5"/>
        <v>0</v>
      </c>
      <c r="BG115" s="158">
        <f t="shared" si="6"/>
        <v>0</v>
      </c>
      <c r="BH115" s="158">
        <f t="shared" si="7"/>
        <v>0</v>
      </c>
      <c r="BI115" s="158">
        <f t="shared" si="8"/>
        <v>0</v>
      </c>
      <c r="BJ115" s="20" t="s">
        <v>79</v>
      </c>
      <c r="BK115" s="158">
        <f t="shared" si="9"/>
        <v>0</v>
      </c>
      <c r="BL115" s="20" t="s">
        <v>744</v>
      </c>
      <c r="BM115" s="157" t="s">
        <v>7200</v>
      </c>
    </row>
    <row r="116" spans="1:65" s="2" customFormat="1" ht="25.5" customHeight="1">
      <c r="A116" s="35"/>
      <c r="B116" s="145"/>
      <c r="C116" s="146" t="s">
        <v>123</v>
      </c>
      <c r="D116" s="146" t="s">
        <v>197</v>
      </c>
      <c r="E116" s="147" t="s">
        <v>7201</v>
      </c>
      <c r="F116" s="148" t="s">
        <v>7202</v>
      </c>
      <c r="G116" s="149" t="s">
        <v>467</v>
      </c>
      <c r="H116" s="150">
        <v>1</v>
      </c>
      <c r="I116" s="151"/>
      <c r="J116" s="152">
        <f t="shared" si="0"/>
        <v>0</v>
      </c>
      <c r="K116" s="148" t="s">
        <v>3</v>
      </c>
      <c r="L116" s="36"/>
      <c r="M116" s="153" t="s">
        <v>3</v>
      </c>
      <c r="N116" s="154" t="s">
        <v>43</v>
      </c>
      <c r="O116" s="56"/>
      <c r="P116" s="155">
        <f t="shared" si="1"/>
        <v>0</v>
      </c>
      <c r="Q116" s="155">
        <v>0</v>
      </c>
      <c r="R116" s="155">
        <f t="shared" si="2"/>
        <v>0</v>
      </c>
      <c r="S116" s="155">
        <v>0</v>
      </c>
      <c r="T116" s="156">
        <f t="shared" si="3"/>
        <v>0</v>
      </c>
      <c r="U116" s="35"/>
      <c r="V116" s="35"/>
      <c r="W116" s="35"/>
      <c r="X116" s="35"/>
      <c r="Y116" s="35"/>
      <c r="Z116" s="35"/>
      <c r="AA116" s="35"/>
      <c r="AB116" s="35"/>
      <c r="AC116" s="35"/>
      <c r="AD116" s="35"/>
      <c r="AE116" s="35"/>
      <c r="AR116" s="157" t="s">
        <v>744</v>
      </c>
      <c r="AT116" s="157" t="s">
        <v>197</v>
      </c>
      <c r="AU116" s="157" t="s">
        <v>109</v>
      </c>
      <c r="AY116" s="20" t="s">
        <v>195</v>
      </c>
      <c r="BE116" s="158">
        <f t="shared" si="4"/>
        <v>0</v>
      </c>
      <c r="BF116" s="158">
        <f t="shared" si="5"/>
        <v>0</v>
      </c>
      <c r="BG116" s="158">
        <f t="shared" si="6"/>
        <v>0</v>
      </c>
      <c r="BH116" s="158">
        <f t="shared" si="7"/>
        <v>0</v>
      </c>
      <c r="BI116" s="158">
        <f t="shared" si="8"/>
        <v>0</v>
      </c>
      <c r="BJ116" s="20" t="s">
        <v>79</v>
      </c>
      <c r="BK116" s="158">
        <f t="shared" si="9"/>
        <v>0</v>
      </c>
      <c r="BL116" s="20" t="s">
        <v>744</v>
      </c>
      <c r="BM116" s="157" t="s">
        <v>7203</v>
      </c>
    </row>
    <row r="117" spans="1:65" s="2" customFormat="1" ht="14.45" customHeight="1">
      <c r="A117" s="35"/>
      <c r="B117" s="145"/>
      <c r="C117" s="146" t="s">
        <v>269</v>
      </c>
      <c r="D117" s="146" t="s">
        <v>197</v>
      </c>
      <c r="E117" s="147" t="s">
        <v>7204</v>
      </c>
      <c r="F117" s="148" t="s">
        <v>7205</v>
      </c>
      <c r="G117" s="149" t="s">
        <v>467</v>
      </c>
      <c r="H117" s="150">
        <v>1</v>
      </c>
      <c r="I117" s="151"/>
      <c r="J117" s="152">
        <f t="shared" si="0"/>
        <v>0</v>
      </c>
      <c r="K117" s="148" t="s">
        <v>3</v>
      </c>
      <c r="L117" s="36"/>
      <c r="M117" s="153" t="s">
        <v>3</v>
      </c>
      <c r="N117" s="154" t="s">
        <v>43</v>
      </c>
      <c r="O117" s="56"/>
      <c r="P117" s="155">
        <f t="shared" si="1"/>
        <v>0</v>
      </c>
      <c r="Q117" s="155">
        <v>0</v>
      </c>
      <c r="R117" s="155">
        <f t="shared" si="2"/>
        <v>0</v>
      </c>
      <c r="S117" s="155">
        <v>0</v>
      </c>
      <c r="T117" s="156">
        <f t="shared" si="3"/>
        <v>0</v>
      </c>
      <c r="U117" s="35"/>
      <c r="V117" s="35"/>
      <c r="W117" s="35"/>
      <c r="X117" s="35"/>
      <c r="Y117" s="35"/>
      <c r="Z117" s="35"/>
      <c r="AA117" s="35"/>
      <c r="AB117" s="35"/>
      <c r="AC117" s="35"/>
      <c r="AD117" s="35"/>
      <c r="AE117" s="35"/>
      <c r="AR117" s="157" t="s">
        <v>744</v>
      </c>
      <c r="AT117" s="157" t="s">
        <v>197</v>
      </c>
      <c r="AU117" s="157" t="s">
        <v>109</v>
      </c>
      <c r="AY117" s="20" t="s">
        <v>195</v>
      </c>
      <c r="BE117" s="158">
        <f t="shared" si="4"/>
        <v>0</v>
      </c>
      <c r="BF117" s="158">
        <f t="shared" si="5"/>
        <v>0</v>
      </c>
      <c r="BG117" s="158">
        <f t="shared" si="6"/>
        <v>0</v>
      </c>
      <c r="BH117" s="158">
        <f t="shared" si="7"/>
        <v>0</v>
      </c>
      <c r="BI117" s="158">
        <f t="shared" si="8"/>
        <v>0</v>
      </c>
      <c r="BJ117" s="20" t="s">
        <v>79</v>
      </c>
      <c r="BK117" s="158">
        <f t="shared" si="9"/>
        <v>0</v>
      </c>
      <c r="BL117" s="20" t="s">
        <v>744</v>
      </c>
      <c r="BM117" s="157" t="s">
        <v>7206</v>
      </c>
    </row>
    <row r="118" spans="1:65" s="2" customFormat="1" ht="14.45" customHeight="1">
      <c r="A118" s="35"/>
      <c r="B118" s="145"/>
      <c r="C118" s="146" t="s">
        <v>278</v>
      </c>
      <c r="D118" s="146" t="s">
        <v>197</v>
      </c>
      <c r="E118" s="147" t="s">
        <v>7207</v>
      </c>
      <c r="F118" s="148" t="s">
        <v>7208</v>
      </c>
      <c r="G118" s="149" t="s">
        <v>467</v>
      </c>
      <c r="H118" s="150">
        <v>2</v>
      </c>
      <c r="I118" s="151"/>
      <c r="J118" s="152">
        <f t="shared" si="0"/>
        <v>0</v>
      </c>
      <c r="K118" s="148" t="s">
        <v>3</v>
      </c>
      <c r="L118" s="36"/>
      <c r="M118" s="153" t="s">
        <v>3</v>
      </c>
      <c r="N118" s="154" t="s">
        <v>43</v>
      </c>
      <c r="O118" s="56"/>
      <c r="P118" s="155">
        <f t="shared" si="1"/>
        <v>0</v>
      </c>
      <c r="Q118" s="155">
        <v>0</v>
      </c>
      <c r="R118" s="155">
        <f t="shared" si="2"/>
        <v>0</v>
      </c>
      <c r="S118" s="155">
        <v>0</v>
      </c>
      <c r="T118" s="156">
        <f t="shared" si="3"/>
        <v>0</v>
      </c>
      <c r="U118" s="35"/>
      <c r="V118" s="35"/>
      <c r="W118" s="35"/>
      <c r="X118" s="35"/>
      <c r="Y118" s="35"/>
      <c r="Z118" s="35"/>
      <c r="AA118" s="35"/>
      <c r="AB118" s="35"/>
      <c r="AC118" s="35"/>
      <c r="AD118" s="35"/>
      <c r="AE118" s="35"/>
      <c r="AR118" s="157" t="s">
        <v>744</v>
      </c>
      <c r="AT118" s="157" t="s">
        <v>197</v>
      </c>
      <c r="AU118" s="157" t="s">
        <v>109</v>
      </c>
      <c r="AY118" s="20" t="s">
        <v>195</v>
      </c>
      <c r="BE118" s="158">
        <f t="shared" si="4"/>
        <v>0</v>
      </c>
      <c r="BF118" s="158">
        <f t="shared" si="5"/>
        <v>0</v>
      </c>
      <c r="BG118" s="158">
        <f t="shared" si="6"/>
        <v>0</v>
      </c>
      <c r="BH118" s="158">
        <f t="shared" si="7"/>
        <v>0</v>
      </c>
      <c r="BI118" s="158">
        <f t="shared" si="8"/>
        <v>0</v>
      </c>
      <c r="BJ118" s="20" t="s">
        <v>79</v>
      </c>
      <c r="BK118" s="158">
        <f t="shared" si="9"/>
        <v>0</v>
      </c>
      <c r="BL118" s="20" t="s">
        <v>744</v>
      </c>
      <c r="BM118" s="157" t="s">
        <v>7209</v>
      </c>
    </row>
    <row r="119" spans="1:65" s="2" customFormat="1" ht="14.45" customHeight="1">
      <c r="A119" s="35"/>
      <c r="B119" s="145"/>
      <c r="C119" s="146" t="s">
        <v>281</v>
      </c>
      <c r="D119" s="146" t="s">
        <v>197</v>
      </c>
      <c r="E119" s="147" t="s">
        <v>7210</v>
      </c>
      <c r="F119" s="148" t="s">
        <v>7211</v>
      </c>
      <c r="G119" s="149" t="s">
        <v>467</v>
      </c>
      <c r="H119" s="150">
        <v>1</v>
      </c>
      <c r="I119" s="151"/>
      <c r="J119" s="152">
        <f t="shared" si="0"/>
        <v>0</v>
      </c>
      <c r="K119" s="148" t="s">
        <v>3</v>
      </c>
      <c r="L119" s="36"/>
      <c r="M119" s="153" t="s">
        <v>3</v>
      </c>
      <c r="N119" s="154" t="s">
        <v>43</v>
      </c>
      <c r="O119" s="56"/>
      <c r="P119" s="155">
        <f t="shared" si="1"/>
        <v>0</v>
      </c>
      <c r="Q119" s="155">
        <v>0</v>
      </c>
      <c r="R119" s="155">
        <f t="shared" si="2"/>
        <v>0</v>
      </c>
      <c r="S119" s="155">
        <v>0</v>
      </c>
      <c r="T119" s="156">
        <f t="shared" si="3"/>
        <v>0</v>
      </c>
      <c r="U119" s="35"/>
      <c r="V119" s="35"/>
      <c r="W119" s="35"/>
      <c r="X119" s="35"/>
      <c r="Y119" s="35"/>
      <c r="Z119" s="35"/>
      <c r="AA119" s="35"/>
      <c r="AB119" s="35"/>
      <c r="AC119" s="35"/>
      <c r="AD119" s="35"/>
      <c r="AE119" s="35"/>
      <c r="AR119" s="157" t="s">
        <v>744</v>
      </c>
      <c r="AT119" s="157" t="s">
        <v>197</v>
      </c>
      <c r="AU119" s="157" t="s">
        <v>109</v>
      </c>
      <c r="AY119" s="20" t="s">
        <v>195</v>
      </c>
      <c r="BE119" s="158">
        <f t="shared" si="4"/>
        <v>0</v>
      </c>
      <c r="BF119" s="158">
        <f t="shared" si="5"/>
        <v>0</v>
      </c>
      <c r="BG119" s="158">
        <f t="shared" si="6"/>
        <v>0</v>
      </c>
      <c r="BH119" s="158">
        <f t="shared" si="7"/>
        <v>0</v>
      </c>
      <c r="BI119" s="158">
        <f t="shared" si="8"/>
        <v>0</v>
      </c>
      <c r="BJ119" s="20" t="s">
        <v>79</v>
      </c>
      <c r="BK119" s="158">
        <f t="shared" si="9"/>
        <v>0</v>
      </c>
      <c r="BL119" s="20" t="s">
        <v>744</v>
      </c>
      <c r="BM119" s="157" t="s">
        <v>7212</v>
      </c>
    </row>
    <row r="120" spans="1:65" s="2" customFormat="1" ht="14.45" customHeight="1">
      <c r="A120" s="35"/>
      <c r="B120" s="145"/>
      <c r="C120" s="146" t="s">
        <v>9</v>
      </c>
      <c r="D120" s="146" t="s">
        <v>197</v>
      </c>
      <c r="E120" s="147" t="s">
        <v>7213</v>
      </c>
      <c r="F120" s="148" t="s">
        <v>7214</v>
      </c>
      <c r="G120" s="149" t="s">
        <v>467</v>
      </c>
      <c r="H120" s="150">
        <v>2</v>
      </c>
      <c r="I120" s="151"/>
      <c r="J120" s="152">
        <f t="shared" si="0"/>
        <v>0</v>
      </c>
      <c r="K120" s="148" t="s">
        <v>3</v>
      </c>
      <c r="L120" s="36"/>
      <c r="M120" s="153" t="s">
        <v>3</v>
      </c>
      <c r="N120" s="154" t="s">
        <v>43</v>
      </c>
      <c r="O120" s="56"/>
      <c r="P120" s="155">
        <f t="shared" si="1"/>
        <v>0</v>
      </c>
      <c r="Q120" s="155">
        <v>0</v>
      </c>
      <c r="R120" s="155">
        <f t="shared" si="2"/>
        <v>0</v>
      </c>
      <c r="S120" s="155">
        <v>0</v>
      </c>
      <c r="T120" s="156">
        <f t="shared" si="3"/>
        <v>0</v>
      </c>
      <c r="U120" s="35"/>
      <c r="V120" s="35"/>
      <c r="W120" s="35"/>
      <c r="X120" s="35"/>
      <c r="Y120" s="35"/>
      <c r="Z120" s="35"/>
      <c r="AA120" s="35"/>
      <c r="AB120" s="35"/>
      <c r="AC120" s="35"/>
      <c r="AD120" s="35"/>
      <c r="AE120" s="35"/>
      <c r="AR120" s="157" t="s">
        <v>744</v>
      </c>
      <c r="AT120" s="157" t="s">
        <v>197</v>
      </c>
      <c r="AU120" s="157" t="s">
        <v>109</v>
      </c>
      <c r="AY120" s="20" t="s">
        <v>195</v>
      </c>
      <c r="BE120" s="158">
        <f t="shared" si="4"/>
        <v>0</v>
      </c>
      <c r="BF120" s="158">
        <f t="shared" si="5"/>
        <v>0</v>
      </c>
      <c r="BG120" s="158">
        <f t="shared" si="6"/>
        <v>0</v>
      </c>
      <c r="BH120" s="158">
        <f t="shared" si="7"/>
        <v>0</v>
      </c>
      <c r="BI120" s="158">
        <f t="shared" si="8"/>
        <v>0</v>
      </c>
      <c r="BJ120" s="20" t="s">
        <v>79</v>
      </c>
      <c r="BK120" s="158">
        <f t="shared" si="9"/>
        <v>0</v>
      </c>
      <c r="BL120" s="20" t="s">
        <v>744</v>
      </c>
      <c r="BM120" s="157" t="s">
        <v>7215</v>
      </c>
    </row>
    <row r="121" spans="1:65" s="12" customFormat="1" ht="20.85" customHeight="1">
      <c r="B121" s="132"/>
      <c r="D121" s="133" t="s">
        <v>71</v>
      </c>
      <c r="E121" s="143" t="s">
        <v>7216</v>
      </c>
      <c r="F121" s="143" t="s">
        <v>7217</v>
      </c>
      <c r="I121" s="135"/>
      <c r="J121" s="144">
        <f>BK121</f>
        <v>0</v>
      </c>
      <c r="L121" s="132"/>
      <c r="M121" s="137"/>
      <c r="N121" s="138"/>
      <c r="O121" s="138"/>
      <c r="P121" s="139">
        <f>SUM(P122:P132)</f>
        <v>0</v>
      </c>
      <c r="Q121" s="138"/>
      <c r="R121" s="139">
        <f>SUM(R122:R132)</f>
        <v>0</v>
      </c>
      <c r="S121" s="138"/>
      <c r="T121" s="140">
        <f>SUM(T122:T132)</f>
        <v>0</v>
      </c>
      <c r="AR121" s="133" t="s">
        <v>109</v>
      </c>
      <c r="AT121" s="141" t="s">
        <v>71</v>
      </c>
      <c r="AU121" s="141" t="s">
        <v>81</v>
      </c>
      <c r="AY121" s="133" t="s">
        <v>195</v>
      </c>
      <c r="BK121" s="142">
        <f>SUM(BK122:BK132)</f>
        <v>0</v>
      </c>
    </row>
    <row r="122" spans="1:65" s="2" customFormat="1" ht="24.2" customHeight="1">
      <c r="A122" s="35"/>
      <c r="B122" s="145"/>
      <c r="C122" s="146" t="s">
        <v>292</v>
      </c>
      <c r="D122" s="146" t="s">
        <v>197</v>
      </c>
      <c r="E122" s="147" t="s">
        <v>7218</v>
      </c>
      <c r="F122" s="148" t="s">
        <v>7172</v>
      </c>
      <c r="G122" s="149" t="s">
        <v>467</v>
      </c>
      <c r="H122" s="150">
        <v>4</v>
      </c>
      <c r="I122" s="151"/>
      <c r="J122" s="152">
        <f t="shared" ref="J122:J132" si="10">ROUND(I122*H122,2)</f>
        <v>0</v>
      </c>
      <c r="K122" s="148" t="s">
        <v>3</v>
      </c>
      <c r="L122" s="36"/>
      <c r="M122" s="153" t="s">
        <v>3</v>
      </c>
      <c r="N122" s="154" t="s">
        <v>43</v>
      </c>
      <c r="O122" s="56"/>
      <c r="P122" s="155">
        <f t="shared" ref="P122:P132" si="11">O122*H122</f>
        <v>0</v>
      </c>
      <c r="Q122" s="155">
        <v>0</v>
      </c>
      <c r="R122" s="155">
        <f t="shared" ref="R122:R132" si="12">Q122*H122</f>
        <v>0</v>
      </c>
      <c r="S122" s="155">
        <v>0</v>
      </c>
      <c r="T122" s="156">
        <f t="shared" ref="T122:T132" si="13">S122*H122</f>
        <v>0</v>
      </c>
      <c r="U122" s="35"/>
      <c r="V122" s="35"/>
      <c r="W122" s="35"/>
      <c r="X122" s="35"/>
      <c r="Y122" s="35"/>
      <c r="Z122" s="35"/>
      <c r="AA122" s="35"/>
      <c r="AB122" s="35"/>
      <c r="AC122" s="35"/>
      <c r="AD122" s="35"/>
      <c r="AE122" s="35"/>
      <c r="AR122" s="157" t="s">
        <v>744</v>
      </c>
      <c r="AT122" s="157" t="s">
        <v>197</v>
      </c>
      <c r="AU122" s="157" t="s">
        <v>109</v>
      </c>
      <c r="AY122" s="20" t="s">
        <v>195</v>
      </c>
      <c r="BE122" s="158">
        <f t="shared" ref="BE122:BE132" si="14">IF(N122="základní",J122,0)</f>
        <v>0</v>
      </c>
      <c r="BF122" s="158">
        <f t="shared" ref="BF122:BF132" si="15">IF(N122="snížená",J122,0)</f>
        <v>0</v>
      </c>
      <c r="BG122" s="158">
        <f t="shared" ref="BG122:BG132" si="16">IF(N122="zákl. přenesená",J122,0)</f>
        <v>0</v>
      </c>
      <c r="BH122" s="158">
        <f t="shared" ref="BH122:BH132" si="17">IF(N122="sníž. přenesená",J122,0)</f>
        <v>0</v>
      </c>
      <c r="BI122" s="158">
        <f t="shared" ref="BI122:BI132" si="18">IF(N122="nulová",J122,0)</f>
        <v>0</v>
      </c>
      <c r="BJ122" s="20" t="s">
        <v>79</v>
      </c>
      <c r="BK122" s="158">
        <f t="shared" ref="BK122:BK132" si="19">ROUND(I122*H122,2)</f>
        <v>0</v>
      </c>
      <c r="BL122" s="20" t="s">
        <v>744</v>
      </c>
      <c r="BM122" s="157" t="s">
        <v>7219</v>
      </c>
    </row>
    <row r="123" spans="1:65" s="2" customFormat="1" ht="24.2" customHeight="1">
      <c r="A123" s="35"/>
      <c r="B123" s="145"/>
      <c r="C123" s="146" t="s">
        <v>297</v>
      </c>
      <c r="D123" s="146" t="s">
        <v>197</v>
      </c>
      <c r="E123" s="147" t="s">
        <v>7220</v>
      </c>
      <c r="F123" s="148" t="s">
        <v>7175</v>
      </c>
      <c r="G123" s="149" t="s">
        <v>467</v>
      </c>
      <c r="H123" s="150">
        <v>4</v>
      </c>
      <c r="I123" s="151"/>
      <c r="J123" s="152">
        <f t="shared" si="10"/>
        <v>0</v>
      </c>
      <c r="K123" s="148" t="s">
        <v>3</v>
      </c>
      <c r="L123" s="36"/>
      <c r="M123" s="153" t="s">
        <v>3</v>
      </c>
      <c r="N123" s="154" t="s">
        <v>43</v>
      </c>
      <c r="O123" s="56"/>
      <c r="P123" s="155">
        <f t="shared" si="11"/>
        <v>0</v>
      </c>
      <c r="Q123" s="155">
        <v>0</v>
      </c>
      <c r="R123" s="155">
        <f t="shared" si="12"/>
        <v>0</v>
      </c>
      <c r="S123" s="155">
        <v>0</v>
      </c>
      <c r="T123" s="156">
        <f t="shared" si="13"/>
        <v>0</v>
      </c>
      <c r="U123" s="35"/>
      <c r="V123" s="35"/>
      <c r="W123" s="35"/>
      <c r="X123" s="35"/>
      <c r="Y123" s="35"/>
      <c r="Z123" s="35"/>
      <c r="AA123" s="35"/>
      <c r="AB123" s="35"/>
      <c r="AC123" s="35"/>
      <c r="AD123" s="35"/>
      <c r="AE123" s="35"/>
      <c r="AR123" s="157" t="s">
        <v>744</v>
      </c>
      <c r="AT123" s="157" t="s">
        <v>197</v>
      </c>
      <c r="AU123" s="157" t="s">
        <v>109</v>
      </c>
      <c r="AY123" s="20" t="s">
        <v>195</v>
      </c>
      <c r="BE123" s="158">
        <f t="shared" si="14"/>
        <v>0</v>
      </c>
      <c r="BF123" s="158">
        <f t="shared" si="15"/>
        <v>0</v>
      </c>
      <c r="BG123" s="158">
        <f t="shared" si="16"/>
        <v>0</v>
      </c>
      <c r="BH123" s="158">
        <f t="shared" si="17"/>
        <v>0</v>
      </c>
      <c r="BI123" s="158">
        <f t="shared" si="18"/>
        <v>0</v>
      </c>
      <c r="BJ123" s="20" t="s">
        <v>79</v>
      </c>
      <c r="BK123" s="158">
        <f t="shared" si="19"/>
        <v>0</v>
      </c>
      <c r="BL123" s="20" t="s">
        <v>744</v>
      </c>
      <c r="BM123" s="157" t="s">
        <v>7221</v>
      </c>
    </row>
    <row r="124" spans="1:65" s="2" customFormat="1" ht="14.45" customHeight="1">
      <c r="A124" s="35"/>
      <c r="B124" s="145"/>
      <c r="C124" s="146" t="s">
        <v>308</v>
      </c>
      <c r="D124" s="146" t="s">
        <v>197</v>
      </c>
      <c r="E124" s="147" t="s">
        <v>7222</v>
      </c>
      <c r="F124" s="148" t="s">
        <v>7178</v>
      </c>
      <c r="G124" s="149" t="s">
        <v>467</v>
      </c>
      <c r="H124" s="150">
        <v>1</v>
      </c>
      <c r="I124" s="151"/>
      <c r="J124" s="152">
        <f t="shared" si="10"/>
        <v>0</v>
      </c>
      <c r="K124" s="148" t="s">
        <v>3</v>
      </c>
      <c r="L124" s="36"/>
      <c r="M124" s="153" t="s">
        <v>3</v>
      </c>
      <c r="N124" s="154" t="s">
        <v>43</v>
      </c>
      <c r="O124" s="56"/>
      <c r="P124" s="155">
        <f t="shared" si="11"/>
        <v>0</v>
      </c>
      <c r="Q124" s="155">
        <v>0</v>
      </c>
      <c r="R124" s="155">
        <f t="shared" si="12"/>
        <v>0</v>
      </c>
      <c r="S124" s="155">
        <v>0</v>
      </c>
      <c r="T124" s="156">
        <f t="shared" si="13"/>
        <v>0</v>
      </c>
      <c r="U124" s="35"/>
      <c r="V124" s="35"/>
      <c r="W124" s="35"/>
      <c r="X124" s="35"/>
      <c r="Y124" s="35"/>
      <c r="Z124" s="35"/>
      <c r="AA124" s="35"/>
      <c r="AB124" s="35"/>
      <c r="AC124" s="35"/>
      <c r="AD124" s="35"/>
      <c r="AE124" s="35"/>
      <c r="AR124" s="157" t="s">
        <v>744</v>
      </c>
      <c r="AT124" s="157" t="s">
        <v>197</v>
      </c>
      <c r="AU124" s="157" t="s">
        <v>109</v>
      </c>
      <c r="AY124" s="20" t="s">
        <v>195</v>
      </c>
      <c r="BE124" s="158">
        <f t="shared" si="14"/>
        <v>0</v>
      </c>
      <c r="BF124" s="158">
        <f t="shared" si="15"/>
        <v>0</v>
      </c>
      <c r="BG124" s="158">
        <f t="shared" si="16"/>
        <v>0</v>
      </c>
      <c r="BH124" s="158">
        <f t="shared" si="17"/>
        <v>0</v>
      </c>
      <c r="BI124" s="158">
        <f t="shared" si="18"/>
        <v>0</v>
      </c>
      <c r="BJ124" s="20" t="s">
        <v>79</v>
      </c>
      <c r="BK124" s="158">
        <f t="shared" si="19"/>
        <v>0</v>
      </c>
      <c r="BL124" s="20" t="s">
        <v>744</v>
      </c>
      <c r="BM124" s="157" t="s">
        <v>7223</v>
      </c>
    </row>
    <row r="125" spans="1:65" s="2" customFormat="1" ht="14.45" customHeight="1">
      <c r="A125" s="35"/>
      <c r="B125" s="145"/>
      <c r="C125" s="146" t="s">
        <v>313</v>
      </c>
      <c r="D125" s="146" t="s">
        <v>197</v>
      </c>
      <c r="E125" s="147" t="s">
        <v>7224</v>
      </c>
      <c r="F125" s="148" t="s">
        <v>7225</v>
      </c>
      <c r="G125" s="149" t="s">
        <v>467</v>
      </c>
      <c r="H125" s="150">
        <v>6</v>
      </c>
      <c r="I125" s="151"/>
      <c r="J125" s="152">
        <f t="shared" si="10"/>
        <v>0</v>
      </c>
      <c r="K125" s="148" t="s">
        <v>3</v>
      </c>
      <c r="L125" s="36"/>
      <c r="M125" s="153" t="s">
        <v>3</v>
      </c>
      <c r="N125" s="154" t="s">
        <v>43</v>
      </c>
      <c r="O125" s="56"/>
      <c r="P125" s="155">
        <f t="shared" si="11"/>
        <v>0</v>
      </c>
      <c r="Q125" s="155">
        <v>0</v>
      </c>
      <c r="R125" s="155">
        <f t="shared" si="12"/>
        <v>0</v>
      </c>
      <c r="S125" s="155">
        <v>0</v>
      </c>
      <c r="T125" s="156">
        <f t="shared" si="13"/>
        <v>0</v>
      </c>
      <c r="U125" s="35"/>
      <c r="V125" s="35"/>
      <c r="W125" s="35"/>
      <c r="X125" s="35"/>
      <c r="Y125" s="35"/>
      <c r="Z125" s="35"/>
      <c r="AA125" s="35"/>
      <c r="AB125" s="35"/>
      <c r="AC125" s="35"/>
      <c r="AD125" s="35"/>
      <c r="AE125" s="35"/>
      <c r="AR125" s="157" t="s">
        <v>744</v>
      </c>
      <c r="AT125" s="157" t="s">
        <v>197</v>
      </c>
      <c r="AU125" s="157" t="s">
        <v>109</v>
      </c>
      <c r="AY125" s="20" t="s">
        <v>195</v>
      </c>
      <c r="BE125" s="158">
        <f t="shared" si="14"/>
        <v>0</v>
      </c>
      <c r="BF125" s="158">
        <f t="shared" si="15"/>
        <v>0</v>
      </c>
      <c r="BG125" s="158">
        <f t="shared" si="16"/>
        <v>0</v>
      </c>
      <c r="BH125" s="158">
        <f t="shared" si="17"/>
        <v>0</v>
      </c>
      <c r="BI125" s="158">
        <f t="shared" si="18"/>
        <v>0</v>
      </c>
      <c r="BJ125" s="20" t="s">
        <v>79</v>
      </c>
      <c r="BK125" s="158">
        <f t="shared" si="19"/>
        <v>0</v>
      </c>
      <c r="BL125" s="20" t="s">
        <v>744</v>
      </c>
      <c r="BM125" s="157" t="s">
        <v>7226</v>
      </c>
    </row>
    <row r="126" spans="1:65" s="2" customFormat="1" ht="14.45" customHeight="1">
      <c r="A126" s="35"/>
      <c r="B126" s="145"/>
      <c r="C126" s="146" t="s">
        <v>318</v>
      </c>
      <c r="D126" s="146" t="s">
        <v>197</v>
      </c>
      <c r="E126" s="147" t="s">
        <v>7227</v>
      </c>
      <c r="F126" s="148" t="s">
        <v>7211</v>
      </c>
      <c r="G126" s="149" t="s">
        <v>467</v>
      </c>
      <c r="H126" s="150">
        <v>1</v>
      </c>
      <c r="I126" s="151"/>
      <c r="J126" s="152">
        <f t="shared" si="10"/>
        <v>0</v>
      </c>
      <c r="K126" s="148" t="s">
        <v>3</v>
      </c>
      <c r="L126" s="36"/>
      <c r="M126" s="153" t="s">
        <v>3</v>
      </c>
      <c r="N126" s="154" t="s">
        <v>43</v>
      </c>
      <c r="O126" s="56"/>
      <c r="P126" s="155">
        <f t="shared" si="11"/>
        <v>0</v>
      </c>
      <c r="Q126" s="155">
        <v>0</v>
      </c>
      <c r="R126" s="155">
        <f t="shared" si="12"/>
        <v>0</v>
      </c>
      <c r="S126" s="155">
        <v>0</v>
      </c>
      <c r="T126" s="156">
        <f t="shared" si="13"/>
        <v>0</v>
      </c>
      <c r="U126" s="35"/>
      <c r="V126" s="35"/>
      <c r="W126" s="35"/>
      <c r="X126" s="35"/>
      <c r="Y126" s="35"/>
      <c r="Z126" s="35"/>
      <c r="AA126" s="35"/>
      <c r="AB126" s="35"/>
      <c r="AC126" s="35"/>
      <c r="AD126" s="35"/>
      <c r="AE126" s="35"/>
      <c r="AR126" s="157" t="s">
        <v>744</v>
      </c>
      <c r="AT126" s="157" t="s">
        <v>197</v>
      </c>
      <c r="AU126" s="157" t="s">
        <v>109</v>
      </c>
      <c r="AY126" s="20" t="s">
        <v>195</v>
      </c>
      <c r="BE126" s="158">
        <f t="shared" si="14"/>
        <v>0</v>
      </c>
      <c r="BF126" s="158">
        <f t="shared" si="15"/>
        <v>0</v>
      </c>
      <c r="BG126" s="158">
        <f t="shared" si="16"/>
        <v>0</v>
      </c>
      <c r="BH126" s="158">
        <f t="shared" si="17"/>
        <v>0</v>
      </c>
      <c r="BI126" s="158">
        <f t="shared" si="18"/>
        <v>0</v>
      </c>
      <c r="BJ126" s="20" t="s">
        <v>79</v>
      </c>
      <c r="BK126" s="158">
        <f t="shared" si="19"/>
        <v>0</v>
      </c>
      <c r="BL126" s="20" t="s">
        <v>744</v>
      </c>
      <c r="BM126" s="157" t="s">
        <v>7228</v>
      </c>
    </row>
    <row r="127" spans="1:65" s="2" customFormat="1" ht="24.2" customHeight="1">
      <c r="A127" s="35"/>
      <c r="B127" s="145"/>
      <c r="C127" s="146" t="s">
        <v>8</v>
      </c>
      <c r="D127" s="146" t="s">
        <v>197</v>
      </c>
      <c r="E127" s="147" t="s">
        <v>7229</v>
      </c>
      <c r="F127" s="148" t="s">
        <v>7187</v>
      </c>
      <c r="G127" s="149" t="s">
        <v>467</v>
      </c>
      <c r="H127" s="150">
        <v>4</v>
      </c>
      <c r="I127" s="151"/>
      <c r="J127" s="152">
        <f t="shared" si="10"/>
        <v>0</v>
      </c>
      <c r="K127" s="148" t="s">
        <v>3</v>
      </c>
      <c r="L127" s="36"/>
      <c r="M127" s="153" t="s">
        <v>3</v>
      </c>
      <c r="N127" s="154" t="s">
        <v>43</v>
      </c>
      <c r="O127" s="56"/>
      <c r="P127" s="155">
        <f t="shared" si="11"/>
        <v>0</v>
      </c>
      <c r="Q127" s="155">
        <v>0</v>
      </c>
      <c r="R127" s="155">
        <f t="shared" si="12"/>
        <v>0</v>
      </c>
      <c r="S127" s="155">
        <v>0</v>
      </c>
      <c r="T127" s="156">
        <f t="shared" si="13"/>
        <v>0</v>
      </c>
      <c r="U127" s="35"/>
      <c r="V127" s="35"/>
      <c r="W127" s="35"/>
      <c r="X127" s="35"/>
      <c r="Y127" s="35"/>
      <c r="Z127" s="35"/>
      <c r="AA127" s="35"/>
      <c r="AB127" s="35"/>
      <c r="AC127" s="35"/>
      <c r="AD127" s="35"/>
      <c r="AE127" s="35"/>
      <c r="AR127" s="157" t="s">
        <v>744</v>
      </c>
      <c r="AT127" s="157" t="s">
        <v>197</v>
      </c>
      <c r="AU127" s="157" t="s">
        <v>109</v>
      </c>
      <c r="AY127" s="20" t="s">
        <v>195</v>
      </c>
      <c r="BE127" s="158">
        <f t="shared" si="14"/>
        <v>0</v>
      </c>
      <c r="BF127" s="158">
        <f t="shared" si="15"/>
        <v>0</v>
      </c>
      <c r="BG127" s="158">
        <f t="shared" si="16"/>
        <v>0</v>
      </c>
      <c r="BH127" s="158">
        <f t="shared" si="17"/>
        <v>0</v>
      </c>
      <c r="BI127" s="158">
        <f t="shared" si="18"/>
        <v>0</v>
      </c>
      <c r="BJ127" s="20" t="s">
        <v>79</v>
      </c>
      <c r="BK127" s="158">
        <f t="shared" si="19"/>
        <v>0</v>
      </c>
      <c r="BL127" s="20" t="s">
        <v>744</v>
      </c>
      <c r="BM127" s="157" t="s">
        <v>7230</v>
      </c>
    </row>
    <row r="128" spans="1:65" s="2" customFormat="1" ht="24.2" customHeight="1">
      <c r="A128" s="35"/>
      <c r="B128" s="145"/>
      <c r="C128" s="146" t="s">
        <v>331</v>
      </c>
      <c r="D128" s="146" t="s">
        <v>197</v>
      </c>
      <c r="E128" s="147" t="s">
        <v>7231</v>
      </c>
      <c r="F128" s="148" t="s">
        <v>7232</v>
      </c>
      <c r="G128" s="149" t="s">
        <v>467</v>
      </c>
      <c r="H128" s="150">
        <v>1</v>
      </c>
      <c r="I128" s="151"/>
      <c r="J128" s="152">
        <f t="shared" si="10"/>
        <v>0</v>
      </c>
      <c r="K128" s="148" t="s">
        <v>3</v>
      </c>
      <c r="L128" s="36"/>
      <c r="M128" s="153" t="s">
        <v>3</v>
      </c>
      <c r="N128" s="154" t="s">
        <v>43</v>
      </c>
      <c r="O128" s="56"/>
      <c r="P128" s="155">
        <f t="shared" si="11"/>
        <v>0</v>
      </c>
      <c r="Q128" s="155">
        <v>0</v>
      </c>
      <c r="R128" s="155">
        <f t="shared" si="12"/>
        <v>0</v>
      </c>
      <c r="S128" s="155">
        <v>0</v>
      </c>
      <c r="T128" s="156">
        <f t="shared" si="13"/>
        <v>0</v>
      </c>
      <c r="U128" s="35"/>
      <c r="V128" s="35"/>
      <c r="W128" s="35"/>
      <c r="X128" s="35"/>
      <c r="Y128" s="35"/>
      <c r="Z128" s="35"/>
      <c r="AA128" s="35"/>
      <c r="AB128" s="35"/>
      <c r="AC128" s="35"/>
      <c r="AD128" s="35"/>
      <c r="AE128" s="35"/>
      <c r="AR128" s="157" t="s">
        <v>744</v>
      </c>
      <c r="AT128" s="157" t="s">
        <v>197</v>
      </c>
      <c r="AU128" s="157" t="s">
        <v>109</v>
      </c>
      <c r="AY128" s="20" t="s">
        <v>195</v>
      </c>
      <c r="BE128" s="158">
        <f t="shared" si="14"/>
        <v>0</v>
      </c>
      <c r="BF128" s="158">
        <f t="shared" si="15"/>
        <v>0</v>
      </c>
      <c r="BG128" s="158">
        <f t="shared" si="16"/>
        <v>0</v>
      </c>
      <c r="BH128" s="158">
        <f t="shared" si="17"/>
        <v>0</v>
      </c>
      <c r="BI128" s="158">
        <f t="shared" si="18"/>
        <v>0</v>
      </c>
      <c r="BJ128" s="20" t="s">
        <v>79</v>
      </c>
      <c r="BK128" s="158">
        <f t="shared" si="19"/>
        <v>0</v>
      </c>
      <c r="BL128" s="20" t="s">
        <v>744</v>
      </c>
      <c r="BM128" s="157" t="s">
        <v>7233</v>
      </c>
    </row>
    <row r="129" spans="1:65" s="2" customFormat="1" ht="24.2" customHeight="1">
      <c r="A129" s="35"/>
      <c r="B129" s="145"/>
      <c r="C129" s="146" t="s">
        <v>336</v>
      </c>
      <c r="D129" s="146" t="s">
        <v>197</v>
      </c>
      <c r="E129" s="147" t="s">
        <v>7234</v>
      </c>
      <c r="F129" s="148" t="s">
        <v>7235</v>
      </c>
      <c r="G129" s="149" t="s">
        <v>467</v>
      </c>
      <c r="H129" s="150">
        <v>1</v>
      </c>
      <c r="I129" s="151"/>
      <c r="J129" s="152">
        <f t="shared" si="10"/>
        <v>0</v>
      </c>
      <c r="K129" s="148" t="s">
        <v>3</v>
      </c>
      <c r="L129" s="36"/>
      <c r="M129" s="153" t="s">
        <v>3</v>
      </c>
      <c r="N129" s="154" t="s">
        <v>43</v>
      </c>
      <c r="O129" s="56"/>
      <c r="P129" s="155">
        <f t="shared" si="11"/>
        <v>0</v>
      </c>
      <c r="Q129" s="155">
        <v>0</v>
      </c>
      <c r="R129" s="155">
        <f t="shared" si="12"/>
        <v>0</v>
      </c>
      <c r="S129" s="155">
        <v>0</v>
      </c>
      <c r="T129" s="156">
        <f t="shared" si="13"/>
        <v>0</v>
      </c>
      <c r="U129" s="35"/>
      <c r="V129" s="35"/>
      <c r="W129" s="35"/>
      <c r="X129" s="35"/>
      <c r="Y129" s="35"/>
      <c r="Z129" s="35"/>
      <c r="AA129" s="35"/>
      <c r="AB129" s="35"/>
      <c r="AC129" s="35"/>
      <c r="AD129" s="35"/>
      <c r="AE129" s="35"/>
      <c r="AR129" s="157" t="s">
        <v>744</v>
      </c>
      <c r="AT129" s="157" t="s">
        <v>197</v>
      </c>
      <c r="AU129" s="157" t="s">
        <v>109</v>
      </c>
      <c r="AY129" s="20" t="s">
        <v>195</v>
      </c>
      <c r="BE129" s="158">
        <f t="shared" si="14"/>
        <v>0</v>
      </c>
      <c r="BF129" s="158">
        <f t="shared" si="15"/>
        <v>0</v>
      </c>
      <c r="BG129" s="158">
        <f t="shared" si="16"/>
        <v>0</v>
      </c>
      <c r="BH129" s="158">
        <f t="shared" si="17"/>
        <v>0</v>
      </c>
      <c r="BI129" s="158">
        <f t="shared" si="18"/>
        <v>0</v>
      </c>
      <c r="BJ129" s="20" t="s">
        <v>79</v>
      </c>
      <c r="BK129" s="158">
        <f t="shared" si="19"/>
        <v>0</v>
      </c>
      <c r="BL129" s="20" t="s">
        <v>744</v>
      </c>
      <c r="BM129" s="157" t="s">
        <v>7236</v>
      </c>
    </row>
    <row r="130" spans="1:65" s="2" customFormat="1" ht="24.2" customHeight="1">
      <c r="A130" s="35"/>
      <c r="B130" s="145"/>
      <c r="C130" s="146" t="s">
        <v>340</v>
      </c>
      <c r="D130" s="146" t="s">
        <v>197</v>
      </c>
      <c r="E130" s="147" t="s">
        <v>7237</v>
      </c>
      <c r="F130" s="148" t="s">
        <v>7232</v>
      </c>
      <c r="G130" s="149" t="s">
        <v>467</v>
      </c>
      <c r="H130" s="150">
        <v>1</v>
      </c>
      <c r="I130" s="151"/>
      <c r="J130" s="152">
        <f t="shared" si="10"/>
        <v>0</v>
      </c>
      <c r="K130" s="148" t="s">
        <v>3</v>
      </c>
      <c r="L130" s="36"/>
      <c r="M130" s="153" t="s">
        <v>3</v>
      </c>
      <c r="N130" s="154" t="s">
        <v>43</v>
      </c>
      <c r="O130" s="56"/>
      <c r="P130" s="155">
        <f t="shared" si="11"/>
        <v>0</v>
      </c>
      <c r="Q130" s="155">
        <v>0</v>
      </c>
      <c r="R130" s="155">
        <f t="shared" si="12"/>
        <v>0</v>
      </c>
      <c r="S130" s="155">
        <v>0</v>
      </c>
      <c r="T130" s="156">
        <f t="shared" si="13"/>
        <v>0</v>
      </c>
      <c r="U130" s="35"/>
      <c r="V130" s="35"/>
      <c r="W130" s="35"/>
      <c r="X130" s="35"/>
      <c r="Y130" s="35"/>
      <c r="Z130" s="35"/>
      <c r="AA130" s="35"/>
      <c r="AB130" s="35"/>
      <c r="AC130" s="35"/>
      <c r="AD130" s="35"/>
      <c r="AE130" s="35"/>
      <c r="AR130" s="157" t="s">
        <v>744</v>
      </c>
      <c r="AT130" s="157" t="s">
        <v>197</v>
      </c>
      <c r="AU130" s="157" t="s">
        <v>109</v>
      </c>
      <c r="AY130" s="20" t="s">
        <v>195</v>
      </c>
      <c r="BE130" s="158">
        <f t="shared" si="14"/>
        <v>0</v>
      </c>
      <c r="BF130" s="158">
        <f t="shared" si="15"/>
        <v>0</v>
      </c>
      <c r="BG130" s="158">
        <f t="shared" si="16"/>
        <v>0</v>
      </c>
      <c r="BH130" s="158">
        <f t="shared" si="17"/>
        <v>0</v>
      </c>
      <c r="BI130" s="158">
        <f t="shared" si="18"/>
        <v>0</v>
      </c>
      <c r="BJ130" s="20" t="s">
        <v>79</v>
      </c>
      <c r="BK130" s="158">
        <f t="shared" si="19"/>
        <v>0</v>
      </c>
      <c r="BL130" s="20" t="s">
        <v>744</v>
      </c>
      <c r="BM130" s="157" t="s">
        <v>7238</v>
      </c>
    </row>
    <row r="131" spans="1:65" s="2" customFormat="1" ht="14.45" customHeight="1">
      <c r="A131" s="35"/>
      <c r="B131" s="145"/>
      <c r="C131" s="146" t="s">
        <v>344</v>
      </c>
      <c r="D131" s="146" t="s">
        <v>197</v>
      </c>
      <c r="E131" s="147" t="s">
        <v>7239</v>
      </c>
      <c r="F131" s="148" t="s">
        <v>7240</v>
      </c>
      <c r="G131" s="149" t="s">
        <v>467</v>
      </c>
      <c r="H131" s="150">
        <v>1</v>
      </c>
      <c r="I131" s="151"/>
      <c r="J131" s="152">
        <f t="shared" si="10"/>
        <v>0</v>
      </c>
      <c r="K131" s="148" t="s">
        <v>3</v>
      </c>
      <c r="L131" s="36"/>
      <c r="M131" s="153" t="s">
        <v>3</v>
      </c>
      <c r="N131" s="154" t="s">
        <v>43</v>
      </c>
      <c r="O131" s="56"/>
      <c r="P131" s="155">
        <f t="shared" si="11"/>
        <v>0</v>
      </c>
      <c r="Q131" s="155">
        <v>0</v>
      </c>
      <c r="R131" s="155">
        <f t="shared" si="12"/>
        <v>0</v>
      </c>
      <c r="S131" s="155">
        <v>0</v>
      </c>
      <c r="T131" s="156">
        <f t="shared" si="13"/>
        <v>0</v>
      </c>
      <c r="U131" s="35"/>
      <c r="V131" s="35"/>
      <c r="W131" s="35"/>
      <c r="X131" s="35"/>
      <c r="Y131" s="35"/>
      <c r="Z131" s="35"/>
      <c r="AA131" s="35"/>
      <c r="AB131" s="35"/>
      <c r="AC131" s="35"/>
      <c r="AD131" s="35"/>
      <c r="AE131" s="35"/>
      <c r="AR131" s="157" t="s">
        <v>744</v>
      </c>
      <c r="AT131" s="157" t="s">
        <v>197</v>
      </c>
      <c r="AU131" s="157" t="s">
        <v>109</v>
      </c>
      <c r="AY131" s="20" t="s">
        <v>195</v>
      </c>
      <c r="BE131" s="158">
        <f t="shared" si="14"/>
        <v>0</v>
      </c>
      <c r="BF131" s="158">
        <f t="shared" si="15"/>
        <v>0</v>
      </c>
      <c r="BG131" s="158">
        <f t="shared" si="16"/>
        <v>0</v>
      </c>
      <c r="BH131" s="158">
        <f t="shared" si="17"/>
        <v>0</v>
      </c>
      <c r="BI131" s="158">
        <f t="shared" si="18"/>
        <v>0</v>
      </c>
      <c r="BJ131" s="20" t="s">
        <v>79</v>
      </c>
      <c r="BK131" s="158">
        <f t="shared" si="19"/>
        <v>0</v>
      </c>
      <c r="BL131" s="20" t="s">
        <v>744</v>
      </c>
      <c r="BM131" s="157" t="s">
        <v>7241</v>
      </c>
    </row>
    <row r="132" spans="1:65" s="2" customFormat="1" ht="14.45" customHeight="1">
      <c r="A132" s="35"/>
      <c r="B132" s="145"/>
      <c r="C132" s="146" t="s">
        <v>349</v>
      </c>
      <c r="D132" s="146" t="s">
        <v>197</v>
      </c>
      <c r="E132" s="147" t="s">
        <v>7242</v>
      </c>
      <c r="F132" s="148" t="s">
        <v>7214</v>
      </c>
      <c r="G132" s="149" t="s">
        <v>467</v>
      </c>
      <c r="H132" s="150">
        <v>4</v>
      </c>
      <c r="I132" s="151"/>
      <c r="J132" s="152">
        <f t="shared" si="10"/>
        <v>0</v>
      </c>
      <c r="K132" s="148" t="s">
        <v>3</v>
      </c>
      <c r="L132" s="36"/>
      <c r="M132" s="153" t="s">
        <v>3</v>
      </c>
      <c r="N132" s="154" t="s">
        <v>43</v>
      </c>
      <c r="O132" s="56"/>
      <c r="P132" s="155">
        <f t="shared" si="11"/>
        <v>0</v>
      </c>
      <c r="Q132" s="155">
        <v>0</v>
      </c>
      <c r="R132" s="155">
        <f t="shared" si="12"/>
        <v>0</v>
      </c>
      <c r="S132" s="155">
        <v>0</v>
      </c>
      <c r="T132" s="156">
        <f t="shared" si="13"/>
        <v>0</v>
      </c>
      <c r="U132" s="35"/>
      <c r="V132" s="35"/>
      <c r="W132" s="35"/>
      <c r="X132" s="35"/>
      <c r="Y132" s="35"/>
      <c r="Z132" s="35"/>
      <c r="AA132" s="35"/>
      <c r="AB132" s="35"/>
      <c r="AC132" s="35"/>
      <c r="AD132" s="35"/>
      <c r="AE132" s="35"/>
      <c r="AR132" s="157" t="s">
        <v>744</v>
      </c>
      <c r="AT132" s="157" t="s">
        <v>197</v>
      </c>
      <c r="AU132" s="157" t="s">
        <v>109</v>
      </c>
      <c r="AY132" s="20" t="s">
        <v>195</v>
      </c>
      <c r="BE132" s="158">
        <f t="shared" si="14"/>
        <v>0</v>
      </c>
      <c r="BF132" s="158">
        <f t="shared" si="15"/>
        <v>0</v>
      </c>
      <c r="BG132" s="158">
        <f t="shared" si="16"/>
        <v>0</v>
      </c>
      <c r="BH132" s="158">
        <f t="shared" si="17"/>
        <v>0</v>
      </c>
      <c r="BI132" s="158">
        <f t="shared" si="18"/>
        <v>0</v>
      </c>
      <c r="BJ132" s="20" t="s">
        <v>79</v>
      </c>
      <c r="BK132" s="158">
        <f t="shared" si="19"/>
        <v>0</v>
      </c>
      <c r="BL132" s="20" t="s">
        <v>744</v>
      </c>
      <c r="BM132" s="157" t="s">
        <v>7243</v>
      </c>
    </row>
    <row r="133" spans="1:65" s="12" customFormat="1" ht="20.85" customHeight="1">
      <c r="B133" s="132"/>
      <c r="D133" s="133" t="s">
        <v>71</v>
      </c>
      <c r="E133" s="143" t="s">
        <v>7244</v>
      </c>
      <c r="F133" s="143" t="s">
        <v>7245</v>
      </c>
      <c r="I133" s="135"/>
      <c r="J133" s="144">
        <f>BK133</f>
        <v>0</v>
      </c>
      <c r="L133" s="132"/>
      <c r="M133" s="137"/>
      <c r="N133" s="138"/>
      <c r="O133" s="138"/>
      <c r="P133" s="139">
        <f>SUM(P134:P144)</f>
        <v>0</v>
      </c>
      <c r="Q133" s="138"/>
      <c r="R133" s="139">
        <f>SUM(R134:R144)</f>
        <v>0</v>
      </c>
      <c r="S133" s="138"/>
      <c r="T133" s="140">
        <f>SUM(T134:T144)</f>
        <v>0</v>
      </c>
      <c r="AR133" s="133" t="s">
        <v>109</v>
      </c>
      <c r="AT133" s="141" t="s">
        <v>71</v>
      </c>
      <c r="AU133" s="141" t="s">
        <v>81</v>
      </c>
      <c r="AY133" s="133" t="s">
        <v>195</v>
      </c>
      <c r="BK133" s="142">
        <f>SUM(BK134:BK144)</f>
        <v>0</v>
      </c>
    </row>
    <row r="134" spans="1:65" s="2" customFormat="1" ht="24.2" customHeight="1">
      <c r="A134" s="35"/>
      <c r="B134" s="145"/>
      <c r="C134" s="146" t="s">
        <v>354</v>
      </c>
      <c r="D134" s="146" t="s">
        <v>197</v>
      </c>
      <c r="E134" s="147" t="s">
        <v>7246</v>
      </c>
      <c r="F134" s="148" t="s">
        <v>7172</v>
      </c>
      <c r="G134" s="149" t="s">
        <v>467</v>
      </c>
      <c r="H134" s="150">
        <v>4</v>
      </c>
      <c r="I134" s="151"/>
      <c r="J134" s="152">
        <f t="shared" ref="J134:J144" si="20">ROUND(I134*H134,2)</f>
        <v>0</v>
      </c>
      <c r="K134" s="148" t="s">
        <v>3</v>
      </c>
      <c r="L134" s="36"/>
      <c r="M134" s="153" t="s">
        <v>3</v>
      </c>
      <c r="N134" s="154" t="s">
        <v>43</v>
      </c>
      <c r="O134" s="56"/>
      <c r="P134" s="155">
        <f t="shared" ref="P134:P144" si="21">O134*H134</f>
        <v>0</v>
      </c>
      <c r="Q134" s="155">
        <v>0</v>
      </c>
      <c r="R134" s="155">
        <f t="shared" ref="R134:R144" si="22">Q134*H134</f>
        <v>0</v>
      </c>
      <c r="S134" s="155">
        <v>0</v>
      </c>
      <c r="T134" s="156">
        <f t="shared" ref="T134:T144" si="23">S134*H134</f>
        <v>0</v>
      </c>
      <c r="U134" s="35"/>
      <c r="V134" s="35"/>
      <c r="W134" s="35"/>
      <c r="X134" s="35"/>
      <c r="Y134" s="35"/>
      <c r="Z134" s="35"/>
      <c r="AA134" s="35"/>
      <c r="AB134" s="35"/>
      <c r="AC134" s="35"/>
      <c r="AD134" s="35"/>
      <c r="AE134" s="35"/>
      <c r="AR134" s="157" t="s">
        <v>744</v>
      </c>
      <c r="AT134" s="157" t="s">
        <v>197</v>
      </c>
      <c r="AU134" s="157" t="s">
        <v>109</v>
      </c>
      <c r="AY134" s="20" t="s">
        <v>195</v>
      </c>
      <c r="BE134" s="158">
        <f t="shared" ref="BE134:BE144" si="24">IF(N134="základní",J134,0)</f>
        <v>0</v>
      </c>
      <c r="BF134" s="158">
        <f t="shared" ref="BF134:BF144" si="25">IF(N134="snížená",J134,0)</f>
        <v>0</v>
      </c>
      <c r="BG134" s="158">
        <f t="shared" ref="BG134:BG144" si="26">IF(N134="zákl. přenesená",J134,0)</f>
        <v>0</v>
      </c>
      <c r="BH134" s="158">
        <f t="shared" ref="BH134:BH144" si="27">IF(N134="sníž. přenesená",J134,0)</f>
        <v>0</v>
      </c>
      <c r="BI134" s="158">
        <f t="shared" ref="BI134:BI144" si="28">IF(N134="nulová",J134,0)</f>
        <v>0</v>
      </c>
      <c r="BJ134" s="20" t="s">
        <v>79</v>
      </c>
      <c r="BK134" s="158">
        <f t="shared" ref="BK134:BK144" si="29">ROUND(I134*H134,2)</f>
        <v>0</v>
      </c>
      <c r="BL134" s="20" t="s">
        <v>744</v>
      </c>
      <c r="BM134" s="157" t="s">
        <v>7247</v>
      </c>
    </row>
    <row r="135" spans="1:65" s="2" customFormat="1" ht="24.2" customHeight="1">
      <c r="A135" s="35"/>
      <c r="B135" s="145"/>
      <c r="C135" s="146" t="s">
        <v>360</v>
      </c>
      <c r="D135" s="146" t="s">
        <v>197</v>
      </c>
      <c r="E135" s="147" t="s">
        <v>7248</v>
      </c>
      <c r="F135" s="148" t="s">
        <v>7175</v>
      </c>
      <c r="G135" s="149" t="s">
        <v>467</v>
      </c>
      <c r="H135" s="150">
        <v>4</v>
      </c>
      <c r="I135" s="151"/>
      <c r="J135" s="152">
        <f t="shared" si="20"/>
        <v>0</v>
      </c>
      <c r="K135" s="148" t="s">
        <v>3</v>
      </c>
      <c r="L135" s="36"/>
      <c r="M135" s="153" t="s">
        <v>3</v>
      </c>
      <c r="N135" s="154" t="s">
        <v>43</v>
      </c>
      <c r="O135" s="56"/>
      <c r="P135" s="155">
        <f t="shared" si="21"/>
        <v>0</v>
      </c>
      <c r="Q135" s="155">
        <v>0</v>
      </c>
      <c r="R135" s="155">
        <f t="shared" si="22"/>
        <v>0</v>
      </c>
      <c r="S135" s="155">
        <v>0</v>
      </c>
      <c r="T135" s="156">
        <f t="shared" si="23"/>
        <v>0</v>
      </c>
      <c r="U135" s="35"/>
      <c r="V135" s="35"/>
      <c r="W135" s="35"/>
      <c r="X135" s="35"/>
      <c r="Y135" s="35"/>
      <c r="Z135" s="35"/>
      <c r="AA135" s="35"/>
      <c r="AB135" s="35"/>
      <c r="AC135" s="35"/>
      <c r="AD135" s="35"/>
      <c r="AE135" s="35"/>
      <c r="AR135" s="157" t="s">
        <v>744</v>
      </c>
      <c r="AT135" s="157" t="s">
        <v>197</v>
      </c>
      <c r="AU135" s="157" t="s">
        <v>109</v>
      </c>
      <c r="AY135" s="20" t="s">
        <v>195</v>
      </c>
      <c r="BE135" s="158">
        <f t="shared" si="24"/>
        <v>0</v>
      </c>
      <c r="BF135" s="158">
        <f t="shared" si="25"/>
        <v>0</v>
      </c>
      <c r="BG135" s="158">
        <f t="shared" si="26"/>
        <v>0</v>
      </c>
      <c r="BH135" s="158">
        <f t="shared" si="27"/>
        <v>0</v>
      </c>
      <c r="BI135" s="158">
        <f t="shared" si="28"/>
        <v>0</v>
      </c>
      <c r="BJ135" s="20" t="s">
        <v>79</v>
      </c>
      <c r="BK135" s="158">
        <f t="shared" si="29"/>
        <v>0</v>
      </c>
      <c r="BL135" s="20" t="s">
        <v>744</v>
      </c>
      <c r="BM135" s="157" t="s">
        <v>7249</v>
      </c>
    </row>
    <row r="136" spans="1:65" s="2" customFormat="1" ht="14.45" customHeight="1">
      <c r="A136" s="35"/>
      <c r="B136" s="145"/>
      <c r="C136" s="146" t="s">
        <v>369</v>
      </c>
      <c r="D136" s="146" t="s">
        <v>197</v>
      </c>
      <c r="E136" s="147" t="s">
        <v>7250</v>
      </c>
      <c r="F136" s="148" t="s">
        <v>7178</v>
      </c>
      <c r="G136" s="149" t="s">
        <v>467</v>
      </c>
      <c r="H136" s="150">
        <v>1</v>
      </c>
      <c r="I136" s="151"/>
      <c r="J136" s="152">
        <f t="shared" si="20"/>
        <v>0</v>
      </c>
      <c r="K136" s="148" t="s">
        <v>3</v>
      </c>
      <c r="L136" s="36"/>
      <c r="M136" s="153" t="s">
        <v>3</v>
      </c>
      <c r="N136" s="154" t="s">
        <v>43</v>
      </c>
      <c r="O136" s="56"/>
      <c r="P136" s="155">
        <f t="shared" si="21"/>
        <v>0</v>
      </c>
      <c r="Q136" s="155">
        <v>0</v>
      </c>
      <c r="R136" s="155">
        <f t="shared" si="22"/>
        <v>0</v>
      </c>
      <c r="S136" s="155">
        <v>0</v>
      </c>
      <c r="T136" s="156">
        <f t="shared" si="23"/>
        <v>0</v>
      </c>
      <c r="U136" s="35"/>
      <c r="V136" s="35"/>
      <c r="W136" s="35"/>
      <c r="X136" s="35"/>
      <c r="Y136" s="35"/>
      <c r="Z136" s="35"/>
      <c r="AA136" s="35"/>
      <c r="AB136" s="35"/>
      <c r="AC136" s="35"/>
      <c r="AD136" s="35"/>
      <c r="AE136" s="35"/>
      <c r="AR136" s="157" t="s">
        <v>744</v>
      </c>
      <c r="AT136" s="157" t="s">
        <v>197</v>
      </c>
      <c r="AU136" s="157" t="s">
        <v>109</v>
      </c>
      <c r="AY136" s="20" t="s">
        <v>195</v>
      </c>
      <c r="BE136" s="158">
        <f t="shared" si="24"/>
        <v>0</v>
      </c>
      <c r="BF136" s="158">
        <f t="shared" si="25"/>
        <v>0</v>
      </c>
      <c r="BG136" s="158">
        <f t="shared" si="26"/>
        <v>0</v>
      </c>
      <c r="BH136" s="158">
        <f t="shared" si="27"/>
        <v>0</v>
      </c>
      <c r="BI136" s="158">
        <f t="shared" si="28"/>
        <v>0</v>
      </c>
      <c r="BJ136" s="20" t="s">
        <v>79</v>
      </c>
      <c r="BK136" s="158">
        <f t="shared" si="29"/>
        <v>0</v>
      </c>
      <c r="BL136" s="20" t="s">
        <v>744</v>
      </c>
      <c r="BM136" s="157" t="s">
        <v>7251</v>
      </c>
    </row>
    <row r="137" spans="1:65" s="2" customFormat="1" ht="14.45" customHeight="1">
      <c r="A137" s="35"/>
      <c r="B137" s="145"/>
      <c r="C137" s="146" t="s">
        <v>375</v>
      </c>
      <c r="D137" s="146" t="s">
        <v>197</v>
      </c>
      <c r="E137" s="147" t="s">
        <v>7252</v>
      </c>
      <c r="F137" s="148" t="s">
        <v>7225</v>
      </c>
      <c r="G137" s="149" t="s">
        <v>467</v>
      </c>
      <c r="H137" s="150">
        <v>6</v>
      </c>
      <c r="I137" s="151"/>
      <c r="J137" s="152">
        <f t="shared" si="20"/>
        <v>0</v>
      </c>
      <c r="K137" s="148" t="s">
        <v>3</v>
      </c>
      <c r="L137" s="36"/>
      <c r="M137" s="153" t="s">
        <v>3</v>
      </c>
      <c r="N137" s="154" t="s">
        <v>43</v>
      </c>
      <c r="O137" s="56"/>
      <c r="P137" s="155">
        <f t="shared" si="21"/>
        <v>0</v>
      </c>
      <c r="Q137" s="155">
        <v>0</v>
      </c>
      <c r="R137" s="155">
        <f t="shared" si="22"/>
        <v>0</v>
      </c>
      <c r="S137" s="155">
        <v>0</v>
      </c>
      <c r="T137" s="156">
        <f t="shared" si="23"/>
        <v>0</v>
      </c>
      <c r="U137" s="35"/>
      <c r="V137" s="35"/>
      <c r="W137" s="35"/>
      <c r="X137" s="35"/>
      <c r="Y137" s="35"/>
      <c r="Z137" s="35"/>
      <c r="AA137" s="35"/>
      <c r="AB137" s="35"/>
      <c r="AC137" s="35"/>
      <c r="AD137" s="35"/>
      <c r="AE137" s="35"/>
      <c r="AR137" s="157" t="s">
        <v>744</v>
      </c>
      <c r="AT137" s="157" t="s">
        <v>197</v>
      </c>
      <c r="AU137" s="157" t="s">
        <v>109</v>
      </c>
      <c r="AY137" s="20" t="s">
        <v>195</v>
      </c>
      <c r="BE137" s="158">
        <f t="shared" si="24"/>
        <v>0</v>
      </c>
      <c r="BF137" s="158">
        <f t="shared" si="25"/>
        <v>0</v>
      </c>
      <c r="BG137" s="158">
        <f t="shared" si="26"/>
        <v>0</v>
      </c>
      <c r="BH137" s="158">
        <f t="shared" si="27"/>
        <v>0</v>
      </c>
      <c r="BI137" s="158">
        <f t="shared" si="28"/>
        <v>0</v>
      </c>
      <c r="BJ137" s="20" t="s">
        <v>79</v>
      </c>
      <c r="BK137" s="158">
        <f t="shared" si="29"/>
        <v>0</v>
      </c>
      <c r="BL137" s="20" t="s">
        <v>744</v>
      </c>
      <c r="BM137" s="157" t="s">
        <v>7253</v>
      </c>
    </row>
    <row r="138" spans="1:65" s="2" customFormat="1" ht="14.45" customHeight="1">
      <c r="A138" s="35"/>
      <c r="B138" s="145"/>
      <c r="C138" s="146" t="s">
        <v>385</v>
      </c>
      <c r="D138" s="146" t="s">
        <v>197</v>
      </c>
      <c r="E138" s="147" t="s">
        <v>7254</v>
      </c>
      <c r="F138" s="148" t="s">
        <v>7211</v>
      </c>
      <c r="G138" s="149" t="s">
        <v>467</v>
      </c>
      <c r="H138" s="150">
        <v>1</v>
      </c>
      <c r="I138" s="151"/>
      <c r="J138" s="152">
        <f t="shared" si="20"/>
        <v>0</v>
      </c>
      <c r="K138" s="148" t="s">
        <v>3</v>
      </c>
      <c r="L138" s="36"/>
      <c r="M138" s="153" t="s">
        <v>3</v>
      </c>
      <c r="N138" s="154" t="s">
        <v>43</v>
      </c>
      <c r="O138" s="56"/>
      <c r="P138" s="155">
        <f t="shared" si="21"/>
        <v>0</v>
      </c>
      <c r="Q138" s="155">
        <v>0</v>
      </c>
      <c r="R138" s="155">
        <f t="shared" si="22"/>
        <v>0</v>
      </c>
      <c r="S138" s="155">
        <v>0</v>
      </c>
      <c r="T138" s="156">
        <f t="shared" si="23"/>
        <v>0</v>
      </c>
      <c r="U138" s="35"/>
      <c r="V138" s="35"/>
      <c r="W138" s="35"/>
      <c r="X138" s="35"/>
      <c r="Y138" s="35"/>
      <c r="Z138" s="35"/>
      <c r="AA138" s="35"/>
      <c r="AB138" s="35"/>
      <c r="AC138" s="35"/>
      <c r="AD138" s="35"/>
      <c r="AE138" s="35"/>
      <c r="AR138" s="157" t="s">
        <v>744</v>
      </c>
      <c r="AT138" s="157" t="s">
        <v>197</v>
      </c>
      <c r="AU138" s="157" t="s">
        <v>109</v>
      </c>
      <c r="AY138" s="20" t="s">
        <v>195</v>
      </c>
      <c r="BE138" s="158">
        <f t="shared" si="24"/>
        <v>0</v>
      </c>
      <c r="BF138" s="158">
        <f t="shared" si="25"/>
        <v>0</v>
      </c>
      <c r="BG138" s="158">
        <f t="shared" si="26"/>
        <v>0</v>
      </c>
      <c r="BH138" s="158">
        <f t="shared" si="27"/>
        <v>0</v>
      </c>
      <c r="BI138" s="158">
        <f t="shared" si="28"/>
        <v>0</v>
      </c>
      <c r="BJ138" s="20" t="s">
        <v>79</v>
      </c>
      <c r="BK138" s="158">
        <f t="shared" si="29"/>
        <v>0</v>
      </c>
      <c r="BL138" s="20" t="s">
        <v>744</v>
      </c>
      <c r="BM138" s="157" t="s">
        <v>7255</v>
      </c>
    </row>
    <row r="139" spans="1:65" s="2" customFormat="1" ht="24.2" customHeight="1">
      <c r="A139" s="35"/>
      <c r="B139" s="145"/>
      <c r="C139" s="146" t="s">
        <v>392</v>
      </c>
      <c r="D139" s="146" t="s">
        <v>197</v>
      </c>
      <c r="E139" s="147" t="s">
        <v>7256</v>
      </c>
      <c r="F139" s="148" t="s">
        <v>7187</v>
      </c>
      <c r="G139" s="149" t="s">
        <v>467</v>
      </c>
      <c r="H139" s="150">
        <v>4</v>
      </c>
      <c r="I139" s="151"/>
      <c r="J139" s="152">
        <f t="shared" si="20"/>
        <v>0</v>
      </c>
      <c r="K139" s="148" t="s">
        <v>3</v>
      </c>
      <c r="L139" s="36"/>
      <c r="M139" s="153" t="s">
        <v>3</v>
      </c>
      <c r="N139" s="154" t="s">
        <v>43</v>
      </c>
      <c r="O139" s="56"/>
      <c r="P139" s="155">
        <f t="shared" si="21"/>
        <v>0</v>
      </c>
      <c r="Q139" s="155">
        <v>0</v>
      </c>
      <c r="R139" s="155">
        <f t="shared" si="22"/>
        <v>0</v>
      </c>
      <c r="S139" s="155">
        <v>0</v>
      </c>
      <c r="T139" s="156">
        <f t="shared" si="23"/>
        <v>0</v>
      </c>
      <c r="U139" s="35"/>
      <c r="V139" s="35"/>
      <c r="W139" s="35"/>
      <c r="X139" s="35"/>
      <c r="Y139" s="35"/>
      <c r="Z139" s="35"/>
      <c r="AA139" s="35"/>
      <c r="AB139" s="35"/>
      <c r="AC139" s="35"/>
      <c r="AD139" s="35"/>
      <c r="AE139" s="35"/>
      <c r="AR139" s="157" t="s">
        <v>744</v>
      </c>
      <c r="AT139" s="157" t="s">
        <v>197</v>
      </c>
      <c r="AU139" s="157" t="s">
        <v>109</v>
      </c>
      <c r="AY139" s="20" t="s">
        <v>195</v>
      </c>
      <c r="BE139" s="158">
        <f t="shared" si="24"/>
        <v>0</v>
      </c>
      <c r="BF139" s="158">
        <f t="shared" si="25"/>
        <v>0</v>
      </c>
      <c r="BG139" s="158">
        <f t="shared" si="26"/>
        <v>0</v>
      </c>
      <c r="BH139" s="158">
        <f t="shared" si="27"/>
        <v>0</v>
      </c>
      <c r="BI139" s="158">
        <f t="shared" si="28"/>
        <v>0</v>
      </c>
      <c r="BJ139" s="20" t="s">
        <v>79</v>
      </c>
      <c r="BK139" s="158">
        <f t="shared" si="29"/>
        <v>0</v>
      </c>
      <c r="BL139" s="20" t="s">
        <v>744</v>
      </c>
      <c r="BM139" s="157" t="s">
        <v>7257</v>
      </c>
    </row>
    <row r="140" spans="1:65" s="2" customFormat="1" ht="24.2" customHeight="1">
      <c r="A140" s="35"/>
      <c r="B140" s="145"/>
      <c r="C140" s="146" t="s">
        <v>398</v>
      </c>
      <c r="D140" s="146" t="s">
        <v>197</v>
      </c>
      <c r="E140" s="147" t="s">
        <v>7258</v>
      </c>
      <c r="F140" s="148" t="s">
        <v>7190</v>
      </c>
      <c r="G140" s="149" t="s">
        <v>467</v>
      </c>
      <c r="H140" s="150">
        <v>1</v>
      </c>
      <c r="I140" s="151"/>
      <c r="J140" s="152">
        <f t="shared" si="20"/>
        <v>0</v>
      </c>
      <c r="K140" s="148" t="s">
        <v>3</v>
      </c>
      <c r="L140" s="36"/>
      <c r="M140" s="153" t="s">
        <v>3</v>
      </c>
      <c r="N140" s="154" t="s">
        <v>43</v>
      </c>
      <c r="O140" s="56"/>
      <c r="P140" s="155">
        <f t="shared" si="21"/>
        <v>0</v>
      </c>
      <c r="Q140" s="155">
        <v>0</v>
      </c>
      <c r="R140" s="155">
        <f t="shared" si="22"/>
        <v>0</v>
      </c>
      <c r="S140" s="155">
        <v>0</v>
      </c>
      <c r="T140" s="156">
        <f t="shared" si="23"/>
        <v>0</v>
      </c>
      <c r="U140" s="35"/>
      <c r="V140" s="35"/>
      <c r="W140" s="35"/>
      <c r="X140" s="35"/>
      <c r="Y140" s="35"/>
      <c r="Z140" s="35"/>
      <c r="AA140" s="35"/>
      <c r="AB140" s="35"/>
      <c r="AC140" s="35"/>
      <c r="AD140" s="35"/>
      <c r="AE140" s="35"/>
      <c r="AR140" s="157" t="s">
        <v>744</v>
      </c>
      <c r="AT140" s="157" t="s">
        <v>197</v>
      </c>
      <c r="AU140" s="157" t="s">
        <v>109</v>
      </c>
      <c r="AY140" s="20" t="s">
        <v>195</v>
      </c>
      <c r="BE140" s="158">
        <f t="shared" si="24"/>
        <v>0</v>
      </c>
      <c r="BF140" s="158">
        <f t="shared" si="25"/>
        <v>0</v>
      </c>
      <c r="BG140" s="158">
        <f t="shared" si="26"/>
        <v>0</v>
      </c>
      <c r="BH140" s="158">
        <f t="shared" si="27"/>
        <v>0</v>
      </c>
      <c r="BI140" s="158">
        <f t="shared" si="28"/>
        <v>0</v>
      </c>
      <c r="BJ140" s="20" t="s">
        <v>79</v>
      </c>
      <c r="BK140" s="158">
        <f t="shared" si="29"/>
        <v>0</v>
      </c>
      <c r="BL140" s="20" t="s">
        <v>744</v>
      </c>
      <c r="BM140" s="157" t="s">
        <v>7259</v>
      </c>
    </row>
    <row r="141" spans="1:65" s="2" customFormat="1" ht="26.25" customHeight="1">
      <c r="A141" s="35"/>
      <c r="B141" s="145"/>
      <c r="C141" s="146" t="s">
        <v>407</v>
      </c>
      <c r="D141" s="146" t="s">
        <v>197</v>
      </c>
      <c r="E141" s="147" t="s">
        <v>7260</v>
      </c>
      <c r="F141" s="148" t="s">
        <v>7261</v>
      </c>
      <c r="G141" s="149" t="s">
        <v>467</v>
      </c>
      <c r="H141" s="150">
        <v>1</v>
      </c>
      <c r="I141" s="151"/>
      <c r="J141" s="152">
        <f t="shared" si="20"/>
        <v>0</v>
      </c>
      <c r="K141" s="148" t="s">
        <v>3</v>
      </c>
      <c r="L141" s="36"/>
      <c r="M141" s="153" t="s">
        <v>3</v>
      </c>
      <c r="N141" s="154" t="s">
        <v>43</v>
      </c>
      <c r="O141" s="56"/>
      <c r="P141" s="155">
        <f t="shared" si="21"/>
        <v>0</v>
      </c>
      <c r="Q141" s="155">
        <v>0</v>
      </c>
      <c r="R141" s="155">
        <f t="shared" si="22"/>
        <v>0</v>
      </c>
      <c r="S141" s="155">
        <v>0</v>
      </c>
      <c r="T141" s="156">
        <f t="shared" si="23"/>
        <v>0</v>
      </c>
      <c r="U141" s="35"/>
      <c r="V141" s="35"/>
      <c r="W141" s="35"/>
      <c r="X141" s="35"/>
      <c r="Y141" s="35"/>
      <c r="Z141" s="35"/>
      <c r="AA141" s="35"/>
      <c r="AB141" s="35"/>
      <c r="AC141" s="35"/>
      <c r="AD141" s="35"/>
      <c r="AE141" s="35"/>
      <c r="AR141" s="157" t="s">
        <v>744</v>
      </c>
      <c r="AT141" s="157" t="s">
        <v>197</v>
      </c>
      <c r="AU141" s="157" t="s">
        <v>109</v>
      </c>
      <c r="AY141" s="20" t="s">
        <v>195</v>
      </c>
      <c r="BE141" s="158">
        <f t="shared" si="24"/>
        <v>0</v>
      </c>
      <c r="BF141" s="158">
        <f t="shared" si="25"/>
        <v>0</v>
      </c>
      <c r="BG141" s="158">
        <f t="shared" si="26"/>
        <v>0</v>
      </c>
      <c r="BH141" s="158">
        <f t="shared" si="27"/>
        <v>0</v>
      </c>
      <c r="BI141" s="158">
        <f t="shared" si="28"/>
        <v>0</v>
      </c>
      <c r="BJ141" s="20" t="s">
        <v>79</v>
      </c>
      <c r="BK141" s="158">
        <f t="shared" si="29"/>
        <v>0</v>
      </c>
      <c r="BL141" s="20" t="s">
        <v>744</v>
      </c>
      <c r="BM141" s="157" t="s">
        <v>7262</v>
      </c>
    </row>
    <row r="142" spans="1:65" s="2" customFormat="1" ht="24.2" customHeight="1">
      <c r="A142" s="35"/>
      <c r="B142" s="145"/>
      <c r="C142" s="146" t="s">
        <v>413</v>
      </c>
      <c r="D142" s="146" t="s">
        <v>197</v>
      </c>
      <c r="E142" s="147" t="s">
        <v>7263</v>
      </c>
      <c r="F142" s="148" t="s">
        <v>7232</v>
      </c>
      <c r="G142" s="149" t="s">
        <v>467</v>
      </c>
      <c r="H142" s="150">
        <v>1</v>
      </c>
      <c r="I142" s="151"/>
      <c r="J142" s="152">
        <f t="shared" si="20"/>
        <v>0</v>
      </c>
      <c r="K142" s="148" t="s">
        <v>3</v>
      </c>
      <c r="L142" s="36"/>
      <c r="M142" s="153" t="s">
        <v>3</v>
      </c>
      <c r="N142" s="154" t="s">
        <v>43</v>
      </c>
      <c r="O142" s="56"/>
      <c r="P142" s="155">
        <f t="shared" si="21"/>
        <v>0</v>
      </c>
      <c r="Q142" s="155">
        <v>0</v>
      </c>
      <c r="R142" s="155">
        <f t="shared" si="22"/>
        <v>0</v>
      </c>
      <c r="S142" s="155">
        <v>0</v>
      </c>
      <c r="T142" s="156">
        <f t="shared" si="23"/>
        <v>0</v>
      </c>
      <c r="U142" s="35"/>
      <c r="V142" s="35"/>
      <c r="W142" s="35"/>
      <c r="X142" s="35"/>
      <c r="Y142" s="35"/>
      <c r="Z142" s="35"/>
      <c r="AA142" s="35"/>
      <c r="AB142" s="35"/>
      <c r="AC142" s="35"/>
      <c r="AD142" s="35"/>
      <c r="AE142" s="35"/>
      <c r="AR142" s="157" t="s">
        <v>744</v>
      </c>
      <c r="AT142" s="157" t="s">
        <v>197</v>
      </c>
      <c r="AU142" s="157" t="s">
        <v>109</v>
      </c>
      <c r="AY142" s="20" t="s">
        <v>195</v>
      </c>
      <c r="BE142" s="158">
        <f t="shared" si="24"/>
        <v>0</v>
      </c>
      <c r="BF142" s="158">
        <f t="shared" si="25"/>
        <v>0</v>
      </c>
      <c r="BG142" s="158">
        <f t="shared" si="26"/>
        <v>0</v>
      </c>
      <c r="BH142" s="158">
        <f t="shared" si="27"/>
        <v>0</v>
      </c>
      <c r="BI142" s="158">
        <f t="shared" si="28"/>
        <v>0</v>
      </c>
      <c r="BJ142" s="20" t="s">
        <v>79</v>
      </c>
      <c r="BK142" s="158">
        <f t="shared" si="29"/>
        <v>0</v>
      </c>
      <c r="BL142" s="20" t="s">
        <v>744</v>
      </c>
      <c r="BM142" s="157" t="s">
        <v>7264</v>
      </c>
    </row>
    <row r="143" spans="1:65" s="2" customFormat="1" ht="24.2" customHeight="1">
      <c r="A143" s="35"/>
      <c r="B143" s="145"/>
      <c r="C143" s="146" t="s">
        <v>419</v>
      </c>
      <c r="D143" s="146" t="s">
        <v>197</v>
      </c>
      <c r="E143" s="147" t="s">
        <v>7265</v>
      </c>
      <c r="F143" s="148" t="s">
        <v>7235</v>
      </c>
      <c r="G143" s="149" t="s">
        <v>467</v>
      </c>
      <c r="H143" s="150">
        <v>1</v>
      </c>
      <c r="I143" s="151"/>
      <c r="J143" s="152">
        <f t="shared" si="20"/>
        <v>0</v>
      </c>
      <c r="K143" s="148" t="s">
        <v>3</v>
      </c>
      <c r="L143" s="36"/>
      <c r="M143" s="153" t="s">
        <v>3</v>
      </c>
      <c r="N143" s="154" t="s">
        <v>43</v>
      </c>
      <c r="O143" s="56"/>
      <c r="P143" s="155">
        <f t="shared" si="21"/>
        <v>0</v>
      </c>
      <c r="Q143" s="155">
        <v>0</v>
      </c>
      <c r="R143" s="155">
        <f t="shared" si="22"/>
        <v>0</v>
      </c>
      <c r="S143" s="155">
        <v>0</v>
      </c>
      <c r="T143" s="156">
        <f t="shared" si="23"/>
        <v>0</v>
      </c>
      <c r="U143" s="35"/>
      <c r="V143" s="35"/>
      <c r="W143" s="35"/>
      <c r="X143" s="35"/>
      <c r="Y143" s="35"/>
      <c r="Z143" s="35"/>
      <c r="AA143" s="35"/>
      <c r="AB143" s="35"/>
      <c r="AC143" s="35"/>
      <c r="AD143" s="35"/>
      <c r="AE143" s="35"/>
      <c r="AR143" s="157" t="s">
        <v>744</v>
      </c>
      <c r="AT143" s="157" t="s">
        <v>197</v>
      </c>
      <c r="AU143" s="157" t="s">
        <v>109</v>
      </c>
      <c r="AY143" s="20" t="s">
        <v>195</v>
      </c>
      <c r="BE143" s="158">
        <f t="shared" si="24"/>
        <v>0</v>
      </c>
      <c r="BF143" s="158">
        <f t="shared" si="25"/>
        <v>0</v>
      </c>
      <c r="BG143" s="158">
        <f t="shared" si="26"/>
        <v>0</v>
      </c>
      <c r="BH143" s="158">
        <f t="shared" si="27"/>
        <v>0</v>
      </c>
      <c r="BI143" s="158">
        <f t="shared" si="28"/>
        <v>0</v>
      </c>
      <c r="BJ143" s="20" t="s">
        <v>79</v>
      </c>
      <c r="BK143" s="158">
        <f t="shared" si="29"/>
        <v>0</v>
      </c>
      <c r="BL143" s="20" t="s">
        <v>744</v>
      </c>
      <c r="BM143" s="157" t="s">
        <v>7266</v>
      </c>
    </row>
    <row r="144" spans="1:65" s="2" customFormat="1" ht="14.45" customHeight="1">
      <c r="A144" s="35"/>
      <c r="B144" s="145"/>
      <c r="C144" s="146" t="s">
        <v>423</v>
      </c>
      <c r="D144" s="146" t="s">
        <v>197</v>
      </c>
      <c r="E144" s="147" t="s">
        <v>7267</v>
      </c>
      <c r="F144" s="148" t="s">
        <v>7214</v>
      </c>
      <c r="G144" s="149" t="s">
        <v>467</v>
      </c>
      <c r="H144" s="150">
        <v>8</v>
      </c>
      <c r="I144" s="151"/>
      <c r="J144" s="152">
        <f t="shared" si="20"/>
        <v>0</v>
      </c>
      <c r="K144" s="148" t="s">
        <v>3</v>
      </c>
      <c r="L144" s="36"/>
      <c r="M144" s="153" t="s">
        <v>3</v>
      </c>
      <c r="N144" s="154" t="s">
        <v>43</v>
      </c>
      <c r="O144" s="56"/>
      <c r="P144" s="155">
        <f t="shared" si="21"/>
        <v>0</v>
      </c>
      <c r="Q144" s="155">
        <v>0</v>
      </c>
      <c r="R144" s="155">
        <f t="shared" si="22"/>
        <v>0</v>
      </c>
      <c r="S144" s="155">
        <v>0</v>
      </c>
      <c r="T144" s="156">
        <f t="shared" si="23"/>
        <v>0</v>
      </c>
      <c r="U144" s="35"/>
      <c r="V144" s="35"/>
      <c r="W144" s="35"/>
      <c r="X144" s="35"/>
      <c r="Y144" s="35"/>
      <c r="Z144" s="35"/>
      <c r="AA144" s="35"/>
      <c r="AB144" s="35"/>
      <c r="AC144" s="35"/>
      <c r="AD144" s="35"/>
      <c r="AE144" s="35"/>
      <c r="AR144" s="157" t="s">
        <v>744</v>
      </c>
      <c r="AT144" s="157" t="s">
        <v>197</v>
      </c>
      <c r="AU144" s="157" t="s">
        <v>109</v>
      </c>
      <c r="AY144" s="20" t="s">
        <v>195</v>
      </c>
      <c r="BE144" s="158">
        <f t="shared" si="24"/>
        <v>0</v>
      </c>
      <c r="BF144" s="158">
        <f t="shared" si="25"/>
        <v>0</v>
      </c>
      <c r="BG144" s="158">
        <f t="shared" si="26"/>
        <v>0</v>
      </c>
      <c r="BH144" s="158">
        <f t="shared" si="27"/>
        <v>0</v>
      </c>
      <c r="BI144" s="158">
        <f t="shared" si="28"/>
        <v>0</v>
      </c>
      <c r="BJ144" s="20" t="s">
        <v>79</v>
      </c>
      <c r="BK144" s="158">
        <f t="shared" si="29"/>
        <v>0</v>
      </c>
      <c r="BL144" s="20" t="s">
        <v>744</v>
      </c>
      <c r="BM144" s="157" t="s">
        <v>7268</v>
      </c>
    </row>
    <row r="145" spans="1:65" s="12" customFormat="1" ht="20.85" customHeight="1">
      <c r="B145" s="132"/>
      <c r="D145" s="133" t="s">
        <v>71</v>
      </c>
      <c r="E145" s="143" t="s">
        <v>7269</v>
      </c>
      <c r="F145" s="143" t="s">
        <v>7270</v>
      </c>
      <c r="I145" s="135"/>
      <c r="J145" s="144">
        <f>BK145</f>
        <v>0</v>
      </c>
      <c r="L145" s="132"/>
      <c r="M145" s="137"/>
      <c r="N145" s="138"/>
      <c r="O145" s="138"/>
      <c r="P145" s="139">
        <f>SUM(P146:P154)</f>
        <v>0</v>
      </c>
      <c r="Q145" s="138"/>
      <c r="R145" s="139">
        <f>SUM(R146:R154)</f>
        <v>0</v>
      </c>
      <c r="S145" s="138"/>
      <c r="T145" s="140">
        <f>SUM(T146:T154)</f>
        <v>0</v>
      </c>
      <c r="AR145" s="133" t="s">
        <v>109</v>
      </c>
      <c r="AT145" s="141" t="s">
        <v>71</v>
      </c>
      <c r="AU145" s="141" t="s">
        <v>81</v>
      </c>
      <c r="AY145" s="133" t="s">
        <v>195</v>
      </c>
      <c r="BK145" s="142">
        <f>SUM(BK146:BK154)</f>
        <v>0</v>
      </c>
    </row>
    <row r="146" spans="1:65" s="2" customFormat="1" ht="14.45" customHeight="1">
      <c r="A146" s="35"/>
      <c r="B146" s="145"/>
      <c r="C146" s="146" t="s">
        <v>428</v>
      </c>
      <c r="D146" s="146" t="s">
        <v>197</v>
      </c>
      <c r="E146" s="147" t="s">
        <v>7271</v>
      </c>
      <c r="F146" s="148" t="s">
        <v>7272</v>
      </c>
      <c r="G146" s="149" t="s">
        <v>467</v>
      </c>
      <c r="H146" s="150">
        <v>2</v>
      </c>
      <c r="I146" s="151"/>
      <c r="J146" s="152">
        <f t="shared" ref="J146:J154" si="30">ROUND(I146*H146,2)</f>
        <v>0</v>
      </c>
      <c r="K146" s="148" t="s">
        <v>3</v>
      </c>
      <c r="L146" s="36"/>
      <c r="M146" s="153" t="s">
        <v>3</v>
      </c>
      <c r="N146" s="154" t="s">
        <v>43</v>
      </c>
      <c r="O146" s="56"/>
      <c r="P146" s="155">
        <f t="shared" ref="P146:P154" si="31">O146*H146</f>
        <v>0</v>
      </c>
      <c r="Q146" s="155">
        <v>0</v>
      </c>
      <c r="R146" s="155">
        <f t="shared" ref="R146:R154" si="32">Q146*H146</f>
        <v>0</v>
      </c>
      <c r="S146" s="155">
        <v>0</v>
      </c>
      <c r="T146" s="156">
        <f t="shared" ref="T146:T154" si="33">S146*H146</f>
        <v>0</v>
      </c>
      <c r="U146" s="35"/>
      <c r="V146" s="35"/>
      <c r="W146" s="35"/>
      <c r="X146" s="35"/>
      <c r="Y146" s="35"/>
      <c r="Z146" s="35"/>
      <c r="AA146" s="35"/>
      <c r="AB146" s="35"/>
      <c r="AC146" s="35"/>
      <c r="AD146" s="35"/>
      <c r="AE146" s="35"/>
      <c r="AR146" s="157" t="s">
        <v>744</v>
      </c>
      <c r="AT146" s="157" t="s">
        <v>197</v>
      </c>
      <c r="AU146" s="157" t="s">
        <v>109</v>
      </c>
      <c r="AY146" s="20" t="s">
        <v>195</v>
      </c>
      <c r="BE146" s="158">
        <f t="shared" ref="BE146:BE154" si="34">IF(N146="základní",J146,0)</f>
        <v>0</v>
      </c>
      <c r="BF146" s="158">
        <f t="shared" ref="BF146:BF154" si="35">IF(N146="snížená",J146,0)</f>
        <v>0</v>
      </c>
      <c r="BG146" s="158">
        <f t="shared" ref="BG146:BG154" si="36">IF(N146="zákl. přenesená",J146,0)</f>
        <v>0</v>
      </c>
      <c r="BH146" s="158">
        <f t="shared" ref="BH146:BH154" si="37">IF(N146="sníž. přenesená",J146,0)</f>
        <v>0</v>
      </c>
      <c r="BI146" s="158">
        <f t="shared" ref="BI146:BI154" si="38">IF(N146="nulová",J146,0)</f>
        <v>0</v>
      </c>
      <c r="BJ146" s="20" t="s">
        <v>79</v>
      </c>
      <c r="BK146" s="158">
        <f t="shared" ref="BK146:BK154" si="39">ROUND(I146*H146,2)</f>
        <v>0</v>
      </c>
      <c r="BL146" s="20" t="s">
        <v>744</v>
      </c>
      <c r="BM146" s="157" t="s">
        <v>7273</v>
      </c>
    </row>
    <row r="147" spans="1:65" s="2" customFormat="1" ht="23.25" customHeight="1">
      <c r="A147" s="35"/>
      <c r="B147" s="145"/>
      <c r="C147" s="146" t="s">
        <v>436</v>
      </c>
      <c r="D147" s="146" t="s">
        <v>197</v>
      </c>
      <c r="E147" s="147" t="s">
        <v>7274</v>
      </c>
      <c r="F147" s="148" t="s">
        <v>7261</v>
      </c>
      <c r="G147" s="149" t="s">
        <v>467</v>
      </c>
      <c r="H147" s="150">
        <v>2</v>
      </c>
      <c r="I147" s="151"/>
      <c r="J147" s="152">
        <f t="shared" si="30"/>
        <v>0</v>
      </c>
      <c r="K147" s="148" t="s">
        <v>3</v>
      </c>
      <c r="L147" s="36"/>
      <c r="M147" s="153" t="s">
        <v>3</v>
      </c>
      <c r="N147" s="154" t="s">
        <v>43</v>
      </c>
      <c r="O147" s="56"/>
      <c r="P147" s="155">
        <f t="shared" si="31"/>
        <v>0</v>
      </c>
      <c r="Q147" s="155">
        <v>0</v>
      </c>
      <c r="R147" s="155">
        <f t="shared" si="32"/>
        <v>0</v>
      </c>
      <c r="S147" s="155">
        <v>0</v>
      </c>
      <c r="T147" s="156">
        <f t="shared" si="33"/>
        <v>0</v>
      </c>
      <c r="U147" s="35"/>
      <c r="V147" s="35"/>
      <c r="W147" s="35"/>
      <c r="X147" s="35"/>
      <c r="Y147" s="35"/>
      <c r="Z147" s="35"/>
      <c r="AA147" s="35"/>
      <c r="AB147" s="35"/>
      <c r="AC147" s="35"/>
      <c r="AD147" s="35"/>
      <c r="AE147" s="35"/>
      <c r="AR147" s="157" t="s">
        <v>744</v>
      </c>
      <c r="AT147" s="157" t="s">
        <v>197</v>
      </c>
      <c r="AU147" s="157" t="s">
        <v>109</v>
      </c>
      <c r="AY147" s="20" t="s">
        <v>195</v>
      </c>
      <c r="BE147" s="158">
        <f t="shared" si="34"/>
        <v>0</v>
      </c>
      <c r="BF147" s="158">
        <f t="shared" si="35"/>
        <v>0</v>
      </c>
      <c r="BG147" s="158">
        <f t="shared" si="36"/>
        <v>0</v>
      </c>
      <c r="BH147" s="158">
        <f t="shared" si="37"/>
        <v>0</v>
      </c>
      <c r="BI147" s="158">
        <f t="shared" si="38"/>
        <v>0</v>
      </c>
      <c r="BJ147" s="20" t="s">
        <v>79</v>
      </c>
      <c r="BK147" s="158">
        <f t="shared" si="39"/>
        <v>0</v>
      </c>
      <c r="BL147" s="20" t="s">
        <v>744</v>
      </c>
      <c r="BM147" s="157" t="s">
        <v>7275</v>
      </c>
    </row>
    <row r="148" spans="1:65" s="2" customFormat="1" ht="14.45" customHeight="1">
      <c r="A148" s="35"/>
      <c r="B148" s="145"/>
      <c r="C148" s="146" t="s">
        <v>443</v>
      </c>
      <c r="D148" s="146" t="s">
        <v>197</v>
      </c>
      <c r="E148" s="147" t="s">
        <v>7276</v>
      </c>
      <c r="F148" s="148" t="s">
        <v>7277</v>
      </c>
      <c r="G148" s="149" t="s">
        <v>467</v>
      </c>
      <c r="H148" s="150">
        <v>1</v>
      </c>
      <c r="I148" s="151"/>
      <c r="J148" s="152">
        <f t="shared" si="30"/>
        <v>0</v>
      </c>
      <c r="K148" s="148" t="s">
        <v>3</v>
      </c>
      <c r="L148" s="36"/>
      <c r="M148" s="153" t="s">
        <v>3</v>
      </c>
      <c r="N148" s="154" t="s">
        <v>43</v>
      </c>
      <c r="O148" s="56"/>
      <c r="P148" s="155">
        <f t="shared" si="31"/>
        <v>0</v>
      </c>
      <c r="Q148" s="155">
        <v>0</v>
      </c>
      <c r="R148" s="155">
        <f t="shared" si="32"/>
        <v>0</v>
      </c>
      <c r="S148" s="155">
        <v>0</v>
      </c>
      <c r="T148" s="156">
        <f t="shared" si="33"/>
        <v>0</v>
      </c>
      <c r="U148" s="35"/>
      <c r="V148" s="35"/>
      <c r="W148" s="35"/>
      <c r="X148" s="35"/>
      <c r="Y148" s="35"/>
      <c r="Z148" s="35"/>
      <c r="AA148" s="35"/>
      <c r="AB148" s="35"/>
      <c r="AC148" s="35"/>
      <c r="AD148" s="35"/>
      <c r="AE148" s="35"/>
      <c r="AR148" s="157" t="s">
        <v>744</v>
      </c>
      <c r="AT148" s="157" t="s">
        <v>197</v>
      </c>
      <c r="AU148" s="157" t="s">
        <v>109</v>
      </c>
      <c r="AY148" s="20" t="s">
        <v>195</v>
      </c>
      <c r="BE148" s="158">
        <f t="shared" si="34"/>
        <v>0</v>
      </c>
      <c r="BF148" s="158">
        <f t="shared" si="35"/>
        <v>0</v>
      </c>
      <c r="BG148" s="158">
        <f t="shared" si="36"/>
        <v>0</v>
      </c>
      <c r="BH148" s="158">
        <f t="shared" si="37"/>
        <v>0</v>
      </c>
      <c r="BI148" s="158">
        <f t="shared" si="38"/>
        <v>0</v>
      </c>
      <c r="BJ148" s="20" t="s">
        <v>79</v>
      </c>
      <c r="BK148" s="158">
        <f t="shared" si="39"/>
        <v>0</v>
      </c>
      <c r="BL148" s="20" t="s">
        <v>744</v>
      </c>
      <c r="BM148" s="157" t="s">
        <v>7278</v>
      </c>
    </row>
    <row r="149" spans="1:65" s="2" customFormat="1" ht="24.2" customHeight="1">
      <c r="A149" s="35"/>
      <c r="B149" s="145"/>
      <c r="C149" s="146" t="s">
        <v>448</v>
      </c>
      <c r="D149" s="146" t="s">
        <v>197</v>
      </c>
      <c r="E149" s="147" t="s">
        <v>7279</v>
      </c>
      <c r="F149" s="148" t="s">
        <v>7280</v>
      </c>
      <c r="G149" s="149" t="s">
        <v>467</v>
      </c>
      <c r="H149" s="150">
        <v>1</v>
      </c>
      <c r="I149" s="151"/>
      <c r="J149" s="152">
        <f t="shared" si="30"/>
        <v>0</v>
      </c>
      <c r="K149" s="148" t="s">
        <v>3</v>
      </c>
      <c r="L149" s="36"/>
      <c r="M149" s="153" t="s">
        <v>3</v>
      </c>
      <c r="N149" s="154" t="s">
        <v>43</v>
      </c>
      <c r="O149" s="56"/>
      <c r="P149" s="155">
        <f t="shared" si="31"/>
        <v>0</v>
      </c>
      <c r="Q149" s="155">
        <v>0</v>
      </c>
      <c r="R149" s="155">
        <f t="shared" si="32"/>
        <v>0</v>
      </c>
      <c r="S149" s="155">
        <v>0</v>
      </c>
      <c r="T149" s="156">
        <f t="shared" si="33"/>
        <v>0</v>
      </c>
      <c r="U149" s="35"/>
      <c r="V149" s="35"/>
      <c r="W149" s="35"/>
      <c r="X149" s="35"/>
      <c r="Y149" s="35"/>
      <c r="Z149" s="35"/>
      <c r="AA149" s="35"/>
      <c r="AB149" s="35"/>
      <c r="AC149" s="35"/>
      <c r="AD149" s="35"/>
      <c r="AE149" s="35"/>
      <c r="AR149" s="157" t="s">
        <v>744</v>
      </c>
      <c r="AT149" s="157" t="s">
        <v>197</v>
      </c>
      <c r="AU149" s="157" t="s">
        <v>109</v>
      </c>
      <c r="AY149" s="20" t="s">
        <v>195</v>
      </c>
      <c r="BE149" s="158">
        <f t="shared" si="34"/>
        <v>0</v>
      </c>
      <c r="BF149" s="158">
        <f t="shared" si="35"/>
        <v>0</v>
      </c>
      <c r="BG149" s="158">
        <f t="shared" si="36"/>
        <v>0</v>
      </c>
      <c r="BH149" s="158">
        <f t="shared" si="37"/>
        <v>0</v>
      </c>
      <c r="BI149" s="158">
        <f t="shared" si="38"/>
        <v>0</v>
      </c>
      <c r="BJ149" s="20" t="s">
        <v>79</v>
      </c>
      <c r="BK149" s="158">
        <f t="shared" si="39"/>
        <v>0</v>
      </c>
      <c r="BL149" s="20" t="s">
        <v>744</v>
      </c>
      <c r="BM149" s="157" t="s">
        <v>7281</v>
      </c>
    </row>
    <row r="150" spans="1:65" s="2" customFormat="1" ht="24.2" customHeight="1">
      <c r="A150" s="35"/>
      <c r="B150" s="145"/>
      <c r="C150" s="146" t="s">
        <v>454</v>
      </c>
      <c r="D150" s="146" t="s">
        <v>197</v>
      </c>
      <c r="E150" s="147" t="s">
        <v>7282</v>
      </c>
      <c r="F150" s="148" t="s">
        <v>7190</v>
      </c>
      <c r="G150" s="149" t="s">
        <v>467</v>
      </c>
      <c r="H150" s="150">
        <v>1</v>
      </c>
      <c r="I150" s="151"/>
      <c r="J150" s="152">
        <f t="shared" si="30"/>
        <v>0</v>
      </c>
      <c r="K150" s="148" t="s">
        <v>3</v>
      </c>
      <c r="L150" s="36"/>
      <c r="M150" s="153" t="s">
        <v>3</v>
      </c>
      <c r="N150" s="154" t="s">
        <v>43</v>
      </c>
      <c r="O150" s="56"/>
      <c r="P150" s="155">
        <f t="shared" si="31"/>
        <v>0</v>
      </c>
      <c r="Q150" s="155">
        <v>0</v>
      </c>
      <c r="R150" s="155">
        <f t="shared" si="32"/>
        <v>0</v>
      </c>
      <c r="S150" s="155">
        <v>0</v>
      </c>
      <c r="T150" s="156">
        <f t="shared" si="33"/>
        <v>0</v>
      </c>
      <c r="U150" s="35"/>
      <c r="V150" s="35"/>
      <c r="W150" s="35"/>
      <c r="X150" s="35"/>
      <c r="Y150" s="35"/>
      <c r="Z150" s="35"/>
      <c r="AA150" s="35"/>
      <c r="AB150" s="35"/>
      <c r="AC150" s="35"/>
      <c r="AD150" s="35"/>
      <c r="AE150" s="35"/>
      <c r="AR150" s="157" t="s">
        <v>744</v>
      </c>
      <c r="AT150" s="157" t="s">
        <v>197</v>
      </c>
      <c r="AU150" s="157" t="s">
        <v>109</v>
      </c>
      <c r="AY150" s="20" t="s">
        <v>195</v>
      </c>
      <c r="BE150" s="158">
        <f t="shared" si="34"/>
        <v>0</v>
      </c>
      <c r="BF150" s="158">
        <f t="shared" si="35"/>
        <v>0</v>
      </c>
      <c r="BG150" s="158">
        <f t="shared" si="36"/>
        <v>0</v>
      </c>
      <c r="BH150" s="158">
        <f t="shared" si="37"/>
        <v>0</v>
      </c>
      <c r="BI150" s="158">
        <f t="shared" si="38"/>
        <v>0</v>
      </c>
      <c r="BJ150" s="20" t="s">
        <v>79</v>
      </c>
      <c r="BK150" s="158">
        <f t="shared" si="39"/>
        <v>0</v>
      </c>
      <c r="BL150" s="20" t="s">
        <v>744</v>
      </c>
      <c r="BM150" s="157" t="s">
        <v>7283</v>
      </c>
    </row>
    <row r="151" spans="1:65" s="2" customFormat="1" ht="23.25" customHeight="1">
      <c r="A151" s="35"/>
      <c r="B151" s="145"/>
      <c r="C151" s="146" t="s">
        <v>459</v>
      </c>
      <c r="D151" s="146" t="s">
        <v>197</v>
      </c>
      <c r="E151" s="147" t="s">
        <v>7284</v>
      </c>
      <c r="F151" s="148" t="s">
        <v>7285</v>
      </c>
      <c r="G151" s="149" t="s">
        <v>467</v>
      </c>
      <c r="H151" s="150">
        <v>1</v>
      </c>
      <c r="I151" s="151"/>
      <c r="J151" s="152">
        <f t="shared" si="30"/>
        <v>0</v>
      </c>
      <c r="K151" s="148" t="s">
        <v>3</v>
      </c>
      <c r="L151" s="36"/>
      <c r="M151" s="153" t="s">
        <v>3</v>
      </c>
      <c r="N151" s="154" t="s">
        <v>43</v>
      </c>
      <c r="O151" s="56"/>
      <c r="P151" s="155">
        <f t="shared" si="31"/>
        <v>0</v>
      </c>
      <c r="Q151" s="155">
        <v>0</v>
      </c>
      <c r="R151" s="155">
        <f t="shared" si="32"/>
        <v>0</v>
      </c>
      <c r="S151" s="155">
        <v>0</v>
      </c>
      <c r="T151" s="156">
        <f t="shared" si="33"/>
        <v>0</v>
      </c>
      <c r="U151" s="35"/>
      <c r="V151" s="35"/>
      <c r="W151" s="35"/>
      <c r="X151" s="35"/>
      <c r="Y151" s="35"/>
      <c r="Z151" s="35"/>
      <c r="AA151" s="35"/>
      <c r="AB151" s="35"/>
      <c r="AC151" s="35"/>
      <c r="AD151" s="35"/>
      <c r="AE151" s="35"/>
      <c r="AR151" s="157" t="s">
        <v>744</v>
      </c>
      <c r="AT151" s="157" t="s">
        <v>197</v>
      </c>
      <c r="AU151" s="157" t="s">
        <v>109</v>
      </c>
      <c r="AY151" s="20" t="s">
        <v>195</v>
      </c>
      <c r="BE151" s="158">
        <f t="shared" si="34"/>
        <v>0</v>
      </c>
      <c r="BF151" s="158">
        <f t="shared" si="35"/>
        <v>0</v>
      </c>
      <c r="BG151" s="158">
        <f t="shared" si="36"/>
        <v>0</v>
      </c>
      <c r="BH151" s="158">
        <f t="shared" si="37"/>
        <v>0</v>
      </c>
      <c r="BI151" s="158">
        <f t="shared" si="38"/>
        <v>0</v>
      </c>
      <c r="BJ151" s="20" t="s">
        <v>79</v>
      </c>
      <c r="BK151" s="158">
        <f t="shared" si="39"/>
        <v>0</v>
      </c>
      <c r="BL151" s="20" t="s">
        <v>744</v>
      </c>
      <c r="BM151" s="157" t="s">
        <v>7286</v>
      </c>
    </row>
    <row r="152" spans="1:65" s="2" customFormat="1" ht="14.45" customHeight="1">
      <c r="A152" s="35"/>
      <c r="B152" s="145"/>
      <c r="C152" s="146" t="s">
        <v>464</v>
      </c>
      <c r="D152" s="146" t="s">
        <v>197</v>
      </c>
      <c r="E152" s="147" t="s">
        <v>7287</v>
      </c>
      <c r="F152" s="148" t="s">
        <v>7288</v>
      </c>
      <c r="G152" s="149" t="s">
        <v>467</v>
      </c>
      <c r="H152" s="150">
        <v>4</v>
      </c>
      <c r="I152" s="151"/>
      <c r="J152" s="152">
        <f t="shared" si="30"/>
        <v>0</v>
      </c>
      <c r="K152" s="148" t="s">
        <v>3</v>
      </c>
      <c r="L152" s="36"/>
      <c r="M152" s="153" t="s">
        <v>3</v>
      </c>
      <c r="N152" s="154" t="s">
        <v>43</v>
      </c>
      <c r="O152" s="56"/>
      <c r="P152" s="155">
        <f t="shared" si="31"/>
        <v>0</v>
      </c>
      <c r="Q152" s="155">
        <v>0</v>
      </c>
      <c r="R152" s="155">
        <f t="shared" si="32"/>
        <v>0</v>
      </c>
      <c r="S152" s="155">
        <v>0</v>
      </c>
      <c r="T152" s="156">
        <f t="shared" si="33"/>
        <v>0</v>
      </c>
      <c r="U152" s="35"/>
      <c r="V152" s="35"/>
      <c r="W152" s="35"/>
      <c r="X152" s="35"/>
      <c r="Y152" s="35"/>
      <c r="Z152" s="35"/>
      <c r="AA152" s="35"/>
      <c r="AB152" s="35"/>
      <c r="AC152" s="35"/>
      <c r="AD152" s="35"/>
      <c r="AE152" s="35"/>
      <c r="AR152" s="157" t="s">
        <v>744</v>
      </c>
      <c r="AT152" s="157" t="s">
        <v>197</v>
      </c>
      <c r="AU152" s="157" t="s">
        <v>109</v>
      </c>
      <c r="AY152" s="20" t="s">
        <v>195</v>
      </c>
      <c r="BE152" s="158">
        <f t="shared" si="34"/>
        <v>0</v>
      </c>
      <c r="BF152" s="158">
        <f t="shared" si="35"/>
        <v>0</v>
      </c>
      <c r="BG152" s="158">
        <f t="shared" si="36"/>
        <v>0</v>
      </c>
      <c r="BH152" s="158">
        <f t="shared" si="37"/>
        <v>0</v>
      </c>
      <c r="BI152" s="158">
        <f t="shared" si="38"/>
        <v>0</v>
      </c>
      <c r="BJ152" s="20" t="s">
        <v>79</v>
      </c>
      <c r="BK152" s="158">
        <f t="shared" si="39"/>
        <v>0</v>
      </c>
      <c r="BL152" s="20" t="s">
        <v>744</v>
      </c>
      <c r="BM152" s="157" t="s">
        <v>7289</v>
      </c>
    </row>
    <row r="153" spans="1:65" s="2" customFormat="1" ht="14.45" customHeight="1">
      <c r="A153" s="35"/>
      <c r="B153" s="145"/>
      <c r="C153" s="146" t="s">
        <v>471</v>
      </c>
      <c r="D153" s="146" t="s">
        <v>197</v>
      </c>
      <c r="E153" s="147" t="s">
        <v>7290</v>
      </c>
      <c r="F153" s="148" t="s">
        <v>7291</v>
      </c>
      <c r="G153" s="149" t="s">
        <v>467</v>
      </c>
      <c r="H153" s="150">
        <v>1</v>
      </c>
      <c r="I153" s="151"/>
      <c r="J153" s="152">
        <f t="shared" si="30"/>
        <v>0</v>
      </c>
      <c r="K153" s="148" t="s">
        <v>3</v>
      </c>
      <c r="L153" s="36"/>
      <c r="M153" s="153" t="s">
        <v>3</v>
      </c>
      <c r="N153" s="154" t="s">
        <v>43</v>
      </c>
      <c r="O153" s="56"/>
      <c r="P153" s="155">
        <f t="shared" si="31"/>
        <v>0</v>
      </c>
      <c r="Q153" s="155">
        <v>0</v>
      </c>
      <c r="R153" s="155">
        <f t="shared" si="32"/>
        <v>0</v>
      </c>
      <c r="S153" s="155">
        <v>0</v>
      </c>
      <c r="T153" s="156">
        <f t="shared" si="33"/>
        <v>0</v>
      </c>
      <c r="U153" s="35"/>
      <c r="V153" s="35"/>
      <c r="W153" s="35"/>
      <c r="X153" s="35"/>
      <c r="Y153" s="35"/>
      <c r="Z153" s="35"/>
      <c r="AA153" s="35"/>
      <c r="AB153" s="35"/>
      <c r="AC153" s="35"/>
      <c r="AD153" s="35"/>
      <c r="AE153" s="35"/>
      <c r="AR153" s="157" t="s">
        <v>744</v>
      </c>
      <c r="AT153" s="157" t="s">
        <v>197</v>
      </c>
      <c r="AU153" s="157" t="s">
        <v>109</v>
      </c>
      <c r="AY153" s="20" t="s">
        <v>195</v>
      </c>
      <c r="BE153" s="158">
        <f t="shared" si="34"/>
        <v>0</v>
      </c>
      <c r="BF153" s="158">
        <f t="shared" si="35"/>
        <v>0</v>
      </c>
      <c r="BG153" s="158">
        <f t="shared" si="36"/>
        <v>0</v>
      </c>
      <c r="BH153" s="158">
        <f t="shared" si="37"/>
        <v>0</v>
      </c>
      <c r="BI153" s="158">
        <f t="shared" si="38"/>
        <v>0</v>
      </c>
      <c r="BJ153" s="20" t="s">
        <v>79</v>
      </c>
      <c r="BK153" s="158">
        <f t="shared" si="39"/>
        <v>0</v>
      </c>
      <c r="BL153" s="20" t="s">
        <v>744</v>
      </c>
      <c r="BM153" s="157" t="s">
        <v>7292</v>
      </c>
    </row>
    <row r="154" spans="1:65" s="2" customFormat="1" ht="14.45" customHeight="1">
      <c r="A154" s="35"/>
      <c r="B154" s="145"/>
      <c r="C154" s="146" t="s">
        <v>476</v>
      </c>
      <c r="D154" s="146" t="s">
        <v>197</v>
      </c>
      <c r="E154" s="147" t="s">
        <v>7293</v>
      </c>
      <c r="F154" s="148" t="s">
        <v>7178</v>
      </c>
      <c r="G154" s="149" t="s">
        <v>467</v>
      </c>
      <c r="H154" s="150">
        <v>4</v>
      </c>
      <c r="I154" s="151"/>
      <c r="J154" s="152">
        <f t="shared" si="30"/>
        <v>0</v>
      </c>
      <c r="K154" s="148" t="s">
        <v>3</v>
      </c>
      <c r="L154" s="36"/>
      <c r="M154" s="153" t="s">
        <v>3</v>
      </c>
      <c r="N154" s="154" t="s">
        <v>43</v>
      </c>
      <c r="O154" s="56"/>
      <c r="P154" s="155">
        <f t="shared" si="31"/>
        <v>0</v>
      </c>
      <c r="Q154" s="155">
        <v>0</v>
      </c>
      <c r="R154" s="155">
        <f t="shared" si="32"/>
        <v>0</v>
      </c>
      <c r="S154" s="155">
        <v>0</v>
      </c>
      <c r="T154" s="156">
        <f t="shared" si="33"/>
        <v>0</v>
      </c>
      <c r="U154" s="35"/>
      <c r="V154" s="35"/>
      <c r="W154" s="35"/>
      <c r="X154" s="35"/>
      <c r="Y154" s="35"/>
      <c r="Z154" s="35"/>
      <c r="AA154" s="35"/>
      <c r="AB154" s="35"/>
      <c r="AC154" s="35"/>
      <c r="AD154" s="35"/>
      <c r="AE154" s="35"/>
      <c r="AR154" s="157" t="s">
        <v>744</v>
      </c>
      <c r="AT154" s="157" t="s">
        <v>197</v>
      </c>
      <c r="AU154" s="157" t="s">
        <v>109</v>
      </c>
      <c r="AY154" s="20" t="s">
        <v>195</v>
      </c>
      <c r="BE154" s="158">
        <f t="shared" si="34"/>
        <v>0</v>
      </c>
      <c r="BF154" s="158">
        <f t="shared" si="35"/>
        <v>0</v>
      </c>
      <c r="BG154" s="158">
        <f t="shared" si="36"/>
        <v>0</v>
      </c>
      <c r="BH154" s="158">
        <f t="shared" si="37"/>
        <v>0</v>
      </c>
      <c r="BI154" s="158">
        <f t="shared" si="38"/>
        <v>0</v>
      </c>
      <c r="BJ154" s="20" t="s">
        <v>79</v>
      </c>
      <c r="BK154" s="158">
        <f t="shared" si="39"/>
        <v>0</v>
      </c>
      <c r="BL154" s="20" t="s">
        <v>744</v>
      </c>
      <c r="BM154" s="157" t="s">
        <v>7294</v>
      </c>
    </row>
    <row r="155" spans="1:65" s="12" customFormat="1" ht="20.85" customHeight="1">
      <c r="B155" s="132"/>
      <c r="D155" s="133" t="s">
        <v>71</v>
      </c>
      <c r="E155" s="143" t="s">
        <v>7295</v>
      </c>
      <c r="F155" s="143" t="s">
        <v>7296</v>
      </c>
      <c r="I155" s="135"/>
      <c r="J155" s="144">
        <f>BK155</f>
        <v>0</v>
      </c>
      <c r="L155" s="132"/>
      <c r="M155" s="137"/>
      <c r="N155" s="138"/>
      <c r="O155" s="138"/>
      <c r="P155" s="139">
        <f>SUM(P156:P162)</f>
        <v>0</v>
      </c>
      <c r="Q155" s="138"/>
      <c r="R155" s="139">
        <f>SUM(R156:R162)</f>
        <v>0</v>
      </c>
      <c r="S155" s="138"/>
      <c r="T155" s="140">
        <f>SUM(T156:T162)</f>
        <v>0</v>
      </c>
      <c r="AR155" s="133" t="s">
        <v>109</v>
      </c>
      <c r="AT155" s="141" t="s">
        <v>71</v>
      </c>
      <c r="AU155" s="141" t="s">
        <v>81</v>
      </c>
      <c r="AY155" s="133" t="s">
        <v>195</v>
      </c>
      <c r="BK155" s="142">
        <f>SUM(BK156:BK162)</f>
        <v>0</v>
      </c>
    </row>
    <row r="156" spans="1:65" s="2" customFormat="1" ht="37.9" customHeight="1">
      <c r="A156" s="35"/>
      <c r="B156" s="145"/>
      <c r="C156" s="146" t="s">
        <v>481</v>
      </c>
      <c r="D156" s="146" t="s">
        <v>197</v>
      </c>
      <c r="E156" s="147" t="s">
        <v>7297</v>
      </c>
      <c r="F156" s="148" t="s">
        <v>7298</v>
      </c>
      <c r="G156" s="149" t="s">
        <v>467</v>
      </c>
      <c r="H156" s="150">
        <v>1</v>
      </c>
      <c r="I156" s="151"/>
      <c r="J156" s="152">
        <f t="shared" ref="J156:J162" si="40">ROUND(I156*H156,2)</f>
        <v>0</v>
      </c>
      <c r="K156" s="148" t="s">
        <v>3</v>
      </c>
      <c r="L156" s="36"/>
      <c r="M156" s="153" t="s">
        <v>3</v>
      </c>
      <c r="N156" s="154" t="s">
        <v>43</v>
      </c>
      <c r="O156" s="56"/>
      <c r="P156" s="155">
        <f t="shared" ref="P156:P162" si="41">O156*H156</f>
        <v>0</v>
      </c>
      <c r="Q156" s="155">
        <v>0</v>
      </c>
      <c r="R156" s="155">
        <f t="shared" ref="R156:R162" si="42">Q156*H156</f>
        <v>0</v>
      </c>
      <c r="S156" s="155">
        <v>0</v>
      </c>
      <c r="T156" s="156">
        <f t="shared" ref="T156:T162" si="43">S156*H156</f>
        <v>0</v>
      </c>
      <c r="U156" s="35"/>
      <c r="V156" s="35"/>
      <c r="W156" s="35"/>
      <c r="X156" s="35"/>
      <c r="Y156" s="35"/>
      <c r="Z156" s="35"/>
      <c r="AA156" s="35"/>
      <c r="AB156" s="35"/>
      <c r="AC156" s="35"/>
      <c r="AD156" s="35"/>
      <c r="AE156" s="35"/>
      <c r="AR156" s="157" t="s">
        <v>744</v>
      </c>
      <c r="AT156" s="157" t="s">
        <v>197</v>
      </c>
      <c r="AU156" s="157" t="s">
        <v>109</v>
      </c>
      <c r="AY156" s="20" t="s">
        <v>195</v>
      </c>
      <c r="BE156" s="158">
        <f t="shared" ref="BE156:BE162" si="44">IF(N156="základní",J156,0)</f>
        <v>0</v>
      </c>
      <c r="BF156" s="158">
        <f t="shared" ref="BF156:BF162" si="45">IF(N156="snížená",J156,0)</f>
        <v>0</v>
      </c>
      <c r="BG156" s="158">
        <f t="shared" ref="BG156:BG162" si="46">IF(N156="zákl. přenesená",J156,0)</f>
        <v>0</v>
      </c>
      <c r="BH156" s="158">
        <f t="shared" ref="BH156:BH162" si="47">IF(N156="sníž. přenesená",J156,0)</f>
        <v>0</v>
      </c>
      <c r="BI156" s="158">
        <f t="shared" ref="BI156:BI162" si="48">IF(N156="nulová",J156,0)</f>
        <v>0</v>
      </c>
      <c r="BJ156" s="20" t="s">
        <v>79</v>
      </c>
      <c r="BK156" s="158">
        <f t="shared" ref="BK156:BK162" si="49">ROUND(I156*H156,2)</f>
        <v>0</v>
      </c>
      <c r="BL156" s="20" t="s">
        <v>744</v>
      </c>
      <c r="BM156" s="157" t="s">
        <v>7299</v>
      </c>
    </row>
    <row r="157" spans="1:65" s="2" customFormat="1" ht="14.45" customHeight="1">
      <c r="A157" s="35"/>
      <c r="B157" s="145"/>
      <c r="C157" s="146" t="s">
        <v>489</v>
      </c>
      <c r="D157" s="146" t="s">
        <v>197</v>
      </c>
      <c r="E157" s="147" t="s">
        <v>7300</v>
      </c>
      <c r="F157" s="148" t="s">
        <v>7301</v>
      </c>
      <c r="G157" s="149" t="s">
        <v>467</v>
      </c>
      <c r="H157" s="150">
        <v>1</v>
      </c>
      <c r="I157" s="151"/>
      <c r="J157" s="152">
        <f t="shared" si="40"/>
        <v>0</v>
      </c>
      <c r="K157" s="148" t="s">
        <v>3</v>
      </c>
      <c r="L157" s="36"/>
      <c r="M157" s="153" t="s">
        <v>3</v>
      </c>
      <c r="N157" s="154" t="s">
        <v>43</v>
      </c>
      <c r="O157" s="56"/>
      <c r="P157" s="155">
        <f t="shared" si="41"/>
        <v>0</v>
      </c>
      <c r="Q157" s="155">
        <v>0</v>
      </c>
      <c r="R157" s="155">
        <f t="shared" si="42"/>
        <v>0</v>
      </c>
      <c r="S157" s="155">
        <v>0</v>
      </c>
      <c r="T157" s="156">
        <f t="shared" si="43"/>
        <v>0</v>
      </c>
      <c r="U157" s="35"/>
      <c r="V157" s="35"/>
      <c r="W157" s="35"/>
      <c r="X157" s="35"/>
      <c r="Y157" s="35"/>
      <c r="Z157" s="35"/>
      <c r="AA157" s="35"/>
      <c r="AB157" s="35"/>
      <c r="AC157" s="35"/>
      <c r="AD157" s="35"/>
      <c r="AE157" s="35"/>
      <c r="AR157" s="157" t="s">
        <v>744</v>
      </c>
      <c r="AT157" s="157" t="s">
        <v>197</v>
      </c>
      <c r="AU157" s="157" t="s">
        <v>109</v>
      </c>
      <c r="AY157" s="20" t="s">
        <v>195</v>
      </c>
      <c r="BE157" s="158">
        <f t="shared" si="44"/>
        <v>0</v>
      </c>
      <c r="BF157" s="158">
        <f t="shared" si="45"/>
        <v>0</v>
      </c>
      <c r="BG157" s="158">
        <f t="shared" si="46"/>
        <v>0</v>
      </c>
      <c r="BH157" s="158">
        <f t="shared" si="47"/>
        <v>0</v>
      </c>
      <c r="BI157" s="158">
        <f t="shared" si="48"/>
        <v>0</v>
      </c>
      <c r="BJ157" s="20" t="s">
        <v>79</v>
      </c>
      <c r="BK157" s="158">
        <f t="shared" si="49"/>
        <v>0</v>
      </c>
      <c r="BL157" s="20" t="s">
        <v>744</v>
      </c>
      <c r="BM157" s="157" t="s">
        <v>7302</v>
      </c>
    </row>
    <row r="158" spans="1:65" s="2" customFormat="1" ht="14.45" customHeight="1">
      <c r="A158" s="35"/>
      <c r="B158" s="145"/>
      <c r="C158" s="146" t="s">
        <v>494</v>
      </c>
      <c r="D158" s="146" t="s">
        <v>197</v>
      </c>
      <c r="E158" s="147" t="s">
        <v>7303</v>
      </c>
      <c r="F158" s="148" t="s">
        <v>7304</v>
      </c>
      <c r="G158" s="149" t="s">
        <v>467</v>
      </c>
      <c r="H158" s="150">
        <v>1</v>
      </c>
      <c r="I158" s="151"/>
      <c r="J158" s="152">
        <f t="shared" si="40"/>
        <v>0</v>
      </c>
      <c r="K158" s="148" t="s">
        <v>3</v>
      </c>
      <c r="L158" s="36"/>
      <c r="M158" s="153" t="s">
        <v>3</v>
      </c>
      <c r="N158" s="154" t="s">
        <v>43</v>
      </c>
      <c r="O158" s="56"/>
      <c r="P158" s="155">
        <f t="shared" si="41"/>
        <v>0</v>
      </c>
      <c r="Q158" s="155">
        <v>0</v>
      </c>
      <c r="R158" s="155">
        <f t="shared" si="42"/>
        <v>0</v>
      </c>
      <c r="S158" s="155">
        <v>0</v>
      </c>
      <c r="T158" s="156">
        <f t="shared" si="43"/>
        <v>0</v>
      </c>
      <c r="U158" s="35"/>
      <c r="V158" s="35"/>
      <c r="W158" s="35"/>
      <c r="X158" s="35"/>
      <c r="Y158" s="35"/>
      <c r="Z158" s="35"/>
      <c r="AA158" s="35"/>
      <c r="AB158" s="35"/>
      <c r="AC158" s="35"/>
      <c r="AD158" s="35"/>
      <c r="AE158" s="35"/>
      <c r="AR158" s="157" t="s">
        <v>744</v>
      </c>
      <c r="AT158" s="157" t="s">
        <v>197</v>
      </c>
      <c r="AU158" s="157" t="s">
        <v>109</v>
      </c>
      <c r="AY158" s="20" t="s">
        <v>195</v>
      </c>
      <c r="BE158" s="158">
        <f t="shared" si="44"/>
        <v>0</v>
      </c>
      <c r="BF158" s="158">
        <f t="shared" si="45"/>
        <v>0</v>
      </c>
      <c r="BG158" s="158">
        <f t="shared" si="46"/>
        <v>0</v>
      </c>
      <c r="BH158" s="158">
        <f t="shared" si="47"/>
        <v>0</v>
      </c>
      <c r="BI158" s="158">
        <f t="shared" si="48"/>
        <v>0</v>
      </c>
      <c r="BJ158" s="20" t="s">
        <v>79</v>
      </c>
      <c r="BK158" s="158">
        <f t="shared" si="49"/>
        <v>0</v>
      </c>
      <c r="BL158" s="20" t="s">
        <v>744</v>
      </c>
      <c r="BM158" s="157" t="s">
        <v>7305</v>
      </c>
    </row>
    <row r="159" spans="1:65" s="2" customFormat="1" ht="14.45" customHeight="1">
      <c r="A159" s="35"/>
      <c r="B159" s="145"/>
      <c r="C159" s="146" t="s">
        <v>501</v>
      </c>
      <c r="D159" s="146" t="s">
        <v>197</v>
      </c>
      <c r="E159" s="147" t="s">
        <v>7306</v>
      </c>
      <c r="F159" s="148" t="s">
        <v>7307</v>
      </c>
      <c r="G159" s="149" t="s">
        <v>467</v>
      </c>
      <c r="H159" s="150">
        <v>2</v>
      </c>
      <c r="I159" s="151"/>
      <c r="J159" s="152">
        <f t="shared" si="40"/>
        <v>0</v>
      </c>
      <c r="K159" s="148" t="s">
        <v>3</v>
      </c>
      <c r="L159" s="36"/>
      <c r="M159" s="153" t="s">
        <v>3</v>
      </c>
      <c r="N159" s="154" t="s">
        <v>43</v>
      </c>
      <c r="O159" s="56"/>
      <c r="P159" s="155">
        <f t="shared" si="41"/>
        <v>0</v>
      </c>
      <c r="Q159" s="155">
        <v>0</v>
      </c>
      <c r="R159" s="155">
        <f t="shared" si="42"/>
        <v>0</v>
      </c>
      <c r="S159" s="155">
        <v>0</v>
      </c>
      <c r="T159" s="156">
        <f t="shared" si="43"/>
        <v>0</v>
      </c>
      <c r="U159" s="35"/>
      <c r="V159" s="35"/>
      <c r="W159" s="35"/>
      <c r="X159" s="35"/>
      <c r="Y159" s="35"/>
      <c r="Z159" s="35"/>
      <c r="AA159" s="35"/>
      <c r="AB159" s="35"/>
      <c r="AC159" s="35"/>
      <c r="AD159" s="35"/>
      <c r="AE159" s="35"/>
      <c r="AR159" s="157" t="s">
        <v>744</v>
      </c>
      <c r="AT159" s="157" t="s">
        <v>197</v>
      </c>
      <c r="AU159" s="157" t="s">
        <v>109</v>
      </c>
      <c r="AY159" s="20" t="s">
        <v>195</v>
      </c>
      <c r="BE159" s="158">
        <f t="shared" si="44"/>
        <v>0</v>
      </c>
      <c r="BF159" s="158">
        <f t="shared" si="45"/>
        <v>0</v>
      </c>
      <c r="BG159" s="158">
        <f t="shared" si="46"/>
        <v>0</v>
      </c>
      <c r="BH159" s="158">
        <f t="shared" si="47"/>
        <v>0</v>
      </c>
      <c r="BI159" s="158">
        <f t="shared" si="48"/>
        <v>0</v>
      </c>
      <c r="BJ159" s="20" t="s">
        <v>79</v>
      </c>
      <c r="BK159" s="158">
        <f t="shared" si="49"/>
        <v>0</v>
      </c>
      <c r="BL159" s="20" t="s">
        <v>744</v>
      </c>
      <c r="BM159" s="157" t="s">
        <v>7308</v>
      </c>
    </row>
    <row r="160" spans="1:65" s="2" customFormat="1" ht="24.2" customHeight="1">
      <c r="A160" s="35"/>
      <c r="B160" s="145"/>
      <c r="C160" s="146" t="s">
        <v>508</v>
      </c>
      <c r="D160" s="146" t="s">
        <v>197</v>
      </c>
      <c r="E160" s="147" t="s">
        <v>7309</v>
      </c>
      <c r="F160" s="148" t="s">
        <v>7310</v>
      </c>
      <c r="G160" s="149" t="s">
        <v>467</v>
      </c>
      <c r="H160" s="150">
        <v>1</v>
      </c>
      <c r="I160" s="151"/>
      <c r="J160" s="152">
        <f t="shared" si="40"/>
        <v>0</v>
      </c>
      <c r="K160" s="148" t="s">
        <v>3</v>
      </c>
      <c r="L160" s="36"/>
      <c r="M160" s="153" t="s">
        <v>3</v>
      </c>
      <c r="N160" s="154" t="s">
        <v>43</v>
      </c>
      <c r="O160" s="56"/>
      <c r="P160" s="155">
        <f t="shared" si="41"/>
        <v>0</v>
      </c>
      <c r="Q160" s="155">
        <v>0</v>
      </c>
      <c r="R160" s="155">
        <f t="shared" si="42"/>
        <v>0</v>
      </c>
      <c r="S160" s="155">
        <v>0</v>
      </c>
      <c r="T160" s="156">
        <f t="shared" si="43"/>
        <v>0</v>
      </c>
      <c r="U160" s="35"/>
      <c r="V160" s="35"/>
      <c r="W160" s="35"/>
      <c r="X160" s="35"/>
      <c r="Y160" s="35"/>
      <c r="Z160" s="35"/>
      <c r="AA160" s="35"/>
      <c r="AB160" s="35"/>
      <c r="AC160" s="35"/>
      <c r="AD160" s="35"/>
      <c r="AE160" s="35"/>
      <c r="AR160" s="157" t="s">
        <v>744</v>
      </c>
      <c r="AT160" s="157" t="s">
        <v>197</v>
      </c>
      <c r="AU160" s="157" t="s">
        <v>109</v>
      </c>
      <c r="AY160" s="20" t="s">
        <v>195</v>
      </c>
      <c r="BE160" s="158">
        <f t="shared" si="44"/>
        <v>0</v>
      </c>
      <c r="BF160" s="158">
        <f t="shared" si="45"/>
        <v>0</v>
      </c>
      <c r="BG160" s="158">
        <f t="shared" si="46"/>
        <v>0</v>
      </c>
      <c r="BH160" s="158">
        <f t="shared" si="47"/>
        <v>0</v>
      </c>
      <c r="BI160" s="158">
        <f t="shared" si="48"/>
        <v>0</v>
      </c>
      <c r="BJ160" s="20" t="s">
        <v>79</v>
      </c>
      <c r="BK160" s="158">
        <f t="shared" si="49"/>
        <v>0</v>
      </c>
      <c r="BL160" s="20" t="s">
        <v>744</v>
      </c>
      <c r="BM160" s="157" t="s">
        <v>7311</v>
      </c>
    </row>
    <row r="161" spans="1:65" s="2" customFormat="1" ht="14.45" customHeight="1">
      <c r="A161" s="35"/>
      <c r="B161" s="145"/>
      <c r="C161" s="146" t="s">
        <v>517</v>
      </c>
      <c r="D161" s="146" t="s">
        <v>197</v>
      </c>
      <c r="E161" s="147" t="s">
        <v>7312</v>
      </c>
      <c r="F161" s="148" t="s">
        <v>7313</v>
      </c>
      <c r="G161" s="149" t="s">
        <v>467</v>
      </c>
      <c r="H161" s="150">
        <v>1</v>
      </c>
      <c r="I161" s="151"/>
      <c r="J161" s="152">
        <f t="shared" si="40"/>
        <v>0</v>
      </c>
      <c r="K161" s="148" t="s">
        <v>3</v>
      </c>
      <c r="L161" s="36"/>
      <c r="M161" s="153" t="s">
        <v>3</v>
      </c>
      <c r="N161" s="154" t="s">
        <v>43</v>
      </c>
      <c r="O161" s="56"/>
      <c r="P161" s="155">
        <f t="shared" si="41"/>
        <v>0</v>
      </c>
      <c r="Q161" s="155">
        <v>0</v>
      </c>
      <c r="R161" s="155">
        <f t="shared" si="42"/>
        <v>0</v>
      </c>
      <c r="S161" s="155">
        <v>0</v>
      </c>
      <c r="T161" s="156">
        <f t="shared" si="43"/>
        <v>0</v>
      </c>
      <c r="U161" s="35"/>
      <c r="V161" s="35"/>
      <c r="W161" s="35"/>
      <c r="X161" s="35"/>
      <c r="Y161" s="35"/>
      <c r="Z161" s="35"/>
      <c r="AA161" s="35"/>
      <c r="AB161" s="35"/>
      <c r="AC161" s="35"/>
      <c r="AD161" s="35"/>
      <c r="AE161" s="35"/>
      <c r="AR161" s="157" t="s">
        <v>744</v>
      </c>
      <c r="AT161" s="157" t="s">
        <v>197</v>
      </c>
      <c r="AU161" s="157" t="s">
        <v>109</v>
      </c>
      <c r="AY161" s="20" t="s">
        <v>195</v>
      </c>
      <c r="BE161" s="158">
        <f t="shared" si="44"/>
        <v>0</v>
      </c>
      <c r="BF161" s="158">
        <f t="shared" si="45"/>
        <v>0</v>
      </c>
      <c r="BG161" s="158">
        <f t="shared" si="46"/>
        <v>0</v>
      </c>
      <c r="BH161" s="158">
        <f t="shared" si="47"/>
        <v>0</v>
      </c>
      <c r="BI161" s="158">
        <f t="shared" si="48"/>
        <v>0</v>
      </c>
      <c r="BJ161" s="20" t="s">
        <v>79</v>
      </c>
      <c r="BK161" s="158">
        <f t="shared" si="49"/>
        <v>0</v>
      </c>
      <c r="BL161" s="20" t="s">
        <v>744</v>
      </c>
      <c r="BM161" s="157" t="s">
        <v>7314</v>
      </c>
    </row>
    <row r="162" spans="1:65" s="2" customFormat="1" ht="14.45" customHeight="1">
      <c r="A162" s="35"/>
      <c r="B162" s="145"/>
      <c r="C162" s="146" t="s">
        <v>522</v>
      </c>
      <c r="D162" s="146" t="s">
        <v>197</v>
      </c>
      <c r="E162" s="147" t="s">
        <v>7315</v>
      </c>
      <c r="F162" s="148" t="s">
        <v>7316</v>
      </c>
      <c r="G162" s="149" t="s">
        <v>467</v>
      </c>
      <c r="H162" s="150">
        <v>1</v>
      </c>
      <c r="I162" s="151"/>
      <c r="J162" s="152">
        <f t="shared" si="40"/>
        <v>0</v>
      </c>
      <c r="K162" s="148" t="s">
        <v>3</v>
      </c>
      <c r="L162" s="36"/>
      <c r="M162" s="153" t="s">
        <v>3</v>
      </c>
      <c r="N162" s="154" t="s">
        <v>43</v>
      </c>
      <c r="O162" s="56"/>
      <c r="P162" s="155">
        <f t="shared" si="41"/>
        <v>0</v>
      </c>
      <c r="Q162" s="155">
        <v>0</v>
      </c>
      <c r="R162" s="155">
        <f t="shared" si="42"/>
        <v>0</v>
      </c>
      <c r="S162" s="155">
        <v>0</v>
      </c>
      <c r="T162" s="156">
        <f t="shared" si="43"/>
        <v>0</v>
      </c>
      <c r="U162" s="35"/>
      <c r="V162" s="35"/>
      <c r="W162" s="35"/>
      <c r="X162" s="35"/>
      <c r="Y162" s="35"/>
      <c r="Z162" s="35"/>
      <c r="AA162" s="35"/>
      <c r="AB162" s="35"/>
      <c r="AC162" s="35"/>
      <c r="AD162" s="35"/>
      <c r="AE162" s="35"/>
      <c r="AR162" s="157" t="s">
        <v>744</v>
      </c>
      <c r="AT162" s="157" t="s">
        <v>197</v>
      </c>
      <c r="AU162" s="157" t="s">
        <v>109</v>
      </c>
      <c r="AY162" s="20" t="s">
        <v>195</v>
      </c>
      <c r="BE162" s="158">
        <f t="shared" si="44"/>
        <v>0</v>
      </c>
      <c r="BF162" s="158">
        <f t="shared" si="45"/>
        <v>0</v>
      </c>
      <c r="BG162" s="158">
        <f t="shared" si="46"/>
        <v>0</v>
      </c>
      <c r="BH162" s="158">
        <f t="shared" si="47"/>
        <v>0</v>
      </c>
      <c r="BI162" s="158">
        <f t="shared" si="48"/>
        <v>0</v>
      </c>
      <c r="BJ162" s="20" t="s">
        <v>79</v>
      </c>
      <c r="BK162" s="158">
        <f t="shared" si="49"/>
        <v>0</v>
      </c>
      <c r="BL162" s="20" t="s">
        <v>744</v>
      </c>
      <c r="BM162" s="157" t="s">
        <v>7317</v>
      </c>
    </row>
    <row r="163" spans="1:65" s="12" customFormat="1" ht="20.85" customHeight="1">
      <c r="B163" s="132"/>
      <c r="D163" s="133" t="s">
        <v>71</v>
      </c>
      <c r="E163" s="143" t="s">
        <v>7318</v>
      </c>
      <c r="F163" s="143" t="s">
        <v>7319</v>
      </c>
      <c r="I163" s="135"/>
      <c r="J163" s="144">
        <f>BK163</f>
        <v>0</v>
      </c>
      <c r="L163" s="132"/>
      <c r="M163" s="137"/>
      <c r="N163" s="138"/>
      <c r="O163" s="138"/>
      <c r="P163" s="139">
        <f>SUM(P164:P165)</f>
        <v>0</v>
      </c>
      <c r="Q163" s="138"/>
      <c r="R163" s="139">
        <f>SUM(R164:R165)</f>
        <v>0</v>
      </c>
      <c r="S163" s="138"/>
      <c r="T163" s="140">
        <f>SUM(T164:T165)</f>
        <v>0</v>
      </c>
      <c r="AR163" s="133" t="s">
        <v>109</v>
      </c>
      <c r="AT163" s="141" t="s">
        <v>71</v>
      </c>
      <c r="AU163" s="141" t="s">
        <v>81</v>
      </c>
      <c r="AY163" s="133" t="s">
        <v>195</v>
      </c>
      <c r="BK163" s="142">
        <f>SUM(BK164:BK165)</f>
        <v>0</v>
      </c>
    </row>
    <row r="164" spans="1:65" s="2" customFormat="1" ht="14.45" customHeight="1">
      <c r="A164" s="35"/>
      <c r="B164" s="145"/>
      <c r="C164" s="146" t="s">
        <v>542</v>
      </c>
      <c r="D164" s="146" t="s">
        <v>197</v>
      </c>
      <c r="E164" s="147" t="s">
        <v>7320</v>
      </c>
      <c r="F164" s="148" t="s">
        <v>7178</v>
      </c>
      <c r="G164" s="149" t="s">
        <v>467</v>
      </c>
      <c r="H164" s="150">
        <v>2</v>
      </c>
      <c r="I164" s="151"/>
      <c r="J164" s="152">
        <f>ROUND(I164*H164,2)</f>
        <v>0</v>
      </c>
      <c r="K164" s="148" t="s">
        <v>3</v>
      </c>
      <c r="L164" s="36"/>
      <c r="M164" s="153" t="s">
        <v>3</v>
      </c>
      <c r="N164" s="154" t="s">
        <v>43</v>
      </c>
      <c r="O164" s="56"/>
      <c r="P164" s="155">
        <f>O164*H164</f>
        <v>0</v>
      </c>
      <c r="Q164" s="155">
        <v>0</v>
      </c>
      <c r="R164" s="155">
        <f>Q164*H164</f>
        <v>0</v>
      </c>
      <c r="S164" s="155">
        <v>0</v>
      </c>
      <c r="T164" s="156">
        <f>S164*H164</f>
        <v>0</v>
      </c>
      <c r="U164" s="35"/>
      <c r="V164" s="35"/>
      <c r="W164" s="35"/>
      <c r="X164" s="35"/>
      <c r="Y164" s="35"/>
      <c r="Z164" s="35"/>
      <c r="AA164" s="35"/>
      <c r="AB164" s="35"/>
      <c r="AC164" s="35"/>
      <c r="AD164" s="35"/>
      <c r="AE164" s="35"/>
      <c r="AR164" s="157" t="s">
        <v>744</v>
      </c>
      <c r="AT164" s="157" t="s">
        <v>197</v>
      </c>
      <c r="AU164" s="157" t="s">
        <v>109</v>
      </c>
      <c r="AY164" s="20" t="s">
        <v>195</v>
      </c>
      <c r="BE164" s="158">
        <f>IF(N164="základní",J164,0)</f>
        <v>0</v>
      </c>
      <c r="BF164" s="158">
        <f>IF(N164="snížená",J164,0)</f>
        <v>0</v>
      </c>
      <c r="BG164" s="158">
        <f>IF(N164="zákl. přenesená",J164,0)</f>
        <v>0</v>
      </c>
      <c r="BH164" s="158">
        <f>IF(N164="sníž. přenesená",J164,0)</f>
        <v>0</v>
      </c>
      <c r="BI164" s="158">
        <f>IF(N164="nulová",J164,0)</f>
        <v>0</v>
      </c>
      <c r="BJ164" s="20" t="s">
        <v>79</v>
      </c>
      <c r="BK164" s="158">
        <f>ROUND(I164*H164,2)</f>
        <v>0</v>
      </c>
      <c r="BL164" s="20" t="s">
        <v>744</v>
      </c>
      <c r="BM164" s="157" t="s">
        <v>7321</v>
      </c>
    </row>
    <row r="165" spans="1:65" s="2" customFormat="1" ht="14.45" customHeight="1">
      <c r="A165" s="35"/>
      <c r="B165" s="145"/>
      <c r="C165" s="146" t="s">
        <v>624</v>
      </c>
      <c r="D165" s="146" t="s">
        <v>197</v>
      </c>
      <c r="E165" s="147" t="s">
        <v>7322</v>
      </c>
      <c r="F165" s="148" t="s">
        <v>7323</v>
      </c>
      <c r="G165" s="149" t="s">
        <v>467</v>
      </c>
      <c r="H165" s="150">
        <v>2</v>
      </c>
      <c r="I165" s="151"/>
      <c r="J165" s="152">
        <f>ROUND(I165*H165,2)</f>
        <v>0</v>
      </c>
      <c r="K165" s="148" t="s">
        <v>3</v>
      </c>
      <c r="L165" s="36"/>
      <c r="M165" s="153" t="s">
        <v>3</v>
      </c>
      <c r="N165" s="154" t="s">
        <v>43</v>
      </c>
      <c r="O165" s="56"/>
      <c r="P165" s="155">
        <f>O165*H165</f>
        <v>0</v>
      </c>
      <c r="Q165" s="155">
        <v>0</v>
      </c>
      <c r="R165" s="155">
        <f>Q165*H165</f>
        <v>0</v>
      </c>
      <c r="S165" s="155">
        <v>0</v>
      </c>
      <c r="T165" s="156">
        <f>S165*H165</f>
        <v>0</v>
      </c>
      <c r="U165" s="35"/>
      <c r="V165" s="35"/>
      <c r="W165" s="35"/>
      <c r="X165" s="35"/>
      <c r="Y165" s="35"/>
      <c r="Z165" s="35"/>
      <c r="AA165" s="35"/>
      <c r="AB165" s="35"/>
      <c r="AC165" s="35"/>
      <c r="AD165" s="35"/>
      <c r="AE165" s="35"/>
      <c r="AR165" s="157" t="s">
        <v>744</v>
      </c>
      <c r="AT165" s="157" t="s">
        <v>197</v>
      </c>
      <c r="AU165" s="157" t="s">
        <v>109</v>
      </c>
      <c r="AY165" s="20" t="s">
        <v>195</v>
      </c>
      <c r="BE165" s="158">
        <f>IF(N165="základní",J165,0)</f>
        <v>0</v>
      </c>
      <c r="BF165" s="158">
        <f>IF(N165="snížená",J165,0)</f>
        <v>0</v>
      </c>
      <c r="BG165" s="158">
        <f>IF(N165="zákl. přenesená",J165,0)</f>
        <v>0</v>
      </c>
      <c r="BH165" s="158">
        <f>IF(N165="sníž. přenesená",J165,0)</f>
        <v>0</v>
      </c>
      <c r="BI165" s="158">
        <f>IF(N165="nulová",J165,0)</f>
        <v>0</v>
      </c>
      <c r="BJ165" s="20" t="s">
        <v>79</v>
      </c>
      <c r="BK165" s="158">
        <f>ROUND(I165*H165,2)</f>
        <v>0</v>
      </c>
      <c r="BL165" s="20" t="s">
        <v>744</v>
      </c>
      <c r="BM165" s="157" t="s">
        <v>7324</v>
      </c>
    </row>
    <row r="166" spans="1:65" s="12" customFormat="1" ht="20.85" customHeight="1">
      <c r="B166" s="132"/>
      <c r="D166" s="133" t="s">
        <v>71</v>
      </c>
      <c r="E166" s="143" t="s">
        <v>7325</v>
      </c>
      <c r="F166" s="143" t="s">
        <v>7326</v>
      </c>
      <c r="I166" s="135"/>
      <c r="J166" s="144">
        <f>BK166</f>
        <v>0</v>
      </c>
      <c r="L166" s="132"/>
      <c r="M166" s="137"/>
      <c r="N166" s="138"/>
      <c r="O166" s="138"/>
      <c r="P166" s="139">
        <f>SUM(P167:P171)</f>
        <v>0</v>
      </c>
      <c r="Q166" s="138"/>
      <c r="R166" s="139">
        <f>SUM(R167:R171)</f>
        <v>0</v>
      </c>
      <c r="S166" s="138"/>
      <c r="T166" s="140">
        <f>SUM(T167:T171)</f>
        <v>0</v>
      </c>
      <c r="AR166" s="133" t="s">
        <v>109</v>
      </c>
      <c r="AT166" s="141" t="s">
        <v>71</v>
      </c>
      <c r="AU166" s="141" t="s">
        <v>81</v>
      </c>
      <c r="AY166" s="133" t="s">
        <v>195</v>
      </c>
      <c r="BK166" s="142">
        <f>SUM(BK167:BK171)</f>
        <v>0</v>
      </c>
    </row>
    <row r="167" spans="1:65" s="2" customFormat="1" ht="14.45" customHeight="1">
      <c r="A167" s="35"/>
      <c r="B167" s="145"/>
      <c r="C167" s="146" t="s">
        <v>701</v>
      </c>
      <c r="D167" s="146" t="s">
        <v>197</v>
      </c>
      <c r="E167" s="147" t="s">
        <v>7327</v>
      </c>
      <c r="F167" s="148" t="s">
        <v>7178</v>
      </c>
      <c r="G167" s="149" t="s">
        <v>467</v>
      </c>
      <c r="H167" s="150">
        <v>1</v>
      </c>
      <c r="I167" s="151"/>
      <c r="J167" s="152">
        <f>ROUND(I167*H167,2)</f>
        <v>0</v>
      </c>
      <c r="K167" s="148" t="s">
        <v>3</v>
      </c>
      <c r="L167" s="36"/>
      <c r="M167" s="153" t="s">
        <v>3</v>
      </c>
      <c r="N167" s="154" t="s">
        <v>43</v>
      </c>
      <c r="O167" s="56"/>
      <c r="P167" s="155">
        <f>O167*H167</f>
        <v>0</v>
      </c>
      <c r="Q167" s="155">
        <v>0</v>
      </c>
      <c r="R167" s="155">
        <f>Q167*H167</f>
        <v>0</v>
      </c>
      <c r="S167" s="155">
        <v>0</v>
      </c>
      <c r="T167" s="156">
        <f>S167*H167</f>
        <v>0</v>
      </c>
      <c r="U167" s="35"/>
      <c r="V167" s="35"/>
      <c r="W167" s="35"/>
      <c r="X167" s="35"/>
      <c r="Y167" s="35"/>
      <c r="Z167" s="35"/>
      <c r="AA167" s="35"/>
      <c r="AB167" s="35"/>
      <c r="AC167" s="35"/>
      <c r="AD167" s="35"/>
      <c r="AE167" s="35"/>
      <c r="AR167" s="157" t="s">
        <v>744</v>
      </c>
      <c r="AT167" s="157" t="s">
        <v>197</v>
      </c>
      <c r="AU167" s="157" t="s">
        <v>109</v>
      </c>
      <c r="AY167" s="20" t="s">
        <v>195</v>
      </c>
      <c r="BE167" s="158">
        <f>IF(N167="základní",J167,0)</f>
        <v>0</v>
      </c>
      <c r="BF167" s="158">
        <f>IF(N167="snížená",J167,0)</f>
        <v>0</v>
      </c>
      <c r="BG167" s="158">
        <f>IF(N167="zákl. přenesená",J167,0)</f>
        <v>0</v>
      </c>
      <c r="BH167" s="158">
        <f>IF(N167="sníž. přenesená",J167,0)</f>
        <v>0</v>
      </c>
      <c r="BI167" s="158">
        <f>IF(N167="nulová",J167,0)</f>
        <v>0</v>
      </c>
      <c r="BJ167" s="20" t="s">
        <v>79</v>
      </c>
      <c r="BK167" s="158">
        <f>ROUND(I167*H167,2)</f>
        <v>0</v>
      </c>
      <c r="BL167" s="20" t="s">
        <v>744</v>
      </c>
      <c r="BM167" s="157" t="s">
        <v>7328</v>
      </c>
    </row>
    <row r="168" spans="1:65" s="2" customFormat="1" ht="14.45" customHeight="1">
      <c r="A168" s="35"/>
      <c r="B168" s="145"/>
      <c r="C168" s="146" t="s">
        <v>705</v>
      </c>
      <c r="D168" s="146" t="s">
        <v>197</v>
      </c>
      <c r="E168" s="147" t="s">
        <v>7329</v>
      </c>
      <c r="F168" s="148" t="s">
        <v>7272</v>
      </c>
      <c r="G168" s="149" t="s">
        <v>467</v>
      </c>
      <c r="H168" s="150">
        <v>1</v>
      </c>
      <c r="I168" s="151"/>
      <c r="J168" s="152">
        <f>ROUND(I168*H168,2)</f>
        <v>0</v>
      </c>
      <c r="K168" s="148" t="s">
        <v>3</v>
      </c>
      <c r="L168" s="36"/>
      <c r="M168" s="153" t="s">
        <v>3</v>
      </c>
      <c r="N168" s="154" t="s">
        <v>43</v>
      </c>
      <c r="O168" s="56"/>
      <c r="P168" s="155">
        <f>O168*H168</f>
        <v>0</v>
      </c>
      <c r="Q168" s="155">
        <v>0</v>
      </c>
      <c r="R168" s="155">
        <f>Q168*H168</f>
        <v>0</v>
      </c>
      <c r="S168" s="155">
        <v>0</v>
      </c>
      <c r="T168" s="156">
        <f>S168*H168</f>
        <v>0</v>
      </c>
      <c r="U168" s="35"/>
      <c r="V168" s="35"/>
      <c r="W168" s="35"/>
      <c r="X168" s="35"/>
      <c r="Y168" s="35"/>
      <c r="Z168" s="35"/>
      <c r="AA168" s="35"/>
      <c r="AB168" s="35"/>
      <c r="AC168" s="35"/>
      <c r="AD168" s="35"/>
      <c r="AE168" s="35"/>
      <c r="AR168" s="157" t="s">
        <v>744</v>
      </c>
      <c r="AT168" s="157" t="s">
        <v>197</v>
      </c>
      <c r="AU168" s="157" t="s">
        <v>109</v>
      </c>
      <c r="AY168" s="20" t="s">
        <v>195</v>
      </c>
      <c r="BE168" s="158">
        <f>IF(N168="základní",J168,0)</f>
        <v>0</v>
      </c>
      <c r="BF168" s="158">
        <f>IF(N168="snížená",J168,0)</f>
        <v>0</v>
      </c>
      <c r="BG168" s="158">
        <f>IF(N168="zákl. přenesená",J168,0)</f>
        <v>0</v>
      </c>
      <c r="BH168" s="158">
        <f>IF(N168="sníž. přenesená",J168,0)</f>
        <v>0</v>
      </c>
      <c r="BI168" s="158">
        <f>IF(N168="nulová",J168,0)</f>
        <v>0</v>
      </c>
      <c r="BJ168" s="20" t="s">
        <v>79</v>
      </c>
      <c r="BK168" s="158">
        <f>ROUND(I168*H168,2)</f>
        <v>0</v>
      </c>
      <c r="BL168" s="20" t="s">
        <v>744</v>
      </c>
      <c r="BM168" s="157" t="s">
        <v>7330</v>
      </c>
    </row>
    <row r="169" spans="1:65" s="2" customFormat="1" ht="14.45" customHeight="1">
      <c r="A169" s="35"/>
      <c r="B169" s="145"/>
      <c r="C169" s="146" t="s">
        <v>714</v>
      </c>
      <c r="D169" s="146" t="s">
        <v>197</v>
      </c>
      <c r="E169" s="147" t="s">
        <v>7331</v>
      </c>
      <c r="F169" s="148" t="s">
        <v>7193</v>
      </c>
      <c r="G169" s="149" t="s">
        <v>467</v>
      </c>
      <c r="H169" s="150">
        <v>1</v>
      </c>
      <c r="I169" s="151"/>
      <c r="J169" s="152">
        <f>ROUND(I169*H169,2)</f>
        <v>0</v>
      </c>
      <c r="K169" s="148" t="s">
        <v>3</v>
      </c>
      <c r="L169" s="36"/>
      <c r="M169" s="153" t="s">
        <v>3</v>
      </c>
      <c r="N169" s="154" t="s">
        <v>43</v>
      </c>
      <c r="O169" s="56"/>
      <c r="P169" s="155">
        <f>O169*H169</f>
        <v>0</v>
      </c>
      <c r="Q169" s="155">
        <v>0</v>
      </c>
      <c r="R169" s="155">
        <f>Q169*H169</f>
        <v>0</v>
      </c>
      <c r="S169" s="155">
        <v>0</v>
      </c>
      <c r="T169" s="156">
        <f>S169*H169</f>
        <v>0</v>
      </c>
      <c r="U169" s="35"/>
      <c r="V169" s="35"/>
      <c r="W169" s="35"/>
      <c r="X169" s="35"/>
      <c r="Y169" s="35"/>
      <c r="Z169" s="35"/>
      <c r="AA169" s="35"/>
      <c r="AB169" s="35"/>
      <c r="AC169" s="35"/>
      <c r="AD169" s="35"/>
      <c r="AE169" s="35"/>
      <c r="AR169" s="157" t="s">
        <v>744</v>
      </c>
      <c r="AT169" s="157" t="s">
        <v>197</v>
      </c>
      <c r="AU169" s="157" t="s">
        <v>109</v>
      </c>
      <c r="AY169" s="20" t="s">
        <v>195</v>
      </c>
      <c r="BE169" s="158">
        <f>IF(N169="základní",J169,0)</f>
        <v>0</v>
      </c>
      <c r="BF169" s="158">
        <f>IF(N169="snížená",J169,0)</f>
        <v>0</v>
      </c>
      <c r="BG169" s="158">
        <f>IF(N169="zákl. přenesená",J169,0)</f>
        <v>0</v>
      </c>
      <c r="BH169" s="158">
        <f>IF(N169="sníž. přenesená",J169,0)</f>
        <v>0</v>
      </c>
      <c r="BI169" s="158">
        <f>IF(N169="nulová",J169,0)</f>
        <v>0</v>
      </c>
      <c r="BJ169" s="20" t="s">
        <v>79</v>
      </c>
      <c r="BK169" s="158">
        <f>ROUND(I169*H169,2)</f>
        <v>0</v>
      </c>
      <c r="BL169" s="20" t="s">
        <v>744</v>
      </c>
      <c r="BM169" s="157" t="s">
        <v>7332</v>
      </c>
    </row>
    <row r="170" spans="1:65" s="2" customFormat="1" ht="14.45" customHeight="1">
      <c r="A170" s="35"/>
      <c r="B170" s="145"/>
      <c r="C170" s="146" t="s">
        <v>718</v>
      </c>
      <c r="D170" s="146" t="s">
        <v>197</v>
      </c>
      <c r="E170" s="147" t="s">
        <v>7333</v>
      </c>
      <c r="F170" s="148" t="s">
        <v>7211</v>
      </c>
      <c r="G170" s="149" t="s">
        <v>467</v>
      </c>
      <c r="H170" s="150">
        <v>1</v>
      </c>
      <c r="I170" s="151"/>
      <c r="J170" s="152">
        <f>ROUND(I170*H170,2)</f>
        <v>0</v>
      </c>
      <c r="K170" s="148" t="s">
        <v>3</v>
      </c>
      <c r="L170" s="36"/>
      <c r="M170" s="153" t="s">
        <v>3</v>
      </c>
      <c r="N170" s="154" t="s">
        <v>43</v>
      </c>
      <c r="O170" s="56"/>
      <c r="P170" s="155">
        <f>O170*H170</f>
        <v>0</v>
      </c>
      <c r="Q170" s="155">
        <v>0</v>
      </c>
      <c r="R170" s="155">
        <f>Q170*H170</f>
        <v>0</v>
      </c>
      <c r="S170" s="155">
        <v>0</v>
      </c>
      <c r="T170" s="156">
        <f>S170*H170</f>
        <v>0</v>
      </c>
      <c r="U170" s="35"/>
      <c r="V170" s="35"/>
      <c r="W170" s="35"/>
      <c r="X170" s="35"/>
      <c r="Y170" s="35"/>
      <c r="Z170" s="35"/>
      <c r="AA170" s="35"/>
      <c r="AB170" s="35"/>
      <c r="AC170" s="35"/>
      <c r="AD170" s="35"/>
      <c r="AE170" s="35"/>
      <c r="AR170" s="157" t="s">
        <v>744</v>
      </c>
      <c r="AT170" s="157" t="s">
        <v>197</v>
      </c>
      <c r="AU170" s="157" t="s">
        <v>109</v>
      </c>
      <c r="AY170" s="20" t="s">
        <v>195</v>
      </c>
      <c r="BE170" s="158">
        <f>IF(N170="základní",J170,0)</f>
        <v>0</v>
      </c>
      <c r="BF170" s="158">
        <f>IF(N170="snížená",J170,0)</f>
        <v>0</v>
      </c>
      <c r="BG170" s="158">
        <f>IF(N170="zákl. přenesená",J170,0)</f>
        <v>0</v>
      </c>
      <c r="BH170" s="158">
        <f>IF(N170="sníž. přenesená",J170,0)</f>
        <v>0</v>
      </c>
      <c r="BI170" s="158">
        <f>IF(N170="nulová",J170,0)</f>
        <v>0</v>
      </c>
      <c r="BJ170" s="20" t="s">
        <v>79</v>
      </c>
      <c r="BK170" s="158">
        <f>ROUND(I170*H170,2)</f>
        <v>0</v>
      </c>
      <c r="BL170" s="20" t="s">
        <v>744</v>
      </c>
      <c r="BM170" s="157" t="s">
        <v>7334</v>
      </c>
    </row>
    <row r="171" spans="1:65" s="2" customFormat="1" ht="14.45" customHeight="1">
      <c r="A171" s="35"/>
      <c r="B171" s="145"/>
      <c r="C171" s="146" t="s">
        <v>725</v>
      </c>
      <c r="D171" s="146" t="s">
        <v>197</v>
      </c>
      <c r="E171" s="147" t="s">
        <v>7335</v>
      </c>
      <c r="F171" s="148" t="s">
        <v>7326</v>
      </c>
      <c r="G171" s="149" t="s">
        <v>467</v>
      </c>
      <c r="H171" s="150">
        <v>1</v>
      </c>
      <c r="I171" s="151"/>
      <c r="J171" s="152">
        <f>ROUND(I171*H171,2)</f>
        <v>0</v>
      </c>
      <c r="K171" s="148" t="s">
        <v>3</v>
      </c>
      <c r="L171" s="36"/>
      <c r="M171" s="153" t="s">
        <v>3</v>
      </c>
      <c r="N171" s="154" t="s">
        <v>43</v>
      </c>
      <c r="O171" s="56"/>
      <c r="P171" s="155">
        <f>O171*H171</f>
        <v>0</v>
      </c>
      <c r="Q171" s="155">
        <v>0</v>
      </c>
      <c r="R171" s="155">
        <f>Q171*H171</f>
        <v>0</v>
      </c>
      <c r="S171" s="155">
        <v>0</v>
      </c>
      <c r="T171" s="156">
        <f>S171*H171</f>
        <v>0</v>
      </c>
      <c r="U171" s="35"/>
      <c r="V171" s="35"/>
      <c r="W171" s="35"/>
      <c r="X171" s="35"/>
      <c r="Y171" s="35"/>
      <c r="Z171" s="35"/>
      <c r="AA171" s="35"/>
      <c r="AB171" s="35"/>
      <c r="AC171" s="35"/>
      <c r="AD171" s="35"/>
      <c r="AE171" s="35"/>
      <c r="AR171" s="157" t="s">
        <v>744</v>
      </c>
      <c r="AT171" s="157" t="s">
        <v>197</v>
      </c>
      <c r="AU171" s="157" t="s">
        <v>109</v>
      </c>
      <c r="AY171" s="20" t="s">
        <v>195</v>
      </c>
      <c r="BE171" s="158">
        <f>IF(N171="základní",J171,0)</f>
        <v>0</v>
      </c>
      <c r="BF171" s="158">
        <f>IF(N171="snížená",J171,0)</f>
        <v>0</v>
      </c>
      <c r="BG171" s="158">
        <f>IF(N171="zákl. přenesená",J171,0)</f>
        <v>0</v>
      </c>
      <c r="BH171" s="158">
        <f>IF(N171="sníž. přenesená",J171,0)</f>
        <v>0</v>
      </c>
      <c r="BI171" s="158">
        <f>IF(N171="nulová",J171,0)</f>
        <v>0</v>
      </c>
      <c r="BJ171" s="20" t="s">
        <v>79</v>
      </c>
      <c r="BK171" s="158">
        <f>ROUND(I171*H171,2)</f>
        <v>0</v>
      </c>
      <c r="BL171" s="20" t="s">
        <v>744</v>
      </c>
      <c r="BM171" s="157" t="s">
        <v>7336</v>
      </c>
    </row>
    <row r="172" spans="1:65" s="12" customFormat="1" ht="20.85" customHeight="1">
      <c r="B172" s="132"/>
      <c r="D172" s="133" t="s">
        <v>71</v>
      </c>
      <c r="E172" s="143" t="s">
        <v>7337</v>
      </c>
      <c r="F172" s="143" t="s">
        <v>7338</v>
      </c>
      <c r="I172" s="135"/>
      <c r="J172" s="144">
        <f>BK172</f>
        <v>0</v>
      </c>
      <c r="L172" s="132"/>
      <c r="M172" s="137"/>
      <c r="N172" s="138"/>
      <c r="O172" s="138"/>
      <c r="P172" s="139">
        <f>SUM(P173:P176)</f>
        <v>0</v>
      </c>
      <c r="Q172" s="138"/>
      <c r="R172" s="139">
        <f>SUM(R173:R176)</f>
        <v>0</v>
      </c>
      <c r="S172" s="138"/>
      <c r="T172" s="140">
        <f>SUM(T173:T176)</f>
        <v>0</v>
      </c>
      <c r="AR172" s="133" t="s">
        <v>109</v>
      </c>
      <c r="AT172" s="141" t="s">
        <v>71</v>
      </c>
      <c r="AU172" s="141" t="s">
        <v>81</v>
      </c>
      <c r="AY172" s="133" t="s">
        <v>195</v>
      </c>
      <c r="BK172" s="142">
        <f>SUM(BK173:BK176)</f>
        <v>0</v>
      </c>
    </row>
    <row r="173" spans="1:65" s="2" customFormat="1" ht="14.45" customHeight="1">
      <c r="A173" s="35"/>
      <c r="B173" s="145"/>
      <c r="C173" s="146" t="s">
        <v>731</v>
      </c>
      <c r="D173" s="146" t="s">
        <v>197</v>
      </c>
      <c r="E173" s="147" t="s">
        <v>7339</v>
      </c>
      <c r="F173" s="148" t="s">
        <v>7304</v>
      </c>
      <c r="G173" s="149" t="s">
        <v>467</v>
      </c>
      <c r="H173" s="150">
        <v>7</v>
      </c>
      <c r="I173" s="151"/>
      <c r="J173" s="152">
        <f>ROUND(I173*H173,2)</f>
        <v>0</v>
      </c>
      <c r="K173" s="148" t="s">
        <v>3</v>
      </c>
      <c r="L173" s="36"/>
      <c r="M173" s="153" t="s">
        <v>3</v>
      </c>
      <c r="N173" s="154" t="s">
        <v>43</v>
      </c>
      <c r="O173" s="56"/>
      <c r="P173" s="155">
        <f>O173*H173</f>
        <v>0</v>
      </c>
      <c r="Q173" s="155">
        <v>0</v>
      </c>
      <c r="R173" s="155">
        <f>Q173*H173</f>
        <v>0</v>
      </c>
      <c r="S173" s="155">
        <v>0</v>
      </c>
      <c r="T173" s="156">
        <f>S173*H173</f>
        <v>0</v>
      </c>
      <c r="U173" s="35"/>
      <c r="V173" s="35"/>
      <c r="W173" s="35"/>
      <c r="X173" s="35"/>
      <c r="Y173" s="35"/>
      <c r="Z173" s="35"/>
      <c r="AA173" s="35"/>
      <c r="AB173" s="35"/>
      <c r="AC173" s="35"/>
      <c r="AD173" s="35"/>
      <c r="AE173" s="35"/>
      <c r="AR173" s="157" t="s">
        <v>744</v>
      </c>
      <c r="AT173" s="157" t="s">
        <v>197</v>
      </c>
      <c r="AU173" s="157" t="s">
        <v>109</v>
      </c>
      <c r="AY173" s="20" t="s">
        <v>195</v>
      </c>
      <c r="BE173" s="158">
        <f>IF(N173="základní",J173,0)</f>
        <v>0</v>
      </c>
      <c r="BF173" s="158">
        <f>IF(N173="snížená",J173,0)</f>
        <v>0</v>
      </c>
      <c r="BG173" s="158">
        <f>IF(N173="zákl. přenesená",J173,0)</f>
        <v>0</v>
      </c>
      <c r="BH173" s="158">
        <f>IF(N173="sníž. přenesená",J173,0)</f>
        <v>0</v>
      </c>
      <c r="BI173" s="158">
        <f>IF(N173="nulová",J173,0)</f>
        <v>0</v>
      </c>
      <c r="BJ173" s="20" t="s">
        <v>79</v>
      </c>
      <c r="BK173" s="158">
        <f>ROUND(I173*H173,2)</f>
        <v>0</v>
      </c>
      <c r="BL173" s="20" t="s">
        <v>744</v>
      </c>
      <c r="BM173" s="157" t="s">
        <v>7340</v>
      </c>
    </row>
    <row r="174" spans="1:65" s="2" customFormat="1" ht="14.45" customHeight="1">
      <c r="A174" s="35"/>
      <c r="B174" s="145"/>
      <c r="C174" s="146" t="s">
        <v>736</v>
      </c>
      <c r="D174" s="146" t="s">
        <v>197</v>
      </c>
      <c r="E174" s="147" t="s">
        <v>7341</v>
      </c>
      <c r="F174" s="148" t="s">
        <v>7342</v>
      </c>
      <c r="G174" s="149" t="s">
        <v>467</v>
      </c>
      <c r="H174" s="150">
        <v>7</v>
      </c>
      <c r="I174" s="151"/>
      <c r="J174" s="152">
        <f>ROUND(I174*H174,2)</f>
        <v>0</v>
      </c>
      <c r="K174" s="148" t="s">
        <v>3</v>
      </c>
      <c r="L174" s="36"/>
      <c r="M174" s="153" t="s">
        <v>3</v>
      </c>
      <c r="N174" s="154" t="s">
        <v>43</v>
      </c>
      <c r="O174" s="56"/>
      <c r="P174" s="155">
        <f>O174*H174</f>
        <v>0</v>
      </c>
      <c r="Q174" s="155">
        <v>0</v>
      </c>
      <c r="R174" s="155">
        <f>Q174*H174</f>
        <v>0</v>
      </c>
      <c r="S174" s="155">
        <v>0</v>
      </c>
      <c r="T174" s="156">
        <f>S174*H174</f>
        <v>0</v>
      </c>
      <c r="U174" s="35"/>
      <c r="V174" s="35"/>
      <c r="W174" s="35"/>
      <c r="X174" s="35"/>
      <c r="Y174" s="35"/>
      <c r="Z174" s="35"/>
      <c r="AA174" s="35"/>
      <c r="AB174" s="35"/>
      <c r="AC174" s="35"/>
      <c r="AD174" s="35"/>
      <c r="AE174" s="35"/>
      <c r="AR174" s="157" t="s">
        <v>744</v>
      </c>
      <c r="AT174" s="157" t="s">
        <v>197</v>
      </c>
      <c r="AU174" s="157" t="s">
        <v>109</v>
      </c>
      <c r="AY174" s="20" t="s">
        <v>195</v>
      </c>
      <c r="BE174" s="158">
        <f>IF(N174="základní",J174,0)</f>
        <v>0</v>
      </c>
      <c r="BF174" s="158">
        <f>IF(N174="snížená",J174,0)</f>
        <v>0</v>
      </c>
      <c r="BG174" s="158">
        <f>IF(N174="zákl. přenesená",J174,0)</f>
        <v>0</v>
      </c>
      <c r="BH174" s="158">
        <f>IF(N174="sníž. přenesená",J174,0)</f>
        <v>0</v>
      </c>
      <c r="BI174" s="158">
        <f>IF(N174="nulová",J174,0)</f>
        <v>0</v>
      </c>
      <c r="BJ174" s="20" t="s">
        <v>79</v>
      </c>
      <c r="BK174" s="158">
        <f>ROUND(I174*H174,2)</f>
        <v>0</v>
      </c>
      <c r="BL174" s="20" t="s">
        <v>744</v>
      </c>
      <c r="BM174" s="157" t="s">
        <v>7343</v>
      </c>
    </row>
    <row r="175" spans="1:65" s="2" customFormat="1" ht="24.2" customHeight="1">
      <c r="A175" s="35"/>
      <c r="B175" s="145"/>
      <c r="C175" s="146" t="s">
        <v>740</v>
      </c>
      <c r="D175" s="146" t="s">
        <v>197</v>
      </c>
      <c r="E175" s="147" t="s">
        <v>7344</v>
      </c>
      <c r="F175" s="148" t="s">
        <v>7345</v>
      </c>
      <c r="G175" s="149" t="s">
        <v>467</v>
      </c>
      <c r="H175" s="150">
        <v>2</v>
      </c>
      <c r="I175" s="151"/>
      <c r="J175" s="152">
        <f>ROUND(I175*H175,2)</f>
        <v>0</v>
      </c>
      <c r="K175" s="148" t="s">
        <v>3</v>
      </c>
      <c r="L175" s="36"/>
      <c r="M175" s="153" t="s">
        <v>3</v>
      </c>
      <c r="N175" s="154" t="s">
        <v>43</v>
      </c>
      <c r="O175" s="56"/>
      <c r="P175" s="155">
        <f>O175*H175</f>
        <v>0</v>
      </c>
      <c r="Q175" s="155">
        <v>0</v>
      </c>
      <c r="R175" s="155">
        <f>Q175*H175</f>
        <v>0</v>
      </c>
      <c r="S175" s="155">
        <v>0</v>
      </c>
      <c r="T175" s="156">
        <f>S175*H175</f>
        <v>0</v>
      </c>
      <c r="U175" s="35"/>
      <c r="V175" s="35"/>
      <c r="W175" s="35"/>
      <c r="X175" s="35"/>
      <c r="Y175" s="35"/>
      <c r="Z175" s="35"/>
      <c r="AA175" s="35"/>
      <c r="AB175" s="35"/>
      <c r="AC175" s="35"/>
      <c r="AD175" s="35"/>
      <c r="AE175" s="35"/>
      <c r="AR175" s="157" t="s">
        <v>744</v>
      </c>
      <c r="AT175" s="157" t="s">
        <v>197</v>
      </c>
      <c r="AU175" s="157" t="s">
        <v>109</v>
      </c>
      <c r="AY175" s="20" t="s">
        <v>195</v>
      </c>
      <c r="BE175" s="158">
        <f>IF(N175="základní",J175,0)</f>
        <v>0</v>
      </c>
      <c r="BF175" s="158">
        <f>IF(N175="snížená",J175,0)</f>
        <v>0</v>
      </c>
      <c r="BG175" s="158">
        <f>IF(N175="zákl. přenesená",J175,0)</f>
        <v>0</v>
      </c>
      <c r="BH175" s="158">
        <f>IF(N175="sníž. přenesená",J175,0)</f>
        <v>0</v>
      </c>
      <c r="BI175" s="158">
        <f>IF(N175="nulová",J175,0)</f>
        <v>0</v>
      </c>
      <c r="BJ175" s="20" t="s">
        <v>79</v>
      </c>
      <c r="BK175" s="158">
        <f>ROUND(I175*H175,2)</f>
        <v>0</v>
      </c>
      <c r="BL175" s="20" t="s">
        <v>744</v>
      </c>
      <c r="BM175" s="157" t="s">
        <v>7346</v>
      </c>
    </row>
    <row r="176" spans="1:65" s="2" customFormat="1" ht="14.45" customHeight="1">
      <c r="A176" s="35"/>
      <c r="B176" s="145"/>
      <c r="C176" s="146" t="s">
        <v>744</v>
      </c>
      <c r="D176" s="146" t="s">
        <v>197</v>
      </c>
      <c r="E176" s="147" t="s">
        <v>7347</v>
      </c>
      <c r="F176" s="148" t="s">
        <v>7348</v>
      </c>
      <c r="G176" s="149" t="s">
        <v>467</v>
      </c>
      <c r="H176" s="150">
        <v>1</v>
      </c>
      <c r="I176" s="151"/>
      <c r="J176" s="152">
        <f>ROUND(I176*H176,2)</f>
        <v>0</v>
      </c>
      <c r="K176" s="148" t="s">
        <v>3</v>
      </c>
      <c r="L176" s="36"/>
      <c r="M176" s="153" t="s">
        <v>3</v>
      </c>
      <c r="N176" s="154" t="s">
        <v>43</v>
      </c>
      <c r="O176" s="56"/>
      <c r="P176" s="155">
        <f>O176*H176</f>
        <v>0</v>
      </c>
      <c r="Q176" s="155">
        <v>0</v>
      </c>
      <c r="R176" s="155">
        <f>Q176*H176</f>
        <v>0</v>
      </c>
      <c r="S176" s="155">
        <v>0</v>
      </c>
      <c r="T176" s="156">
        <f>S176*H176</f>
        <v>0</v>
      </c>
      <c r="U176" s="35"/>
      <c r="V176" s="35"/>
      <c r="W176" s="35"/>
      <c r="X176" s="35"/>
      <c r="Y176" s="35"/>
      <c r="Z176" s="35"/>
      <c r="AA176" s="35"/>
      <c r="AB176" s="35"/>
      <c r="AC176" s="35"/>
      <c r="AD176" s="35"/>
      <c r="AE176" s="35"/>
      <c r="AR176" s="157" t="s">
        <v>744</v>
      </c>
      <c r="AT176" s="157" t="s">
        <v>197</v>
      </c>
      <c r="AU176" s="157" t="s">
        <v>109</v>
      </c>
      <c r="AY176" s="20" t="s">
        <v>195</v>
      </c>
      <c r="BE176" s="158">
        <f>IF(N176="základní",J176,0)</f>
        <v>0</v>
      </c>
      <c r="BF176" s="158">
        <f>IF(N176="snížená",J176,0)</f>
        <v>0</v>
      </c>
      <c r="BG176" s="158">
        <f>IF(N176="zákl. přenesená",J176,0)</f>
        <v>0</v>
      </c>
      <c r="BH176" s="158">
        <f>IF(N176="sníž. přenesená",J176,0)</f>
        <v>0</v>
      </c>
      <c r="BI176" s="158">
        <f>IF(N176="nulová",J176,0)</f>
        <v>0</v>
      </c>
      <c r="BJ176" s="20" t="s">
        <v>79</v>
      </c>
      <c r="BK176" s="158">
        <f>ROUND(I176*H176,2)</f>
        <v>0</v>
      </c>
      <c r="BL176" s="20" t="s">
        <v>744</v>
      </c>
      <c r="BM176" s="157" t="s">
        <v>7349</v>
      </c>
    </row>
    <row r="177" spans="1:65" s="12" customFormat="1" ht="20.85" customHeight="1">
      <c r="B177" s="132"/>
      <c r="D177" s="133" t="s">
        <v>71</v>
      </c>
      <c r="E177" s="143" t="s">
        <v>7350</v>
      </c>
      <c r="F177" s="143" t="s">
        <v>7351</v>
      </c>
      <c r="I177" s="135"/>
      <c r="J177" s="144">
        <f>BK177</f>
        <v>0</v>
      </c>
      <c r="L177" s="132"/>
      <c r="M177" s="137"/>
      <c r="N177" s="138"/>
      <c r="O177" s="138"/>
      <c r="P177" s="139">
        <f>SUM(P178:P181)</f>
        <v>0</v>
      </c>
      <c r="Q177" s="138"/>
      <c r="R177" s="139">
        <f>SUM(R178:R181)</f>
        <v>0</v>
      </c>
      <c r="S177" s="138"/>
      <c r="T177" s="140">
        <f>SUM(T178:T181)</f>
        <v>0</v>
      </c>
      <c r="AR177" s="133" t="s">
        <v>109</v>
      </c>
      <c r="AT177" s="141" t="s">
        <v>71</v>
      </c>
      <c r="AU177" s="141" t="s">
        <v>81</v>
      </c>
      <c r="AY177" s="133" t="s">
        <v>195</v>
      </c>
      <c r="BK177" s="142">
        <f>SUM(BK178:BK181)</f>
        <v>0</v>
      </c>
    </row>
    <row r="178" spans="1:65" s="2" customFormat="1" ht="24.2" customHeight="1">
      <c r="A178" s="35"/>
      <c r="B178" s="145"/>
      <c r="C178" s="146" t="s">
        <v>749</v>
      </c>
      <c r="D178" s="146" t="s">
        <v>197</v>
      </c>
      <c r="E178" s="147" t="s">
        <v>7352</v>
      </c>
      <c r="F178" s="148" t="s">
        <v>7353</v>
      </c>
      <c r="G178" s="149" t="s">
        <v>467</v>
      </c>
      <c r="H178" s="150">
        <v>9</v>
      </c>
      <c r="I178" s="151"/>
      <c r="J178" s="152">
        <f>ROUND(I178*H178,2)</f>
        <v>0</v>
      </c>
      <c r="K178" s="148" t="s">
        <v>3</v>
      </c>
      <c r="L178" s="36"/>
      <c r="M178" s="153" t="s">
        <v>3</v>
      </c>
      <c r="N178" s="154" t="s">
        <v>43</v>
      </c>
      <c r="O178" s="56"/>
      <c r="P178" s="155">
        <f>O178*H178</f>
        <v>0</v>
      </c>
      <c r="Q178" s="155">
        <v>0</v>
      </c>
      <c r="R178" s="155">
        <f>Q178*H178</f>
        <v>0</v>
      </c>
      <c r="S178" s="155">
        <v>0</v>
      </c>
      <c r="T178" s="156">
        <f>S178*H178</f>
        <v>0</v>
      </c>
      <c r="U178" s="35"/>
      <c r="V178" s="35"/>
      <c r="W178" s="35"/>
      <c r="X178" s="35"/>
      <c r="Y178" s="35"/>
      <c r="Z178" s="35"/>
      <c r="AA178" s="35"/>
      <c r="AB178" s="35"/>
      <c r="AC178" s="35"/>
      <c r="AD178" s="35"/>
      <c r="AE178" s="35"/>
      <c r="AR178" s="157" t="s">
        <v>744</v>
      </c>
      <c r="AT178" s="157" t="s">
        <v>197</v>
      </c>
      <c r="AU178" s="157" t="s">
        <v>109</v>
      </c>
      <c r="AY178" s="20" t="s">
        <v>195</v>
      </c>
      <c r="BE178" s="158">
        <f>IF(N178="základní",J178,0)</f>
        <v>0</v>
      </c>
      <c r="BF178" s="158">
        <f>IF(N178="snížená",J178,0)</f>
        <v>0</v>
      </c>
      <c r="BG178" s="158">
        <f>IF(N178="zákl. přenesená",J178,0)</f>
        <v>0</v>
      </c>
      <c r="BH178" s="158">
        <f>IF(N178="sníž. přenesená",J178,0)</f>
        <v>0</v>
      </c>
      <c r="BI178" s="158">
        <f>IF(N178="nulová",J178,0)</f>
        <v>0</v>
      </c>
      <c r="BJ178" s="20" t="s">
        <v>79</v>
      </c>
      <c r="BK178" s="158">
        <f>ROUND(I178*H178,2)</f>
        <v>0</v>
      </c>
      <c r="BL178" s="20" t="s">
        <v>744</v>
      </c>
      <c r="BM178" s="157" t="s">
        <v>7354</v>
      </c>
    </row>
    <row r="179" spans="1:65" s="2" customFormat="1" ht="14.45" customHeight="1">
      <c r="A179" s="35"/>
      <c r="B179" s="145"/>
      <c r="C179" s="146" t="s">
        <v>753</v>
      </c>
      <c r="D179" s="146" t="s">
        <v>197</v>
      </c>
      <c r="E179" s="147" t="s">
        <v>7355</v>
      </c>
      <c r="F179" s="148" t="s">
        <v>7356</v>
      </c>
      <c r="G179" s="149" t="s">
        <v>467</v>
      </c>
      <c r="H179" s="150">
        <v>9</v>
      </c>
      <c r="I179" s="151"/>
      <c r="J179" s="152">
        <f>ROUND(I179*H179,2)</f>
        <v>0</v>
      </c>
      <c r="K179" s="148" t="s">
        <v>3</v>
      </c>
      <c r="L179" s="36"/>
      <c r="M179" s="153" t="s">
        <v>3</v>
      </c>
      <c r="N179" s="154" t="s">
        <v>43</v>
      </c>
      <c r="O179" s="56"/>
      <c r="P179" s="155">
        <f>O179*H179</f>
        <v>0</v>
      </c>
      <c r="Q179" s="155">
        <v>0</v>
      </c>
      <c r="R179" s="155">
        <f>Q179*H179</f>
        <v>0</v>
      </c>
      <c r="S179" s="155">
        <v>0</v>
      </c>
      <c r="T179" s="156">
        <f>S179*H179</f>
        <v>0</v>
      </c>
      <c r="U179" s="35"/>
      <c r="V179" s="35"/>
      <c r="W179" s="35"/>
      <c r="X179" s="35"/>
      <c r="Y179" s="35"/>
      <c r="Z179" s="35"/>
      <c r="AA179" s="35"/>
      <c r="AB179" s="35"/>
      <c r="AC179" s="35"/>
      <c r="AD179" s="35"/>
      <c r="AE179" s="35"/>
      <c r="AR179" s="157" t="s">
        <v>744</v>
      </c>
      <c r="AT179" s="157" t="s">
        <v>197</v>
      </c>
      <c r="AU179" s="157" t="s">
        <v>109</v>
      </c>
      <c r="AY179" s="20" t="s">
        <v>195</v>
      </c>
      <c r="BE179" s="158">
        <f>IF(N179="základní",J179,0)</f>
        <v>0</v>
      </c>
      <c r="BF179" s="158">
        <f>IF(N179="snížená",J179,0)</f>
        <v>0</v>
      </c>
      <c r="BG179" s="158">
        <f>IF(N179="zákl. přenesená",J179,0)</f>
        <v>0</v>
      </c>
      <c r="BH179" s="158">
        <f>IF(N179="sníž. přenesená",J179,0)</f>
        <v>0</v>
      </c>
      <c r="BI179" s="158">
        <f>IF(N179="nulová",J179,0)</f>
        <v>0</v>
      </c>
      <c r="BJ179" s="20" t="s">
        <v>79</v>
      </c>
      <c r="BK179" s="158">
        <f>ROUND(I179*H179,2)</f>
        <v>0</v>
      </c>
      <c r="BL179" s="20" t="s">
        <v>744</v>
      </c>
      <c r="BM179" s="157" t="s">
        <v>7357</v>
      </c>
    </row>
    <row r="180" spans="1:65" s="2" customFormat="1" ht="14.45" customHeight="1">
      <c r="A180" s="35"/>
      <c r="B180" s="145"/>
      <c r="C180" s="146" t="s">
        <v>758</v>
      </c>
      <c r="D180" s="146" t="s">
        <v>197</v>
      </c>
      <c r="E180" s="147" t="s">
        <v>7358</v>
      </c>
      <c r="F180" s="148" t="s">
        <v>7304</v>
      </c>
      <c r="G180" s="149" t="s">
        <v>467</v>
      </c>
      <c r="H180" s="150">
        <v>1</v>
      </c>
      <c r="I180" s="151"/>
      <c r="J180" s="152">
        <f>ROUND(I180*H180,2)</f>
        <v>0</v>
      </c>
      <c r="K180" s="148" t="s">
        <v>3</v>
      </c>
      <c r="L180" s="36"/>
      <c r="M180" s="153" t="s">
        <v>3</v>
      </c>
      <c r="N180" s="154" t="s">
        <v>43</v>
      </c>
      <c r="O180" s="56"/>
      <c r="P180" s="155">
        <f>O180*H180</f>
        <v>0</v>
      </c>
      <c r="Q180" s="155">
        <v>0</v>
      </c>
      <c r="R180" s="155">
        <f>Q180*H180</f>
        <v>0</v>
      </c>
      <c r="S180" s="155">
        <v>0</v>
      </c>
      <c r="T180" s="156">
        <f>S180*H180</f>
        <v>0</v>
      </c>
      <c r="U180" s="35"/>
      <c r="V180" s="35"/>
      <c r="W180" s="35"/>
      <c r="X180" s="35"/>
      <c r="Y180" s="35"/>
      <c r="Z180" s="35"/>
      <c r="AA180" s="35"/>
      <c r="AB180" s="35"/>
      <c r="AC180" s="35"/>
      <c r="AD180" s="35"/>
      <c r="AE180" s="35"/>
      <c r="AR180" s="157" t="s">
        <v>744</v>
      </c>
      <c r="AT180" s="157" t="s">
        <v>197</v>
      </c>
      <c r="AU180" s="157" t="s">
        <v>109</v>
      </c>
      <c r="AY180" s="20" t="s">
        <v>195</v>
      </c>
      <c r="BE180" s="158">
        <f>IF(N180="základní",J180,0)</f>
        <v>0</v>
      </c>
      <c r="BF180" s="158">
        <f>IF(N180="snížená",J180,0)</f>
        <v>0</v>
      </c>
      <c r="BG180" s="158">
        <f>IF(N180="zákl. přenesená",J180,0)</f>
        <v>0</v>
      </c>
      <c r="BH180" s="158">
        <f>IF(N180="sníž. přenesená",J180,0)</f>
        <v>0</v>
      </c>
      <c r="BI180" s="158">
        <f>IF(N180="nulová",J180,0)</f>
        <v>0</v>
      </c>
      <c r="BJ180" s="20" t="s">
        <v>79</v>
      </c>
      <c r="BK180" s="158">
        <f>ROUND(I180*H180,2)</f>
        <v>0</v>
      </c>
      <c r="BL180" s="20" t="s">
        <v>744</v>
      </c>
      <c r="BM180" s="157" t="s">
        <v>7359</v>
      </c>
    </row>
    <row r="181" spans="1:65" s="2" customFormat="1" ht="24.2" customHeight="1">
      <c r="A181" s="35"/>
      <c r="B181" s="145"/>
      <c r="C181" s="146" t="s">
        <v>765</v>
      </c>
      <c r="D181" s="146" t="s">
        <v>197</v>
      </c>
      <c r="E181" s="147" t="s">
        <v>7360</v>
      </c>
      <c r="F181" s="148" t="s">
        <v>7345</v>
      </c>
      <c r="G181" s="149" t="s">
        <v>467</v>
      </c>
      <c r="H181" s="150">
        <v>2</v>
      </c>
      <c r="I181" s="151"/>
      <c r="J181" s="152">
        <f>ROUND(I181*H181,2)</f>
        <v>0</v>
      </c>
      <c r="K181" s="148" t="s">
        <v>3</v>
      </c>
      <c r="L181" s="36"/>
      <c r="M181" s="153" t="s">
        <v>3</v>
      </c>
      <c r="N181" s="154" t="s">
        <v>43</v>
      </c>
      <c r="O181" s="56"/>
      <c r="P181" s="155">
        <f>O181*H181</f>
        <v>0</v>
      </c>
      <c r="Q181" s="155">
        <v>0</v>
      </c>
      <c r="R181" s="155">
        <f>Q181*H181</f>
        <v>0</v>
      </c>
      <c r="S181" s="155">
        <v>0</v>
      </c>
      <c r="T181" s="156">
        <f>S181*H181</f>
        <v>0</v>
      </c>
      <c r="U181" s="35"/>
      <c r="V181" s="35"/>
      <c r="W181" s="35"/>
      <c r="X181" s="35"/>
      <c r="Y181" s="35"/>
      <c r="Z181" s="35"/>
      <c r="AA181" s="35"/>
      <c r="AB181" s="35"/>
      <c r="AC181" s="35"/>
      <c r="AD181" s="35"/>
      <c r="AE181" s="35"/>
      <c r="AR181" s="157" t="s">
        <v>744</v>
      </c>
      <c r="AT181" s="157" t="s">
        <v>197</v>
      </c>
      <c r="AU181" s="157" t="s">
        <v>109</v>
      </c>
      <c r="AY181" s="20" t="s">
        <v>195</v>
      </c>
      <c r="BE181" s="158">
        <f>IF(N181="základní",J181,0)</f>
        <v>0</v>
      </c>
      <c r="BF181" s="158">
        <f>IF(N181="snížená",J181,0)</f>
        <v>0</v>
      </c>
      <c r="BG181" s="158">
        <f>IF(N181="zákl. přenesená",J181,0)</f>
        <v>0</v>
      </c>
      <c r="BH181" s="158">
        <f>IF(N181="sníž. přenesená",J181,0)</f>
        <v>0</v>
      </c>
      <c r="BI181" s="158">
        <f>IF(N181="nulová",J181,0)</f>
        <v>0</v>
      </c>
      <c r="BJ181" s="20" t="s">
        <v>79</v>
      </c>
      <c r="BK181" s="158">
        <f>ROUND(I181*H181,2)</f>
        <v>0</v>
      </c>
      <c r="BL181" s="20" t="s">
        <v>744</v>
      </c>
      <c r="BM181" s="157" t="s">
        <v>7361</v>
      </c>
    </row>
    <row r="182" spans="1:65" s="12" customFormat="1" ht="20.85" customHeight="1">
      <c r="B182" s="132"/>
      <c r="D182" s="133" t="s">
        <v>71</v>
      </c>
      <c r="E182" s="143" t="s">
        <v>7198</v>
      </c>
      <c r="F182" s="143" t="s">
        <v>7362</v>
      </c>
      <c r="I182" s="135"/>
      <c r="J182" s="144">
        <f>BK182</f>
        <v>0</v>
      </c>
      <c r="L182" s="132"/>
      <c r="M182" s="137"/>
      <c r="N182" s="138"/>
      <c r="O182" s="138"/>
      <c r="P182" s="139">
        <f>SUM(P183:P184)</f>
        <v>0</v>
      </c>
      <c r="Q182" s="138"/>
      <c r="R182" s="139">
        <f>SUM(R183:R184)</f>
        <v>0</v>
      </c>
      <c r="S182" s="138"/>
      <c r="T182" s="140">
        <f>SUM(T183:T184)</f>
        <v>0</v>
      </c>
      <c r="AR182" s="133" t="s">
        <v>109</v>
      </c>
      <c r="AT182" s="141" t="s">
        <v>71</v>
      </c>
      <c r="AU182" s="141" t="s">
        <v>81</v>
      </c>
      <c r="AY182" s="133" t="s">
        <v>195</v>
      </c>
      <c r="BK182" s="142">
        <f>SUM(BK183:BK184)</f>
        <v>0</v>
      </c>
    </row>
    <row r="183" spans="1:65" s="2" customFormat="1" ht="24.2" customHeight="1">
      <c r="A183" s="35"/>
      <c r="B183" s="145"/>
      <c r="C183" s="146" t="s">
        <v>770</v>
      </c>
      <c r="D183" s="146" t="s">
        <v>197</v>
      </c>
      <c r="E183" s="147" t="s">
        <v>7363</v>
      </c>
      <c r="F183" s="148" t="s">
        <v>7364</v>
      </c>
      <c r="G183" s="149" t="s">
        <v>467</v>
      </c>
      <c r="H183" s="150">
        <v>1</v>
      </c>
      <c r="I183" s="151"/>
      <c r="J183" s="152">
        <f>ROUND(I183*H183,2)</f>
        <v>0</v>
      </c>
      <c r="K183" s="148" t="s">
        <v>3</v>
      </c>
      <c r="L183" s="36"/>
      <c r="M183" s="153" t="s">
        <v>3</v>
      </c>
      <c r="N183" s="154" t="s">
        <v>43</v>
      </c>
      <c r="O183" s="56"/>
      <c r="P183" s="155">
        <f>O183*H183</f>
        <v>0</v>
      </c>
      <c r="Q183" s="155">
        <v>0</v>
      </c>
      <c r="R183" s="155">
        <f>Q183*H183</f>
        <v>0</v>
      </c>
      <c r="S183" s="155">
        <v>0</v>
      </c>
      <c r="T183" s="156">
        <f>S183*H183</f>
        <v>0</v>
      </c>
      <c r="U183" s="35"/>
      <c r="V183" s="35"/>
      <c r="W183" s="35"/>
      <c r="X183" s="35"/>
      <c r="Y183" s="35"/>
      <c r="Z183" s="35"/>
      <c r="AA183" s="35"/>
      <c r="AB183" s="35"/>
      <c r="AC183" s="35"/>
      <c r="AD183" s="35"/>
      <c r="AE183" s="35"/>
      <c r="AR183" s="157" t="s">
        <v>744</v>
      </c>
      <c r="AT183" s="157" t="s">
        <v>197</v>
      </c>
      <c r="AU183" s="157" t="s">
        <v>109</v>
      </c>
      <c r="AY183" s="20" t="s">
        <v>195</v>
      </c>
      <c r="BE183" s="158">
        <f>IF(N183="základní",J183,0)</f>
        <v>0</v>
      </c>
      <c r="BF183" s="158">
        <f>IF(N183="snížená",J183,0)</f>
        <v>0</v>
      </c>
      <c r="BG183" s="158">
        <f>IF(N183="zákl. přenesená",J183,0)</f>
        <v>0</v>
      </c>
      <c r="BH183" s="158">
        <f>IF(N183="sníž. přenesená",J183,0)</f>
        <v>0</v>
      </c>
      <c r="BI183" s="158">
        <f>IF(N183="nulová",J183,0)</f>
        <v>0</v>
      </c>
      <c r="BJ183" s="20" t="s">
        <v>79</v>
      </c>
      <c r="BK183" s="158">
        <f>ROUND(I183*H183,2)</f>
        <v>0</v>
      </c>
      <c r="BL183" s="20" t="s">
        <v>744</v>
      </c>
      <c r="BM183" s="157" t="s">
        <v>7365</v>
      </c>
    </row>
    <row r="184" spans="1:65" s="2" customFormat="1" ht="24.2" customHeight="1">
      <c r="A184" s="35"/>
      <c r="B184" s="145"/>
      <c r="C184" s="146" t="s">
        <v>775</v>
      </c>
      <c r="D184" s="146" t="s">
        <v>197</v>
      </c>
      <c r="E184" s="147" t="s">
        <v>7366</v>
      </c>
      <c r="F184" s="148" t="s">
        <v>7367</v>
      </c>
      <c r="G184" s="149" t="s">
        <v>467</v>
      </c>
      <c r="H184" s="150">
        <v>1</v>
      </c>
      <c r="I184" s="151"/>
      <c r="J184" s="152">
        <f>ROUND(I184*H184,2)</f>
        <v>0</v>
      </c>
      <c r="K184" s="148" t="s">
        <v>3</v>
      </c>
      <c r="L184" s="36"/>
      <c r="M184" s="153" t="s">
        <v>3</v>
      </c>
      <c r="N184" s="154" t="s">
        <v>43</v>
      </c>
      <c r="O184" s="56"/>
      <c r="P184" s="155">
        <f>O184*H184</f>
        <v>0</v>
      </c>
      <c r="Q184" s="155">
        <v>0</v>
      </c>
      <c r="R184" s="155">
        <f>Q184*H184</f>
        <v>0</v>
      </c>
      <c r="S184" s="155">
        <v>0</v>
      </c>
      <c r="T184" s="156">
        <f>S184*H184</f>
        <v>0</v>
      </c>
      <c r="U184" s="35"/>
      <c r="V184" s="35"/>
      <c r="W184" s="35"/>
      <c r="X184" s="35"/>
      <c r="Y184" s="35"/>
      <c r="Z184" s="35"/>
      <c r="AA184" s="35"/>
      <c r="AB184" s="35"/>
      <c r="AC184" s="35"/>
      <c r="AD184" s="35"/>
      <c r="AE184" s="35"/>
      <c r="AR184" s="157" t="s">
        <v>744</v>
      </c>
      <c r="AT184" s="157" t="s">
        <v>197</v>
      </c>
      <c r="AU184" s="157" t="s">
        <v>109</v>
      </c>
      <c r="AY184" s="20" t="s">
        <v>195</v>
      </c>
      <c r="BE184" s="158">
        <f>IF(N184="základní",J184,0)</f>
        <v>0</v>
      </c>
      <c r="BF184" s="158">
        <f>IF(N184="snížená",J184,0)</f>
        <v>0</v>
      </c>
      <c r="BG184" s="158">
        <f>IF(N184="zákl. přenesená",J184,0)</f>
        <v>0</v>
      </c>
      <c r="BH184" s="158">
        <f>IF(N184="sníž. přenesená",J184,0)</f>
        <v>0</v>
      </c>
      <c r="BI184" s="158">
        <f>IF(N184="nulová",J184,0)</f>
        <v>0</v>
      </c>
      <c r="BJ184" s="20" t="s">
        <v>79</v>
      </c>
      <c r="BK184" s="158">
        <f>ROUND(I184*H184,2)</f>
        <v>0</v>
      </c>
      <c r="BL184" s="20" t="s">
        <v>744</v>
      </c>
      <c r="BM184" s="157" t="s">
        <v>7368</v>
      </c>
    </row>
    <row r="185" spans="1:65" s="12" customFormat="1" ht="20.85" customHeight="1">
      <c r="B185" s="132"/>
      <c r="D185" s="133" t="s">
        <v>71</v>
      </c>
      <c r="E185" s="143" t="s">
        <v>7201</v>
      </c>
      <c r="F185" s="143" t="s">
        <v>7369</v>
      </c>
      <c r="I185" s="135"/>
      <c r="J185" s="144">
        <f>BK185</f>
        <v>0</v>
      </c>
      <c r="L185" s="132"/>
      <c r="M185" s="137"/>
      <c r="N185" s="138"/>
      <c r="O185" s="138"/>
      <c r="P185" s="139">
        <f>SUM(P186:P193)</f>
        <v>0</v>
      </c>
      <c r="Q185" s="138"/>
      <c r="R185" s="139">
        <f>SUM(R186:R193)</f>
        <v>0</v>
      </c>
      <c r="S185" s="138"/>
      <c r="T185" s="140">
        <f>SUM(T186:T193)</f>
        <v>0</v>
      </c>
      <c r="AR185" s="133" t="s">
        <v>109</v>
      </c>
      <c r="AT185" s="141" t="s">
        <v>71</v>
      </c>
      <c r="AU185" s="141" t="s">
        <v>81</v>
      </c>
      <c r="AY185" s="133" t="s">
        <v>195</v>
      </c>
      <c r="BK185" s="142">
        <f>SUM(BK186:BK193)</f>
        <v>0</v>
      </c>
    </row>
    <row r="186" spans="1:65" s="2" customFormat="1" ht="24.2" customHeight="1">
      <c r="A186" s="35"/>
      <c r="B186" s="145"/>
      <c r="C186" s="146" t="s">
        <v>781</v>
      </c>
      <c r="D186" s="146" t="s">
        <v>197</v>
      </c>
      <c r="E186" s="147" t="s">
        <v>7370</v>
      </c>
      <c r="F186" s="148" t="s">
        <v>7371</v>
      </c>
      <c r="G186" s="149" t="s">
        <v>467</v>
      </c>
      <c r="H186" s="150">
        <v>1</v>
      </c>
      <c r="I186" s="151"/>
      <c r="J186" s="152">
        <f t="shared" ref="J186:J193" si="50">ROUND(I186*H186,2)</f>
        <v>0</v>
      </c>
      <c r="K186" s="148" t="s">
        <v>3</v>
      </c>
      <c r="L186" s="36"/>
      <c r="M186" s="153" t="s">
        <v>3</v>
      </c>
      <c r="N186" s="154" t="s">
        <v>43</v>
      </c>
      <c r="O186" s="56"/>
      <c r="P186" s="155">
        <f t="shared" ref="P186:P193" si="51">O186*H186</f>
        <v>0</v>
      </c>
      <c r="Q186" s="155">
        <v>0</v>
      </c>
      <c r="R186" s="155">
        <f t="shared" ref="R186:R193" si="52">Q186*H186</f>
        <v>0</v>
      </c>
      <c r="S186" s="155">
        <v>0</v>
      </c>
      <c r="T186" s="156">
        <f t="shared" ref="T186:T193" si="53">S186*H186</f>
        <v>0</v>
      </c>
      <c r="U186" s="35"/>
      <c r="V186" s="35"/>
      <c r="W186" s="35"/>
      <c r="X186" s="35"/>
      <c r="Y186" s="35"/>
      <c r="Z186" s="35"/>
      <c r="AA186" s="35"/>
      <c r="AB186" s="35"/>
      <c r="AC186" s="35"/>
      <c r="AD186" s="35"/>
      <c r="AE186" s="35"/>
      <c r="AR186" s="157" t="s">
        <v>744</v>
      </c>
      <c r="AT186" s="157" t="s">
        <v>197</v>
      </c>
      <c r="AU186" s="157" t="s">
        <v>109</v>
      </c>
      <c r="AY186" s="20" t="s">
        <v>195</v>
      </c>
      <c r="BE186" s="158">
        <f t="shared" ref="BE186:BE193" si="54">IF(N186="základní",J186,0)</f>
        <v>0</v>
      </c>
      <c r="BF186" s="158">
        <f t="shared" ref="BF186:BF193" si="55">IF(N186="snížená",J186,0)</f>
        <v>0</v>
      </c>
      <c r="BG186" s="158">
        <f t="shared" ref="BG186:BG193" si="56">IF(N186="zákl. přenesená",J186,0)</f>
        <v>0</v>
      </c>
      <c r="BH186" s="158">
        <f t="shared" ref="BH186:BH193" si="57">IF(N186="sníž. přenesená",J186,0)</f>
        <v>0</v>
      </c>
      <c r="BI186" s="158">
        <f t="shared" ref="BI186:BI193" si="58">IF(N186="nulová",J186,0)</f>
        <v>0</v>
      </c>
      <c r="BJ186" s="20" t="s">
        <v>79</v>
      </c>
      <c r="BK186" s="158">
        <f t="shared" ref="BK186:BK193" si="59">ROUND(I186*H186,2)</f>
        <v>0</v>
      </c>
      <c r="BL186" s="20" t="s">
        <v>744</v>
      </c>
      <c r="BM186" s="157" t="s">
        <v>7372</v>
      </c>
    </row>
    <row r="187" spans="1:65" s="2" customFormat="1" ht="24.2" customHeight="1">
      <c r="A187" s="35"/>
      <c r="B187" s="145"/>
      <c r="C187" s="146" t="s">
        <v>788</v>
      </c>
      <c r="D187" s="146" t="s">
        <v>197</v>
      </c>
      <c r="E187" s="147" t="s">
        <v>7373</v>
      </c>
      <c r="F187" s="148" t="s">
        <v>7374</v>
      </c>
      <c r="G187" s="149" t="s">
        <v>467</v>
      </c>
      <c r="H187" s="150">
        <v>3</v>
      </c>
      <c r="I187" s="151"/>
      <c r="J187" s="152">
        <f t="shared" si="50"/>
        <v>0</v>
      </c>
      <c r="K187" s="148" t="s">
        <v>3</v>
      </c>
      <c r="L187" s="36"/>
      <c r="M187" s="153" t="s">
        <v>3</v>
      </c>
      <c r="N187" s="154" t="s">
        <v>43</v>
      </c>
      <c r="O187" s="56"/>
      <c r="P187" s="155">
        <f t="shared" si="51"/>
        <v>0</v>
      </c>
      <c r="Q187" s="155">
        <v>0</v>
      </c>
      <c r="R187" s="155">
        <f t="shared" si="52"/>
        <v>0</v>
      </c>
      <c r="S187" s="155">
        <v>0</v>
      </c>
      <c r="T187" s="156">
        <f t="shared" si="53"/>
        <v>0</v>
      </c>
      <c r="U187" s="35"/>
      <c r="V187" s="35"/>
      <c r="W187" s="35"/>
      <c r="X187" s="35"/>
      <c r="Y187" s="35"/>
      <c r="Z187" s="35"/>
      <c r="AA187" s="35"/>
      <c r="AB187" s="35"/>
      <c r="AC187" s="35"/>
      <c r="AD187" s="35"/>
      <c r="AE187" s="35"/>
      <c r="AR187" s="157" t="s">
        <v>744</v>
      </c>
      <c r="AT187" s="157" t="s">
        <v>197</v>
      </c>
      <c r="AU187" s="157" t="s">
        <v>109</v>
      </c>
      <c r="AY187" s="20" t="s">
        <v>195</v>
      </c>
      <c r="BE187" s="158">
        <f t="shared" si="54"/>
        <v>0</v>
      </c>
      <c r="BF187" s="158">
        <f t="shared" si="55"/>
        <v>0</v>
      </c>
      <c r="BG187" s="158">
        <f t="shared" si="56"/>
        <v>0</v>
      </c>
      <c r="BH187" s="158">
        <f t="shared" si="57"/>
        <v>0</v>
      </c>
      <c r="BI187" s="158">
        <f t="shared" si="58"/>
        <v>0</v>
      </c>
      <c r="BJ187" s="20" t="s">
        <v>79</v>
      </c>
      <c r="BK187" s="158">
        <f t="shared" si="59"/>
        <v>0</v>
      </c>
      <c r="BL187" s="20" t="s">
        <v>744</v>
      </c>
      <c r="BM187" s="157" t="s">
        <v>7375</v>
      </c>
    </row>
    <row r="188" spans="1:65" s="2" customFormat="1" ht="24.2" customHeight="1">
      <c r="A188" s="35"/>
      <c r="B188" s="145"/>
      <c r="C188" s="146" t="s">
        <v>795</v>
      </c>
      <c r="D188" s="146" t="s">
        <v>197</v>
      </c>
      <c r="E188" s="147" t="s">
        <v>7376</v>
      </c>
      <c r="F188" s="148" t="s">
        <v>7377</v>
      </c>
      <c r="G188" s="149" t="s">
        <v>467</v>
      </c>
      <c r="H188" s="150">
        <v>5</v>
      </c>
      <c r="I188" s="151"/>
      <c r="J188" s="152">
        <f t="shared" si="50"/>
        <v>0</v>
      </c>
      <c r="K188" s="148" t="s">
        <v>3</v>
      </c>
      <c r="L188" s="36"/>
      <c r="M188" s="153" t="s">
        <v>3</v>
      </c>
      <c r="N188" s="154" t="s">
        <v>43</v>
      </c>
      <c r="O188" s="56"/>
      <c r="P188" s="155">
        <f t="shared" si="51"/>
        <v>0</v>
      </c>
      <c r="Q188" s="155">
        <v>0</v>
      </c>
      <c r="R188" s="155">
        <f t="shared" si="52"/>
        <v>0</v>
      </c>
      <c r="S188" s="155">
        <v>0</v>
      </c>
      <c r="T188" s="156">
        <f t="shared" si="53"/>
        <v>0</v>
      </c>
      <c r="U188" s="35"/>
      <c r="V188" s="35"/>
      <c r="W188" s="35"/>
      <c r="X188" s="35"/>
      <c r="Y188" s="35"/>
      <c r="Z188" s="35"/>
      <c r="AA188" s="35"/>
      <c r="AB188" s="35"/>
      <c r="AC188" s="35"/>
      <c r="AD188" s="35"/>
      <c r="AE188" s="35"/>
      <c r="AR188" s="157" t="s">
        <v>744</v>
      </c>
      <c r="AT188" s="157" t="s">
        <v>197</v>
      </c>
      <c r="AU188" s="157" t="s">
        <v>109</v>
      </c>
      <c r="AY188" s="20" t="s">
        <v>195</v>
      </c>
      <c r="BE188" s="158">
        <f t="shared" si="54"/>
        <v>0</v>
      </c>
      <c r="BF188" s="158">
        <f t="shared" si="55"/>
        <v>0</v>
      </c>
      <c r="BG188" s="158">
        <f t="shared" si="56"/>
        <v>0</v>
      </c>
      <c r="BH188" s="158">
        <f t="shared" si="57"/>
        <v>0</v>
      </c>
      <c r="BI188" s="158">
        <f t="shared" si="58"/>
        <v>0</v>
      </c>
      <c r="BJ188" s="20" t="s">
        <v>79</v>
      </c>
      <c r="BK188" s="158">
        <f t="shared" si="59"/>
        <v>0</v>
      </c>
      <c r="BL188" s="20" t="s">
        <v>744</v>
      </c>
      <c r="BM188" s="157" t="s">
        <v>7378</v>
      </c>
    </row>
    <row r="189" spans="1:65" s="2" customFormat="1" ht="14.45" customHeight="1">
      <c r="A189" s="35"/>
      <c r="B189" s="145"/>
      <c r="C189" s="146" t="s">
        <v>800</v>
      </c>
      <c r="D189" s="146" t="s">
        <v>197</v>
      </c>
      <c r="E189" s="147" t="s">
        <v>7379</v>
      </c>
      <c r="F189" s="148" t="s">
        <v>7380</v>
      </c>
      <c r="G189" s="149" t="s">
        <v>467</v>
      </c>
      <c r="H189" s="150">
        <v>1</v>
      </c>
      <c r="I189" s="151"/>
      <c r="J189" s="152">
        <f t="shared" si="50"/>
        <v>0</v>
      </c>
      <c r="K189" s="148" t="s">
        <v>3</v>
      </c>
      <c r="L189" s="36"/>
      <c r="M189" s="153" t="s">
        <v>3</v>
      </c>
      <c r="N189" s="154" t="s">
        <v>43</v>
      </c>
      <c r="O189" s="56"/>
      <c r="P189" s="155">
        <f t="shared" si="51"/>
        <v>0</v>
      </c>
      <c r="Q189" s="155">
        <v>0</v>
      </c>
      <c r="R189" s="155">
        <f t="shared" si="52"/>
        <v>0</v>
      </c>
      <c r="S189" s="155">
        <v>0</v>
      </c>
      <c r="T189" s="156">
        <f t="shared" si="53"/>
        <v>0</v>
      </c>
      <c r="U189" s="35"/>
      <c r="V189" s="35"/>
      <c r="W189" s="35"/>
      <c r="X189" s="35"/>
      <c r="Y189" s="35"/>
      <c r="Z189" s="35"/>
      <c r="AA189" s="35"/>
      <c r="AB189" s="35"/>
      <c r="AC189" s="35"/>
      <c r="AD189" s="35"/>
      <c r="AE189" s="35"/>
      <c r="AR189" s="157" t="s">
        <v>744</v>
      </c>
      <c r="AT189" s="157" t="s">
        <v>197</v>
      </c>
      <c r="AU189" s="157" t="s">
        <v>109</v>
      </c>
      <c r="AY189" s="20" t="s">
        <v>195</v>
      </c>
      <c r="BE189" s="158">
        <f t="shared" si="54"/>
        <v>0</v>
      </c>
      <c r="BF189" s="158">
        <f t="shared" si="55"/>
        <v>0</v>
      </c>
      <c r="BG189" s="158">
        <f t="shared" si="56"/>
        <v>0</v>
      </c>
      <c r="BH189" s="158">
        <f t="shared" si="57"/>
        <v>0</v>
      </c>
      <c r="BI189" s="158">
        <f t="shared" si="58"/>
        <v>0</v>
      </c>
      <c r="BJ189" s="20" t="s">
        <v>79</v>
      </c>
      <c r="BK189" s="158">
        <f t="shared" si="59"/>
        <v>0</v>
      </c>
      <c r="BL189" s="20" t="s">
        <v>744</v>
      </c>
      <c r="BM189" s="157" t="s">
        <v>7381</v>
      </c>
    </row>
    <row r="190" spans="1:65" s="2" customFormat="1" ht="14.45" customHeight="1">
      <c r="A190" s="35"/>
      <c r="B190" s="145"/>
      <c r="C190" s="146" t="s">
        <v>808</v>
      </c>
      <c r="D190" s="146" t="s">
        <v>197</v>
      </c>
      <c r="E190" s="147" t="s">
        <v>7382</v>
      </c>
      <c r="F190" s="148" t="s">
        <v>7383</v>
      </c>
      <c r="G190" s="149" t="s">
        <v>467</v>
      </c>
      <c r="H190" s="150">
        <v>1</v>
      </c>
      <c r="I190" s="151"/>
      <c r="J190" s="152">
        <f t="shared" si="50"/>
        <v>0</v>
      </c>
      <c r="K190" s="148" t="s">
        <v>3</v>
      </c>
      <c r="L190" s="36"/>
      <c r="M190" s="153" t="s">
        <v>3</v>
      </c>
      <c r="N190" s="154" t="s">
        <v>43</v>
      </c>
      <c r="O190" s="56"/>
      <c r="P190" s="155">
        <f t="shared" si="51"/>
        <v>0</v>
      </c>
      <c r="Q190" s="155">
        <v>0</v>
      </c>
      <c r="R190" s="155">
        <f t="shared" si="52"/>
        <v>0</v>
      </c>
      <c r="S190" s="155">
        <v>0</v>
      </c>
      <c r="T190" s="156">
        <f t="shared" si="53"/>
        <v>0</v>
      </c>
      <c r="U190" s="35"/>
      <c r="V190" s="35"/>
      <c r="W190" s="35"/>
      <c r="X190" s="35"/>
      <c r="Y190" s="35"/>
      <c r="Z190" s="35"/>
      <c r="AA190" s="35"/>
      <c r="AB190" s="35"/>
      <c r="AC190" s="35"/>
      <c r="AD190" s="35"/>
      <c r="AE190" s="35"/>
      <c r="AR190" s="157" t="s">
        <v>744</v>
      </c>
      <c r="AT190" s="157" t="s">
        <v>197</v>
      </c>
      <c r="AU190" s="157" t="s">
        <v>109</v>
      </c>
      <c r="AY190" s="20" t="s">
        <v>195</v>
      </c>
      <c r="BE190" s="158">
        <f t="shared" si="54"/>
        <v>0</v>
      </c>
      <c r="BF190" s="158">
        <f t="shared" si="55"/>
        <v>0</v>
      </c>
      <c r="BG190" s="158">
        <f t="shared" si="56"/>
        <v>0</v>
      </c>
      <c r="BH190" s="158">
        <f t="shared" si="57"/>
        <v>0</v>
      </c>
      <c r="BI190" s="158">
        <f t="shared" si="58"/>
        <v>0</v>
      </c>
      <c r="BJ190" s="20" t="s">
        <v>79</v>
      </c>
      <c r="BK190" s="158">
        <f t="shared" si="59"/>
        <v>0</v>
      </c>
      <c r="BL190" s="20" t="s">
        <v>744</v>
      </c>
      <c r="BM190" s="157" t="s">
        <v>7384</v>
      </c>
    </row>
    <row r="191" spans="1:65" s="2" customFormat="1" ht="24.2" customHeight="1">
      <c r="A191" s="35"/>
      <c r="B191" s="145"/>
      <c r="C191" s="146" t="s">
        <v>813</v>
      </c>
      <c r="D191" s="146" t="s">
        <v>197</v>
      </c>
      <c r="E191" s="147" t="s">
        <v>7385</v>
      </c>
      <c r="F191" s="148" t="s">
        <v>7386</v>
      </c>
      <c r="G191" s="149" t="s">
        <v>467</v>
      </c>
      <c r="H191" s="150">
        <v>1</v>
      </c>
      <c r="I191" s="151"/>
      <c r="J191" s="152">
        <f t="shared" si="50"/>
        <v>0</v>
      </c>
      <c r="K191" s="148" t="s">
        <v>3</v>
      </c>
      <c r="L191" s="36"/>
      <c r="M191" s="153" t="s">
        <v>3</v>
      </c>
      <c r="N191" s="154" t="s">
        <v>43</v>
      </c>
      <c r="O191" s="56"/>
      <c r="P191" s="155">
        <f t="shared" si="51"/>
        <v>0</v>
      </c>
      <c r="Q191" s="155">
        <v>0</v>
      </c>
      <c r="R191" s="155">
        <f t="shared" si="52"/>
        <v>0</v>
      </c>
      <c r="S191" s="155">
        <v>0</v>
      </c>
      <c r="T191" s="156">
        <f t="shared" si="53"/>
        <v>0</v>
      </c>
      <c r="U191" s="35"/>
      <c r="V191" s="35"/>
      <c r="W191" s="35"/>
      <c r="X191" s="35"/>
      <c r="Y191" s="35"/>
      <c r="Z191" s="35"/>
      <c r="AA191" s="35"/>
      <c r="AB191" s="35"/>
      <c r="AC191" s="35"/>
      <c r="AD191" s="35"/>
      <c r="AE191" s="35"/>
      <c r="AR191" s="157" t="s">
        <v>744</v>
      </c>
      <c r="AT191" s="157" t="s">
        <v>197</v>
      </c>
      <c r="AU191" s="157" t="s">
        <v>109</v>
      </c>
      <c r="AY191" s="20" t="s">
        <v>195</v>
      </c>
      <c r="BE191" s="158">
        <f t="shared" si="54"/>
        <v>0</v>
      </c>
      <c r="BF191" s="158">
        <f t="shared" si="55"/>
        <v>0</v>
      </c>
      <c r="BG191" s="158">
        <f t="shared" si="56"/>
        <v>0</v>
      </c>
      <c r="BH191" s="158">
        <f t="shared" si="57"/>
        <v>0</v>
      </c>
      <c r="BI191" s="158">
        <f t="shared" si="58"/>
        <v>0</v>
      </c>
      <c r="BJ191" s="20" t="s">
        <v>79</v>
      </c>
      <c r="BK191" s="158">
        <f t="shared" si="59"/>
        <v>0</v>
      </c>
      <c r="BL191" s="20" t="s">
        <v>744</v>
      </c>
      <c r="BM191" s="157" t="s">
        <v>7387</v>
      </c>
    </row>
    <row r="192" spans="1:65" s="2" customFormat="1" ht="14.45" customHeight="1">
      <c r="A192" s="35"/>
      <c r="B192" s="145"/>
      <c r="C192" s="146" t="s">
        <v>819</v>
      </c>
      <c r="D192" s="146" t="s">
        <v>197</v>
      </c>
      <c r="E192" s="147" t="s">
        <v>7388</v>
      </c>
      <c r="F192" s="148" t="s">
        <v>7389</v>
      </c>
      <c r="G192" s="149" t="s">
        <v>467</v>
      </c>
      <c r="H192" s="150">
        <v>1</v>
      </c>
      <c r="I192" s="151"/>
      <c r="J192" s="152">
        <f t="shared" si="50"/>
        <v>0</v>
      </c>
      <c r="K192" s="148" t="s">
        <v>3</v>
      </c>
      <c r="L192" s="36"/>
      <c r="M192" s="153" t="s">
        <v>3</v>
      </c>
      <c r="N192" s="154" t="s">
        <v>43</v>
      </c>
      <c r="O192" s="56"/>
      <c r="P192" s="155">
        <f t="shared" si="51"/>
        <v>0</v>
      </c>
      <c r="Q192" s="155">
        <v>0</v>
      </c>
      <c r="R192" s="155">
        <f t="shared" si="52"/>
        <v>0</v>
      </c>
      <c r="S192" s="155">
        <v>0</v>
      </c>
      <c r="T192" s="156">
        <f t="shared" si="53"/>
        <v>0</v>
      </c>
      <c r="U192" s="35"/>
      <c r="V192" s="35"/>
      <c r="W192" s="35"/>
      <c r="X192" s="35"/>
      <c r="Y192" s="35"/>
      <c r="Z192" s="35"/>
      <c r="AA192" s="35"/>
      <c r="AB192" s="35"/>
      <c r="AC192" s="35"/>
      <c r="AD192" s="35"/>
      <c r="AE192" s="35"/>
      <c r="AR192" s="157" t="s">
        <v>744</v>
      </c>
      <c r="AT192" s="157" t="s">
        <v>197</v>
      </c>
      <c r="AU192" s="157" t="s">
        <v>109</v>
      </c>
      <c r="AY192" s="20" t="s">
        <v>195</v>
      </c>
      <c r="BE192" s="158">
        <f t="shared" si="54"/>
        <v>0</v>
      </c>
      <c r="BF192" s="158">
        <f t="shared" si="55"/>
        <v>0</v>
      </c>
      <c r="BG192" s="158">
        <f t="shared" si="56"/>
        <v>0</v>
      </c>
      <c r="BH192" s="158">
        <f t="shared" si="57"/>
        <v>0</v>
      </c>
      <c r="BI192" s="158">
        <f t="shared" si="58"/>
        <v>0</v>
      </c>
      <c r="BJ192" s="20" t="s">
        <v>79</v>
      </c>
      <c r="BK192" s="158">
        <f t="shared" si="59"/>
        <v>0</v>
      </c>
      <c r="BL192" s="20" t="s">
        <v>744</v>
      </c>
      <c r="BM192" s="157" t="s">
        <v>7390</v>
      </c>
    </row>
    <row r="193" spans="1:65" s="2" customFormat="1" ht="14.45" customHeight="1">
      <c r="A193" s="35"/>
      <c r="B193" s="145"/>
      <c r="C193" s="146" t="s">
        <v>824</v>
      </c>
      <c r="D193" s="146" t="s">
        <v>197</v>
      </c>
      <c r="E193" s="147" t="s">
        <v>7391</v>
      </c>
      <c r="F193" s="148" t="s">
        <v>7392</v>
      </c>
      <c r="G193" s="149" t="s">
        <v>467</v>
      </c>
      <c r="H193" s="150">
        <v>1</v>
      </c>
      <c r="I193" s="151"/>
      <c r="J193" s="152">
        <f t="shared" si="50"/>
        <v>0</v>
      </c>
      <c r="K193" s="148" t="s">
        <v>3</v>
      </c>
      <c r="L193" s="36"/>
      <c r="M193" s="153" t="s">
        <v>3</v>
      </c>
      <c r="N193" s="154" t="s">
        <v>43</v>
      </c>
      <c r="O193" s="56"/>
      <c r="P193" s="155">
        <f t="shared" si="51"/>
        <v>0</v>
      </c>
      <c r="Q193" s="155">
        <v>0</v>
      </c>
      <c r="R193" s="155">
        <f t="shared" si="52"/>
        <v>0</v>
      </c>
      <c r="S193" s="155">
        <v>0</v>
      </c>
      <c r="T193" s="156">
        <f t="shared" si="53"/>
        <v>0</v>
      </c>
      <c r="U193" s="35"/>
      <c r="V193" s="35"/>
      <c r="W193" s="35"/>
      <c r="X193" s="35"/>
      <c r="Y193" s="35"/>
      <c r="Z193" s="35"/>
      <c r="AA193" s="35"/>
      <c r="AB193" s="35"/>
      <c r="AC193" s="35"/>
      <c r="AD193" s="35"/>
      <c r="AE193" s="35"/>
      <c r="AR193" s="157" t="s">
        <v>744</v>
      </c>
      <c r="AT193" s="157" t="s">
        <v>197</v>
      </c>
      <c r="AU193" s="157" t="s">
        <v>109</v>
      </c>
      <c r="AY193" s="20" t="s">
        <v>195</v>
      </c>
      <c r="BE193" s="158">
        <f t="shared" si="54"/>
        <v>0</v>
      </c>
      <c r="BF193" s="158">
        <f t="shared" si="55"/>
        <v>0</v>
      </c>
      <c r="BG193" s="158">
        <f t="shared" si="56"/>
        <v>0</v>
      </c>
      <c r="BH193" s="158">
        <f t="shared" si="57"/>
        <v>0</v>
      </c>
      <c r="BI193" s="158">
        <f t="shared" si="58"/>
        <v>0</v>
      </c>
      <c r="BJ193" s="20" t="s">
        <v>79</v>
      </c>
      <c r="BK193" s="158">
        <f t="shared" si="59"/>
        <v>0</v>
      </c>
      <c r="BL193" s="20" t="s">
        <v>744</v>
      </c>
      <c r="BM193" s="157" t="s">
        <v>7393</v>
      </c>
    </row>
    <row r="194" spans="1:65" s="12" customFormat="1" ht="20.85" customHeight="1">
      <c r="B194" s="132"/>
      <c r="D194" s="133" t="s">
        <v>71</v>
      </c>
      <c r="E194" s="143" t="s">
        <v>7204</v>
      </c>
      <c r="F194" s="143" t="s">
        <v>7394</v>
      </c>
      <c r="I194" s="135"/>
      <c r="J194" s="144">
        <f>BK194</f>
        <v>0</v>
      </c>
      <c r="L194" s="132"/>
      <c r="M194" s="137"/>
      <c r="N194" s="138"/>
      <c r="O194" s="138"/>
      <c r="P194" s="139">
        <f>SUM(P195:P196)</f>
        <v>0</v>
      </c>
      <c r="Q194" s="138"/>
      <c r="R194" s="139">
        <f>SUM(R195:R196)</f>
        <v>0</v>
      </c>
      <c r="S194" s="138"/>
      <c r="T194" s="140">
        <f>SUM(T195:T196)</f>
        <v>0</v>
      </c>
      <c r="AR194" s="133" t="s">
        <v>109</v>
      </c>
      <c r="AT194" s="141" t="s">
        <v>71</v>
      </c>
      <c r="AU194" s="141" t="s">
        <v>81</v>
      </c>
      <c r="AY194" s="133" t="s">
        <v>195</v>
      </c>
      <c r="BK194" s="142">
        <f>SUM(BK195:BK196)</f>
        <v>0</v>
      </c>
    </row>
    <row r="195" spans="1:65" s="2" customFormat="1" ht="14.45" customHeight="1">
      <c r="A195" s="35"/>
      <c r="B195" s="145"/>
      <c r="C195" s="146" t="s">
        <v>830</v>
      </c>
      <c r="D195" s="146" t="s">
        <v>197</v>
      </c>
      <c r="E195" s="147" t="s">
        <v>7395</v>
      </c>
      <c r="F195" s="148" t="s">
        <v>7396</v>
      </c>
      <c r="G195" s="149" t="s">
        <v>4995</v>
      </c>
      <c r="H195" s="150">
        <v>1</v>
      </c>
      <c r="I195" s="151"/>
      <c r="J195" s="152">
        <f>ROUND(I195*H195,2)</f>
        <v>0</v>
      </c>
      <c r="K195" s="148" t="s">
        <v>3</v>
      </c>
      <c r="L195" s="36"/>
      <c r="M195" s="153" t="s">
        <v>3</v>
      </c>
      <c r="N195" s="154" t="s">
        <v>43</v>
      </c>
      <c r="O195" s="56"/>
      <c r="P195" s="155">
        <f>O195*H195</f>
        <v>0</v>
      </c>
      <c r="Q195" s="155">
        <v>0</v>
      </c>
      <c r="R195" s="155">
        <f>Q195*H195</f>
        <v>0</v>
      </c>
      <c r="S195" s="155">
        <v>0</v>
      </c>
      <c r="T195" s="156">
        <f>S195*H195</f>
        <v>0</v>
      </c>
      <c r="U195" s="35"/>
      <c r="V195" s="35"/>
      <c r="W195" s="35"/>
      <c r="X195" s="35"/>
      <c r="Y195" s="35"/>
      <c r="Z195" s="35"/>
      <c r="AA195" s="35"/>
      <c r="AB195" s="35"/>
      <c r="AC195" s="35"/>
      <c r="AD195" s="35"/>
      <c r="AE195" s="35"/>
      <c r="AR195" s="157" t="s">
        <v>744</v>
      </c>
      <c r="AT195" s="157" t="s">
        <v>197</v>
      </c>
      <c r="AU195" s="157" t="s">
        <v>109</v>
      </c>
      <c r="AY195" s="20" t="s">
        <v>195</v>
      </c>
      <c r="BE195" s="158">
        <f>IF(N195="základní",J195,0)</f>
        <v>0</v>
      </c>
      <c r="BF195" s="158">
        <f>IF(N195="snížená",J195,0)</f>
        <v>0</v>
      </c>
      <c r="BG195" s="158">
        <f>IF(N195="zákl. přenesená",J195,0)</f>
        <v>0</v>
      </c>
      <c r="BH195" s="158">
        <f>IF(N195="sníž. přenesená",J195,0)</f>
        <v>0</v>
      </c>
      <c r="BI195" s="158">
        <f>IF(N195="nulová",J195,0)</f>
        <v>0</v>
      </c>
      <c r="BJ195" s="20" t="s">
        <v>79</v>
      </c>
      <c r="BK195" s="158">
        <f>ROUND(I195*H195,2)</f>
        <v>0</v>
      </c>
      <c r="BL195" s="20" t="s">
        <v>744</v>
      </c>
      <c r="BM195" s="157" t="s">
        <v>7397</v>
      </c>
    </row>
    <row r="196" spans="1:65" s="2" customFormat="1" ht="24.2" customHeight="1">
      <c r="A196" s="35"/>
      <c r="B196" s="145"/>
      <c r="C196" s="146" t="s">
        <v>836</v>
      </c>
      <c r="D196" s="146" t="s">
        <v>197</v>
      </c>
      <c r="E196" s="147" t="s">
        <v>7398</v>
      </c>
      <c r="F196" s="148" t="s">
        <v>7399</v>
      </c>
      <c r="G196" s="149" t="s">
        <v>4995</v>
      </c>
      <c r="H196" s="150">
        <v>1</v>
      </c>
      <c r="I196" s="151"/>
      <c r="J196" s="152">
        <f>ROUND(I196*H196,2)</f>
        <v>0</v>
      </c>
      <c r="K196" s="148" t="s">
        <v>3</v>
      </c>
      <c r="L196" s="36"/>
      <c r="M196" s="153" t="s">
        <v>3</v>
      </c>
      <c r="N196" s="154" t="s">
        <v>43</v>
      </c>
      <c r="O196" s="56"/>
      <c r="P196" s="155">
        <f>O196*H196</f>
        <v>0</v>
      </c>
      <c r="Q196" s="155">
        <v>0</v>
      </c>
      <c r="R196" s="155">
        <f>Q196*H196</f>
        <v>0</v>
      </c>
      <c r="S196" s="155">
        <v>0</v>
      </c>
      <c r="T196" s="156">
        <f>S196*H196</f>
        <v>0</v>
      </c>
      <c r="U196" s="35"/>
      <c r="V196" s="35"/>
      <c r="W196" s="35"/>
      <c r="X196" s="35"/>
      <c r="Y196" s="35"/>
      <c r="Z196" s="35"/>
      <c r="AA196" s="35"/>
      <c r="AB196" s="35"/>
      <c r="AC196" s="35"/>
      <c r="AD196" s="35"/>
      <c r="AE196" s="35"/>
      <c r="AR196" s="157" t="s">
        <v>744</v>
      </c>
      <c r="AT196" s="157" t="s">
        <v>197</v>
      </c>
      <c r="AU196" s="157" t="s">
        <v>109</v>
      </c>
      <c r="AY196" s="20" t="s">
        <v>195</v>
      </c>
      <c r="BE196" s="158">
        <f>IF(N196="základní",J196,0)</f>
        <v>0</v>
      </c>
      <c r="BF196" s="158">
        <f>IF(N196="snížená",J196,0)</f>
        <v>0</v>
      </c>
      <c r="BG196" s="158">
        <f>IF(N196="zákl. přenesená",J196,0)</f>
        <v>0</v>
      </c>
      <c r="BH196" s="158">
        <f>IF(N196="sníž. přenesená",J196,0)</f>
        <v>0</v>
      </c>
      <c r="BI196" s="158">
        <f>IF(N196="nulová",J196,0)</f>
        <v>0</v>
      </c>
      <c r="BJ196" s="20" t="s">
        <v>79</v>
      </c>
      <c r="BK196" s="158">
        <f>ROUND(I196*H196,2)</f>
        <v>0</v>
      </c>
      <c r="BL196" s="20" t="s">
        <v>744</v>
      </c>
      <c r="BM196" s="157" t="s">
        <v>7400</v>
      </c>
    </row>
    <row r="197" spans="1:65" s="12" customFormat="1" ht="20.85" customHeight="1">
      <c r="B197" s="132"/>
      <c r="D197" s="133" t="s">
        <v>71</v>
      </c>
      <c r="E197" s="143" t="s">
        <v>7207</v>
      </c>
      <c r="F197" s="143" t="s">
        <v>7401</v>
      </c>
      <c r="I197" s="135"/>
      <c r="J197" s="144">
        <f>BK197</f>
        <v>0</v>
      </c>
      <c r="L197" s="132"/>
      <c r="M197" s="137"/>
      <c r="N197" s="138"/>
      <c r="O197" s="138"/>
      <c r="P197" s="139">
        <f>SUM(P198:P203)</f>
        <v>0</v>
      </c>
      <c r="Q197" s="138"/>
      <c r="R197" s="139">
        <f>SUM(R198:R203)</f>
        <v>0</v>
      </c>
      <c r="S197" s="138"/>
      <c r="T197" s="140">
        <f>SUM(T198:T203)</f>
        <v>0</v>
      </c>
      <c r="AR197" s="133" t="s">
        <v>109</v>
      </c>
      <c r="AT197" s="141" t="s">
        <v>71</v>
      </c>
      <c r="AU197" s="141" t="s">
        <v>81</v>
      </c>
      <c r="AY197" s="133" t="s">
        <v>195</v>
      </c>
      <c r="BK197" s="142">
        <f>SUM(BK198:BK203)</f>
        <v>0</v>
      </c>
    </row>
    <row r="198" spans="1:65" s="2" customFormat="1" ht="37.9" customHeight="1">
      <c r="A198" s="35"/>
      <c r="B198" s="145"/>
      <c r="C198" s="146" t="s">
        <v>842</v>
      </c>
      <c r="D198" s="146" t="s">
        <v>197</v>
      </c>
      <c r="E198" s="147" t="s">
        <v>7402</v>
      </c>
      <c r="F198" s="148" t="s">
        <v>7403</v>
      </c>
      <c r="G198" s="149" t="s">
        <v>4995</v>
      </c>
      <c r="H198" s="150">
        <v>1</v>
      </c>
      <c r="I198" s="151"/>
      <c r="J198" s="152">
        <f t="shared" ref="J198:J203" si="60">ROUND(I198*H198,2)</f>
        <v>0</v>
      </c>
      <c r="K198" s="148" t="s">
        <v>3</v>
      </c>
      <c r="L198" s="36"/>
      <c r="M198" s="153" t="s">
        <v>3</v>
      </c>
      <c r="N198" s="154" t="s">
        <v>43</v>
      </c>
      <c r="O198" s="56"/>
      <c r="P198" s="155">
        <f t="shared" ref="P198:P203" si="61">O198*H198</f>
        <v>0</v>
      </c>
      <c r="Q198" s="155">
        <v>0</v>
      </c>
      <c r="R198" s="155">
        <f t="shared" ref="R198:R203" si="62">Q198*H198</f>
        <v>0</v>
      </c>
      <c r="S198" s="155">
        <v>0</v>
      </c>
      <c r="T198" s="156">
        <f t="shared" ref="T198:T203" si="63">S198*H198</f>
        <v>0</v>
      </c>
      <c r="U198" s="35"/>
      <c r="V198" s="35"/>
      <c r="W198" s="35"/>
      <c r="X198" s="35"/>
      <c r="Y198" s="35"/>
      <c r="Z198" s="35"/>
      <c r="AA198" s="35"/>
      <c r="AB198" s="35"/>
      <c r="AC198" s="35"/>
      <c r="AD198" s="35"/>
      <c r="AE198" s="35"/>
      <c r="AR198" s="157" t="s">
        <v>744</v>
      </c>
      <c r="AT198" s="157" t="s">
        <v>197</v>
      </c>
      <c r="AU198" s="157" t="s">
        <v>109</v>
      </c>
      <c r="AY198" s="20" t="s">
        <v>195</v>
      </c>
      <c r="BE198" s="158">
        <f t="shared" ref="BE198:BE203" si="64">IF(N198="základní",J198,0)</f>
        <v>0</v>
      </c>
      <c r="BF198" s="158">
        <f t="shared" ref="BF198:BF203" si="65">IF(N198="snížená",J198,0)</f>
        <v>0</v>
      </c>
      <c r="BG198" s="158">
        <f t="shared" ref="BG198:BG203" si="66">IF(N198="zákl. přenesená",J198,0)</f>
        <v>0</v>
      </c>
      <c r="BH198" s="158">
        <f t="shared" ref="BH198:BH203" si="67">IF(N198="sníž. přenesená",J198,0)</f>
        <v>0</v>
      </c>
      <c r="BI198" s="158">
        <f t="shared" ref="BI198:BI203" si="68">IF(N198="nulová",J198,0)</f>
        <v>0</v>
      </c>
      <c r="BJ198" s="20" t="s">
        <v>79</v>
      </c>
      <c r="BK198" s="158">
        <f t="shared" ref="BK198:BK203" si="69">ROUND(I198*H198,2)</f>
        <v>0</v>
      </c>
      <c r="BL198" s="20" t="s">
        <v>744</v>
      </c>
      <c r="BM198" s="157" t="s">
        <v>7404</v>
      </c>
    </row>
    <row r="199" spans="1:65" s="2" customFormat="1" ht="24.2" customHeight="1">
      <c r="A199" s="35"/>
      <c r="B199" s="145"/>
      <c r="C199" s="146" t="s">
        <v>847</v>
      </c>
      <c r="D199" s="146" t="s">
        <v>197</v>
      </c>
      <c r="E199" s="147" t="s">
        <v>7405</v>
      </c>
      <c r="F199" s="148" t="s">
        <v>7406</v>
      </c>
      <c r="G199" s="149" t="s">
        <v>4995</v>
      </c>
      <c r="H199" s="150">
        <v>1</v>
      </c>
      <c r="I199" s="151"/>
      <c r="J199" s="152">
        <f t="shared" si="60"/>
        <v>0</v>
      </c>
      <c r="K199" s="148" t="s">
        <v>3</v>
      </c>
      <c r="L199" s="36"/>
      <c r="M199" s="153" t="s">
        <v>3</v>
      </c>
      <c r="N199" s="154" t="s">
        <v>43</v>
      </c>
      <c r="O199" s="56"/>
      <c r="P199" s="155">
        <f t="shared" si="61"/>
        <v>0</v>
      </c>
      <c r="Q199" s="155">
        <v>0</v>
      </c>
      <c r="R199" s="155">
        <f t="shared" si="62"/>
        <v>0</v>
      </c>
      <c r="S199" s="155">
        <v>0</v>
      </c>
      <c r="T199" s="156">
        <f t="shared" si="63"/>
        <v>0</v>
      </c>
      <c r="U199" s="35"/>
      <c r="V199" s="35"/>
      <c r="W199" s="35"/>
      <c r="X199" s="35"/>
      <c r="Y199" s="35"/>
      <c r="Z199" s="35"/>
      <c r="AA199" s="35"/>
      <c r="AB199" s="35"/>
      <c r="AC199" s="35"/>
      <c r="AD199" s="35"/>
      <c r="AE199" s="35"/>
      <c r="AR199" s="157" t="s">
        <v>744</v>
      </c>
      <c r="AT199" s="157" t="s">
        <v>197</v>
      </c>
      <c r="AU199" s="157" t="s">
        <v>109</v>
      </c>
      <c r="AY199" s="20" t="s">
        <v>195</v>
      </c>
      <c r="BE199" s="158">
        <f t="shared" si="64"/>
        <v>0</v>
      </c>
      <c r="BF199" s="158">
        <f t="shared" si="65"/>
        <v>0</v>
      </c>
      <c r="BG199" s="158">
        <f t="shared" si="66"/>
        <v>0</v>
      </c>
      <c r="BH199" s="158">
        <f t="shared" si="67"/>
        <v>0</v>
      </c>
      <c r="BI199" s="158">
        <f t="shared" si="68"/>
        <v>0</v>
      </c>
      <c r="BJ199" s="20" t="s">
        <v>79</v>
      </c>
      <c r="BK199" s="158">
        <f t="shared" si="69"/>
        <v>0</v>
      </c>
      <c r="BL199" s="20" t="s">
        <v>744</v>
      </c>
      <c r="BM199" s="157" t="s">
        <v>7407</v>
      </c>
    </row>
    <row r="200" spans="1:65" s="2" customFormat="1" ht="14.45" customHeight="1">
      <c r="A200" s="35"/>
      <c r="B200" s="145"/>
      <c r="C200" s="146" t="s">
        <v>852</v>
      </c>
      <c r="D200" s="146" t="s">
        <v>197</v>
      </c>
      <c r="E200" s="147" t="s">
        <v>7408</v>
      </c>
      <c r="F200" s="148" t="s">
        <v>7409</v>
      </c>
      <c r="G200" s="149" t="s">
        <v>4995</v>
      </c>
      <c r="H200" s="150">
        <v>1</v>
      </c>
      <c r="I200" s="151"/>
      <c r="J200" s="152">
        <f t="shared" si="60"/>
        <v>0</v>
      </c>
      <c r="K200" s="148" t="s">
        <v>3</v>
      </c>
      <c r="L200" s="36"/>
      <c r="M200" s="153" t="s">
        <v>3</v>
      </c>
      <c r="N200" s="154" t="s">
        <v>43</v>
      </c>
      <c r="O200" s="56"/>
      <c r="P200" s="155">
        <f t="shared" si="61"/>
        <v>0</v>
      </c>
      <c r="Q200" s="155">
        <v>0</v>
      </c>
      <c r="R200" s="155">
        <f t="shared" si="62"/>
        <v>0</v>
      </c>
      <c r="S200" s="155">
        <v>0</v>
      </c>
      <c r="T200" s="156">
        <f t="shared" si="63"/>
        <v>0</v>
      </c>
      <c r="U200" s="35"/>
      <c r="V200" s="35"/>
      <c r="W200" s="35"/>
      <c r="X200" s="35"/>
      <c r="Y200" s="35"/>
      <c r="Z200" s="35"/>
      <c r="AA200" s="35"/>
      <c r="AB200" s="35"/>
      <c r="AC200" s="35"/>
      <c r="AD200" s="35"/>
      <c r="AE200" s="35"/>
      <c r="AR200" s="157" t="s">
        <v>744</v>
      </c>
      <c r="AT200" s="157" t="s">
        <v>197</v>
      </c>
      <c r="AU200" s="157" t="s">
        <v>109</v>
      </c>
      <c r="AY200" s="20" t="s">
        <v>195</v>
      </c>
      <c r="BE200" s="158">
        <f t="shared" si="64"/>
        <v>0</v>
      </c>
      <c r="BF200" s="158">
        <f t="shared" si="65"/>
        <v>0</v>
      </c>
      <c r="BG200" s="158">
        <f t="shared" si="66"/>
        <v>0</v>
      </c>
      <c r="BH200" s="158">
        <f t="shared" si="67"/>
        <v>0</v>
      </c>
      <c r="BI200" s="158">
        <f t="shared" si="68"/>
        <v>0</v>
      </c>
      <c r="BJ200" s="20" t="s">
        <v>79</v>
      </c>
      <c r="BK200" s="158">
        <f t="shared" si="69"/>
        <v>0</v>
      </c>
      <c r="BL200" s="20" t="s">
        <v>744</v>
      </c>
      <c r="BM200" s="157" t="s">
        <v>7410</v>
      </c>
    </row>
    <row r="201" spans="1:65" s="2" customFormat="1" ht="14.45" customHeight="1">
      <c r="A201" s="35"/>
      <c r="B201" s="145"/>
      <c r="C201" s="146" t="s">
        <v>858</v>
      </c>
      <c r="D201" s="146" t="s">
        <v>197</v>
      </c>
      <c r="E201" s="147" t="s">
        <v>7411</v>
      </c>
      <c r="F201" s="148" t="s">
        <v>7412</v>
      </c>
      <c r="G201" s="149" t="s">
        <v>4995</v>
      </c>
      <c r="H201" s="150">
        <v>1</v>
      </c>
      <c r="I201" s="151"/>
      <c r="J201" s="152">
        <f t="shared" si="60"/>
        <v>0</v>
      </c>
      <c r="K201" s="148" t="s">
        <v>3</v>
      </c>
      <c r="L201" s="36"/>
      <c r="M201" s="153" t="s">
        <v>3</v>
      </c>
      <c r="N201" s="154" t="s">
        <v>43</v>
      </c>
      <c r="O201" s="56"/>
      <c r="P201" s="155">
        <f t="shared" si="61"/>
        <v>0</v>
      </c>
      <c r="Q201" s="155">
        <v>0</v>
      </c>
      <c r="R201" s="155">
        <f t="shared" si="62"/>
        <v>0</v>
      </c>
      <c r="S201" s="155">
        <v>0</v>
      </c>
      <c r="T201" s="156">
        <f t="shared" si="63"/>
        <v>0</v>
      </c>
      <c r="U201" s="35"/>
      <c r="V201" s="35"/>
      <c r="W201" s="35"/>
      <c r="X201" s="35"/>
      <c r="Y201" s="35"/>
      <c r="Z201" s="35"/>
      <c r="AA201" s="35"/>
      <c r="AB201" s="35"/>
      <c r="AC201" s="35"/>
      <c r="AD201" s="35"/>
      <c r="AE201" s="35"/>
      <c r="AR201" s="157" t="s">
        <v>744</v>
      </c>
      <c r="AT201" s="157" t="s">
        <v>197</v>
      </c>
      <c r="AU201" s="157" t="s">
        <v>109</v>
      </c>
      <c r="AY201" s="20" t="s">
        <v>195</v>
      </c>
      <c r="BE201" s="158">
        <f t="shared" si="64"/>
        <v>0</v>
      </c>
      <c r="BF201" s="158">
        <f t="shared" si="65"/>
        <v>0</v>
      </c>
      <c r="BG201" s="158">
        <f t="shared" si="66"/>
        <v>0</v>
      </c>
      <c r="BH201" s="158">
        <f t="shared" si="67"/>
        <v>0</v>
      </c>
      <c r="BI201" s="158">
        <f t="shared" si="68"/>
        <v>0</v>
      </c>
      <c r="BJ201" s="20" t="s">
        <v>79</v>
      </c>
      <c r="BK201" s="158">
        <f t="shared" si="69"/>
        <v>0</v>
      </c>
      <c r="BL201" s="20" t="s">
        <v>744</v>
      </c>
      <c r="BM201" s="157" t="s">
        <v>7413</v>
      </c>
    </row>
    <row r="202" spans="1:65" s="2" customFormat="1" ht="37.9" customHeight="1">
      <c r="A202" s="35"/>
      <c r="B202" s="145"/>
      <c r="C202" s="146" t="s">
        <v>864</v>
      </c>
      <c r="D202" s="146" t="s">
        <v>197</v>
      </c>
      <c r="E202" s="147" t="s">
        <v>7414</v>
      </c>
      <c r="F202" s="148" t="s">
        <v>8608</v>
      </c>
      <c r="G202" s="149" t="s">
        <v>4995</v>
      </c>
      <c r="H202" s="150">
        <v>1</v>
      </c>
      <c r="I202" s="151"/>
      <c r="J202" s="152">
        <f t="shared" si="60"/>
        <v>0</v>
      </c>
      <c r="K202" s="148" t="s">
        <v>3</v>
      </c>
      <c r="L202" s="36"/>
      <c r="M202" s="153" t="s">
        <v>3</v>
      </c>
      <c r="N202" s="154" t="s">
        <v>43</v>
      </c>
      <c r="O202" s="56"/>
      <c r="P202" s="155">
        <f t="shared" si="61"/>
        <v>0</v>
      </c>
      <c r="Q202" s="155">
        <v>0</v>
      </c>
      <c r="R202" s="155">
        <f t="shared" si="62"/>
        <v>0</v>
      </c>
      <c r="S202" s="155">
        <v>0</v>
      </c>
      <c r="T202" s="156">
        <f t="shared" si="63"/>
        <v>0</v>
      </c>
      <c r="U202" s="35"/>
      <c r="V202" s="35"/>
      <c r="W202" s="35"/>
      <c r="X202" s="35"/>
      <c r="Y202" s="35"/>
      <c r="Z202" s="35"/>
      <c r="AA202" s="35"/>
      <c r="AB202" s="35"/>
      <c r="AC202" s="35"/>
      <c r="AD202" s="35"/>
      <c r="AE202" s="35"/>
      <c r="AR202" s="157" t="s">
        <v>744</v>
      </c>
      <c r="AT202" s="157" t="s">
        <v>197</v>
      </c>
      <c r="AU202" s="157" t="s">
        <v>109</v>
      </c>
      <c r="AY202" s="20" t="s">
        <v>195</v>
      </c>
      <c r="BE202" s="158">
        <f t="shared" si="64"/>
        <v>0</v>
      </c>
      <c r="BF202" s="158">
        <f t="shared" si="65"/>
        <v>0</v>
      </c>
      <c r="BG202" s="158">
        <f t="shared" si="66"/>
        <v>0</v>
      </c>
      <c r="BH202" s="158">
        <f t="shared" si="67"/>
        <v>0</v>
      </c>
      <c r="BI202" s="158">
        <f t="shared" si="68"/>
        <v>0</v>
      </c>
      <c r="BJ202" s="20" t="s">
        <v>79</v>
      </c>
      <c r="BK202" s="158">
        <f t="shared" si="69"/>
        <v>0</v>
      </c>
      <c r="BL202" s="20" t="s">
        <v>744</v>
      </c>
      <c r="BM202" s="157" t="s">
        <v>7415</v>
      </c>
    </row>
    <row r="203" spans="1:65" s="2" customFormat="1" ht="24.2" customHeight="1">
      <c r="A203" s="35"/>
      <c r="B203" s="145"/>
      <c r="C203" s="146" t="s">
        <v>868</v>
      </c>
      <c r="D203" s="146" t="s">
        <v>197</v>
      </c>
      <c r="E203" s="147" t="s">
        <v>7416</v>
      </c>
      <c r="F203" s="148" t="s">
        <v>7417</v>
      </c>
      <c r="G203" s="149" t="s">
        <v>7418</v>
      </c>
      <c r="H203" s="150">
        <v>100</v>
      </c>
      <c r="I203" s="151"/>
      <c r="J203" s="152">
        <f t="shared" si="60"/>
        <v>0</v>
      </c>
      <c r="K203" s="148" t="s">
        <v>3</v>
      </c>
      <c r="L203" s="36"/>
      <c r="M203" s="153" t="s">
        <v>3</v>
      </c>
      <c r="N203" s="154" t="s">
        <v>43</v>
      </c>
      <c r="O203" s="56"/>
      <c r="P203" s="155">
        <f t="shared" si="61"/>
        <v>0</v>
      </c>
      <c r="Q203" s="155">
        <v>0</v>
      </c>
      <c r="R203" s="155">
        <f t="shared" si="62"/>
        <v>0</v>
      </c>
      <c r="S203" s="155">
        <v>0</v>
      </c>
      <c r="T203" s="156">
        <f t="shared" si="63"/>
        <v>0</v>
      </c>
      <c r="U203" s="35"/>
      <c r="V203" s="35"/>
      <c r="W203" s="35"/>
      <c r="X203" s="35"/>
      <c r="Y203" s="35"/>
      <c r="Z203" s="35"/>
      <c r="AA203" s="35"/>
      <c r="AB203" s="35"/>
      <c r="AC203" s="35"/>
      <c r="AD203" s="35"/>
      <c r="AE203" s="35"/>
      <c r="AR203" s="157" t="s">
        <v>744</v>
      </c>
      <c r="AT203" s="157" t="s">
        <v>197</v>
      </c>
      <c r="AU203" s="157" t="s">
        <v>109</v>
      </c>
      <c r="AY203" s="20" t="s">
        <v>195</v>
      </c>
      <c r="BE203" s="158">
        <f t="shared" si="64"/>
        <v>0</v>
      </c>
      <c r="BF203" s="158">
        <f t="shared" si="65"/>
        <v>0</v>
      </c>
      <c r="BG203" s="158">
        <f t="shared" si="66"/>
        <v>0</v>
      </c>
      <c r="BH203" s="158">
        <f t="shared" si="67"/>
        <v>0</v>
      </c>
      <c r="BI203" s="158">
        <f t="shared" si="68"/>
        <v>0</v>
      </c>
      <c r="BJ203" s="20" t="s">
        <v>79</v>
      </c>
      <c r="BK203" s="158">
        <f t="shared" si="69"/>
        <v>0</v>
      </c>
      <c r="BL203" s="20" t="s">
        <v>744</v>
      </c>
      <c r="BM203" s="157" t="s">
        <v>7419</v>
      </c>
    </row>
    <row r="204" spans="1:65" s="12" customFormat="1" ht="20.85" customHeight="1">
      <c r="B204" s="132"/>
      <c r="D204" s="133" t="s">
        <v>71</v>
      </c>
      <c r="E204" s="143" t="s">
        <v>7210</v>
      </c>
      <c r="F204" s="143" t="s">
        <v>7420</v>
      </c>
      <c r="I204" s="135"/>
      <c r="J204" s="144">
        <f>BK204</f>
        <v>0</v>
      </c>
      <c r="L204" s="132"/>
      <c r="M204" s="137"/>
      <c r="N204" s="138"/>
      <c r="O204" s="138"/>
      <c r="P204" s="139">
        <f>P205</f>
        <v>0</v>
      </c>
      <c r="Q204" s="138"/>
      <c r="R204" s="139">
        <f>R205</f>
        <v>0</v>
      </c>
      <c r="S204" s="138"/>
      <c r="T204" s="140">
        <f>T205</f>
        <v>0</v>
      </c>
      <c r="AR204" s="133" t="s">
        <v>109</v>
      </c>
      <c r="AT204" s="141" t="s">
        <v>71</v>
      </c>
      <c r="AU204" s="141" t="s">
        <v>81</v>
      </c>
      <c r="AY204" s="133" t="s">
        <v>195</v>
      </c>
      <c r="BK204" s="142">
        <f>BK205</f>
        <v>0</v>
      </c>
    </row>
    <row r="205" spans="1:65" s="2" customFormat="1" ht="14.45" customHeight="1">
      <c r="A205" s="35"/>
      <c r="B205" s="145"/>
      <c r="C205" s="146" t="s">
        <v>873</v>
      </c>
      <c r="D205" s="146" t="s">
        <v>197</v>
      </c>
      <c r="E205" s="147" t="s">
        <v>7421</v>
      </c>
      <c r="F205" s="148" t="s">
        <v>7422</v>
      </c>
      <c r="G205" s="149" t="s">
        <v>4995</v>
      </c>
      <c r="H205" s="150">
        <v>1</v>
      </c>
      <c r="I205" s="151"/>
      <c r="J205" s="152">
        <f>ROUND(I205*H205,2)</f>
        <v>0</v>
      </c>
      <c r="K205" s="148" t="s">
        <v>3</v>
      </c>
      <c r="L205" s="36"/>
      <c r="M205" s="153" t="s">
        <v>3</v>
      </c>
      <c r="N205" s="154" t="s">
        <v>43</v>
      </c>
      <c r="O205" s="56"/>
      <c r="P205" s="155">
        <f>O205*H205</f>
        <v>0</v>
      </c>
      <c r="Q205" s="155">
        <v>0</v>
      </c>
      <c r="R205" s="155">
        <f>Q205*H205</f>
        <v>0</v>
      </c>
      <c r="S205" s="155">
        <v>0</v>
      </c>
      <c r="T205" s="156">
        <f>S205*H205</f>
        <v>0</v>
      </c>
      <c r="U205" s="35"/>
      <c r="V205" s="35"/>
      <c r="W205" s="35"/>
      <c r="X205" s="35"/>
      <c r="Y205" s="35"/>
      <c r="Z205" s="35"/>
      <c r="AA205" s="35"/>
      <c r="AB205" s="35"/>
      <c r="AC205" s="35"/>
      <c r="AD205" s="35"/>
      <c r="AE205" s="35"/>
      <c r="AR205" s="157" t="s">
        <v>744</v>
      </c>
      <c r="AT205" s="157" t="s">
        <v>197</v>
      </c>
      <c r="AU205" s="157" t="s">
        <v>109</v>
      </c>
      <c r="AY205" s="20" t="s">
        <v>195</v>
      </c>
      <c r="BE205" s="158">
        <f>IF(N205="základní",J205,0)</f>
        <v>0</v>
      </c>
      <c r="BF205" s="158">
        <f>IF(N205="snížená",J205,0)</f>
        <v>0</v>
      </c>
      <c r="BG205" s="158">
        <f>IF(N205="zákl. přenesená",J205,0)</f>
        <v>0</v>
      </c>
      <c r="BH205" s="158">
        <f>IF(N205="sníž. přenesená",J205,0)</f>
        <v>0</v>
      </c>
      <c r="BI205" s="158">
        <f>IF(N205="nulová",J205,0)</f>
        <v>0</v>
      </c>
      <c r="BJ205" s="20" t="s">
        <v>79</v>
      </c>
      <c r="BK205" s="158">
        <f>ROUND(I205*H205,2)</f>
        <v>0</v>
      </c>
      <c r="BL205" s="20" t="s">
        <v>744</v>
      </c>
      <c r="BM205" s="157" t="s">
        <v>7423</v>
      </c>
    </row>
    <row r="206" spans="1:65" s="12" customFormat="1" ht="20.85" customHeight="1">
      <c r="B206" s="132"/>
      <c r="D206" s="133" t="s">
        <v>71</v>
      </c>
      <c r="E206" s="143" t="s">
        <v>7213</v>
      </c>
      <c r="F206" s="143" t="s">
        <v>7424</v>
      </c>
      <c r="I206" s="135"/>
      <c r="J206" s="144">
        <f>BK206</f>
        <v>0</v>
      </c>
      <c r="L206" s="132"/>
      <c r="M206" s="137"/>
      <c r="N206" s="138"/>
      <c r="O206" s="138"/>
      <c r="P206" s="139">
        <f>SUM(P207:P212)</f>
        <v>0</v>
      </c>
      <c r="Q206" s="138"/>
      <c r="R206" s="139">
        <f>SUM(R207:R212)</f>
        <v>0</v>
      </c>
      <c r="S206" s="138"/>
      <c r="T206" s="140">
        <f>SUM(T207:T212)</f>
        <v>0</v>
      </c>
      <c r="AR206" s="133" t="s">
        <v>109</v>
      </c>
      <c r="AT206" s="141" t="s">
        <v>71</v>
      </c>
      <c r="AU206" s="141" t="s">
        <v>81</v>
      </c>
      <c r="AY206" s="133" t="s">
        <v>195</v>
      </c>
      <c r="BK206" s="142">
        <f>SUM(BK207:BK212)</f>
        <v>0</v>
      </c>
    </row>
    <row r="207" spans="1:65" s="2" customFormat="1" ht="14.45" customHeight="1">
      <c r="A207" s="35"/>
      <c r="B207" s="145"/>
      <c r="C207" s="188" t="s">
        <v>878</v>
      </c>
      <c r="D207" s="188" t="s">
        <v>282</v>
      </c>
      <c r="E207" s="189" t="s">
        <v>7425</v>
      </c>
      <c r="F207" s="190" t="s">
        <v>7426</v>
      </c>
      <c r="G207" s="191" t="s">
        <v>321</v>
      </c>
      <c r="H207" s="192">
        <v>3030</v>
      </c>
      <c r="I207" s="193"/>
      <c r="J207" s="194">
        <f t="shared" ref="J207:J212" si="70">ROUND(I207*H207,2)</f>
        <v>0</v>
      </c>
      <c r="K207" s="190" t="s">
        <v>3</v>
      </c>
      <c r="L207" s="195"/>
      <c r="M207" s="196" t="s">
        <v>3</v>
      </c>
      <c r="N207" s="197" t="s">
        <v>43</v>
      </c>
      <c r="O207" s="56"/>
      <c r="P207" s="155">
        <f t="shared" ref="P207:P212" si="71">O207*H207</f>
        <v>0</v>
      </c>
      <c r="Q207" s="155">
        <v>0</v>
      </c>
      <c r="R207" s="155">
        <f t="shared" ref="R207:R212" si="72">Q207*H207</f>
        <v>0</v>
      </c>
      <c r="S207" s="155">
        <v>0</v>
      </c>
      <c r="T207" s="156">
        <f t="shared" ref="T207:T212" si="73">S207*H207</f>
        <v>0</v>
      </c>
      <c r="U207" s="35"/>
      <c r="V207" s="35"/>
      <c r="W207" s="35"/>
      <c r="X207" s="35"/>
      <c r="Y207" s="35"/>
      <c r="Z207" s="35"/>
      <c r="AA207" s="35"/>
      <c r="AB207" s="35"/>
      <c r="AC207" s="35"/>
      <c r="AD207" s="35"/>
      <c r="AE207" s="35"/>
      <c r="AR207" s="157" t="s">
        <v>2180</v>
      </c>
      <c r="AT207" s="157" t="s">
        <v>282</v>
      </c>
      <c r="AU207" s="157" t="s">
        <v>109</v>
      </c>
      <c r="AY207" s="20" t="s">
        <v>195</v>
      </c>
      <c r="BE207" s="158">
        <f t="shared" ref="BE207:BE212" si="74">IF(N207="základní",J207,0)</f>
        <v>0</v>
      </c>
      <c r="BF207" s="158">
        <f t="shared" ref="BF207:BF212" si="75">IF(N207="snížená",J207,0)</f>
        <v>0</v>
      </c>
      <c r="BG207" s="158">
        <f t="shared" ref="BG207:BG212" si="76">IF(N207="zákl. přenesená",J207,0)</f>
        <v>0</v>
      </c>
      <c r="BH207" s="158">
        <f t="shared" ref="BH207:BH212" si="77">IF(N207="sníž. přenesená",J207,0)</f>
        <v>0</v>
      </c>
      <c r="BI207" s="158">
        <f t="shared" ref="BI207:BI212" si="78">IF(N207="nulová",J207,0)</f>
        <v>0</v>
      </c>
      <c r="BJ207" s="20" t="s">
        <v>79</v>
      </c>
      <c r="BK207" s="158">
        <f t="shared" ref="BK207:BK212" si="79">ROUND(I207*H207,2)</f>
        <v>0</v>
      </c>
      <c r="BL207" s="20" t="s">
        <v>744</v>
      </c>
      <c r="BM207" s="157" t="s">
        <v>7427</v>
      </c>
    </row>
    <row r="208" spans="1:65" s="2" customFormat="1" ht="14.45" customHeight="1">
      <c r="A208" s="35"/>
      <c r="B208" s="145"/>
      <c r="C208" s="188" t="s">
        <v>900</v>
      </c>
      <c r="D208" s="188" t="s">
        <v>282</v>
      </c>
      <c r="E208" s="189" t="s">
        <v>7428</v>
      </c>
      <c r="F208" s="190" t="s">
        <v>7429</v>
      </c>
      <c r="G208" s="191" t="s">
        <v>321</v>
      </c>
      <c r="H208" s="192">
        <v>810</v>
      </c>
      <c r="I208" s="193"/>
      <c r="J208" s="194">
        <f t="shared" si="70"/>
        <v>0</v>
      </c>
      <c r="K208" s="190" t="s">
        <v>3</v>
      </c>
      <c r="L208" s="195"/>
      <c r="M208" s="196" t="s">
        <v>3</v>
      </c>
      <c r="N208" s="197" t="s">
        <v>43</v>
      </c>
      <c r="O208" s="56"/>
      <c r="P208" s="155">
        <f t="shared" si="71"/>
        <v>0</v>
      </c>
      <c r="Q208" s="155">
        <v>0</v>
      </c>
      <c r="R208" s="155">
        <f t="shared" si="72"/>
        <v>0</v>
      </c>
      <c r="S208" s="155">
        <v>0</v>
      </c>
      <c r="T208" s="156">
        <f t="shared" si="73"/>
        <v>0</v>
      </c>
      <c r="U208" s="35"/>
      <c r="V208" s="35"/>
      <c r="W208" s="35"/>
      <c r="X208" s="35"/>
      <c r="Y208" s="35"/>
      <c r="Z208" s="35"/>
      <c r="AA208" s="35"/>
      <c r="AB208" s="35"/>
      <c r="AC208" s="35"/>
      <c r="AD208" s="35"/>
      <c r="AE208" s="35"/>
      <c r="AR208" s="157" t="s">
        <v>2180</v>
      </c>
      <c r="AT208" s="157" t="s">
        <v>282</v>
      </c>
      <c r="AU208" s="157" t="s">
        <v>109</v>
      </c>
      <c r="AY208" s="20" t="s">
        <v>195</v>
      </c>
      <c r="BE208" s="158">
        <f t="shared" si="74"/>
        <v>0</v>
      </c>
      <c r="BF208" s="158">
        <f t="shared" si="75"/>
        <v>0</v>
      </c>
      <c r="BG208" s="158">
        <f t="shared" si="76"/>
        <v>0</v>
      </c>
      <c r="BH208" s="158">
        <f t="shared" si="77"/>
        <v>0</v>
      </c>
      <c r="BI208" s="158">
        <f t="shared" si="78"/>
        <v>0</v>
      </c>
      <c r="BJ208" s="20" t="s">
        <v>79</v>
      </c>
      <c r="BK208" s="158">
        <f t="shared" si="79"/>
        <v>0</v>
      </c>
      <c r="BL208" s="20" t="s">
        <v>744</v>
      </c>
      <c r="BM208" s="157" t="s">
        <v>7430</v>
      </c>
    </row>
    <row r="209" spans="1:65" s="2" customFormat="1" ht="14.45" customHeight="1">
      <c r="A209" s="35"/>
      <c r="B209" s="145"/>
      <c r="C209" s="188" t="s">
        <v>913</v>
      </c>
      <c r="D209" s="188" t="s">
        <v>282</v>
      </c>
      <c r="E209" s="189" t="s">
        <v>7431</v>
      </c>
      <c r="F209" s="190" t="s">
        <v>7432</v>
      </c>
      <c r="G209" s="191" t="s">
        <v>321</v>
      </c>
      <c r="H209" s="192">
        <v>500</v>
      </c>
      <c r="I209" s="193"/>
      <c r="J209" s="194">
        <f t="shared" si="70"/>
        <v>0</v>
      </c>
      <c r="K209" s="190" t="s">
        <v>3</v>
      </c>
      <c r="L209" s="195"/>
      <c r="M209" s="196" t="s">
        <v>3</v>
      </c>
      <c r="N209" s="197" t="s">
        <v>43</v>
      </c>
      <c r="O209" s="56"/>
      <c r="P209" s="155">
        <f t="shared" si="71"/>
        <v>0</v>
      </c>
      <c r="Q209" s="155">
        <v>0</v>
      </c>
      <c r="R209" s="155">
        <f t="shared" si="72"/>
        <v>0</v>
      </c>
      <c r="S209" s="155">
        <v>0</v>
      </c>
      <c r="T209" s="156">
        <f t="shared" si="73"/>
        <v>0</v>
      </c>
      <c r="U209" s="35"/>
      <c r="V209" s="35"/>
      <c r="W209" s="35"/>
      <c r="X209" s="35"/>
      <c r="Y209" s="35"/>
      <c r="Z209" s="35"/>
      <c r="AA209" s="35"/>
      <c r="AB209" s="35"/>
      <c r="AC209" s="35"/>
      <c r="AD209" s="35"/>
      <c r="AE209" s="35"/>
      <c r="AR209" s="157" t="s">
        <v>2180</v>
      </c>
      <c r="AT209" s="157" t="s">
        <v>282</v>
      </c>
      <c r="AU209" s="157" t="s">
        <v>109</v>
      </c>
      <c r="AY209" s="20" t="s">
        <v>195</v>
      </c>
      <c r="BE209" s="158">
        <f t="shared" si="74"/>
        <v>0</v>
      </c>
      <c r="BF209" s="158">
        <f t="shared" si="75"/>
        <v>0</v>
      </c>
      <c r="BG209" s="158">
        <f t="shared" si="76"/>
        <v>0</v>
      </c>
      <c r="BH209" s="158">
        <f t="shared" si="77"/>
        <v>0</v>
      </c>
      <c r="BI209" s="158">
        <f t="shared" si="78"/>
        <v>0</v>
      </c>
      <c r="BJ209" s="20" t="s">
        <v>79</v>
      </c>
      <c r="BK209" s="158">
        <f t="shared" si="79"/>
        <v>0</v>
      </c>
      <c r="BL209" s="20" t="s">
        <v>744</v>
      </c>
      <c r="BM209" s="157" t="s">
        <v>7433</v>
      </c>
    </row>
    <row r="210" spans="1:65" s="2" customFormat="1" ht="14.45" customHeight="1">
      <c r="A210" s="35"/>
      <c r="B210" s="145"/>
      <c r="C210" s="188" t="s">
        <v>962</v>
      </c>
      <c r="D210" s="188" t="s">
        <v>282</v>
      </c>
      <c r="E210" s="189" t="s">
        <v>7434</v>
      </c>
      <c r="F210" s="190" t="s">
        <v>7435</v>
      </c>
      <c r="G210" s="191" t="s">
        <v>321</v>
      </c>
      <c r="H210" s="192">
        <v>3240</v>
      </c>
      <c r="I210" s="193"/>
      <c r="J210" s="194">
        <f t="shared" si="70"/>
        <v>0</v>
      </c>
      <c r="K210" s="190" t="s">
        <v>3</v>
      </c>
      <c r="L210" s="195"/>
      <c r="M210" s="196" t="s">
        <v>3</v>
      </c>
      <c r="N210" s="197" t="s">
        <v>43</v>
      </c>
      <c r="O210" s="56"/>
      <c r="P210" s="155">
        <f t="shared" si="71"/>
        <v>0</v>
      </c>
      <c r="Q210" s="155">
        <v>0</v>
      </c>
      <c r="R210" s="155">
        <f t="shared" si="72"/>
        <v>0</v>
      </c>
      <c r="S210" s="155">
        <v>0</v>
      </c>
      <c r="T210" s="156">
        <f t="shared" si="73"/>
        <v>0</v>
      </c>
      <c r="U210" s="35"/>
      <c r="V210" s="35"/>
      <c r="W210" s="35"/>
      <c r="X210" s="35"/>
      <c r="Y210" s="35"/>
      <c r="Z210" s="35"/>
      <c r="AA210" s="35"/>
      <c r="AB210" s="35"/>
      <c r="AC210" s="35"/>
      <c r="AD210" s="35"/>
      <c r="AE210" s="35"/>
      <c r="AR210" s="157" t="s">
        <v>2180</v>
      </c>
      <c r="AT210" s="157" t="s">
        <v>282</v>
      </c>
      <c r="AU210" s="157" t="s">
        <v>109</v>
      </c>
      <c r="AY210" s="20" t="s">
        <v>195</v>
      </c>
      <c r="BE210" s="158">
        <f t="shared" si="74"/>
        <v>0</v>
      </c>
      <c r="BF210" s="158">
        <f t="shared" si="75"/>
        <v>0</v>
      </c>
      <c r="BG210" s="158">
        <f t="shared" si="76"/>
        <v>0</v>
      </c>
      <c r="BH210" s="158">
        <f t="shared" si="77"/>
        <v>0</v>
      </c>
      <c r="BI210" s="158">
        <f t="shared" si="78"/>
        <v>0</v>
      </c>
      <c r="BJ210" s="20" t="s">
        <v>79</v>
      </c>
      <c r="BK210" s="158">
        <f t="shared" si="79"/>
        <v>0</v>
      </c>
      <c r="BL210" s="20" t="s">
        <v>744</v>
      </c>
      <c r="BM210" s="157" t="s">
        <v>7436</v>
      </c>
    </row>
    <row r="211" spans="1:65" s="2" customFormat="1" ht="14.45" customHeight="1">
      <c r="A211" s="35"/>
      <c r="B211" s="145"/>
      <c r="C211" s="188" t="s">
        <v>967</v>
      </c>
      <c r="D211" s="188" t="s">
        <v>282</v>
      </c>
      <c r="E211" s="189" t="s">
        <v>7437</v>
      </c>
      <c r="F211" s="190" t="s">
        <v>7438</v>
      </c>
      <c r="G211" s="191" t="s">
        <v>321</v>
      </c>
      <c r="H211" s="192">
        <v>40</v>
      </c>
      <c r="I211" s="193"/>
      <c r="J211" s="194">
        <f t="shared" si="70"/>
        <v>0</v>
      </c>
      <c r="K211" s="190" t="s">
        <v>3</v>
      </c>
      <c r="L211" s="195"/>
      <c r="M211" s="196" t="s">
        <v>3</v>
      </c>
      <c r="N211" s="197" t="s">
        <v>43</v>
      </c>
      <c r="O211" s="56"/>
      <c r="P211" s="155">
        <f t="shared" si="71"/>
        <v>0</v>
      </c>
      <c r="Q211" s="155">
        <v>0</v>
      </c>
      <c r="R211" s="155">
        <f t="shared" si="72"/>
        <v>0</v>
      </c>
      <c r="S211" s="155">
        <v>0</v>
      </c>
      <c r="T211" s="156">
        <f t="shared" si="73"/>
        <v>0</v>
      </c>
      <c r="U211" s="35"/>
      <c r="V211" s="35"/>
      <c r="W211" s="35"/>
      <c r="X211" s="35"/>
      <c r="Y211" s="35"/>
      <c r="Z211" s="35"/>
      <c r="AA211" s="35"/>
      <c r="AB211" s="35"/>
      <c r="AC211" s="35"/>
      <c r="AD211" s="35"/>
      <c r="AE211" s="35"/>
      <c r="AR211" s="157" t="s">
        <v>2180</v>
      </c>
      <c r="AT211" s="157" t="s">
        <v>282</v>
      </c>
      <c r="AU211" s="157" t="s">
        <v>109</v>
      </c>
      <c r="AY211" s="20" t="s">
        <v>195</v>
      </c>
      <c r="BE211" s="158">
        <f t="shared" si="74"/>
        <v>0</v>
      </c>
      <c r="BF211" s="158">
        <f t="shared" si="75"/>
        <v>0</v>
      </c>
      <c r="BG211" s="158">
        <f t="shared" si="76"/>
        <v>0</v>
      </c>
      <c r="BH211" s="158">
        <f t="shared" si="77"/>
        <v>0</v>
      </c>
      <c r="BI211" s="158">
        <f t="shared" si="78"/>
        <v>0</v>
      </c>
      <c r="BJ211" s="20" t="s">
        <v>79</v>
      </c>
      <c r="BK211" s="158">
        <f t="shared" si="79"/>
        <v>0</v>
      </c>
      <c r="BL211" s="20" t="s">
        <v>744</v>
      </c>
      <c r="BM211" s="157" t="s">
        <v>7439</v>
      </c>
    </row>
    <row r="212" spans="1:65" s="2" customFormat="1" ht="14.45" customHeight="1">
      <c r="A212" s="35"/>
      <c r="B212" s="145"/>
      <c r="C212" s="188" t="s">
        <v>971</v>
      </c>
      <c r="D212" s="188" t="s">
        <v>282</v>
      </c>
      <c r="E212" s="189" t="s">
        <v>7440</v>
      </c>
      <c r="F212" s="190" t="s">
        <v>7441</v>
      </c>
      <c r="G212" s="191" t="s">
        <v>321</v>
      </c>
      <c r="H212" s="192">
        <v>350</v>
      </c>
      <c r="I212" s="193"/>
      <c r="J212" s="194">
        <f t="shared" si="70"/>
        <v>0</v>
      </c>
      <c r="K212" s="190" t="s">
        <v>3</v>
      </c>
      <c r="L212" s="195"/>
      <c r="M212" s="218" t="s">
        <v>3</v>
      </c>
      <c r="N212" s="219" t="s">
        <v>43</v>
      </c>
      <c r="O212" s="205"/>
      <c r="P212" s="206">
        <f t="shared" si="71"/>
        <v>0</v>
      </c>
      <c r="Q212" s="206">
        <v>0</v>
      </c>
      <c r="R212" s="206">
        <f t="shared" si="72"/>
        <v>0</v>
      </c>
      <c r="S212" s="206">
        <v>0</v>
      </c>
      <c r="T212" s="207">
        <f t="shared" si="73"/>
        <v>0</v>
      </c>
      <c r="U212" s="35"/>
      <c r="V212" s="35"/>
      <c r="W212" s="35"/>
      <c r="X212" s="35"/>
      <c r="Y212" s="35"/>
      <c r="Z212" s="35"/>
      <c r="AA212" s="35"/>
      <c r="AB212" s="35"/>
      <c r="AC212" s="35"/>
      <c r="AD212" s="35"/>
      <c r="AE212" s="35"/>
      <c r="AR212" s="157" t="s">
        <v>2180</v>
      </c>
      <c r="AT212" s="157" t="s">
        <v>282</v>
      </c>
      <c r="AU212" s="157" t="s">
        <v>109</v>
      </c>
      <c r="AY212" s="20" t="s">
        <v>195</v>
      </c>
      <c r="BE212" s="158">
        <f t="shared" si="74"/>
        <v>0</v>
      </c>
      <c r="BF212" s="158">
        <f t="shared" si="75"/>
        <v>0</v>
      </c>
      <c r="BG212" s="158">
        <f t="shared" si="76"/>
        <v>0</v>
      </c>
      <c r="BH212" s="158">
        <f t="shared" si="77"/>
        <v>0</v>
      </c>
      <c r="BI212" s="158">
        <f t="shared" si="78"/>
        <v>0</v>
      </c>
      <c r="BJ212" s="20" t="s">
        <v>79</v>
      </c>
      <c r="BK212" s="158">
        <f t="shared" si="79"/>
        <v>0</v>
      </c>
      <c r="BL212" s="20" t="s">
        <v>744</v>
      </c>
      <c r="BM212" s="157" t="s">
        <v>7442</v>
      </c>
    </row>
    <row r="213" spans="1:65" s="2" customFormat="1" ht="6.95" customHeight="1">
      <c r="A213" s="35"/>
      <c r="B213" s="45"/>
      <c r="C213" s="46"/>
      <c r="D213" s="46"/>
      <c r="E213" s="46"/>
      <c r="F213" s="46"/>
      <c r="G213" s="46"/>
      <c r="H213" s="46"/>
      <c r="I213" s="46"/>
      <c r="J213" s="46"/>
      <c r="K213" s="46"/>
      <c r="L213" s="36"/>
      <c r="M213" s="35"/>
      <c r="O213" s="35"/>
      <c r="P213" s="35"/>
      <c r="Q213" s="35"/>
      <c r="R213" s="35"/>
      <c r="S213" s="35"/>
      <c r="T213" s="35"/>
      <c r="U213" s="35"/>
      <c r="V213" s="35"/>
      <c r="W213" s="35"/>
      <c r="X213" s="35"/>
      <c r="Y213" s="35"/>
      <c r="Z213" s="35"/>
      <c r="AA213" s="35"/>
      <c r="AB213" s="35"/>
      <c r="AC213" s="35"/>
      <c r="AD213" s="35"/>
      <c r="AE213" s="35"/>
    </row>
  </sheetData>
  <autoFilter ref="C101:K212" xr:uid="{00000000-0009-0000-0000-000007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110</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ht="12.75">
      <c r="B8" s="23"/>
      <c r="D8" s="30" t="s">
        <v>137</v>
      </c>
      <c r="L8" s="23"/>
    </row>
    <row r="9" spans="1:46" s="1" customFormat="1" ht="16.5" customHeight="1">
      <c r="B9" s="23"/>
      <c r="E9" s="352" t="s">
        <v>138</v>
      </c>
      <c r="F9" s="326"/>
      <c r="G9" s="326"/>
      <c r="H9" s="326"/>
      <c r="L9" s="23"/>
    </row>
    <row r="10" spans="1:46" s="1" customFormat="1" ht="12" customHeight="1">
      <c r="B10" s="23"/>
      <c r="D10" s="30" t="s">
        <v>139</v>
      </c>
      <c r="L10" s="23"/>
    </row>
    <row r="11" spans="1:46" s="2" customFormat="1" ht="16.5" customHeight="1">
      <c r="A11" s="35"/>
      <c r="B11" s="36"/>
      <c r="C11" s="35"/>
      <c r="D11" s="35"/>
      <c r="E11" s="355" t="s">
        <v>7443</v>
      </c>
      <c r="F11" s="351"/>
      <c r="G11" s="351"/>
      <c r="H11" s="351"/>
      <c r="I11" s="35"/>
      <c r="J11" s="35"/>
      <c r="K11" s="35"/>
      <c r="L11" s="97"/>
      <c r="S11" s="35"/>
      <c r="T11" s="35"/>
      <c r="U11" s="35"/>
      <c r="V11" s="35"/>
      <c r="W11" s="35"/>
      <c r="X11" s="35"/>
      <c r="Y11" s="35"/>
      <c r="Z11" s="35"/>
      <c r="AA11" s="35"/>
      <c r="AB11" s="35"/>
      <c r="AC11" s="35"/>
      <c r="AD11" s="35"/>
      <c r="AE11" s="35"/>
    </row>
    <row r="12" spans="1:46" s="2" customFormat="1" ht="12" customHeight="1">
      <c r="A12" s="35"/>
      <c r="B12" s="36"/>
      <c r="C12" s="35"/>
      <c r="D12" s="30" t="s">
        <v>7444</v>
      </c>
      <c r="E12" s="35"/>
      <c r="F12" s="35"/>
      <c r="G12" s="35"/>
      <c r="H12" s="35"/>
      <c r="I12" s="35"/>
      <c r="J12" s="35"/>
      <c r="K12" s="35"/>
      <c r="L12" s="97"/>
      <c r="S12" s="35"/>
      <c r="T12" s="35"/>
      <c r="U12" s="35"/>
      <c r="V12" s="35"/>
      <c r="W12" s="35"/>
      <c r="X12" s="35"/>
      <c r="Y12" s="35"/>
      <c r="Z12" s="35"/>
      <c r="AA12" s="35"/>
      <c r="AB12" s="35"/>
      <c r="AC12" s="35"/>
      <c r="AD12" s="35"/>
      <c r="AE12" s="35"/>
    </row>
    <row r="13" spans="1:46" s="2" customFormat="1" ht="16.5" customHeight="1">
      <c r="A13" s="35"/>
      <c r="B13" s="36"/>
      <c r="C13" s="35"/>
      <c r="D13" s="35"/>
      <c r="E13" s="347" t="s">
        <v>7445</v>
      </c>
      <c r="F13" s="351"/>
      <c r="G13" s="351"/>
      <c r="H13" s="351"/>
      <c r="I13" s="35"/>
      <c r="J13" s="35"/>
      <c r="K13" s="35"/>
      <c r="L13" s="97"/>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97"/>
      <c r="S14" s="35"/>
      <c r="T14" s="35"/>
      <c r="U14" s="35"/>
      <c r="V14" s="35"/>
      <c r="W14" s="35"/>
      <c r="X14" s="35"/>
      <c r="Y14" s="35"/>
      <c r="Z14" s="35"/>
      <c r="AA14" s="35"/>
      <c r="AB14" s="35"/>
      <c r="AC14" s="35"/>
      <c r="AD14" s="35"/>
      <c r="AE14" s="35"/>
    </row>
    <row r="15" spans="1:46" s="2" customFormat="1" ht="12" customHeight="1">
      <c r="A15" s="35"/>
      <c r="B15" s="36"/>
      <c r="C15" s="35"/>
      <c r="D15" s="30" t="s">
        <v>19</v>
      </c>
      <c r="E15" s="35"/>
      <c r="F15" s="28" t="s">
        <v>3</v>
      </c>
      <c r="G15" s="35"/>
      <c r="H15" s="35"/>
      <c r="I15" s="30" t="s">
        <v>21</v>
      </c>
      <c r="J15" s="28" t="s">
        <v>3</v>
      </c>
      <c r="K15" s="35"/>
      <c r="L15" s="97"/>
      <c r="S15" s="35"/>
      <c r="T15" s="35"/>
      <c r="U15" s="35"/>
      <c r="V15" s="35"/>
      <c r="W15" s="35"/>
      <c r="X15" s="35"/>
      <c r="Y15" s="35"/>
      <c r="Z15" s="35"/>
      <c r="AA15" s="35"/>
      <c r="AB15" s="35"/>
      <c r="AC15" s="35"/>
      <c r="AD15" s="35"/>
      <c r="AE15" s="35"/>
    </row>
    <row r="16" spans="1:46" s="2" customFormat="1" ht="12" customHeight="1">
      <c r="A16" s="35"/>
      <c r="B16" s="36"/>
      <c r="C16" s="35"/>
      <c r="D16" s="30" t="s">
        <v>22</v>
      </c>
      <c r="E16" s="35"/>
      <c r="F16" s="28" t="s">
        <v>23</v>
      </c>
      <c r="G16" s="35"/>
      <c r="H16" s="35"/>
      <c r="I16" s="30" t="s">
        <v>24</v>
      </c>
      <c r="J16" s="53" t="str">
        <f>'Rekapitulace stavby'!AN8</f>
        <v>25. 1. 2020</v>
      </c>
      <c r="K16" s="35"/>
      <c r="L16" s="97"/>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97"/>
      <c r="S17" s="35"/>
      <c r="T17" s="35"/>
      <c r="U17" s="35"/>
      <c r="V17" s="35"/>
      <c r="W17" s="35"/>
      <c r="X17" s="35"/>
      <c r="Y17" s="35"/>
      <c r="Z17" s="35"/>
      <c r="AA17" s="35"/>
      <c r="AB17" s="35"/>
      <c r="AC17" s="35"/>
      <c r="AD17" s="35"/>
      <c r="AE17" s="35"/>
    </row>
    <row r="18" spans="1:31" s="2" customFormat="1" ht="12" customHeight="1">
      <c r="A18" s="35"/>
      <c r="B18" s="36"/>
      <c r="C18" s="35"/>
      <c r="D18" s="30" t="s">
        <v>26</v>
      </c>
      <c r="E18" s="35"/>
      <c r="F18" s="35"/>
      <c r="G18" s="35"/>
      <c r="H18" s="35"/>
      <c r="I18" s="30" t="s">
        <v>27</v>
      </c>
      <c r="J18" s="28" t="str">
        <f>IF('Rekapitulace stavby'!AN10="","",'Rekapitulace stavby'!AN10)</f>
        <v/>
      </c>
      <c r="K18" s="35"/>
      <c r="L18" s="97"/>
      <c r="S18" s="35"/>
      <c r="T18" s="35"/>
      <c r="U18" s="35"/>
      <c r="V18" s="35"/>
      <c r="W18" s="35"/>
      <c r="X18" s="35"/>
      <c r="Y18" s="35"/>
      <c r="Z18" s="35"/>
      <c r="AA18" s="35"/>
      <c r="AB18" s="35"/>
      <c r="AC18" s="35"/>
      <c r="AD18" s="35"/>
      <c r="AE18" s="35"/>
    </row>
    <row r="19" spans="1:31" s="2" customFormat="1" ht="18" customHeight="1">
      <c r="A19" s="35"/>
      <c r="B19" s="36"/>
      <c r="C19" s="35"/>
      <c r="D19" s="35"/>
      <c r="E19" s="28" t="str">
        <f>IF('Rekapitulace stavby'!E11="","",'Rekapitulace stavby'!E11)</f>
        <v xml:space="preserve"> </v>
      </c>
      <c r="F19" s="35"/>
      <c r="G19" s="35"/>
      <c r="H19" s="35"/>
      <c r="I19" s="30" t="s">
        <v>29</v>
      </c>
      <c r="J19" s="28" t="str">
        <f>IF('Rekapitulace stavby'!AN11="","",'Rekapitulace stavby'!AN11)</f>
        <v/>
      </c>
      <c r="K19" s="35"/>
      <c r="L19" s="97"/>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97"/>
      <c r="S20" s="35"/>
      <c r="T20" s="35"/>
      <c r="U20" s="35"/>
      <c r="V20" s="35"/>
      <c r="W20" s="35"/>
      <c r="X20" s="35"/>
      <c r="Y20" s="35"/>
      <c r="Z20" s="35"/>
      <c r="AA20" s="35"/>
      <c r="AB20" s="35"/>
      <c r="AC20" s="35"/>
      <c r="AD20" s="35"/>
      <c r="AE20" s="35"/>
    </row>
    <row r="21" spans="1:31" s="2" customFormat="1" ht="12" customHeight="1">
      <c r="A21" s="35"/>
      <c r="B21" s="36"/>
      <c r="C21" s="35"/>
      <c r="D21" s="30" t="s">
        <v>30</v>
      </c>
      <c r="E21" s="35"/>
      <c r="F21" s="35"/>
      <c r="G21" s="35"/>
      <c r="H21" s="35"/>
      <c r="I21" s="30" t="s">
        <v>27</v>
      </c>
      <c r="J21" s="31" t="str">
        <f>'Rekapitulace stavby'!AN13</f>
        <v>Vyplň údaj</v>
      </c>
      <c r="K21" s="35"/>
      <c r="L21" s="97"/>
      <c r="S21" s="35"/>
      <c r="T21" s="35"/>
      <c r="U21" s="35"/>
      <c r="V21" s="35"/>
      <c r="W21" s="35"/>
      <c r="X21" s="35"/>
      <c r="Y21" s="35"/>
      <c r="Z21" s="35"/>
      <c r="AA21" s="35"/>
      <c r="AB21" s="35"/>
      <c r="AC21" s="35"/>
      <c r="AD21" s="35"/>
      <c r="AE21" s="35"/>
    </row>
    <row r="22" spans="1:31" s="2" customFormat="1" ht="18" customHeight="1">
      <c r="A22" s="35"/>
      <c r="B22" s="36"/>
      <c r="C22" s="35"/>
      <c r="D22" s="35"/>
      <c r="E22" s="354" t="str">
        <f>'Rekapitulace stavby'!E14</f>
        <v>Vyplň údaj</v>
      </c>
      <c r="F22" s="338"/>
      <c r="G22" s="338"/>
      <c r="H22" s="338"/>
      <c r="I22" s="30" t="s">
        <v>29</v>
      </c>
      <c r="J22" s="31" t="str">
        <f>'Rekapitulace stavby'!AN14</f>
        <v>Vyplň údaj</v>
      </c>
      <c r="K22" s="35"/>
      <c r="L22" s="97"/>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97"/>
      <c r="S23" s="35"/>
      <c r="T23" s="35"/>
      <c r="U23" s="35"/>
      <c r="V23" s="35"/>
      <c r="W23" s="35"/>
      <c r="X23" s="35"/>
      <c r="Y23" s="35"/>
      <c r="Z23" s="35"/>
      <c r="AA23" s="35"/>
      <c r="AB23" s="35"/>
      <c r="AC23" s="35"/>
      <c r="AD23" s="35"/>
      <c r="AE23" s="35"/>
    </row>
    <row r="24" spans="1:31" s="2" customFormat="1" ht="12" customHeight="1">
      <c r="A24" s="35"/>
      <c r="B24" s="36"/>
      <c r="C24" s="35"/>
      <c r="D24" s="30" t="s">
        <v>32</v>
      </c>
      <c r="E24" s="35"/>
      <c r="F24" s="35"/>
      <c r="G24" s="35"/>
      <c r="H24" s="35"/>
      <c r="I24" s="30" t="s">
        <v>27</v>
      </c>
      <c r="J24" s="28" t="s">
        <v>3</v>
      </c>
      <c r="K24" s="35"/>
      <c r="L24" s="97"/>
      <c r="S24" s="35"/>
      <c r="T24" s="35"/>
      <c r="U24" s="35"/>
      <c r="V24" s="35"/>
      <c r="W24" s="35"/>
      <c r="X24" s="35"/>
      <c r="Y24" s="35"/>
      <c r="Z24" s="35"/>
      <c r="AA24" s="35"/>
      <c r="AB24" s="35"/>
      <c r="AC24" s="35"/>
      <c r="AD24" s="35"/>
      <c r="AE24" s="35"/>
    </row>
    <row r="25" spans="1:31" s="2" customFormat="1" ht="18" customHeight="1">
      <c r="A25" s="35"/>
      <c r="B25" s="36"/>
      <c r="C25" s="35"/>
      <c r="D25" s="35"/>
      <c r="E25" s="28" t="s">
        <v>33</v>
      </c>
      <c r="F25" s="35"/>
      <c r="G25" s="35"/>
      <c r="H25" s="35"/>
      <c r="I25" s="30" t="s">
        <v>29</v>
      </c>
      <c r="J25" s="28" t="s">
        <v>3</v>
      </c>
      <c r="K25" s="35"/>
      <c r="L25" s="97"/>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97"/>
      <c r="S26" s="35"/>
      <c r="T26" s="35"/>
      <c r="U26" s="35"/>
      <c r="V26" s="35"/>
      <c r="W26" s="35"/>
      <c r="X26" s="35"/>
      <c r="Y26" s="35"/>
      <c r="Z26" s="35"/>
      <c r="AA26" s="35"/>
      <c r="AB26" s="35"/>
      <c r="AC26" s="35"/>
      <c r="AD26" s="35"/>
      <c r="AE26" s="35"/>
    </row>
    <row r="27" spans="1:31" s="2" customFormat="1" ht="12" customHeight="1">
      <c r="A27" s="35"/>
      <c r="B27" s="36"/>
      <c r="C27" s="35"/>
      <c r="D27" s="30" t="s">
        <v>35</v>
      </c>
      <c r="E27" s="35"/>
      <c r="F27" s="35"/>
      <c r="G27" s="35"/>
      <c r="H27" s="35"/>
      <c r="I27" s="30" t="s">
        <v>27</v>
      </c>
      <c r="J27" s="28" t="str">
        <f>IF('Rekapitulace stavby'!AN19="","",'Rekapitulace stavby'!AN19)</f>
        <v/>
      </c>
      <c r="K27" s="35"/>
      <c r="L27" s="97"/>
      <c r="S27" s="35"/>
      <c r="T27" s="35"/>
      <c r="U27" s="35"/>
      <c r="V27" s="35"/>
      <c r="W27" s="35"/>
      <c r="X27" s="35"/>
      <c r="Y27" s="35"/>
      <c r="Z27" s="35"/>
      <c r="AA27" s="35"/>
      <c r="AB27" s="35"/>
      <c r="AC27" s="35"/>
      <c r="AD27" s="35"/>
      <c r="AE27" s="35"/>
    </row>
    <row r="28" spans="1:31" s="2" customFormat="1" ht="18" customHeight="1">
      <c r="A28" s="35"/>
      <c r="B28" s="36"/>
      <c r="C28" s="35"/>
      <c r="D28" s="35"/>
      <c r="E28" s="28" t="str">
        <f>IF('Rekapitulace stavby'!E20="","",'Rekapitulace stavby'!E20)</f>
        <v xml:space="preserve"> </v>
      </c>
      <c r="F28" s="35"/>
      <c r="G28" s="35"/>
      <c r="H28" s="35"/>
      <c r="I28" s="30" t="s">
        <v>29</v>
      </c>
      <c r="J28" s="28" t="str">
        <f>IF('Rekapitulace stavby'!AN20="","",'Rekapitulace stavby'!AN20)</f>
        <v/>
      </c>
      <c r="K28" s="35"/>
      <c r="L28" s="97"/>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97"/>
      <c r="S29" s="35"/>
      <c r="T29" s="35"/>
      <c r="U29" s="35"/>
      <c r="V29" s="35"/>
      <c r="W29" s="35"/>
      <c r="X29" s="35"/>
      <c r="Y29" s="35"/>
      <c r="Z29" s="35"/>
      <c r="AA29" s="35"/>
      <c r="AB29" s="35"/>
      <c r="AC29" s="35"/>
      <c r="AD29" s="35"/>
      <c r="AE29" s="35"/>
    </row>
    <row r="30" spans="1:31" s="2" customFormat="1" ht="12" customHeight="1">
      <c r="A30" s="35"/>
      <c r="B30" s="36"/>
      <c r="C30" s="35"/>
      <c r="D30" s="30" t="s">
        <v>36</v>
      </c>
      <c r="E30" s="35"/>
      <c r="F30" s="35"/>
      <c r="G30" s="35"/>
      <c r="H30" s="35"/>
      <c r="I30" s="35"/>
      <c r="J30" s="35"/>
      <c r="K30" s="35"/>
      <c r="L30" s="97"/>
      <c r="S30" s="35"/>
      <c r="T30" s="35"/>
      <c r="U30" s="35"/>
      <c r="V30" s="35"/>
      <c r="W30" s="35"/>
      <c r="X30" s="35"/>
      <c r="Y30" s="35"/>
      <c r="Z30" s="35"/>
      <c r="AA30" s="35"/>
      <c r="AB30" s="35"/>
      <c r="AC30" s="35"/>
      <c r="AD30" s="35"/>
      <c r="AE30" s="35"/>
    </row>
    <row r="31" spans="1:31" s="8" customFormat="1" ht="83.25" customHeight="1">
      <c r="A31" s="98"/>
      <c r="B31" s="99"/>
      <c r="C31" s="98"/>
      <c r="D31" s="98"/>
      <c r="E31" s="342" t="s">
        <v>37</v>
      </c>
      <c r="F31" s="342"/>
      <c r="G31" s="342"/>
      <c r="H31" s="342"/>
      <c r="I31" s="98"/>
      <c r="J31" s="98"/>
      <c r="K31" s="98"/>
      <c r="L31" s="100"/>
      <c r="S31" s="98"/>
      <c r="T31" s="98"/>
      <c r="U31" s="98"/>
      <c r="V31" s="98"/>
      <c r="W31" s="98"/>
      <c r="X31" s="98"/>
      <c r="Y31" s="98"/>
      <c r="Z31" s="98"/>
      <c r="AA31" s="98"/>
      <c r="AB31" s="98"/>
      <c r="AC31" s="98"/>
      <c r="AD31" s="98"/>
      <c r="AE31" s="98"/>
    </row>
    <row r="32" spans="1:31" s="2" customFormat="1" ht="6.95" customHeight="1">
      <c r="A32" s="35"/>
      <c r="B32" s="36"/>
      <c r="C32" s="35"/>
      <c r="D32" s="35"/>
      <c r="E32" s="35"/>
      <c r="F32" s="35"/>
      <c r="G32" s="35"/>
      <c r="H32" s="35"/>
      <c r="I32" s="35"/>
      <c r="J32" s="35"/>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25.35" customHeight="1">
      <c r="A34" s="35"/>
      <c r="B34" s="36"/>
      <c r="C34" s="35"/>
      <c r="D34" s="101" t="s">
        <v>38</v>
      </c>
      <c r="E34" s="35"/>
      <c r="F34" s="35"/>
      <c r="G34" s="35"/>
      <c r="H34" s="35"/>
      <c r="I34" s="35"/>
      <c r="J34" s="69">
        <f>ROUND(J93, 2)</f>
        <v>0</v>
      </c>
      <c r="K34" s="35"/>
      <c r="L34" s="97"/>
      <c r="S34" s="35"/>
      <c r="T34" s="35"/>
      <c r="U34" s="35"/>
      <c r="V34" s="35"/>
      <c r="W34" s="35"/>
      <c r="X34" s="35"/>
      <c r="Y34" s="35"/>
      <c r="Z34" s="35"/>
      <c r="AA34" s="35"/>
      <c r="AB34" s="35"/>
      <c r="AC34" s="35"/>
      <c r="AD34" s="35"/>
      <c r="AE34" s="35"/>
    </row>
    <row r="35" spans="1:31" s="2" customFormat="1" ht="6.95" customHeight="1">
      <c r="A35" s="35"/>
      <c r="B35" s="36"/>
      <c r="C35" s="35"/>
      <c r="D35" s="64"/>
      <c r="E35" s="64"/>
      <c r="F35" s="64"/>
      <c r="G35" s="64"/>
      <c r="H35" s="64"/>
      <c r="I35" s="64"/>
      <c r="J35" s="64"/>
      <c r="K35" s="64"/>
      <c r="L35" s="97"/>
      <c r="S35" s="35"/>
      <c r="T35" s="35"/>
      <c r="U35" s="35"/>
      <c r="V35" s="35"/>
      <c r="W35" s="35"/>
      <c r="X35" s="35"/>
      <c r="Y35" s="35"/>
      <c r="Z35" s="35"/>
      <c r="AA35" s="35"/>
      <c r="AB35" s="35"/>
      <c r="AC35" s="35"/>
      <c r="AD35" s="35"/>
      <c r="AE35" s="35"/>
    </row>
    <row r="36" spans="1:31" s="2" customFormat="1" ht="14.45" customHeight="1">
      <c r="A36" s="35"/>
      <c r="B36" s="36"/>
      <c r="C36" s="35"/>
      <c r="D36" s="35"/>
      <c r="E36" s="35"/>
      <c r="F36" s="39" t="s">
        <v>40</v>
      </c>
      <c r="G36" s="35"/>
      <c r="H36" s="35"/>
      <c r="I36" s="39" t="s">
        <v>39</v>
      </c>
      <c r="J36" s="39" t="s">
        <v>41</v>
      </c>
      <c r="K36" s="35"/>
      <c r="L36" s="97"/>
      <c r="S36" s="35"/>
      <c r="T36" s="35"/>
      <c r="U36" s="35"/>
      <c r="V36" s="35"/>
      <c r="W36" s="35"/>
      <c r="X36" s="35"/>
      <c r="Y36" s="35"/>
      <c r="Z36" s="35"/>
      <c r="AA36" s="35"/>
      <c r="AB36" s="35"/>
      <c r="AC36" s="35"/>
      <c r="AD36" s="35"/>
      <c r="AE36" s="35"/>
    </row>
    <row r="37" spans="1:31" s="2" customFormat="1" ht="14.45" customHeight="1">
      <c r="A37" s="35"/>
      <c r="B37" s="36"/>
      <c r="C37" s="35"/>
      <c r="D37" s="102" t="s">
        <v>42</v>
      </c>
      <c r="E37" s="30" t="s">
        <v>43</v>
      </c>
      <c r="F37" s="103">
        <f>ROUND((SUM(BE93:BE147)),  2)</f>
        <v>0</v>
      </c>
      <c r="G37" s="35"/>
      <c r="H37" s="35"/>
      <c r="I37" s="104">
        <v>0.21</v>
      </c>
      <c r="J37" s="103">
        <f>ROUND(((SUM(BE93:BE147))*I37),  2)</f>
        <v>0</v>
      </c>
      <c r="K37" s="35"/>
      <c r="L37" s="97"/>
      <c r="S37" s="35"/>
      <c r="T37" s="35"/>
      <c r="U37" s="35"/>
      <c r="V37" s="35"/>
      <c r="W37" s="35"/>
      <c r="X37" s="35"/>
      <c r="Y37" s="35"/>
      <c r="Z37" s="35"/>
      <c r="AA37" s="35"/>
      <c r="AB37" s="35"/>
      <c r="AC37" s="35"/>
      <c r="AD37" s="35"/>
      <c r="AE37" s="35"/>
    </row>
    <row r="38" spans="1:31" s="2" customFormat="1" ht="14.45" customHeight="1">
      <c r="A38" s="35"/>
      <c r="B38" s="36"/>
      <c r="C38" s="35"/>
      <c r="D38" s="35"/>
      <c r="E38" s="30" t="s">
        <v>44</v>
      </c>
      <c r="F38" s="103">
        <f>ROUND((SUM(BF93:BF147)),  2)</f>
        <v>0</v>
      </c>
      <c r="G38" s="35"/>
      <c r="H38" s="35"/>
      <c r="I38" s="104">
        <v>0.15</v>
      </c>
      <c r="J38" s="103">
        <f>ROUND(((SUM(BF93:BF147))*I38),  2)</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45</v>
      </c>
      <c r="F39" s="103">
        <f>ROUND((SUM(BG93:BG147)),  2)</f>
        <v>0</v>
      </c>
      <c r="G39" s="35"/>
      <c r="H39" s="35"/>
      <c r="I39" s="104">
        <v>0.21</v>
      </c>
      <c r="J39" s="103">
        <f>0</f>
        <v>0</v>
      </c>
      <c r="K39" s="35"/>
      <c r="L39" s="97"/>
      <c r="S39" s="35"/>
      <c r="T39" s="35"/>
      <c r="U39" s="35"/>
      <c r="V39" s="35"/>
      <c r="W39" s="35"/>
      <c r="X39" s="35"/>
      <c r="Y39" s="35"/>
      <c r="Z39" s="35"/>
      <c r="AA39" s="35"/>
      <c r="AB39" s="35"/>
      <c r="AC39" s="35"/>
      <c r="AD39" s="35"/>
      <c r="AE39" s="35"/>
    </row>
    <row r="40" spans="1:31" s="2" customFormat="1" ht="14.45" hidden="1" customHeight="1">
      <c r="A40" s="35"/>
      <c r="B40" s="36"/>
      <c r="C40" s="35"/>
      <c r="D40" s="35"/>
      <c r="E40" s="30" t="s">
        <v>46</v>
      </c>
      <c r="F40" s="103">
        <f>ROUND((SUM(BH93:BH147)),  2)</f>
        <v>0</v>
      </c>
      <c r="G40" s="35"/>
      <c r="H40" s="35"/>
      <c r="I40" s="104">
        <v>0.15</v>
      </c>
      <c r="J40" s="103">
        <f>0</f>
        <v>0</v>
      </c>
      <c r="K40" s="35"/>
      <c r="L40" s="97"/>
      <c r="S40" s="35"/>
      <c r="T40" s="35"/>
      <c r="U40" s="35"/>
      <c r="V40" s="35"/>
      <c r="W40" s="35"/>
      <c r="X40" s="35"/>
      <c r="Y40" s="35"/>
      <c r="Z40" s="35"/>
      <c r="AA40" s="35"/>
      <c r="AB40" s="35"/>
      <c r="AC40" s="35"/>
      <c r="AD40" s="35"/>
      <c r="AE40" s="35"/>
    </row>
    <row r="41" spans="1:31" s="2" customFormat="1" ht="14.45" hidden="1" customHeight="1">
      <c r="A41" s="35"/>
      <c r="B41" s="36"/>
      <c r="C41" s="35"/>
      <c r="D41" s="35"/>
      <c r="E41" s="30" t="s">
        <v>47</v>
      </c>
      <c r="F41" s="103">
        <f>ROUND((SUM(BI93:BI147)),  2)</f>
        <v>0</v>
      </c>
      <c r="G41" s="35"/>
      <c r="H41" s="35"/>
      <c r="I41" s="104">
        <v>0</v>
      </c>
      <c r="J41" s="103">
        <f>0</f>
        <v>0</v>
      </c>
      <c r="K41" s="35"/>
      <c r="L41" s="97"/>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97"/>
      <c r="S42" s="35"/>
      <c r="T42" s="35"/>
      <c r="U42" s="35"/>
      <c r="V42" s="35"/>
      <c r="W42" s="35"/>
      <c r="X42" s="35"/>
      <c r="Y42" s="35"/>
      <c r="Z42" s="35"/>
      <c r="AA42" s="35"/>
      <c r="AB42" s="35"/>
      <c r="AC42" s="35"/>
      <c r="AD42" s="35"/>
      <c r="AE42" s="35"/>
    </row>
    <row r="43" spans="1:31" s="2" customFormat="1" ht="25.35" customHeight="1">
      <c r="A43" s="35"/>
      <c r="B43" s="36"/>
      <c r="C43" s="105"/>
      <c r="D43" s="106" t="s">
        <v>48</v>
      </c>
      <c r="E43" s="58"/>
      <c r="F43" s="58"/>
      <c r="G43" s="107" t="s">
        <v>49</v>
      </c>
      <c r="H43" s="108" t="s">
        <v>50</v>
      </c>
      <c r="I43" s="58"/>
      <c r="J43" s="109">
        <f>SUM(J34:J41)</f>
        <v>0</v>
      </c>
      <c r="K43" s="110"/>
      <c r="L43" s="97"/>
      <c r="S43" s="35"/>
      <c r="T43" s="35"/>
      <c r="U43" s="35"/>
      <c r="V43" s="35"/>
      <c r="W43" s="35"/>
      <c r="X43" s="35"/>
      <c r="Y43" s="35"/>
      <c r="Z43" s="35"/>
      <c r="AA43" s="35"/>
      <c r="AB43" s="35"/>
      <c r="AC43" s="35"/>
      <c r="AD43" s="35"/>
      <c r="AE43" s="35"/>
    </row>
    <row r="44" spans="1:31" s="2" customFormat="1" ht="14.45" customHeight="1">
      <c r="A44" s="35"/>
      <c r="B44" s="45"/>
      <c r="C44" s="46"/>
      <c r="D44" s="46"/>
      <c r="E44" s="46"/>
      <c r="F44" s="46"/>
      <c r="G44" s="46"/>
      <c r="H44" s="46"/>
      <c r="I44" s="46"/>
      <c r="J44" s="46"/>
      <c r="K44" s="46"/>
      <c r="L44" s="97"/>
      <c r="S44" s="35"/>
      <c r="T44" s="35"/>
      <c r="U44" s="35"/>
      <c r="V44" s="35"/>
      <c r="W44" s="35"/>
      <c r="X44" s="35"/>
      <c r="Y44" s="35"/>
      <c r="Z44" s="35"/>
      <c r="AA44" s="35"/>
      <c r="AB44" s="35"/>
      <c r="AC44" s="35"/>
      <c r="AD44" s="35"/>
      <c r="AE44" s="35"/>
    </row>
    <row r="48" spans="1:31" s="2" customFormat="1" ht="6.95" customHeight="1">
      <c r="A48" s="35"/>
      <c r="B48" s="47"/>
      <c r="C48" s="48"/>
      <c r="D48" s="48"/>
      <c r="E48" s="48"/>
      <c r="F48" s="48"/>
      <c r="G48" s="48"/>
      <c r="H48" s="48"/>
      <c r="I48" s="48"/>
      <c r="J48" s="48"/>
      <c r="K48" s="48"/>
      <c r="L48" s="97"/>
      <c r="S48" s="35"/>
      <c r="T48" s="35"/>
      <c r="U48" s="35"/>
      <c r="V48" s="35"/>
      <c r="W48" s="35"/>
      <c r="X48" s="35"/>
      <c r="Y48" s="35"/>
      <c r="Z48" s="35"/>
      <c r="AA48" s="35"/>
      <c r="AB48" s="35"/>
      <c r="AC48" s="35"/>
      <c r="AD48" s="35"/>
      <c r="AE48" s="35"/>
    </row>
    <row r="49" spans="1:31" s="2" customFormat="1" ht="24.95" customHeight="1">
      <c r="A49" s="35"/>
      <c r="B49" s="36"/>
      <c r="C49" s="24" t="s">
        <v>141</v>
      </c>
      <c r="D49" s="35"/>
      <c r="E49" s="35"/>
      <c r="F49" s="35"/>
      <c r="G49" s="35"/>
      <c r="H49" s="35"/>
      <c r="I49" s="35"/>
      <c r="J49" s="35"/>
      <c r="K49" s="35"/>
      <c r="L49" s="97"/>
      <c r="S49" s="35"/>
      <c r="T49" s="35"/>
      <c r="U49" s="35"/>
      <c r="V49" s="35"/>
      <c r="W49" s="35"/>
      <c r="X49" s="35"/>
      <c r="Y49" s="35"/>
      <c r="Z49" s="35"/>
      <c r="AA49" s="35"/>
      <c r="AB49" s="35"/>
      <c r="AC49" s="35"/>
      <c r="AD49" s="35"/>
      <c r="AE49" s="35"/>
    </row>
    <row r="50" spans="1:31" s="2" customFormat="1" ht="6.95" customHeight="1">
      <c r="A50" s="35"/>
      <c r="B50" s="36"/>
      <c r="C50" s="35"/>
      <c r="D50" s="35"/>
      <c r="E50" s="35"/>
      <c r="F50" s="35"/>
      <c r="G50" s="35"/>
      <c r="H50" s="35"/>
      <c r="I50" s="35"/>
      <c r="J50" s="35"/>
      <c r="K50" s="35"/>
      <c r="L50" s="97"/>
      <c r="S50" s="35"/>
      <c r="T50" s="35"/>
      <c r="U50" s="35"/>
      <c r="V50" s="35"/>
      <c r="W50" s="35"/>
      <c r="X50" s="35"/>
      <c r="Y50" s="35"/>
      <c r="Z50" s="35"/>
      <c r="AA50" s="35"/>
      <c r="AB50" s="35"/>
      <c r="AC50" s="35"/>
      <c r="AD50" s="35"/>
      <c r="AE50" s="35"/>
    </row>
    <row r="51" spans="1:31" s="2" customFormat="1" ht="12" customHeight="1">
      <c r="A51" s="35"/>
      <c r="B51" s="36"/>
      <c r="C51" s="30" t="s">
        <v>17</v>
      </c>
      <c r="D51" s="35"/>
      <c r="E51" s="35"/>
      <c r="F51" s="35"/>
      <c r="G51" s="35"/>
      <c r="H51" s="35"/>
      <c r="I51" s="35"/>
      <c r="J51" s="35"/>
      <c r="K51" s="35"/>
      <c r="L51" s="97"/>
      <c r="S51" s="35"/>
      <c r="T51" s="35"/>
      <c r="U51" s="35"/>
      <c r="V51" s="35"/>
      <c r="W51" s="35"/>
      <c r="X51" s="35"/>
      <c r="Y51" s="35"/>
      <c r="Z51" s="35"/>
      <c r="AA51" s="35"/>
      <c r="AB51" s="35"/>
      <c r="AC51" s="35"/>
      <c r="AD51" s="35"/>
      <c r="AE51" s="35"/>
    </row>
    <row r="52" spans="1:31" s="2" customFormat="1" ht="23.25" customHeight="1">
      <c r="A52" s="35"/>
      <c r="B52" s="36"/>
      <c r="C52" s="35"/>
      <c r="D52" s="35"/>
      <c r="E52" s="352" t="str">
        <f>E7</f>
        <v>Přístavba, nástavba a stavební úpravy pavilonu C-A na oddělení Hemodialýzy a Gastroskopie Nemocnice České Budějovice a.s</v>
      </c>
      <c r="F52" s="353"/>
      <c r="G52" s="353"/>
      <c r="H52" s="353"/>
      <c r="I52" s="35"/>
      <c r="J52" s="35"/>
      <c r="K52" s="35"/>
      <c r="L52" s="97"/>
      <c r="S52" s="35"/>
      <c r="T52" s="35"/>
      <c r="U52" s="35"/>
      <c r="V52" s="35"/>
      <c r="W52" s="35"/>
      <c r="X52" s="35"/>
      <c r="Y52" s="35"/>
      <c r="Z52" s="35"/>
      <c r="AA52" s="35"/>
      <c r="AB52" s="35"/>
      <c r="AC52" s="35"/>
      <c r="AD52" s="35"/>
      <c r="AE52" s="35"/>
    </row>
    <row r="53" spans="1:31" s="1" customFormat="1" ht="12" customHeight="1">
      <c r="B53" s="23"/>
      <c r="C53" s="30" t="s">
        <v>137</v>
      </c>
      <c r="L53" s="23"/>
    </row>
    <row r="54" spans="1:31" s="1" customFormat="1" ht="16.5" customHeight="1">
      <c r="B54" s="23"/>
      <c r="E54" s="352" t="s">
        <v>138</v>
      </c>
      <c r="F54" s="326"/>
      <c r="G54" s="326"/>
      <c r="H54" s="326"/>
      <c r="L54" s="23"/>
    </row>
    <row r="55" spans="1:31" s="1" customFormat="1" ht="12" customHeight="1">
      <c r="B55" s="23"/>
      <c r="C55" s="30" t="s">
        <v>139</v>
      </c>
      <c r="L55" s="23"/>
    </row>
    <row r="56" spans="1:31" s="2" customFormat="1" ht="16.5" customHeight="1">
      <c r="A56" s="35"/>
      <c r="B56" s="36"/>
      <c r="C56" s="35"/>
      <c r="D56" s="35"/>
      <c r="E56" s="355" t="s">
        <v>7443</v>
      </c>
      <c r="F56" s="351"/>
      <c r="G56" s="351"/>
      <c r="H56" s="351"/>
      <c r="I56" s="35"/>
      <c r="J56" s="35"/>
      <c r="K56" s="35"/>
      <c r="L56" s="97"/>
      <c r="S56" s="35"/>
      <c r="T56" s="35"/>
      <c r="U56" s="35"/>
      <c r="V56" s="35"/>
      <c r="W56" s="35"/>
      <c r="X56" s="35"/>
      <c r="Y56" s="35"/>
      <c r="Z56" s="35"/>
      <c r="AA56" s="35"/>
      <c r="AB56" s="35"/>
      <c r="AC56" s="35"/>
      <c r="AD56" s="35"/>
      <c r="AE56" s="35"/>
    </row>
    <row r="57" spans="1:31" s="2" customFormat="1" ht="12" customHeight="1">
      <c r="A57" s="35"/>
      <c r="B57" s="36"/>
      <c r="C57" s="30" t="s">
        <v>7444</v>
      </c>
      <c r="D57" s="35"/>
      <c r="E57" s="35"/>
      <c r="F57" s="35"/>
      <c r="G57" s="35"/>
      <c r="H57" s="35"/>
      <c r="I57" s="35"/>
      <c r="J57" s="35"/>
      <c r="K57" s="35"/>
      <c r="L57" s="97"/>
      <c r="S57" s="35"/>
      <c r="T57" s="35"/>
      <c r="U57" s="35"/>
      <c r="V57" s="35"/>
      <c r="W57" s="35"/>
      <c r="X57" s="35"/>
      <c r="Y57" s="35"/>
      <c r="Z57" s="35"/>
      <c r="AA57" s="35"/>
      <c r="AB57" s="35"/>
      <c r="AC57" s="35"/>
      <c r="AD57" s="35"/>
      <c r="AE57" s="35"/>
    </row>
    <row r="58" spans="1:31" s="2" customFormat="1" ht="16.5" customHeight="1">
      <c r="A58" s="35"/>
      <c r="B58" s="36"/>
      <c r="C58" s="35"/>
      <c r="D58" s="35"/>
      <c r="E58" s="347" t="str">
        <f>E13</f>
        <v>01 - rozvody</v>
      </c>
      <c r="F58" s="351"/>
      <c r="G58" s="351"/>
      <c r="H58" s="351"/>
      <c r="I58" s="35"/>
      <c r="J58" s="35"/>
      <c r="K58" s="35"/>
      <c r="L58" s="97"/>
      <c r="S58" s="35"/>
      <c r="T58" s="35"/>
      <c r="U58" s="35"/>
      <c r="V58" s="35"/>
      <c r="W58" s="35"/>
      <c r="X58" s="35"/>
      <c r="Y58" s="35"/>
      <c r="Z58" s="35"/>
      <c r="AA58" s="35"/>
      <c r="AB58" s="35"/>
      <c r="AC58" s="35"/>
      <c r="AD58" s="35"/>
      <c r="AE58" s="35"/>
    </row>
    <row r="59" spans="1:31" s="2" customFormat="1" ht="6.95" customHeight="1">
      <c r="A59" s="35"/>
      <c r="B59" s="36"/>
      <c r="C59" s="35"/>
      <c r="D59" s="35"/>
      <c r="E59" s="35"/>
      <c r="F59" s="35"/>
      <c r="G59" s="35"/>
      <c r="H59" s="35"/>
      <c r="I59" s="35"/>
      <c r="J59" s="35"/>
      <c r="K59" s="35"/>
      <c r="L59" s="97"/>
      <c r="S59" s="35"/>
      <c r="T59" s="35"/>
      <c r="U59" s="35"/>
      <c r="V59" s="35"/>
      <c r="W59" s="35"/>
      <c r="X59" s="35"/>
      <c r="Y59" s="35"/>
      <c r="Z59" s="35"/>
      <c r="AA59" s="35"/>
      <c r="AB59" s="35"/>
      <c r="AC59" s="35"/>
      <c r="AD59" s="35"/>
      <c r="AE59" s="35"/>
    </row>
    <row r="60" spans="1:31" s="2" customFormat="1" ht="12" customHeight="1">
      <c r="A60" s="35"/>
      <c r="B60" s="36"/>
      <c r="C60" s="30" t="s">
        <v>22</v>
      </c>
      <c r="D60" s="35"/>
      <c r="E60" s="35"/>
      <c r="F60" s="28" t="str">
        <f>F16</f>
        <v>České Budějovice</v>
      </c>
      <c r="G60" s="35"/>
      <c r="H60" s="35"/>
      <c r="I60" s="30" t="s">
        <v>24</v>
      </c>
      <c r="J60" s="53" t="str">
        <f>IF(J16="","",J16)</f>
        <v>25. 1. 2020</v>
      </c>
      <c r="K60" s="35"/>
      <c r="L60" s="97"/>
      <c r="S60" s="35"/>
      <c r="T60" s="35"/>
      <c r="U60" s="35"/>
      <c r="V60" s="35"/>
      <c r="W60" s="35"/>
      <c r="X60" s="35"/>
      <c r="Y60" s="35"/>
      <c r="Z60" s="35"/>
      <c r="AA60" s="35"/>
      <c r="AB60" s="35"/>
      <c r="AC60" s="35"/>
      <c r="AD60" s="35"/>
      <c r="AE60" s="35"/>
    </row>
    <row r="61" spans="1:31" s="2" customFormat="1" ht="6.95" customHeight="1">
      <c r="A61" s="35"/>
      <c r="B61" s="36"/>
      <c r="C61" s="35"/>
      <c r="D61" s="35"/>
      <c r="E61" s="35"/>
      <c r="F61" s="35"/>
      <c r="G61" s="35"/>
      <c r="H61" s="35"/>
      <c r="I61" s="35"/>
      <c r="J61" s="35"/>
      <c r="K61" s="35"/>
      <c r="L61" s="97"/>
      <c r="S61" s="35"/>
      <c r="T61" s="35"/>
      <c r="U61" s="35"/>
      <c r="V61" s="35"/>
      <c r="W61" s="35"/>
      <c r="X61" s="35"/>
      <c r="Y61" s="35"/>
      <c r="Z61" s="35"/>
      <c r="AA61" s="35"/>
      <c r="AB61" s="35"/>
      <c r="AC61" s="35"/>
      <c r="AD61" s="35"/>
      <c r="AE61" s="35"/>
    </row>
    <row r="62" spans="1:31" s="2" customFormat="1" ht="25.7" customHeight="1">
      <c r="A62" s="35"/>
      <c r="B62" s="36"/>
      <c r="C62" s="30" t="s">
        <v>26</v>
      </c>
      <c r="D62" s="35"/>
      <c r="E62" s="35"/>
      <c r="F62" s="28" t="str">
        <f>E19</f>
        <v xml:space="preserve"> </v>
      </c>
      <c r="G62" s="35"/>
      <c r="H62" s="35"/>
      <c r="I62" s="30" t="s">
        <v>32</v>
      </c>
      <c r="J62" s="33" t="str">
        <f>E25</f>
        <v>ATELIER G+G s.r.o.</v>
      </c>
      <c r="K62" s="35"/>
      <c r="L62" s="97"/>
      <c r="S62" s="35"/>
      <c r="T62" s="35"/>
      <c r="U62" s="35"/>
      <c r="V62" s="35"/>
      <c r="W62" s="35"/>
      <c r="X62" s="35"/>
      <c r="Y62" s="35"/>
      <c r="Z62" s="35"/>
      <c r="AA62" s="35"/>
      <c r="AB62" s="35"/>
      <c r="AC62" s="35"/>
      <c r="AD62" s="35"/>
      <c r="AE62" s="35"/>
    </row>
    <row r="63" spans="1:31" s="2" customFormat="1" ht="15.2" customHeight="1">
      <c r="A63" s="35"/>
      <c r="B63" s="36"/>
      <c r="C63" s="30" t="s">
        <v>30</v>
      </c>
      <c r="D63" s="35"/>
      <c r="E63" s="35"/>
      <c r="F63" s="28" t="str">
        <f>IF(E22="","",E22)</f>
        <v>Vyplň údaj</v>
      </c>
      <c r="G63" s="35"/>
      <c r="H63" s="35"/>
      <c r="I63" s="30" t="s">
        <v>35</v>
      </c>
      <c r="J63" s="33" t="str">
        <f>E28</f>
        <v xml:space="preserve"> </v>
      </c>
      <c r="K63" s="35"/>
      <c r="L63" s="97"/>
      <c r="S63" s="35"/>
      <c r="T63" s="35"/>
      <c r="U63" s="35"/>
      <c r="V63" s="35"/>
      <c r="W63" s="35"/>
      <c r="X63" s="35"/>
      <c r="Y63" s="35"/>
      <c r="Z63" s="35"/>
      <c r="AA63" s="35"/>
      <c r="AB63" s="35"/>
      <c r="AC63" s="35"/>
      <c r="AD63" s="35"/>
      <c r="AE63" s="35"/>
    </row>
    <row r="64" spans="1:31" s="2" customFormat="1" ht="10.35" customHeight="1">
      <c r="A64" s="35"/>
      <c r="B64" s="36"/>
      <c r="C64" s="35"/>
      <c r="D64" s="35"/>
      <c r="E64" s="35"/>
      <c r="F64" s="35"/>
      <c r="G64" s="35"/>
      <c r="H64" s="35"/>
      <c r="I64" s="35"/>
      <c r="J64" s="35"/>
      <c r="K64" s="35"/>
      <c r="L64" s="97"/>
      <c r="S64" s="35"/>
      <c r="T64" s="35"/>
      <c r="U64" s="35"/>
      <c r="V64" s="35"/>
      <c r="W64" s="35"/>
      <c r="X64" s="35"/>
      <c r="Y64" s="35"/>
      <c r="Z64" s="35"/>
      <c r="AA64" s="35"/>
      <c r="AB64" s="35"/>
      <c r="AC64" s="35"/>
      <c r="AD64" s="35"/>
      <c r="AE64" s="35"/>
    </row>
    <row r="65" spans="1:47" s="2" customFormat="1" ht="29.25" customHeight="1">
      <c r="A65" s="35"/>
      <c r="B65" s="36"/>
      <c r="C65" s="111" t="s">
        <v>142</v>
      </c>
      <c r="D65" s="105"/>
      <c r="E65" s="105"/>
      <c r="F65" s="105"/>
      <c r="G65" s="105"/>
      <c r="H65" s="105"/>
      <c r="I65" s="105"/>
      <c r="J65" s="112" t="s">
        <v>143</v>
      </c>
      <c r="K65" s="105"/>
      <c r="L65" s="97"/>
      <c r="S65" s="35"/>
      <c r="T65" s="35"/>
      <c r="U65" s="35"/>
      <c r="V65" s="35"/>
      <c r="W65" s="35"/>
      <c r="X65" s="35"/>
      <c r="Y65" s="35"/>
      <c r="Z65" s="35"/>
      <c r="AA65" s="35"/>
      <c r="AB65" s="35"/>
      <c r="AC65" s="35"/>
      <c r="AD65" s="35"/>
      <c r="AE65" s="35"/>
    </row>
    <row r="66" spans="1:47" s="2" customFormat="1" ht="10.35" customHeight="1">
      <c r="A66" s="35"/>
      <c r="B66" s="36"/>
      <c r="C66" s="35"/>
      <c r="D66" s="35"/>
      <c r="E66" s="35"/>
      <c r="F66" s="35"/>
      <c r="G66" s="35"/>
      <c r="H66" s="35"/>
      <c r="I66" s="35"/>
      <c r="J66" s="35"/>
      <c r="K66" s="35"/>
      <c r="L66" s="97"/>
      <c r="S66" s="35"/>
      <c r="T66" s="35"/>
      <c r="U66" s="35"/>
      <c r="V66" s="35"/>
      <c r="W66" s="35"/>
      <c r="X66" s="35"/>
      <c r="Y66" s="35"/>
      <c r="Z66" s="35"/>
      <c r="AA66" s="35"/>
      <c r="AB66" s="35"/>
      <c r="AC66" s="35"/>
      <c r="AD66" s="35"/>
      <c r="AE66" s="35"/>
    </row>
    <row r="67" spans="1:47" s="2" customFormat="1" ht="22.9" customHeight="1">
      <c r="A67" s="35"/>
      <c r="B67" s="36"/>
      <c r="C67" s="113" t="s">
        <v>70</v>
      </c>
      <c r="D67" s="35"/>
      <c r="E67" s="35"/>
      <c r="F67" s="35"/>
      <c r="G67" s="35"/>
      <c r="H67" s="35"/>
      <c r="I67" s="35"/>
      <c r="J67" s="69">
        <f>J93</f>
        <v>0</v>
      </c>
      <c r="K67" s="35"/>
      <c r="L67" s="97"/>
      <c r="S67" s="35"/>
      <c r="T67" s="35"/>
      <c r="U67" s="35"/>
      <c r="V67" s="35"/>
      <c r="W67" s="35"/>
      <c r="X67" s="35"/>
      <c r="Y67" s="35"/>
      <c r="Z67" s="35"/>
      <c r="AA67" s="35"/>
      <c r="AB67" s="35"/>
      <c r="AC67" s="35"/>
      <c r="AD67" s="35"/>
      <c r="AE67" s="35"/>
      <c r="AU67" s="20" t="s">
        <v>144</v>
      </c>
    </row>
    <row r="68" spans="1:47" s="9" customFormat="1" ht="24.95" customHeight="1">
      <c r="B68" s="114"/>
      <c r="D68" s="115" t="s">
        <v>176</v>
      </c>
      <c r="E68" s="116"/>
      <c r="F68" s="116"/>
      <c r="G68" s="116"/>
      <c r="H68" s="116"/>
      <c r="I68" s="116"/>
      <c r="J68" s="117">
        <f>J94</f>
        <v>0</v>
      </c>
      <c r="L68" s="114"/>
    </row>
    <row r="69" spans="1:47" s="10" customFormat="1" ht="19.899999999999999" customHeight="1">
      <c r="B69" s="118"/>
      <c r="D69" s="119" t="s">
        <v>7446</v>
      </c>
      <c r="E69" s="120"/>
      <c r="F69" s="120"/>
      <c r="G69" s="120"/>
      <c r="H69" s="120"/>
      <c r="I69" s="120"/>
      <c r="J69" s="121">
        <f>J95</f>
        <v>0</v>
      </c>
      <c r="L69" s="118"/>
    </row>
    <row r="70" spans="1:47" s="2" customFormat="1" ht="21.75" customHeight="1">
      <c r="A70" s="35"/>
      <c r="B70" s="36"/>
      <c r="C70" s="35"/>
      <c r="D70" s="35"/>
      <c r="E70" s="35"/>
      <c r="F70" s="35"/>
      <c r="G70" s="35"/>
      <c r="H70" s="35"/>
      <c r="I70" s="35"/>
      <c r="J70" s="35"/>
      <c r="K70" s="35"/>
      <c r="L70" s="97"/>
      <c r="S70" s="35"/>
      <c r="T70" s="35"/>
      <c r="U70" s="35"/>
      <c r="V70" s="35"/>
      <c r="W70" s="35"/>
      <c r="X70" s="35"/>
      <c r="Y70" s="35"/>
      <c r="Z70" s="35"/>
      <c r="AA70" s="35"/>
      <c r="AB70" s="35"/>
      <c r="AC70" s="35"/>
      <c r="AD70" s="35"/>
      <c r="AE70" s="35"/>
    </row>
    <row r="71" spans="1:47" s="2" customFormat="1" ht="6.95" customHeight="1">
      <c r="A71" s="35"/>
      <c r="B71" s="45"/>
      <c r="C71" s="46"/>
      <c r="D71" s="46"/>
      <c r="E71" s="46"/>
      <c r="F71" s="46"/>
      <c r="G71" s="46"/>
      <c r="H71" s="46"/>
      <c r="I71" s="46"/>
      <c r="J71" s="46"/>
      <c r="K71" s="46"/>
      <c r="L71" s="97"/>
      <c r="S71" s="35"/>
      <c r="T71" s="35"/>
      <c r="U71" s="35"/>
      <c r="V71" s="35"/>
      <c r="W71" s="35"/>
      <c r="X71" s="35"/>
      <c r="Y71" s="35"/>
      <c r="Z71" s="35"/>
      <c r="AA71" s="35"/>
      <c r="AB71" s="35"/>
      <c r="AC71" s="35"/>
      <c r="AD71" s="35"/>
      <c r="AE71" s="35"/>
    </row>
    <row r="75" spans="1:47" s="2" customFormat="1" ht="6.95" customHeight="1">
      <c r="A75" s="35"/>
      <c r="B75" s="47"/>
      <c r="C75" s="48"/>
      <c r="D75" s="48"/>
      <c r="E75" s="48"/>
      <c r="F75" s="48"/>
      <c r="G75" s="48"/>
      <c r="H75" s="48"/>
      <c r="I75" s="48"/>
      <c r="J75" s="48"/>
      <c r="K75" s="48"/>
      <c r="L75" s="97"/>
      <c r="S75" s="35"/>
      <c r="T75" s="35"/>
      <c r="U75" s="35"/>
      <c r="V75" s="35"/>
      <c r="W75" s="35"/>
      <c r="X75" s="35"/>
      <c r="Y75" s="35"/>
      <c r="Z75" s="35"/>
      <c r="AA75" s="35"/>
      <c r="AB75" s="35"/>
      <c r="AC75" s="35"/>
      <c r="AD75" s="35"/>
      <c r="AE75" s="35"/>
    </row>
    <row r="76" spans="1:47" s="2" customFormat="1" ht="24.95" customHeight="1">
      <c r="A76" s="35"/>
      <c r="B76" s="36"/>
      <c r="C76" s="24" t="s">
        <v>180</v>
      </c>
      <c r="D76" s="35"/>
      <c r="E76" s="35"/>
      <c r="F76" s="35"/>
      <c r="G76" s="35"/>
      <c r="H76" s="35"/>
      <c r="I76" s="35"/>
      <c r="J76" s="35"/>
      <c r="K76" s="35"/>
      <c r="L76" s="97"/>
      <c r="S76" s="35"/>
      <c r="T76" s="35"/>
      <c r="U76" s="35"/>
      <c r="V76" s="35"/>
      <c r="W76" s="35"/>
      <c r="X76" s="35"/>
      <c r="Y76" s="35"/>
      <c r="Z76" s="35"/>
      <c r="AA76" s="35"/>
      <c r="AB76" s="35"/>
      <c r="AC76" s="35"/>
      <c r="AD76" s="35"/>
      <c r="AE76" s="35"/>
    </row>
    <row r="77" spans="1:47" s="2" customFormat="1" ht="6.95" customHeight="1">
      <c r="A77" s="35"/>
      <c r="B77" s="36"/>
      <c r="C77" s="35"/>
      <c r="D77" s="35"/>
      <c r="E77" s="35"/>
      <c r="F77" s="35"/>
      <c r="G77" s="35"/>
      <c r="H77" s="35"/>
      <c r="I77" s="35"/>
      <c r="J77" s="35"/>
      <c r="K77" s="35"/>
      <c r="L77" s="97"/>
      <c r="S77" s="35"/>
      <c r="T77" s="35"/>
      <c r="U77" s="35"/>
      <c r="V77" s="35"/>
      <c r="W77" s="35"/>
      <c r="X77" s="35"/>
      <c r="Y77" s="35"/>
      <c r="Z77" s="35"/>
      <c r="AA77" s="35"/>
      <c r="AB77" s="35"/>
      <c r="AC77" s="35"/>
      <c r="AD77" s="35"/>
      <c r="AE77" s="35"/>
    </row>
    <row r="78" spans="1:47" s="2" customFormat="1" ht="12" customHeight="1">
      <c r="A78" s="35"/>
      <c r="B78" s="36"/>
      <c r="C78" s="30" t="s">
        <v>17</v>
      </c>
      <c r="D78" s="35"/>
      <c r="E78" s="35"/>
      <c r="F78" s="35"/>
      <c r="G78" s="35"/>
      <c r="H78" s="35"/>
      <c r="I78" s="35"/>
      <c r="J78" s="35"/>
      <c r="K78" s="35"/>
      <c r="L78" s="97"/>
      <c r="S78" s="35"/>
      <c r="T78" s="35"/>
      <c r="U78" s="35"/>
      <c r="V78" s="35"/>
      <c r="W78" s="35"/>
      <c r="X78" s="35"/>
      <c r="Y78" s="35"/>
      <c r="Z78" s="35"/>
      <c r="AA78" s="35"/>
      <c r="AB78" s="35"/>
      <c r="AC78" s="35"/>
      <c r="AD78" s="35"/>
      <c r="AE78" s="35"/>
    </row>
    <row r="79" spans="1:47" s="2" customFormat="1" ht="23.25" customHeight="1">
      <c r="A79" s="35"/>
      <c r="B79" s="36"/>
      <c r="C79" s="35"/>
      <c r="D79" s="35"/>
      <c r="E79" s="352" t="str">
        <f>E7</f>
        <v>Přístavba, nástavba a stavební úpravy pavilonu C-A na oddělení Hemodialýzy a Gastroskopie Nemocnice České Budějovice a.s</v>
      </c>
      <c r="F79" s="353"/>
      <c r="G79" s="353"/>
      <c r="H79" s="353"/>
      <c r="I79" s="35"/>
      <c r="J79" s="35"/>
      <c r="K79" s="35"/>
      <c r="L79" s="97"/>
      <c r="S79" s="35"/>
      <c r="T79" s="35"/>
      <c r="U79" s="35"/>
      <c r="V79" s="35"/>
      <c r="W79" s="35"/>
      <c r="X79" s="35"/>
      <c r="Y79" s="35"/>
      <c r="Z79" s="35"/>
      <c r="AA79" s="35"/>
      <c r="AB79" s="35"/>
      <c r="AC79" s="35"/>
      <c r="AD79" s="35"/>
      <c r="AE79" s="35"/>
    </row>
    <row r="80" spans="1:47" s="1" customFormat="1" ht="12" customHeight="1">
      <c r="B80" s="23"/>
      <c r="C80" s="30" t="s">
        <v>137</v>
      </c>
      <c r="L80" s="23"/>
    </row>
    <row r="81" spans="1:65" s="1" customFormat="1" ht="16.5" customHeight="1">
      <c r="B81" s="23"/>
      <c r="E81" s="352" t="s">
        <v>138</v>
      </c>
      <c r="F81" s="326"/>
      <c r="G81" s="326"/>
      <c r="H81" s="326"/>
      <c r="L81" s="23"/>
    </row>
    <row r="82" spans="1:65" s="1" customFormat="1" ht="12" customHeight="1">
      <c r="B82" s="23"/>
      <c r="C82" s="30" t="s">
        <v>139</v>
      </c>
      <c r="L82" s="23"/>
    </row>
    <row r="83" spans="1:65" s="2" customFormat="1" ht="16.5" customHeight="1">
      <c r="A83" s="35"/>
      <c r="B83" s="36"/>
      <c r="C83" s="35"/>
      <c r="D83" s="35"/>
      <c r="E83" s="355" t="s">
        <v>7443</v>
      </c>
      <c r="F83" s="351"/>
      <c r="G83" s="351"/>
      <c r="H83" s="351"/>
      <c r="I83" s="35"/>
      <c r="J83" s="35"/>
      <c r="K83" s="35"/>
      <c r="L83" s="97"/>
      <c r="S83" s="35"/>
      <c r="T83" s="35"/>
      <c r="U83" s="35"/>
      <c r="V83" s="35"/>
      <c r="W83" s="35"/>
      <c r="X83" s="35"/>
      <c r="Y83" s="35"/>
      <c r="Z83" s="35"/>
      <c r="AA83" s="35"/>
      <c r="AB83" s="35"/>
      <c r="AC83" s="35"/>
      <c r="AD83" s="35"/>
      <c r="AE83" s="35"/>
    </row>
    <row r="84" spans="1:65" s="2" customFormat="1" ht="12" customHeight="1">
      <c r="A84" s="35"/>
      <c r="B84" s="36"/>
      <c r="C84" s="30" t="s">
        <v>7444</v>
      </c>
      <c r="D84" s="35"/>
      <c r="E84" s="35"/>
      <c r="F84" s="35"/>
      <c r="G84" s="35"/>
      <c r="H84" s="35"/>
      <c r="I84" s="35"/>
      <c r="J84" s="35"/>
      <c r="K84" s="35"/>
      <c r="L84" s="97"/>
      <c r="S84" s="35"/>
      <c r="T84" s="35"/>
      <c r="U84" s="35"/>
      <c r="V84" s="35"/>
      <c r="W84" s="35"/>
      <c r="X84" s="35"/>
      <c r="Y84" s="35"/>
      <c r="Z84" s="35"/>
      <c r="AA84" s="35"/>
      <c r="AB84" s="35"/>
      <c r="AC84" s="35"/>
      <c r="AD84" s="35"/>
      <c r="AE84" s="35"/>
    </row>
    <row r="85" spans="1:65" s="2" customFormat="1" ht="16.5" customHeight="1">
      <c r="A85" s="35"/>
      <c r="B85" s="36"/>
      <c r="C85" s="35"/>
      <c r="D85" s="35"/>
      <c r="E85" s="347" t="str">
        <f>E13</f>
        <v>01 - rozvody</v>
      </c>
      <c r="F85" s="351"/>
      <c r="G85" s="351"/>
      <c r="H85" s="351"/>
      <c r="I85" s="35"/>
      <c r="J85" s="35"/>
      <c r="K85" s="35"/>
      <c r="L85" s="97"/>
      <c r="S85" s="35"/>
      <c r="T85" s="35"/>
      <c r="U85" s="35"/>
      <c r="V85" s="35"/>
      <c r="W85" s="35"/>
      <c r="X85" s="35"/>
      <c r="Y85" s="35"/>
      <c r="Z85" s="35"/>
      <c r="AA85" s="35"/>
      <c r="AB85" s="35"/>
      <c r="AC85" s="35"/>
      <c r="AD85" s="35"/>
      <c r="AE85" s="35"/>
    </row>
    <row r="86" spans="1:65" s="2" customFormat="1" ht="6.95" customHeight="1">
      <c r="A86" s="35"/>
      <c r="B86" s="36"/>
      <c r="C86" s="35"/>
      <c r="D86" s="35"/>
      <c r="E86" s="35"/>
      <c r="F86" s="35"/>
      <c r="G86" s="35"/>
      <c r="H86" s="35"/>
      <c r="I86" s="35"/>
      <c r="J86" s="35"/>
      <c r="K86" s="35"/>
      <c r="L86" s="97"/>
      <c r="S86" s="35"/>
      <c r="T86" s="35"/>
      <c r="U86" s="35"/>
      <c r="V86" s="35"/>
      <c r="W86" s="35"/>
      <c r="X86" s="35"/>
      <c r="Y86" s="35"/>
      <c r="Z86" s="35"/>
      <c r="AA86" s="35"/>
      <c r="AB86" s="35"/>
      <c r="AC86" s="35"/>
      <c r="AD86" s="35"/>
      <c r="AE86" s="35"/>
    </row>
    <row r="87" spans="1:65" s="2" customFormat="1" ht="12" customHeight="1">
      <c r="A87" s="35"/>
      <c r="B87" s="36"/>
      <c r="C87" s="30" t="s">
        <v>22</v>
      </c>
      <c r="D87" s="35"/>
      <c r="E87" s="35"/>
      <c r="F87" s="28" t="str">
        <f>F16</f>
        <v>České Budějovice</v>
      </c>
      <c r="G87" s="35"/>
      <c r="H87" s="35"/>
      <c r="I87" s="30" t="s">
        <v>24</v>
      </c>
      <c r="J87" s="53" t="str">
        <f>IF(J16="","",J16)</f>
        <v>25. 1. 2020</v>
      </c>
      <c r="K87" s="35"/>
      <c r="L87" s="97"/>
      <c r="S87" s="35"/>
      <c r="T87" s="35"/>
      <c r="U87" s="35"/>
      <c r="V87" s="35"/>
      <c r="W87" s="35"/>
      <c r="X87" s="35"/>
      <c r="Y87" s="35"/>
      <c r="Z87" s="35"/>
      <c r="AA87" s="35"/>
      <c r="AB87" s="35"/>
      <c r="AC87" s="35"/>
      <c r="AD87" s="35"/>
      <c r="AE87" s="35"/>
    </row>
    <row r="88" spans="1:65" s="2" customFormat="1" ht="6.9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65" s="2" customFormat="1" ht="25.7" customHeight="1">
      <c r="A89" s="35"/>
      <c r="B89" s="36"/>
      <c r="C89" s="30" t="s">
        <v>26</v>
      </c>
      <c r="D89" s="35"/>
      <c r="E89" s="35"/>
      <c r="F89" s="28" t="str">
        <f>E19</f>
        <v xml:space="preserve"> </v>
      </c>
      <c r="G89" s="35"/>
      <c r="H89" s="35"/>
      <c r="I89" s="30" t="s">
        <v>32</v>
      </c>
      <c r="J89" s="33" t="str">
        <f>E25</f>
        <v>ATELIER G+G s.r.o.</v>
      </c>
      <c r="K89" s="35"/>
      <c r="L89" s="97"/>
      <c r="S89" s="35"/>
      <c r="T89" s="35"/>
      <c r="U89" s="35"/>
      <c r="V89" s="35"/>
      <c r="W89" s="35"/>
      <c r="X89" s="35"/>
      <c r="Y89" s="35"/>
      <c r="Z89" s="35"/>
      <c r="AA89" s="35"/>
      <c r="AB89" s="35"/>
      <c r="AC89" s="35"/>
      <c r="AD89" s="35"/>
      <c r="AE89" s="35"/>
    </row>
    <row r="90" spans="1:65" s="2" customFormat="1" ht="15.2" customHeight="1">
      <c r="A90" s="35"/>
      <c r="B90" s="36"/>
      <c r="C90" s="30" t="s">
        <v>30</v>
      </c>
      <c r="D90" s="35"/>
      <c r="E90" s="35"/>
      <c r="F90" s="28" t="str">
        <f>IF(E22="","",E22)</f>
        <v>Vyplň údaj</v>
      </c>
      <c r="G90" s="35"/>
      <c r="H90" s="35"/>
      <c r="I90" s="30" t="s">
        <v>35</v>
      </c>
      <c r="J90" s="33" t="str">
        <f>E28</f>
        <v xml:space="preserve"> </v>
      </c>
      <c r="K90" s="35"/>
      <c r="L90" s="97"/>
      <c r="S90" s="35"/>
      <c r="T90" s="35"/>
      <c r="U90" s="35"/>
      <c r="V90" s="35"/>
      <c r="W90" s="35"/>
      <c r="X90" s="35"/>
      <c r="Y90" s="35"/>
      <c r="Z90" s="35"/>
      <c r="AA90" s="35"/>
      <c r="AB90" s="35"/>
      <c r="AC90" s="35"/>
      <c r="AD90" s="35"/>
      <c r="AE90" s="35"/>
    </row>
    <row r="91" spans="1:65" s="2" customFormat="1" ht="10.35" customHeight="1">
      <c r="A91" s="35"/>
      <c r="B91" s="36"/>
      <c r="C91" s="35"/>
      <c r="D91" s="35"/>
      <c r="E91" s="35"/>
      <c r="F91" s="35"/>
      <c r="G91" s="35"/>
      <c r="H91" s="35"/>
      <c r="I91" s="35"/>
      <c r="J91" s="35"/>
      <c r="K91" s="35"/>
      <c r="L91" s="97"/>
      <c r="S91" s="35"/>
      <c r="T91" s="35"/>
      <c r="U91" s="35"/>
      <c r="V91" s="35"/>
      <c r="W91" s="35"/>
      <c r="X91" s="35"/>
      <c r="Y91" s="35"/>
      <c r="Z91" s="35"/>
      <c r="AA91" s="35"/>
      <c r="AB91" s="35"/>
      <c r="AC91" s="35"/>
      <c r="AD91" s="35"/>
      <c r="AE91" s="35"/>
    </row>
    <row r="92" spans="1:65" s="11" customFormat="1" ht="29.25" customHeight="1">
      <c r="A92" s="122"/>
      <c r="B92" s="123"/>
      <c r="C92" s="124" t="s">
        <v>181</v>
      </c>
      <c r="D92" s="125" t="s">
        <v>57</v>
      </c>
      <c r="E92" s="125" t="s">
        <v>53</v>
      </c>
      <c r="F92" s="125" t="s">
        <v>54</v>
      </c>
      <c r="G92" s="125" t="s">
        <v>182</v>
      </c>
      <c r="H92" s="125" t="s">
        <v>183</v>
      </c>
      <c r="I92" s="125" t="s">
        <v>184</v>
      </c>
      <c r="J92" s="125" t="s">
        <v>143</v>
      </c>
      <c r="K92" s="126" t="s">
        <v>185</v>
      </c>
      <c r="L92" s="127"/>
      <c r="M92" s="60" t="s">
        <v>3</v>
      </c>
      <c r="N92" s="61" t="s">
        <v>42</v>
      </c>
      <c r="O92" s="61" t="s">
        <v>186</v>
      </c>
      <c r="P92" s="61" t="s">
        <v>187</v>
      </c>
      <c r="Q92" s="61" t="s">
        <v>188</v>
      </c>
      <c r="R92" s="61" t="s">
        <v>189</v>
      </c>
      <c r="S92" s="61" t="s">
        <v>190</v>
      </c>
      <c r="T92" s="62" t="s">
        <v>191</v>
      </c>
      <c r="U92" s="122"/>
      <c r="V92" s="122"/>
      <c r="W92" s="122"/>
      <c r="X92" s="122"/>
      <c r="Y92" s="122"/>
      <c r="Z92" s="122"/>
      <c r="AA92" s="122"/>
      <c r="AB92" s="122"/>
      <c r="AC92" s="122"/>
      <c r="AD92" s="122"/>
      <c r="AE92" s="122"/>
    </row>
    <row r="93" spans="1:65" s="2" customFormat="1" ht="22.9" customHeight="1">
      <c r="A93" s="35"/>
      <c r="B93" s="36"/>
      <c r="C93" s="67" t="s">
        <v>192</v>
      </c>
      <c r="D93" s="35"/>
      <c r="E93" s="35"/>
      <c r="F93" s="35"/>
      <c r="G93" s="35"/>
      <c r="H93" s="35"/>
      <c r="I93" s="35"/>
      <c r="J93" s="128">
        <f>BK93</f>
        <v>0</v>
      </c>
      <c r="K93" s="35"/>
      <c r="L93" s="36"/>
      <c r="M93" s="63"/>
      <c r="N93" s="54"/>
      <c r="O93" s="64"/>
      <c r="P93" s="129">
        <f>P94</f>
        <v>0</v>
      </c>
      <c r="Q93" s="64"/>
      <c r="R93" s="129">
        <f>R94</f>
        <v>0</v>
      </c>
      <c r="S93" s="64"/>
      <c r="T93" s="130">
        <f>T94</f>
        <v>0</v>
      </c>
      <c r="U93" s="35"/>
      <c r="V93" s="35"/>
      <c r="W93" s="35"/>
      <c r="X93" s="35"/>
      <c r="Y93" s="35"/>
      <c r="Z93" s="35"/>
      <c r="AA93" s="35"/>
      <c r="AB93" s="35"/>
      <c r="AC93" s="35"/>
      <c r="AD93" s="35"/>
      <c r="AE93" s="35"/>
      <c r="AT93" s="20" t="s">
        <v>71</v>
      </c>
      <c r="AU93" s="20" t="s">
        <v>144</v>
      </c>
      <c r="BK93" s="131">
        <f>BK94</f>
        <v>0</v>
      </c>
    </row>
    <row r="94" spans="1:65" s="12" customFormat="1" ht="25.9" customHeight="1">
      <c r="B94" s="132"/>
      <c r="D94" s="133" t="s">
        <v>71</v>
      </c>
      <c r="E94" s="134" t="s">
        <v>282</v>
      </c>
      <c r="F94" s="134" t="s">
        <v>4735</v>
      </c>
      <c r="I94" s="135"/>
      <c r="J94" s="136">
        <f>BK94</f>
        <v>0</v>
      </c>
      <c r="L94" s="132"/>
      <c r="M94" s="137"/>
      <c r="N94" s="138"/>
      <c r="O94" s="138"/>
      <c r="P94" s="139">
        <f>P95</f>
        <v>0</v>
      </c>
      <c r="Q94" s="138"/>
      <c r="R94" s="139">
        <f>R95</f>
        <v>0</v>
      </c>
      <c r="S94" s="138"/>
      <c r="T94" s="140">
        <f>T95</f>
        <v>0</v>
      </c>
      <c r="AR94" s="133" t="s">
        <v>109</v>
      </c>
      <c r="AT94" s="141" t="s">
        <v>71</v>
      </c>
      <c r="AU94" s="141" t="s">
        <v>72</v>
      </c>
      <c r="AY94" s="133" t="s">
        <v>195</v>
      </c>
      <c r="BK94" s="142">
        <f>BK95</f>
        <v>0</v>
      </c>
    </row>
    <row r="95" spans="1:65" s="12" customFormat="1" ht="22.9" customHeight="1">
      <c r="B95" s="132"/>
      <c r="D95" s="133" t="s">
        <v>71</v>
      </c>
      <c r="E95" s="143" t="s">
        <v>7447</v>
      </c>
      <c r="F95" s="143" t="s">
        <v>7448</v>
      </c>
      <c r="I95" s="135"/>
      <c r="J95" s="144">
        <f>BK95</f>
        <v>0</v>
      </c>
      <c r="L95" s="132"/>
      <c r="M95" s="137"/>
      <c r="N95" s="138"/>
      <c r="O95" s="138"/>
      <c r="P95" s="139">
        <f>SUM(P96:P147)</f>
        <v>0</v>
      </c>
      <c r="Q95" s="138"/>
      <c r="R95" s="139">
        <f>SUM(R96:R147)</f>
        <v>0</v>
      </c>
      <c r="S95" s="138"/>
      <c r="T95" s="140">
        <f>SUM(T96:T147)</f>
        <v>0</v>
      </c>
      <c r="AR95" s="133" t="s">
        <v>109</v>
      </c>
      <c r="AT95" s="141" t="s">
        <v>71</v>
      </c>
      <c r="AU95" s="141" t="s">
        <v>79</v>
      </c>
      <c r="AY95" s="133" t="s">
        <v>195</v>
      </c>
      <c r="BK95" s="142">
        <f>SUM(BK96:BK147)</f>
        <v>0</v>
      </c>
    </row>
    <row r="96" spans="1:65" s="2" customFormat="1" ht="14.45" customHeight="1">
      <c r="A96" s="35"/>
      <c r="B96" s="145"/>
      <c r="C96" s="146" t="s">
        <v>79</v>
      </c>
      <c r="D96" s="146" t="s">
        <v>197</v>
      </c>
      <c r="E96" s="147" t="s">
        <v>7449</v>
      </c>
      <c r="F96" s="148" t="s">
        <v>7450</v>
      </c>
      <c r="G96" s="149" t="s">
        <v>321</v>
      </c>
      <c r="H96" s="150">
        <v>116</v>
      </c>
      <c r="I96" s="151"/>
      <c r="J96" s="152">
        <f t="shared" ref="J96:J127" si="0">ROUND(I96*H96,2)</f>
        <v>0</v>
      </c>
      <c r="K96" s="148" t="s">
        <v>3</v>
      </c>
      <c r="L96" s="36"/>
      <c r="M96" s="153" t="s">
        <v>3</v>
      </c>
      <c r="N96" s="154" t="s">
        <v>43</v>
      </c>
      <c r="O96" s="56"/>
      <c r="P96" s="155">
        <f t="shared" ref="P96:P127" si="1">O96*H96</f>
        <v>0</v>
      </c>
      <c r="Q96" s="155">
        <v>0</v>
      </c>
      <c r="R96" s="155">
        <f t="shared" ref="R96:R127" si="2">Q96*H96</f>
        <v>0</v>
      </c>
      <c r="S96" s="155">
        <v>0</v>
      </c>
      <c r="T96" s="156">
        <f t="shared" ref="T96:T127" si="3">S96*H96</f>
        <v>0</v>
      </c>
      <c r="U96" s="35"/>
      <c r="V96" s="35"/>
      <c r="W96" s="35"/>
      <c r="X96" s="35"/>
      <c r="Y96" s="35"/>
      <c r="Z96" s="35"/>
      <c r="AA96" s="35"/>
      <c r="AB96" s="35"/>
      <c r="AC96" s="35"/>
      <c r="AD96" s="35"/>
      <c r="AE96" s="35"/>
      <c r="AR96" s="157" t="s">
        <v>202</v>
      </c>
      <c r="AT96" s="157" t="s">
        <v>197</v>
      </c>
      <c r="AU96" s="157" t="s">
        <v>81</v>
      </c>
      <c r="AY96" s="20" t="s">
        <v>195</v>
      </c>
      <c r="BE96" s="158">
        <f t="shared" ref="BE96:BE127" si="4">IF(N96="základní",J96,0)</f>
        <v>0</v>
      </c>
      <c r="BF96" s="158">
        <f t="shared" ref="BF96:BF127" si="5">IF(N96="snížená",J96,0)</f>
        <v>0</v>
      </c>
      <c r="BG96" s="158">
        <f t="shared" ref="BG96:BG127" si="6">IF(N96="zákl. přenesená",J96,0)</f>
        <v>0</v>
      </c>
      <c r="BH96" s="158">
        <f t="shared" ref="BH96:BH127" si="7">IF(N96="sníž. přenesená",J96,0)</f>
        <v>0</v>
      </c>
      <c r="BI96" s="158">
        <f t="shared" ref="BI96:BI127" si="8">IF(N96="nulová",J96,0)</f>
        <v>0</v>
      </c>
      <c r="BJ96" s="20" t="s">
        <v>79</v>
      </c>
      <c r="BK96" s="158">
        <f t="shared" ref="BK96:BK127" si="9">ROUND(I96*H96,2)</f>
        <v>0</v>
      </c>
      <c r="BL96" s="20" t="s">
        <v>202</v>
      </c>
      <c r="BM96" s="157" t="s">
        <v>81</v>
      </c>
    </row>
    <row r="97" spans="1:65" s="2" customFormat="1" ht="14.45" customHeight="1">
      <c r="A97" s="35"/>
      <c r="B97" s="145"/>
      <c r="C97" s="146" t="s">
        <v>81</v>
      </c>
      <c r="D97" s="146" t="s">
        <v>197</v>
      </c>
      <c r="E97" s="147" t="s">
        <v>7451</v>
      </c>
      <c r="F97" s="148" t="s">
        <v>7452</v>
      </c>
      <c r="G97" s="149" t="s">
        <v>321</v>
      </c>
      <c r="H97" s="150">
        <v>321</v>
      </c>
      <c r="I97" s="151"/>
      <c r="J97" s="152">
        <f t="shared" si="0"/>
        <v>0</v>
      </c>
      <c r="K97" s="148" t="s">
        <v>3</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202</v>
      </c>
      <c r="AT97" s="157" t="s">
        <v>197</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202</v>
      </c>
      <c r="BM97" s="157" t="s">
        <v>202</v>
      </c>
    </row>
    <row r="98" spans="1:65" s="2" customFormat="1" ht="14.45" customHeight="1">
      <c r="A98" s="35"/>
      <c r="B98" s="145"/>
      <c r="C98" s="146" t="s">
        <v>109</v>
      </c>
      <c r="D98" s="146" t="s">
        <v>197</v>
      </c>
      <c r="E98" s="147" t="s">
        <v>7453</v>
      </c>
      <c r="F98" s="148" t="s">
        <v>7454</v>
      </c>
      <c r="G98" s="149" t="s">
        <v>321</v>
      </c>
      <c r="H98" s="150">
        <v>448</v>
      </c>
      <c r="I98" s="151"/>
      <c r="J98" s="152">
        <f t="shared" si="0"/>
        <v>0</v>
      </c>
      <c r="K98" s="148" t="s">
        <v>3</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202</v>
      </c>
      <c r="AT98" s="157" t="s">
        <v>197</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202</v>
      </c>
      <c r="BM98" s="157" t="s">
        <v>237</v>
      </c>
    </row>
    <row r="99" spans="1:65" s="2" customFormat="1" ht="14.45" customHeight="1">
      <c r="A99" s="35"/>
      <c r="B99" s="145"/>
      <c r="C99" s="146" t="s">
        <v>202</v>
      </c>
      <c r="D99" s="146" t="s">
        <v>197</v>
      </c>
      <c r="E99" s="147" t="s">
        <v>7455</v>
      </c>
      <c r="F99" s="148" t="s">
        <v>7456</v>
      </c>
      <c r="G99" s="149" t="s">
        <v>321</v>
      </c>
      <c r="H99" s="150">
        <v>163</v>
      </c>
      <c r="I99" s="151"/>
      <c r="J99" s="152">
        <f t="shared" si="0"/>
        <v>0</v>
      </c>
      <c r="K99" s="148" t="s">
        <v>3</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202</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202</v>
      </c>
      <c r="BM99" s="157" t="s">
        <v>249</v>
      </c>
    </row>
    <row r="100" spans="1:65" s="2" customFormat="1" ht="14.45" customHeight="1">
      <c r="A100" s="35"/>
      <c r="B100" s="145"/>
      <c r="C100" s="146" t="s">
        <v>231</v>
      </c>
      <c r="D100" s="146" t="s">
        <v>197</v>
      </c>
      <c r="E100" s="147" t="s">
        <v>7457</v>
      </c>
      <c r="F100" s="148" t="s">
        <v>7458</v>
      </c>
      <c r="G100" s="149" t="s">
        <v>321</v>
      </c>
      <c r="H100" s="150">
        <v>239</v>
      </c>
      <c r="I100" s="151"/>
      <c r="J100" s="152">
        <f t="shared" si="0"/>
        <v>0</v>
      </c>
      <c r="K100" s="148" t="s">
        <v>3</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202</v>
      </c>
      <c r="AT100" s="157" t="s">
        <v>197</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202</v>
      </c>
      <c r="BM100" s="157" t="s">
        <v>120</v>
      </c>
    </row>
    <row r="101" spans="1:65" s="2" customFormat="1" ht="14.45" customHeight="1">
      <c r="A101" s="35"/>
      <c r="B101" s="145"/>
      <c r="C101" s="146" t="s">
        <v>237</v>
      </c>
      <c r="D101" s="146" t="s">
        <v>197</v>
      </c>
      <c r="E101" s="147" t="s">
        <v>7459</v>
      </c>
      <c r="F101" s="148" t="s">
        <v>7460</v>
      </c>
      <c r="G101" s="149" t="s">
        <v>467</v>
      </c>
      <c r="H101" s="150">
        <v>1</v>
      </c>
      <c r="I101" s="151"/>
      <c r="J101" s="152">
        <f t="shared" si="0"/>
        <v>0</v>
      </c>
      <c r="K101" s="148" t="s">
        <v>3</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202</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269</v>
      </c>
    </row>
    <row r="102" spans="1:65" s="2" customFormat="1" ht="14.45" customHeight="1">
      <c r="A102" s="35"/>
      <c r="B102" s="145"/>
      <c r="C102" s="146" t="s">
        <v>244</v>
      </c>
      <c r="D102" s="146" t="s">
        <v>197</v>
      </c>
      <c r="E102" s="147" t="s">
        <v>7461</v>
      </c>
      <c r="F102" s="148" t="s">
        <v>7462</v>
      </c>
      <c r="G102" s="149" t="s">
        <v>7463</v>
      </c>
      <c r="H102" s="150">
        <v>3500</v>
      </c>
      <c r="I102" s="151"/>
      <c r="J102" s="152">
        <f t="shared" si="0"/>
        <v>0</v>
      </c>
      <c r="K102" s="148" t="s">
        <v>3</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281</v>
      </c>
    </row>
    <row r="103" spans="1:65" s="2" customFormat="1" ht="14.45" customHeight="1">
      <c r="A103" s="35"/>
      <c r="B103" s="145"/>
      <c r="C103" s="146" t="s">
        <v>249</v>
      </c>
      <c r="D103" s="146" t="s">
        <v>197</v>
      </c>
      <c r="E103" s="147" t="s">
        <v>7464</v>
      </c>
      <c r="F103" s="148" t="s">
        <v>7465</v>
      </c>
      <c r="G103" s="149" t="s">
        <v>467</v>
      </c>
      <c r="H103" s="150">
        <v>28</v>
      </c>
      <c r="I103" s="151"/>
      <c r="J103" s="152">
        <f t="shared" si="0"/>
        <v>0</v>
      </c>
      <c r="K103" s="148" t="s">
        <v>3</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81</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292</v>
      </c>
    </row>
    <row r="104" spans="1:65" s="2" customFormat="1" ht="14.45" customHeight="1">
      <c r="A104" s="35"/>
      <c r="B104" s="145"/>
      <c r="C104" s="146" t="s">
        <v>254</v>
      </c>
      <c r="D104" s="146" t="s">
        <v>197</v>
      </c>
      <c r="E104" s="147" t="s">
        <v>7466</v>
      </c>
      <c r="F104" s="148" t="s">
        <v>7467</v>
      </c>
      <c r="G104" s="149" t="s">
        <v>467</v>
      </c>
      <c r="H104" s="150">
        <v>19</v>
      </c>
      <c r="I104" s="151"/>
      <c r="J104" s="152">
        <f t="shared" si="0"/>
        <v>0</v>
      </c>
      <c r="K104" s="148" t="s">
        <v>3</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81</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308</v>
      </c>
    </row>
    <row r="105" spans="1:65" s="2" customFormat="1" ht="14.45" customHeight="1">
      <c r="A105" s="35"/>
      <c r="B105" s="145"/>
      <c r="C105" s="146" t="s">
        <v>120</v>
      </c>
      <c r="D105" s="146" t="s">
        <v>197</v>
      </c>
      <c r="E105" s="147" t="s">
        <v>7468</v>
      </c>
      <c r="F105" s="148" t="s">
        <v>7469</v>
      </c>
      <c r="G105" s="149" t="s">
        <v>467</v>
      </c>
      <c r="H105" s="150">
        <v>4</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81</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318</v>
      </c>
    </row>
    <row r="106" spans="1:65" s="2" customFormat="1" ht="14.45" customHeight="1">
      <c r="A106" s="35"/>
      <c r="B106" s="145"/>
      <c r="C106" s="146" t="s">
        <v>123</v>
      </c>
      <c r="D106" s="146" t="s">
        <v>197</v>
      </c>
      <c r="E106" s="147" t="s">
        <v>7470</v>
      </c>
      <c r="F106" s="148" t="s">
        <v>7471</v>
      </c>
      <c r="G106" s="149" t="s">
        <v>467</v>
      </c>
      <c r="H106" s="150">
        <v>13</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81</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331</v>
      </c>
    </row>
    <row r="107" spans="1:65" s="2" customFormat="1" ht="14.45" customHeight="1">
      <c r="A107" s="35"/>
      <c r="B107" s="145"/>
      <c r="C107" s="146" t="s">
        <v>269</v>
      </c>
      <c r="D107" s="146" t="s">
        <v>197</v>
      </c>
      <c r="E107" s="147" t="s">
        <v>7472</v>
      </c>
      <c r="F107" s="148" t="s">
        <v>7473</v>
      </c>
      <c r="G107" s="149" t="s">
        <v>467</v>
      </c>
      <c r="H107" s="150">
        <v>25</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81</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340</v>
      </c>
    </row>
    <row r="108" spans="1:65" s="2" customFormat="1" ht="14.45" customHeight="1">
      <c r="A108" s="35"/>
      <c r="B108" s="145"/>
      <c r="C108" s="146" t="s">
        <v>278</v>
      </c>
      <c r="D108" s="146" t="s">
        <v>197</v>
      </c>
      <c r="E108" s="147" t="s">
        <v>7474</v>
      </c>
      <c r="F108" s="148" t="s">
        <v>7475</v>
      </c>
      <c r="G108" s="149" t="s">
        <v>467</v>
      </c>
      <c r="H108" s="150">
        <v>32</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81</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349</v>
      </c>
    </row>
    <row r="109" spans="1:65" s="2" customFormat="1" ht="14.45" customHeight="1">
      <c r="A109" s="35"/>
      <c r="B109" s="145"/>
      <c r="C109" s="146" t="s">
        <v>281</v>
      </c>
      <c r="D109" s="146" t="s">
        <v>197</v>
      </c>
      <c r="E109" s="147" t="s">
        <v>7476</v>
      </c>
      <c r="F109" s="148" t="s">
        <v>7477</v>
      </c>
      <c r="G109" s="149" t="s">
        <v>467</v>
      </c>
      <c r="H109" s="150">
        <v>515</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81</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360</v>
      </c>
    </row>
    <row r="110" spans="1:65" s="2" customFormat="1" ht="14.45" customHeight="1">
      <c r="A110" s="35"/>
      <c r="B110" s="145"/>
      <c r="C110" s="146" t="s">
        <v>9</v>
      </c>
      <c r="D110" s="146" t="s">
        <v>197</v>
      </c>
      <c r="E110" s="147" t="s">
        <v>7478</v>
      </c>
      <c r="F110" s="148" t="s">
        <v>7479</v>
      </c>
      <c r="G110" s="149" t="s">
        <v>467</v>
      </c>
      <c r="H110" s="150">
        <v>173</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81</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375</v>
      </c>
    </row>
    <row r="111" spans="1:65" s="2" customFormat="1" ht="14.45" customHeight="1">
      <c r="A111" s="35"/>
      <c r="B111" s="145"/>
      <c r="C111" s="146" t="s">
        <v>292</v>
      </c>
      <c r="D111" s="146" t="s">
        <v>197</v>
      </c>
      <c r="E111" s="147" t="s">
        <v>7480</v>
      </c>
      <c r="F111" s="148" t="s">
        <v>7481</v>
      </c>
      <c r="G111" s="149" t="s">
        <v>467</v>
      </c>
      <c r="H111" s="150">
        <v>45</v>
      </c>
      <c r="I111" s="151"/>
      <c r="J111" s="152">
        <f t="shared" si="0"/>
        <v>0</v>
      </c>
      <c r="K111" s="148" t="s">
        <v>3</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202</v>
      </c>
      <c r="AT111" s="157" t="s">
        <v>197</v>
      </c>
      <c r="AU111" s="157" t="s">
        <v>81</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392</v>
      </c>
    </row>
    <row r="112" spans="1:65" s="2" customFormat="1" ht="14.45" customHeight="1">
      <c r="A112" s="35"/>
      <c r="B112" s="145"/>
      <c r="C112" s="146" t="s">
        <v>297</v>
      </c>
      <c r="D112" s="146" t="s">
        <v>197</v>
      </c>
      <c r="E112" s="147" t="s">
        <v>7482</v>
      </c>
      <c r="F112" s="148" t="s">
        <v>7483</v>
      </c>
      <c r="G112" s="149" t="s">
        <v>467</v>
      </c>
      <c r="H112" s="150">
        <v>110</v>
      </c>
      <c r="I112" s="151"/>
      <c r="J112" s="152">
        <f t="shared" si="0"/>
        <v>0</v>
      </c>
      <c r="K112" s="148" t="s">
        <v>3</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202</v>
      </c>
      <c r="AT112" s="157" t="s">
        <v>197</v>
      </c>
      <c r="AU112" s="157" t="s">
        <v>81</v>
      </c>
      <c r="AY112" s="20" t="s">
        <v>195</v>
      </c>
      <c r="BE112" s="158">
        <f t="shared" si="4"/>
        <v>0</v>
      </c>
      <c r="BF112" s="158">
        <f t="shared" si="5"/>
        <v>0</v>
      </c>
      <c r="BG112" s="158">
        <f t="shared" si="6"/>
        <v>0</v>
      </c>
      <c r="BH112" s="158">
        <f t="shared" si="7"/>
        <v>0</v>
      </c>
      <c r="BI112" s="158">
        <f t="shared" si="8"/>
        <v>0</v>
      </c>
      <c r="BJ112" s="20" t="s">
        <v>79</v>
      </c>
      <c r="BK112" s="158">
        <f t="shared" si="9"/>
        <v>0</v>
      </c>
      <c r="BL112" s="20" t="s">
        <v>202</v>
      </c>
      <c r="BM112" s="157" t="s">
        <v>407</v>
      </c>
    </row>
    <row r="113" spans="1:65" s="2" customFormat="1" ht="14.45" customHeight="1">
      <c r="A113" s="35"/>
      <c r="B113" s="145"/>
      <c r="C113" s="146" t="s">
        <v>308</v>
      </c>
      <c r="D113" s="146" t="s">
        <v>197</v>
      </c>
      <c r="E113" s="147" t="s">
        <v>7484</v>
      </c>
      <c r="F113" s="148" t="s">
        <v>7485</v>
      </c>
      <c r="G113" s="149" t="s">
        <v>321</v>
      </c>
      <c r="H113" s="150">
        <v>1287</v>
      </c>
      <c r="I113" s="151"/>
      <c r="J113" s="152">
        <f t="shared" si="0"/>
        <v>0</v>
      </c>
      <c r="K113" s="148" t="s">
        <v>3</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202</v>
      </c>
      <c r="AT113" s="157" t="s">
        <v>197</v>
      </c>
      <c r="AU113" s="157" t="s">
        <v>81</v>
      </c>
      <c r="AY113" s="20" t="s">
        <v>195</v>
      </c>
      <c r="BE113" s="158">
        <f t="shared" si="4"/>
        <v>0</v>
      </c>
      <c r="BF113" s="158">
        <f t="shared" si="5"/>
        <v>0</v>
      </c>
      <c r="BG113" s="158">
        <f t="shared" si="6"/>
        <v>0</v>
      </c>
      <c r="BH113" s="158">
        <f t="shared" si="7"/>
        <v>0</v>
      </c>
      <c r="BI113" s="158">
        <f t="shared" si="8"/>
        <v>0</v>
      </c>
      <c r="BJ113" s="20" t="s">
        <v>79</v>
      </c>
      <c r="BK113" s="158">
        <f t="shared" si="9"/>
        <v>0</v>
      </c>
      <c r="BL113" s="20" t="s">
        <v>202</v>
      </c>
      <c r="BM113" s="157" t="s">
        <v>419</v>
      </c>
    </row>
    <row r="114" spans="1:65" s="2" customFormat="1" ht="14.45" customHeight="1">
      <c r="A114" s="35"/>
      <c r="B114" s="145"/>
      <c r="C114" s="146" t="s">
        <v>313</v>
      </c>
      <c r="D114" s="146" t="s">
        <v>197</v>
      </c>
      <c r="E114" s="147" t="s">
        <v>7486</v>
      </c>
      <c r="F114" s="148" t="s">
        <v>7487</v>
      </c>
      <c r="G114" s="149" t="s">
        <v>321</v>
      </c>
      <c r="H114" s="150">
        <v>1287</v>
      </c>
      <c r="I114" s="151"/>
      <c r="J114" s="152">
        <f t="shared" si="0"/>
        <v>0</v>
      </c>
      <c r="K114" s="148" t="s">
        <v>3</v>
      </c>
      <c r="L114" s="36"/>
      <c r="M114" s="153" t="s">
        <v>3</v>
      </c>
      <c r="N114" s="154" t="s">
        <v>43</v>
      </c>
      <c r="O114" s="56"/>
      <c r="P114" s="155">
        <f t="shared" si="1"/>
        <v>0</v>
      </c>
      <c r="Q114" s="155">
        <v>0</v>
      </c>
      <c r="R114" s="155">
        <f t="shared" si="2"/>
        <v>0</v>
      </c>
      <c r="S114" s="155">
        <v>0</v>
      </c>
      <c r="T114" s="156">
        <f t="shared" si="3"/>
        <v>0</v>
      </c>
      <c r="U114" s="35"/>
      <c r="V114" s="35"/>
      <c r="W114" s="35"/>
      <c r="X114" s="35"/>
      <c r="Y114" s="35"/>
      <c r="Z114" s="35"/>
      <c r="AA114" s="35"/>
      <c r="AB114" s="35"/>
      <c r="AC114" s="35"/>
      <c r="AD114" s="35"/>
      <c r="AE114" s="35"/>
      <c r="AR114" s="157" t="s">
        <v>202</v>
      </c>
      <c r="AT114" s="157" t="s">
        <v>197</v>
      </c>
      <c r="AU114" s="157" t="s">
        <v>81</v>
      </c>
      <c r="AY114" s="20" t="s">
        <v>195</v>
      </c>
      <c r="BE114" s="158">
        <f t="shared" si="4"/>
        <v>0</v>
      </c>
      <c r="BF114" s="158">
        <f t="shared" si="5"/>
        <v>0</v>
      </c>
      <c r="BG114" s="158">
        <f t="shared" si="6"/>
        <v>0</v>
      </c>
      <c r="BH114" s="158">
        <f t="shared" si="7"/>
        <v>0</v>
      </c>
      <c r="BI114" s="158">
        <f t="shared" si="8"/>
        <v>0</v>
      </c>
      <c r="BJ114" s="20" t="s">
        <v>79</v>
      </c>
      <c r="BK114" s="158">
        <f t="shared" si="9"/>
        <v>0</v>
      </c>
      <c r="BL114" s="20" t="s">
        <v>202</v>
      </c>
      <c r="BM114" s="157" t="s">
        <v>428</v>
      </c>
    </row>
    <row r="115" spans="1:65" s="2" customFormat="1" ht="14.45" customHeight="1">
      <c r="A115" s="35"/>
      <c r="B115" s="145"/>
      <c r="C115" s="146" t="s">
        <v>318</v>
      </c>
      <c r="D115" s="146" t="s">
        <v>197</v>
      </c>
      <c r="E115" s="147" t="s">
        <v>7488</v>
      </c>
      <c r="F115" s="148" t="s">
        <v>7489</v>
      </c>
      <c r="G115" s="149" t="s">
        <v>321</v>
      </c>
      <c r="H115" s="150">
        <v>1287</v>
      </c>
      <c r="I115" s="151"/>
      <c r="J115" s="152">
        <f t="shared" si="0"/>
        <v>0</v>
      </c>
      <c r="K115" s="148" t="s">
        <v>3</v>
      </c>
      <c r="L115" s="36"/>
      <c r="M115" s="153" t="s">
        <v>3</v>
      </c>
      <c r="N115" s="154" t="s">
        <v>43</v>
      </c>
      <c r="O115" s="56"/>
      <c r="P115" s="155">
        <f t="shared" si="1"/>
        <v>0</v>
      </c>
      <c r="Q115" s="155">
        <v>0</v>
      </c>
      <c r="R115" s="155">
        <f t="shared" si="2"/>
        <v>0</v>
      </c>
      <c r="S115" s="155">
        <v>0</v>
      </c>
      <c r="T115" s="156">
        <f t="shared" si="3"/>
        <v>0</v>
      </c>
      <c r="U115" s="35"/>
      <c r="V115" s="35"/>
      <c r="W115" s="35"/>
      <c r="X115" s="35"/>
      <c r="Y115" s="35"/>
      <c r="Z115" s="35"/>
      <c r="AA115" s="35"/>
      <c r="AB115" s="35"/>
      <c r="AC115" s="35"/>
      <c r="AD115" s="35"/>
      <c r="AE115" s="35"/>
      <c r="AR115" s="157" t="s">
        <v>202</v>
      </c>
      <c r="AT115" s="157" t="s">
        <v>197</v>
      </c>
      <c r="AU115" s="157" t="s">
        <v>81</v>
      </c>
      <c r="AY115" s="20" t="s">
        <v>195</v>
      </c>
      <c r="BE115" s="158">
        <f t="shared" si="4"/>
        <v>0</v>
      </c>
      <c r="BF115" s="158">
        <f t="shared" si="5"/>
        <v>0</v>
      </c>
      <c r="BG115" s="158">
        <f t="shared" si="6"/>
        <v>0</v>
      </c>
      <c r="BH115" s="158">
        <f t="shared" si="7"/>
        <v>0</v>
      </c>
      <c r="BI115" s="158">
        <f t="shared" si="8"/>
        <v>0</v>
      </c>
      <c r="BJ115" s="20" t="s">
        <v>79</v>
      </c>
      <c r="BK115" s="158">
        <f t="shared" si="9"/>
        <v>0</v>
      </c>
      <c r="BL115" s="20" t="s">
        <v>202</v>
      </c>
      <c r="BM115" s="157" t="s">
        <v>443</v>
      </c>
    </row>
    <row r="116" spans="1:65" s="2" customFormat="1" ht="14.45" customHeight="1">
      <c r="A116" s="35"/>
      <c r="B116" s="145"/>
      <c r="C116" s="146" t="s">
        <v>8</v>
      </c>
      <c r="D116" s="146" t="s">
        <v>197</v>
      </c>
      <c r="E116" s="147" t="s">
        <v>7490</v>
      </c>
      <c r="F116" s="148" t="s">
        <v>7491</v>
      </c>
      <c r="G116" s="149" t="s">
        <v>467</v>
      </c>
      <c r="H116" s="150">
        <v>2</v>
      </c>
      <c r="I116" s="151"/>
      <c r="J116" s="152">
        <f t="shared" si="0"/>
        <v>0</v>
      </c>
      <c r="K116" s="148" t="s">
        <v>3</v>
      </c>
      <c r="L116" s="36"/>
      <c r="M116" s="153" t="s">
        <v>3</v>
      </c>
      <c r="N116" s="154" t="s">
        <v>43</v>
      </c>
      <c r="O116" s="56"/>
      <c r="P116" s="155">
        <f t="shared" si="1"/>
        <v>0</v>
      </c>
      <c r="Q116" s="155">
        <v>0</v>
      </c>
      <c r="R116" s="155">
        <f t="shared" si="2"/>
        <v>0</v>
      </c>
      <c r="S116" s="155">
        <v>0</v>
      </c>
      <c r="T116" s="156">
        <f t="shared" si="3"/>
        <v>0</v>
      </c>
      <c r="U116" s="35"/>
      <c r="V116" s="35"/>
      <c r="W116" s="35"/>
      <c r="X116" s="35"/>
      <c r="Y116" s="35"/>
      <c r="Z116" s="35"/>
      <c r="AA116" s="35"/>
      <c r="AB116" s="35"/>
      <c r="AC116" s="35"/>
      <c r="AD116" s="35"/>
      <c r="AE116" s="35"/>
      <c r="AR116" s="157" t="s">
        <v>202</v>
      </c>
      <c r="AT116" s="157" t="s">
        <v>197</v>
      </c>
      <c r="AU116" s="157" t="s">
        <v>81</v>
      </c>
      <c r="AY116" s="20" t="s">
        <v>195</v>
      </c>
      <c r="BE116" s="158">
        <f t="shared" si="4"/>
        <v>0</v>
      </c>
      <c r="BF116" s="158">
        <f t="shared" si="5"/>
        <v>0</v>
      </c>
      <c r="BG116" s="158">
        <f t="shared" si="6"/>
        <v>0</v>
      </c>
      <c r="BH116" s="158">
        <f t="shared" si="7"/>
        <v>0</v>
      </c>
      <c r="BI116" s="158">
        <f t="shared" si="8"/>
        <v>0</v>
      </c>
      <c r="BJ116" s="20" t="s">
        <v>79</v>
      </c>
      <c r="BK116" s="158">
        <f t="shared" si="9"/>
        <v>0</v>
      </c>
      <c r="BL116" s="20" t="s">
        <v>202</v>
      </c>
      <c r="BM116" s="157" t="s">
        <v>454</v>
      </c>
    </row>
    <row r="117" spans="1:65" s="2" customFormat="1" ht="14.45" customHeight="1">
      <c r="A117" s="35"/>
      <c r="B117" s="145"/>
      <c r="C117" s="146" t="s">
        <v>331</v>
      </c>
      <c r="D117" s="146" t="s">
        <v>197</v>
      </c>
      <c r="E117" s="147" t="s">
        <v>7492</v>
      </c>
      <c r="F117" s="148" t="s">
        <v>7493</v>
      </c>
      <c r="G117" s="149" t="s">
        <v>467</v>
      </c>
      <c r="H117" s="150">
        <v>15</v>
      </c>
      <c r="I117" s="151"/>
      <c r="J117" s="152">
        <f t="shared" si="0"/>
        <v>0</v>
      </c>
      <c r="K117" s="148" t="s">
        <v>3</v>
      </c>
      <c r="L117" s="36"/>
      <c r="M117" s="153" t="s">
        <v>3</v>
      </c>
      <c r="N117" s="154" t="s">
        <v>43</v>
      </c>
      <c r="O117" s="56"/>
      <c r="P117" s="155">
        <f t="shared" si="1"/>
        <v>0</v>
      </c>
      <c r="Q117" s="155">
        <v>0</v>
      </c>
      <c r="R117" s="155">
        <f t="shared" si="2"/>
        <v>0</v>
      </c>
      <c r="S117" s="155">
        <v>0</v>
      </c>
      <c r="T117" s="156">
        <f t="shared" si="3"/>
        <v>0</v>
      </c>
      <c r="U117" s="35"/>
      <c r="V117" s="35"/>
      <c r="W117" s="35"/>
      <c r="X117" s="35"/>
      <c r="Y117" s="35"/>
      <c r="Z117" s="35"/>
      <c r="AA117" s="35"/>
      <c r="AB117" s="35"/>
      <c r="AC117" s="35"/>
      <c r="AD117" s="35"/>
      <c r="AE117" s="35"/>
      <c r="AR117" s="157" t="s">
        <v>202</v>
      </c>
      <c r="AT117" s="157" t="s">
        <v>197</v>
      </c>
      <c r="AU117" s="157" t="s">
        <v>81</v>
      </c>
      <c r="AY117" s="20" t="s">
        <v>195</v>
      </c>
      <c r="BE117" s="158">
        <f t="shared" si="4"/>
        <v>0</v>
      </c>
      <c r="BF117" s="158">
        <f t="shared" si="5"/>
        <v>0</v>
      </c>
      <c r="BG117" s="158">
        <f t="shared" si="6"/>
        <v>0</v>
      </c>
      <c r="BH117" s="158">
        <f t="shared" si="7"/>
        <v>0</v>
      </c>
      <c r="BI117" s="158">
        <f t="shared" si="8"/>
        <v>0</v>
      </c>
      <c r="BJ117" s="20" t="s">
        <v>79</v>
      </c>
      <c r="BK117" s="158">
        <f t="shared" si="9"/>
        <v>0</v>
      </c>
      <c r="BL117" s="20" t="s">
        <v>202</v>
      </c>
      <c r="BM117" s="157" t="s">
        <v>464</v>
      </c>
    </row>
    <row r="118" spans="1:65" s="2" customFormat="1" ht="14.45" customHeight="1">
      <c r="A118" s="35"/>
      <c r="B118" s="145"/>
      <c r="C118" s="146" t="s">
        <v>336</v>
      </c>
      <c r="D118" s="146" t="s">
        <v>197</v>
      </c>
      <c r="E118" s="147" t="s">
        <v>7494</v>
      </c>
      <c r="F118" s="148" t="s">
        <v>7495</v>
      </c>
      <c r="G118" s="149" t="s">
        <v>467</v>
      </c>
      <c r="H118" s="150">
        <v>11</v>
      </c>
      <c r="I118" s="151"/>
      <c r="J118" s="152">
        <f t="shared" si="0"/>
        <v>0</v>
      </c>
      <c r="K118" s="148" t="s">
        <v>3</v>
      </c>
      <c r="L118" s="36"/>
      <c r="M118" s="153" t="s">
        <v>3</v>
      </c>
      <c r="N118" s="154" t="s">
        <v>43</v>
      </c>
      <c r="O118" s="56"/>
      <c r="P118" s="155">
        <f t="shared" si="1"/>
        <v>0</v>
      </c>
      <c r="Q118" s="155">
        <v>0</v>
      </c>
      <c r="R118" s="155">
        <f t="shared" si="2"/>
        <v>0</v>
      </c>
      <c r="S118" s="155">
        <v>0</v>
      </c>
      <c r="T118" s="156">
        <f t="shared" si="3"/>
        <v>0</v>
      </c>
      <c r="U118" s="35"/>
      <c r="V118" s="35"/>
      <c r="W118" s="35"/>
      <c r="X118" s="35"/>
      <c r="Y118" s="35"/>
      <c r="Z118" s="35"/>
      <c r="AA118" s="35"/>
      <c r="AB118" s="35"/>
      <c r="AC118" s="35"/>
      <c r="AD118" s="35"/>
      <c r="AE118" s="35"/>
      <c r="AR118" s="157" t="s">
        <v>202</v>
      </c>
      <c r="AT118" s="157" t="s">
        <v>197</v>
      </c>
      <c r="AU118" s="157" t="s">
        <v>81</v>
      </c>
      <c r="AY118" s="20" t="s">
        <v>195</v>
      </c>
      <c r="BE118" s="158">
        <f t="shared" si="4"/>
        <v>0</v>
      </c>
      <c r="BF118" s="158">
        <f t="shared" si="5"/>
        <v>0</v>
      </c>
      <c r="BG118" s="158">
        <f t="shared" si="6"/>
        <v>0</v>
      </c>
      <c r="BH118" s="158">
        <f t="shared" si="7"/>
        <v>0</v>
      </c>
      <c r="BI118" s="158">
        <f t="shared" si="8"/>
        <v>0</v>
      </c>
      <c r="BJ118" s="20" t="s">
        <v>79</v>
      </c>
      <c r="BK118" s="158">
        <f t="shared" si="9"/>
        <v>0</v>
      </c>
      <c r="BL118" s="20" t="s">
        <v>202</v>
      </c>
      <c r="BM118" s="157" t="s">
        <v>476</v>
      </c>
    </row>
    <row r="119" spans="1:65" s="2" customFormat="1" ht="14.45" customHeight="1">
      <c r="A119" s="35"/>
      <c r="B119" s="145"/>
      <c r="C119" s="146" t="s">
        <v>340</v>
      </c>
      <c r="D119" s="146" t="s">
        <v>197</v>
      </c>
      <c r="E119" s="147" t="s">
        <v>7496</v>
      </c>
      <c r="F119" s="148" t="s">
        <v>7497</v>
      </c>
      <c r="G119" s="149" t="s">
        <v>467</v>
      </c>
      <c r="H119" s="150">
        <v>4</v>
      </c>
      <c r="I119" s="151"/>
      <c r="J119" s="152">
        <f t="shared" si="0"/>
        <v>0</v>
      </c>
      <c r="K119" s="148" t="s">
        <v>3</v>
      </c>
      <c r="L119" s="36"/>
      <c r="M119" s="153" t="s">
        <v>3</v>
      </c>
      <c r="N119" s="154" t="s">
        <v>43</v>
      </c>
      <c r="O119" s="56"/>
      <c r="P119" s="155">
        <f t="shared" si="1"/>
        <v>0</v>
      </c>
      <c r="Q119" s="155">
        <v>0</v>
      </c>
      <c r="R119" s="155">
        <f t="shared" si="2"/>
        <v>0</v>
      </c>
      <c r="S119" s="155">
        <v>0</v>
      </c>
      <c r="T119" s="156">
        <f t="shared" si="3"/>
        <v>0</v>
      </c>
      <c r="U119" s="35"/>
      <c r="V119" s="35"/>
      <c r="W119" s="35"/>
      <c r="X119" s="35"/>
      <c r="Y119" s="35"/>
      <c r="Z119" s="35"/>
      <c r="AA119" s="35"/>
      <c r="AB119" s="35"/>
      <c r="AC119" s="35"/>
      <c r="AD119" s="35"/>
      <c r="AE119" s="35"/>
      <c r="AR119" s="157" t="s">
        <v>202</v>
      </c>
      <c r="AT119" s="157" t="s">
        <v>197</v>
      </c>
      <c r="AU119" s="157" t="s">
        <v>81</v>
      </c>
      <c r="AY119" s="20" t="s">
        <v>195</v>
      </c>
      <c r="BE119" s="158">
        <f t="shared" si="4"/>
        <v>0</v>
      </c>
      <c r="BF119" s="158">
        <f t="shared" si="5"/>
        <v>0</v>
      </c>
      <c r="BG119" s="158">
        <f t="shared" si="6"/>
        <v>0</v>
      </c>
      <c r="BH119" s="158">
        <f t="shared" si="7"/>
        <v>0</v>
      </c>
      <c r="BI119" s="158">
        <f t="shared" si="8"/>
        <v>0</v>
      </c>
      <c r="BJ119" s="20" t="s">
        <v>79</v>
      </c>
      <c r="BK119" s="158">
        <f t="shared" si="9"/>
        <v>0</v>
      </c>
      <c r="BL119" s="20" t="s">
        <v>202</v>
      </c>
      <c r="BM119" s="157" t="s">
        <v>489</v>
      </c>
    </row>
    <row r="120" spans="1:65" s="2" customFormat="1" ht="14.45" customHeight="1">
      <c r="A120" s="35"/>
      <c r="B120" s="145"/>
      <c r="C120" s="146" t="s">
        <v>344</v>
      </c>
      <c r="D120" s="146" t="s">
        <v>197</v>
      </c>
      <c r="E120" s="147" t="s">
        <v>7498</v>
      </c>
      <c r="F120" s="148" t="s">
        <v>7499</v>
      </c>
      <c r="G120" s="149" t="s">
        <v>467</v>
      </c>
      <c r="H120" s="150">
        <v>2</v>
      </c>
      <c r="I120" s="151"/>
      <c r="J120" s="152">
        <f t="shared" si="0"/>
        <v>0</v>
      </c>
      <c r="K120" s="148" t="s">
        <v>3</v>
      </c>
      <c r="L120" s="36"/>
      <c r="M120" s="153" t="s">
        <v>3</v>
      </c>
      <c r="N120" s="154" t="s">
        <v>43</v>
      </c>
      <c r="O120" s="56"/>
      <c r="P120" s="155">
        <f t="shared" si="1"/>
        <v>0</v>
      </c>
      <c r="Q120" s="155">
        <v>0</v>
      </c>
      <c r="R120" s="155">
        <f t="shared" si="2"/>
        <v>0</v>
      </c>
      <c r="S120" s="155">
        <v>0</v>
      </c>
      <c r="T120" s="156">
        <f t="shared" si="3"/>
        <v>0</v>
      </c>
      <c r="U120" s="35"/>
      <c r="V120" s="35"/>
      <c r="W120" s="35"/>
      <c r="X120" s="35"/>
      <c r="Y120" s="35"/>
      <c r="Z120" s="35"/>
      <c r="AA120" s="35"/>
      <c r="AB120" s="35"/>
      <c r="AC120" s="35"/>
      <c r="AD120" s="35"/>
      <c r="AE120" s="35"/>
      <c r="AR120" s="157" t="s">
        <v>202</v>
      </c>
      <c r="AT120" s="157" t="s">
        <v>197</v>
      </c>
      <c r="AU120" s="157" t="s">
        <v>81</v>
      </c>
      <c r="AY120" s="20" t="s">
        <v>195</v>
      </c>
      <c r="BE120" s="158">
        <f t="shared" si="4"/>
        <v>0</v>
      </c>
      <c r="BF120" s="158">
        <f t="shared" si="5"/>
        <v>0</v>
      </c>
      <c r="BG120" s="158">
        <f t="shared" si="6"/>
        <v>0</v>
      </c>
      <c r="BH120" s="158">
        <f t="shared" si="7"/>
        <v>0</v>
      </c>
      <c r="BI120" s="158">
        <f t="shared" si="8"/>
        <v>0</v>
      </c>
      <c r="BJ120" s="20" t="s">
        <v>79</v>
      </c>
      <c r="BK120" s="158">
        <f t="shared" si="9"/>
        <v>0</v>
      </c>
      <c r="BL120" s="20" t="s">
        <v>202</v>
      </c>
      <c r="BM120" s="157" t="s">
        <v>501</v>
      </c>
    </row>
    <row r="121" spans="1:65" s="2" customFormat="1" ht="14.45" customHeight="1">
      <c r="A121" s="35"/>
      <c r="B121" s="145"/>
      <c r="C121" s="146" t="s">
        <v>349</v>
      </c>
      <c r="D121" s="146" t="s">
        <v>197</v>
      </c>
      <c r="E121" s="147" t="s">
        <v>7500</v>
      </c>
      <c r="F121" s="148" t="s">
        <v>7501</v>
      </c>
      <c r="G121" s="149" t="s">
        <v>467</v>
      </c>
      <c r="H121" s="150">
        <v>4</v>
      </c>
      <c r="I121" s="151"/>
      <c r="J121" s="152">
        <f t="shared" si="0"/>
        <v>0</v>
      </c>
      <c r="K121" s="148" t="s">
        <v>3</v>
      </c>
      <c r="L121" s="36"/>
      <c r="M121" s="153" t="s">
        <v>3</v>
      </c>
      <c r="N121" s="154" t="s">
        <v>43</v>
      </c>
      <c r="O121" s="56"/>
      <c r="P121" s="155">
        <f t="shared" si="1"/>
        <v>0</v>
      </c>
      <c r="Q121" s="155">
        <v>0</v>
      </c>
      <c r="R121" s="155">
        <f t="shared" si="2"/>
        <v>0</v>
      </c>
      <c r="S121" s="155">
        <v>0</v>
      </c>
      <c r="T121" s="156">
        <f t="shared" si="3"/>
        <v>0</v>
      </c>
      <c r="U121" s="35"/>
      <c r="V121" s="35"/>
      <c r="W121" s="35"/>
      <c r="X121" s="35"/>
      <c r="Y121" s="35"/>
      <c r="Z121" s="35"/>
      <c r="AA121" s="35"/>
      <c r="AB121" s="35"/>
      <c r="AC121" s="35"/>
      <c r="AD121" s="35"/>
      <c r="AE121" s="35"/>
      <c r="AR121" s="157" t="s">
        <v>202</v>
      </c>
      <c r="AT121" s="157" t="s">
        <v>197</v>
      </c>
      <c r="AU121" s="157" t="s">
        <v>81</v>
      </c>
      <c r="AY121" s="20" t="s">
        <v>195</v>
      </c>
      <c r="BE121" s="158">
        <f t="shared" si="4"/>
        <v>0</v>
      </c>
      <c r="BF121" s="158">
        <f t="shared" si="5"/>
        <v>0</v>
      </c>
      <c r="BG121" s="158">
        <f t="shared" si="6"/>
        <v>0</v>
      </c>
      <c r="BH121" s="158">
        <f t="shared" si="7"/>
        <v>0</v>
      </c>
      <c r="BI121" s="158">
        <f t="shared" si="8"/>
        <v>0</v>
      </c>
      <c r="BJ121" s="20" t="s">
        <v>79</v>
      </c>
      <c r="BK121" s="158">
        <f t="shared" si="9"/>
        <v>0</v>
      </c>
      <c r="BL121" s="20" t="s">
        <v>202</v>
      </c>
      <c r="BM121" s="157" t="s">
        <v>517</v>
      </c>
    </row>
    <row r="122" spans="1:65" s="2" customFormat="1" ht="14.45" customHeight="1">
      <c r="A122" s="35"/>
      <c r="B122" s="145"/>
      <c r="C122" s="146" t="s">
        <v>354</v>
      </c>
      <c r="D122" s="146" t="s">
        <v>197</v>
      </c>
      <c r="E122" s="147" t="s">
        <v>7502</v>
      </c>
      <c r="F122" s="148" t="s">
        <v>7503</v>
      </c>
      <c r="G122" s="149" t="s">
        <v>467</v>
      </c>
      <c r="H122" s="150">
        <v>5</v>
      </c>
      <c r="I122" s="151"/>
      <c r="J122" s="152">
        <f t="shared" si="0"/>
        <v>0</v>
      </c>
      <c r="K122" s="148" t="s">
        <v>3</v>
      </c>
      <c r="L122" s="36"/>
      <c r="M122" s="153" t="s">
        <v>3</v>
      </c>
      <c r="N122" s="154" t="s">
        <v>43</v>
      </c>
      <c r="O122" s="56"/>
      <c r="P122" s="155">
        <f t="shared" si="1"/>
        <v>0</v>
      </c>
      <c r="Q122" s="155">
        <v>0</v>
      </c>
      <c r="R122" s="155">
        <f t="shared" si="2"/>
        <v>0</v>
      </c>
      <c r="S122" s="155">
        <v>0</v>
      </c>
      <c r="T122" s="156">
        <f t="shared" si="3"/>
        <v>0</v>
      </c>
      <c r="U122" s="35"/>
      <c r="V122" s="35"/>
      <c r="W122" s="35"/>
      <c r="X122" s="35"/>
      <c r="Y122" s="35"/>
      <c r="Z122" s="35"/>
      <c r="AA122" s="35"/>
      <c r="AB122" s="35"/>
      <c r="AC122" s="35"/>
      <c r="AD122" s="35"/>
      <c r="AE122" s="35"/>
      <c r="AR122" s="157" t="s">
        <v>202</v>
      </c>
      <c r="AT122" s="157" t="s">
        <v>197</v>
      </c>
      <c r="AU122" s="157" t="s">
        <v>81</v>
      </c>
      <c r="AY122" s="20" t="s">
        <v>195</v>
      </c>
      <c r="BE122" s="158">
        <f t="shared" si="4"/>
        <v>0</v>
      </c>
      <c r="BF122" s="158">
        <f t="shared" si="5"/>
        <v>0</v>
      </c>
      <c r="BG122" s="158">
        <f t="shared" si="6"/>
        <v>0</v>
      </c>
      <c r="BH122" s="158">
        <f t="shared" si="7"/>
        <v>0</v>
      </c>
      <c r="BI122" s="158">
        <f t="shared" si="8"/>
        <v>0</v>
      </c>
      <c r="BJ122" s="20" t="s">
        <v>79</v>
      </c>
      <c r="BK122" s="158">
        <f t="shared" si="9"/>
        <v>0</v>
      </c>
      <c r="BL122" s="20" t="s">
        <v>202</v>
      </c>
      <c r="BM122" s="157" t="s">
        <v>542</v>
      </c>
    </row>
    <row r="123" spans="1:65" s="2" customFormat="1" ht="14.45" customHeight="1">
      <c r="A123" s="35"/>
      <c r="B123" s="145"/>
      <c r="C123" s="146" t="s">
        <v>360</v>
      </c>
      <c r="D123" s="146" t="s">
        <v>197</v>
      </c>
      <c r="E123" s="147" t="s">
        <v>7504</v>
      </c>
      <c r="F123" s="148" t="s">
        <v>7505</v>
      </c>
      <c r="G123" s="149" t="s">
        <v>467</v>
      </c>
      <c r="H123" s="150">
        <v>25</v>
      </c>
      <c r="I123" s="151"/>
      <c r="J123" s="152">
        <f t="shared" si="0"/>
        <v>0</v>
      </c>
      <c r="K123" s="148" t="s">
        <v>3</v>
      </c>
      <c r="L123" s="36"/>
      <c r="M123" s="153" t="s">
        <v>3</v>
      </c>
      <c r="N123" s="154" t="s">
        <v>43</v>
      </c>
      <c r="O123" s="56"/>
      <c r="P123" s="155">
        <f t="shared" si="1"/>
        <v>0</v>
      </c>
      <c r="Q123" s="155">
        <v>0</v>
      </c>
      <c r="R123" s="155">
        <f t="shared" si="2"/>
        <v>0</v>
      </c>
      <c r="S123" s="155">
        <v>0</v>
      </c>
      <c r="T123" s="156">
        <f t="shared" si="3"/>
        <v>0</v>
      </c>
      <c r="U123" s="35"/>
      <c r="V123" s="35"/>
      <c r="W123" s="35"/>
      <c r="X123" s="35"/>
      <c r="Y123" s="35"/>
      <c r="Z123" s="35"/>
      <c r="AA123" s="35"/>
      <c r="AB123" s="35"/>
      <c r="AC123" s="35"/>
      <c r="AD123" s="35"/>
      <c r="AE123" s="35"/>
      <c r="AR123" s="157" t="s">
        <v>202</v>
      </c>
      <c r="AT123" s="157" t="s">
        <v>197</v>
      </c>
      <c r="AU123" s="157" t="s">
        <v>81</v>
      </c>
      <c r="AY123" s="20" t="s">
        <v>195</v>
      </c>
      <c r="BE123" s="158">
        <f t="shared" si="4"/>
        <v>0</v>
      </c>
      <c r="BF123" s="158">
        <f t="shared" si="5"/>
        <v>0</v>
      </c>
      <c r="BG123" s="158">
        <f t="shared" si="6"/>
        <v>0</v>
      </c>
      <c r="BH123" s="158">
        <f t="shared" si="7"/>
        <v>0</v>
      </c>
      <c r="BI123" s="158">
        <f t="shared" si="8"/>
        <v>0</v>
      </c>
      <c r="BJ123" s="20" t="s">
        <v>79</v>
      </c>
      <c r="BK123" s="158">
        <f t="shared" si="9"/>
        <v>0</v>
      </c>
      <c r="BL123" s="20" t="s">
        <v>202</v>
      </c>
      <c r="BM123" s="157" t="s">
        <v>701</v>
      </c>
    </row>
    <row r="124" spans="1:65" s="2" customFormat="1" ht="14.45" customHeight="1">
      <c r="A124" s="35"/>
      <c r="B124" s="145"/>
      <c r="C124" s="146" t="s">
        <v>369</v>
      </c>
      <c r="D124" s="146" t="s">
        <v>197</v>
      </c>
      <c r="E124" s="147" t="s">
        <v>7506</v>
      </c>
      <c r="F124" s="148" t="s">
        <v>7507</v>
      </c>
      <c r="G124" s="149" t="s">
        <v>467</v>
      </c>
      <c r="H124" s="150">
        <v>1</v>
      </c>
      <c r="I124" s="151"/>
      <c r="J124" s="152">
        <f t="shared" si="0"/>
        <v>0</v>
      </c>
      <c r="K124" s="148" t="s">
        <v>3</v>
      </c>
      <c r="L124" s="36"/>
      <c r="M124" s="153" t="s">
        <v>3</v>
      </c>
      <c r="N124" s="154" t="s">
        <v>43</v>
      </c>
      <c r="O124" s="56"/>
      <c r="P124" s="155">
        <f t="shared" si="1"/>
        <v>0</v>
      </c>
      <c r="Q124" s="155">
        <v>0</v>
      </c>
      <c r="R124" s="155">
        <f t="shared" si="2"/>
        <v>0</v>
      </c>
      <c r="S124" s="155">
        <v>0</v>
      </c>
      <c r="T124" s="156">
        <f t="shared" si="3"/>
        <v>0</v>
      </c>
      <c r="U124" s="35"/>
      <c r="V124" s="35"/>
      <c r="W124" s="35"/>
      <c r="X124" s="35"/>
      <c r="Y124" s="35"/>
      <c r="Z124" s="35"/>
      <c r="AA124" s="35"/>
      <c r="AB124" s="35"/>
      <c r="AC124" s="35"/>
      <c r="AD124" s="35"/>
      <c r="AE124" s="35"/>
      <c r="AR124" s="157" t="s">
        <v>202</v>
      </c>
      <c r="AT124" s="157" t="s">
        <v>197</v>
      </c>
      <c r="AU124" s="157" t="s">
        <v>81</v>
      </c>
      <c r="AY124" s="20" t="s">
        <v>195</v>
      </c>
      <c r="BE124" s="158">
        <f t="shared" si="4"/>
        <v>0</v>
      </c>
      <c r="BF124" s="158">
        <f t="shared" si="5"/>
        <v>0</v>
      </c>
      <c r="BG124" s="158">
        <f t="shared" si="6"/>
        <v>0</v>
      </c>
      <c r="BH124" s="158">
        <f t="shared" si="7"/>
        <v>0</v>
      </c>
      <c r="BI124" s="158">
        <f t="shared" si="8"/>
        <v>0</v>
      </c>
      <c r="BJ124" s="20" t="s">
        <v>79</v>
      </c>
      <c r="BK124" s="158">
        <f t="shared" si="9"/>
        <v>0</v>
      </c>
      <c r="BL124" s="20" t="s">
        <v>202</v>
      </c>
      <c r="BM124" s="157" t="s">
        <v>714</v>
      </c>
    </row>
    <row r="125" spans="1:65" s="2" customFormat="1" ht="14.45" customHeight="1">
      <c r="A125" s="35"/>
      <c r="B125" s="145"/>
      <c r="C125" s="146" t="s">
        <v>375</v>
      </c>
      <c r="D125" s="146" t="s">
        <v>197</v>
      </c>
      <c r="E125" s="147" t="s">
        <v>7508</v>
      </c>
      <c r="F125" s="148" t="s">
        <v>7509</v>
      </c>
      <c r="G125" s="149" t="s">
        <v>467</v>
      </c>
      <c r="H125" s="150">
        <v>9</v>
      </c>
      <c r="I125" s="151"/>
      <c r="J125" s="152">
        <f t="shared" si="0"/>
        <v>0</v>
      </c>
      <c r="K125" s="148" t="s">
        <v>3</v>
      </c>
      <c r="L125" s="36"/>
      <c r="M125" s="153" t="s">
        <v>3</v>
      </c>
      <c r="N125" s="154" t="s">
        <v>43</v>
      </c>
      <c r="O125" s="56"/>
      <c r="P125" s="155">
        <f t="shared" si="1"/>
        <v>0</v>
      </c>
      <c r="Q125" s="155">
        <v>0</v>
      </c>
      <c r="R125" s="155">
        <f t="shared" si="2"/>
        <v>0</v>
      </c>
      <c r="S125" s="155">
        <v>0</v>
      </c>
      <c r="T125" s="156">
        <f t="shared" si="3"/>
        <v>0</v>
      </c>
      <c r="U125" s="35"/>
      <c r="V125" s="35"/>
      <c r="W125" s="35"/>
      <c r="X125" s="35"/>
      <c r="Y125" s="35"/>
      <c r="Z125" s="35"/>
      <c r="AA125" s="35"/>
      <c r="AB125" s="35"/>
      <c r="AC125" s="35"/>
      <c r="AD125" s="35"/>
      <c r="AE125" s="35"/>
      <c r="AR125" s="157" t="s">
        <v>202</v>
      </c>
      <c r="AT125" s="157" t="s">
        <v>197</v>
      </c>
      <c r="AU125" s="157" t="s">
        <v>81</v>
      </c>
      <c r="AY125" s="20" t="s">
        <v>195</v>
      </c>
      <c r="BE125" s="158">
        <f t="shared" si="4"/>
        <v>0</v>
      </c>
      <c r="BF125" s="158">
        <f t="shared" si="5"/>
        <v>0</v>
      </c>
      <c r="BG125" s="158">
        <f t="shared" si="6"/>
        <v>0</v>
      </c>
      <c r="BH125" s="158">
        <f t="shared" si="7"/>
        <v>0</v>
      </c>
      <c r="BI125" s="158">
        <f t="shared" si="8"/>
        <v>0</v>
      </c>
      <c r="BJ125" s="20" t="s">
        <v>79</v>
      </c>
      <c r="BK125" s="158">
        <f t="shared" si="9"/>
        <v>0</v>
      </c>
      <c r="BL125" s="20" t="s">
        <v>202</v>
      </c>
      <c r="BM125" s="157" t="s">
        <v>725</v>
      </c>
    </row>
    <row r="126" spans="1:65" s="2" customFormat="1" ht="14.45" customHeight="1">
      <c r="A126" s="35"/>
      <c r="B126" s="145"/>
      <c r="C126" s="146" t="s">
        <v>385</v>
      </c>
      <c r="D126" s="146" t="s">
        <v>197</v>
      </c>
      <c r="E126" s="147" t="s">
        <v>7510</v>
      </c>
      <c r="F126" s="148" t="s">
        <v>7511</v>
      </c>
      <c r="G126" s="149" t="s">
        <v>467</v>
      </c>
      <c r="H126" s="150">
        <v>2</v>
      </c>
      <c r="I126" s="151"/>
      <c r="J126" s="152">
        <f t="shared" si="0"/>
        <v>0</v>
      </c>
      <c r="K126" s="148" t="s">
        <v>3</v>
      </c>
      <c r="L126" s="36"/>
      <c r="M126" s="153" t="s">
        <v>3</v>
      </c>
      <c r="N126" s="154" t="s">
        <v>43</v>
      </c>
      <c r="O126" s="56"/>
      <c r="P126" s="155">
        <f t="shared" si="1"/>
        <v>0</v>
      </c>
      <c r="Q126" s="155">
        <v>0</v>
      </c>
      <c r="R126" s="155">
        <f t="shared" si="2"/>
        <v>0</v>
      </c>
      <c r="S126" s="155">
        <v>0</v>
      </c>
      <c r="T126" s="156">
        <f t="shared" si="3"/>
        <v>0</v>
      </c>
      <c r="U126" s="35"/>
      <c r="V126" s="35"/>
      <c r="W126" s="35"/>
      <c r="X126" s="35"/>
      <c r="Y126" s="35"/>
      <c r="Z126" s="35"/>
      <c r="AA126" s="35"/>
      <c r="AB126" s="35"/>
      <c r="AC126" s="35"/>
      <c r="AD126" s="35"/>
      <c r="AE126" s="35"/>
      <c r="AR126" s="157" t="s">
        <v>202</v>
      </c>
      <c r="AT126" s="157" t="s">
        <v>197</v>
      </c>
      <c r="AU126" s="157" t="s">
        <v>81</v>
      </c>
      <c r="AY126" s="20" t="s">
        <v>195</v>
      </c>
      <c r="BE126" s="158">
        <f t="shared" si="4"/>
        <v>0</v>
      </c>
      <c r="BF126" s="158">
        <f t="shared" si="5"/>
        <v>0</v>
      </c>
      <c r="BG126" s="158">
        <f t="shared" si="6"/>
        <v>0</v>
      </c>
      <c r="BH126" s="158">
        <f t="shared" si="7"/>
        <v>0</v>
      </c>
      <c r="BI126" s="158">
        <f t="shared" si="8"/>
        <v>0</v>
      </c>
      <c r="BJ126" s="20" t="s">
        <v>79</v>
      </c>
      <c r="BK126" s="158">
        <f t="shared" si="9"/>
        <v>0</v>
      </c>
      <c r="BL126" s="20" t="s">
        <v>202</v>
      </c>
      <c r="BM126" s="157" t="s">
        <v>736</v>
      </c>
    </row>
    <row r="127" spans="1:65" s="2" customFormat="1" ht="14.45" customHeight="1">
      <c r="A127" s="35"/>
      <c r="B127" s="145"/>
      <c r="C127" s="146" t="s">
        <v>392</v>
      </c>
      <c r="D127" s="146" t="s">
        <v>197</v>
      </c>
      <c r="E127" s="147" t="s">
        <v>7512</v>
      </c>
      <c r="F127" s="148" t="s">
        <v>7513</v>
      </c>
      <c r="G127" s="149" t="s">
        <v>467</v>
      </c>
      <c r="H127" s="150">
        <v>9</v>
      </c>
      <c r="I127" s="151"/>
      <c r="J127" s="152">
        <f t="shared" si="0"/>
        <v>0</v>
      </c>
      <c r="K127" s="148" t="s">
        <v>3</v>
      </c>
      <c r="L127" s="36"/>
      <c r="M127" s="153" t="s">
        <v>3</v>
      </c>
      <c r="N127" s="154" t="s">
        <v>43</v>
      </c>
      <c r="O127" s="56"/>
      <c r="P127" s="155">
        <f t="shared" si="1"/>
        <v>0</v>
      </c>
      <c r="Q127" s="155">
        <v>0</v>
      </c>
      <c r="R127" s="155">
        <f t="shared" si="2"/>
        <v>0</v>
      </c>
      <c r="S127" s="155">
        <v>0</v>
      </c>
      <c r="T127" s="156">
        <f t="shared" si="3"/>
        <v>0</v>
      </c>
      <c r="U127" s="35"/>
      <c r="V127" s="35"/>
      <c r="W127" s="35"/>
      <c r="X127" s="35"/>
      <c r="Y127" s="35"/>
      <c r="Z127" s="35"/>
      <c r="AA127" s="35"/>
      <c r="AB127" s="35"/>
      <c r="AC127" s="35"/>
      <c r="AD127" s="35"/>
      <c r="AE127" s="35"/>
      <c r="AR127" s="157" t="s">
        <v>202</v>
      </c>
      <c r="AT127" s="157" t="s">
        <v>197</v>
      </c>
      <c r="AU127" s="157" t="s">
        <v>81</v>
      </c>
      <c r="AY127" s="20" t="s">
        <v>195</v>
      </c>
      <c r="BE127" s="158">
        <f t="shared" si="4"/>
        <v>0</v>
      </c>
      <c r="BF127" s="158">
        <f t="shared" si="5"/>
        <v>0</v>
      </c>
      <c r="BG127" s="158">
        <f t="shared" si="6"/>
        <v>0</v>
      </c>
      <c r="BH127" s="158">
        <f t="shared" si="7"/>
        <v>0</v>
      </c>
      <c r="BI127" s="158">
        <f t="shared" si="8"/>
        <v>0</v>
      </c>
      <c r="BJ127" s="20" t="s">
        <v>79</v>
      </c>
      <c r="BK127" s="158">
        <f t="shared" si="9"/>
        <v>0</v>
      </c>
      <c r="BL127" s="20" t="s">
        <v>202</v>
      </c>
      <c r="BM127" s="157" t="s">
        <v>744</v>
      </c>
    </row>
    <row r="128" spans="1:65" s="2" customFormat="1" ht="14.45" customHeight="1">
      <c r="A128" s="35"/>
      <c r="B128" s="145"/>
      <c r="C128" s="146" t="s">
        <v>398</v>
      </c>
      <c r="D128" s="146" t="s">
        <v>197</v>
      </c>
      <c r="E128" s="147" t="s">
        <v>7514</v>
      </c>
      <c r="F128" s="148" t="s">
        <v>7515</v>
      </c>
      <c r="G128" s="149" t="s">
        <v>467</v>
      </c>
      <c r="H128" s="150">
        <v>2</v>
      </c>
      <c r="I128" s="151"/>
      <c r="J128" s="152">
        <f t="shared" ref="J128:J147" si="10">ROUND(I128*H128,2)</f>
        <v>0</v>
      </c>
      <c r="K128" s="148" t="s">
        <v>3</v>
      </c>
      <c r="L128" s="36"/>
      <c r="M128" s="153" t="s">
        <v>3</v>
      </c>
      <c r="N128" s="154" t="s">
        <v>43</v>
      </c>
      <c r="O128" s="56"/>
      <c r="P128" s="155">
        <f t="shared" ref="P128:P147" si="11">O128*H128</f>
        <v>0</v>
      </c>
      <c r="Q128" s="155">
        <v>0</v>
      </c>
      <c r="R128" s="155">
        <f t="shared" ref="R128:R147" si="12">Q128*H128</f>
        <v>0</v>
      </c>
      <c r="S128" s="155">
        <v>0</v>
      </c>
      <c r="T128" s="156">
        <f t="shared" ref="T128:T147" si="13">S128*H128</f>
        <v>0</v>
      </c>
      <c r="U128" s="35"/>
      <c r="V128" s="35"/>
      <c r="W128" s="35"/>
      <c r="X128" s="35"/>
      <c r="Y128" s="35"/>
      <c r="Z128" s="35"/>
      <c r="AA128" s="35"/>
      <c r="AB128" s="35"/>
      <c r="AC128" s="35"/>
      <c r="AD128" s="35"/>
      <c r="AE128" s="35"/>
      <c r="AR128" s="157" t="s">
        <v>202</v>
      </c>
      <c r="AT128" s="157" t="s">
        <v>197</v>
      </c>
      <c r="AU128" s="157" t="s">
        <v>81</v>
      </c>
      <c r="AY128" s="20" t="s">
        <v>195</v>
      </c>
      <c r="BE128" s="158">
        <f t="shared" ref="BE128:BE147" si="14">IF(N128="základní",J128,0)</f>
        <v>0</v>
      </c>
      <c r="BF128" s="158">
        <f t="shared" ref="BF128:BF147" si="15">IF(N128="snížená",J128,0)</f>
        <v>0</v>
      </c>
      <c r="BG128" s="158">
        <f t="shared" ref="BG128:BG147" si="16">IF(N128="zákl. přenesená",J128,0)</f>
        <v>0</v>
      </c>
      <c r="BH128" s="158">
        <f t="shared" ref="BH128:BH147" si="17">IF(N128="sníž. přenesená",J128,0)</f>
        <v>0</v>
      </c>
      <c r="BI128" s="158">
        <f t="shared" ref="BI128:BI147" si="18">IF(N128="nulová",J128,0)</f>
        <v>0</v>
      </c>
      <c r="BJ128" s="20" t="s">
        <v>79</v>
      </c>
      <c r="BK128" s="158">
        <f t="shared" ref="BK128:BK147" si="19">ROUND(I128*H128,2)</f>
        <v>0</v>
      </c>
      <c r="BL128" s="20" t="s">
        <v>202</v>
      </c>
      <c r="BM128" s="157" t="s">
        <v>753</v>
      </c>
    </row>
    <row r="129" spans="1:65" s="2" customFormat="1" ht="24.2" customHeight="1">
      <c r="A129" s="35"/>
      <c r="B129" s="145"/>
      <c r="C129" s="146" t="s">
        <v>407</v>
      </c>
      <c r="D129" s="146" t="s">
        <v>197</v>
      </c>
      <c r="E129" s="147" t="s">
        <v>7516</v>
      </c>
      <c r="F129" s="148" t="s">
        <v>7517</v>
      </c>
      <c r="G129" s="149" t="s">
        <v>467</v>
      </c>
      <c r="H129" s="150">
        <v>1</v>
      </c>
      <c r="I129" s="151"/>
      <c r="J129" s="152">
        <f t="shared" si="10"/>
        <v>0</v>
      </c>
      <c r="K129" s="148" t="s">
        <v>3</v>
      </c>
      <c r="L129" s="36"/>
      <c r="M129" s="153" t="s">
        <v>3</v>
      </c>
      <c r="N129" s="154" t="s">
        <v>43</v>
      </c>
      <c r="O129" s="56"/>
      <c r="P129" s="155">
        <f t="shared" si="11"/>
        <v>0</v>
      </c>
      <c r="Q129" s="155">
        <v>0</v>
      </c>
      <c r="R129" s="155">
        <f t="shared" si="12"/>
        <v>0</v>
      </c>
      <c r="S129" s="155">
        <v>0</v>
      </c>
      <c r="T129" s="156">
        <f t="shared" si="13"/>
        <v>0</v>
      </c>
      <c r="U129" s="35"/>
      <c r="V129" s="35"/>
      <c r="W129" s="35"/>
      <c r="X129" s="35"/>
      <c r="Y129" s="35"/>
      <c r="Z129" s="35"/>
      <c r="AA129" s="35"/>
      <c r="AB129" s="35"/>
      <c r="AC129" s="35"/>
      <c r="AD129" s="35"/>
      <c r="AE129" s="35"/>
      <c r="AR129" s="157" t="s">
        <v>202</v>
      </c>
      <c r="AT129" s="157" t="s">
        <v>197</v>
      </c>
      <c r="AU129" s="157" t="s">
        <v>81</v>
      </c>
      <c r="AY129" s="20" t="s">
        <v>195</v>
      </c>
      <c r="BE129" s="158">
        <f t="shared" si="14"/>
        <v>0</v>
      </c>
      <c r="BF129" s="158">
        <f t="shared" si="15"/>
        <v>0</v>
      </c>
      <c r="BG129" s="158">
        <f t="shared" si="16"/>
        <v>0</v>
      </c>
      <c r="BH129" s="158">
        <f t="shared" si="17"/>
        <v>0</v>
      </c>
      <c r="BI129" s="158">
        <f t="shared" si="18"/>
        <v>0</v>
      </c>
      <c r="BJ129" s="20" t="s">
        <v>79</v>
      </c>
      <c r="BK129" s="158">
        <f t="shared" si="19"/>
        <v>0</v>
      </c>
      <c r="BL129" s="20" t="s">
        <v>202</v>
      </c>
      <c r="BM129" s="157" t="s">
        <v>765</v>
      </c>
    </row>
    <row r="130" spans="1:65" s="2" customFormat="1" ht="24.2" customHeight="1">
      <c r="A130" s="35"/>
      <c r="B130" s="145"/>
      <c r="C130" s="146" t="s">
        <v>413</v>
      </c>
      <c r="D130" s="146" t="s">
        <v>197</v>
      </c>
      <c r="E130" s="147" t="s">
        <v>7518</v>
      </c>
      <c r="F130" s="148" t="s">
        <v>7519</v>
      </c>
      <c r="G130" s="149" t="s">
        <v>467</v>
      </c>
      <c r="H130" s="150">
        <v>1</v>
      </c>
      <c r="I130" s="151"/>
      <c r="J130" s="152">
        <f t="shared" si="10"/>
        <v>0</v>
      </c>
      <c r="K130" s="148" t="s">
        <v>3</v>
      </c>
      <c r="L130" s="36"/>
      <c r="M130" s="153" t="s">
        <v>3</v>
      </c>
      <c r="N130" s="154" t="s">
        <v>43</v>
      </c>
      <c r="O130" s="56"/>
      <c r="P130" s="155">
        <f t="shared" si="11"/>
        <v>0</v>
      </c>
      <c r="Q130" s="155">
        <v>0</v>
      </c>
      <c r="R130" s="155">
        <f t="shared" si="12"/>
        <v>0</v>
      </c>
      <c r="S130" s="155">
        <v>0</v>
      </c>
      <c r="T130" s="156">
        <f t="shared" si="13"/>
        <v>0</v>
      </c>
      <c r="U130" s="35"/>
      <c r="V130" s="35"/>
      <c r="W130" s="35"/>
      <c r="X130" s="35"/>
      <c r="Y130" s="35"/>
      <c r="Z130" s="35"/>
      <c r="AA130" s="35"/>
      <c r="AB130" s="35"/>
      <c r="AC130" s="35"/>
      <c r="AD130" s="35"/>
      <c r="AE130" s="35"/>
      <c r="AR130" s="157" t="s">
        <v>202</v>
      </c>
      <c r="AT130" s="157" t="s">
        <v>197</v>
      </c>
      <c r="AU130" s="157" t="s">
        <v>81</v>
      </c>
      <c r="AY130" s="20" t="s">
        <v>195</v>
      </c>
      <c r="BE130" s="158">
        <f t="shared" si="14"/>
        <v>0</v>
      </c>
      <c r="BF130" s="158">
        <f t="shared" si="15"/>
        <v>0</v>
      </c>
      <c r="BG130" s="158">
        <f t="shared" si="16"/>
        <v>0</v>
      </c>
      <c r="BH130" s="158">
        <f t="shared" si="17"/>
        <v>0</v>
      </c>
      <c r="BI130" s="158">
        <f t="shared" si="18"/>
        <v>0</v>
      </c>
      <c r="BJ130" s="20" t="s">
        <v>79</v>
      </c>
      <c r="BK130" s="158">
        <f t="shared" si="19"/>
        <v>0</v>
      </c>
      <c r="BL130" s="20" t="s">
        <v>202</v>
      </c>
      <c r="BM130" s="157" t="s">
        <v>775</v>
      </c>
    </row>
    <row r="131" spans="1:65" s="2" customFormat="1" ht="24.2" customHeight="1">
      <c r="A131" s="35"/>
      <c r="B131" s="145"/>
      <c r="C131" s="146" t="s">
        <v>419</v>
      </c>
      <c r="D131" s="146" t="s">
        <v>197</v>
      </c>
      <c r="E131" s="147" t="s">
        <v>7520</v>
      </c>
      <c r="F131" s="148" t="s">
        <v>7521</v>
      </c>
      <c r="G131" s="149" t="s">
        <v>467</v>
      </c>
      <c r="H131" s="150">
        <v>3</v>
      </c>
      <c r="I131" s="151"/>
      <c r="J131" s="152">
        <f t="shared" si="10"/>
        <v>0</v>
      </c>
      <c r="K131" s="148" t="s">
        <v>3</v>
      </c>
      <c r="L131" s="36"/>
      <c r="M131" s="153" t="s">
        <v>3</v>
      </c>
      <c r="N131" s="154" t="s">
        <v>43</v>
      </c>
      <c r="O131" s="56"/>
      <c r="P131" s="155">
        <f t="shared" si="11"/>
        <v>0</v>
      </c>
      <c r="Q131" s="155">
        <v>0</v>
      </c>
      <c r="R131" s="155">
        <f t="shared" si="12"/>
        <v>0</v>
      </c>
      <c r="S131" s="155">
        <v>0</v>
      </c>
      <c r="T131" s="156">
        <f t="shared" si="13"/>
        <v>0</v>
      </c>
      <c r="U131" s="35"/>
      <c r="V131" s="35"/>
      <c r="W131" s="35"/>
      <c r="X131" s="35"/>
      <c r="Y131" s="35"/>
      <c r="Z131" s="35"/>
      <c r="AA131" s="35"/>
      <c r="AB131" s="35"/>
      <c r="AC131" s="35"/>
      <c r="AD131" s="35"/>
      <c r="AE131" s="35"/>
      <c r="AR131" s="157" t="s">
        <v>202</v>
      </c>
      <c r="AT131" s="157" t="s">
        <v>197</v>
      </c>
      <c r="AU131" s="157" t="s">
        <v>81</v>
      </c>
      <c r="AY131" s="20" t="s">
        <v>195</v>
      </c>
      <c r="BE131" s="158">
        <f t="shared" si="14"/>
        <v>0</v>
      </c>
      <c r="BF131" s="158">
        <f t="shared" si="15"/>
        <v>0</v>
      </c>
      <c r="BG131" s="158">
        <f t="shared" si="16"/>
        <v>0</v>
      </c>
      <c r="BH131" s="158">
        <f t="shared" si="17"/>
        <v>0</v>
      </c>
      <c r="BI131" s="158">
        <f t="shared" si="18"/>
        <v>0</v>
      </c>
      <c r="BJ131" s="20" t="s">
        <v>79</v>
      </c>
      <c r="BK131" s="158">
        <f t="shared" si="19"/>
        <v>0</v>
      </c>
      <c r="BL131" s="20" t="s">
        <v>202</v>
      </c>
      <c r="BM131" s="157" t="s">
        <v>788</v>
      </c>
    </row>
    <row r="132" spans="1:65" s="2" customFormat="1" ht="37.9" customHeight="1">
      <c r="A132" s="35"/>
      <c r="B132" s="145"/>
      <c r="C132" s="146" t="s">
        <v>423</v>
      </c>
      <c r="D132" s="146" t="s">
        <v>197</v>
      </c>
      <c r="E132" s="147" t="s">
        <v>7522</v>
      </c>
      <c r="F132" s="148" t="s">
        <v>7523</v>
      </c>
      <c r="G132" s="149" t="s">
        <v>467</v>
      </c>
      <c r="H132" s="150">
        <v>5</v>
      </c>
      <c r="I132" s="151"/>
      <c r="J132" s="152">
        <f t="shared" si="10"/>
        <v>0</v>
      </c>
      <c r="K132" s="148" t="s">
        <v>3</v>
      </c>
      <c r="L132" s="36"/>
      <c r="M132" s="153" t="s">
        <v>3</v>
      </c>
      <c r="N132" s="154" t="s">
        <v>43</v>
      </c>
      <c r="O132" s="56"/>
      <c r="P132" s="155">
        <f t="shared" si="11"/>
        <v>0</v>
      </c>
      <c r="Q132" s="155">
        <v>0</v>
      </c>
      <c r="R132" s="155">
        <f t="shared" si="12"/>
        <v>0</v>
      </c>
      <c r="S132" s="155">
        <v>0</v>
      </c>
      <c r="T132" s="156">
        <f t="shared" si="13"/>
        <v>0</v>
      </c>
      <c r="U132" s="35"/>
      <c r="V132" s="35"/>
      <c r="W132" s="35"/>
      <c r="X132" s="35"/>
      <c r="Y132" s="35"/>
      <c r="Z132" s="35"/>
      <c r="AA132" s="35"/>
      <c r="AB132" s="35"/>
      <c r="AC132" s="35"/>
      <c r="AD132" s="35"/>
      <c r="AE132" s="35"/>
      <c r="AR132" s="157" t="s">
        <v>202</v>
      </c>
      <c r="AT132" s="157" t="s">
        <v>197</v>
      </c>
      <c r="AU132" s="157" t="s">
        <v>81</v>
      </c>
      <c r="AY132" s="20" t="s">
        <v>195</v>
      </c>
      <c r="BE132" s="158">
        <f t="shared" si="14"/>
        <v>0</v>
      </c>
      <c r="BF132" s="158">
        <f t="shared" si="15"/>
        <v>0</v>
      </c>
      <c r="BG132" s="158">
        <f t="shared" si="16"/>
        <v>0</v>
      </c>
      <c r="BH132" s="158">
        <f t="shared" si="17"/>
        <v>0</v>
      </c>
      <c r="BI132" s="158">
        <f t="shared" si="18"/>
        <v>0</v>
      </c>
      <c r="BJ132" s="20" t="s">
        <v>79</v>
      </c>
      <c r="BK132" s="158">
        <f t="shared" si="19"/>
        <v>0</v>
      </c>
      <c r="BL132" s="20" t="s">
        <v>202</v>
      </c>
      <c r="BM132" s="157" t="s">
        <v>800</v>
      </c>
    </row>
    <row r="133" spans="1:65" s="2" customFormat="1" ht="14.45" customHeight="1">
      <c r="A133" s="35"/>
      <c r="B133" s="145"/>
      <c r="C133" s="146" t="s">
        <v>428</v>
      </c>
      <c r="D133" s="146" t="s">
        <v>197</v>
      </c>
      <c r="E133" s="147" t="s">
        <v>7524</v>
      </c>
      <c r="F133" s="148" t="s">
        <v>7525</v>
      </c>
      <c r="G133" s="149" t="s">
        <v>321</v>
      </c>
      <c r="H133" s="150">
        <v>125</v>
      </c>
      <c r="I133" s="151"/>
      <c r="J133" s="152">
        <f t="shared" si="10"/>
        <v>0</v>
      </c>
      <c r="K133" s="148" t="s">
        <v>3</v>
      </c>
      <c r="L133" s="36"/>
      <c r="M133" s="153" t="s">
        <v>3</v>
      </c>
      <c r="N133" s="154" t="s">
        <v>43</v>
      </c>
      <c r="O133" s="56"/>
      <c r="P133" s="155">
        <f t="shared" si="11"/>
        <v>0</v>
      </c>
      <c r="Q133" s="155">
        <v>0</v>
      </c>
      <c r="R133" s="155">
        <f t="shared" si="12"/>
        <v>0</v>
      </c>
      <c r="S133" s="155">
        <v>0</v>
      </c>
      <c r="T133" s="156">
        <f t="shared" si="13"/>
        <v>0</v>
      </c>
      <c r="U133" s="35"/>
      <c r="V133" s="35"/>
      <c r="W133" s="35"/>
      <c r="X133" s="35"/>
      <c r="Y133" s="35"/>
      <c r="Z133" s="35"/>
      <c r="AA133" s="35"/>
      <c r="AB133" s="35"/>
      <c r="AC133" s="35"/>
      <c r="AD133" s="35"/>
      <c r="AE133" s="35"/>
      <c r="AR133" s="157" t="s">
        <v>202</v>
      </c>
      <c r="AT133" s="157" t="s">
        <v>197</v>
      </c>
      <c r="AU133" s="157" t="s">
        <v>81</v>
      </c>
      <c r="AY133" s="20" t="s">
        <v>195</v>
      </c>
      <c r="BE133" s="158">
        <f t="shared" si="14"/>
        <v>0</v>
      </c>
      <c r="BF133" s="158">
        <f t="shared" si="15"/>
        <v>0</v>
      </c>
      <c r="BG133" s="158">
        <f t="shared" si="16"/>
        <v>0</v>
      </c>
      <c r="BH133" s="158">
        <f t="shared" si="17"/>
        <v>0</v>
      </c>
      <c r="BI133" s="158">
        <f t="shared" si="18"/>
        <v>0</v>
      </c>
      <c r="BJ133" s="20" t="s">
        <v>79</v>
      </c>
      <c r="BK133" s="158">
        <f t="shared" si="19"/>
        <v>0</v>
      </c>
      <c r="BL133" s="20" t="s">
        <v>202</v>
      </c>
      <c r="BM133" s="157" t="s">
        <v>813</v>
      </c>
    </row>
    <row r="134" spans="1:65" s="2" customFormat="1" ht="14.45" customHeight="1">
      <c r="A134" s="35"/>
      <c r="B134" s="145"/>
      <c r="C134" s="146" t="s">
        <v>436</v>
      </c>
      <c r="D134" s="146" t="s">
        <v>197</v>
      </c>
      <c r="E134" s="147" t="s">
        <v>7526</v>
      </c>
      <c r="F134" s="148" t="s">
        <v>7527</v>
      </c>
      <c r="G134" s="149" t="s">
        <v>467</v>
      </c>
      <c r="H134" s="150">
        <v>8</v>
      </c>
      <c r="I134" s="151"/>
      <c r="J134" s="152">
        <f t="shared" si="10"/>
        <v>0</v>
      </c>
      <c r="K134" s="148" t="s">
        <v>3</v>
      </c>
      <c r="L134" s="36"/>
      <c r="M134" s="153" t="s">
        <v>3</v>
      </c>
      <c r="N134" s="154" t="s">
        <v>43</v>
      </c>
      <c r="O134" s="56"/>
      <c r="P134" s="155">
        <f t="shared" si="11"/>
        <v>0</v>
      </c>
      <c r="Q134" s="155">
        <v>0</v>
      </c>
      <c r="R134" s="155">
        <f t="shared" si="12"/>
        <v>0</v>
      </c>
      <c r="S134" s="155">
        <v>0</v>
      </c>
      <c r="T134" s="156">
        <f t="shared" si="13"/>
        <v>0</v>
      </c>
      <c r="U134" s="35"/>
      <c r="V134" s="35"/>
      <c r="W134" s="35"/>
      <c r="X134" s="35"/>
      <c r="Y134" s="35"/>
      <c r="Z134" s="35"/>
      <c r="AA134" s="35"/>
      <c r="AB134" s="35"/>
      <c r="AC134" s="35"/>
      <c r="AD134" s="35"/>
      <c r="AE134" s="35"/>
      <c r="AR134" s="157" t="s">
        <v>202</v>
      </c>
      <c r="AT134" s="157" t="s">
        <v>197</v>
      </c>
      <c r="AU134" s="157" t="s">
        <v>81</v>
      </c>
      <c r="AY134" s="20" t="s">
        <v>195</v>
      </c>
      <c r="BE134" s="158">
        <f t="shared" si="14"/>
        <v>0</v>
      </c>
      <c r="BF134" s="158">
        <f t="shared" si="15"/>
        <v>0</v>
      </c>
      <c r="BG134" s="158">
        <f t="shared" si="16"/>
        <v>0</v>
      </c>
      <c r="BH134" s="158">
        <f t="shared" si="17"/>
        <v>0</v>
      </c>
      <c r="BI134" s="158">
        <f t="shared" si="18"/>
        <v>0</v>
      </c>
      <c r="BJ134" s="20" t="s">
        <v>79</v>
      </c>
      <c r="BK134" s="158">
        <f t="shared" si="19"/>
        <v>0</v>
      </c>
      <c r="BL134" s="20" t="s">
        <v>202</v>
      </c>
      <c r="BM134" s="157" t="s">
        <v>824</v>
      </c>
    </row>
    <row r="135" spans="1:65" s="2" customFormat="1" ht="90" customHeight="1">
      <c r="A135" s="35"/>
      <c r="B135" s="145"/>
      <c r="C135" s="146" t="s">
        <v>443</v>
      </c>
      <c r="D135" s="146" t="s">
        <v>197</v>
      </c>
      <c r="E135" s="147" t="s">
        <v>7528</v>
      </c>
      <c r="F135" s="148" t="s">
        <v>7529</v>
      </c>
      <c r="G135" s="149" t="s">
        <v>467</v>
      </c>
      <c r="H135" s="150">
        <v>1</v>
      </c>
      <c r="I135" s="151"/>
      <c r="J135" s="152">
        <f t="shared" si="10"/>
        <v>0</v>
      </c>
      <c r="K135" s="148" t="s">
        <v>3</v>
      </c>
      <c r="L135" s="36"/>
      <c r="M135" s="153" t="s">
        <v>3</v>
      </c>
      <c r="N135" s="154" t="s">
        <v>43</v>
      </c>
      <c r="O135" s="56"/>
      <c r="P135" s="155">
        <f t="shared" si="11"/>
        <v>0</v>
      </c>
      <c r="Q135" s="155">
        <v>0</v>
      </c>
      <c r="R135" s="155">
        <f t="shared" si="12"/>
        <v>0</v>
      </c>
      <c r="S135" s="155">
        <v>0</v>
      </c>
      <c r="T135" s="156">
        <f t="shared" si="13"/>
        <v>0</v>
      </c>
      <c r="U135" s="35"/>
      <c r="V135" s="35"/>
      <c r="W135" s="35"/>
      <c r="X135" s="35"/>
      <c r="Y135" s="35"/>
      <c r="Z135" s="35"/>
      <c r="AA135" s="35"/>
      <c r="AB135" s="35"/>
      <c r="AC135" s="35"/>
      <c r="AD135" s="35"/>
      <c r="AE135" s="35"/>
      <c r="AR135" s="157" t="s">
        <v>202</v>
      </c>
      <c r="AT135" s="157" t="s">
        <v>197</v>
      </c>
      <c r="AU135" s="157" t="s">
        <v>81</v>
      </c>
      <c r="AY135" s="20" t="s">
        <v>195</v>
      </c>
      <c r="BE135" s="158">
        <f t="shared" si="14"/>
        <v>0</v>
      </c>
      <c r="BF135" s="158">
        <f t="shared" si="15"/>
        <v>0</v>
      </c>
      <c r="BG135" s="158">
        <f t="shared" si="16"/>
        <v>0</v>
      </c>
      <c r="BH135" s="158">
        <f t="shared" si="17"/>
        <v>0</v>
      </c>
      <c r="BI135" s="158">
        <f t="shared" si="18"/>
        <v>0</v>
      </c>
      <c r="BJ135" s="20" t="s">
        <v>79</v>
      </c>
      <c r="BK135" s="158">
        <f t="shared" si="19"/>
        <v>0</v>
      </c>
      <c r="BL135" s="20" t="s">
        <v>202</v>
      </c>
      <c r="BM135" s="157" t="s">
        <v>836</v>
      </c>
    </row>
    <row r="136" spans="1:65" s="2" customFormat="1" ht="153.4" customHeight="1">
      <c r="A136" s="35"/>
      <c r="B136" s="145"/>
      <c r="C136" s="146" t="s">
        <v>448</v>
      </c>
      <c r="D136" s="146" t="s">
        <v>197</v>
      </c>
      <c r="E136" s="147" t="s">
        <v>7530</v>
      </c>
      <c r="F136" s="148" t="s">
        <v>7531</v>
      </c>
      <c r="G136" s="149" t="s">
        <v>467</v>
      </c>
      <c r="H136" s="150">
        <v>1</v>
      </c>
      <c r="I136" s="151"/>
      <c r="J136" s="152">
        <f t="shared" si="10"/>
        <v>0</v>
      </c>
      <c r="K136" s="148" t="s">
        <v>3</v>
      </c>
      <c r="L136" s="36"/>
      <c r="M136" s="153" t="s">
        <v>3</v>
      </c>
      <c r="N136" s="154" t="s">
        <v>43</v>
      </c>
      <c r="O136" s="56"/>
      <c r="P136" s="155">
        <f t="shared" si="11"/>
        <v>0</v>
      </c>
      <c r="Q136" s="155">
        <v>0</v>
      </c>
      <c r="R136" s="155">
        <f t="shared" si="12"/>
        <v>0</v>
      </c>
      <c r="S136" s="155">
        <v>0</v>
      </c>
      <c r="T136" s="156">
        <f t="shared" si="13"/>
        <v>0</v>
      </c>
      <c r="U136" s="35"/>
      <c r="V136" s="35"/>
      <c r="W136" s="35"/>
      <c r="X136" s="35"/>
      <c r="Y136" s="35"/>
      <c r="Z136" s="35"/>
      <c r="AA136" s="35"/>
      <c r="AB136" s="35"/>
      <c r="AC136" s="35"/>
      <c r="AD136" s="35"/>
      <c r="AE136" s="35"/>
      <c r="AR136" s="157" t="s">
        <v>202</v>
      </c>
      <c r="AT136" s="157" t="s">
        <v>197</v>
      </c>
      <c r="AU136" s="157" t="s">
        <v>81</v>
      </c>
      <c r="AY136" s="20" t="s">
        <v>195</v>
      </c>
      <c r="BE136" s="158">
        <f t="shared" si="14"/>
        <v>0</v>
      </c>
      <c r="BF136" s="158">
        <f t="shared" si="15"/>
        <v>0</v>
      </c>
      <c r="BG136" s="158">
        <f t="shared" si="16"/>
        <v>0</v>
      </c>
      <c r="BH136" s="158">
        <f t="shared" si="17"/>
        <v>0</v>
      </c>
      <c r="BI136" s="158">
        <f t="shared" si="18"/>
        <v>0</v>
      </c>
      <c r="BJ136" s="20" t="s">
        <v>79</v>
      </c>
      <c r="BK136" s="158">
        <f t="shared" si="19"/>
        <v>0</v>
      </c>
      <c r="BL136" s="20" t="s">
        <v>202</v>
      </c>
      <c r="BM136" s="157" t="s">
        <v>847</v>
      </c>
    </row>
    <row r="137" spans="1:65" s="2" customFormat="1" ht="153.4" customHeight="1">
      <c r="A137" s="35"/>
      <c r="B137" s="145"/>
      <c r="C137" s="146" t="s">
        <v>454</v>
      </c>
      <c r="D137" s="146" t="s">
        <v>197</v>
      </c>
      <c r="E137" s="147" t="s">
        <v>7532</v>
      </c>
      <c r="F137" s="148" t="s">
        <v>7533</v>
      </c>
      <c r="G137" s="149" t="s">
        <v>467</v>
      </c>
      <c r="H137" s="150">
        <v>1</v>
      </c>
      <c r="I137" s="151"/>
      <c r="J137" s="152">
        <f t="shared" si="10"/>
        <v>0</v>
      </c>
      <c r="K137" s="148" t="s">
        <v>3</v>
      </c>
      <c r="L137" s="36"/>
      <c r="M137" s="153" t="s">
        <v>3</v>
      </c>
      <c r="N137" s="154" t="s">
        <v>43</v>
      </c>
      <c r="O137" s="56"/>
      <c r="P137" s="155">
        <f t="shared" si="11"/>
        <v>0</v>
      </c>
      <c r="Q137" s="155">
        <v>0</v>
      </c>
      <c r="R137" s="155">
        <f t="shared" si="12"/>
        <v>0</v>
      </c>
      <c r="S137" s="155">
        <v>0</v>
      </c>
      <c r="T137" s="156">
        <f t="shared" si="13"/>
        <v>0</v>
      </c>
      <c r="U137" s="35"/>
      <c r="V137" s="35"/>
      <c r="W137" s="35"/>
      <c r="X137" s="35"/>
      <c r="Y137" s="35"/>
      <c r="Z137" s="35"/>
      <c r="AA137" s="35"/>
      <c r="AB137" s="35"/>
      <c r="AC137" s="35"/>
      <c r="AD137" s="35"/>
      <c r="AE137" s="35"/>
      <c r="AR137" s="157" t="s">
        <v>202</v>
      </c>
      <c r="AT137" s="157" t="s">
        <v>197</v>
      </c>
      <c r="AU137" s="157" t="s">
        <v>81</v>
      </c>
      <c r="AY137" s="20" t="s">
        <v>195</v>
      </c>
      <c r="BE137" s="158">
        <f t="shared" si="14"/>
        <v>0</v>
      </c>
      <c r="BF137" s="158">
        <f t="shared" si="15"/>
        <v>0</v>
      </c>
      <c r="BG137" s="158">
        <f t="shared" si="16"/>
        <v>0</v>
      </c>
      <c r="BH137" s="158">
        <f t="shared" si="17"/>
        <v>0</v>
      </c>
      <c r="BI137" s="158">
        <f t="shared" si="18"/>
        <v>0</v>
      </c>
      <c r="BJ137" s="20" t="s">
        <v>79</v>
      </c>
      <c r="BK137" s="158">
        <f t="shared" si="19"/>
        <v>0</v>
      </c>
      <c r="BL137" s="20" t="s">
        <v>202</v>
      </c>
      <c r="BM137" s="157" t="s">
        <v>858</v>
      </c>
    </row>
    <row r="138" spans="1:65" s="2" customFormat="1" ht="153.4" customHeight="1">
      <c r="A138" s="35"/>
      <c r="B138" s="145"/>
      <c r="C138" s="146" t="s">
        <v>459</v>
      </c>
      <c r="D138" s="146" t="s">
        <v>197</v>
      </c>
      <c r="E138" s="147" t="s">
        <v>7534</v>
      </c>
      <c r="F138" s="148" t="s">
        <v>7535</v>
      </c>
      <c r="G138" s="149" t="s">
        <v>467</v>
      </c>
      <c r="H138" s="150">
        <v>1</v>
      </c>
      <c r="I138" s="151"/>
      <c r="J138" s="152">
        <f t="shared" si="10"/>
        <v>0</v>
      </c>
      <c r="K138" s="148" t="s">
        <v>3</v>
      </c>
      <c r="L138" s="36"/>
      <c r="M138" s="153" t="s">
        <v>3</v>
      </c>
      <c r="N138" s="154" t="s">
        <v>43</v>
      </c>
      <c r="O138" s="56"/>
      <c r="P138" s="155">
        <f t="shared" si="11"/>
        <v>0</v>
      </c>
      <c r="Q138" s="155">
        <v>0</v>
      </c>
      <c r="R138" s="155">
        <f t="shared" si="12"/>
        <v>0</v>
      </c>
      <c r="S138" s="155">
        <v>0</v>
      </c>
      <c r="T138" s="156">
        <f t="shared" si="13"/>
        <v>0</v>
      </c>
      <c r="U138" s="35"/>
      <c r="V138" s="35"/>
      <c r="W138" s="35"/>
      <c r="X138" s="35"/>
      <c r="Y138" s="35"/>
      <c r="Z138" s="35"/>
      <c r="AA138" s="35"/>
      <c r="AB138" s="35"/>
      <c r="AC138" s="35"/>
      <c r="AD138" s="35"/>
      <c r="AE138" s="35"/>
      <c r="AR138" s="157" t="s">
        <v>202</v>
      </c>
      <c r="AT138" s="157" t="s">
        <v>197</v>
      </c>
      <c r="AU138" s="157" t="s">
        <v>81</v>
      </c>
      <c r="AY138" s="20" t="s">
        <v>195</v>
      </c>
      <c r="BE138" s="158">
        <f t="shared" si="14"/>
        <v>0</v>
      </c>
      <c r="BF138" s="158">
        <f t="shared" si="15"/>
        <v>0</v>
      </c>
      <c r="BG138" s="158">
        <f t="shared" si="16"/>
        <v>0</v>
      </c>
      <c r="BH138" s="158">
        <f t="shared" si="17"/>
        <v>0</v>
      </c>
      <c r="BI138" s="158">
        <f t="shared" si="18"/>
        <v>0</v>
      </c>
      <c r="BJ138" s="20" t="s">
        <v>79</v>
      </c>
      <c r="BK138" s="158">
        <f t="shared" si="19"/>
        <v>0</v>
      </c>
      <c r="BL138" s="20" t="s">
        <v>202</v>
      </c>
      <c r="BM138" s="157" t="s">
        <v>868</v>
      </c>
    </row>
    <row r="139" spans="1:65" s="2" customFormat="1" ht="49.15" customHeight="1">
      <c r="A139" s="35"/>
      <c r="B139" s="145"/>
      <c r="C139" s="146" t="s">
        <v>464</v>
      </c>
      <c r="D139" s="146" t="s">
        <v>197</v>
      </c>
      <c r="E139" s="147" t="s">
        <v>7536</v>
      </c>
      <c r="F139" s="148" t="s">
        <v>7537</v>
      </c>
      <c r="G139" s="149" t="s">
        <v>467</v>
      </c>
      <c r="H139" s="150">
        <v>1</v>
      </c>
      <c r="I139" s="151"/>
      <c r="J139" s="152">
        <f t="shared" si="10"/>
        <v>0</v>
      </c>
      <c r="K139" s="148" t="s">
        <v>3</v>
      </c>
      <c r="L139" s="36"/>
      <c r="M139" s="153" t="s">
        <v>3</v>
      </c>
      <c r="N139" s="154" t="s">
        <v>43</v>
      </c>
      <c r="O139" s="56"/>
      <c r="P139" s="155">
        <f t="shared" si="11"/>
        <v>0</v>
      </c>
      <c r="Q139" s="155">
        <v>0</v>
      </c>
      <c r="R139" s="155">
        <f t="shared" si="12"/>
        <v>0</v>
      </c>
      <c r="S139" s="155">
        <v>0</v>
      </c>
      <c r="T139" s="156">
        <f t="shared" si="13"/>
        <v>0</v>
      </c>
      <c r="U139" s="35"/>
      <c r="V139" s="35"/>
      <c r="W139" s="35"/>
      <c r="X139" s="35"/>
      <c r="Y139" s="35"/>
      <c r="Z139" s="35"/>
      <c r="AA139" s="35"/>
      <c r="AB139" s="35"/>
      <c r="AC139" s="35"/>
      <c r="AD139" s="35"/>
      <c r="AE139" s="35"/>
      <c r="AR139" s="157" t="s">
        <v>202</v>
      </c>
      <c r="AT139" s="157" t="s">
        <v>197</v>
      </c>
      <c r="AU139" s="157" t="s">
        <v>81</v>
      </c>
      <c r="AY139" s="20" t="s">
        <v>195</v>
      </c>
      <c r="BE139" s="158">
        <f t="shared" si="14"/>
        <v>0</v>
      </c>
      <c r="BF139" s="158">
        <f t="shared" si="15"/>
        <v>0</v>
      </c>
      <c r="BG139" s="158">
        <f t="shared" si="16"/>
        <v>0</v>
      </c>
      <c r="BH139" s="158">
        <f t="shared" si="17"/>
        <v>0</v>
      </c>
      <c r="BI139" s="158">
        <f t="shared" si="18"/>
        <v>0</v>
      </c>
      <c r="BJ139" s="20" t="s">
        <v>79</v>
      </c>
      <c r="BK139" s="158">
        <f t="shared" si="19"/>
        <v>0</v>
      </c>
      <c r="BL139" s="20" t="s">
        <v>202</v>
      </c>
      <c r="BM139" s="157" t="s">
        <v>878</v>
      </c>
    </row>
    <row r="140" spans="1:65" s="2" customFormat="1" ht="142.15" customHeight="1">
      <c r="A140" s="35"/>
      <c r="B140" s="145"/>
      <c r="C140" s="146" t="s">
        <v>471</v>
      </c>
      <c r="D140" s="146" t="s">
        <v>197</v>
      </c>
      <c r="E140" s="147" t="s">
        <v>7538</v>
      </c>
      <c r="F140" s="148" t="s">
        <v>7539</v>
      </c>
      <c r="G140" s="149" t="s">
        <v>467</v>
      </c>
      <c r="H140" s="150">
        <v>6</v>
      </c>
      <c r="I140" s="151"/>
      <c r="J140" s="152">
        <f t="shared" si="10"/>
        <v>0</v>
      </c>
      <c r="K140" s="148" t="s">
        <v>3</v>
      </c>
      <c r="L140" s="36"/>
      <c r="M140" s="153" t="s">
        <v>3</v>
      </c>
      <c r="N140" s="154" t="s">
        <v>43</v>
      </c>
      <c r="O140" s="56"/>
      <c r="P140" s="155">
        <f t="shared" si="11"/>
        <v>0</v>
      </c>
      <c r="Q140" s="155">
        <v>0</v>
      </c>
      <c r="R140" s="155">
        <f t="shared" si="12"/>
        <v>0</v>
      </c>
      <c r="S140" s="155">
        <v>0</v>
      </c>
      <c r="T140" s="156">
        <f t="shared" si="13"/>
        <v>0</v>
      </c>
      <c r="U140" s="35"/>
      <c r="V140" s="35"/>
      <c r="W140" s="35"/>
      <c r="X140" s="35"/>
      <c r="Y140" s="35"/>
      <c r="Z140" s="35"/>
      <c r="AA140" s="35"/>
      <c r="AB140" s="35"/>
      <c r="AC140" s="35"/>
      <c r="AD140" s="35"/>
      <c r="AE140" s="35"/>
      <c r="AR140" s="157" t="s">
        <v>202</v>
      </c>
      <c r="AT140" s="157" t="s">
        <v>197</v>
      </c>
      <c r="AU140" s="157" t="s">
        <v>81</v>
      </c>
      <c r="AY140" s="20" t="s">
        <v>195</v>
      </c>
      <c r="BE140" s="158">
        <f t="shared" si="14"/>
        <v>0</v>
      </c>
      <c r="BF140" s="158">
        <f t="shared" si="15"/>
        <v>0</v>
      </c>
      <c r="BG140" s="158">
        <f t="shared" si="16"/>
        <v>0</v>
      </c>
      <c r="BH140" s="158">
        <f t="shared" si="17"/>
        <v>0</v>
      </c>
      <c r="BI140" s="158">
        <f t="shared" si="18"/>
        <v>0</v>
      </c>
      <c r="BJ140" s="20" t="s">
        <v>79</v>
      </c>
      <c r="BK140" s="158">
        <f t="shared" si="19"/>
        <v>0</v>
      </c>
      <c r="BL140" s="20" t="s">
        <v>202</v>
      </c>
      <c r="BM140" s="157" t="s">
        <v>913</v>
      </c>
    </row>
    <row r="141" spans="1:65" s="2" customFormat="1" ht="101.25" customHeight="1">
      <c r="A141" s="35"/>
      <c r="B141" s="145"/>
      <c r="C141" s="146" t="s">
        <v>476</v>
      </c>
      <c r="D141" s="146" t="s">
        <v>197</v>
      </c>
      <c r="E141" s="147" t="s">
        <v>7540</v>
      </c>
      <c r="F141" s="148" t="s">
        <v>7541</v>
      </c>
      <c r="G141" s="149" t="s">
        <v>467</v>
      </c>
      <c r="H141" s="150">
        <v>18</v>
      </c>
      <c r="I141" s="151"/>
      <c r="J141" s="152">
        <f t="shared" si="10"/>
        <v>0</v>
      </c>
      <c r="K141" s="148" t="s">
        <v>3</v>
      </c>
      <c r="L141" s="36"/>
      <c r="M141" s="153" t="s">
        <v>3</v>
      </c>
      <c r="N141" s="154" t="s">
        <v>43</v>
      </c>
      <c r="O141" s="56"/>
      <c r="P141" s="155">
        <f t="shared" si="11"/>
        <v>0</v>
      </c>
      <c r="Q141" s="155">
        <v>0</v>
      </c>
      <c r="R141" s="155">
        <f t="shared" si="12"/>
        <v>0</v>
      </c>
      <c r="S141" s="155">
        <v>0</v>
      </c>
      <c r="T141" s="156">
        <f t="shared" si="13"/>
        <v>0</v>
      </c>
      <c r="U141" s="35"/>
      <c r="V141" s="35"/>
      <c r="W141" s="35"/>
      <c r="X141" s="35"/>
      <c r="Y141" s="35"/>
      <c r="Z141" s="35"/>
      <c r="AA141" s="35"/>
      <c r="AB141" s="35"/>
      <c r="AC141" s="35"/>
      <c r="AD141" s="35"/>
      <c r="AE141" s="35"/>
      <c r="AR141" s="157" t="s">
        <v>202</v>
      </c>
      <c r="AT141" s="157" t="s">
        <v>197</v>
      </c>
      <c r="AU141" s="157" t="s">
        <v>81</v>
      </c>
      <c r="AY141" s="20" t="s">
        <v>195</v>
      </c>
      <c r="BE141" s="158">
        <f t="shared" si="14"/>
        <v>0</v>
      </c>
      <c r="BF141" s="158">
        <f t="shared" si="15"/>
        <v>0</v>
      </c>
      <c r="BG141" s="158">
        <f t="shared" si="16"/>
        <v>0</v>
      </c>
      <c r="BH141" s="158">
        <f t="shared" si="17"/>
        <v>0</v>
      </c>
      <c r="BI141" s="158">
        <f t="shared" si="18"/>
        <v>0</v>
      </c>
      <c r="BJ141" s="20" t="s">
        <v>79</v>
      </c>
      <c r="BK141" s="158">
        <f t="shared" si="19"/>
        <v>0</v>
      </c>
      <c r="BL141" s="20" t="s">
        <v>202</v>
      </c>
      <c r="BM141" s="157" t="s">
        <v>967</v>
      </c>
    </row>
    <row r="142" spans="1:65" s="2" customFormat="1" ht="101.25" customHeight="1">
      <c r="A142" s="35"/>
      <c r="B142" s="145"/>
      <c r="C142" s="146" t="s">
        <v>481</v>
      </c>
      <c r="D142" s="146" t="s">
        <v>197</v>
      </c>
      <c r="E142" s="147" t="s">
        <v>7542</v>
      </c>
      <c r="F142" s="148" t="s">
        <v>7543</v>
      </c>
      <c r="G142" s="149" t="s">
        <v>467</v>
      </c>
      <c r="H142" s="150">
        <v>5</v>
      </c>
      <c r="I142" s="151"/>
      <c r="J142" s="152">
        <f t="shared" si="10"/>
        <v>0</v>
      </c>
      <c r="K142" s="148" t="s">
        <v>3</v>
      </c>
      <c r="L142" s="36"/>
      <c r="M142" s="153" t="s">
        <v>3</v>
      </c>
      <c r="N142" s="154" t="s">
        <v>43</v>
      </c>
      <c r="O142" s="56"/>
      <c r="P142" s="155">
        <f t="shared" si="11"/>
        <v>0</v>
      </c>
      <c r="Q142" s="155">
        <v>0</v>
      </c>
      <c r="R142" s="155">
        <f t="shared" si="12"/>
        <v>0</v>
      </c>
      <c r="S142" s="155">
        <v>0</v>
      </c>
      <c r="T142" s="156">
        <f t="shared" si="13"/>
        <v>0</v>
      </c>
      <c r="U142" s="35"/>
      <c r="V142" s="35"/>
      <c r="W142" s="35"/>
      <c r="X142" s="35"/>
      <c r="Y142" s="35"/>
      <c r="Z142" s="35"/>
      <c r="AA142" s="35"/>
      <c r="AB142" s="35"/>
      <c r="AC142" s="35"/>
      <c r="AD142" s="35"/>
      <c r="AE142" s="35"/>
      <c r="AR142" s="157" t="s">
        <v>202</v>
      </c>
      <c r="AT142" s="157" t="s">
        <v>197</v>
      </c>
      <c r="AU142" s="157" t="s">
        <v>81</v>
      </c>
      <c r="AY142" s="20" t="s">
        <v>195</v>
      </c>
      <c r="BE142" s="158">
        <f t="shared" si="14"/>
        <v>0</v>
      </c>
      <c r="BF142" s="158">
        <f t="shared" si="15"/>
        <v>0</v>
      </c>
      <c r="BG142" s="158">
        <f t="shared" si="16"/>
        <v>0</v>
      </c>
      <c r="BH142" s="158">
        <f t="shared" si="17"/>
        <v>0</v>
      </c>
      <c r="BI142" s="158">
        <f t="shared" si="18"/>
        <v>0</v>
      </c>
      <c r="BJ142" s="20" t="s">
        <v>79</v>
      </c>
      <c r="BK142" s="158">
        <f t="shared" si="19"/>
        <v>0</v>
      </c>
      <c r="BL142" s="20" t="s">
        <v>202</v>
      </c>
      <c r="BM142" s="157" t="s">
        <v>977</v>
      </c>
    </row>
    <row r="143" spans="1:65" s="2" customFormat="1" ht="37.9" customHeight="1">
      <c r="A143" s="35"/>
      <c r="B143" s="145"/>
      <c r="C143" s="146" t="s">
        <v>489</v>
      </c>
      <c r="D143" s="146" t="s">
        <v>197</v>
      </c>
      <c r="E143" s="147" t="s">
        <v>7544</v>
      </c>
      <c r="F143" s="148" t="s">
        <v>7545</v>
      </c>
      <c r="G143" s="149" t="s">
        <v>467</v>
      </c>
      <c r="H143" s="150">
        <v>7</v>
      </c>
      <c r="I143" s="151"/>
      <c r="J143" s="152">
        <f t="shared" si="10"/>
        <v>0</v>
      </c>
      <c r="K143" s="148" t="s">
        <v>3</v>
      </c>
      <c r="L143" s="36"/>
      <c r="M143" s="153" t="s">
        <v>3</v>
      </c>
      <c r="N143" s="154" t="s">
        <v>43</v>
      </c>
      <c r="O143" s="56"/>
      <c r="P143" s="155">
        <f t="shared" si="11"/>
        <v>0</v>
      </c>
      <c r="Q143" s="155">
        <v>0</v>
      </c>
      <c r="R143" s="155">
        <f t="shared" si="12"/>
        <v>0</v>
      </c>
      <c r="S143" s="155">
        <v>0</v>
      </c>
      <c r="T143" s="156">
        <f t="shared" si="13"/>
        <v>0</v>
      </c>
      <c r="U143" s="35"/>
      <c r="V143" s="35"/>
      <c r="W143" s="35"/>
      <c r="X143" s="35"/>
      <c r="Y143" s="35"/>
      <c r="Z143" s="35"/>
      <c r="AA143" s="35"/>
      <c r="AB143" s="35"/>
      <c r="AC143" s="35"/>
      <c r="AD143" s="35"/>
      <c r="AE143" s="35"/>
      <c r="AR143" s="157" t="s">
        <v>202</v>
      </c>
      <c r="AT143" s="157" t="s">
        <v>197</v>
      </c>
      <c r="AU143" s="157" t="s">
        <v>81</v>
      </c>
      <c r="AY143" s="20" t="s">
        <v>195</v>
      </c>
      <c r="BE143" s="158">
        <f t="shared" si="14"/>
        <v>0</v>
      </c>
      <c r="BF143" s="158">
        <f t="shared" si="15"/>
        <v>0</v>
      </c>
      <c r="BG143" s="158">
        <f t="shared" si="16"/>
        <v>0</v>
      </c>
      <c r="BH143" s="158">
        <f t="shared" si="17"/>
        <v>0</v>
      </c>
      <c r="BI143" s="158">
        <f t="shared" si="18"/>
        <v>0</v>
      </c>
      <c r="BJ143" s="20" t="s">
        <v>79</v>
      </c>
      <c r="BK143" s="158">
        <f t="shared" si="19"/>
        <v>0</v>
      </c>
      <c r="BL143" s="20" t="s">
        <v>202</v>
      </c>
      <c r="BM143" s="157" t="s">
        <v>1023</v>
      </c>
    </row>
    <row r="144" spans="1:65" s="2" customFormat="1" ht="14.45" customHeight="1">
      <c r="A144" s="35"/>
      <c r="B144" s="145"/>
      <c r="C144" s="146" t="s">
        <v>494</v>
      </c>
      <c r="D144" s="146" t="s">
        <v>197</v>
      </c>
      <c r="E144" s="147" t="s">
        <v>7546</v>
      </c>
      <c r="F144" s="148" t="s">
        <v>7547</v>
      </c>
      <c r="G144" s="149" t="s">
        <v>467</v>
      </c>
      <c r="H144" s="150">
        <v>1</v>
      </c>
      <c r="I144" s="151"/>
      <c r="J144" s="152">
        <f t="shared" si="10"/>
        <v>0</v>
      </c>
      <c r="K144" s="148" t="s">
        <v>3</v>
      </c>
      <c r="L144" s="36"/>
      <c r="M144" s="153" t="s">
        <v>3</v>
      </c>
      <c r="N144" s="154" t="s">
        <v>43</v>
      </c>
      <c r="O144" s="56"/>
      <c r="P144" s="155">
        <f t="shared" si="11"/>
        <v>0</v>
      </c>
      <c r="Q144" s="155">
        <v>0</v>
      </c>
      <c r="R144" s="155">
        <f t="shared" si="12"/>
        <v>0</v>
      </c>
      <c r="S144" s="155">
        <v>0</v>
      </c>
      <c r="T144" s="156">
        <f t="shared" si="13"/>
        <v>0</v>
      </c>
      <c r="U144" s="35"/>
      <c r="V144" s="35"/>
      <c r="W144" s="35"/>
      <c r="X144" s="35"/>
      <c r="Y144" s="35"/>
      <c r="Z144" s="35"/>
      <c r="AA144" s="35"/>
      <c r="AB144" s="35"/>
      <c r="AC144" s="35"/>
      <c r="AD144" s="35"/>
      <c r="AE144" s="35"/>
      <c r="AR144" s="157" t="s">
        <v>202</v>
      </c>
      <c r="AT144" s="157" t="s">
        <v>197</v>
      </c>
      <c r="AU144" s="157" t="s">
        <v>81</v>
      </c>
      <c r="AY144" s="20" t="s">
        <v>195</v>
      </c>
      <c r="BE144" s="158">
        <f t="shared" si="14"/>
        <v>0</v>
      </c>
      <c r="BF144" s="158">
        <f t="shared" si="15"/>
        <v>0</v>
      </c>
      <c r="BG144" s="158">
        <f t="shared" si="16"/>
        <v>0</v>
      </c>
      <c r="BH144" s="158">
        <f t="shared" si="17"/>
        <v>0</v>
      </c>
      <c r="BI144" s="158">
        <f t="shared" si="18"/>
        <v>0</v>
      </c>
      <c r="BJ144" s="20" t="s">
        <v>79</v>
      </c>
      <c r="BK144" s="158">
        <f t="shared" si="19"/>
        <v>0</v>
      </c>
      <c r="BL144" s="20" t="s">
        <v>202</v>
      </c>
      <c r="BM144" s="157" t="s">
        <v>1053</v>
      </c>
    </row>
    <row r="145" spans="1:65" s="2" customFormat="1" ht="14.45" customHeight="1">
      <c r="A145" s="35"/>
      <c r="B145" s="145"/>
      <c r="C145" s="146" t="s">
        <v>501</v>
      </c>
      <c r="D145" s="146" t="s">
        <v>197</v>
      </c>
      <c r="E145" s="147" t="s">
        <v>7548</v>
      </c>
      <c r="F145" s="148" t="s">
        <v>7549</v>
      </c>
      <c r="G145" s="149" t="s">
        <v>467</v>
      </c>
      <c r="H145" s="150">
        <v>1</v>
      </c>
      <c r="I145" s="151"/>
      <c r="J145" s="152">
        <f t="shared" si="10"/>
        <v>0</v>
      </c>
      <c r="K145" s="148" t="s">
        <v>3</v>
      </c>
      <c r="L145" s="36"/>
      <c r="M145" s="153" t="s">
        <v>3</v>
      </c>
      <c r="N145" s="154" t="s">
        <v>43</v>
      </c>
      <c r="O145" s="56"/>
      <c r="P145" s="155">
        <f t="shared" si="11"/>
        <v>0</v>
      </c>
      <c r="Q145" s="155">
        <v>0</v>
      </c>
      <c r="R145" s="155">
        <f t="shared" si="12"/>
        <v>0</v>
      </c>
      <c r="S145" s="155">
        <v>0</v>
      </c>
      <c r="T145" s="156">
        <f t="shared" si="13"/>
        <v>0</v>
      </c>
      <c r="U145" s="35"/>
      <c r="V145" s="35"/>
      <c r="W145" s="35"/>
      <c r="X145" s="35"/>
      <c r="Y145" s="35"/>
      <c r="Z145" s="35"/>
      <c r="AA145" s="35"/>
      <c r="AB145" s="35"/>
      <c r="AC145" s="35"/>
      <c r="AD145" s="35"/>
      <c r="AE145" s="35"/>
      <c r="AR145" s="157" t="s">
        <v>202</v>
      </c>
      <c r="AT145" s="157" t="s">
        <v>197</v>
      </c>
      <c r="AU145" s="157" t="s">
        <v>81</v>
      </c>
      <c r="AY145" s="20" t="s">
        <v>195</v>
      </c>
      <c r="BE145" s="158">
        <f t="shared" si="14"/>
        <v>0</v>
      </c>
      <c r="BF145" s="158">
        <f t="shared" si="15"/>
        <v>0</v>
      </c>
      <c r="BG145" s="158">
        <f t="shared" si="16"/>
        <v>0</v>
      </c>
      <c r="BH145" s="158">
        <f t="shared" si="17"/>
        <v>0</v>
      </c>
      <c r="BI145" s="158">
        <f t="shared" si="18"/>
        <v>0</v>
      </c>
      <c r="BJ145" s="20" t="s">
        <v>79</v>
      </c>
      <c r="BK145" s="158">
        <f t="shared" si="19"/>
        <v>0</v>
      </c>
      <c r="BL145" s="20" t="s">
        <v>202</v>
      </c>
      <c r="BM145" s="157" t="s">
        <v>1068</v>
      </c>
    </row>
    <row r="146" spans="1:65" s="2" customFormat="1" ht="24.2" customHeight="1">
      <c r="A146" s="35"/>
      <c r="B146" s="145"/>
      <c r="C146" s="146" t="s">
        <v>508</v>
      </c>
      <c r="D146" s="146" t="s">
        <v>197</v>
      </c>
      <c r="E146" s="147" t="s">
        <v>7550</v>
      </c>
      <c r="F146" s="148" t="s">
        <v>7551</v>
      </c>
      <c r="G146" s="149" t="s">
        <v>467</v>
      </c>
      <c r="H146" s="150">
        <v>1</v>
      </c>
      <c r="I146" s="151"/>
      <c r="J146" s="152">
        <f t="shared" si="10"/>
        <v>0</v>
      </c>
      <c r="K146" s="148" t="s">
        <v>3</v>
      </c>
      <c r="L146" s="36"/>
      <c r="M146" s="153" t="s">
        <v>3</v>
      </c>
      <c r="N146" s="154" t="s">
        <v>43</v>
      </c>
      <c r="O146" s="56"/>
      <c r="P146" s="155">
        <f t="shared" si="11"/>
        <v>0</v>
      </c>
      <c r="Q146" s="155">
        <v>0</v>
      </c>
      <c r="R146" s="155">
        <f t="shared" si="12"/>
        <v>0</v>
      </c>
      <c r="S146" s="155">
        <v>0</v>
      </c>
      <c r="T146" s="156">
        <f t="shared" si="13"/>
        <v>0</v>
      </c>
      <c r="U146" s="35"/>
      <c r="V146" s="35"/>
      <c r="W146" s="35"/>
      <c r="X146" s="35"/>
      <c r="Y146" s="35"/>
      <c r="Z146" s="35"/>
      <c r="AA146" s="35"/>
      <c r="AB146" s="35"/>
      <c r="AC146" s="35"/>
      <c r="AD146" s="35"/>
      <c r="AE146" s="35"/>
      <c r="AR146" s="157" t="s">
        <v>202</v>
      </c>
      <c r="AT146" s="157" t="s">
        <v>197</v>
      </c>
      <c r="AU146" s="157" t="s">
        <v>81</v>
      </c>
      <c r="AY146" s="20" t="s">
        <v>195</v>
      </c>
      <c r="BE146" s="158">
        <f t="shared" si="14"/>
        <v>0</v>
      </c>
      <c r="BF146" s="158">
        <f t="shared" si="15"/>
        <v>0</v>
      </c>
      <c r="BG146" s="158">
        <f t="shared" si="16"/>
        <v>0</v>
      </c>
      <c r="BH146" s="158">
        <f t="shared" si="17"/>
        <v>0</v>
      </c>
      <c r="BI146" s="158">
        <f t="shared" si="18"/>
        <v>0</v>
      </c>
      <c r="BJ146" s="20" t="s">
        <v>79</v>
      </c>
      <c r="BK146" s="158">
        <f t="shared" si="19"/>
        <v>0</v>
      </c>
      <c r="BL146" s="20" t="s">
        <v>202</v>
      </c>
      <c r="BM146" s="157" t="s">
        <v>1097</v>
      </c>
    </row>
    <row r="147" spans="1:65" s="2" customFormat="1" ht="14.45" customHeight="1">
      <c r="A147" s="35"/>
      <c r="B147" s="145"/>
      <c r="C147" s="146" t="s">
        <v>517</v>
      </c>
      <c r="D147" s="146" t="s">
        <v>197</v>
      </c>
      <c r="E147" s="147" t="s">
        <v>7552</v>
      </c>
      <c r="F147" s="148" t="s">
        <v>7553</v>
      </c>
      <c r="G147" s="149" t="s">
        <v>467</v>
      </c>
      <c r="H147" s="150">
        <v>1</v>
      </c>
      <c r="I147" s="151"/>
      <c r="J147" s="152">
        <f t="shared" si="10"/>
        <v>0</v>
      </c>
      <c r="K147" s="148" t="s">
        <v>3</v>
      </c>
      <c r="L147" s="36"/>
      <c r="M147" s="203" t="s">
        <v>3</v>
      </c>
      <c r="N147" s="204" t="s">
        <v>43</v>
      </c>
      <c r="O147" s="205"/>
      <c r="P147" s="206">
        <f t="shared" si="11"/>
        <v>0</v>
      </c>
      <c r="Q147" s="206">
        <v>0</v>
      </c>
      <c r="R147" s="206">
        <f t="shared" si="12"/>
        <v>0</v>
      </c>
      <c r="S147" s="206">
        <v>0</v>
      </c>
      <c r="T147" s="207">
        <f t="shared" si="13"/>
        <v>0</v>
      </c>
      <c r="U147" s="35"/>
      <c r="V147" s="35"/>
      <c r="W147" s="35"/>
      <c r="X147" s="35"/>
      <c r="Y147" s="35"/>
      <c r="Z147" s="35"/>
      <c r="AA147" s="35"/>
      <c r="AB147" s="35"/>
      <c r="AC147" s="35"/>
      <c r="AD147" s="35"/>
      <c r="AE147" s="35"/>
      <c r="AR147" s="157" t="s">
        <v>202</v>
      </c>
      <c r="AT147" s="157" t="s">
        <v>197</v>
      </c>
      <c r="AU147" s="157" t="s">
        <v>81</v>
      </c>
      <c r="AY147" s="20" t="s">
        <v>195</v>
      </c>
      <c r="BE147" s="158">
        <f t="shared" si="14"/>
        <v>0</v>
      </c>
      <c r="BF147" s="158">
        <f t="shared" si="15"/>
        <v>0</v>
      </c>
      <c r="BG147" s="158">
        <f t="shared" si="16"/>
        <v>0</v>
      </c>
      <c r="BH147" s="158">
        <f t="shared" si="17"/>
        <v>0</v>
      </c>
      <c r="BI147" s="158">
        <f t="shared" si="18"/>
        <v>0</v>
      </c>
      <c r="BJ147" s="20" t="s">
        <v>79</v>
      </c>
      <c r="BK147" s="158">
        <f t="shared" si="19"/>
        <v>0</v>
      </c>
      <c r="BL147" s="20" t="s">
        <v>202</v>
      </c>
      <c r="BM147" s="157" t="s">
        <v>1120</v>
      </c>
    </row>
    <row r="148" spans="1:65" s="2" customFormat="1" ht="6.95" customHeight="1">
      <c r="A148" s="35"/>
      <c r="B148" s="45"/>
      <c r="C148" s="46"/>
      <c r="D148" s="46"/>
      <c r="E148" s="46"/>
      <c r="F148" s="46"/>
      <c r="G148" s="46"/>
      <c r="H148" s="46"/>
      <c r="I148" s="46"/>
      <c r="J148" s="46"/>
      <c r="K148" s="46"/>
      <c r="L148" s="36"/>
      <c r="M148" s="35"/>
      <c r="O148" s="35"/>
      <c r="P148" s="35"/>
      <c r="Q148" s="35"/>
      <c r="R148" s="35"/>
      <c r="S148" s="35"/>
      <c r="T148" s="35"/>
      <c r="U148" s="35"/>
      <c r="V148" s="35"/>
      <c r="W148" s="35"/>
      <c r="X148" s="35"/>
      <c r="Y148" s="35"/>
      <c r="Z148" s="35"/>
      <c r="AA148" s="35"/>
      <c r="AB148" s="35"/>
      <c r="AC148" s="35"/>
      <c r="AD148" s="35"/>
      <c r="AE148" s="35"/>
    </row>
  </sheetData>
  <autoFilter ref="C92:K147"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112</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ht="12.75">
      <c r="B8" s="23"/>
      <c r="D8" s="30" t="s">
        <v>137</v>
      </c>
      <c r="L8" s="23"/>
    </row>
    <row r="9" spans="1:46" s="1" customFormat="1" ht="16.5" customHeight="1">
      <c r="B9" s="23"/>
      <c r="E9" s="352" t="s">
        <v>138</v>
      </c>
      <c r="F9" s="326"/>
      <c r="G9" s="326"/>
      <c r="H9" s="326"/>
      <c r="L9" s="23"/>
    </row>
    <row r="10" spans="1:46" s="1" customFormat="1" ht="12" customHeight="1">
      <c r="B10" s="23"/>
      <c r="D10" s="30" t="s">
        <v>139</v>
      </c>
      <c r="L10" s="23"/>
    </row>
    <row r="11" spans="1:46" s="2" customFormat="1" ht="16.5" customHeight="1">
      <c r="A11" s="35"/>
      <c r="B11" s="36"/>
      <c r="C11" s="35"/>
      <c r="D11" s="35"/>
      <c r="E11" s="355" t="s">
        <v>7443</v>
      </c>
      <c r="F11" s="351"/>
      <c r="G11" s="351"/>
      <c r="H11" s="351"/>
      <c r="I11" s="35"/>
      <c r="J11" s="35"/>
      <c r="K11" s="35"/>
      <c r="L11" s="97"/>
      <c r="S11" s="35"/>
      <c r="T11" s="35"/>
      <c r="U11" s="35"/>
      <c r="V11" s="35"/>
      <c r="W11" s="35"/>
      <c r="X11" s="35"/>
      <c r="Y11" s="35"/>
      <c r="Z11" s="35"/>
      <c r="AA11" s="35"/>
      <c r="AB11" s="35"/>
      <c r="AC11" s="35"/>
      <c r="AD11" s="35"/>
      <c r="AE11" s="35"/>
    </row>
    <row r="12" spans="1:46" s="2" customFormat="1" ht="12" customHeight="1">
      <c r="A12" s="35"/>
      <c r="B12" s="36"/>
      <c r="C12" s="35"/>
      <c r="D12" s="30" t="s">
        <v>7444</v>
      </c>
      <c r="E12" s="35"/>
      <c r="F12" s="35"/>
      <c r="G12" s="35"/>
      <c r="H12" s="35"/>
      <c r="I12" s="35"/>
      <c r="J12" s="35"/>
      <c r="K12" s="35"/>
      <c r="L12" s="97"/>
      <c r="S12" s="35"/>
      <c r="T12" s="35"/>
      <c r="U12" s="35"/>
      <c r="V12" s="35"/>
      <c r="W12" s="35"/>
      <c r="X12" s="35"/>
      <c r="Y12" s="35"/>
      <c r="Z12" s="35"/>
      <c r="AA12" s="35"/>
      <c r="AB12" s="35"/>
      <c r="AC12" s="35"/>
      <c r="AD12" s="35"/>
      <c r="AE12" s="35"/>
    </row>
    <row r="13" spans="1:46" s="2" customFormat="1" ht="16.5" customHeight="1">
      <c r="A13" s="35"/>
      <c r="B13" s="36"/>
      <c r="C13" s="35"/>
      <c r="D13" s="35"/>
      <c r="E13" s="347" t="s">
        <v>7554</v>
      </c>
      <c r="F13" s="351"/>
      <c r="G13" s="351"/>
      <c r="H13" s="351"/>
      <c r="I13" s="35"/>
      <c r="J13" s="35"/>
      <c r="K13" s="35"/>
      <c r="L13" s="97"/>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97"/>
      <c r="S14" s="35"/>
      <c r="T14" s="35"/>
      <c r="U14" s="35"/>
      <c r="V14" s="35"/>
      <c r="W14" s="35"/>
      <c r="X14" s="35"/>
      <c r="Y14" s="35"/>
      <c r="Z14" s="35"/>
      <c r="AA14" s="35"/>
      <c r="AB14" s="35"/>
      <c r="AC14" s="35"/>
      <c r="AD14" s="35"/>
      <c r="AE14" s="35"/>
    </row>
    <row r="15" spans="1:46" s="2" customFormat="1" ht="12" customHeight="1">
      <c r="A15" s="35"/>
      <c r="B15" s="36"/>
      <c r="C15" s="35"/>
      <c r="D15" s="30" t="s">
        <v>19</v>
      </c>
      <c r="E15" s="35"/>
      <c r="F15" s="28" t="s">
        <v>3</v>
      </c>
      <c r="G15" s="35"/>
      <c r="H15" s="35"/>
      <c r="I15" s="30" t="s">
        <v>21</v>
      </c>
      <c r="J15" s="28" t="s">
        <v>3</v>
      </c>
      <c r="K15" s="35"/>
      <c r="L15" s="97"/>
      <c r="S15" s="35"/>
      <c r="T15" s="35"/>
      <c r="U15" s="35"/>
      <c r="V15" s="35"/>
      <c r="W15" s="35"/>
      <c r="X15" s="35"/>
      <c r="Y15" s="35"/>
      <c r="Z15" s="35"/>
      <c r="AA15" s="35"/>
      <c r="AB15" s="35"/>
      <c r="AC15" s="35"/>
      <c r="AD15" s="35"/>
      <c r="AE15" s="35"/>
    </row>
    <row r="16" spans="1:46" s="2" customFormat="1" ht="12" customHeight="1">
      <c r="A16" s="35"/>
      <c r="B16" s="36"/>
      <c r="C16" s="35"/>
      <c r="D16" s="30" t="s">
        <v>22</v>
      </c>
      <c r="E16" s="35"/>
      <c r="F16" s="28" t="s">
        <v>23</v>
      </c>
      <c r="G16" s="35"/>
      <c r="H16" s="35"/>
      <c r="I16" s="30" t="s">
        <v>24</v>
      </c>
      <c r="J16" s="53" t="str">
        <f>'Rekapitulace stavby'!AN8</f>
        <v>25. 1. 2020</v>
      </c>
      <c r="K16" s="35"/>
      <c r="L16" s="97"/>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97"/>
      <c r="S17" s="35"/>
      <c r="T17" s="35"/>
      <c r="U17" s="35"/>
      <c r="V17" s="35"/>
      <c r="W17" s="35"/>
      <c r="X17" s="35"/>
      <c r="Y17" s="35"/>
      <c r="Z17" s="35"/>
      <c r="AA17" s="35"/>
      <c r="AB17" s="35"/>
      <c r="AC17" s="35"/>
      <c r="AD17" s="35"/>
      <c r="AE17" s="35"/>
    </row>
    <row r="18" spans="1:31" s="2" customFormat="1" ht="12" customHeight="1">
      <c r="A18" s="35"/>
      <c r="B18" s="36"/>
      <c r="C18" s="35"/>
      <c r="D18" s="30" t="s">
        <v>26</v>
      </c>
      <c r="E18" s="35"/>
      <c r="F18" s="35"/>
      <c r="G18" s="35"/>
      <c r="H18" s="35"/>
      <c r="I18" s="30" t="s">
        <v>27</v>
      </c>
      <c r="J18" s="28" t="str">
        <f>IF('Rekapitulace stavby'!AN10="","",'Rekapitulace stavby'!AN10)</f>
        <v/>
      </c>
      <c r="K18" s="35"/>
      <c r="L18" s="97"/>
      <c r="S18" s="35"/>
      <c r="T18" s="35"/>
      <c r="U18" s="35"/>
      <c r="V18" s="35"/>
      <c r="W18" s="35"/>
      <c r="X18" s="35"/>
      <c r="Y18" s="35"/>
      <c r="Z18" s="35"/>
      <c r="AA18" s="35"/>
      <c r="AB18" s="35"/>
      <c r="AC18" s="35"/>
      <c r="AD18" s="35"/>
      <c r="AE18" s="35"/>
    </row>
    <row r="19" spans="1:31" s="2" customFormat="1" ht="18" customHeight="1">
      <c r="A19" s="35"/>
      <c r="B19" s="36"/>
      <c r="C19" s="35"/>
      <c r="D19" s="35"/>
      <c r="E19" s="28" t="str">
        <f>IF('Rekapitulace stavby'!E11="","",'Rekapitulace stavby'!E11)</f>
        <v xml:space="preserve"> </v>
      </c>
      <c r="F19" s="35"/>
      <c r="G19" s="35"/>
      <c r="H19" s="35"/>
      <c r="I19" s="30" t="s">
        <v>29</v>
      </c>
      <c r="J19" s="28" t="str">
        <f>IF('Rekapitulace stavby'!AN11="","",'Rekapitulace stavby'!AN11)</f>
        <v/>
      </c>
      <c r="K19" s="35"/>
      <c r="L19" s="97"/>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97"/>
      <c r="S20" s="35"/>
      <c r="T20" s="35"/>
      <c r="U20" s="35"/>
      <c r="V20" s="35"/>
      <c r="W20" s="35"/>
      <c r="X20" s="35"/>
      <c r="Y20" s="35"/>
      <c r="Z20" s="35"/>
      <c r="AA20" s="35"/>
      <c r="AB20" s="35"/>
      <c r="AC20" s="35"/>
      <c r="AD20" s="35"/>
      <c r="AE20" s="35"/>
    </row>
    <row r="21" spans="1:31" s="2" customFormat="1" ht="12" customHeight="1">
      <c r="A21" s="35"/>
      <c r="B21" s="36"/>
      <c r="C21" s="35"/>
      <c r="D21" s="30" t="s">
        <v>30</v>
      </c>
      <c r="E21" s="35"/>
      <c r="F21" s="35"/>
      <c r="G21" s="35"/>
      <c r="H21" s="35"/>
      <c r="I21" s="30" t="s">
        <v>27</v>
      </c>
      <c r="J21" s="31" t="str">
        <f>'Rekapitulace stavby'!AN13</f>
        <v>Vyplň údaj</v>
      </c>
      <c r="K21" s="35"/>
      <c r="L21" s="97"/>
      <c r="S21" s="35"/>
      <c r="T21" s="35"/>
      <c r="U21" s="35"/>
      <c r="V21" s="35"/>
      <c r="W21" s="35"/>
      <c r="X21" s="35"/>
      <c r="Y21" s="35"/>
      <c r="Z21" s="35"/>
      <c r="AA21" s="35"/>
      <c r="AB21" s="35"/>
      <c r="AC21" s="35"/>
      <c r="AD21" s="35"/>
      <c r="AE21" s="35"/>
    </row>
    <row r="22" spans="1:31" s="2" customFormat="1" ht="18" customHeight="1">
      <c r="A22" s="35"/>
      <c r="B22" s="36"/>
      <c r="C22" s="35"/>
      <c r="D22" s="35"/>
      <c r="E22" s="354" t="str">
        <f>'Rekapitulace stavby'!E14</f>
        <v>Vyplň údaj</v>
      </c>
      <c r="F22" s="338"/>
      <c r="G22" s="338"/>
      <c r="H22" s="338"/>
      <c r="I22" s="30" t="s">
        <v>29</v>
      </c>
      <c r="J22" s="31" t="str">
        <f>'Rekapitulace stavby'!AN14</f>
        <v>Vyplň údaj</v>
      </c>
      <c r="K22" s="35"/>
      <c r="L22" s="97"/>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97"/>
      <c r="S23" s="35"/>
      <c r="T23" s="35"/>
      <c r="U23" s="35"/>
      <c r="V23" s="35"/>
      <c r="W23" s="35"/>
      <c r="X23" s="35"/>
      <c r="Y23" s="35"/>
      <c r="Z23" s="35"/>
      <c r="AA23" s="35"/>
      <c r="AB23" s="35"/>
      <c r="AC23" s="35"/>
      <c r="AD23" s="35"/>
      <c r="AE23" s="35"/>
    </row>
    <row r="24" spans="1:31" s="2" customFormat="1" ht="12" customHeight="1">
      <c r="A24" s="35"/>
      <c r="B24" s="36"/>
      <c r="C24" s="35"/>
      <c r="D24" s="30" t="s">
        <v>32</v>
      </c>
      <c r="E24" s="35"/>
      <c r="F24" s="35"/>
      <c r="G24" s="35"/>
      <c r="H24" s="35"/>
      <c r="I24" s="30" t="s">
        <v>27</v>
      </c>
      <c r="J24" s="28" t="s">
        <v>3</v>
      </c>
      <c r="K24" s="35"/>
      <c r="L24" s="97"/>
      <c r="S24" s="35"/>
      <c r="T24" s="35"/>
      <c r="U24" s="35"/>
      <c r="V24" s="35"/>
      <c r="W24" s="35"/>
      <c r="X24" s="35"/>
      <c r="Y24" s="35"/>
      <c r="Z24" s="35"/>
      <c r="AA24" s="35"/>
      <c r="AB24" s="35"/>
      <c r="AC24" s="35"/>
      <c r="AD24" s="35"/>
      <c r="AE24" s="35"/>
    </row>
    <row r="25" spans="1:31" s="2" customFormat="1" ht="18" customHeight="1">
      <c r="A25" s="35"/>
      <c r="B25" s="36"/>
      <c r="C25" s="35"/>
      <c r="D25" s="35"/>
      <c r="E25" s="28" t="s">
        <v>33</v>
      </c>
      <c r="F25" s="35"/>
      <c r="G25" s="35"/>
      <c r="H25" s="35"/>
      <c r="I25" s="30" t="s">
        <v>29</v>
      </c>
      <c r="J25" s="28" t="s">
        <v>3</v>
      </c>
      <c r="K25" s="35"/>
      <c r="L25" s="97"/>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97"/>
      <c r="S26" s="35"/>
      <c r="T26" s="35"/>
      <c r="U26" s="35"/>
      <c r="V26" s="35"/>
      <c r="W26" s="35"/>
      <c r="X26" s="35"/>
      <c r="Y26" s="35"/>
      <c r="Z26" s="35"/>
      <c r="AA26" s="35"/>
      <c r="AB26" s="35"/>
      <c r="AC26" s="35"/>
      <c r="AD26" s="35"/>
      <c r="AE26" s="35"/>
    </row>
    <row r="27" spans="1:31" s="2" customFormat="1" ht="12" customHeight="1">
      <c r="A27" s="35"/>
      <c r="B27" s="36"/>
      <c r="C27" s="35"/>
      <c r="D27" s="30" t="s">
        <v>35</v>
      </c>
      <c r="E27" s="35"/>
      <c r="F27" s="35"/>
      <c r="G27" s="35"/>
      <c r="H27" s="35"/>
      <c r="I27" s="30" t="s">
        <v>27</v>
      </c>
      <c r="J27" s="28" t="str">
        <f>IF('Rekapitulace stavby'!AN19="","",'Rekapitulace stavby'!AN19)</f>
        <v/>
      </c>
      <c r="K27" s="35"/>
      <c r="L27" s="97"/>
      <c r="S27" s="35"/>
      <c r="T27" s="35"/>
      <c r="U27" s="35"/>
      <c r="V27" s="35"/>
      <c r="W27" s="35"/>
      <c r="X27" s="35"/>
      <c r="Y27" s="35"/>
      <c r="Z27" s="35"/>
      <c r="AA27" s="35"/>
      <c r="AB27" s="35"/>
      <c r="AC27" s="35"/>
      <c r="AD27" s="35"/>
      <c r="AE27" s="35"/>
    </row>
    <row r="28" spans="1:31" s="2" customFormat="1" ht="18" customHeight="1">
      <c r="A28" s="35"/>
      <c r="B28" s="36"/>
      <c r="C28" s="35"/>
      <c r="D28" s="35"/>
      <c r="E28" s="28" t="str">
        <f>IF('Rekapitulace stavby'!E20="","",'Rekapitulace stavby'!E20)</f>
        <v xml:space="preserve"> </v>
      </c>
      <c r="F28" s="35"/>
      <c r="G28" s="35"/>
      <c r="H28" s="35"/>
      <c r="I28" s="30" t="s">
        <v>29</v>
      </c>
      <c r="J28" s="28" t="str">
        <f>IF('Rekapitulace stavby'!AN20="","",'Rekapitulace stavby'!AN20)</f>
        <v/>
      </c>
      <c r="K28" s="35"/>
      <c r="L28" s="97"/>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97"/>
      <c r="S29" s="35"/>
      <c r="T29" s="35"/>
      <c r="U29" s="35"/>
      <c r="V29" s="35"/>
      <c r="W29" s="35"/>
      <c r="X29" s="35"/>
      <c r="Y29" s="35"/>
      <c r="Z29" s="35"/>
      <c r="AA29" s="35"/>
      <c r="AB29" s="35"/>
      <c r="AC29" s="35"/>
      <c r="AD29" s="35"/>
      <c r="AE29" s="35"/>
    </row>
    <row r="30" spans="1:31" s="2" customFormat="1" ht="12" customHeight="1">
      <c r="A30" s="35"/>
      <c r="B30" s="36"/>
      <c r="C30" s="35"/>
      <c r="D30" s="30" t="s">
        <v>36</v>
      </c>
      <c r="E30" s="35"/>
      <c r="F30" s="35"/>
      <c r="G30" s="35"/>
      <c r="H30" s="35"/>
      <c r="I30" s="35"/>
      <c r="J30" s="35"/>
      <c r="K30" s="35"/>
      <c r="L30" s="97"/>
      <c r="S30" s="35"/>
      <c r="T30" s="35"/>
      <c r="U30" s="35"/>
      <c r="V30" s="35"/>
      <c r="W30" s="35"/>
      <c r="X30" s="35"/>
      <c r="Y30" s="35"/>
      <c r="Z30" s="35"/>
      <c r="AA30" s="35"/>
      <c r="AB30" s="35"/>
      <c r="AC30" s="35"/>
      <c r="AD30" s="35"/>
      <c r="AE30" s="35"/>
    </row>
    <row r="31" spans="1:31" s="8" customFormat="1" ht="83.25" customHeight="1">
      <c r="A31" s="98"/>
      <c r="B31" s="99"/>
      <c r="C31" s="98"/>
      <c r="D31" s="98"/>
      <c r="E31" s="342" t="s">
        <v>37</v>
      </c>
      <c r="F31" s="342"/>
      <c r="G31" s="342"/>
      <c r="H31" s="342"/>
      <c r="I31" s="98"/>
      <c r="J31" s="98"/>
      <c r="K31" s="98"/>
      <c r="L31" s="100"/>
      <c r="S31" s="98"/>
      <c r="T31" s="98"/>
      <c r="U31" s="98"/>
      <c r="V31" s="98"/>
      <c r="W31" s="98"/>
      <c r="X31" s="98"/>
      <c r="Y31" s="98"/>
      <c r="Z31" s="98"/>
      <c r="AA31" s="98"/>
      <c r="AB31" s="98"/>
      <c r="AC31" s="98"/>
      <c r="AD31" s="98"/>
      <c r="AE31" s="98"/>
    </row>
    <row r="32" spans="1:31" s="2" customFormat="1" ht="6.95" customHeight="1">
      <c r="A32" s="35"/>
      <c r="B32" s="36"/>
      <c r="C32" s="35"/>
      <c r="D32" s="35"/>
      <c r="E32" s="35"/>
      <c r="F32" s="35"/>
      <c r="G32" s="35"/>
      <c r="H32" s="35"/>
      <c r="I32" s="35"/>
      <c r="J32" s="35"/>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25.35" customHeight="1">
      <c r="A34" s="35"/>
      <c r="B34" s="36"/>
      <c r="C34" s="35"/>
      <c r="D34" s="101" t="s">
        <v>38</v>
      </c>
      <c r="E34" s="35"/>
      <c r="F34" s="35"/>
      <c r="G34" s="35"/>
      <c r="H34" s="35"/>
      <c r="I34" s="35"/>
      <c r="J34" s="69">
        <f>ROUND(J93, 2)</f>
        <v>0</v>
      </c>
      <c r="K34" s="35"/>
      <c r="L34" s="97"/>
      <c r="S34" s="35"/>
      <c r="T34" s="35"/>
      <c r="U34" s="35"/>
      <c r="V34" s="35"/>
      <c r="W34" s="35"/>
      <c r="X34" s="35"/>
      <c r="Y34" s="35"/>
      <c r="Z34" s="35"/>
      <c r="AA34" s="35"/>
      <c r="AB34" s="35"/>
      <c r="AC34" s="35"/>
      <c r="AD34" s="35"/>
      <c r="AE34" s="35"/>
    </row>
    <row r="35" spans="1:31" s="2" customFormat="1" ht="6.95" customHeight="1">
      <c r="A35" s="35"/>
      <c r="B35" s="36"/>
      <c r="C35" s="35"/>
      <c r="D35" s="64"/>
      <c r="E35" s="64"/>
      <c r="F35" s="64"/>
      <c r="G35" s="64"/>
      <c r="H35" s="64"/>
      <c r="I35" s="64"/>
      <c r="J35" s="64"/>
      <c r="K35" s="64"/>
      <c r="L35" s="97"/>
      <c r="S35" s="35"/>
      <c r="T35" s="35"/>
      <c r="U35" s="35"/>
      <c r="V35" s="35"/>
      <c r="W35" s="35"/>
      <c r="X35" s="35"/>
      <c r="Y35" s="35"/>
      <c r="Z35" s="35"/>
      <c r="AA35" s="35"/>
      <c r="AB35" s="35"/>
      <c r="AC35" s="35"/>
      <c r="AD35" s="35"/>
      <c r="AE35" s="35"/>
    </row>
    <row r="36" spans="1:31" s="2" customFormat="1" ht="14.45" customHeight="1">
      <c r="A36" s="35"/>
      <c r="B36" s="36"/>
      <c r="C36" s="35"/>
      <c r="D36" s="35"/>
      <c r="E36" s="35"/>
      <c r="F36" s="39" t="s">
        <v>40</v>
      </c>
      <c r="G36" s="35"/>
      <c r="H36" s="35"/>
      <c r="I36" s="39" t="s">
        <v>39</v>
      </c>
      <c r="J36" s="39" t="s">
        <v>41</v>
      </c>
      <c r="K36" s="35"/>
      <c r="L36" s="97"/>
      <c r="S36" s="35"/>
      <c r="T36" s="35"/>
      <c r="U36" s="35"/>
      <c r="V36" s="35"/>
      <c r="W36" s="35"/>
      <c r="X36" s="35"/>
      <c r="Y36" s="35"/>
      <c r="Z36" s="35"/>
      <c r="AA36" s="35"/>
      <c r="AB36" s="35"/>
      <c r="AC36" s="35"/>
      <c r="AD36" s="35"/>
      <c r="AE36" s="35"/>
    </row>
    <row r="37" spans="1:31" s="2" customFormat="1" ht="14.45" customHeight="1">
      <c r="A37" s="35"/>
      <c r="B37" s="36"/>
      <c r="C37" s="35"/>
      <c r="D37" s="102" t="s">
        <v>42</v>
      </c>
      <c r="E37" s="30" t="s">
        <v>43</v>
      </c>
      <c r="F37" s="103">
        <f>ROUND((SUM(BE93:BE114)),  2)</f>
        <v>0</v>
      </c>
      <c r="G37" s="35"/>
      <c r="H37" s="35"/>
      <c r="I37" s="104">
        <v>0.21</v>
      </c>
      <c r="J37" s="103">
        <f>ROUND(((SUM(BE93:BE114))*I37),  2)</f>
        <v>0</v>
      </c>
      <c r="K37" s="35"/>
      <c r="L37" s="97"/>
      <c r="S37" s="35"/>
      <c r="T37" s="35"/>
      <c r="U37" s="35"/>
      <c r="V37" s="35"/>
      <c r="W37" s="35"/>
      <c r="X37" s="35"/>
      <c r="Y37" s="35"/>
      <c r="Z37" s="35"/>
      <c r="AA37" s="35"/>
      <c r="AB37" s="35"/>
      <c r="AC37" s="35"/>
      <c r="AD37" s="35"/>
      <c r="AE37" s="35"/>
    </row>
    <row r="38" spans="1:31" s="2" customFormat="1" ht="14.45" customHeight="1">
      <c r="A38" s="35"/>
      <c r="B38" s="36"/>
      <c r="C38" s="35"/>
      <c r="D38" s="35"/>
      <c r="E38" s="30" t="s">
        <v>44</v>
      </c>
      <c r="F38" s="103">
        <f>ROUND((SUM(BF93:BF114)),  2)</f>
        <v>0</v>
      </c>
      <c r="G38" s="35"/>
      <c r="H38" s="35"/>
      <c r="I38" s="104">
        <v>0.15</v>
      </c>
      <c r="J38" s="103">
        <f>ROUND(((SUM(BF93:BF114))*I38),  2)</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45</v>
      </c>
      <c r="F39" s="103">
        <f>ROUND((SUM(BG93:BG114)),  2)</f>
        <v>0</v>
      </c>
      <c r="G39" s="35"/>
      <c r="H39" s="35"/>
      <c r="I39" s="104">
        <v>0.21</v>
      </c>
      <c r="J39" s="103">
        <f>0</f>
        <v>0</v>
      </c>
      <c r="K39" s="35"/>
      <c r="L39" s="97"/>
      <c r="S39" s="35"/>
      <c r="T39" s="35"/>
      <c r="U39" s="35"/>
      <c r="V39" s="35"/>
      <c r="W39" s="35"/>
      <c r="X39" s="35"/>
      <c r="Y39" s="35"/>
      <c r="Z39" s="35"/>
      <c r="AA39" s="35"/>
      <c r="AB39" s="35"/>
      <c r="AC39" s="35"/>
      <c r="AD39" s="35"/>
      <c r="AE39" s="35"/>
    </row>
    <row r="40" spans="1:31" s="2" customFormat="1" ht="14.45" hidden="1" customHeight="1">
      <c r="A40" s="35"/>
      <c r="B40" s="36"/>
      <c r="C40" s="35"/>
      <c r="D40" s="35"/>
      <c r="E40" s="30" t="s">
        <v>46</v>
      </c>
      <c r="F40" s="103">
        <f>ROUND((SUM(BH93:BH114)),  2)</f>
        <v>0</v>
      </c>
      <c r="G40" s="35"/>
      <c r="H40" s="35"/>
      <c r="I40" s="104">
        <v>0.15</v>
      </c>
      <c r="J40" s="103">
        <f>0</f>
        <v>0</v>
      </c>
      <c r="K40" s="35"/>
      <c r="L40" s="97"/>
      <c r="S40" s="35"/>
      <c r="T40" s="35"/>
      <c r="U40" s="35"/>
      <c r="V40" s="35"/>
      <c r="W40" s="35"/>
      <c r="X40" s="35"/>
      <c r="Y40" s="35"/>
      <c r="Z40" s="35"/>
      <c r="AA40" s="35"/>
      <c r="AB40" s="35"/>
      <c r="AC40" s="35"/>
      <c r="AD40" s="35"/>
      <c r="AE40" s="35"/>
    </row>
    <row r="41" spans="1:31" s="2" customFormat="1" ht="14.45" hidden="1" customHeight="1">
      <c r="A41" s="35"/>
      <c r="B41" s="36"/>
      <c r="C41" s="35"/>
      <c r="D41" s="35"/>
      <c r="E41" s="30" t="s">
        <v>47</v>
      </c>
      <c r="F41" s="103">
        <f>ROUND((SUM(BI93:BI114)),  2)</f>
        <v>0</v>
      </c>
      <c r="G41" s="35"/>
      <c r="H41" s="35"/>
      <c r="I41" s="104">
        <v>0</v>
      </c>
      <c r="J41" s="103">
        <f>0</f>
        <v>0</v>
      </c>
      <c r="K41" s="35"/>
      <c r="L41" s="97"/>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97"/>
      <c r="S42" s="35"/>
      <c r="T42" s="35"/>
      <c r="U42" s="35"/>
      <c r="V42" s="35"/>
      <c r="W42" s="35"/>
      <c r="X42" s="35"/>
      <c r="Y42" s="35"/>
      <c r="Z42" s="35"/>
      <c r="AA42" s="35"/>
      <c r="AB42" s="35"/>
      <c r="AC42" s="35"/>
      <c r="AD42" s="35"/>
      <c r="AE42" s="35"/>
    </row>
    <row r="43" spans="1:31" s="2" customFormat="1" ht="25.35" customHeight="1">
      <c r="A43" s="35"/>
      <c r="B43" s="36"/>
      <c r="C43" s="105"/>
      <c r="D43" s="106" t="s">
        <v>48</v>
      </c>
      <c r="E43" s="58"/>
      <c r="F43" s="58"/>
      <c r="G43" s="107" t="s">
        <v>49</v>
      </c>
      <c r="H43" s="108" t="s">
        <v>50</v>
      </c>
      <c r="I43" s="58"/>
      <c r="J43" s="109">
        <f>SUM(J34:J41)</f>
        <v>0</v>
      </c>
      <c r="K43" s="110"/>
      <c r="L43" s="97"/>
      <c r="S43" s="35"/>
      <c r="T43" s="35"/>
      <c r="U43" s="35"/>
      <c r="V43" s="35"/>
      <c r="W43" s="35"/>
      <c r="X43" s="35"/>
      <c r="Y43" s="35"/>
      <c r="Z43" s="35"/>
      <c r="AA43" s="35"/>
      <c r="AB43" s="35"/>
      <c r="AC43" s="35"/>
      <c r="AD43" s="35"/>
      <c r="AE43" s="35"/>
    </row>
    <row r="44" spans="1:31" s="2" customFormat="1" ht="14.45" customHeight="1">
      <c r="A44" s="35"/>
      <c r="B44" s="45"/>
      <c r="C44" s="46"/>
      <c r="D44" s="46"/>
      <c r="E44" s="46"/>
      <c r="F44" s="46"/>
      <c r="G44" s="46"/>
      <c r="H44" s="46"/>
      <c r="I44" s="46"/>
      <c r="J44" s="46"/>
      <c r="K44" s="46"/>
      <c r="L44" s="97"/>
      <c r="S44" s="35"/>
      <c r="T44" s="35"/>
      <c r="U44" s="35"/>
      <c r="V44" s="35"/>
      <c r="W44" s="35"/>
      <c r="X44" s="35"/>
      <c r="Y44" s="35"/>
      <c r="Z44" s="35"/>
      <c r="AA44" s="35"/>
      <c r="AB44" s="35"/>
      <c r="AC44" s="35"/>
      <c r="AD44" s="35"/>
      <c r="AE44" s="35"/>
    </row>
    <row r="48" spans="1:31" s="2" customFormat="1" ht="6.95" customHeight="1">
      <c r="A48" s="35"/>
      <c r="B48" s="47"/>
      <c r="C48" s="48"/>
      <c r="D48" s="48"/>
      <c r="E48" s="48"/>
      <c r="F48" s="48"/>
      <c r="G48" s="48"/>
      <c r="H48" s="48"/>
      <c r="I48" s="48"/>
      <c r="J48" s="48"/>
      <c r="K48" s="48"/>
      <c r="L48" s="97"/>
      <c r="S48" s="35"/>
      <c r="T48" s="35"/>
      <c r="U48" s="35"/>
      <c r="V48" s="35"/>
      <c r="W48" s="35"/>
      <c r="X48" s="35"/>
      <c r="Y48" s="35"/>
      <c r="Z48" s="35"/>
      <c r="AA48" s="35"/>
      <c r="AB48" s="35"/>
      <c r="AC48" s="35"/>
      <c r="AD48" s="35"/>
      <c r="AE48" s="35"/>
    </row>
    <row r="49" spans="1:31" s="2" customFormat="1" ht="24.95" customHeight="1">
      <c r="A49" s="35"/>
      <c r="B49" s="36"/>
      <c r="C49" s="24" t="s">
        <v>141</v>
      </c>
      <c r="D49" s="35"/>
      <c r="E49" s="35"/>
      <c r="F49" s="35"/>
      <c r="G49" s="35"/>
      <c r="H49" s="35"/>
      <c r="I49" s="35"/>
      <c r="J49" s="35"/>
      <c r="K49" s="35"/>
      <c r="L49" s="97"/>
      <c r="S49" s="35"/>
      <c r="T49" s="35"/>
      <c r="U49" s="35"/>
      <c r="V49" s="35"/>
      <c r="W49" s="35"/>
      <c r="X49" s="35"/>
      <c r="Y49" s="35"/>
      <c r="Z49" s="35"/>
      <c r="AA49" s="35"/>
      <c r="AB49" s="35"/>
      <c r="AC49" s="35"/>
      <c r="AD49" s="35"/>
      <c r="AE49" s="35"/>
    </row>
    <row r="50" spans="1:31" s="2" customFormat="1" ht="6.95" customHeight="1">
      <c r="A50" s="35"/>
      <c r="B50" s="36"/>
      <c r="C50" s="35"/>
      <c r="D50" s="35"/>
      <c r="E50" s="35"/>
      <c r="F50" s="35"/>
      <c r="G50" s="35"/>
      <c r="H50" s="35"/>
      <c r="I50" s="35"/>
      <c r="J50" s="35"/>
      <c r="K50" s="35"/>
      <c r="L50" s="97"/>
      <c r="S50" s="35"/>
      <c r="T50" s="35"/>
      <c r="U50" s="35"/>
      <c r="V50" s="35"/>
      <c r="W50" s="35"/>
      <c r="X50" s="35"/>
      <c r="Y50" s="35"/>
      <c r="Z50" s="35"/>
      <c r="AA50" s="35"/>
      <c r="AB50" s="35"/>
      <c r="AC50" s="35"/>
      <c r="AD50" s="35"/>
      <c r="AE50" s="35"/>
    </row>
    <row r="51" spans="1:31" s="2" customFormat="1" ht="12" customHeight="1">
      <c r="A51" s="35"/>
      <c r="B51" s="36"/>
      <c r="C51" s="30" t="s">
        <v>17</v>
      </c>
      <c r="D51" s="35"/>
      <c r="E51" s="35"/>
      <c r="F51" s="35"/>
      <c r="G51" s="35"/>
      <c r="H51" s="35"/>
      <c r="I51" s="35"/>
      <c r="J51" s="35"/>
      <c r="K51" s="35"/>
      <c r="L51" s="97"/>
      <c r="S51" s="35"/>
      <c r="T51" s="35"/>
      <c r="U51" s="35"/>
      <c r="V51" s="35"/>
      <c r="W51" s="35"/>
      <c r="X51" s="35"/>
      <c r="Y51" s="35"/>
      <c r="Z51" s="35"/>
      <c r="AA51" s="35"/>
      <c r="AB51" s="35"/>
      <c r="AC51" s="35"/>
      <c r="AD51" s="35"/>
      <c r="AE51" s="35"/>
    </row>
    <row r="52" spans="1:31" s="2" customFormat="1" ht="23.25" customHeight="1">
      <c r="A52" s="35"/>
      <c r="B52" s="36"/>
      <c r="C52" s="35"/>
      <c r="D52" s="35"/>
      <c r="E52" s="352" t="str">
        <f>E7</f>
        <v>Přístavba, nástavba a stavební úpravy pavilonu C-A na oddělení Hemodialýzy a Gastroskopie Nemocnice České Budějovice a.s</v>
      </c>
      <c r="F52" s="353"/>
      <c r="G52" s="353"/>
      <c r="H52" s="353"/>
      <c r="I52" s="35"/>
      <c r="J52" s="35"/>
      <c r="K52" s="35"/>
      <c r="L52" s="97"/>
      <c r="S52" s="35"/>
      <c r="T52" s="35"/>
      <c r="U52" s="35"/>
      <c r="V52" s="35"/>
      <c r="W52" s="35"/>
      <c r="X52" s="35"/>
      <c r="Y52" s="35"/>
      <c r="Z52" s="35"/>
      <c r="AA52" s="35"/>
      <c r="AB52" s="35"/>
      <c r="AC52" s="35"/>
      <c r="AD52" s="35"/>
      <c r="AE52" s="35"/>
    </row>
    <row r="53" spans="1:31" s="1" customFormat="1" ht="12" customHeight="1">
      <c r="B53" s="23"/>
      <c r="C53" s="30" t="s">
        <v>137</v>
      </c>
      <c r="L53" s="23"/>
    </row>
    <row r="54" spans="1:31" s="1" customFormat="1" ht="16.5" customHeight="1">
      <c r="B54" s="23"/>
      <c r="E54" s="352" t="s">
        <v>138</v>
      </c>
      <c r="F54" s="326"/>
      <c r="G54" s="326"/>
      <c r="H54" s="326"/>
      <c r="L54" s="23"/>
    </row>
    <row r="55" spans="1:31" s="1" customFormat="1" ht="12" customHeight="1">
      <c r="B55" s="23"/>
      <c r="C55" s="30" t="s">
        <v>139</v>
      </c>
      <c r="L55" s="23"/>
    </row>
    <row r="56" spans="1:31" s="2" customFormat="1" ht="16.5" customHeight="1">
      <c r="A56" s="35"/>
      <c r="B56" s="36"/>
      <c r="C56" s="35"/>
      <c r="D56" s="35"/>
      <c r="E56" s="355" t="s">
        <v>7443</v>
      </c>
      <c r="F56" s="351"/>
      <c r="G56" s="351"/>
      <c r="H56" s="351"/>
      <c r="I56" s="35"/>
      <c r="J56" s="35"/>
      <c r="K56" s="35"/>
      <c r="L56" s="97"/>
      <c r="S56" s="35"/>
      <c r="T56" s="35"/>
      <c r="U56" s="35"/>
      <c r="V56" s="35"/>
      <c r="W56" s="35"/>
      <c r="X56" s="35"/>
      <c r="Y56" s="35"/>
      <c r="Z56" s="35"/>
      <c r="AA56" s="35"/>
      <c r="AB56" s="35"/>
      <c r="AC56" s="35"/>
      <c r="AD56" s="35"/>
      <c r="AE56" s="35"/>
    </row>
    <row r="57" spans="1:31" s="2" customFormat="1" ht="12" customHeight="1">
      <c r="A57" s="35"/>
      <c r="B57" s="36"/>
      <c r="C57" s="30" t="s">
        <v>7444</v>
      </c>
      <c r="D57" s="35"/>
      <c r="E57" s="35"/>
      <c r="F57" s="35"/>
      <c r="G57" s="35"/>
      <c r="H57" s="35"/>
      <c r="I57" s="35"/>
      <c r="J57" s="35"/>
      <c r="K57" s="35"/>
      <c r="L57" s="97"/>
      <c r="S57" s="35"/>
      <c r="T57" s="35"/>
      <c r="U57" s="35"/>
      <c r="V57" s="35"/>
      <c r="W57" s="35"/>
      <c r="X57" s="35"/>
      <c r="Y57" s="35"/>
      <c r="Z57" s="35"/>
      <c r="AA57" s="35"/>
      <c r="AB57" s="35"/>
      <c r="AC57" s="35"/>
      <c r="AD57" s="35"/>
      <c r="AE57" s="35"/>
    </row>
    <row r="58" spans="1:31" s="2" customFormat="1" ht="16.5" customHeight="1">
      <c r="A58" s="35"/>
      <c r="B58" s="36"/>
      <c r="C58" s="35"/>
      <c r="D58" s="35"/>
      <c r="E58" s="347" t="str">
        <f>E13</f>
        <v>02 - vakuová stanice</v>
      </c>
      <c r="F58" s="351"/>
      <c r="G58" s="351"/>
      <c r="H58" s="351"/>
      <c r="I58" s="35"/>
      <c r="J58" s="35"/>
      <c r="K58" s="35"/>
      <c r="L58" s="97"/>
      <c r="S58" s="35"/>
      <c r="T58" s="35"/>
      <c r="U58" s="35"/>
      <c r="V58" s="35"/>
      <c r="W58" s="35"/>
      <c r="X58" s="35"/>
      <c r="Y58" s="35"/>
      <c r="Z58" s="35"/>
      <c r="AA58" s="35"/>
      <c r="AB58" s="35"/>
      <c r="AC58" s="35"/>
      <c r="AD58" s="35"/>
      <c r="AE58" s="35"/>
    </row>
    <row r="59" spans="1:31" s="2" customFormat="1" ht="6.95" customHeight="1">
      <c r="A59" s="35"/>
      <c r="B59" s="36"/>
      <c r="C59" s="35"/>
      <c r="D59" s="35"/>
      <c r="E59" s="35"/>
      <c r="F59" s="35"/>
      <c r="G59" s="35"/>
      <c r="H59" s="35"/>
      <c r="I59" s="35"/>
      <c r="J59" s="35"/>
      <c r="K59" s="35"/>
      <c r="L59" s="97"/>
      <c r="S59" s="35"/>
      <c r="T59" s="35"/>
      <c r="U59" s="35"/>
      <c r="V59" s="35"/>
      <c r="W59" s="35"/>
      <c r="X59" s="35"/>
      <c r="Y59" s="35"/>
      <c r="Z59" s="35"/>
      <c r="AA59" s="35"/>
      <c r="AB59" s="35"/>
      <c r="AC59" s="35"/>
      <c r="AD59" s="35"/>
      <c r="AE59" s="35"/>
    </row>
    <row r="60" spans="1:31" s="2" customFormat="1" ht="12" customHeight="1">
      <c r="A60" s="35"/>
      <c r="B60" s="36"/>
      <c r="C60" s="30" t="s">
        <v>22</v>
      </c>
      <c r="D60" s="35"/>
      <c r="E60" s="35"/>
      <c r="F60" s="28" t="str">
        <f>F16</f>
        <v>České Budějovice</v>
      </c>
      <c r="G60" s="35"/>
      <c r="H60" s="35"/>
      <c r="I60" s="30" t="s">
        <v>24</v>
      </c>
      <c r="J60" s="53" t="str">
        <f>IF(J16="","",J16)</f>
        <v>25. 1. 2020</v>
      </c>
      <c r="K60" s="35"/>
      <c r="L60" s="97"/>
      <c r="S60" s="35"/>
      <c r="T60" s="35"/>
      <c r="U60" s="35"/>
      <c r="V60" s="35"/>
      <c r="W60" s="35"/>
      <c r="X60" s="35"/>
      <c r="Y60" s="35"/>
      <c r="Z60" s="35"/>
      <c r="AA60" s="35"/>
      <c r="AB60" s="35"/>
      <c r="AC60" s="35"/>
      <c r="AD60" s="35"/>
      <c r="AE60" s="35"/>
    </row>
    <row r="61" spans="1:31" s="2" customFormat="1" ht="6.95" customHeight="1">
      <c r="A61" s="35"/>
      <c r="B61" s="36"/>
      <c r="C61" s="35"/>
      <c r="D61" s="35"/>
      <c r="E61" s="35"/>
      <c r="F61" s="35"/>
      <c r="G61" s="35"/>
      <c r="H61" s="35"/>
      <c r="I61" s="35"/>
      <c r="J61" s="35"/>
      <c r="K61" s="35"/>
      <c r="L61" s="97"/>
      <c r="S61" s="35"/>
      <c r="T61" s="35"/>
      <c r="U61" s="35"/>
      <c r="V61" s="35"/>
      <c r="W61" s="35"/>
      <c r="X61" s="35"/>
      <c r="Y61" s="35"/>
      <c r="Z61" s="35"/>
      <c r="AA61" s="35"/>
      <c r="AB61" s="35"/>
      <c r="AC61" s="35"/>
      <c r="AD61" s="35"/>
      <c r="AE61" s="35"/>
    </row>
    <row r="62" spans="1:31" s="2" customFormat="1" ht="25.7" customHeight="1">
      <c r="A62" s="35"/>
      <c r="B62" s="36"/>
      <c r="C62" s="30" t="s">
        <v>26</v>
      </c>
      <c r="D62" s="35"/>
      <c r="E62" s="35"/>
      <c r="F62" s="28" t="str">
        <f>E19</f>
        <v xml:space="preserve"> </v>
      </c>
      <c r="G62" s="35"/>
      <c r="H62" s="35"/>
      <c r="I62" s="30" t="s">
        <v>32</v>
      </c>
      <c r="J62" s="33" t="str">
        <f>E25</f>
        <v>ATELIER G+G s.r.o.</v>
      </c>
      <c r="K62" s="35"/>
      <c r="L62" s="97"/>
      <c r="S62" s="35"/>
      <c r="T62" s="35"/>
      <c r="U62" s="35"/>
      <c r="V62" s="35"/>
      <c r="W62" s="35"/>
      <c r="X62" s="35"/>
      <c r="Y62" s="35"/>
      <c r="Z62" s="35"/>
      <c r="AA62" s="35"/>
      <c r="AB62" s="35"/>
      <c r="AC62" s="35"/>
      <c r="AD62" s="35"/>
      <c r="AE62" s="35"/>
    </row>
    <row r="63" spans="1:31" s="2" customFormat="1" ht="15.2" customHeight="1">
      <c r="A63" s="35"/>
      <c r="B63" s="36"/>
      <c r="C63" s="30" t="s">
        <v>30</v>
      </c>
      <c r="D63" s="35"/>
      <c r="E63" s="35"/>
      <c r="F63" s="28" t="str">
        <f>IF(E22="","",E22)</f>
        <v>Vyplň údaj</v>
      </c>
      <c r="G63" s="35"/>
      <c r="H63" s="35"/>
      <c r="I63" s="30" t="s">
        <v>35</v>
      </c>
      <c r="J63" s="33" t="str">
        <f>E28</f>
        <v xml:space="preserve"> </v>
      </c>
      <c r="K63" s="35"/>
      <c r="L63" s="97"/>
      <c r="S63" s="35"/>
      <c r="T63" s="35"/>
      <c r="U63" s="35"/>
      <c r="V63" s="35"/>
      <c r="W63" s="35"/>
      <c r="X63" s="35"/>
      <c r="Y63" s="35"/>
      <c r="Z63" s="35"/>
      <c r="AA63" s="35"/>
      <c r="AB63" s="35"/>
      <c r="AC63" s="35"/>
      <c r="AD63" s="35"/>
      <c r="AE63" s="35"/>
    </row>
    <row r="64" spans="1:31" s="2" customFormat="1" ht="10.35" customHeight="1">
      <c r="A64" s="35"/>
      <c r="B64" s="36"/>
      <c r="C64" s="35"/>
      <c r="D64" s="35"/>
      <c r="E64" s="35"/>
      <c r="F64" s="35"/>
      <c r="G64" s="35"/>
      <c r="H64" s="35"/>
      <c r="I64" s="35"/>
      <c r="J64" s="35"/>
      <c r="K64" s="35"/>
      <c r="L64" s="97"/>
      <c r="S64" s="35"/>
      <c r="T64" s="35"/>
      <c r="U64" s="35"/>
      <c r="V64" s="35"/>
      <c r="W64" s="35"/>
      <c r="X64" s="35"/>
      <c r="Y64" s="35"/>
      <c r="Z64" s="35"/>
      <c r="AA64" s="35"/>
      <c r="AB64" s="35"/>
      <c r="AC64" s="35"/>
      <c r="AD64" s="35"/>
      <c r="AE64" s="35"/>
    </row>
    <row r="65" spans="1:47" s="2" customFormat="1" ht="29.25" customHeight="1">
      <c r="A65" s="35"/>
      <c r="B65" s="36"/>
      <c r="C65" s="111" t="s">
        <v>142</v>
      </c>
      <c r="D65" s="105"/>
      <c r="E65" s="105"/>
      <c r="F65" s="105"/>
      <c r="G65" s="105"/>
      <c r="H65" s="105"/>
      <c r="I65" s="105"/>
      <c r="J65" s="112" t="s">
        <v>143</v>
      </c>
      <c r="K65" s="105"/>
      <c r="L65" s="97"/>
      <c r="S65" s="35"/>
      <c r="T65" s="35"/>
      <c r="U65" s="35"/>
      <c r="V65" s="35"/>
      <c r="W65" s="35"/>
      <c r="X65" s="35"/>
      <c r="Y65" s="35"/>
      <c r="Z65" s="35"/>
      <c r="AA65" s="35"/>
      <c r="AB65" s="35"/>
      <c r="AC65" s="35"/>
      <c r="AD65" s="35"/>
      <c r="AE65" s="35"/>
    </row>
    <row r="66" spans="1:47" s="2" customFormat="1" ht="10.35" customHeight="1">
      <c r="A66" s="35"/>
      <c r="B66" s="36"/>
      <c r="C66" s="35"/>
      <c r="D66" s="35"/>
      <c r="E66" s="35"/>
      <c r="F66" s="35"/>
      <c r="G66" s="35"/>
      <c r="H66" s="35"/>
      <c r="I66" s="35"/>
      <c r="J66" s="35"/>
      <c r="K66" s="35"/>
      <c r="L66" s="97"/>
      <c r="S66" s="35"/>
      <c r="T66" s="35"/>
      <c r="U66" s="35"/>
      <c r="V66" s="35"/>
      <c r="W66" s="35"/>
      <c r="X66" s="35"/>
      <c r="Y66" s="35"/>
      <c r="Z66" s="35"/>
      <c r="AA66" s="35"/>
      <c r="AB66" s="35"/>
      <c r="AC66" s="35"/>
      <c r="AD66" s="35"/>
      <c r="AE66" s="35"/>
    </row>
    <row r="67" spans="1:47" s="2" customFormat="1" ht="22.9" customHeight="1">
      <c r="A67" s="35"/>
      <c r="B67" s="36"/>
      <c r="C67" s="113" t="s">
        <v>70</v>
      </c>
      <c r="D67" s="35"/>
      <c r="E67" s="35"/>
      <c r="F67" s="35"/>
      <c r="G67" s="35"/>
      <c r="H67" s="35"/>
      <c r="I67" s="35"/>
      <c r="J67" s="69">
        <f>J93</f>
        <v>0</v>
      </c>
      <c r="K67" s="35"/>
      <c r="L67" s="97"/>
      <c r="S67" s="35"/>
      <c r="T67" s="35"/>
      <c r="U67" s="35"/>
      <c r="V67" s="35"/>
      <c r="W67" s="35"/>
      <c r="X67" s="35"/>
      <c r="Y67" s="35"/>
      <c r="Z67" s="35"/>
      <c r="AA67" s="35"/>
      <c r="AB67" s="35"/>
      <c r="AC67" s="35"/>
      <c r="AD67" s="35"/>
      <c r="AE67" s="35"/>
      <c r="AU67" s="20" t="s">
        <v>144</v>
      </c>
    </row>
    <row r="68" spans="1:47" s="9" customFormat="1" ht="24.95" customHeight="1">
      <c r="B68" s="114"/>
      <c r="D68" s="115" t="s">
        <v>176</v>
      </c>
      <c r="E68" s="116"/>
      <c r="F68" s="116"/>
      <c r="G68" s="116"/>
      <c r="H68" s="116"/>
      <c r="I68" s="116"/>
      <c r="J68" s="117">
        <f>J94</f>
        <v>0</v>
      </c>
      <c r="L68" s="114"/>
    </row>
    <row r="69" spans="1:47" s="10" customFormat="1" ht="19.899999999999999" customHeight="1">
      <c r="B69" s="118"/>
      <c r="D69" s="119" t="s">
        <v>7446</v>
      </c>
      <c r="E69" s="120"/>
      <c r="F69" s="120"/>
      <c r="G69" s="120"/>
      <c r="H69" s="120"/>
      <c r="I69" s="120"/>
      <c r="J69" s="121">
        <f>J95</f>
        <v>0</v>
      </c>
      <c r="L69" s="118"/>
    </row>
    <row r="70" spans="1:47" s="2" customFormat="1" ht="21.75" customHeight="1">
      <c r="A70" s="35"/>
      <c r="B70" s="36"/>
      <c r="C70" s="35"/>
      <c r="D70" s="35"/>
      <c r="E70" s="35"/>
      <c r="F70" s="35"/>
      <c r="G70" s="35"/>
      <c r="H70" s="35"/>
      <c r="I70" s="35"/>
      <c r="J70" s="35"/>
      <c r="K70" s="35"/>
      <c r="L70" s="97"/>
      <c r="S70" s="35"/>
      <c r="T70" s="35"/>
      <c r="U70" s="35"/>
      <c r="V70" s="35"/>
      <c r="W70" s="35"/>
      <c r="X70" s="35"/>
      <c r="Y70" s="35"/>
      <c r="Z70" s="35"/>
      <c r="AA70" s="35"/>
      <c r="AB70" s="35"/>
      <c r="AC70" s="35"/>
      <c r="AD70" s="35"/>
      <c r="AE70" s="35"/>
    </row>
    <row r="71" spans="1:47" s="2" customFormat="1" ht="6.95" customHeight="1">
      <c r="A71" s="35"/>
      <c r="B71" s="45"/>
      <c r="C71" s="46"/>
      <c r="D71" s="46"/>
      <c r="E71" s="46"/>
      <c r="F71" s="46"/>
      <c r="G71" s="46"/>
      <c r="H71" s="46"/>
      <c r="I71" s="46"/>
      <c r="J71" s="46"/>
      <c r="K71" s="46"/>
      <c r="L71" s="97"/>
      <c r="S71" s="35"/>
      <c r="T71" s="35"/>
      <c r="U71" s="35"/>
      <c r="V71" s="35"/>
      <c r="W71" s="35"/>
      <c r="X71" s="35"/>
      <c r="Y71" s="35"/>
      <c r="Z71" s="35"/>
      <c r="AA71" s="35"/>
      <c r="AB71" s="35"/>
      <c r="AC71" s="35"/>
      <c r="AD71" s="35"/>
      <c r="AE71" s="35"/>
    </row>
    <row r="75" spans="1:47" s="2" customFormat="1" ht="6.95" customHeight="1">
      <c r="A75" s="35"/>
      <c r="B75" s="47"/>
      <c r="C75" s="48"/>
      <c r="D75" s="48"/>
      <c r="E75" s="48"/>
      <c r="F75" s="48"/>
      <c r="G75" s="48"/>
      <c r="H75" s="48"/>
      <c r="I75" s="48"/>
      <c r="J75" s="48"/>
      <c r="K75" s="48"/>
      <c r="L75" s="97"/>
      <c r="S75" s="35"/>
      <c r="T75" s="35"/>
      <c r="U75" s="35"/>
      <c r="V75" s="35"/>
      <c r="W75" s="35"/>
      <c r="X75" s="35"/>
      <c r="Y75" s="35"/>
      <c r="Z75" s="35"/>
      <c r="AA75" s="35"/>
      <c r="AB75" s="35"/>
      <c r="AC75" s="35"/>
      <c r="AD75" s="35"/>
      <c r="AE75" s="35"/>
    </row>
    <row r="76" spans="1:47" s="2" customFormat="1" ht="24.95" customHeight="1">
      <c r="A76" s="35"/>
      <c r="B76" s="36"/>
      <c r="C76" s="24" t="s">
        <v>180</v>
      </c>
      <c r="D76" s="35"/>
      <c r="E76" s="35"/>
      <c r="F76" s="35"/>
      <c r="G76" s="35"/>
      <c r="H76" s="35"/>
      <c r="I76" s="35"/>
      <c r="J76" s="35"/>
      <c r="K76" s="35"/>
      <c r="L76" s="97"/>
      <c r="S76" s="35"/>
      <c r="T76" s="35"/>
      <c r="U76" s="35"/>
      <c r="V76" s="35"/>
      <c r="W76" s="35"/>
      <c r="X76" s="35"/>
      <c r="Y76" s="35"/>
      <c r="Z76" s="35"/>
      <c r="AA76" s="35"/>
      <c r="AB76" s="35"/>
      <c r="AC76" s="35"/>
      <c r="AD76" s="35"/>
      <c r="AE76" s="35"/>
    </row>
    <row r="77" spans="1:47" s="2" customFormat="1" ht="6.95" customHeight="1">
      <c r="A77" s="35"/>
      <c r="B77" s="36"/>
      <c r="C77" s="35"/>
      <c r="D77" s="35"/>
      <c r="E77" s="35"/>
      <c r="F77" s="35"/>
      <c r="G77" s="35"/>
      <c r="H77" s="35"/>
      <c r="I77" s="35"/>
      <c r="J77" s="35"/>
      <c r="K77" s="35"/>
      <c r="L77" s="97"/>
      <c r="S77" s="35"/>
      <c r="T77" s="35"/>
      <c r="U77" s="35"/>
      <c r="V77" s="35"/>
      <c r="W77" s="35"/>
      <c r="X77" s="35"/>
      <c r="Y77" s="35"/>
      <c r="Z77" s="35"/>
      <c r="AA77" s="35"/>
      <c r="AB77" s="35"/>
      <c r="AC77" s="35"/>
      <c r="AD77" s="35"/>
      <c r="AE77" s="35"/>
    </row>
    <row r="78" spans="1:47" s="2" customFormat="1" ht="12" customHeight="1">
      <c r="A78" s="35"/>
      <c r="B78" s="36"/>
      <c r="C78" s="30" t="s">
        <v>17</v>
      </c>
      <c r="D78" s="35"/>
      <c r="E78" s="35"/>
      <c r="F78" s="35"/>
      <c r="G78" s="35"/>
      <c r="H78" s="35"/>
      <c r="I78" s="35"/>
      <c r="J78" s="35"/>
      <c r="K78" s="35"/>
      <c r="L78" s="97"/>
      <c r="S78" s="35"/>
      <c r="T78" s="35"/>
      <c r="U78" s="35"/>
      <c r="V78" s="35"/>
      <c r="W78" s="35"/>
      <c r="X78" s="35"/>
      <c r="Y78" s="35"/>
      <c r="Z78" s="35"/>
      <c r="AA78" s="35"/>
      <c r="AB78" s="35"/>
      <c r="AC78" s="35"/>
      <c r="AD78" s="35"/>
      <c r="AE78" s="35"/>
    </row>
    <row r="79" spans="1:47" s="2" customFormat="1" ht="23.25" customHeight="1">
      <c r="A79" s="35"/>
      <c r="B79" s="36"/>
      <c r="C79" s="35"/>
      <c r="D79" s="35"/>
      <c r="E79" s="352" t="str">
        <f>E7</f>
        <v>Přístavba, nástavba a stavební úpravy pavilonu C-A na oddělení Hemodialýzy a Gastroskopie Nemocnice České Budějovice a.s</v>
      </c>
      <c r="F79" s="353"/>
      <c r="G79" s="353"/>
      <c r="H79" s="353"/>
      <c r="I79" s="35"/>
      <c r="J79" s="35"/>
      <c r="K79" s="35"/>
      <c r="L79" s="97"/>
      <c r="S79" s="35"/>
      <c r="T79" s="35"/>
      <c r="U79" s="35"/>
      <c r="V79" s="35"/>
      <c r="W79" s="35"/>
      <c r="X79" s="35"/>
      <c r="Y79" s="35"/>
      <c r="Z79" s="35"/>
      <c r="AA79" s="35"/>
      <c r="AB79" s="35"/>
      <c r="AC79" s="35"/>
      <c r="AD79" s="35"/>
      <c r="AE79" s="35"/>
    </row>
    <row r="80" spans="1:47" s="1" customFormat="1" ht="12" customHeight="1">
      <c r="B80" s="23"/>
      <c r="C80" s="30" t="s">
        <v>137</v>
      </c>
      <c r="L80" s="23"/>
    </row>
    <row r="81" spans="1:65" s="1" customFormat="1" ht="16.5" customHeight="1">
      <c r="B81" s="23"/>
      <c r="E81" s="352" t="s">
        <v>138</v>
      </c>
      <c r="F81" s="326"/>
      <c r="G81" s="326"/>
      <c r="H81" s="326"/>
      <c r="L81" s="23"/>
    </row>
    <row r="82" spans="1:65" s="1" customFormat="1" ht="12" customHeight="1">
      <c r="B82" s="23"/>
      <c r="C82" s="30" t="s">
        <v>139</v>
      </c>
      <c r="L82" s="23"/>
    </row>
    <row r="83" spans="1:65" s="2" customFormat="1" ht="16.5" customHeight="1">
      <c r="A83" s="35"/>
      <c r="B83" s="36"/>
      <c r="C83" s="35"/>
      <c r="D83" s="35"/>
      <c r="E83" s="355" t="s">
        <v>7443</v>
      </c>
      <c r="F83" s="351"/>
      <c r="G83" s="351"/>
      <c r="H83" s="351"/>
      <c r="I83" s="35"/>
      <c r="J83" s="35"/>
      <c r="K83" s="35"/>
      <c r="L83" s="97"/>
      <c r="S83" s="35"/>
      <c r="T83" s="35"/>
      <c r="U83" s="35"/>
      <c r="V83" s="35"/>
      <c r="W83" s="35"/>
      <c r="X83" s="35"/>
      <c r="Y83" s="35"/>
      <c r="Z83" s="35"/>
      <c r="AA83" s="35"/>
      <c r="AB83" s="35"/>
      <c r="AC83" s="35"/>
      <c r="AD83" s="35"/>
      <c r="AE83" s="35"/>
    </row>
    <row r="84" spans="1:65" s="2" customFormat="1" ht="12" customHeight="1">
      <c r="A84" s="35"/>
      <c r="B84" s="36"/>
      <c r="C84" s="30" t="s">
        <v>7444</v>
      </c>
      <c r="D84" s="35"/>
      <c r="E84" s="35"/>
      <c r="F84" s="35"/>
      <c r="G84" s="35"/>
      <c r="H84" s="35"/>
      <c r="I84" s="35"/>
      <c r="J84" s="35"/>
      <c r="K84" s="35"/>
      <c r="L84" s="97"/>
      <c r="S84" s="35"/>
      <c r="T84" s="35"/>
      <c r="U84" s="35"/>
      <c r="V84" s="35"/>
      <c r="W84" s="35"/>
      <c r="X84" s="35"/>
      <c r="Y84" s="35"/>
      <c r="Z84" s="35"/>
      <c r="AA84" s="35"/>
      <c r="AB84" s="35"/>
      <c r="AC84" s="35"/>
      <c r="AD84" s="35"/>
      <c r="AE84" s="35"/>
    </row>
    <row r="85" spans="1:65" s="2" customFormat="1" ht="16.5" customHeight="1">
      <c r="A85" s="35"/>
      <c r="B85" s="36"/>
      <c r="C85" s="35"/>
      <c r="D85" s="35"/>
      <c r="E85" s="347" t="str">
        <f>E13</f>
        <v>02 - vakuová stanice</v>
      </c>
      <c r="F85" s="351"/>
      <c r="G85" s="351"/>
      <c r="H85" s="351"/>
      <c r="I85" s="35"/>
      <c r="J85" s="35"/>
      <c r="K85" s="35"/>
      <c r="L85" s="97"/>
      <c r="S85" s="35"/>
      <c r="T85" s="35"/>
      <c r="U85" s="35"/>
      <c r="V85" s="35"/>
      <c r="W85" s="35"/>
      <c r="X85" s="35"/>
      <c r="Y85" s="35"/>
      <c r="Z85" s="35"/>
      <c r="AA85" s="35"/>
      <c r="AB85" s="35"/>
      <c r="AC85" s="35"/>
      <c r="AD85" s="35"/>
      <c r="AE85" s="35"/>
    </row>
    <row r="86" spans="1:65" s="2" customFormat="1" ht="6.95" customHeight="1">
      <c r="A86" s="35"/>
      <c r="B86" s="36"/>
      <c r="C86" s="35"/>
      <c r="D86" s="35"/>
      <c r="E86" s="35"/>
      <c r="F86" s="35"/>
      <c r="G86" s="35"/>
      <c r="H86" s="35"/>
      <c r="I86" s="35"/>
      <c r="J86" s="35"/>
      <c r="K86" s="35"/>
      <c r="L86" s="97"/>
      <c r="S86" s="35"/>
      <c r="T86" s="35"/>
      <c r="U86" s="35"/>
      <c r="V86" s="35"/>
      <c r="W86" s="35"/>
      <c r="X86" s="35"/>
      <c r="Y86" s="35"/>
      <c r="Z86" s="35"/>
      <c r="AA86" s="35"/>
      <c r="AB86" s="35"/>
      <c r="AC86" s="35"/>
      <c r="AD86" s="35"/>
      <c r="AE86" s="35"/>
    </row>
    <row r="87" spans="1:65" s="2" customFormat="1" ht="12" customHeight="1">
      <c r="A87" s="35"/>
      <c r="B87" s="36"/>
      <c r="C87" s="30" t="s">
        <v>22</v>
      </c>
      <c r="D87" s="35"/>
      <c r="E87" s="35"/>
      <c r="F87" s="28" t="str">
        <f>F16</f>
        <v>České Budějovice</v>
      </c>
      <c r="G87" s="35"/>
      <c r="H87" s="35"/>
      <c r="I87" s="30" t="s">
        <v>24</v>
      </c>
      <c r="J87" s="53" t="str">
        <f>IF(J16="","",J16)</f>
        <v>25. 1. 2020</v>
      </c>
      <c r="K87" s="35"/>
      <c r="L87" s="97"/>
      <c r="S87" s="35"/>
      <c r="T87" s="35"/>
      <c r="U87" s="35"/>
      <c r="V87" s="35"/>
      <c r="W87" s="35"/>
      <c r="X87" s="35"/>
      <c r="Y87" s="35"/>
      <c r="Z87" s="35"/>
      <c r="AA87" s="35"/>
      <c r="AB87" s="35"/>
      <c r="AC87" s="35"/>
      <c r="AD87" s="35"/>
      <c r="AE87" s="35"/>
    </row>
    <row r="88" spans="1:65" s="2" customFormat="1" ht="6.9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65" s="2" customFormat="1" ht="25.7" customHeight="1">
      <c r="A89" s="35"/>
      <c r="B89" s="36"/>
      <c r="C89" s="30" t="s">
        <v>26</v>
      </c>
      <c r="D89" s="35"/>
      <c r="E89" s="35"/>
      <c r="F89" s="28" t="str">
        <f>E19</f>
        <v xml:space="preserve"> </v>
      </c>
      <c r="G89" s="35"/>
      <c r="H89" s="35"/>
      <c r="I89" s="30" t="s">
        <v>32</v>
      </c>
      <c r="J89" s="33" t="str">
        <f>E25</f>
        <v>ATELIER G+G s.r.o.</v>
      </c>
      <c r="K89" s="35"/>
      <c r="L89" s="97"/>
      <c r="S89" s="35"/>
      <c r="T89" s="35"/>
      <c r="U89" s="35"/>
      <c r="V89" s="35"/>
      <c r="W89" s="35"/>
      <c r="X89" s="35"/>
      <c r="Y89" s="35"/>
      <c r="Z89" s="35"/>
      <c r="AA89" s="35"/>
      <c r="AB89" s="35"/>
      <c r="AC89" s="35"/>
      <c r="AD89" s="35"/>
      <c r="AE89" s="35"/>
    </row>
    <row r="90" spans="1:65" s="2" customFormat="1" ht="15.2" customHeight="1">
      <c r="A90" s="35"/>
      <c r="B90" s="36"/>
      <c r="C90" s="30" t="s">
        <v>30</v>
      </c>
      <c r="D90" s="35"/>
      <c r="E90" s="35"/>
      <c r="F90" s="28" t="str">
        <f>IF(E22="","",E22)</f>
        <v>Vyplň údaj</v>
      </c>
      <c r="G90" s="35"/>
      <c r="H90" s="35"/>
      <c r="I90" s="30" t="s">
        <v>35</v>
      </c>
      <c r="J90" s="33" t="str">
        <f>E28</f>
        <v xml:space="preserve"> </v>
      </c>
      <c r="K90" s="35"/>
      <c r="L90" s="97"/>
      <c r="S90" s="35"/>
      <c r="T90" s="35"/>
      <c r="U90" s="35"/>
      <c r="V90" s="35"/>
      <c r="W90" s="35"/>
      <c r="X90" s="35"/>
      <c r="Y90" s="35"/>
      <c r="Z90" s="35"/>
      <c r="AA90" s="35"/>
      <c r="AB90" s="35"/>
      <c r="AC90" s="35"/>
      <c r="AD90" s="35"/>
      <c r="AE90" s="35"/>
    </row>
    <row r="91" spans="1:65" s="2" customFormat="1" ht="10.35" customHeight="1">
      <c r="A91" s="35"/>
      <c r="B91" s="36"/>
      <c r="C91" s="35"/>
      <c r="D91" s="35"/>
      <c r="E91" s="35"/>
      <c r="F91" s="35"/>
      <c r="G91" s="35"/>
      <c r="H91" s="35"/>
      <c r="I91" s="35"/>
      <c r="J91" s="35"/>
      <c r="K91" s="35"/>
      <c r="L91" s="97"/>
      <c r="S91" s="35"/>
      <c r="T91" s="35"/>
      <c r="U91" s="35"/>
      <c r="V91" s="35"/>
      <c r="W91" s="35"/>
      <c r="X91" s="35"/>
      <c r="Y91" s="35"/>
      <c r="Z91" s="35"/>
      <c r="AA91" s="35"/>
      <c r="AB91" s="35"/>
      <c r="AC91" s="35"/>
      <c r="AD91" s="35"/>
      <c r="AE91" s="35"/>
    </row>
    <row r="92" spans="1:65" s="11" customFormat="1" ht="29.25" customHeight="1">
      <c r="A92" s="122"/>
      <c r="B92" s="123"/>
      <c r="C92" s="124" t="s">
        <v>181</v>
      </c>
      <c r="D92" s="125" t="s">
        <v>57</v>
      </c>
      <c r="E92" s="125" t="s">
        <v>53</v>
      </c>
      <c r="F92" s="125" t="s">
        <v>54</v>
      </c>
      <c r="G92" s="125" t="s">
        <v>182</v>
      </c>
      <c r="H92" s="125" t="s">
        <v>183</v>
      </c>
      <c r="I92" s="125" t="s">
        <v>184</v>
      </c>
      <c r="J92" s="125" t="s">
        <v>143</v>
      </c>
      <c r="K92" s="126" t="s">
        <v>185</v>
      </c>
      <c r="L92" s="127"/>
      <c r="M92" s="60" t="s">
        <v>3</v>
      </c>
      <c r="N92" s="61" t="s">
        <v>42</v>
      </c>
      <c r="O92" s="61" t="s">
        <v>186</v>
      </c>
      <c r="P92" s="61" t="s">
        <v>187</v>
      </c>
      <c r="Q92" s="61" t="s">
        <v>188</v>
      </c>
      <c r="R92" s="61" t="s">
        <v>189</v>
      </c>
      <c r="S92" s="61" t="s">
        <v>190</v>
      </c>
      <c r="T92" s="62" t="s">
        <v>191</v>
      </c>
      <c r="U92" s="122"/>
      <c r="V92" s="122"/>
      <c r="W92" s="122"/>
      <c r="X92" s="122"/>
      <c r="Y92" s="122"/>
      <c r="Z92" s="122"/>
      <c r="AA92" s="122"/>
      <c r="AB92" s="122"/>
      <c r="AC92" s="122"/>
      <c r="AD92" s="122"/>
      <c r="AE92" s="122"/>
    </row>
    <row r="93" spans="1:65" s="2" customFormat="1" ht="22.9" customHeight="1">
      <c r="A93" s="35"/>
      <c r="B93" s="36"/>
      <c r="C93" s="67" t="s">
        <v>192</v>
      </c>
      <c r="D93" s="35"/>
      <c r="E93" s="35"/>
      <c r="F93" s="35"/>
      <c r="G93" s="35"/>
      <c r="H93" s="35"/>
      <c r="I93" s="35"/>
      <c r="J93" s="128">
        <f>BK93</f>
        <v>0</v>
      </c>
      <c r="K93" s="35"/>
      <c r="L93" s="36"/>
      <c r="M93" s="63"/>
      <c r="N93" s="54"/>
      <c r="O93" s="64"/>
      <c r="P93" s="129">
        <f>P94</f>
        <v>0</v>
      </c>
      <c r="Q93" s="64"/>
      <c r="R93" s="129">
        <f>R94</f>
        <v>0</v>
      </c>
      <c r="S93" s="64"/>
      <c r="T93" s="130">
        <f>T94</f>
        <v>0</v>
      </c>
      <c r="U93" s="35"/>
      <c r="V93" s="35"/>
      <c r="W93" s="35"/>
      <c r="X93" s="35"/>
      <c r="Y93" s="35"/>
      <c r="Z93" s="35"/>
      <c r="AA93" s="35"/>
      <c r="AB93" s="35"/>
      <c r="AC93" s="35"/>
      <c r="AD93" s="35"/>
      <c r="AE93" s="35"/>
      <c r="AT93" s="20" t="s">
        <v>71</v>
      </c>
      <c r="AU93" s="20" t="s">
        <v>144</v>
      </c>
      <c r="BK93" s="131">
        <f>BK94</f>
        <v>0</v>
      </c>
    </row>
    <row r="94" spans="1:65" s="12" customFormat="1" ht="25.9" customHeight="1">
      <c r="B94" s="132"/>
      <c r="D94" s="133" t="s">
        <v>71</v>
      </c>
      <c r="E94" s="134" t="s">
        <v>282</v>
      </c>
      <c r="F94" s="134" t="s">
        <v>4735</v>
      </c>
      <c r="I94" s="135"/>
      <c r="J94" s="136">
        <f>BK94</f>
        <v>0</v>
      </c>
      <c r="L94" s="132"/>
      <c r="M94" s="137"/>
      <c r="N94" s="138"/>
      <c r="O94" s="138"/>
      <c r="P94" s="139">
        <f>P95</f>
        <v>0</v>
      </c>
      <c r="Q94" s="138"/>
      <c r="R94" s="139">
        <f>R95</f>
        <v>0</v>
      </c>
      <c r="S94" s="138"/>
      <c r="T94" s="140">
        <f>T95</f>
        <v>0</v>
      </c>
      <c r="AR94" s="133" t="s">
        <v>109</v>
      </c>
      <c r="AT94" s="141" t="s">
        <v>71</v>
      </c>
      <c r="AU94" s="141" t="s">
        <v>72</v>
      </c>
      <c r="AY94" s="133" t="s">
        <v>195</v>
      </c>
      <c r="BK94" s="142">
        <f>BK95</f>
        <v>0</v>
      </c>
    </row>
    <row r="95" spans="1:65" s="12" customFormat="1" ht="22.9" customHeight="1">
      <c r="B95" s="132"/>
      <c r="D95" s="133" t="s">
        <v>71</v>
      </c>
      <c r="E95" s="143" t="s">
        <v>7447</v>
      </c>
      <c r="F95" s="143" t="s">
        <v>7448</v>
      </c>
      <c r="I95" s="135"/>
      <c r="J95" s="144">
        <f>BK95</f>
        <v>0</v>
      </c>
      <c r="L95" s="132"/>
      <c r="M95" s="137"/>
      <c r="N95" s="138"/>
      <c r="O95" s="138"/>
      <c r="P95" s="139">
        <f>SUM(P96:P114)</f>
        <v>0</v>
      </c>
      <c r="Q95" s="138"/>
      <c r="R95" s="139">
        <f>SUM(R96:R114)</f>
        <v>0</v>
      </c>
      <c r="S95" s="138"/>
      <c r="T95" s="140">
        <f>SUM(T96:T114)</f>
        <v>0</v>
      </c>
      <c r="AR95" s="133" t="s">
        <v>109</v>
      </c>
      <c r="AT95" s="141" t="s">
        <v>71</v>
      </c>
      <c r="AU95" s="141" t="s">
        <v>79</v>
      </c>
      <c r="AY95" s="133" t="s">
        <v>195</v>
      </c>
      <c r="BK95" s="142">
        <f>SUM(BK96:BK114)</f>
        <v>0</v>
      </c>
    </row>
    <row r="96" spans="1:65" s="2" customFormat="1" ht="14.45" customHeight="1">
      <c r="A96" s="35"/>
      <c r="B96" s="145"/>
      <c r="C96" s="146" t="s">
        <v>79</v>
      </c>
      <c r="D96" s="146" t="s">
        <v>197</v>
      </c>
      <c r="E96" s="147" t="s">
        <v>7453</v>
      </c>
      <c r="F96" s="148" t="s">
        <v>7454</v>
      </c>
      <c r="G96" s="149" t="s">
        <v>321</v>
      </c>
      <c r="H96" s="150">
        <v>10</v>
      </c>
      <c r="I96" s="151"/>
      <c r="J96" s="152">
        <f t="shared" ref="J96:J114" si="0">ROUND(I96*H96,2)</f>
        <v>0</v>
      </c>
      <c r="K96" s="148" t="s">
        <v>3</v>
      </c>
      <c r="L96" s="36"/>
      <c r="M96" s="153" t="s">
        <v>3</v>
      </c>
      <c r="N96" s="154" t="s">
        <v>43</v>
      </c>
      <c r="O96" s="56"/>
      <c r="P96" s="155">
        <f t="shared" ref="P96:P114" si="1">O96*H96</f>
        <v>0</v>
      </c>
      <c r="Q96" s="155">
        <v>0</v>
      </c>
      <c r="R96" s="155">
        <f t="shared" ref="R96:R114" si="2">Q96*H96</f>
        <v>0</v>
      </c>
      <c r="S96" s="155">
        <v>0</v>
      </c>
      <c r="T96" s="156">
        <f t="shared" ref="T96:T114" si="3">S96*H96</f>
        <v>0</v>
      </c>
      <c r="U96" s="35"/>
      <c r="V96" s="35"/>
      <c r="W96" s="35"/>
      <c r="X96" s="35"/>
      <c r="Y96" s="35"/>
      <c r="Z96" s="35"/>
      <c r="AA96" s="35"/>
      <c r="AB96" s="35"/>
      <c r="AC96" s="35"/>
      <c r="AD96" s="35"/>
      <c r="AE96" s="35"/>
      <c r="AR96" s="157" t="s">
        <v>202</v>
      </c>
      <c r="AT96" s="157" t="s">
        <v>197</v>
      </c>
      <c r="AU96" s="157" t="s">
        <v>81</v>
      </c>
      <c r="AY96" s="20" t="s">
        <v>195</v>
      </c>
      <c r="BE96" s="158">
        <f t="shared" ref="BE96:BE114" si="4">IF(N96="základní",J96,0)</f>
        <v>0</v>
      </c>
      <c r="BF96" s="158">
        <f t="shared" ref="BF96:BF114" si="5">IF(N96="snížená",J96,0)</f>
        <v>0</v>
      </c>
      <c r="BG96" s="158">
        <f t="shared" ref="BG96:BG114" si="6">IF(N96="zákl. přenesená",J96,0)</f>
        <v>0</v>
      </c>
      <c r="BH96" s="158">
        <f t="shared" ref="BH96:BH114" si="7">IF(N96="sníž. přenesená",J96,0)</f>
        <v>0</v>
      </c>
      <c r="BI96" s="158">
        <f t="shared" ref="BI96:BI114" si="8">IF(N96="nulová",J96,0)</f>
        <v>0</v>
      </c>
      <c r="BJ96" s="20" t="s">
        <v>79</v>
      </c>
      <c r="BK96" s="158">
        <f t="shared" ref="BK96:BK114" si="9">ROUND(I96*H96,2)</f>
        <v>0</v>
      </c>
      <c r="BL96" s="20" t="s">
        <v>202</v>
      </c>
      <c r="BM96" s="157" t="s">
        <v>81</v>
      </c>
    </row>
    <row r="97" spans="1:65" s="2" customFormat="1" ht="14.45" customHeight="1">
      <c r="A97" s="35"/>
      <c r="B97" s="145"/>
      <c r="C97" s="146" t="s">
        <v>81</v>
      </c>
      <c r="D97" s="146" t="s">
        <v>197</v>
      </c>
      <c r="E97" s="147" t="s">
        <v>7455</v>
      </c>
      <c r="F97" s="148" t="s">
        <v>7456</v>
      </c>
      <c r="G97" s="149" t="s">
        <v>321</v>
      </c>
      <c r="H97" s="150">
        <v>5</v>
      </c>
      <c r="I97" s="151"/>
      <c r="J97" s="152">
        <f t="shared" si="0"/>
        <v>0</v>
      </c>
      <c r="K97" s="148" t="s">
        <v>3</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202</v>
      </c>
      <c r="AT97" s="157" t="s">
        <v>197</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202</v>
      </c>
      <c r="BM97" s="157" t="s">
        <v>202</v>
      </c>
    </row>
    <row r="98" spans="1:65" s="2" customFormat="1" ht="14.45" customHeight="1">
      <c r="A98" s="35"/>
      <c r="B98" s="145"/>
      <c r="C98" s="146" t="s">
        <v>109</v>
      </c>
      <c r="D98" s="146" t="s">
        <v>197</v>
      </c>
      <c r="E98" s="147" t="s">
        <v>7461</v>
      </c>
      <c r="F98" s="148" t="s">
        <v>7462</v>
      </c>
      <c r="G98" s="149" t="s">
        <v>7463</v>
      </c>
      <c r="H98" s="150">
        <v>200</v>
      </c>
      <c r="I98" s="151"/>
      <c r="J98" s="152">
        <f t="shared" si="0"/>
        <v>0</v>
      </c>
      <c r="K98" s="148" t="s">
        <v>3</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202</v>
      </c>
      <c r="AT98" s="157" t="s">
        <v>197</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202</v>
      </c>
      <c r="BM98" s="157" t="s">
        <v>237</v>
      </c>
    </row>
    <row r="99" spans="1:65" s="2" customFormat="1" ht="14.45" customHeight="1">
      <c r="A99" s="35"/>
      <c r="B99" s="145"/>
      <c r="C99" s="146" t="s">
        <v>202</v>
      </c>
      <c r="D99" s="146" t="s">
        <v>197</v>
      </c>
      <c r="E99" s="147" t="s">
        <v>7555</v>
      </c>
      <c r="F99" s="148" t="s">
        <v>7556</v>
      </c>
      <c r="G99" s="149" t="s">
        <v>467</v>
      </c>
      <c r="H99" s="150">
        <v>12</v>
      </c>
      <c r="I99" s="151"/>
      <c r="J99" s="152">
        <f t="shared" si="0"/>
        <v>0</v>
      </c>
      <c r="K99" s="148" t="s">
        <v>3</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202</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202</v>
      </c>
      <c r="BM99" s="157" t="s">
        <v>249</v>
      </c>
    </row>
    <row r="100" spans="1:65" s="2" customFormat="1" ht="14.45" customHeight="1">
      <c r="A100" s="35"/>
      <c r="B100" s="145"/>
      <c r="C100" s="146" t="s">
        <v>231</v>
      </c>
      <c r="D100" s="146" t="s">
        <v>197</v>
      </c>
      <c r="E100" s="147" t="s">
        <v>7557</v>
      </c>
      <c r="F100" s="148" t="s">
        <v>7479</v>
      </c>
      <c r="G100" s="149" t="s">
        <v>467</v>
      </c>
      <c r="H100" s="150">
        <v>12</v>
      </c>
      <c r="I100" s="151"/>
      <c r="J100" s="152">
        <f t="shared" si="0"/>
        <v>0</v>
      </c>
      <c r="K100" s="148" t="s">
        <v>3</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202</v>
      </c>
      <c r="AT100" s="157" t="s">
        <v>197</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202</v>
      </c>
      <c r="BM100" s="157" t="s">
        <v>120</v>
      </c>
    </row>
    <row r="101" spans="1:65" s="2" customFormat="1" ht="14.45" customHeight="1">
      <c r="A101" s="35"/>
      <c r="B101" s="145"/>
      <c r="C101" s="146" t="s">
        <v>237</v>
      </c>
      <c r="D101" s="146" t="s">
        <v>197</v>
      </c>
      <c r="E101" s="147" t="s">
        <v>7484</v>
      </c>
      <c r="F101" s="148" t="s">
        <v>7485</v>
      </c>
      <c r="G101" s="149" t="s">
        <v>321</v>
      </c>
      <c r="H101" s="150">
        <v>15</v>
      </c>
      <c r="I101" s="151"/>
      <c r="J101" s="152">
        <f t="shared" si="0"/>
        <v>0</v>
      </c>
      <c r="K101" s="148" t="s">
        <v>3</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202</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269</v>
      </c>
    </row>
    <row r="102" spans="1:65" s="2" customFormat="1" ht="14.45" customHeight="1">
      <c r="A102" s="35"/>
      <c r="B102" s="145"/>
      <c r="C102" s="146" t="s">
        <v>244</v>
      </c>
      <c r="D102" s="146" t="s">
        <v>197</v>
      </c>
      <c r="E102" s="147" t="s">
        <v>7558</v>
      </c>
      <c r="F102" s="148" t="s">
        <v>7559</v>
      </c>
      <c r="G102" s="149" t="s">
        <v>321</v>
      </c>
      <c r="H102" s="150">
        <v>15</v>
      </c>
      <c r="I102" s="151"/>
      <c r="J102" s="152">
        <f t="shared" si="0"/>
        <v>0</v>
      </c>
      <c r="K102" s="148" t="s">
        <v>3</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281</v>
      </c>
    </row>
    <row r="103" spans="1:65" s="2" customFormat="1" ht="14.45" customHeight="1">
      <c r="A103" s="35"/>
      <c r="B103" s="145"/>
      <c r="C103" s="146" t="s">
        <v>249</v>
      </c>
      <c r="D103" s="146" t="s">
        <v>197</v>
      </c>
      <c r="E103" s="147" t="s">
        <v>7560</v>
      </c>
      <c r="F103" s="148" t="s">
        <v>7561</v>
      </c>
      <c r="G103" s="149" t="s">
        <v>467</v>
      </c>
      <c r="H103" s="150">
        <v>1</v>
      </c>
      <c r="I103" s="151"/>
      <c r="J103" s="152">
        <f t="shared" si="0"/>
        <v>0</v>
      </c>
      <c r="K103" s="148" t="s">
        <v>3</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81</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292</v>
      </c>
    </row>
    <row r="104" spans="1:65" s="2" customFormat="1" ht="14.45" customHeight="1">
      <c r="A104" s="35"/>
      <c r="B104" s="145"/>
      <c r="C104" s="146" t="s">
        <v>254</v>
      </c>
      <c r="D104" s="146" t="s">
        <v>197</v>
      </c>
      <c r="E104" s="147" t="s">
        <v>7488</v>
      </c>
      <c r="F104" s="148" t="s">
        <v>7489</v>
      </c>
      <c r="G104" s="149" t="s">
        <v>321</v>
      </c>
      <c r="H104" s="150">
        <v>15</v>
      </c>
      <c r="I104" s="151"/>
      <c r="J104" s="152">
        <f t="shared" si="0"/>
        <v>0</v>
      </c>
      <c r="K104" s="148" t="s">
        <v>3</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81</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308</v>
      </c>
    </row>
    <row r="105" spans="1:65" s="2" customFormat="1" ht="14.45" customHeight="1">
      <c r="A105" s="35"/>
      <c r="B105" s="145"/>
      <c r="C105" s="146" t="s">
        <v>120</v>
      </c>
      <c r="D105" s="146" t="s">
        <v>197</v>
      </c>
      <c r="E105" s="147" t="s">
        <v>7504</v>
      </c>
      <c r="F105" s="148" t="s">
        <v>7505</v>
      </c>
      <c r="G105" s="149" t="s">
        <v>467</v>
      </c>
      <c r="H105" s="150">
        <v>2</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81</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318</v>
      </c>
    </row>
    <row r="106" spans="1:65" s="2" customFormat="1" ht="14.45" customHeight="1">
      <c r="A106" s="35"/>
      <c r="B106" s="145"/>
      <c r="C106" s="146" t="s">
        <v>123</v>
      </c>
      <c r="D106" s="146" t="s">
        <v>197</v>
      </c>
      <c r="E106" s="147" t="s">
        <v>7514</v>
      </c>
      <c r="F106" s="148" t="s">
        <v>7515</v>
      </c>
      <c r="G106" s="149" t="s">
        <v>467</v>
      </c>
      <c r="H106" s="150">
        <v>1</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81</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331</v>
      </c>
    </row>
    <row r="107" spans="1:65" s="2" customFormat="1" ht="14.45" customHeight="1">
      <c r="A107" s="35"/>
      <c r="B107" s="145"/>
      <c r="C107" s="146" t="s">
        <v>269</v>
      </c>
      <c r="D107" s="146" t="s">
        <v>197</v>
      </c>
      <c r="E107" s="147" t="s">
        <v>7562</v>
      </c>
      <c r="F107" s="148" t="s">
        <v>7563</v>
      </c>
      <c r="G107" s="149" t="s">
        <v>467</v>
      </c>
      <c r="H107" s="150">
        <v>1</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81</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340</v>
      </c>
    </row>
    <row r="108" spans="1:65" s="2" customFormat="1" ht="14.45" customHeight="1">
      <c r="A108" s="35"/>
      <c r="B108" s="145"/>
      <c r="C108" s="146" t="s">
        <v>278</v>
      </c>
      <c r="D108" s="146" t="s">
        <v>197</v>
      </c>
      <c r="E108" s="147" t="s">
        <v>7498</v>
      </c>
      <c r="F108" s="148" t="s">
        <v>7499</v>
      </c>
      <c r="G108" s="149" t="s">
        <v>467</v>
      </c>
      <c r="H108" s="150">
        <v>1</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81</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349</v>
      </c>
    </row>
    <row r="109" spans="1:65" s="2" customFormat="1" ht="14.45" customHeight="1">
      <c r="A109" s="35"/>
      <c r="B109" s="145"/>
      <c r="C109" s="146" t="s">
        <v>281</v>
      </c>
      <c r="D109" s="146" t="s">
        <v>197</v>
      </c>
      <c r="E109" s="147" t="s">
        <v>7500</v>
      </c>
      <c r="F109" s="148" t="s">
        <v>7501</v>
      </c>
      <c r="G109" s="149" t="s">
        <v>467</v>
      </c>
      <c r="H109" s="150">
        <v>2</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81</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360</v>
      </c>
    </row>
    <row r="110" spans="1:65" s="2" customFormat="1" ht="37.9" customHeight="1">
      <c r="A110" s="35"/>
      <c r="B110" s="145"/>
      <c r="C110" s="146" t="s">
        <v>9</v>
      </c>
      <c r="D110" s="146" t="s">
        <v>197</v>
      </c>
      <c r="E110" s="147" t="s">
        <v>7564</v>
      </c>
      <c r="F110" s="148" t="s">
        <v>7565</v>
      </c>
      <c r="G110" s="149" t="s">
        <v>467</v>
      </c>
      <c r="H110" s="150">
        <v>1</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81</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375</v>
      </c>
    </row>
    <row r="111" spans="1:65" s="2" customFormat="1" ht="14.45" customHeight="1">
      <c r="A111" s="35"/>
      <c r="B111" s="145"/>
      <c r="C111" s="146" t="s">
        <v>292</v>
      </c>
      <c r="D111" s="146" t="s">
        <v>197</v>
      </c>
      <c r="E111" s="147" t="s">
        <v>7566</v>
      </c>
      <c r="F111" s="148" t="s">
        <v>7567</v>
      </c>
      <c r="G111" s="149" t="s">
        <v>467</v>
      </c>
      <c r="H111" s="150">
        <v>1</v>
      </c>
      <c r="I111" s="151"/>
      <c r="J111" s="152">
        <f t="shared" si="0"/>
        <v>0</v>
      </c>
      <c r="K111" s="148" t="s">
        <v>3</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202</v>
      </c>
      <c r="AT111" s="157" t="s">
        <v>197</v>
      </c>
      <c r="AU111" s="157" t="s">
        <v>81</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392</v>
      </c>
    </row>
    <row r="112" spans="1:65" s="2" customFormat="1" ht="14.45" customHeight="1">
      <c r="A112" s="35"/>
      <c r="B112" s="145"/>
      <c r="C112" s="146" t="s">
        <v>297</v>
      </c>
      <c r="D112" s="146" t="s">
        <v>197</v>
      </c>
      <c r="E112" s="147" t="s">
        <v>7568</v>
      </c>
      <c r="F112" s="148" t="s">
        <v>7547</v>
      </c>
      <c r="G112" s="149" t="s">
        <v>467</v>
      </c>
      <c r="H112" s="150">
        <v>1</v>
      </c>
      <c r="I112" s="151"/>
      <c r="J112" s="152">
        <f t="shared" si="0"/>
        <v>0</v>
      </c>
      <c r="K112" s="148" t="s">
        <v>3</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202</v>
      </c>
      <c r="AT112" s="157" t="s">
        <v>197</v>
      </c>
      <c r="AU112" s="157" t="s">
        <v>81</v>
      </c>
      <c r="AY112" s="20" t="s">
        <v>195</v>
      </c>
      <c r="BE112" s="158">
        <f t="shared" si="4"/>
        <v>0</v>
      </c>
      <c r="BF112" s="158">
        <f t="shared" si="5"/>
        <v>0</v>
      </c>
      <c r="BG112" s="158">
        <f t="shared" si="6"/>
        <v>0</v>
      </c>
      <c r="BH112" s="158">
        <f t="shared" si="7"/>
        <v>0</v>
      </c>
      <c r="BI112" s="158">
        <f t="shared" si="8"/>
        <v>0</v>
      </c>
      <c r="BJ112" s="20" t="s">
        <v>79</v>
      </c>
      <c r="BK112" s="158">
        <f t="shared" si="9"/>
        <v>0</v>
      </c>
      <c r="BL112" s="20" t="s">
        <v>202</v>
      </c>
      <c r="BM112" s="157" t="s">
        <v>419</v>
      </c>
    </row>
    <row r="113" spans="1:65" s="2" customFormat="1" ht="14.45" customHeight="1">
      <c r="A113" s="35"/>
      <c r="B113" s="145"/>
      <c r="C113" s="146" t="s">
        <v>308</v>
      </c>
      <c r="D113" s="146" t="s">
        <v>197</v>
      </c>
      <c r="E113" s="147" t="s">
        <v>7569</v>
      </c>
      <c r="F113" s="148" t="s">
        <v>7549</v>
      </c>
      <c r="G113" s="149" t="s">
        <v>467</v>
      </c>
      <c r="H113" s="150">
        <v>1</v>
      </c>
      <c r="I113" s="151"/>
      <c r="J113" s="152">
        <f t="shared" si="0"/>
        <v>0</v>
      </c>
      <c r="K113" s="148" t="s">
        <v>3</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202</v>
      </c>
      <c r="AT113" s="157" t="s">
        <v>197</v>
      </c>
      <c r="AU113" s="157" t="s">
        <v>81</v>
      </c>
      <c r="AY113" s="20" t="s">
        <v>195</v>
      </c>
      <c r="BE113" s="158">
        <f t="shared" si="4"/>
        <v>0</v>
      </c>
      <c r="BF113" s="158">
        <f t="shared" si="5"/>
        <v>0</v>
      </c>
      <c r="BG113" s="158">
        <f t="shared" si="6"/>
        <v>0</v>
      </c>
      <c r="BH113" s="158">
        <f t="shared" si="7"/>
        <v>0</v>
      </c>
      <c r="BI113" s="158">
        <f t="shared" si="8"/>
        <v>0</v>
      </c>
      <c r="BJ113" s="20" t="s">
        <v>79</v>
      </c>
      <c r="BK113" s="158">
        <f t="shared" si="9"/>
        <v>0</v>
      </c>
      <c r="BL113" s="20" t="s">
        <v>202</v>
      </c>
      <c r="BM113" s="157" t="s">
        <v>428</v>
      </c>
    </row>
    <row r="114" spans="1:65" s="2" customFormat="1" ht="14.45" customHeight="1">
      <c r="A114" s="35"/>
      <c r="B114" s="145"/>
      <c r="C114" s="146" t="s">
        <v>313</v>
      </c>
      <c r="D114" s="146" t="s">
        <v>197</v>
      </c>
      <c r="E114" s="147" t="s">
        <v>7570</v>
      </c>
      <c r="F114" s="148" t="s">
        <v>7571</v>
      </c>
      <c r="G114" s="149" t="s">
        <v>467</v>
      </c>
      <c r="H114" s="150">
        <v>1</v>
      </c>
      <c r="I114" s="151"/>
      <c r="J114" s="152">
        <f t="shared" si="0"/>
        <v>0</v>
      </c>
      <c r="K114" s="148" t="s">
        <v>3</v>
      </c>
      <c r="L114" s="36"/>
      <c r="M114" s="203" t="s">
        <v>3</v>
      </c>
      <c r="N114" s="204" t="s">
        <v>43</v>
      </c>
      <c r="O114" s="205"/>
      <c r="P114" s="206">
        <f t="shared" si="1"/>
        <v>0</v>
      </c>
      <c r="Q114" s="206">
        <v>0</v>
      </c>
      <c r="R114" s="206">
        <f t="shared" si="2"/>
        <v>0</v>
      </c>
      <c r="S114" s="206">
        <v>0</v>
      </c>
      <c r="T114" s="207">
        <f t="shared" si="3"/>
        <v>0</v>
      </c>
      <c r="U114" s="35"/>
      <c r="V114" s="35"/>
      <c r="W114" s="35"/>
      <c r="X114" s="35"/>
      <c r="Y114" s="35"/>
      <c r="Z114" s="35"/>
      <c r="AA114" s="35"/>
      <c r="AB114" s="35"/>
      <c r="AC114" s="35"/>
      <c r="AD114" s="35"/>
      <c r="AE114" s="35"/>
      <c r="AR114" s="157" t="s">
        <v>202</v>
      </c>
      <c r="AT114" s="157" t="s">
        <v>197</v>
      </c>
      <c r="AU114" s="157" t="s">
        <v>81</v>
      </c>
      <c r="AY114" s="20" t="s">
        <v>195</v>
      </c>
      <c r="BE114" s="158">
        <f t="shared" si="4"/>
        <v>0</v>
      </c>
      <c r="BF114" s="158">
        <f t="shared" si="5"/>
        <v>0</v>
      </c>
      <c r="BG114" s="158">
        <f t="shared" si="6"/>
        <v>0</v>
      </c>
      <c r="BH114" s="158">
        <f t="shared" si="7"/>
        <v>0</v>
      </c>
      <c r="BI114" s="158">
        <f t="shared" si="8"/>
        <v>0</v>
      </c>
      <c r="BJ114" s="20" t="s">
        <v>79</v>
      </c>
      <c r="BK114" s="158">
        <f t="shared" si="9"/>
        <v>0</v>
      </c>
      <c r="BL114" s="20" t="s">
        <v>202</v>
      </c>
      <c r="BM114" s="157" t="s">
        <v>443</v>
      </c>
    </row>
    <row r="115" spans="1:65" s="2" customFormat="1" ht="6.95" customHeight="1">
      <c r="A115" s="35"/>
      <c r="B115" s="45"/>
      <c r="C115" s="46"/>
      <c r="D115" s="46"/>
      <c r="E115" s="46"/>
      <c r="F115" s="46"/>
      <c r="G115" s="46"/>
      <c r="H115" s="46"/>
      <c r="I115" s="46"/>
      <c r="J115" s="46"/>
      <c r="K115" s="46"/>
      <c r="L115" s="36"/>
      <c r="M115" s="35"/>
      <c r="O115" s="35"/>
      <c r="P115" s="35"/>
      <c r="Q115" s="35"/>
      <c r="R115" s="35"/>
      <c r="S115" s="35"/>
      <c r="T115" s="35"/>
      <c r="U115" s="35"/>
      <c r="V115" s="35"/>
      <c r="W115" s="35"/>
      <c r="X115" s="35"/>
      <c r="Y115" s="35"/>
      <c r="Z115" s="35"/>
      <c r="AA115" s="35"/>
      <c r="AB115" s="35"/>
      <c r="AC115" s="35"/>
      <c r="AD115" s="35"/>
      <c r="AE115" s="35"/>
    </row>
  </sheetData>
  <autoFilter ref="C92:K114" xr:uid="{00000000-0009-0000-0000-00000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114</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ht="12.75">
      <c r="B8" s="23"/>
      <c r="D8" s="30" t="s">
        <v>137</v>
      </c>
      <c r="L8" s="23"/>
    </row>
    <row r="9" spans="1:46" s="1" customFormat="1" ht="16.5" customHeight="1">
      <c r="B9" s="23"/>
      <c r="E9" s="352" t="s">
        <v>138</v>
      </c>
      <c r="F9" s="326"/>
      <c r="G9" s="326"/>
      <c r="H9" s="326"/>
      <c r="L9" s="23"/>
    </row>
    <row r="10" spans="1:46" s="1" customFormat="1" ht="12" customHeight="1">
      <c r="B10" s="23"/>
      <c r="D10" s="30" t="s">
        <v>139</v>
      </c>
      <c r="L10" s="23"/>
    </row>
    <row r="11" spans="1:46" s="2" customFormat="1" ht="16.5" customHeight="1">
      <c r="A11" s="35"/>
      <c r="B11" s="36"/>
      <c r="C11" s="35"/>
      <c r="D11" s="35"/>
      <c r="E11" s="355" t="s">
        <v>7443</v>
      </c>
      <c r="F11" s="351"/>
      <c r="G11" s="351"/>
      <c r="H11" s="351"/>
      <c r="I11" s="35"/>
      <c r="J11" s="35"/>
      <c r="K11" s="35"/>
      <c r="L11" s="97"/>
      <c r="S11" s="35"/>
      <c r="T11" s="35"/>
      <c r="U11" s="35"/>
      <c r="V11" s="35"/>
      <c r="W11" s="35"/>
      <c r="X11" s="35"/>
      <c r="Y11" s="35"/>
      <c r="Z11" s="35"/>
      <c r="AA11" s="35"/>
      <c r="AB11" s="35"/>
      <c r="AC11" s="35"/>
      <c r="AD11" s="35"/>
      <c r="AE11" s="35"/>
    </row>
    <row r="12" spans="1:46" s="2" customFormat="1" ht="12" customHeight="1">
      <c r="A12" s="35"/>
      <c r="B12" s="36"/>
      <c r="C12" s="35"/>
      <c r="D12" s="30" t="s">
        <v>7444</v>
      </c>
      <c r="E12" s="35"/>
      <c r="F12" s="35"/>
      <c r="G12" s="35"/>
      <c r="H12" s="35"/>
      <c r="I12" s="35"/>
      <c r="J12" s="35"/>
      <c r="K12" s="35"/>
      <c r="L12" s="97"/>
      <c r="S12" s="35"/>
      <c r="T12" s="35"/>
      <c r="U12" s="35"/>
      <c r="V12" s="35"/>
      <c r="W12" s="35"/>
      <c r="X12" s="35"/>
      <c r="Y12" s="35"/>
      <c r="Z12" s="35"/>
      <c r="AA12" s="35"/>
      <c r="AB12" s="35"/>
      <c r="AC12" s="35"/>
      <c r="AD12" s="35"/>
      <c r="AE12" s="35"/>
    </row>
    <row r="13" spans="1:46" s="2" customFormat="1" ht="16.5" customHeight="1">
      <c r="A13" s="35"/>
      <c r="B13" s="36"/>
      <c r="C13" s="35"/>
      <c r="D13" s="35"/>
      <c r="E13" s="347" t="s">
        <v>7572</v>
      </c>
      <c r="F13" s="351"/>
      <c r="G13" s="351"/>
      <c r="H13" s="351"/>
      <c r="I13" s="35"/>
      <c r="J13" s="35"/>
      <c r="K13" s="35"/>
      <c r="L13" s="97"/>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97"/>
      <c r="S14" s="35"/>
      <c r="T14" s="35"/>
      <c r="U14" s="35"/>
      <c r="V14" s="35"/>
      <c r="W14" s="35"/>
      <c r="X14" s="35"/>
      <c r="Y14" s="35"/>
      <c r="Z14" s="35"/>
      <c r="AA14" s="35"/>
      <c r="AB14" s="35"/>
      <c r="AC14" s="35"/>
      <c r="AD14" s="35"/>
      <c r="AE14" s="35"/>
    </row>
    <row r="15" spans="1:46" s="2" customFormat="1" ht="12" customHeight="1">
      <c r="A15" s="35"/>
      <c r="B15" s="36"/>
      <c r="C15" s="35"/>
      <c r="D15" s="30" t="s">
        <v>19</v>
      </c>
      <c r="E15" s="35"/>
      <c r="F15" s="28" t="s">
        <v>3</v>
      </c>
      <c r="G15" s="35"/>
      <c r="H15" s="35"/>
      <c r="I15" s="30" t="s">
        <v>21</v>
      </c>
      <c r="J15" s="28" t="s">
        <v>3</v>
      </c>
      <c r="K15" s="35"/>
      <c r="L15" s="97"/>
      <c r="S15" s="35"/>
      <c r="T15" s="35"/>
      <c r="U15" s="35"/>
      <c r="V15" s="35"/>
      <c r="W15" s="35"/>
      <c r="X15" s="35"/>
      <c r="Y15" s="35"/>
      <c r="Z15" s="35"/>
      <c r="AA15" s="35"/>
      <c r="AB15" s="35"/>
      <c r="AC15" s="35"/>
      <c r="AD15" s="35"/>
      <c r="AE15" s="35"/>
    </row>
    <row r="16" spans="1:46" s="2" customFormat="1" ht="12" customHeight="1">
      <c r="A16" s="35"/>
      <c r="B16" s="36"/>
      <c r="C16" s="35"/>
      <c r="D16" s="30" t="s">
        <v>22</v>
      </c>
      <c r="E16" s="35"/>
      <c r="F16" s="28" t="s">
        <v>23</v>
      </c>
      <c r="G16" s="35"/>
      <c r="H16" s="35"/>
      <c r="I16" s="30" t="s">
        <v>24</v>
      </c>
      <c r="J16" s="53" t="str">
        <f>'Rekapitulace stavby'!AN8</f>
        <v>25. 1. 2020</v>
      </c>
      <c r="K16" s="35"/>
      <c r="L16" s="97"/>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97"/>
      <c r="S17" s="35"/>
      <c r="T17" s="35"/>
      <c r="U17" s="35"/>
      <c r="V17" s="35"/>
      <c r="W17" s="35"/>
      <c r="X17" s="35"/>
      <c r="Y17" s="35"/>
      <c r="Z17" s="35"/>
      <c r="AA17" s="35"/>
      <c r="AB17" s="35"/>
      <c r="AC17" s="35"/>
      <c r="AD17" s="35"/>
      <c r="AE17" s="35"/>
    </row>
    <row r="18" spans="1:31" s="2" customFormat="1" ht="12" customHeight="1">
      <c r="A18" s="35"/>
      <c r="B18" s="36"/>
      <c r="C18" s="35"/>
      <c r="D18" s="30" t="s">
        <v>26</v>
      </c>
      <c r="E18" s="35"/>
      <c r="F18" s="35"/>
      <c r="G18" s="35"/>
      <c r="H18" s="35"/>
      <c r="I18" s="30" t="s">
        <v>27</v>
      </c>
      <c r="J18" s="28" t="str">
        <f>IF('Rekapitulace stavby'!AN10="","",'Rekapitulace stavby'!AN10)</f>
        <v/>
      </c>
      <c r="K18" s="35"/>
      <c r="L18" s="97"/>
      <c r="S18" s="35"/>
      <c r="T18" s="35"/>
      <c r="U18" s="35"/>
      <c r="V18" s="35"/>
      <c r="W18" s="35"/>
      <c r="X18" s="35"/>
      <c r="Y18" s="35"/>
      <c r="Z18" s="35"/>
      <c r="AA18" s="35"/>
      <c r="AB18" s="35"/>
      <c r="AC18" s="35"/>
      <c r="AD18" s="35"/>
      <c r="AE18" s="35"/>
    </row>
    <row r="19" spans="1:31" s="2" customFormat="1" ht="18" customHeight="1">
      <c r="A19" s="35"/>
      <c r="B19" s="36"/>
      <c r="C19" s="35"/>
      <c r="D19" s="35"/>
      <c r="E19" s="28" t="str">
        <f>IF('Rekapitulace stavby'!E11="","",'Rekapitulace stavby'!E11)</f>
        <v xml:space="preserve"> </v>
      </c>
      <c r="F19" s="35"/>
      <c r="G19" s="35"/>
      <c r="H19" s="35"/>
      <c r="I19" s="30" t="s">
        <v>29</v>
      </c>
      <c r="J19" s="28" t="str">
        <f>IF('Rekapitulace stavby'!AN11="","",'Rekapitulace stavby'!AN11)</f>
        <v/>
      </c>
      <c r="K19" s="35"/>
      <c r="L19" s="97"/>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97"/>
      <c r="S20" s="35"/>
      <c r="T20" s="35"/>
      <c r="U20" s="35"/>
      <c r="V20" s="35"/>
      <c r="W20" s="35"/>
      <c r="X20" s="35"/>
      <c r="Y20" s="35"/>
      <c r="Z20" s="35"/>
      <c r="AA20" s="35"/>
      <c r="AB20" s="35"/>
      <c r="AC20" s="35"/>
      <c r="AD20" s="35"/>
      <c r="AE20" s="35"/>
    </row>
    <row r="21" spans="1:31" s="2" customFormat="1" ht="12" customHeight="1">
      <c r="A21" s="35"/>
      <c r="B21" s="36"/>
      <c r="C21" s="35"/>
      <c r="D21" s="30" t="s">
        <v>30</v>
      </c>
      <c r="E21" s="35"/>
      <c r="F21" s="35"/>
      <c r="G21" s="35"/>
      <c r="H21" s="35"/>
      <c r="I21" s="30" t="s">
        <v>27</v>
      </c>
      <c r="J21" s="31" t="str">
        <f>'Rekapitulace stavby'!AN13</f>
        <v>Vyplň údaj</v>
      </c>
      <c r="K21" s="35"/>
      <c r="L21" s="97"/>
      <c r="S21" s="35"/>
      <c r="T21" s="35"/>
      <c r="U21" s="35"/>
      <c r="V21" s="35"/>
      <c r="W21" s="35"/>
      <c r="X21" s="35"/>
      <c r="Y21" s="35"/>
      <c r="Z21" s="35"/>
      <c r="AA21" s="35"/>
      <c r="AB21" s="35"/>
      <c r="AC21" s="35"/>
      <c r="AD21" s="35"/>
      <c r="AE21" s="35"/>
    </row>
    <row r="22" spans="1:31" s="2" customFormat="1" ht="18" customHeight="1">
      <c r="A22" s="35"/>
      <c r="B22" s="36"/>
      <c r="C22" s="35"/>
      <c r="D22" s="35"/>
      <c r="E22" s="354" t="str">
        <f>'Rekapitulace stavby'!E14</f>
        <v>Vyplň údaj</v>
      </c>
      <c r="F22" s="338"/>
      <c r="G22" s="338"/>
      <c r="H22" s="338"/>
      <c r="I22" s="30" t="s">
        <v>29</v>
      </c>
      <c r="J22" s="31" t="str">
        <f>'Rekapitulace stavby'!AN14</f>
        <v>Vyplň údaj</v>
      </c>
      <c r="K22" s="35"/>
      <c r="L22" s="97"/>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97"/>
      <c r="S23" s="35"/>
      <c r="T23" s="35"/>
      <c r="U23" s="35"/>
      <c r="V23" s="35"/>
      <c r="W23" s="35"/>
      <c r="X23" s="35"/>
      <c r="Y23" s="35"/>
      <c r="Z23" s="35"/>
      <c r="AA23" s="35"/>
      <c r="AB23" s="35"/>
      <c r="AC23" s="35"/>
      <c r="AD23" s="35"/>
      <c r="AE23" s="35"/>
    </row>
    <row r="24" spans="1:31" s="2" customFormat="1" ht="12" customHeight="1">
      <c r="A24" s="35"/>
      <c r="B24" s="36"/>
      <c r="C24" s="35"/>
      <c r="D24" s="30" t="s">
        <v>32</v>
      </c>
      <c r="E24" s="35"/>
      <c r="F24" s="35"/>
      <c r="G24" s="35"/>
      <c r="H24" s="35"/>
      <c r="I24" s="30" t="s">
        <v>27</v>
      </c>
      <c r="J24" s="28" t="s">
        <v>3</v>
      </c>
      <c r="K24" s="35"/>
      <c r="L24" s="97"/>
      <c r="S24" s="35"/>
      <c r="T24" s="35"/>
      <c r="U24" s="35"/>
      <c r="V24" s="35"/>
      <c r="W24" s="35"/>
      <c r="X24" s="35"/>
      <c r="Y24" s="35"/>
      <c r="Z24" s="35"/>
      <c r="AA24" s="35"/>
      <c r="AB24" s="35"/>
      <c r="AC24" s="35"/>
      <c r="AD24" s="35"/>
      <c r="AE24" s="35"/>
    </row>
    <row r="25" spans="1:31" s="2" customFormat="1" ht="18" customHeight="1">
      <c r="A25" s="35"/>
      <c r="B25" s="36"/>
      <c r="C25" s="35"/>
      <c r="D25" s="35"/>
      <c r="E25" s="28" t="s">
        <v>33</v>
      </c>
      <c r="F25" s="35"/>
      <c r="G25" s="35"/>
      <c r="H25" s="35"/>
      <c r="I25" s="30" t="s">
        <v>29</v>
      </c>
      <c r="J25" s="28" t="s">
        <v>3</v>
      </c>
      <c r="K25" s="35"/>
      <c r="L25" s="97"/>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97"/>
      <c r="S26" s="35"/>
      <c r="T26" s="35"/>
      <c r="U26" s="35"/>
      <c r="V26" s="35"/>
      <c r="W26" s="35"/>
      <c r="X26" s="35"/>
      <c r="Y26" s="35"/>
      <c r="Z26" s="35"/>
      <c r="AA26" s="35"/>
      <c r="AB26" s="35"/>
      <c r="AC26" s="35"/>
      <c r="AD26" s="35"/>
      <c r="AE26" s="35"/>
    </row>
    <row r="27" spans="1:31" s="2" customFormat="1" ht="12" customHeight="1">
      <c r="A27" s="35"/>
      <c r="B27" s="36"/>
      <c r="C27" s="35"/>
      <c r="D27" s="30" t="s">
        <v>35</v>
      </c>
      <c r="E27" s="35"/>
      <c r="F27" s="35"/>
      <c r="G27" s="35"/>
      <c r="H27" s="35"/>
      <c r="I27" s="30" t="s">
        <v>27</v>
      </c>
      <c r="J27" s="28" t="str">
        <f>IF('Rekapitulace stavby'!AN19="","",'Rekapitulace stavby'!AN19)</f>
        <v/>
      </c>
      <c r="K27" s="35"/>
      <c r="L27" s="97"/>
      <c r="S27" s="35"/>
      <c r="T27" s="35"/>
      <c r="U27" s="35"/>
      <c r="V27" s="35"/>
      <c r="W27" s="35"/>
      <c r="X27" s="35"/>
      <c r="Y27" s="35"/>
      <c r="Z27" s="35"/>
      <c r="AA27" s="35"/>
      <c r="AB27" s="35"/>
      <c r="AC27" s="35"/>
      <c r="AD27" s="35"/>
      <c r="AE27" s="35"/>
    </row>
    <row r="28" spans="1:31" s="2" customFormat="1" ht="18" customHeight="1">
      <c r="A28" s="35"/>
      <c r="B28" s="36"/>
      <c r="C28" s="35"/>
      <c r="D28" s="35"/>
      <c r="E28" s="28" t="str">
        <f>IF('Rekapitulace stavby'!E20="","",'Rekapitulace stavby'!E20)</f>
        <v xml:space="preserve"> </v>
      </c>
      <c r="F28" s="35"/>
      <c r="G28" s="35"/>
      <c r="H28" s="35"/>
      <c r="I28" s="30" t="s">
        <v>29</v>
      </c>
      <c r="J28" s="28" t="str">
        <f>IF('Rekapitulace stavby'!AN20="","",'Rekapitulace stavby'!AN20)</f>
        <v/>
      </c>
      <c r="K28" s="35"/>
      <c r="L28" s="97"/>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97"/>
      <c r="S29" s="35"/>
      <c r="T29" s="35"/>
      <c r="U29" s="35"/>
      <c r="V29" s="35"/>
      <c r="W29" s="35"/>
      <c r="X29" s="35"/>
      <c r="Y29" s="35"/>
      <c r="Z29" s="35"/>
      <c r="AA29" s="35"/>
      <c r="AB29" s="35"/>
      <c r="AC29" s="35"/>
      <c r="AD29" s="35"/>
      <c r="AE29" s="35"/>
    </row>
    <row r="30" spans="1:31" s="2" customFormat="1" ht="12" customHeight="1">
      <c r="A30" s="35"/>
      <c r="B30" s="36"/>
      <c r="C30" s="35"/>
      <c r="D30" s="30" t="s">
        <v>36</v>
      </c>
      <c r="E30" s="35"/>
      <c r="F30" s="35"/>
      <c r="G30" s="35"/>
      <c r="H30" s="35"/>
      <c r="I30" s="35"/>
      <c r="J30" s="35"/>
      <c r="K30" s="35"/>
      <c r="L30" s="97"/>
      <c r="S30" s="35"/>
      <c r="T30" s="35"/>
      <c r="U30" s="35"/>
      <c r="V30" s="35"/>
      <c r="W30" s="35"/>
      <c r="X30" s="35"/>
      <c r="Y30" s="35"/>
      <c r="Z30" s="35"/>
      <c r="AA30" s="35"/>
      <c r="AB30" s="35"/>
      <c r="AC30" s="35"/>
      <c r="AD30" s="35"/>
      <c r="AE30" s="35"/>
    </row>
    <row r="31" spans="1:31" s="8" customFormat="1" ht="83.25" customHeight="1">
      <c r="A31" s="98"/>
      <c r="B31" s="99"/>
      <c r="C31" s="98"/>
      <c r="D31" s="98"/>
      <c r="E31" s="342" t="s">
        <v>37</v>
      </c>
      <c r="F31" s="342"/>
      <c r="G31" s="342"/>
      <c r="H31" s="342"/>
      <c r="I31" s="98"/>
      <c r="J31" s="98"/>
      <c r="K31" s="98"/>
      <c r="L31" s="100"/>
      <c r="S31" s="98"/>
      <c r="T31" s="98"/>
      <c r="U31" s="98"/>
      <c r="V31" s="98"/>
      <c r="W31" s="98"/>
      <c r="X31" s="98"/>
      <c r="Y31" s="98"/>
      <c r="Z31" s="98"/>
      <c r="AA31" s="98"/>
      <c r="AB31" s="98"/>
      <c r="AC31" s="98"/>
      <c r="AD31" s="98"/>
      <c r="AE31" s="98"/>
    </row>
    <row r="32" spans="1:31" s="2" customFormat="1" ht="6.95" customHeight="1">
      <c r="A32" s="35"/>
      <c r="B32" s="36"/>
      <c r="C32" s="35"/>
      <c r="D32" s="35"/>
      <c r="E32" s="35"/>
      <c r="F32" s="35"/>
      <c r="G32" s="35"/>
      <c r="H32" s="35"/>
      <c r="I32" s="35"/>
      <c r="J32" s="35"/>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25.35" customHeight="1">
      <c r="A34" s="35"/>
      <c r="B34" s="36"/>
      <c r="C34" s="35"/>
      <c r="D34" s="101" t="s">
        <v>38</v>
      </c>
      <c r="E34" s="35"/>
      <c r="F34" s="35"/>
      <c r="G34" s="35"/>
      <c r="H34" s="35"/>
      <c r="I34" s="35"/>
      <c r="J34" s="69">
        <f>ROUND(J93, 2)</f>
        <v>0</v>
      </c>
      <c r="K34" s="35"/>
      <c r="L34" s="97"/>
      <c r="S34" s="35"/>
      <c r="T34" s="35"/>
      <c r="U34" s="35"/>
      <c r="V34" s="35"/>
      <c r="W34" s="35"/>
      <c r="X34" s="35"/>
      <c r="Y34" s="35"/>
      <c r="Z34" s="35"/>
      <c r="AA34" s="35"/>
      <c r="AB34" s="35"/>
      <c r="AC34" s="35"/>
      <c r="AD34" s="35"/>
      <c r="AE34" s="35"/>
    </row>
    <row r="35" spans="1:31" s="2" customFormat="1" ht="6.95" customHeight="1">
      <c r="A35" s="35"/>
      <c r="B35" s="36"/>
      <c r="C35" s="35"/>
      <c r="D35" s="64"/>
      <c r="E35" s="64"/>
      <c r="F35" s="64"/>
      <c r="G35" s="64"/>
      <c r="H35" s="64"/>
      <c r="I35" s="64"/>
      <c r="J35" s="64"/>
      <c r="K35" s="64"/>
      <c r="L35" s="97"/>
      <c r="S35" s="35"/>
      <c r="T35" s="35"/>
      <c r="U35" s="35"/>
      <c r="V35" s="35"/>
      <c r="W35" s="35"/>
      <c r="X35" s="35"/>
      <c r="Y35" s="35"/>
      <c r="Z35" s="35"/>
      <c r="AA35" s="35"/>
      <c r="AB35" s="35"/>
      <c r="AC35" s="35"/>
      <c r="AD35" s="35"/>
      <c r="AE35" s="35"/>
    </row>
    <row r="36" spans="1:31" s="2" customFormat="1" ht="14.45" customHeight="1">
      <c r="A36" s="35"/>
      <c r="B36" s="36"/>
      <c r="C36" s="35"/>
      <c r="D36" s="35"/>
      <c r="E36" s="35"/>
      <c r="F36" s="39" t="s">
        <v>40</v>
      </c>
      <c r="G36" s="35"/>
      <c r="H36" s="35"/>
      <c r="I36" s="39" t="s">
        <v>39</v>
      </c>
      <c r="J36" s="39" t="s">
        <v>41</v>
      </c>
      <c r="K36" s="35"/>
      <c r="L36" s="97"/>
      <c r="S36" s="35"/>
      <c r="T36" s="35"/>
      <c r="U36" s="35"/>
      <c r="V36" s="35"/>
      <c r="W36" s="35"/>
      <c r="X36" s="35"/>
      <c r="Y36" s="35"/>
      <c r="Z36" s="35"/>
      <c r="AA36" s="35"/>
      <c r="AB36" s="35"/>
      <c r="AC36" s="35"/>
      <c r="AD36" s="35"/>
      <c r="AE36" s="35"/>
    </row>
    <row r="37" spans="1:31" s="2" customFormat="1" ht="14.45" customHeight="1">
      <c r="A37" s="35"/>
      <c r="B37" s="36"/>
      <c r="C37" s="35"/>
      <c r="D37" s="102" t="s">
        <v>42</v>
      </c>
      <c r="E37" s="30" t="s">
        <v>43</v>
      </c>
      <c r="F37" s="103">
        <f>ROUND((SUM(BE93:BE110)),  2)</f>
        <v>0</v>
      </c>
      <c r="G37" s="35"/>
      <c r="H37" s="35"/>
      <c r="I37" s="104">
        <v>0.21</v>
      </c>
      <c r="J37" s="103">
        <f>ROUND(((SUM(BE93:BE110))*I37),  2)</f>
        <v>0</v>
      </c>
      <c r="K37" s="35"/>
      <c r="L37" s="97"/>
      <c r="S37" s="35"/>
      <c r="T37" s="35"/>
      <c r="U37" s="35"/>
      <c r="V37" s="35"/>
      <c r="W37" s="35"/>
      <c r="X37" s="35"/>
      <c r="Y37" s="35"/>
      <c r="Z37" s="35"/>
      <c r="AA37" s="35"/>
      <c r="AB37" s="35"/>
      <c r="AC37" s="35"/>
      <c r="AD37" s="35"/>
      <c r="AE37" s="35"/>
    </row>
    <row r="38" spans="1:31" s="2" customFormat="1" ht="14.45" customHeight="1">
      <c r="A38" s="35"/>
      <c r="B38" s="36"/>
      <c r="C38" s="35"/>
      <c r="D38" s="35"/>
      <c r="E38" s="30" t="s">
        <v>44</v>
      </c>
      <c r="F38" s="103">
        <f>ROUND((SUM(BF93:BF110)),  2)</f>
        <v>0</v>
      </c>
      <c r="G38" s="35"/>
      <c r="H38" s="35"/>
      <c r="I38" s="104">
        <v>0.15</v>
      </c>
      <c r="J38" s="103">
        <f>ROUND(((SUM(BF93:BF110))*I38),  2)</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45</v>
      </c>
      <c r="F39" s="103">
        <f>ROUND((SUM(BG93:BG110)),  2)</f>
        <v>0</v>
      </c>
      <c r="G39" s="35"/>
      <c r="H39" s="35"/>
      <c r="I39" s="104">
        <v>0.21</v>
      </c>
      <c r="J39" s="103">
        <f>0</f>
        <v>0</v>
      </c>
      <c r="K39" s="35"/>
      <c r="L39" s="97"/>
      <c r="S39" s="35"/>
      <c r="T39" s="35"/>
      <c r="U39" s="35"/>
      <c r="V39" s="35"/>
      <c r="W39" s="35"/>
      <c r="X39" s="35"/>
      <c r="Y39" s="35"/>
      <c r="Z39" s="35"/>
      <c r="AA39" s="35"/>
      <c r="AB39" s="35"/>
      <c r="AC39" s="35"/>
      <c r="AD39" s="35"/>
      <c r="AE39" s="35"/>
    </row>
    <row r="40" spans="1:31" s="2" customFormat="1" ht="14.45" hidden="1" customHeight="1">
      <c r="A40" s="35"/>
      <c r="B40" s="36"/>
      <c r="C40" s="35"/>
      <c r="D40" s="35"/>
      <c r="E40" s="30" t="s">
        <v>46</v>
      </c>
      <c r="F40" s="103">
        <f>ROUND((SUM(BH93:BH110)),  2)</f>
        <v>0</v>
      </c>
      <c r="G40" s="35"/>
      <c r="H40" s="35"/>
      <c r="I40" s="104">
        <v>0.15</v>
      </c>
      <c r="J40" s="103">
        <f>0</f>
        <v>0</v>
      </c>
      <c r="K40" s="35"/>
      <c r="L40" s="97"/>
      <c r="S40" s="35"/>
      <c r="T40" s="35"/>
      <c r="U40" s="35"/>
      <c r="V40" s="35"/>
      <c r="W40" s="35"/>
      <c r="X40" s="35"/>
      <c r="Y40" s="35"/>
      <c r="Z40" s="35"/>
      <c r="AA40" s="35"/>
      <c r="AB40" s="35"/>
      <c r="AC40" s="35"/>
      <c r="AD40" s="35"/>
      <c r="AE40" s="35"/>
    </row>
    <row r="41" spans="1:31" s="2" customFormat="1" ht="14.45" hidden="1" customHeight="1">
      <c r="A41" s="35"/>
      <c r="B41" s="36"/>
      <c r="C41" s="35"/>
      <c r="D41" s="35"/>
      <c r="E41" s="30" t="s">
        <v>47</v>
      </c>
      <c r="F41" s="103">
        <f>ROUND((SUM(BI93:BI110)),  2)</f>
        <v>0</v>
      </c>
      <c r="G41" s="35"/>
      <c r="H41" s="35"/>
      <c r="I41" s="104">
        <v>0</v>
      </c>
      <c r="J41" s="103">
        <f>0</f>
        <v>0</v>
      </c>
      <c r="K41" s="35"/>
      <c r="L41" s="97"/>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97"/>
      <c r="S42" s="35"/>
      <c r="T42" s="35"/>
      <c r="U42" s="35"/>
      <c r="V42" s="35"/>
      <c r="W42" s="35"/>
      <c r="X42" s="35"/>
      <c r="Y42" s="35"/>
      <c r="Z42" s="35"/>
      <c r="AA42" s="35"/>
      <c r="AB42" s="35"/>
      <c r="AC42" s="35"/>
      <c r="AD42" s="35"/>
      <c r="AE42" s="35"/>
    </row>
    <row r="43" spans="1:31" s="2" customFormat="1" ht="25.35" customHeight="1">
      <c r="A43" s="35"/>
      <c r="B43" s="36"/>
      <c r="C43" s="105"/>
      <c r="D43" s="106" t="s">
        <v>48</v>
      </c>
      <c r="E43" s="58"/>
      <c r="F43" s="58"/>
      <c r="G43" s="107" t="s">
        <v>49</v>
      </c>
      <c r="H43" s="108" t="s">
        <v>50</v>
      </c>
      <c r="I43" s="58"/>
      <c r="J43" s="109">
        <f>SUM(J34:J41)</f>
        <v>0</v>
      </c>
      <c r="K43" s="110"/>
      <c r="L43" s="97"/>
      <c r="S43" s="35"/>
      <c r="T43" s="35"/>
      <c r="U43" s="35"/>
      <c r="V43" s="35"/>
      <c r="W43" s="35"/>
      <c r="X43" s="35"/>
      <c r="Y43" s="35"/>
      <c r="Z43" s="35"/>
      <c r="AA43" s="35"/>
      <c r="AB43" s="35"/>
      <c r="AC43" s="35"/>
      <c r="AD43" s="35"/>
      <c r="AE43" s="35"/>
    </row>
    <row r="44" spans="1:31" s="2" customFormat="1" ht="14.45" customHeight="1">
      <c r="A44" s="35"/>
      <c r="B44" s="45"/>
      <c r="C44" s="46"/>
      <c r="D44" s="46"/>
      <c r="E44" s="46"/>
      <c r="F44" s="46"/>
      <c r="G44" s="46"/>
      <c r="H44" s="46"/>
      <c r="I44" s="46"/>
      <c r="J44" s="46"/>
      <c r="K44" s="46"/>
      <c r="L44" s="97"/>
      <c r="S44" s="35"/>
      <c r="T44" s="35"/>
      <c r="U44" s="35"/>
      <c r="V44" s="35"/>
      <c r="W44" s="35"/>
      <c r="X44" s="35"/>
      <c r="Y44" s="35"/>
      <c r="Z44" s="35"/>
      <c r="AA44" s="35"/>
      <c r="AB44" s="35"/>
      <c r="AC44" s="35"/>
      <c r="AD44" s="35"/>
      <c r="AE44" s="35"/>
    </row>
    <row r="48" spans="1:31" s="2" customFormat="1" ht="6.95" customHeight="1">
      <c r="A48" s="35"/>
      <c r="B48" s="47"/>
      <c r="C48" s="48"/>
      <c r="D48" s="48"/>
      <c r="E48" s="48"/>
      <c r="F48" s="48"/>
      <c r="G48" s="48"/>
      <c r="H48" s="48"/>
      <c r="I48" s="48"/>
      <c r="J48" s="48"/>
      <c r="K48" s="48"/>
      <c r="L48" s="97"/>
      <c r="S48" s="35"/>
      <c r="T48" s="35"/>
      <c r="U48" s="35"/>
      <c r="V48" s="35"/>
      <c r="W48" s="35"/>
      <c r="X48" s="35"/>
      <c r="Y48" s="35"/>
      <c r="Z48" s="35"/>
      <c r="AA48" s="35"/>
      <c r="AB48" s="35"/>
      <c r="AC48" s="35"/>
      <c r="AD48" s="35"/>
      <c r="AE48" s="35"/>
    </row>
    <row r="49" spans="1:31" s="2" customFormat="1" ht="24.95" customHeight="1">
      <c r="A49" s="35"/>
      <c r="B49" s="36"/>
      <c r="C49" s="24" t="s">
        <v>141</v>
      </c>
      <c r="D49" s="35"/>
      <c r="E49" s="35"/>
      <c r="F49" s="35"/>
      <c r="G49" s="35"/>
      <c r="H49" s="35"/>
      <c r="I49" s="35"/>
      <c r="J49" s="35"/>
      <c r="K49" s="35"/>
      <c r="L49" s="97"/>
      <c r="S49" s="35"/>
      <c r="T49" s="35"/>
      <c r="U49" s="35"/>
      <c r="V49" s="35"/>
      <c r="W49" s="35"/>
      <c r="X49" s="35"/>
      <c r="Y49" s="35"/>
      <c r="Z49" s="35"/>
      <c r="AA49" s="35"/>
      <c r="AB49" s="35"/>
      <c r="AC49" s="35"/>
      <c r="AD49" s="35"/>
      <c r="AE49" s="35"/>
    </row>
    <row r="50" spans="1:31" s="2" customFormat="1" ht="6.95" customHeight="1">
      <c r="A50" s="35"/>
      <c r="B50" s="36"/>
      <c r="C50" s="35"/>
      <c r="D50" s="35"/>
      <c r="E50" s="35"/>
      <c r="F50" s="35"/>
      <c r="G50" s="35"/>
      <c r="H50" s="35"/>
      <c r="I50" s="35"/>
      <c r="J50" s="35"/>
      <c r="K50" s="35"/>
      <c r="L50" s="97"/>
      <c r="S50" s="35"/>
      <c r="T50" s="35"/>
      <c r="U50" s="35"/>
      <c r="V50" s="35"/>
      <c r="W50" s="35"/>
      <c r="X50" s="35"/>
      <c r="Y50" s="35"/>
      <c r="Z50" s="35"/>
      <c r="AA50" s="35"/>
      <c r="AB50" s="35"/>
      <c r="AC50" s="35"/>
      <c r="AD50" s="35"/>
      <c r="AE50" s="35"/>
    </row>
    <row r="51" spans="1:31" s="2" customFormat="1" ht="12" customHeight="1">
      <c r="A51" s="35"/>
      <c r="B51" s="36"/>
      <c r="C51" s="30" t="s">
        <v>17</v>
      </c>
      <c r="D51" s="35"/>
      <c r="E51" s="35"/>
      <c r="F51" s="35"/>
      <c r="G51" s="35"/>
      <c r="H51" s="35"/>
      <c r="I51" s="35"/>
      <c r="J51" s="35"/>
      <c r="K51" s="35"/>
      <c r="L51" s="97"/>
      <c r="S51" s="35"/>
      <c r="T51" s="35"/>
      <c r="U51" s="35"/>
      <c r="V51" s="35"/>
      <c r="W51" s="35"/>
      <c r="X51" s="35"/>
      <c r="Y51" s="35"/>
      <c r="Z51" s="35"/>
      <c r="AA51" s="35"/>
      <c r="AB51" s="35"/>
      <c r="AC51" s="35"/>
      <c r="AD51" s="35"/>
      <c r="AE51" s="35"/>
    </row>
    <row r="52" spans="1:31" s="2" customFormat="1" ht="23.25" customHeight="1">
      <c r="A52" s="35"/>
      <c r="B52" s="36"/>
      <c r="C52" s="35"/>
      <c r="D52" s="35"/>
      <c r="E52" s="352" t="str">
        <f>E7</f>
        <v>Přístavba, nástavba a stavební úpravy pavilonu C-A na oddělení Hemodialýzy a Gastroskopie Nemocnice České Budějovice a.s</v>
      </c>
      <c r="F52" s="353"/>
      <c r="G52" s="353"/>
      <c r="H52" s="353"/>
      <c r="I52" s="35"/>
      <c r="J52" s="35"/>
      <c r="K52" s="35"/>
      <c r="L52" s="97"/>
      <c r="S52" s="35"/>
      <c r="T52" s="35"/>
      <c r="U52" s="35"/>
      <c r="V52" s="35"/>
      <c r="W52" s="35"/>
      <c r="X52" s="35"/>
      <c r="Y52" s="35"/>
      <c r="Z52" s="35"/>
      <c r="AA52" s="35"/>
      <c r="AB52" s="35"/>
      <c r="AC52" s="35"/>
      <c r="AD52" s="35"/>
      <c r="AE52" s="35"/>
    </row>
    <row r="53" spans="1:31" s="1" customFormat="1" ht="12" customHeight="1">
      <c r="B53" s="23"/>
      <c r="C53" s="30" t="s">
        <v>137</v>
      </c>
      <c r="L53" s="23"/>
    </row>
    <row r="54" spans="1:31" s="1" customFormat="1" ht="16.5" customHeight="1">
      <c r="B54" s="23"/>
      <c r="E54" s="352" t="s">
        <v>138</v>
      </c>
      <c r="F54" s="326"/>
      <c r="G54" s="326"/>
      <c r="H54" s="326"/>
      <c r="L54" s="23"/>
    </row>
    <row r="55" spans="1:31" s="1" customFormat="1" ht="12" customHeight="1">
      <c r="B55" s="23"/>
      <c r="C55" s="30" t="s">
        <v>139</v>
      </c>
      <c r="L55" s="23"/>
    </row>
    <row r="56" spans="1:31" s="2" customFormat="1" ht="16.5" customHeight="1">
      <c r="A56" s="35"/>
      <c r="B56" s="36"/>
      <c r="C56" s="35"/>
      <c r="D56" s="35"/>
      <c r="E56" s="355" t="s">
        <v>7443</v>
      </c>
      <c r="F56" s="351"/>
      <c r="G56" s="351"/>
      <c r="H56" s="351"/>
      <c r="I56" s="35"/>
      <c r="J56" s="35"/>
      <c r="K56" s="35"/>
      <c r="L56" s="97"/>
      <c r="S56" s="35"/>
      <c r="T56" s="35"/>
      <c r="U56" s="35"/>
      <c r="V56" s="35"/>
      <c r="W56" s="35"/>
      <c r="X56" s="35"/>
      <c r="Y56" s="35"/>
      <c r="Z56" s="35"/>
      <c r="AA56" s="35"/>
      <c r="AB56" s="35"/>
      <c r="AC56" s="35"/>
      <c r="AD56" s="35"/>
      <c r="AE56" s="35"/>
    </row>
    <row r="57" spans="1:31" s="2" customFormat="1" ht="12" customHeight="1">
      <c r="A57" s="35"/>
      <c r="B57" s="36"/>
      <c r="C57" s="30" t="s">
        <v>7444</v>
      </c>
      <c r="D57" s="35"/>
      <c r="E57" s="35"/>
      <c r="F57" s="35"/>
      <c r="G57" s="35"/>
      <c r="H57" s="35"/>
      <c r="I57" s="35"/>
      <c r="J57" s="35"/>
      <c r="K57" s="35"/>
      <c r="L57" s="97"/>
      <c r="S57" s="35"/>
      <c r="T57" s="35"/>
      <c r="U57" s="35"/>
      <c r="V57" s="35"/>
      <c r="W57" s="35"/>
      <c r="X57" s="35"/>
      <c r="Y57" s="35"/>
      <c r="Z57" s="35"/>
      <c r="AA57" s="35"/>
      <c r="AB57" s="35"/>
      <c r="AC57" s="35"/>
      <c r="AD57" s="35"/>
      <c r="AE57" s="35"/>
    </row>
    <row r="58" spans="1:31" s="2" customFormat="1" ht="16.5" customHeight="1">
      <c r="A58" s="35"/>
      <c r="B58" s="36"/>
      <c r="C58" s="35"/>
      <c r="D58" s="35"/>
      <c r="E58" s="347" t="str">
        <f>E13</f>
        <v>03 - záložní zdroj O2</v>
      </c>
      <c r="F58" s="351"/>
      <c r="G58" s="351"/>
      <c r="H58" s="351"/>
      <c r="I58" s="35"/>
      <c r="J58" s="35"/>
      <c r="K58" s="35"/>
      <c r="L58" s="97"/>
      <c r="S58" s="35"/>
      <c r="T58" s="35"/>
      <c r="U58" s="35"/>
      <c r="V58" s="35"/>
      <c r="W58" s="35"/>
      <c r="X58" s="35"/>
      <c r="Y58" s="35"/>
      <c r="Z58" s="35"/>
      <c r="AA58" s="35"/>
      <c r="AB58" s="35"/>
      <c r="AC58" s="35"/>
      <c r="AD58" s="35"/>
      <c r="AE58" s="35"/>
    </row>
    <row r="59" spans="1:31" s="2" customFormat="1" ht="6.95" customHeight="1">
      <c r="A59" s="35"/>
      <c r="B59" s="36"/>
      <c r="C59" s="35"/>
      <c r="D59" s="35"/>
      <c r="E59" s="35"/>
      <c r="F59" s="35"/>
      <c r="G59" s="35"/>
      <c r="H59" s="35"/>
      <c r="I59" s="35"/>
      <c r="J59" s="35"/>
      <c r="K59" s="35"/>
      <c r="L59" s="97"/>
      <c r="S59" s="35"/>
      <c r="T59" s="35"/>
      <c r="U59" s="35"/>
      <c r="V59" s="35"/>
      <c r="W59" s="35"/>
      <c r="X59" s="35"/>
      <c r="Y59" s="35"/>
      <c r="Z59" s="35"/>
      <c r="AA59" s="35"/>
      <c r="AB59" s="35"/>
      <c r="AC59" s="35"/>
      <c r="AD59" s="35"/>
      <c r="AE59" s="35"/>
    </row>
    <row r="60" spans="1:31" s="2" customFormat="1" ht="12" customHeight="1">
      <c r="A60" s="35"/>
      <c r="B60" s="36"/>
      <c r="C60" s="30" t="s">
        <v>22</v>
      </c>
      <c r="D60" s="35"/>
      <c r="E60" s="35"/>
      <c r="F60" s="28" t="str">
        <f>F16</f>
        <v>České Budějovice</v>
      </c>
      <c r="G60" s="35"/>
      <c r="H60" s="35"/>
      <c r="I60" s="30" t="s">
        <v>24</v>
      </c>
      <c r="J60" s="53" t="str">
        <f>IF(J16="","",J16)</f>
        <v>25. 1. 2020</v>
      </c>
      <c r="K60" s="35"/>
      <c r="L60" s="97"/>
      <c r="S60" s="35"/>
      <c r="T60" s="35"/>
      <c r="U60" s="35"/>
      <c r="V60" s="35"/>
      <c r="W60" s="35"/>
      <c r="X60" s="35"/>
      <c r="Y60" s="35"/>
      <c r="Z60" s="35"/>
      <c r="AA60" s="35"/>
      <c r="AB60" s="35"/>
      <c r="AC60" s="35"/>
      <c r="AD60" s="35"/>
      <c r="AE60" s="35"/>
    </row>
    <row r="61" spans="1:31" s="2" customFormat="1" ht="6.95" customHeight="1">
      <c r="A61" s="35"/>
      <c r="B61" s="36"/>
      <c r="C61" s="35"/>
      <c r="D61" s="35"/>
      <c r="E61" s="35"/>
      <c r="F61" s="35"/>
      <c r="G61" s="35"/>
      <c r="H61" s="35"/>
      <c r="I61" s="35"/>
      <c r="J61" s="35"/>
      <c r="K61" s="35"/>
      <c r="L61" s="97"/>
      <c r="S61" s="35"/>
      <c r="T61" s="35"/>
      <c r="U61" s="35"/>
      <c r="V61" s="35"/>
      <c r="W61" s="35"/>
      <c r="X61" s="35"/>
      <c r="Y61" s="35"/>
      <c r="Z61" s="35"/>
      <c r="AA61" s="35"/>
      <c r="AB61" s="35"/>
      <c r="AC61" s="35"/>
      <c r="AD61" s="35"/>
      <c r="AE61" s="35"/>
    </row>
    <row r="62" spans="1:31" s="2" customFormat="1" ht="25.7" customHeight="1">
      <c r="A62" s="35"/>
      <c r="B62" s="36"/>
      <c r="C62" s="30" t="s">
        <v>26</v>
      </c>
      <c r="D62" s="35"/>
      <c r="E62" s="35"/>
      <c r="F62" s="28" t="str">
        <f>E19</f>
        <v xml:space="preserve"> </v>
      </c>
      <c r="G62" s="35"/>
      <c r="H62" s="35"/>
      <c r="I62" s="30" t="s">
        <v>32</v>
      </c>
      <c r="J62" s="33" t="str">
        <f>E25</f>
        <v>ATELIER G+G s.r.o.</v>
      </c>
      <c r="K62" s="35"/>
      <c r="L62" s="97"/>
      <c r="S62" s="35"/>
      <c r="T62" s="35"/>
      <c r="U62" s="35"/>
      <c r="V62" s="35"/>
      <c r="W62" s="35"/>
      <c r="X62" s="35"/>
      <c r="Y62" s="35"/>
      <c r="Z62" s="35"/>
      <c r="AA62" s="35"/>
      <c r="AB62" s="35"/>
      <c r="AC62" s="35"/>
      <c r="AD62" s="35"/>
      <c r="AE62" s="35"/>
    </row>
    <row r="63" spans="1:31" s="2" customFormat="1" ht="15.2" customHeight="1">
      <c r="A63" s="35"/>
      <c r="B63" s="36"/>
      <c r="C63" s="30" t="s">
        <v>30</v>
      </c>
      <c r="D63" s="35"/>
      <c r="E63" s="35"/>
      <c r="F63" s="28" t="str">
        <f>IF(E22="","",E22)</f>
        <v>Vyplň údaj</v>
      </c>
      <c r="G63" s="35"/>
      <c r="H63" s="35"/>
      <c r="I63" s="30" t="s">
        <v>35</v>
      </c>
      <c r="J63" s="33" t="str">
        <f>E28</f>
        <v xml:space="preserve"> </v>
      </c>
      <c r="K63" s="35"/>
      <c r="L63" s="97"/>
      <c r="S63" s="35"/>
      <c r="T63" s="35"/>
      <c r="U63" s="35"/>
      <c r="V63" s="35"/>
      <c r="W63" s="35"/>
      <c r="X63" s="35"/>
      <c r="Y63" s="35"/>
      <c r="Z63" s="35"/>
      <c r="AA63" s="35"/>
      <c r="AB63" s="35"/>
      <c r="AC63" s="35"/>
      <c r="AD63" s="35"/>
      <c r="AE63" s="35"/>
    </row>
    <row r="64" spans="1:31" s="2" customFormat="1" ht="10.35" customHeight="1">
      <c r="A64" s="35"/>
      <c r="B64" s="36"/>
      <c r="C64" s="35"/>
      <c r="D64" s="35"/>
      <c r="E64" s="35"/>
      <c r="F64" s="35"/>
      <c r="G64" s="35"/>
      <c r="H64" s="35"/>
      <c r="I64" s="35"/>
      <c r="J64" s="35"/>
      <c r="K64" s="35"/>
      <c r="L64" s="97"/>
      <c r="S64" s="35"/>
      <c r="T64" s="35"/>
      <c r="U64" s="35"/>
      <c r="V64" s="35"/>
      <c r="W64" s="35"/>
      <c r="X64" s="35"/>
      <c r="Y64" s="35"/>
      <c r="Z64" s="35"/>
      <c r="AA64" s="35"/>
      <c r="AB64" s="35"/>
      <c r="AC64" s="35"/>
      <c r="AD64" s="35"/>
      <c r="AE64" s="35"/>
    </row>
    <row r="65" spans="1:47" s="2" customFormat="1" ht="29.25" customHeight="1">
      <c r="A65" s="35"/>
      <c r="B65" s="36"/>
      <c r="C65" s="111" t="s">
        <v>142</v>
      </c>
      <c r="D65" s="105"/>
      <c r="E65" s="105"/>
      <c r="F65" s="105"/>
      <c r="G65" s="105"/>
      <c r="H65" s="105"/>
      <c r="I65" s="105"/>
      <c r="J65" s="112" t="s">
        <v>143</v>
      </c>
      <c r="K65" s="105"/>
      <c r="L65" s="97"/>
      <c r="S65" s="35"/>
      <c r="T65" s="35"/>
      <c r="U65" s="35"/>
      <c r="V65" s="35"/>
      <c r="W65" s="35"/>
      <c r="X65" s="35"/>
      <c r="Y65" s="35"/>
      <c r="Z65" s="35"/>
      <c r="AA65" s="35"/>
      <c r="AB65" s="35"/>
      <c r="AC65" s="35"/>
      <c r="AD65" s="35"/>
      <c r="AE65" s="35"/>
    </row>
    <row r="66" spans="1:47" s="2" customFormat="1" ht="10.35" customHeight="1">
      <c r="A66" s="35"/>
      <c r="B66" s="36"/>
      <c r="C66" s="35"/>
      <c r="D66" s="35"/>
      <c r="E66" s="35"/>
      <c r="F66" s="35"/>
      <c r="G66" s="35"/>
      <c r="H66" s="35"/>
      <c r="I66" s="35"/>
      <c r="J66" s="35"/>
      <c r="K66" s="35"/>
      <c r="L66" s="97"/>
      <c r="S66" s="35"/>
      <c r="T66" s="35"/>
      <c r="U66" s="35"/>
      <c r="V66" s="35"/>
      <c r="W66" s="35"/>
      <c r="X66" s="35"/>
      <c r="Y66" s="35"/>
      <c r="Z66" s="35"/>
      <c r="AA66" s="35"/>
      <c r="AB66" s="35"/>
      <c r="AC66" s="35"/>
      <c r="AD66" s="35"/>
      <c r="AE66" s="35"/>
    </row>
    <row r="67" spans="1:47" s="2" customFormat="1" ht="22.9" customHeight="1">
      <c r="A67" s="35"/>
      <c r="B67" s="36"/>
      <c r="C67" s="113" t="s">
        <v>70</v>
      </c>
      <c r="D67" s="35"/>
      <c r="E67" s="35"/>
      <c r="F67" s="35"/>
      <c r="G67" s="35"/>
      <c r="H67" s="35"/>
      <c r="I67" s="35"/>
      <c r="J67" s="69">
        <f>J93</f>
        <v>0</v>
      </c>
      <c r="K67" s="35"/>
      <c r="L67" s="97"/>
      <c r="S67" s="35"/>
      <c r="T67" s="35"/>
      <c r="U67" s="35"/>
      <c r="V67" s="35"/>
      <c r="W67" s="35"/>
      <c r="X67" s="35"/>
      <c r="Y67" s="35"/>
      <c r="Z67" s="35"/>
      <c r="AA67" s="35"/>
      <c r="AB67" s="35"/>
      <c r="AC67" s="35"/>
      <c r="AD67" s="35"/>
      <c r="AE67" s="35"/>
      <c r="AU67" s="20" t="s">
        <v>144</v>
      </c>
    </row>
    <row r="68" spans="1:47" s="9" customFormat="1" ht="24.95" customHeight="1">
      <c r="B68" s="114"/>
      <c r="D68" s="115" t="s">
        <v>176</v>
      </c>
      <c r="E68" s="116"/>
      <c r="F68" s="116"/>
      <c r="G68" s="116"/>
      <c r="H68" s="116"/>
      <c r="I68" s="116"/>
      <c r="J68" s="117">
        <f>J94</f>
        <v>0</v>
      </c>
      <c r="L68" s="114"/>
    </row>
    <row r="69" spans="1:47" s="10" customFormat="1" ht="19.899999999999999" customHeight="1">
      <c r="B69" s="118"/>
      <c r="D69" s="119" t="s">
        <v>7446</v>
      </c>
      <c r="E69" s="120"/>
      <c r="F69" s="120"/>
      <c r="G69" s="120"/>
      <c r="H69" s="120"/>
      <c r="I69" s="120"/>
      <c r="J69" s="121">
        <f>J95</f>
        <v>0</v>
      </c>
      <c r="L69" s="118"/>
    </row>
    <row r="70" spans="1:47" s="2" customFormat="1" ht="21.75" customHeight="1">
      <c r="A70" s="35"/>
      <c r="B70" s="36"/>
      <c r="C70" s="35"/>
      <c r="D70" s="35"/>
      <c r="E70" s="35"/>
      <c r="F70" s="35"/>
      <c r="G70" s="35"/>
      <c r="H70" s="35"/>
      <c r="I70" s="35"/>
      <c r="J70" s="35"/>
      <c r="K70" s="35"/>
      <c r="L70" s="97"/>
      <c r="S70" s="35"/>
      <c r="T70" s="35"/>
      <c r="U70" s="35"/>
      <c r="V70" s="35"/>
      <c r="W70" s="35"/>
      <c r="X70" s="35"/>
      <c r="Y70" s="35"/>
      <c r="Z70" s="35"/>
      <c r="AA70" s="35"/>
      <c r="AB70" s="35"/>
      <c r="AC70" s="35"/>
      <c r="AD70" s="35"/>
      <c r="AE70" s="35"/>
    </row>
    <row r="71" spans="1:47" s="2" customFormat="1" ht="6.95" customHeight="1">
      <c r="A71" s="35"/>
      <c r="B71" s="45"/>
      <c r="C71" s="46"/>
      <c r="D71" s="46"/>
      <c r="E71" s="46"/>
      <c r="F71" s="46"/>
      <c r="G71" s="46"/>
      <c r="H71" s="46"/>
      <c r="I71" s="46"/>
      <c r="J71" s="46"/>
      <c r="K71" s="46"/>
      <c r="L71" s="97"/>
      <c r="S71" s="35"/>
      <c r="T71" s="35"/>
      <c r="U71" s="35"/>
      <c r="V71" s="35"/>
      <c r="W71" s="35"/>
      <c r="X71" s="35"/>
      <c r="Y71" s="35"/>
      <c r="Z71" s="35"/>
      <c r="AA71" s="35"/>
      <c r="AB71" s="35"/>
      <c r="AC71" s="35"/>
      <c r="AD71" s="35"/>
      <c r="AE71" s="35"/>
    </row>
    <row r="75" spans="1:47" s="2" customFormat="1" ht="6.95" customHeight="1">
      <c r="A75" s="35"/>
      <c r="B75" s="47"/>
      <c r="C75" s="48"/>
      <c r="D75" s="48"/>
      <c r="E75" s="48"/>
      <c r="F75" s="48"/>
      <c r="G75" s="48"/>
      <c r="H75" s="48"/>
      <c r="I75" s="48"/>
      <c r="J75" s="48"/>
      <c r="K75" s="48"/>
      <c r="L75" s="97"/>
      <c r="S75" s="35"/>
      <c r="T75" s="35"/>
      <c r="U75" s="35"/>
      <c r="V75" s="35"/>
      <c r="W75" s="35"/>
      <c r="X75" s="35"/>
      <c r="Y75" s="35"/>
      <c r="Z75" s="35"/>
      <c r="AA75" s="35"/>
      <c r="AB75" s="35"/>
      <c r="AC75" s="35"/>
      <c r="AD75" s="35"/>
      <c r="AE75" s="35"/>
    </row>
    <row r="76" spans="1:47" s="2" customFormat="1" ht="24.95" customHeight="1">
      <c r="A76" s="35"/>
      <c r="B76" s="36"/>
      <c r="C76" s="24" t="s">
        <v>180</v>
      </c>
      <c r="D76" s="35"/>
      <c r="E76" s="35"/>
      <c r="F76" s="35"/>
      <c r="G76" s="35"/>
      <c r="H76" s="35"/>
      <c r="I76" s="35"/>
      <c r="J76" s="35"/>
      <c r="K76" s="35"/>
      <c r="L76" s="97"/>
      <c r="S76" s="35"/>
      <c r="T76" s="35"/>
      <c r="U76" s="35"/>
      <c r="V76" s="35"/>
      <c r="W76" s="35"/>
      <c r="X76" s="35"/>
      <c r="Y76" s="35"/>
      <c r="Z76" s="35"/>
      <c r="AA76" s="35"/>
      <c r="AB76" s="35"/>
      <c r="AC76" s="35"/>
      <c r="AD76" s="35"/>
      <c r="AE76" s="35"/>
    </row>
    <row r="77" spans="1:47" s="2" customFormat="1" ht="6.95" customHeight="1">
      <c r="A77" s="35"/>
      <c r="B77" s="36"/>
      <c r="C77" s="35"/>
      <c r="D77" s="35"/>
      <c r="E77" s="35"/>
      <c r="F77" s="35"/>
      <c r="G77" s="35"/>
      <c r="H77" s="35"/>
      <c r="I77" s="35"/>
      <c r="J77" s="35"/>
      <c r="K77" s="35"/>
      <c r="L77" s="97"/>
      <c r="S77" s="35"/>
      <c r="T77" s="35"/>
      <c r="U77" s="35"/>
      <c r="V77" s="35"/>
      <c r="W77" s="35"/>
      <c r="X77" s="35"/>
      <c r="Y77" s="35"/>
      <c r="Z77" s="35"/>
      <c r="AA77" s="35"/>
      <c r="AB77" s="35"/>
      <c r="AC77" s="35"/>
      <c r="AD77" s="35"/>
      <c r="AE77" s="35"/>
    </row>
    <row r="78" spans="1:47" s="2" customFormat="1" ht="12" customHeight="1">
      <c r="A78" s="35"/>
      <c r="B78" s="36"/>
      <c r="C78" s="30" t="s">
        <v>17</v>
      </c>
      <c r="D78" s="35"/>
      <c r="E78" s="35"/>
      <c r="F78" s="35"/>
      <c r="G78" s="35"/>
      <c r="H78" s="35"/>
      <c r="I78" s="35"/>
      <c r="J78" s="35"/>
      <c r="K78" s="35"/>
      <c r="L78" s="97"/>
      <c r="S78" s="35"/>
      <c r="T78" s="35"/>
      <c r="U78" s="35"/>
      <c r="V78" s="35"/>
      <c r="W78" s="35"/>
      <c r="X78" s="35"/>
      <c r="Y78" s="35"/>
      <c r="Z78" s="35"/>
      <c r="AA78" s="35"/>
      <c r="AB78" s="35"/>
      <c r="AC78" s="35"/>
      <c r="AD78" s="35"/>
      <c r="AE78" s="35"/>
    </row>
    <row r="79" spans="1:47" s="2" customFormat="1" ht="23.25" customHeight="1">
      <c r="A79" s="35"/>
      <c r="B79" s="36"/>
      <c r="C79" s="35"/>
      <c r="D79" s="35"/>
      <c r="E79" s="352" t="str">
        <f>E7</f>
        <v>Přístavba, nástavba a stavební úpravy pavilonu C-A na oddělení Hemodialýzy a Gastroskopie Nemocnice České Budějovice a.s</v>
      </c>
      <c r="F79" s="353"/>
      <c r="G79" s="353"/>
      <c r="H79" s="353"/>
      <c r="I79" s="35"/>
      <c r="J79" s="35"/>
      <c r="K79" s="35"/>
      <c r="L79" s="97"/>
      <c r="S79" s="35"/>
      <c r="T79" s="35"/>
      <c r="U79" s="35"/>
      <c r="V79" s="35"/>
      <c r="W79" s="35"/>
      <c r="X79" s="35"/>
      <c r="Y79" s="35"/>
      <c r="Z79" s="35"/>
      <c r="AA79" s="35"/>
      <c r="AB79" s="35"/>
      <c r="AC79" s="35"/>
      <c r="AD79" s="35"/>
      <c r="AE79" s="35"/>
    </row>
    <row r="80" spans="1:47" s="1" customFormat="1" ht="12" customHeight="1">
      <c r="B80" s="23"/>
      <c r="C80" s="30" t="s">
        <v>137</v>
      </c>
      <c r="L80" s="23"/>
    </row>
    <row r="81" spans="1:65" s="1" customFormat="1" ht="16.5" customHeight="1">
      <c r="B81" s="23"/>
      <c r="E81" s="352" t="s">
        <v>138</v>
      </c>
      <c r="F81" s="326"/>
      <c r="G81" s="326"/>
      <c r="H81" s="326"/>
      <c r="L81" s="23"/>
    </row>
    <row r="82" spans="1:65" s="1" customFormat="1" ht="12" customHeight="1">
      <c r="B82" s="23"/>
      <c r="C82" s="30" t="s">
        <v>139</v>
      </c>
      <c r="L82" s="23"/>
    </row>
    <row r="83" spans="1:65" s="2" customFormat="1" ht="16.5" customHeight="1">
      <c r="A83" s="35"/>
      <c r="B83" s="36"/>
      <c r="C83" s="35"/>
      <c r="D83" s="35"/>
      <c r="E83" s="355" t="s">
        <v>7443</v>
      </c>
      <c r="F83" s="351"/>
      <c r="G83" s="351"/>
      <c r="H83" s="351"/>
      <c r="I83" s="35"/>
      <c r="J83" s="35"/>
      <c r="K83" s="35"/>
      <c r="L83" s="97"/>
      <c r="S83" s="35"/>
      <c r="T83" s="35"/>
      <c r="U83" s="35"/>
      <c r="V83" s="35"/>
      <c r="W83" s="35"/>
      <c r="X83" s="35"/>
      <c r="Y83" s="35"/>
      <c r="Z83" s="35"/>
      <c r="AA83" s="35"/>
      <c r="AB83" s="35"/>
      <c r="AC83" s="35"/>
      <c r="AD83" s="35"/>
      <c r="AE83" s="35"/>
    </row>
    <row r="84" spans="1:65" s="2" customFormat="1" ht="12" customHeight="1">
      <c r="A84" s="35"/>
      <c r="B84" s="36"/>
      <c r="C84" s="30" t="s">
        <v>7444</v>
      </c>
      <c r="D84" s="35"/>
      <c r="E84" s="35"/>
      <c r="F84" s="35"/>
      <c r="G84" s="35"/>
      <c r="H84" s="35"/>
      <c r="I84" s="35"/>
      <c r="J84" s="35"/>
      <c r="K84" s="35"/>
      <c r="L84" s="97"/>
      <c r="S84" s="35"/>
      <c r="T84" s="35"/>
      <c r="U84" s="35"/>
      <c r="V84" s="35"/>
      <c r="W84" s="35"/>
      <c r="X84" s="35"/>
      <c r="Y84" s="35"/>
      <c r="Z84" s="35"/>
      <c r="AA84" s="35"/>
      <c r="AB84" s="35"/>
      <c r="AC84" s="35"/>
      <c r="AD84" s="35"/>
      <c r="AE84" s="35"/>
    </row>
    <row r="85" spans="1:65" s="2" customFormat="1" ht="16.5" customHeight="1">
      <c r="A85" s="35"/>
      <c r="B85" s="36"/>
      <c r="C85" s="35"/>
      <c r="D85" s="35"/>
      <c r="E85" s="347" t="str">
        <f>E13</f>
        <v>03 - záložní zdroj O2</v>
      </c>
      <c r="F85" s="351"/>
      <c r="G85" s="351"/>
      <c r="H85" s="351"/>
      <c r="I85" s="35"/>
      <c r="J85" s="35"/>
      <c r="K85" s="35"/>
      <c r="L85" s="97"/>
      <c r="S85" s="35"/>
      <c r="T85" s="35"/>
      <c r="U85" s="35"/>
      <c r="V85" s="35"/>
      <c r="W85" s="35"/>
      <c r="X85" s="35"/>
      <c r="Y85" s="35"/>
      <c r="Z85" s="35"/>
      <c r="AA85" s="35"/>
      <c r="AB85" s="35"/>
      <c r="AC85" s="35"/>
      <c r="AD85" s="35"/>
      <c r="AE85" s="35"/>
    </row>
    <row r="86" spans="1:65" s="2" customFormat="1" ht="6.95" customHeight="1">
      <c r="A86" s="35"/>
      <c r="B86" s="36"/>
      <c r="C86" s="35"/>
      <c r="D86" s="35"/>
      <c r="E86" s="35"/>
      <c r="F86" s="35"/>
      <c r="G86" s="35"/>
      <c r="H86" s="35"/>
      <c r="I86" s="35"/>
      <c r="J86" s="35"/>
      <c r="K86" s="35"/>
      <c r="L86" s="97"/>
      <c r="S86" s="35"/>
      <c r="T86" s="35"/>
      <c r="U86" s="35"/>
      <c r="V86" s="35"/>
      <c r="W86" s="35"/>
      <c r="X86" s="35"/>
      <c r="Y86" s="35"/>
      <c r="Z86" s="35"/>
      <c r="AA86" s="35"/>
      <c r="AB86" s="35"/>
      <c r="AC86" s="35"/>
      <c r="AD86" s="35"/>
      <c r="AE86" s="35"/>
    </row>
    <row r="87" spans="1:65" s="2" customFormat="1" ht="12" customHeight="1">
      <c r="A87" s="35"/>
      <c r="B87" s="36"/>
      <c r="C87" s="30" t="s">
        <v>22</v>
      </c>
      <c r="D87" s="35"/>
      <c r="E87" s="35"/>
      <c r="F87" s="28" t="str">
        <f>F16</f>
        <v>České Budějovice</v>
      </c>
      <c r="G87" s="35"/>
      <c r="H87" s="35"/>
      <c r="I87" s="30" t="s">
        <v>24</v>
      </c>
      <c r="J87" s="53" t="str">
        <f>IF(J16="","",J16)</f>
        <v>25. 1. 2020</v>
      </c>
      <c r="K87" s="35"/>
      <c r="L87" s="97"/>
      <c r="S87" s="35"/>
      <c r="T87" s="35"/>
      <c r="U87" s="35"/>
      <c r="V87" s="35"/>
      <c r="W87" s="35"/>
      <c r="X87" s="35"/>
      <c r="Y87" s="35"/>
      <c r="Z87" s="35"/>
      <c r="AA87" s="35"/>
      <c r="AB87" s="35"/>
      <c r="AC87" s="35"/>
      <c r="AD87" s="35"/>
      <c r="AE87" s="35"/>
    </row>
    <row r="88" spans="1:65" s="2" customFormat="1" ht="6.9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65" s="2" customFormat="1" ht="25.7" customHeight="1">
      <c r="A89" s="35"/>
      <c r="B89" s="36"/>
      <c r="C89" s="30" t="s">
        <v>26</v>
      </c>
      <c r="D89" s="35"/>
      <c r="E89" s="35"/>
      <c r="F89" s="28" t="str">
        <f>E19</f>
        <v xml:space="preserve"> </v>
      </c>
      <c r="G89" s="35"/>
      <c r="H89" s="35"/>
      <c r="I89" s="30" t="s">
        <v>32</v>
      </c>
      <c r="J89" s="33" t="str">
        <f>E25</f>
        <v>ATELIER G+G s.r.o.</v>
      </c>
      <c r="K89" s="35"/>
      <c r="L89" s="97"/>
      <c r="S89" s="35"/>
      <c r="T89" s="35"/>
      <c r="U89" s="35"/>
      <c r="V89" s="35"/>
      <c r="W89" s="35"/>
      <c r="X89" s="35"/>
      <c r="Y89" s="35"/>
      <c r="Z89" s="35"/>
      <c r="AA89" s="35"/>
      <c r="AB89" s="35"/>
      <c r="AC89" s="35"/>
      <c r="AD89" s="35"/>
      <c r="AE89" s="35"/>
    </row>
    <row r="90" spans="1:65" s="2" customFormat="1" ht="15.2" customHeight="1">
      <c r="A90" s="35"/>
      <c r="B90" s="36"/>
      <c r="C90" s="30" t="s">
        <v>30</v>
      </c>
      <c r="D90" s="35"/>
      <c r="E90" s="35"/>
      <c r="F90" s="28" t="str">
        <f>IF(E22="","",E22)</f>
        <v>Vyplň údaj</v>
      </c>
      <c r="G90" s="35"/>
      <c r="H90" s="35"/>
      <c r="I90" s="30" t="s">
        <v>35</v>
      </c>
      <c r="J90" s="33" t="str">
        <f>E28</f>
        <v xml:space="preserve"> </v>
      </c>
      <c r="K90" s="35"/>
      <c r="L90" s="97"/>
      <c r="S90" s="35"/>
      <c r="T90" s="35"/>
      <c r="U90" s="35"/>
      <c r="V90" s="35"/>
      <c r="W90" s="35"/>
      <c r="X90" s="35"/>
      <c r="Y90" s="35"/>
      <c r="Z90" s="35"/>
      <c r="AA90" s="35"/>
      <c r="AB90" s="35"/>
      <c r="AC90" s="35"/>
      <c r="AD90" s="35"/>
      <c r="AE90" s="35"/>
    </row>
    <row r="91" spans="1:65" s="2" customFormat="1" ht="10.35" customHeight="1">
      <c r="A91" s="35"/>
      <c r="B91" s="36"/>
      <c r="C91" s="35"/>
      <c r="D91" s="35"/>
      <c r="E91" s="35"/>
      <c r="F91" s="35"/>
      <c r="G91" s="35"/>
      <c r="H91" s="35"/>
      <c r="I91" s="35"/>
      <c r="J91" s="35"/>
      <c r="K91" s="35"/>
      <c r="L91" s="97"/>
      <c r="S91" s="35"/>
      <c r="T91" s="35"/>
      <c r="U91" s="35"/>
      <c r="V91" s="35"/>
      <c r="W91" s="35"/>
      <c r="X91" s="35"/>
      <c r="Y91" s="35"/>
      <c r="Z91" s="35"/>
      <c r="AA91" s="35"/>
      <c r="AB91" s="35"/>
      <c r="AC91" s="35"/>
      <c r="AD91" s="35"/>
      <c r="AE91" s="35"/>
    </row>
    <row r="92" spans="1:65" s="11" customFormat="1" ht="29.25" customHeight="1">
      <c r="A92" s="122"/>
      <c r="B92" s="123"/>
      <c r="C92" s="124" t="s">
        <v>181</v>
      </c>
      <c r="D92" s="125" t="s">
        <v>57</v>
      </c>
      <c r="E92" s="125" t="s">
        <v>53</v>
      </c>
      <c r="F92" s="125" t="s">
        <v>54</v>
      </c>
      <c r="G92" s="125" t="s">
        <v>182</v>
      </c>
      <c r="H92" s="125" t="s">
        <v>183</v>
      </c>
      <c r="I92" s="125" t="s">
        <v>184</v>
      </c>
      <c r="J92" s="125" t="s">
        <v>143</v>
      </c>
      <c r="K92" s="126" t="s">
        <v>185</v>
      </c>
      <c r="L92" s="127"/>
      <c r="M92" s="60" t="s">
        <v>3</v>
      </c>
      <c r="N92" s="61" t="s">
        <v>42</v>
      </c>
      <c r="O92" s="61" t="s">
        <v>186</v>
      </c>
      <c r="P92" s="61" t="s">
        <v>187</v>
      </c>
      <c r="Q92" s="61" t="s">
        <v>188</v>
      </c>
      <c r="R92" s="61" t="s">
        <v>189</v>
      </c>
      <c r="S92" s="61" t="s">
        <v>190</v>
      </c>
      <c r="T92" s="62" t="s">
        <v>191</v>
      </c>
      <c r="U92" s="122"/>
      <c r="V92" s="122"/>
      <c r="W92" s="122"/>
      <c r="X92" s="122"/>
      <c r="Y92" s="122"/>
      <c r="Z92" s="122"/>
      <c r="AA92" s="122"/>
      <c r="AB92" s="122"/>
      <c r="AC92" s="122"/>
      <c r="AD92" s="122"/>
      <c r="AE92" s="122"/>
    </row>
    <row r="93" spans="1:65" s="2" customFormat="1" ht="22.9" customHeight="1">
      <c r="A93" s="35"/>
      <c r="B93" s="36"/>
      <c r="C93" s="67" t="s">
        <v>192</v>
      </c>
      <c r="D93" s="35"/>
      <c r="E93" s="35"/>
      <c r="F93" s="35"/>
      <c r="G93" s="35"/>
      <c r="H93" s="35"/>
      <c r="I93" s="35"/>
      <c r="J93" s="128">
        <f>BK93</f>
        <v>0</v>
      </c>
      <c r="K93" s="35"/>
      <c r="L93" s="36"/>
      <c r="M93" s="63"/>
      <c r="N93" s="54"/>
      <c r="O93" s="64"/>
      <c r="P93" s="129">
        <f>P94</f>
        <v>0</v>
      </c>
      <c r="Q93" s="64"/>
      <c r="R93" s="129">
        <f>R94</f>
        <v>0</v>
      </c>
      <c r="S93" s="64"/>
      <c r="T93" s="130">
        <f>T94</f>
        <v>0</v>
      </c>
      <c r="U93" s="35"/>
      <c r="V93" s="35"/>
      <c r="W93" s="35"/>
      <c r="X93" s="35"/>
      <c r="Y93" s="35"/>
      <c r="Z93" s="35"/>
      <c r="AA93" s="35"/>
      <c r="AB93" s="35"/>
      <c r="AC93" s="35"/>
      <c r="AD93" s="35"/>
      <c r="AE93" s="35"/>
      <c r="AT93" s="20" t="s">
        <v>71</v>
      </c>
      <c r="AU93" s="20" t="s">
        <v>144</v>
      </c>
      <c r="BK93" s="131">
        <f>BK94</f>
        <v>0</v>
      </c>
    </row>
    <row r="94" spans="1:65" s="12" customFormat="1" ht="25.9" customHeight="1">
      <c r="B94" s="132"/>
      <c r="D94" s="133" t="s">
        <v>71</v>
      </c>
      <c r="E94" s="134" t="s">
        <v>282</v>
      </c>
      <c r="F94" s="134" t="s">
        <v>4735</v>
      </c>
      <c r="I94" s="135"/>
      <c r="J94" s="136">
        <f>BK94</f>
        <v>0</v>
      </c>
      <c r="L94" s="132"/>
      <c r="M94" s="137"/>
      <c r="N94" s="138"/>
      <c r="O94" s="138"/>
      <c r="P94" s="139">
        <f>P95</f>
        <v>0</v>
      </c>
      <c r="Q94" s="138"/>
      <c r="R94" s="139">
        <f>R95</f>
        <v>0</v>
      </c>
      <c r="S94" s="138"/>
      <c r="T94" s="140">
        <f>T95</f>
        <v>0</v>
      </c>
      <c r="AR94" s="133" t="s">
        <v>109</v>
      </c>
      <c r="AT94" s="141" t="s">
        <v>71</v>
      </c>
      <c r="AU94" s="141" t="s">
        <v>72</v>
      </c>
      <c r="AY94" s="133" t="s">
        <v>195</v>
      </c>
      <c r="BK94" s="142">
        <f>BK95</f>
        <v>0</v>
      </c>
    </row>
    <row r="95" spans="1:65" s="12" customFormat="1" ht="22.9" customHeight="1">
      <c r="B95" s="132"/>
      <c r="D95" s="133" t="s">
        <v>71</v>
      </c>
      <c r="E95" s="143" t="s">
        <v>7447</v>
      </c>
      <c r="F95" s="143" t="s">
        <v>7448</v>
      </c>
      <c r="I95" s="135"/>
      <c r="J95" s="144">
        <f>BK95</f>
        <v>0</v>
      </c>
      <c r="L95" s="132"/>
      <c r="M95" s="137"/>
      <c r="N95" s="138"/>
      <c r="O95" s="138"/>
      <c r="P95" s="139">
        <f>SUM(P96:P110)</f>
        <v>0</v>
      </c>
      <c r="Q95" s="138"/>
      <c r="R95" s="139">
        <f>SUM(R96:R110)</f>
        <v>0</v>
      </c>
      <c r="S95" s="138"/>
      <c r="T95" s="140">
        <f>SUM(T96:T110)</f>
        <v>0</v>
      </c>
      <c r="AR95" s="133" t="s">
        <v>109</v>
      </c>
      <c r="AT95" s="141" t="s">
        <v>71</v>
      </c>
      <c r="AU95" s="141" t="s">
        <v>79</v>
      </c>
      <c r="AY95" s="133" t="s">
        <v>195</v>
      </c>
      <c r="BK95" s="142">
        <f>SUM(BK96:BK110)</f>
        <v>0</v>
      </c>
    </row>
    <row r="96" spans="1:65" s="2" customFormat="1" ht="14.45" customHeight="1">
      <c r="A96" s="35"/>
      <c r="B96" s="145"/>
      <c r="C96" s="146" t="s">
        <v>79</v>
      </c>
      <c r="D96" s="146" t="s">
        <v>197</v>
      </c>
      <c r="E96" s="147" t="s">
        <v>7453</v>
      </c>
      <c r="F96" s="148" t="s">
        <v>7454</v>
      </c>
      <c r="G96" s="149" t="s">
        <v>321</v>
      </c>
      <c r="H96" s="150">
        <v>10</v>
      </c>
      <c r="I96" s="151"/>
      <c r="J96" s="152">
        <f t="shared" ref="J96:J110" si="0">ROUND(I96*H96,2)</f>
        <v>0</v>
      </c>
      <c r="K96" s="148" t="s">
        <v>3</v>
      </c>
      <c r="L96" s="36"/>
      <c r="M96" s="153" t="s">
        <v>3</v>
      </c>
      <c r="N96" s="154" t="s">
        <v>43</v>
      </c>
      <c r="O96" s="56"/>
      <c r="P96" s="155">
        <f t="shared" ref="P96:P110" si="1">O96*H96</f>
        <v>0</v>
      </c>
      <c r="Q96" s="155">
        <v>0</v>
      </c>
      <c r="R96" s="155">
        <f t="shared" ref="R96:R110" si="2">Q96*H96</f>
        <v>0</v>
      </c>
      <c r="S96" s="155">
        <v>0</v>
      </c>
      <c r="T96" s="156">
        <f t="shared" ref="T96:T110" si="3">S96*H96</f>
        <v>0</v>
      </c>
      <c r="U96" s="35"/>
      <c r="V96" s="35"/>
      <c r="W96" s="35"/>
      <c r="X96" s="35"/>
      <c r="Y96" s="35"/>
      <c r="Z96" s="35"/>
      <c r="AA96" s="35"/>
      <c r="AB96" s="35"/>
      <c r="AC96" s="35"/>
      <c r="AD96" s="35"/>
      <c r="AE96" s="35"/>
      <c r="AR96" s="157" t="s">
        <v>202</v>
      </c>
      <c r="AT96" s="157" t="s">
        <v>197</v>
      </c>
      <c r="AU96" s="157" t="s">
        <v>81</v>
      </c>
      <c r="AY96" s="20" t="s">
        <v>195</v>
      </c>
      <c r="BE96" s="158">
        <f t="shared" ref="BE96:BE110" si="4">IF(N96="základní",J96,0)</f>
        <v>0</v>
      </c>
      <c r="BF96" s="158">
        <f t="shared" ref="BF96:BF110" si="5">IF(N96="snížená",J96,0)</f>
        <v>0</v>
      </c>
      <c r="BG96" s="158">
        <f t="shared" ref="BG96:BG110" si="6">IF(N96="zákl. přenesená",J96,0)</f>
        <v>0</v>
      </c>
      <c r="BH96" s="158">
        <f t="shared" ref="BH96:BH110" si="7">IF(N96="sníž. přenesená",J96,0)</f>
        <v>0</v>
      </c>
      <c r="BI96" s="158">
        <f t="shared" ref="BI96:BI110" si="8">IF(N96="nulová",J96,0)</f>
        <v>0</v>
      </c>
      <c r="BJ96" s="20" t="s">
        <v>79</v>
      </c>
      <c r="BK96" s="158">
        <f t="shared" ref="BK96:BK110" si="9">ROUND(I96*H96,2)</f>
        <v>0</v>
      </c>
      <c r="BL96" s="20" t="s">
        <v>202</v>
      </c>
      <c r="BM96" s="157" t="s">
        <v>81</v>
      </c>
    </row>
    <row r="97" spans="1:65" s="2" customFormat="1" ht="14.45" customHeight="1">
      <c r="A97" s="35"/>
      <c r="B97" s="145"/>
      <c r="C97" s="146" t="s">
        <v>81</v>
      </c>
      <c r="D97" s="146" t="s">
        <v>197</v>
      </c>
      <c r="E97" s="147" t="s">
        <v>7455</v>
      </c>
      <c r="F97" s="148" t="s">
        <v>7456</v>
      </c>
      <c r="G97" s="149" t="s">
        <v>321</v>
      </c>
      <c r="H97" s="150">
        <v>5</v>
      </c>
      <c r="I97" s="151"/>
      <c r="J97" s="152">
        <f t="shared" si="0"/>
        <v>0</v>
      </c>
      <c r="K97" s="148" t="s">
        <v>3</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202</v>
      </c>
      <c r="AT97" s="157" t="s">
        <v>197</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202</v>
      </c>
      <c r="BM97" s="157" t="s">
        <v>202</v>
      </c>
    </row>
    <row r="98" spans="1:65" s="2" customFormat="1" ht="14.45" customHeight="1">
      <c r="A98" s="35"/>
      <c r="B98" s="145"/>
      <c r="C98" s="146" t="s">
        <v>109</v>
      </c>
      <c r="D98" s="146" t="s">
        <v>197</v>
      </c>
      <c r="E98" s="147" t="s">
        <v>7461</v>
      </c>
      <c r="F98" s="148" t="s">
        <v>7462</v>
      </c>
      <c r="G98" s="149" t="s">
        <v>7463</v>
      </c>
      <c r="H98" s="150">
        <v>250</v>
      </c>
      <c r="I98" s="151"/>
      <c r="J98" s="152">
        <f t="shared" si="0"/>
        <v>0</v>
      </c>
      <c r="K98" s="148" t="s">
        <v>3</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202</v>
      </c>
      <c r="AT98" s="157" t="s">
        <v>197</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202</v>
      </c>
      <c r="BM98" s="157" t="s">
        <v>237</v>
      </c>
    </row>
    <row r="99" spans="1:65" s="2" customFormat="1" ht="14.45" customHeight="1">
      <c r="A99" s="35"/>
      <c r="B99" s="145"/>
      <c r="C99" s="146" t="s">
        <v>202</v>
      </c>
      <c r="D99" s="146" t="s">
        <v>197</v>
      </c>
      <c r="E99" s="147" t="s">
        <v>7466</v>
      </c>
      <c r="F99" s="148" t="s">
        <v>7467</v>
      </c>
      <c r="G99" s="149" t="s">
        <v>467</v>
      </c>
      <c r="H99" s="150">
        <v>2</v>
      </c>
      <c r="I99" s="151"/>
      <c r="J99" s="152">
        <f t="shared" si="0"/>
        <v>0</v>
      </c>
      <c r="K99" s="148" t="s">
        <v>3</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202</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202</v>
      </c>
      <c r="BM99" s="157" t="s">
        <v>249</v>
      </c>
    </row>
    <row r="100" spans="1:65" s="2" customFormat="1" ht="14.45" customHeight="1">
      <c r="A100" s="35"/>
      <c r="B100" s="145"/>
      <c r="C100" s="146" t="s">
        <v>231</v>
      </c>
      <c r="D100" s="146" t="s">
        <v>197</v>
      </c>
      <c r="E100" s="147" t="s">
        <v>7555</v>
      </c>
      <c r="F100" s="148" t="s">
        <v>7556</v>
      </c>
      <c r="G100" s="149" t="s">
        <v>467</v>
      </c>
      <c r="H100" s="150">
        <v>12</v>
      </c>
      <c r="I100" s="151"/>
      <c r="J100" s="152">
        <f t="shared" si="0"/>
        <v>0</v>
      </c>
      <c r="K100" s="148" t="s">
        <v>3</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202</v>
      </c>
      <c r="AT100" s="157" t="s">
        <v>197</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202</v>
      </c>
      <c r="BM100" s="157" t="s">
        <v>120</v>
      </c>
    </row>
    <row r="101" spans="1:65" s="2" customFormat="1" ht="14.45" customHeight="1">
      <c r="A101" s="35"/>
      <c r="B101" s="145"/>
      <c r="C101" s="146" t="s">
        <v>237</v>
      </c>
      <c r="D101" s="146" t="s">
        <v>197</v>
      </c>
      <c r="E101" s="147" t="s">
        <v>7557</v>
      </c>
      <c r="F101" s="148" t="s">
        <v>7479</v>
      </c>
      <c r="G101" s="149" t="s">
        <v>467</v>
      </c>
      <c r="H101" s="150">
        <v>12</v>
      </c>
      <c r="I101" s="151"/>
      <c r="J101" s="152">
        <f t="shared" si="0"/>
        <v>0</v>
      </c>
      <c r="K101" s="148" t="s">
        <v>3</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202</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269</v>
      </c>
    </row>
    <row r="102" spans="1:65" s="2" customFormat="1" ht="14.45" customHeight="1">
      <c r="A102" s="35"/>
      <c r="B102" s="145"/>
      <c r="C102" s="146" t="s">
        <v>244</v>
      </c>
      <c r="D102" s="146" t="s">
        <v>197</v>
      </c>
      <c r="E102" s="147" t="s">
        <v>7484</v>
      </c>
      <c r="F102" s="148" t="s">
        <v>7485</v>
      </c>
      <c r="G102" s="149" t="s">
        <v>321</v>
      </c>
      <c r="H102" s="150">
        <v>15</v>
      </c>
      <c r="I102" s="151"/>
      <c r="J102" s="152">
        <f t="shared" si="0"/>
        <v>0</v>
      </c>
      <c r="K102" s="148" t="s">
        <v>3</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281</v>
      </c>
    </row>
    <row r="103" spans="1:65" s="2" customFormat="1" ht="14.45" customHeight="1">
      <c r="A103" s="35"/>
      <c r="B103" s="145"/>
      <c r="C103" s="146" t="s">
        <v>249</v>
      </c>
      <c r="D103" s="146" t="s">
        <v>197</v>
      </c>
      <c r="E103" s="147" t="s">
        <v>7558</v>
      </c>
      <c r="F103" s="148" t="s">
        <v>7559</v>
      </c>
      <c r="G103" s="149" t="s">
        <v>321</v>
      </c>
      <c r="H103" s="150">
        <v>15</v>
      </c>
      <c r="I103" s="151"/>
      <c r="J103" s="152">
        <f t="shared" si="0"/>
        <v>0</v>
      </c>
      <c r="K103" s="148" t="s">
        <v>3</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81</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292</v>
      </c>
    </row>
    <row r="104" spans="1:65" s="2" customFormat="1" ht="14.45" customHeight="1">
      <c r="A104" s="35"/>
      <c r="B104" s="145"/>
      <c r="C104" s="146" t="s">
        <v>254</v>
      </c>
      <c r="D104" s="146" t="s">
        <v>197</v>
      </c>
      <c r="E104" s="147" t="s">
        <v>7560</v>
      </c>
      <c r="F104" s="148" t="s">
        <v>7561</v>
      </c>
      <c r="G104" s="149" t="s">
        <v>467</v>
      </c>
      <c r="H104" s="150">
        <v>1</v>
      </c>
      <c r="I104" s="151"/>
      <c r="J104" s="152">
        <f t="shared" si="0"/>
        <v>0</v>
      </c>
      <c r="K104" s="148" t="s">
        <v>3</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81</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308</v>
      </c>
    </row>
    <row r="105" spans="1:65" s="2" customFormat="1" ht="14.45" customHeight="1">
      <c r="A105" s="35"/>
      <c r="B105" s="145"/>
      <c r="C105" s="146" t="s">
        <v>120</v>
      </c>
      <c r="D105" s="146" t="s">
        <v>197</v>
      </c>
      <c r="E105" s="147" t="s">
        <v>7488</v>
      </c>
      <c r="F105" s="148" t="s">
        <v>7489</v>
      </c>
      <c r="G105" s="149" t="s">
        <v>321</v>
      </c>
      <c r="H105" s="150">
        <v>15</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81</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318</v>
      </c>
    </row>
    <row r="106" spans="1:65" s="2" customFormat="1" ht="37.9" customHeight="1">
      <c r="A106" s="35"/>
      <c r="B106" s="145"/>
      <c r="C106" s="146" t="s">
        <v>123</v>
      </c>
      <c r="D106" s="146" t="s">
        <v>197</v>
      </c>
      <c r="E106" s="147" t="s">
        <v>7573</v>
      </c>
      <c r="F106" s="148" t="s">
        <v>7574</v>
      </c>
      <c r="G106" s="149" t="s">
        <v>467</v>
      </c>
      <c r="H106" s="150">
        <v>1</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81</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331</v>
      </c>
    </row>
    <row r="107" spans="1:65" s="2" customFormat="1" ht="14.45" customHeight="1">
      <c r="A107" s="35"/>
      <c r="B107" s="145"/>
      <c r="C107" s="146" t="s">
        <v>269</v>
      </c>
      <c r="D107" s="146" t="s">
        <v>197</v>
      </c>
      <c r="E107" s="147" t="s">
        <v>7500</v>
      </c>
      <c r="F107" s="148" t="s">
        <v>7501</v>
      </c>
      <c r="G107" s="149" t="s">
        <v>467</v>
      </c>
      <c r="H107" s="150">
        <v>1</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81</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340</v>
      </c>
    </row>
    <row r="108" spans="1:65" s="2" customFormat="1" ht="14.45" customHeight="1">
      <c r="A108" s="35"/>
      <c r="B108" s="145"/>
      <c r="C108" s="146" t="s">
        <v>278</v>
      </c>
      <c r="D108" s="146" t="s">
        <v>197</v>
      </c>
      <c r="E108" s="147" t="s">
        <v>7575</v>
      </c>
      <c r="F108" s="148" t="s">
        <v>7547</v>
      </c>
      <c r="G108" s="149" t="s">
        <v>467</v>
      </c>
      <c r="H108" s="150">
        <v>1</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81</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360</v>
      </c>
    </row>
    <row r="109" spans="1:65" s="2" customFormat="1" ht="14.45" customHeight="1">
      <c r="A109" s="35"/>
      <c r="B109" s="145"/>
      <c r="C109" s="146" t="s">
        <v>281</v>
      </c>
      <c r="D109" s="146" t="s">
        <v>197</v>
      </c>
      <c r="E109" s="147" t="s">
        <v>7576</v>
      </c>
      <c r="F109" s="148" t="s">
        <v>7549</v>
      </c>
      <c r="G109" s="149" t="s">
        <v>467</v>
      </c>
      <c r="H109" s="150">
        <v>1</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81</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375</v>
      </c>
    </row>
    <row r="110" spans="1:65" s="2" customFormat="1" ht="14.45" customHeight="1">
      <c r="A110" s="35"/>
      <c r="B110" s="145"/>
      <c r="C110" s="146" t="s">
        <v>9</v>
      </c>
      <c r="D110" s="146" t="s">
        <v>197</v>
      </c>
      <c r="E110" s="147" t="s">
        <v>7570</v>
      </c>
      <c r="F110" s="148" t="s">
        <v>7571</v>
      </c>
      <c r="G110" s="149" t="s">
        <v>467</v>
      </c>
      <c r="H110" s="150">
        <v>1</v>
      </c>
      <c r="I110" s="151"/>
      <c r="J110" s="152">
        <f t="shared" si="0"/>
        <v>0</v>
      </c>
      <c r="K110" s="148" t="s">
        <v>3</v>
      </c>
      <c r="L110" s="36"/>
      <c r="M110" s="203" t="s">
        <v>3</v>
      </c>
      <c r="N110" s="204" t="s">
        <v>43</v>
      </c>
      <c r="O110" s="205"/>
      <c r="P110" s="206">
        <f t="shared" si="1"/>
        <v>0</v>
      </c>
      <c r="Q110" s="206">
        <v>0</v>
      </c>
      <c r="R110" s="206">
        <f t="shared" si="2"/>
        <v>0</v>
      </c>
      <c r="S110" s="206">
        <v>0</v>
      </c>
      <c r="T110" s="207">
        <f t="shared" si="3"/>
        <v>0</v>
      </c>
      <c r="U110" s="35"/>
      <c r="V110" s="35"/>
      <c r="W110" s="35"/>
      <c r="X110" s="35"/>
      <c r="Y110" s="35"/>
      <c r="Z110" s="35"/>
      <c r="AA110" s="35"/>
      <c r="AB110" s="35"/>
      <c r="AC110" s="35"/>
      <c r="AD110" s="35"/>
      <c r="AE110" s="35"/>
      <c r="AR110" s="157" t="s">
        <v>202</v>
      </c>
      <c r="AT110" s="157" t="s">
        <v>197</v>
      </c>
      <c r="AU110" s="157" t="s">
        <v>81</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392</v>
      </c>
    </row>
    <row r="111" spans="1:65" s="2" customFormat="1" ht="6.95" customHeight="1">
      <c r="A111" s="35"/>
      <c r="B111" s="45"/>
      <c r="C111" s="46"/>
      <c r="D111" s="46"/>
      <c r="E111" s="46"/>
      <c r="F111" s="46"/>
      <c r="G111" s="46"/>
      <c r="H111" s="46"/>
      <c r="I111" s="46"/>
      <c r="J111" s="46"/>
      <c r="K111" s="46"/>
      <c r="L111" s="36"/>
      <c r="M111" s="35"/>
      <c r="O111" s="35"/>
      <c r="P111" s="35"/>
      <c r="Q111" s="35"/>
      <c r="R111" s="35"/>
      <c r="S111" s="35"/>
      <c r="T111" s="35"/>
      <c r="U111" s="35"/>
      <c r="V111" s="35"/>
      <c r="W111" s="35"/>
      <c r="X111" s="35"/>
      <c r="Y111" s="35"/>
      <c r="Z111" s="35"/>
      <c r="AA111" s="35"/>
      <c r="AB111" s="35"/>
      <c r="AC111" s="35"/>
      <c r="AD111" s="35"/>
      <c r="AE111" s="35"/>
    </row>
  </sheetData>
  <autoFilter ref="C92:K110" xr:uid="{00000000-0009-0000-0000-00000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1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116</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ht="12.75">
      <c r="B8" s="23"/>
      <c r="D8" s="30" t="s">
        <v>137</v>
      </c>
      <c r="L8" s="23"/>
    </row>
    <row r="9" spans="1:46" s="1" customFormat="1" ht="16.5" customHeight="1">
      <c r="B9" s="23"/>
      <c r="E9" s="352" t="s">
        <v>138</v>
      </c>
      <c r="F9" s="326"/>
      <c r="G9" s="326"/>
      <c r="H9" s="326"/>
      <c r="L9" s="23"/>
    </row>
    <row r="10" spans="1:46" s="1" customFormat="1" ht="12" customHeight="1">
      <c r="B10" s="23"/>
      <c r="D10" s="30" t="s">
        <v>139</v>
      </c>
      <c r="L10" s="23"/>
    </row>
    <row r="11" spans="1:46" s="2" customFormat="1" ht="16.5" customHeight="1">
      <c r="A11" s="35"/>
      <c r="B11" s="36"/>
      <c r="C11" s="35"/>
      <c r="D11" s="35"/>
      <c r="E11" s="355" t="s">
        <v>7443</v>
      </c>
      <c r="F11" s="351"/>
      <c r="G11" s="351"/>
      <c r="H11" s="351"/>
      <c r="I11" s="35"/>
      <c r="J11" s="35"/>
      <c r="K11" s="35"/>
      <c r="L11" s="97"/>
      <c r="S11" s="35"/>
      <c r="T11" s="35"/>
      <c r="U11" s="35"/>
      <c r="V11" s="35"/>
      <c r="W11" s="35"/>
      <c r="X11" s="35"/>
      <c r="Y11" s="35"/>
      <c r="Z11" s="35"/>
      <c r="AA11" s="35"/>
      <c r="AB11" s="35"/>
      <c r="AC11" s="35"/>
      <c r="AD11" s="35"/>
      <c r="AE11" s="35"/>
    </row>
    <row r="12" spans="1:46" s="2" customFormat="1" ht="12" customHeight="1">
      <c r="A12" s="35"/>
      <c r="B12" s="36"/>
      <c r="C12" s="35"/>
      <c r="D12" s="30" t="s">
        <v>7444</v>
      </c>
      <c r="E12" s="35"/>
      <c r="F12" s="35"/>
      <c r="G12" s="35"/>
      <c r="H12" s="35"/>
      <c r="I12" s="35"/>
      <c r="J12" s="35"/>
      <c r="K12" s="35"/>
      <c r="L12" s="97"/>
      <c r="S12" s="35"/>
      <c r="T12" s="35"/>
      <c r="U12" s="35"/>
      <c r="V12" s="35"/>
      <c r="W12" s="35"/>
      <c r="X12" s="35"/>
      <c r="Y12" s="35"/>
      <c r="Z12" s="35"/>
      <c r="AA12" s="35"/>
      <c r="AB12" s="35"/>
      <c r="AC12" s="35"/>
      <c r="AD12" s="35"/>
      <c r="AE12" s="35"/>
    </row>
    <row r="13" spans="1:46" s="2" customFormat="1" ht="16.5" customHeight="1">
      <c r="A13" s="35"/>
      <c r="B13" s="36"/>
      <c r="C13" s="35"/>
      <c r="D13" s="35"/>
      <c r="E13" s="347" t="s">
        <v>7577</v>
      </c>
      <c r="F13" s="351"/>
      <c r="G13" s="351"/>
      <c r="H13" s="351"/>
      <c r="I13" s="35"/>
      <c r="J13" s="35"/>
      <c r="K13" s="35"/>
      <c r="L13" s="97"/>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97"/>
      <c r="S14" s="35"/>
      <c r="T14" s="35"/>
      <c r="U14" s="35"/>
      <c r="V14" s="35"/>
      <c r="W14" s="35"/>
      <c r="X14" s="35"/>
      <c r="Y14" s="35"/>
      <c r="Z14" s="35"/>
      <c r="AA14" s="35"/>
      <c r="AB14" s="35"/>
      <c r="AC14" s="35"/>
      <c r="AD14" s="35"/>
      <c r="AE14" s="35"/>
    </row>
    <row r="15" spans="1:46" s="2" customFormat="1" ht="12" customHeight="1">
      <c r="A15" s="35"/>
      <c r="B15" s="36"/>
      <c r="C15" s="35"/>
      <c r="D15" s="30" t="s">
        <v>19</v>
      </c>
      <c r="E15" s="35"/>
      <c r="F15" s="28" t="s">
        <v>3</v>
      </c>
      <c r="G15" s="35"/>
      <c r="H15" s="35"/>
      <c r="I15" s="30" t="s">
        <v>21</v>
      </c>
      <c r="J15" s="28" t="s">
        <v>3</v>
      </c>
      <c r="K15" s="35"/>
      <c r="L15" s="97"/>
      <c r="S15" s="35"/>
      <c r="T15" s="35"/>
      <c r="U15" s="35"/>
      <c r="V15" s="35"/>
      <c r="W15" s="35"/>
      <c r="X15" s="35"/>
      <c r="Y15" s="35"/>
      <c r="Z15" s="35"/>
      <c r="AA15" s="35"/>
      <c r="AB15" s="35"/>
      <c r="AC15" s="35"/>
      <c r="AD15" s="35"/>
      <c r="AE15" s="35"/>
    </row>
    <row r="16" spans="1:46" s="2" customFormat="1" ht="12" customHeight="1">
      <c r="A16" s="35"/>
      <c r="B16" s="36"/>
      <c r="C16" s="35"/>
      <c r="D16" s="30" t="s">
        <v>22</v>
      </c>
      <c r="E16" s="35"/>
      <c r="F16" s="28" t="s">
        <v>23</v>
      </c>
      <c r="G16" s="35"/>
      <c r="H16" s="35"/>
      <c r="I16" s="30" t="s">
        <v>24</v>
      </c>
      <c r="J16" s="53" t="str">
        <f>'Rekapitulace stavby'!AN8</f>
        <v>25. 1. 2020</v>
      </c>
      <c r="K16" s="35"/>
      <c r="L16" s="97"/>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97"/>
      <c r="S17" s="35"/>
      <c r="T17" s="35"/>
      <c r="U17" s="35"/>
      <c r="V17" s="35"/>
      <c r="W17" s="35"/>
      <c r="X17" s="35"/>
      <c r="Y17" s="35"/>
      <c r="Z17" s="35"/>
      <c r="AA17" s="35"/>
      <c r="AB17" s="35"/>
      <c r="AC17" s="35"/>
      <c r="AD17" s="35"/>
      <c r="AE17" s="35"/>
    </row>
    <row r="18" spans="1:31" s="2" customFormat="1" ht="12" customHeight="1">
      <c r="A18" s="35"/>
      <c r="B18" s="36"/>
      <c r="C18" s="35"/>
      <c r="D18" s="30" t="s">
        <v>26</v>
      </c>
      <c r="E18" s="35"/>
      <c r="F18" s="35"/>
      <c r="G18" s="35"/>
      <c r="H18" s="35"/>
      <c r="I18" s="30" t="s">
        <v>27</v>
      </c>
      <c r="J18" s="28" t="str">
        <f>IF('Rekapitulace stavby'!AN10="","",'Rekapitulace stavby'!AN10)</f>
        <v/>
      </c>
      <c r="K18" s="35"/>
      <c r="L18" s="97"/>
      <c r="S18" s="35"/>
      <c r="T18" s="35"/>
      <c r="U18" s="35"/>
      <c r="V18" s="35"/>
      <c r="W18" s="35"/>
      <c r="X18" s="35"/>
      <c r="Y18" s="35"/>
      <c r="Z18" s="35"/>
      <c r="AA18" s="35"/>
      <c r="AB18" s="35"/>
      <c r="AC18" s="35"/>
      <c r="AD18" s="35"/>
      <c r="AE18" s="35"/>
    </row>
    <row r="19" spans="1:31" s="2" customFormat="1" ht="18" customHeight="1">
      <c r="A19" s="35"/>
      <c r="B19" s="36"/>
      <c r="C19" s="35"/>
      <c r="D19" s="35"/>
      <c r="E19" s="28" t="str">
        <f>IF('Rekapitulace stavby'!E11="","",'Rekapitulace stavby'!E11)</f>
        <v xml:space="preserve"> </v>
      </c>
      <c r="F19" s="35"/>
      <c r="G19" s="35"/>
      <c r="H19" s="35"/>
      <c r="I19" s="30" t="s">
        <v>29</v>
      </c>
      <c r="J19" s="28" t="str">
        <f>IF('Rekapitulace stavby'!AN11="","",'Rekapitulace stavby'!AN11)</f>
        <v/>
      </c>
      <c r="K19" s="35"/>
      <c r="L19" s="97"/>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97"/>
      <c r="S20" s="35"/>
      <c r="T20" s="35"/>
      <c r="U20" s="35"/>
      <c r="V20" s="35"/>
      <c r="W20" s="35"/>
      <c r="X20" s="35"/>
      <c r="Y20" s="35"/>
      <c r="Z20" s="35"/>
      <c r="AA20" s="35"/>
      <c r="AB20" s="35"/>
      <c r="AC20" s="35"/>
      <c r="AD20" s="35"/>
      <c r="AE20" s="35"/>
    </row>
    <row r="21" spans="1:31" s="2" customFormat="1" ht="12" customHeight="1">
      <c r="A21" s="35"/>
      <c r="B21" s="36"/>
      <c r="C21" s="35"/>
      <c r="D21" s="30" t="s">
        <v>30</v>
      </c>
      <c r="E21" s="35"/>
      <c r="F21" s="35"/>
      <c r="G21" s="35"/>
      <c r="H21" s="35"/>
      <c r="I21" s="30" t="s">
        <v>27</v>
      </c>
      <c r="J21" s="31" t="str">
        <f>'Rekapitulace stavby'!AN13</f>
        <v>Vyplň údaj</v>
      </c>
      <c r="K21" s="35"/>
      <c r="L21" s="97"/>
      <c r="S21" s="35"/>
      <c r="T21" s="35"/>
      <c r="U21" s="35"/>
      <c r="V21" s="35"/>
      <c r="W21" s="35"/>
      <c r="X21" s="35"/>
      <c r="Y21" s="35"/>
      <c r="Z21" s="35"/>
      <c r="AA21" s="35"/>
      <c r="AB21" s="35"/>
      <c r="AC21" s="35"/>
      <c r="AD21" s="35"/>
      <c r="AE21" s="35"/>
    </row>
    <row r="22" spans="1:31" s="2" customFormat="1" ht="18" customHeight="1">
      <c r="A22" s="35"/>
      <c r="B22" s="36"/>
      <c r="C22" s="35"/>
      <c r="D22" s="35"/>
      <c r="E22" s="354" t="str">
        <f>'Rekapitulace stavby'!E14</f>
        <v>Vyplň údaj</v>
      </c>
      <c r="F22" s="338"/>
      <c r="G22" s="338"/>
      <c r="H22" s="338"/>
      <c r="I22" s="30" t="s">
        <v>29</v>
      </c>
      <c r="J22" s="31" t="str">
        <f>'Rekapitulace stavby'!AN14</f>
        <v>Vyplň údaj</v>
      </c>
      <c r="K22" s="35"/>
      <c r="L22" s="97"/>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97"/>
      <c r="S23" s="35"/>
      <c r="T23" s="35"/>
      <c r="U23" s="35"/>
      <c r="V23" s="35"/>
      <c r="W23" s="35"/>
      <c r="X23" s="35"/>
      <c r="Y23" s="35"/>
      <c r="Z23" s="35"/>
      <c r="AA23" s="35"/>
      <c r="AB23" s="35"/>
      <c r="AC23" s="35"/>
      <c r="AD23" s="35"/>
      <c r="AE23" s="35"/>
    </row>
    <row r="24" spans="1:31" s="2" customFormat="1" ht="12" customHeight="1">
      <c r="A24" s="35"/>
      <c r="B24" s="36"/>
      <c r="C24" s="35"/>
      <c r="D24" s="30" t="s">
        <v>32</v>
      </c>
      <c r="E24" s="35"/>
      <c r="F24" s="35"/>
      <c r="G24" s="35"/>
      <c r="H24" s="35"/>
      <c r="I24" s="30" t="s">
        <v>27</v>
      </c>
      <c r="J24" s="28" t="s">
        <v>3</v>
      </c>
      <c r="K24" s="35"/>
      <c r="L24" s="97"/>
      <c r="S24" s="35"/>
      <c r="T24" s="35"/>
      <c r="U24" s="35"/>
      <c r="V24" s="35"/>
      <c r="W24" s="35"/>
      <c r="X24" s="35"/>
      <c r="Y24" s="35"/>
      <c r="Z24" s="35"/>
      <c r="AA24" s="35"/>
      <c r="AB24" s="35"/>
      <c r="AC24" s="35"/>
      <c r="AD24" s="35"/>
      <c r="AE24" s="35"/>
    </row>
    <row r="25" spans="1:31" s="2" customFormat="1" ht="18" customHeight="1">
      <c r="A25" s="35"/>
      <c r="B25" s="36"/>
      <c r="C25" s="35"/>
      <c r="D25" s="35"/>
      <c r="E25" s="28" t="s">
        <v>33</v>
      </c>
      <c r="F25" s="35"/>
      <c r="G25" s="35"/>
      <c r="H25" s="35"/>
      <c r="I25" s="30" t="s">
        <v>29</v>
      </c>
      <c r="J25" s="28" t="s">
        <v>3</v>
      </c>
      <c r="K25" s="35"/>
      <c r="L25" s="97"/>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97"/>
      <c r="S26" s="35"/>
      <c r="T26" s="35"/>
      <c r="U26" s="35"/>
      <c r="V26" s="35"/>
      <c r="W26" s="35"/>
      <c r="X26" s="35"/>
      <c r="Y26" s="35"/>
      <c r="Z26" s="35"/>
      <c r="AA26" s="35"/>
      <c r="AB26" s="35"/>
      <c r="AC26" s="35"/>
      <c r="AD26" s="35"/>
      <c r="AE26" s="35"/>
    </row>
    <row r="27" spans="1:31" s="2" customFormat="1" ht="12" customHeight="1">
      <c r="A27" s="35"/>
      <c r="B27" s="36"/>
      <c r="C27" s="35"/>
      <c r="D27" s="30" t="s">
        <v>35</v>
      </c>
      <c r="E27" s="35"/>
      <c r="F27" s="35"/>
      <c r="G27" s="35"/>
      <c r="H27" s="35"/>
      <c r="I27" s="30" t="s">
        <v>27</v>
      </c>
      <c r="J27" s="28" t="str">
        <f>IF('Rekapitulace stavby'!AN19="","",'Rekapitulace stavby'!AN19)</f>
        <v/>
      </c>
      <c r="K27" s="35"/>
      <c r="L27" s="97"/>
      <c r="S27" s="35"/>
      <c r="T27" s="35"/>
      <c r="U27" s="35"/>
      <c r="V27" s="35"/>
      <c r="W27" s="35"/>
      <c r="X27" s="35"/>
      <c r="Y27" s="35"/>
      <c r="Z27" s="35"/>
      <c r="AA27" s="35"/>
      <c r="AB27" s="35"/>
      <c r="AC27" s="35"/>
      <c r="AD27" s="35"/>
      <c r="AE27" s="35"/>
    </row>
    <row r="28" spans="1:31" s="2" customFormat="1" ht="18" customHeight="1">
      <c r="A28" s="35"/>
      <c r="B28" s="36"/>
      <c r="C28" s="35"/>
      <c r="D28" s="35"/>
      <c r="E28" s="28" t="str">
        <f>IF('Rekapitulace stavby'!E20="","",'Rekapitulace stavby'!E20)</f>
        <v xml:space="preserve"> </v>
      </c>
      <c r="F28" s="35"/>
      <c r="G28" s="35"/>
      <c r="H28" s="35"/>
      <c r="I28" s="30" t="s">
        <v>29</v>
      </c>
      <c r="J28" s="28" t="str">
        <f>IF('Rekapitulace stavby'!AN20="","",'Rekapitulace stavby'!AN20)</f>
        <v/>
      </c>
      <c r="K28" s="35"/>
      <c r="L28" s="97"/>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97"/>
      <c r="S29" s="35"/>
      <c r="T29" s="35"/>
      <c r="U29" s="35"/>
      <c r="V29" s="35"/>
      <c r="W29" s="35"/>
      <c r="X29" s="35"/>
      <c r="Y29" s="35"/>
      <c r="Z29" s="35"/>
      <c r="AA29" s="35"/>
      <c r="AB29" s="35"/>
      <c r="AC29" s="35"/>
      <c r="AD29" s="35"/>
      <c r="AE29" s="35"/>
    </row>
    <row r="30" spans="1:31" s="2" customFormat="1" ht="12" customHeight="1">
      <c r="A30" s="35"/>
      <c r="B30" s="36"/>
      <c r="C30" s="35"/>
      <c r="D30" s="30" t="s">
        <v>36</v>
      </c>
      <c r="E30" s="35"/>
      <c r="F30" s="35"/>
      <c r="G30" s="35"/>
      <c r="H30" s="35"/>
      <c r="I30" s="35"/>
      <c r="J30" s="35"/>
      <c r="K30" s="35"/>
      <c r="L30" s="97"/>
      <c r="S30" s="35"/>
      <c r="T30" s="35"/>
      <c r="U30" s="35"/>
      <c r="V30" s="35"/>
      <c r="W30" s="35"/>
      <c r="X30" s="35"/>
      <c r="Y30" s="35"/>
      <c r="Z30" s="35"/>
      <c r="AA30" s="35"/>
      <c r="AB30" s="35"/>
      <c r="AC30" s="35"/>
      <c r="AD30" s="35"/>
      <c r="AE30" s="35"/>
    </row>
    <row r="31" spans="1:31" s="8" customFormat="1" ht="83.25" customHeight="1">
      <c r="A31" s="98"/>
      <c r="B31" s="99"/>
      <c r="C31" s="98"/>
      <c r="D31" s="98"/>
      <c r="E31" s="342" t="s">
        <v>37</v>
      </c>
      <c r="F31" s="342"/>
      <c r="G31" s="342"/>
      <c r="H31" s="342"/>
      <c r="I31" s="98"/>
      <c r="J31" s="98"/>
      <c r="K31" s="98"/>
      <c r="L31" s="100"/>
      <c r="S31" s="98"/>
      <c r="T31" s="98"/>
      <c r="U31" s="98"/>
      <c r="V31" s="98"/>
      <c r="W31" s="98"/>
      <c r="X31" s="98"/>
      <c r="Y31" s="98"/>
      <c r="Z31" s="98"/>
      <c r="AA31" s="98"/>
      <c r="AB31" s="98"/>
      <c r="AC31" s="98"/>
      <c r="AD31" s="98"/>
      <c r="AE31" s="98"/>
    </row>
    <row r="32" spans="1:31" s="2" customFormat="1" ht="6.95" customHeight="1">
      <c r="A32" s="35"/>
      <c r="B32" s="36"/>
      <c r="C32" s="35"/>
      <c r="D32" s="35"/>
      <c r="E32" s="35"/>
      <c r="F32" s="35"/>
      <c r="G32" s="35"/>
      <c r="H32" s="35"/>
      <c r="I32" s="35"/>
      <c r="J32" s="35"/>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25.35" customHeight="1">
      <c r="A34" s="35"/>
      <c r="B34" s="36"/>
      <c r="C34" s="35"/>
      <c r="D34" s="101" t="s">
        <v>38</v>
      </c>
      <c r="E34" s="35"/>
      <c r="F34" s="35"/>
      <c r="G34" s="35"/>
      <c r="H34" s="35"/>
      <c r="I34" s="35"/>
      <c r="J34" s="69">
        <f>ROUND(J93, 2)</f>
        <v>0</v>
      </c>
      <c r="K34" s="35"/>
      <c r="L34" s="97"/>
      <c r="S34" s="35"/>
      <c r="T34" s="35"/>
      <c r="U34" s="35"/>
      <c r="V34" s="35"/>
      <c r="W34" s="35"/>
      <c r="X34" s="35"/>
      <c r="Y34" s="35"/>
      <c r="Z34" s="35"/>
      <c r="AA34" s="35"/>
      <c r="AB34" s="35"/>
      <c r="AC34" s="35"/>
      <c r="AD34" s="35"/>
      <c r="AE34" s="35"/>
    </row>
    <row r="35" spans="1:31" s="2" customFormat="1" ht="6.95" customHeight="1">
      <c r="A35" s="35"/>
      <c r="B35" s="36"/>
      <c r="C35" s="35"/>
      <c r="D35" s="64"/>
      <c r="E35" s="64"/>
      <c r="F35" s="64"/>
      <c r="G35" s="64"/>
      <c r="H35" s="64"/>
      <c r="I35" s="64"/>
      <c r="J35" s="64"/>
      <c r="K35" s="64"/>
      <c r="L35" s="97"/>
      <c r="S35" s="35"/>
      <c r="T35" s="35"/>
      <c r="U35" s="35"/>
      <c r="V35" s="35"/>
      <c r="W35" s="35"/>
      <c r="X35" s="35"/>
      <c r="Y35" s="35"/>
      <c r="Z35" s="35"/>
      <c r="AA35" s="35"/>
      <c r="AB35" s="35"/>
      <c r="AC35" s="35"/>
      <c r="AD35" s="35"/>
      <c r="AE35" s="35"/>
    </row>
    <row r="36" spans="1:31" s="2" customFormat="1" ht="14.45" customHeight="1">
      <c r="A36" s="35"/>
      <c r="B36" s="36"/>
      <c r="C36" s="35"/>
      <c r="D36" s="35"/>
      <c r="E36" s="35"/>
      <c r="F36" s="39" t="s">
        <v>40</v>
      </c>
      <c r="G36" s="35"/>
      <c r="H36" s="35"/>
      <c r="I36" s="39" t="s">
        <v>39</v>
      </c>
      <c r="J36" s="39" t="s">
        <v>41</v>
      </c>
      <c r="K36" s="35"/>
      <c r="L36" s="97"/>
      <c r="S36" s="35"/>
      <c r="T36" s="35"/>
      <c r="U36" s="35"/>
      <c r="V36" s="35"/>
      <c r="W36" s="35"/>
      <c r="X36" s="35"/>
      <c r="Y36" s="35"/>
      <c r="Z36" s="35"/>
      <c r="AA36" s="35"/>
      <c r="AB36" s="35"/>
      <c r="AC36" s="35"/>
      <c r="AD36" s="35"/>
      <c r="AE36" s="35"/>
    </row>
    <row r="37" spans="1:31" s="2" customFormat="1" ht="14.45" customHeight="1">
      <c r="A37" s="35"/>
      <c r="B37" s="36"/>
      <c r="C37" s="35"/>
      <c r="D37" s="102" t="s">
        <v>42</v>
      </c>
      <c r="E37" s="30" t="s">
        <v>43</v>
      </c>
      <c r="F37" s="103">
        <f>ROUND((SUM(BE93:BE111)),  2)</f>
        <v>0</v>
      </c>
      <c r="G37" s="35"/>
      <c r="H37" s="35"/>
      <c r="I37" s="104">
        <v>0.21</v>
      </c>
      <c r="J37" s="103">
        <f>ROUND(((SUM(BE93:BE111))*I37),  2)</f>
        <v>0</v>
      </c>
      <c r="K37" s="35"/>
      <c r="L37" s="97"/>
      <c r="S37" s="35"/>
      <c r="T37" s="35"/>
      <c r="U37" s="35"/>
      <c r="V37" s="35"/>
      <c r="W37" s="35"/>
      <c r="X37" s="35"/>
      <c r="Y37" s="35"/>
      <c r="Z37" s="35"/>
      <c r="AA37" s="35"/>
      <c r="AB37" s="35"/>
      <c r="AC37" s="35"/>
      <c r="AD37" s="35"/>
      <c r="AE37" s="35"/>
    </row>
    <row r="38" spans="1:31" s="2" customFormat="1" ht="14.45" customHeight="1">
      <c r="A38" s="35"/>
      <c r="B38" s="36"/>
      <c r="C38" s="35"/>
      <c r="D38" s="35"/>
      <c r="E38" s="30" t="s">
        <v>44</v>
      </c>
      <c r="F38" s="103">
        <f>ROUND((SUM(BF93:BF111)),  2)</f>
        <v>0</v>
      </c>
      <c r="G38" s="35"/>
      <c r="H38" s="35"/>
      <c r="I38" s="104">
        <v>0.15</v>
      </c>
      <c r="J38" s="103">
        <f>ROUND(((SUM(BF93:BF111))*I38),  2)</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45</v>
      </c>
      <c r="F39" s="103">
        <f>ROUND((SUM(BG93:BG111)),  2)</f>
        <v>0</v>
      </c>
      <c r="G39" s="35"/>
      <c r="H39" s="35"/>
      <c r="I39" s="104">
        <v>0.21</v>
      </c>
      <c r="J39" s="103">
        <f>0</f>
        <v>0</v>
      </c>
      <c r="K39" s="35"/>
      <c r="L39" s="97"/>
      <c r="S39" s="35"/>
      <c r="T39" s="35"/>
      <c r="U39" s="35"/>
      <c r="V39" s="35"/>
      <c r="W39" s="35"/>
      <c r="X39" s="35"/>
      <c r="Y39" s="35"/>
      <c r="Z39" s="35"/>
      <c r="AA39" s="35"/>
      <c r="AB39" s="35"/>
      <c r="AC39" s="35"/>
      <c r="AD39" s="35"/>
      <c r="AE39" s="35"/>
    </row>
    <row r="40" spans="1:31" s="2" customFormat="1" ht="14.45" hidden="1" customHeight="1">
      <c r="A40" s="35"/>
      <c r="B40" s="36"/>
      <c r="C40" s="35"/>
      <c r="D40" s="35"/>
      <c r="E40" s="30" t="s">
        <v>46</v>
      </c>
      <c r="F40" s="103">
        <f>ROUND((SUM(BH93:BH111)),  2)</f>
        <v>0</v>
      </c>
      <c r="G40" s="35"/>
      <c r="H40" s="35"/>
      <c r="I40" s="104">
        <v>0.15</v>
      </c>
      <c r="J40" s="103">
        <f>0</f>
        <v>0</v>
      </c>
      <c r="K40" s="35"/>
      <c r="L40" s="97"/>
      <c r="S40" s="35"/>
      <c r="T40" s="35"/>
      <c r="U40" s="35"/>
      <c r="V40" s="35"/>
      <c r="W40" s="35"/>
      <c r="X40" s="35"/>
      <c r="Y40" s="35"/>
      <c r="Z40" s="35"/>
      <c r="AA40" s="35"/>
      <c r="AB40" s="35"/>
      <c r="AC40" s="35"/>
      <c r="AD40" s="35"/>
      <c r="AE40" s="35"/>
    </row>
    <row r="41" spans="1:31" s="2" customFormat="1" ht="14.45" hidden="1" customHeight="1">
      <c r="A41" s="35"/>
      <c r="B41" s="36"/>
      <c r="C41" s="35"/>
      <c r="D41" s="35"/>
      <c r="E41" s="30" t="s">
        <v>47</v>
      </c>
      <c r="F41" s="103">
        <f>ROUND((SUM(BI93:BI111)),  2)</f>
        <v>0</v>
      </c>
      <c r="G41" s="35"/>
      <c r="H41" s="35"/>
      <c r="I41" s="104">
        <v>0</v>
      </c>
      <c r="J41" s="103">
        <f>0</f>
        <v>0</v>
      </c>
      <c r="K41" s="35"/>
      <c r="L41" s="97"/>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97"/>
      <c r="S42" s="35"/>
      <c r="T42" s="35"/>
      <c r="U42" s="35"/>
      <c r="V42" s="35"/>
      <c r="W42" s="35"/>
      <c r="X42" s="35"/>
      <c r="Y42" s="35"/>
      <c r="Z42" s="35"/>
      <c r="AA42" s="35"/>
      <c r="AB42" s="35"/>
      <c r="AC42" s="35"/>
      <c r="AD42" s="35"/>
      <c r="AE42" s="35"/>
    </row>
    <row r="43" spans="1:31" s="2" customFormat="1" ht="25.35" customHeight="1">
      <c r="A43" s="35"/>
      <c r="B43" s="36"/>
      <c r="C43" s="105"/>
      <c r="D43" s="106" t="s">
        <v>48</v>
      </c>
      <c r="E43" s="58"/>
      <c r="F43" s="58"/>
      <c r="G43" s="107" t="s">
        <v>49</v>
      </c>
      <c r="H43" s="108" t="s">
        <v>50</v>
      </c>
      <c r="I43" s="58"/>
      <c r="J43" s="109">
        <f>SUM(J34:J41)</f>
        <v>0</v>
      </c>
      <c r="K43" s="110"/>
      <c r="L43" s="97"/>
      <c r="S43" s="35"/>
      <c r="T43" s="35"/>
      <c r="U43" s="35"/>
      <c r="V43" s="35"/>
      <c r="W43" s="35"/>
      <c r="X43" s="35"/>
      <c r="Y43" s="35"/>
      <c r="Z43" s="35"/>
      <c r="AA43" s="35"/>
      <c r="AB43" s="35"/>
      <c r="AC43" s="35"/>
      <c r="AD43" s="35"/>
      <c r="AE43" s="35"/>
    </row>
    <row r="44" spans="1:31" s="2" customFormat="1" ht="14.45" customHeight="1">
      <c r="A44" s="35"/>
      <c r="B44" s="45"/>
      <c r="C44" s="46"/>
      <c r="D44" s="46"/>
      <c r="E44" s="46"/>
      <c r="F44" s="46"/>
      <c r="G44" s="46"/>
      <c r="H44" s="46"/>
      <c r="I44" s="46"/>
      <c r="J44" s="46"/>
      <c r="K44" s="46"/>
      <c r="L44" s="97"/>
      <c r="S44" s="35"/>
      <c r="T44" s="35"/>
      <c r="U44" s="35"/>
      <c r="V44" s="35"/>
      <c r="W44" s="35"/>
      <c r="X44" s="35"/>
      <c r="Y44" s="35"/>
      <c r="Z44" s="35"/>
      <c r="AA44" s="35"/>
      <c r="AB44" s="35"/>
      <c r="AC44" s="35"/>
      <c r="AD44" s="35"/>
      <c r="AE44" s="35"/>
    </row>
    <row r="48" spans="1:31" s="2" customFormat="1" ht="6.95" customHeight="1">
      <c r="A48" s="35"/>
      <c r="B48" s="47"/>
      <c r="C48" s="48"/>
      <c r="D48" s="48"/>
      <c r="E48" s="48"/>
      <c r="F48" s="48"/>
      <c r="G48" s="48"/>
      <c r="H48" s="48"/>
      <c r="I48" s="48"/>
      <c r="J48" s="48"/>
      <c r="K48" s="48"/>
      <c r="L48" s="97"/>
      <c r="S48" s="35"/>
      <c r="T48" s="35"/>
      <c r="U48" s="35"/>
      <c r="V48" s="35"/>
      <c r="W48" s="35"/>
      <c r="X48" s="35"/>
      <c r="Y48" s="35"/>
      <c r="Z48" s="35"/>
      <c r="AA48" s="35"/>
      <c r="AB48" s="35"/>
      <c r="AC48" s="35"/>
      <c r="AD48" s="35"/>
      <c r="AE48" s="35"/>
    </row>
    <row r="49" spans="1:31" s="2" customFormat="1" ht="24.95" customHeight="1">
      <c r="A49" s="35"/>
      <c r="B49" s="36"/>
      <c r="C49" s="24" t="s">
        <v>141</v>
      </c>
      <c r="D49" s="35"/>
      <c r="E49" s="35"/>
      <c r="F49" s="35"/>
      <c r="G49" s="35"/>
      <c r="H49" s="35"/>
      <c r="I49" s="35"/>
      <c r="J49" s="35"/>
      <c r="K49" s="35"/>
      <c r="L49" s="97"/>
      <c r="S49" s="35"/>
      <c r="T49" s="35"/>
      <c r="U49" s="35"/>
      <c r="V49" s="35"/>
      <c r="W49" s="35"/>
      <c r="X49" s="35"/>
      <c r="Y49" s="35"/>
      <c r="Z49" s="35"/>
      <c r="AA49" s="35"/>
      <c r="AB49" s="35"/>
      <c r="AC49" s="35"/>
      <c r="AD49" s="35"/>
      <c r="AE49" s="35"/>
    </row>
    <row r="50" spans="1:31" s="2" customFormat="1" ht="6.95" customHeight="1">
      <c r="A50" s="35"/>
      <c r="B50" s="36"/>
      <c r="C50" s="35"/>
      <c r="D50" s="35"/>
      <c r="E50" s="35"/>
      <c r="F50" s="35"/>
      <c r="G50" s="35"/>
      <c r="H50" s="35"/>
      <c r="I50" s="35"/>
      <c r="J50" s="35"/>
      <c r="K50" s="35"/>
      <c r="L50" s="97"/>
      <c r="S50" s="35"/>
      <c r="T50" s="35"/>
      <c r="U50" s="35"/>
      <c r="V50" s="35"/>
      <c r="W50" s="35"/>
      <c r="X50" s="35"/>
      <c r="Y50" s="35"/>
      <c r="Z50" s="35"/>
      <c r="AA50" s="35"/>
      <c r="AB50" s="35"/>
      <c r="AC50" s="35"/>
      <c r="AD50" s="35"/>
      <c r="AE50" s="35"/>
    </row>
    <row r="51" spans="1:31" s="2" customFormat="1" ht="12" customHeight="1">
      <c r="A51" s="35"/>
      <c r="B51" s="36"/>
      <c r="C51" s="30" t="s">
        <v>17</v>
      </c>
      <c r="D51" s="35"/>
      <c r="E51" s="35"/>
      <c r="F51" s="35"/>
      <c r="G51" s="35"/>
      <c r="H51" s="35"/>
      <c r="I51" s="35"/>
      <c r="J51" s="35"/>
      <c r="K51" s="35"/>
      <c r="L51" s="97"/>
      <c r="S51" s="35"/>
      <c r="T51" s="35"/>
      <c r="U51" s="35"/>
      <c r="V51" s="35"/>
      <c r="W51" s="35"/>
      <c r="X51" s="35"/>
      <c r="Y51" s="35"/>
      <c r="Z51" s="35"/>
      <c r="AA51" s="35"/>
      <c r="AB51" s="35"/>
      <c r="AC51" s="35"/>
      <c r="AD51" s="35"/>
      <c r="AE51" s="35"/>
    </row>
    <row r="52" spans="1:31" s="2" customFormat="1" ht="23.25" customHeight="1">
      <c r="A52" s="35"/>
      <c r="B52" s="36"/>
      <c r="C52" s="35"/>
      <c r="D52" s="35"/>
      <c r="E52" s="352" t="str">
        <f>E7</f>
        <v>Přístavba, nástavba a stavební úpravy pavilonu C-A na oddělení Hemodialýzy a Gastroskopie Nemocnice České Budějovice a.s</v>
      </c>
      <c r="F52" s="353"/>
      <c r="G52" s="353"/>
      <c r="H52" s="353"/>
      <c r="I52" s="35"/>
      <c r="J52" s="35"/>
      <c r="K52" s="35"/>
      <c r="L52" s="97"/>
      <c r="S52" s="35"/>
      <c r="T52" s="35"/>
      <c r="U52" s="35"/>
      <c r="V52" s="35"/>
      <c r="W52" s="35"/>
      <c r="X52" s="35"/>
      <c r="Y52" s="35"/>
      <c r="Z52" s="35"/>
      <c r="AA52" s="35"/>
      <c r="AB52" s="35"/>
      <c r="AC52" s="35"/>
      <c r="AD52" s="35"/>
      <c r="AE52" s="35"/>
    </row>
    <row r="53" spans="1:31" s="1" customFormat="1" ht="12" customHeight="1">
      <c r="B53" s="23"/>
      <c r="C53" s="30" t="s">
        <v>137</v>
      </c>
      <c r="L53" s="23"/>
    </row>
    <row r="54" spans="1:31" s="1" customFormat="1" ht="16.5" customHeight="1">
      <c r="B54" s="23"/>
      <c r="E54" s="352" t="s">
        <v>138</v>
      </c>
      <c r="F54" s="326"/>
      <c r="G54" s="326"/>
      <c r="H54" s="326"/>
      <c r="L54" s="23"/>
    </row>
    <row r="55" spans="1:31" s="1" customFormat="1" ht="12" customHeight="1">
      <c r="B55" s="23"/>
      <c r="C55" s="30" t="s">
        <v>139</v>
      </c>
      <c r="L55" s="23"/>
    </row>
    <row r="56" spans="1:31" s="2" customFormat="1" ht="16.5" customHeight="1">
      <c r="A56" s="35"/>
      <c r="B56" s="36"/>
      <c r="C56" s="35"/>
      <c r="D56" s="35"/>
      <c r="E56" s="355" t="s">
        <v>7443</v>
      </c>
      <c r="F56" s="351"/>
      <c r="G56" s="351"/>
      <c r="H56" s="351"/>
      <c r="I56" s="35"/>
      <c r="J56" s="35"/>
      <c r="K56" s="35"/>
      <c r="L56" s="97"/>
      <c r="S56" s="35"/>
      <c r="T56" s="35"/>
      <c r="U56" s="35"/>
      <c r="V56" s="35"/>
      <c r="W56" s="35"/>
      <c r="X56" s="35"/>
      <c r="Y56" s="35"/>
      <c r="Z56" s="35"/>
      <c r="AA56" s="35"/>
      <c r="AB56" s="35"/>
      <c r="AC56" s="35"/>
      <c r="AD56" s="35"/>
      <c r="AE56" s="35"/>
    </row>
    <row r="57" spans="1:31" s="2" customFormat="1" ht="12" customHeight="1">
      <c r="A57" s="35"/>
      <c r="B57" s="36"/>
      <c r="C57" s="30" t="s">
        <v>7444</v>
      </c>
      <c r="D57" s="35"/>
      <c r="E57" s="35"/>
      <c r="F57" s="35"/>
      <c r="G57" s="35"/>
      <c r="H57" s="35"/>
      <c r="I57" s="35"/>
      <c r="J57" s="35"/>
      <c r="K57" s="35"/>
      <c r="L57" s="97"/>
      <c r="S57" s="35"/>
      <c r="T57" s="35"/>
      <c r="U57" s="35"/>
      <c r="V57" s="35"/>
      <c r="W57" s="35"/>
      <c r="X57" s="35"/>
      <c r="Y57" s="35"/>
      <c r="Z57" s="35"/>
      <c r="AA57" s="35"/>
      <c r="AB57" s="35"/>
      <c r="AC57" s="35"/>
      <c r="AD57" s="35"/>
      <c r="AE57" s="35"/>
    </row>
    <row r="58" spans="1:31" s="2" customFormat="1" ht="16.5" customHeight="1">
      <c r="A58" s="35"/>
      <c r="B58" s="36"/>
      <c r="C58" s="35"/>
      <c r="D58" s="35"/>
      <c r="E58" s="347" t="str">
        <f>E13</f>
        <v>04 - zdroj CO2</v>
      </c>
      <c r="F58" s="351"/>
      <c r="G58" s="351"/>
      <c r="H58" s="351"/>
      <c r="I58" s="35"/>
      <c r="J58" s="35"/>
      <c r="K58" s="35"/>
      <c r="L58" s="97"/>
      <c r="S58" s="35"/>
      <c r="T58" s="35"/>
      <c r="U58" s="35"/>
      <c r="V58" s="35"/>
      <c r="W58" s="35"/>
      <c r="X58" s="35"/>
      <c r="Y58" s="35"/>
      <c r="Z58" s="35"/>
      <c r="AA58" s="35"/>
      <c r="AB58" s="35"/>
      <c r="AC58" s="35"/>
      <c r="AD58" s="35"/>
      <c r="AE58" s="35"/>
    </row>
    <row r="59" spans="1:31" s="2" customFormat="1" ht="6.95" customHeight="1">
      <c r="A59" s="35"/>
      <c r="B59" s="36"/>
      <c r="C59" s="35"/>
      <c r="D59" s="35"/>
      <c r="E59" s="35"/>
      <c r="F59" s="35"/>
      <c r="G59" s="35"/>
      <c r="H59" s="35"/>
      <c r="I59" s="35"/>
      <c r="J59" s="35"/>
      <c r="K59" s="35"/>
      <c r="L59" s="97"/>
      <c r="S59" s="35"/>
      <c r="T59" s="35"/>
      <c r="U59" s="35"/>
      <c r="V59" s="35"/>
      <c r="W59" s="35"/>
      <c r="X59" s="35"/>
      <c r="Y59" s="35"/>
      <c r="Z59" s="35"/>
      <c r="AA59" s="35"/>
      <c r="AB59" s="35"/>
      <c r="AC59" s="35"/>
      <c r="AD59" s="35"/>
      <c r="AE59" s="35"/>
    </row>
    <row r="60" spans="1:31" s="2" customFormat="1" ht="12" customHeight="1">
      <c r="A60" s="35"/>
      <c r="B60" s="36"/>
      <c r="C60" s="30" t="s">
        <v>22</v>
      </c>
      <c r="D60" s="35"/>
      <c r="E60" s="35"/>
      <c r="F60" s="28" t="str">
        <f>F16</f>
        <v>České Budějovice</v>
      </c>
      <c r="G60" s="35"/>
      <c r="H60" s="35"/>
      <c r="I60" s="30" t="s">
        <v>24</v>
      </c>
      <c r="J60" s="53" t="str">
        <f>IF(J16="","",J16)</f>
        <v>25. 1. 2020</v>
      </c>
      <c r="K60" s="35"/>
      <c r="L60" s="97"/>
      <c r="S60" s="35"/>
      <c r="T60" s="35"/>
      <c r="U60" s="35"/>
      <c r="V60" s="35"/>
      <c r="W60" s="35"/>
      <c r="X60" s="35"/>
      <c r="Y60" s="35"/>
      <c r="Z60" s="35"/>
      <c r="AA60" s="35"/>
      <c r="AB60" s="35"/>
      <c r="AC60" s="35"/>
      <c r="AD60" s="35"/>
      <c r="AE60" s="35"/>
    </row>
    <row r="61" spans="1:31" s="2" customFormat="1" ht="6.95" customHeight="1">
      <c r="A61" s="35"/>
      <c r="B61" s="36"/>
      <c r="C61" s="35"/>
      <c r="D61" s="35"/>
      <c r="E61" s="35"/>
      <c r="F61" s="35"/>
      <c r="G61" s="35"/>
      <c r="H61" s="35"/>
      <c r="I61" s="35"/>
      <c r="J61" s="35"/>
      <c r="K61" s="35"/>
      <c r="L61" s="97"/>
      <c r="S61" s="35"/>
      <c r="T61" s="35"/>
      <c r="U61" s="35"/>
      <c r="V61" s="35"/>
      <c r="W61" s="35"/>
      <c r="X61" s="35"/>
      <c r="Y61" s="35"/>
      <c r="Z61" s="35"/>
      <c r="AA61" s="35"/>
      <c r="AB61" s="35"/>
      <c r="AC61" s="35"/>
      <c r="AD61" s="35"/>
      <c r="AE61" s="35"/>
    </row>
    <row r="62" spans="1:31" s="2" customFormat="1" ht="25.7" customHeight="1">
      <c r="A62" s="35"/>
      <c r="B62" s="36"/>
      <c r="C62" s="30" t="s">
        <v>26</v>
      </c>
      <c r="D62" s="35"/>
      <c r="E62" s="35"/>
      <c r="F62" s="28" t="str">
        <f>E19</f>
        <v xml:space="preserve"> </v>
      </c>
      <c r="G62" s="35"/>
      <c r="H62" s="35"/>
      <c r="I62" s="30" t="s">
        <v>32</v>
      </c>
      <c r="J62" s="33" t="str">
        <f>E25</f>
        <v>ATELIER G+G s.r.o.</v>
      </c>
      <c r="K62" s="35"/>
      <c r="L62" s="97"/>
      <c r="S62" s="35"/>
      <c r="T62" s="35"/>
      <c r="U62" s="35"/>
      <c r="V62" s="35"/>
      <c r="W62" s="35"/>
      <c r="X62" s="35"/>
      <c r="Y62" s="35"/>
      <c r="Z62" s="35"/>
      <c r="AA62" s="35"/>
      <c r="AB62" s="35"/>
      <c r="AC62" s="35"/>
      <c r="AD62" s="35"/>
      <c r="AE62" s="35"/>
    </row>
    <row r="63" spans="1:31" s="2" customFormat="1" ht="15.2" customHeight="1">
      <c r="A63" s="35"/>
      <c r="B63" s="36"/>
      <c r="C63" s="30" t="s">
        <v>30</v>
      </c>
      <c r="D63" s="35"/>
      <c r="E63" s="35"/>
      <c r="F63" s="28" t="str">
        <f>IF(E22="","",E22)</f>
        <v>Vyplň údaj</v>
      </c>
      <c r="G63" s="35"/>
      <c r="H63" s="35"/>
      <c r="I63" s="30" t="s">
        <v>35</v>
      </c>
      <c r="J63" s="33" t="str">
        <f>E28</f>
        <v xml:space="preserve"> </v>
      </c>
      <c r="K63" s="35"/>
      <c r="L63" s="97"/>
      <c r="S63" s="35"/>
      <c r="T63" s="35"/>
      <c r="U63" s="35"/>
      <c r="V63" s="35"/>
      <c r="W63" s="35"/>
      <c r="X63" s="35"/>
      <c r="Y63" s="35"/>
      <c r="Z63" s="35"/>
      <c r="AA63" s="35"/>
      <c r="AB63" s="35"/>
      <c r="AC63" s="35"/>
      <c r="AD63" s="35"/>
      <c r="AE63" s="35"/>
    </row>
    <row r="64" spans="1:31" s="2" customFormat="1" ht="10.35" customHeight="1">
      <c r="A64" s="35"/>
      <c r="B64" s="36"/>
      <c r="C64" s="35"/>
      <c r="D64" s="35"/>
      <c r="E64" s="35"/>
      <c r="F64" s="35"/>
      <c r="G64" s="35"/>
      <c r="H64" s="35"/>
      <c r="I64" s="35"/>
      <c r="J64" s="35"/>
      <c r="K64" s="35"/>
      <c r="L64" s="97"/>
      <c r="S64" s="35"/>
      <c r="T64" s="35"/>
      <c r="U64" s="35"/>
      <c r="V64" s="35"/>
      <c r="W64" s="35"/>
      <c r="X64" s="35"/>
      <c r="Y64" s="35"/>
      <c r="Z64" s="35"/>
      <c r="AA64" s="35"/>
      <c r="AB64" s="35"/>
      <c r="AC64" s="35"/>
      <c r="AD64" s="35"/>
      <c r="AE64" s="35"/>
    </row>
    <row r="65" spans="1:47" s="2" customFormat="1" ht="29.25" customHeight="1">
      <c r="A65" s="35"/>
      <c r="B65" s="36"/>
      <c r="C65" s="111" t="s">
        <v>142</v>
      </c>
      <c r="D65" s="105"/>
      <c r="E65" s="105"/>
      <c r="F65" s="105"/>
      <c r="G65" s="105"/>
      <c r="H65" s="105"/>
      <c r="I65" s="105"/>
      <c r="J65" s="112" t="s">
        <v>143</v>
      </c>
      <c r="K65" s="105"/>
      <c r="L65" s="97"/>
      <c r="S65" s="35"/>
      <c r="T65" s="35"/>
      <c r="U65" s="35"/>
      <c r="V65" s="35"/>
      <c r="W65" s="35"/>
      <c r="X65" s="35"/>
      <c r="Y65" s="35"/>
      <c r="Z65" s="35"/>
      <c r="AA65" s="35"/>
      <c r="AB65" s="35"/>
      <c r="AC65" s="35"/>
      <c r="AD65" s="35"/>
      <c r="AE65" s="35"/>
    </row>
    <row r="66" spans="1:47" s="2" customFormat="1" ht="10.35" customHeight="1">
      <c r="A66" s="35"/>
      <c r="B66" s="36"/>
      <c r="C66" s="35"/>
      <c r="D66" s="35"/>
      <c r="E66" s="35"/>
      <c r="F66" s="35"/>
      <c r="G66" s="35"/>
      <c r="H66" s="35"/>
      <c r="I66" s="35"/>
      <c r="J66" s="35"/>
      <c r="K66" s="35"/>
      <c r="L66" s="97"/>
      <c r="S66" s="35"/>
      <c r="T66" s="35"/>
      <c r="U66" s="35"/>
      <c r="V66" s="35"/>
      <c r="W66" s="35"/>
      <c r="X66" s="35"/>
      <c r="Y66" s="35"/>
      <c r="Z66" s="35"/>
      <c r="AA66" s="35"/>
      <c r="AB66" s="35"/>
      <c r="AC66" s="35"/>
      <c r="AD66" s="35"/>
      <c r="AE66" s="35"/>
    </row>
    <row r="67" spans="1:47" s="2" customFormat="1" ht="22.9" customHeight="1">
      <c r="A67" s="35"/>
      <c r="B67" s="36"/>
      <c r="C67" s="113" t="s">
        <v>70</v>
      </c>
      <c r="D67" s="35"/>
      <c r="E67" s="35"/>
      <c r="F67" s="35"/>
      <c r="G67" s="35"/>
      <c r="H67" s="35"/>
      <c r="I67" s="35"/>
      <c r="J67" s="69">
        <f>J93</f>
        <v>0</v>
      </c>
      <c r="K67" s="35"/>
      <c r="L67" s="97"/>
      <c r="S67" s="35"/>
      <c r="T67" s="35"/>
      <c r="U67" s="35"/>
      <c r="V67" s="35"/>
      <c r="W67" s="35"/>
      <c r="X67" s="35"/>
      <c r="Y67" s="35"/>
      <c r="Z67" s="35"/>
      <c r="AA67" s="35"/>
      <c r="AB67" s="35"/>
      <c r="AC67" s="35"/>
      <c r="AD67" s="35"/>
      <c r="AE67" s="35"/>
      <c r="AU67" s="20" t="s">
        <v>144</v>
      </c>
    </row>
    <row r="68" spans="1:47" s="9" customFormat="1" ht="24.95" customHeight="1">
      <c r="B68" s="114"/>
      <c r="D68" s="115" t="s">
        <v>176</v>
      </c>
      <c r="E68" s="116"/>
      <c r="F68" s="116"/>
      <c r="G68" s="116"/>
      <c r="H68" s="116"/>
      <c r="I68" s="116"/>
      <c r="J68" s="117">
        <f>J94</f>
        <v>0</v>
      </c>
      <c r="L68" s="114"/>
    </row>
    <row r="69" spans="1:47" s="10" customFormat="1" ht="19.899999999999999" customHeight="1">
      <c r="B69" s="118"/>
      <c r="D69" s="119" t="s">
        <v>7446</v>
      </c>
      <c r="E69" s="120"/>
      <c r="F69" s="120"/>
      <c r="G69" s="120"/>
      <c r="H69" s="120"/>
      <c r="I69" s="120"/>
      <c r="J69" s="121">
        <f>J95</f>
        <v>0</v>
      </c>
      <c r="L69" s="118"/>
    </row>
    <row r="70" spans="1:47" s="2" customFormat="1" ht="21.75" customHeight="1">
      <c r="A70" s="35"/>
      <c r="B70" s="36"/>
      <c r="C70" s="35"/>
      <c r="D70" s="35"/>
      <c r="E70" s="35"/>
      <c r="F70" s="35"/>
      <c r="G70" s="35"/>
      <c r="H70" s="35"/>
      <c r="I70" s="35"/>
      <c r="J70" s="35"/>
      <c r="K70" s="35"/>
      <c r="L70" s="97"/>
      <c r="S70" s="35"/>
      <c r="T70" s="35"/>
      <c r="U70" s="35"/>
      <c r="V70" s="35"/>
      <c r="W70" s="35"/>
      <c r="X70" s="35"/>
      <c r="Y70" s="35"/>
      <c r="Z70" s="35"/>
      <c r="AA70" s="35"/>
      <c r="AB70" s="35"/>
      <c r="AC70" s="35"/>
      <c r="AD70" s="35"/>
      <c r="AE70" s="35"/>
    </row>
    <row r="71" spans="1:47" s="2" customFormat="1" ht="6.95" customHeight="1">
      <c r="A71" s="35"/>
      <c r="B71" s="45"/>
      <c r="C71" s="46"/>
      <c r="D71" s="46"/>
      <c r="E71" s="46"/>
      <c r="F71" s="46"/>
      <c r="G71" s="46"/>
      <c r="H71" s="46"/>
      <c r="I71" s="46"/>
      <c r="J71" s="46"/>
      <c r="K71" s="46"/>
      <c r="L71" s="97"/>
      <c r="S71" s="35"/>
      <c r="T71" s="35"/>
      <c r="U71" s="35"/>
      <c r="V71" s="35"/>
      <c r="W71" s="35"/>
      <c r="X71" s="35"/>
      <c r="Y71" s="35"/>
      <c r="Z71" s="35"/>
      <c r="AA71" s="35"/>
      <c r="AB71" s="35"/>
      <c r="AC71" s="35"/>
      <c r="AD71" s="35"/>
      <c r="AE71" s="35"/>
    </row>
    <row r="75" spans="1:47" s="2" customFormat="1" ht="6.95" customHeight="1">
      <c r="A75" s="35"/>
      <c r="B75" s="47"/>
      <c r="C75" s="48"/>
      <c r="D75" s="48"/>
      <c r="E75" s="48"/>
      <c r="F75" s="48"/>
      <c r="G75" s="48"/>
      <c r="H75" s="48"/>
      <c r="I75" s="48"/>
      <c r="J75" s="48"/>
      <c r="K75" s="48"/>
      <c r="L75" s="97"/>
      <c r="S75" s="35"/>
      <c r="T75" s="35"/>
      <c r="U75" s="35"/>
      <c r="V75" s="35"/>
      <c r="W75" s="35"/>
      <c r="X75" s="35"/>
      <c r="Y75" s="35"/>
      <c r="Z75" s="35"/>
      <c r="AA75" s="35"/>
      <c r="AB75" s="35"/>
      <c r="AC75" s="35"/>
      <c r="AD75" s="35"/>
      <c r="AE75" s="35"/>
    </row>
    <row r="76" spans="1:47" s="2" customFormat="1" ht="24.95" customHeight="1">
      <c r="A76" s="35"/>
      <c r="B76" s="36"/>
      <c r="C76" s="24" t="s">
        <v>180</v>
      </c>
      <c r="D76" s="35"/>
      <c r="E76" s="35"/>
      <c r="F76" s="35"/>
      <c r="G76" s="35"/>
      <c r="H76" s="35"/>
      <c r="I76" s="35"/>
      <c r="J76" s="35"/>
      <c r="K76" s="35"/>
      <c r="L76" s="97"/>
      <c r="S76" s="35"/>
      <c r="T76" s="35"/>
      <c r="U76" s="35"/>
      <c r="V76" s="35"/>
      <c r="W76" s="35"/>
      <c r="X76" s="35"/>
      <c r="Y76" s="35"/>
      <c r="Z76" s="35"/>
      <c r="AA76" s="35"/>
      <c r="AB76" s="35"/>
      <c r="AC76" s="35"/>
      <c r="AD76" s="35"/>
      <c r="AE76" s="35"/>
    </row>
    <row r="77" spans="1:47" s="2" customFormat="1" ht="6.95" customHeight="1">
      <c r="A77" s="35"/>
      <c r="B77" s="36"/>
      <c r="C77" s="35"/>
      <c r="D77" s="35"/>
      <c r="E77" s="35"/>
      <c r="F77" s="35"/>
      <c r="G77" s="35"/>
      <c r="H77" s="35"/>
      <c r="I77" s="35"/>
      <c r="J77" s="35"/>
      <c r="K77" s="35"/>
      <c r="L77" s="97"/>
      <c r="S77" s="35"/>
      <c r="T77" s="35"/>
      <c r="U77" s="35"/>
      <c r="V77" s="35"/>
      <c r="W77" s="35"/>
      <c r="X77" s="35"/>
      <c r="Y77" s="35"/>
      <c r="Z77" s="35"/>
      <c r="AA77" s="35"/>
      <c r="AB77" s="35"/>
      <c r="AC77" s="35"/>
      <c r="AD77" s="35"/>
      <c r="AE77" s="35"/>
    </row>
    <row r="78" spans="1:47" s="2" customFormat="1" ht="12" customHeight="1">
      <c r="A78" s="35"/>
      <c r="B78" s="36"/>
      <c r="C78" s="30" t="s">
        <v>17</v>
      </c>
      <c r="D78" s="35"/>
      <c r="E78" s="35"/>
      <c r="F78" s="35"/>
      <c r="G78" s="35"/>
      <c r="H78" s="35"/>
      <c r="I78" s="35"/>
      <c r="J78" s="35"/>
      <c r="K78" s="35"/>
      <c r="L78" s="97"/>
      <c r="S78" s="35"/>
      <c r="T78" s="35"/>
      <c r="U78" s="35"/>
      <c r="V78" s="35"/>
      <c r="W78" s="35"/>
      <c r="X78" s="35"/>
      <c r="Y78" s="35"/>
      <c r="Z78" s="35"/>
      <c r="AA78" s="35"/>
      <c r="AB78" s="35"/>
      <c r="AC78" s="35"/>
      <c r="AD78" s="35"/>
      <c r="AE78" s="35"/>
    </row>
    <row r="79" spans="1:47" s="2" customFormat="1" ht="23.25" customHeight="1">
      <c r="A79" s="35"/>
      <c r="B79" s="36"/>
      <c r="C79" s="35"/>
      <c r="D79" s="35"/>
      <c r="E79" s="352" t="str">
        <f>E7</f>
        <v>Přístavba, nástavba a stavební úpravy pavilonu C-A na oddělení Hemodialýzy a Gastroskopie Nemocnice České Budějovice a.s</v>
      </c>
      <c r="F79" s="353"/>
      <c r="G79" s="353"/>
      <c r="H79" s="353"/>
      <c r="I79" s="35"/>
      <c r="J79" s="35"/>
      <c r="K79" s="35"/>
      <c r="L79" s="97"/>
      <c r="S79" s="35"/>
      <c r="T79" s="35"/>
      <c r="U79" s="35"/>
      <c r="V79" s="35"/>
      <c r="W79" s="35"/>
      <c r="X79" s="35"/>
      <c r="Y79" s="35"/>
      <c r="Z79" s="35"/>
      <c r="AA79" s="35"/>
      <c r="AB79" s="35"/>
      <c r="AC79" s="35"/>
      <c r="AD79" s="35"/>
      <c r="AE79" s="35"/>
    </row>
    <row r="80" spans="1:47" s="1" customFormat="1" ht="12" customHeight="1">
      <c r="B80" s="23"/>
      <c r="C80" s="30" t="s">
        <v>137</v>
      </c>
      <c r="L80" s="23"/>
    </row>
    <row r="81" spans="1:65" s="1" customFormat="1" ht="16.5" customHeight="1">
      <c r="B81" s="23"/>
      <c r="E81" s="352" t="s">
        <v>138</v>
      </c>
      <c r="F81" s="326"/>
      <c r="G81" s="326"/>
      <c r="H81" s="326"/>
      <c r="L81" s="23"/>
    </row>
    <row r="82" spans="1:65" s="1" customFormat="1" ht="12" customHeight="1">
      <c r="B82" s="23"/>
      <c r="C82" s="30" t="s">
        <v>139</v>
      </c>
      <c r="L82" s="23"/>
    </row>
    <row r="83" spans="1:65" s="2" customFormat="1" ht="16.5" customHeight="1">
      <c r="A83" s="35"/>
      <c r="B83" s="36"/>
      <c r="C83" s="35"/>
      <c r="D83" s="35"/>
      <c r="E83" s="355" t="s">
        <v>7443</v>
      </c>
      <c r="F83" s="351"/>
      <c r="G83" s="351"/>
      <c r="H83" s="351"/>
      <c r="I83" s="35"/>
      <c r="J83" s="35"/>
      <c r="K83" s="35"/>
      <c r="L83" s="97"/>
      <c r="S83" s="35"/>
      <c r="T83" s="35"/>
      <c r="U83" s="35"/>
      <c r="V83" s="35"/>
      <c r="W83" s="35"/>
      <c r="X83" s="35"/>
      <c r="Y83" s="35"/>
      <c r="Z83" s="35"/>
      <c r="AA83" s="35"/>
      <c r="AB83" s="35"/>
      <c r="AC83" s="35"/>
      <c r="AD83" s="35"/>
      <c r="AE83" s="35"/>
    </row>
    <row r="84" spans="1:65" s="2" customFormat="1" ht="12" customHeight="1">
      <c r="A84" s="35"/>
      <c r="B84" s="36"/>
      <c r="C84" s="30" t="s">
        <v>7444</v>
      </c>
      <c r="D84" s="35"/>
      <c r="E84" s="35"/>
      <c r="F84" s="35"/>
      <c r="G84" s="35"/>
      <c r="H84" s="35"/>
      <c r="I84" s="35"/>
      <c r="J84" s="35"/>
      <c r="K84" s="35"/>
      <c r="L84" s="97"/>
      <c r="S84" s="35"/>
      <c r="T84" s="35"/>
      <c r="U84" s="35"/>
      <c r="V84" s="35"/>
      <c r="W84" s="35"/>
      <c r="X84" s="35"/>
      <c r="Y84" s="35"/>
      <c r="Z84" s="35"/>
      <c r="AA84" s="35"/>
      <c r="AB84" s="35"/>
      <c r="AC84" s="35"/>
      <c r="AD84" s="35"/>
      <c r="AE84" s="35"/>
    </row>
    <row r="85" spans="1:65" s="2" customFormat="1" ht="16.5" customHeight="1">
      <c r="A85" s="35"/>
      <c r="B85" s="36"/>
      <c r="C85" s="35"/>
      <c r="D85" s="35"/>
      <c r="E85" s="347" t="str">
        <f>E13</f>
        <v>04 - zdroj CO2</v>
      </c>
      <c r="F85" s="351"/>
      <c r="G85" s="351"/>
      <c r="H85" s="351"/>
      <c r="I85" s="35"/>
      <c r="J85" s="35"/>
      <c r="K85" s="35"/>
      <c r="L85" s="97"/>
      <c r="S85" s="35"/>
      <c r="T85" s="35"/>
      <c r="U85" s="35"/>
      <c r="V85" s="35"/>
      <c r="W85" s="35"/>
      <c r="X85" s="35"/>
      <c r="Y85" s="35"/>
      <c r="Z85" s="35"/>
      <c r="AA85" s="35"/>
      <c r="AB85" s="35"/>
      <c r="AC85" s="35"/>
      <c r="AD85" s="35"/>
      <c r="AE85" s="35"/>
    </row>
    <row r="86" spans="1:65" s="2" customFormat="1" ht="6.95" customHeight="1">
      <c r="A86" s="35"/>
      <c r="B86" s="36"/>
      <c r="C86" s="35"/>
      <c r="D86" s="35"/>
      <c r="E86" s="35"/>
      <c r="F86" s="35"/>
      <c r="G86" s="35"/>
      <c r="H86" s="35"/>
      <c r="I86" s="35"/>
      <c r="J86" s="35"/>
      <c r="K86" s="35"/>
      <c r="L86" s="97"/>
      <c r="S86" s="35"/>
      <c r="T86" s="35"/>
      <c r="U86" s="35"/>
      <c r="V86" s="35"/>
      <c r="W86" s="35"/>
      <c r="X86" s="35"/>
      <c r="Y86" s="35"/>
      <c r="Z86" s="35"/>
      <c r="AA86" s="35"/>
      <c r="AB86" s="35"/>
      <c r="AC86" s="35"/>
      <c r="AD86" s="35"/>
      <c r="AE86" s="35"/>
    </row>
    <row r="87" spans="1:65" s="2" customFormat="1" ht="12" customHeight="1">
      <c r="A87" s="35"/>
      <c r="B87" s="36"/>
      <c r="C87" s="30" t="s">
        <v>22</v>
      </c>
      <c r="D87" s="35"/>
      <c r="E87" s="35"/>
      <c r="F87" s="28" t="str">
        <f>F16</f>
        <v>České Budějovice</v>
      </c>
      <c r="G87" s="35"/>
      <c r="H87" s="35"/>
      <c r="I87" s="30" t="s">
        <v>24</v>
      </c>
      <c r="J87" s="53" t="str">
        <f>IF(J16="","",J16)</f>
        <v>25. 1. 2020</v>
      </c>
      <c r="K87" s="35"/>
      <c r="L87" s="97"/>
      <c r="S87" s="35"/>
      <c r="T87" s="35"/>
      <c r="U87" s="35"/>
      <c r="V87" s="35"/>
      <c r="W87" s="35"/>
      <c r="X87" s="35"/>
      <c r="Y87" s="35"/>
      <c r="Z87" s="35"/>
      <c r="AA87" s="35"/>
      <c r="AB87" s="35"/>
      <c r="AC87" s="35"/>
      <c r="AD87" s="35"/>
      <c r="AE87" s="35"/>
    </row>
    <row r="88" spans="1:65" s="2" customFormat="1" ht="6.9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65" s="2" customFormat="1" ht="25.7" customHeight="1">
      <c r="A89" s="35"/>
      <c r="B89" s="36"/>
      <c r="C89" s="30" t="s">
        <v>26</v>
      </c>
      <c r="D89" s="35"/>
      <c r="E89" s="35"/>
      <c r="F89" s="28" t="str">
        <f>E19</f>
        <v xml:space="preserve"> </v>
      </c>
      <c r="G89" s="35"/>
      <c r="H89" s="35"/>
      <c r="I89" s="30" t="s">
        <v>32</v>
      </c>
      <c r="J89" s="33" t="str">
        <f>E25</f>
        <v>ATELIER G+G s.r.o.</v>
      </c>
      <c r="K89" s="35"/>
      <c r="L89" s="97"/>
      <c r="S89" s="35"/>
      <c r="T89" s="35"/>
      <c r="U89" s="35"/>
      <c r="V89" s="35"/>
      <c r="W89" s="35"/>
      <c r="X89" s="35"/>
      <c r="Y89" s="35"/>
      <c r="Z89" s="35"/>
      <c r="AA89" s="35"/>
      <c r="AB89" s="35"/>
      <c r="AC89" s="35"/>
      <c r="AD89" s="35"/>
      <c r="AE89" s="35"/>
    </row>
    <row r="90" spans="1:65" s="2" customFormat="1" ht="15.2" customHeight="1">
      <c r="A90" s="35"/>
      <c r="B90" s="36"/>
      <c r="C90" s="30" t="s">
        <v>30</v>
      </c>
      <c r="D90" s="35"/>
      <c r="E90" s="35"/>
      <c r="F90" s="28" t="str">
        <f>IF(E22="","",E22)</f>
        <v>Vyplň údaj</v>
      </c>
      <c r="G90" s="35"/>
      <c r="H90" s="35"/>
      <c r="I90" s="30" t="s">
        <v>35</v>
      </c>
      <c r="J90" s="33" t="str">
        <f>E28</f>
        <v xml:space="preserve"> </v>
      </c>
      <c r="K90" s="35"/>
      <c r="L90" s="97"/>
      <c r="S90" s="35"/>
      <c r="T90" s="35"/>
      <c r="U90" s="35"/>
      <c r="V90" s="35"/>
      <c r="W90" s="35"/>
      <c r="X90" s="35"/>
      <c r="Y90" s="35"/>
      <c r="Z90" s="35"/>
      <c r="AA90" s="35"/>
      <c r="AB90" s="35"/>
      <c r="AC90" s="35"/>
      <c r="AD90" s="35"/>
      <c r="AE90" s="35"/>
    </row>
    <row r="91" spans="1:65" s="2" customFormat="1" ht="10.35" customHeight="1">
      <c r="A91" s="35"/>
      <c r="B91" s="36"/>
      <c r="C91" s="35"/>
      <c r="D91" s="35"/>
      <c r="E91" s="35"/>
      <c r="F91" s="35"/>
      <c r="G91" s="35"/>
      <c r="H91" s="35"/>
      <c r="I91" s="35"/>
      <c r="J91" s="35"/>
      <c r="K91" s="35"/>
      <c r="L91" s="97"/>
      <c r="S91" s="35"/>
      <c r="T91" s="35"/>
      <c r="U91" s="35"/>
      <c r="V91" s="35"/>
      <c r="W91" s="35"/>
      <c r="X91" s="35"/>
      <c r="Y91" s="35"/>
      <c r="Z91" s="35"/>
      <c r="AA91" s="35"/>
      <c r="AB91" s="35"/>
      <c r="AC91" s="35"/>
      <c r="AD91" s="35"/>
      <c r="AE91" s="35"/>
    </row>
    <row r="92" spans="1:65" s="11" customFormat="1" ht="29.25" customHeight="1">
      <c r="A92" s="122"/>
      <c r="B92" s="123"/>
      <c r="C92" s="124" t="s">
        <v>181</v>
      </c>
      <c r="D92" s="125" t="s">
        <v>57</v>
      </c>
      <c r="E92" s="125" t="s">
        <v>53</v>
      </c>
      <c r="F92" s="125" t="s">
        <v>54</v>
      </c>
      <c r="G92" s="125" t="s">
        <v>182</v>
      </c>
      <c r="H92" s="125" t="s">
        <v>183</v>
      </c>
      <c r="I92" s="125" t="s">
        <v>184</v>
      </c>
      <c r="J92" s="125" t="s">
        <v>143</v>
      </c>
      <c r="K92" s="126" t="s">
        <v>185</v>
      </c>
      <c r="L92" s="127"/>
      <c r="M92" s="60" t="s">
        <v>3</v>
      </c>
      <c r="N92" s="61" t="s">
        <v>42</v>
      </c>
      <c r="O92" s="61" t="s">
        <v>186</v>
      </c>
      <c r="P92" s="61" t="s">
        <v>187</v>
      </c>
      <c r="Q92" s="61" t="s">
        <v>188</v>
      </c>
      <c r="R92" s="61" t="s">
        <v>189</v>
      </c>
      <c r="S92" s="61" t="s">
        <v>190</v>
      </c>
      <c r="T92" s="62" t="s">
        <v>191</v>
      </c>
      <c r="U92" s="122"/>
      <c r="V92" s="122"/>
      <c r="W92" s="122"/>
      <c r="X92" s="122"/>
      <c r="Y92" s="122"/>
      <c r="Z92" s="122"/>
      <c r="AA92" s="122"/>
      <c r="AB92" s="122"/>
      <c r="AC92" s="122"/>
      <c r="AD92" s="122"/>
      <c r="AE92" s="122"/>
    </row>
    <row r="93" spans="1:65" s="2" customFormat="1" ht="22.9" customHeight="1">
      <c r="A93" s="35"/>
      <c r="B93" s="36"/>
      <c r="C93" s="67" t="s">
        <v>192</v>
      </c>
      <c r="D93" s="35"/>
      <c r="E93" s="35"/>
      <c r="F93" s="35"/>
      <c r="G93" s="35"/>
      <c r="H93" s="35"/>
      <c r="I93" s="35"/>
      <c r="J93" s="128">
        <f>BK93</f>
        <v>0</v>
      </c>
      <c r="K93" s="35"/>
      <c r="L93" s="36"/>
      <c r="M93" s="63"/>
      <c r="N93" s="54"/>
      <c r="O93" s="64"/>
      <c r="P93" s="129">
        <f>P94</f>
        <v>0</v>
      </c>
      <c r="Q93" s="64"/>
      <c r="R93" s="129">
        <f>R94</f>
        <v>0</v>
      </c>
      <c r="S93" s="64"/>
      <c r="T93" s="130">
        <f>T94</f>
        <v>0</v>
      </c>
      <c r="U93" s="35"/>
      <c r="V93" s="35"/>
      <c r="W93" s="35"/>
      <c r="X93" s="35"/>
      <c r="Y93" s="35"/>
      <c r="Z93" s="35"/>
      <c r="AA93" s="35"/>
      <c r="AB93" s="35"/>
      <c r="AC93" s="35"/>
      <c r="AD93" s="35"/>
      <c r="AE93" s="35"/>
      <c r="AT93" s="20" t="s">
        <v>71</v>
      </c>
      <c r="AU93" s="20" t="s">
        <v>144</v>
      </c>
      <c r="BK93" s="131">
        <f>BK94</f>
        <v>0</v>
      </c>
    </row>
    <row r="94" spans="1:65" s="12" customFormat="1" ht="25.9" customHeight="1">
      <c r="B94" s="132"/>
      <c r="D94" s="133" t="s">
        <v>71</v>
      </c>
      <c r="E94" s="134" t="s">
        <v>282</v>
      </c>
      <c r="F94" s="134" t="s">
        <v>4735</v>
      </c>
      <c r="I94" s="135"/>
      <c r="J94" s="136">
        <f>BK94</f>
        <v>0</v>
      </c>
      <c r="L94" s="132"/>
      <c r="M94" s="137"/>
      <c r="N94" s="138"/>
      <c r="O94" s="138"/>
      <c r="P94" s="139">
        <f>P95</f>
        <v>0</v>
      </c>
      <c r="Q94" s="138"/>
      <c r="R94" s="139">
        <f>R95</f>
        <v>0</v>
      </c>
      <c r="S94" s="138"/>
      <c r="T94" s="140">
        <f>T95</f>
        <v>0</v>
      </c>
      <c r="AR94" s="133" t="s">
        <v>109</v>
      </c>
      <c r="AT94" s="141" t="s">
        <v>71</v>
      </c>
      <c r="AU94" s="141" t="s">
        <v>72</v>
      </c>
      <c r="AY94" s="133" t="s">
        <v>195</v>
      </c>
      <c r="BK94" s="142">
        <f>BK95</f>
        <v>0</v>
      </c>
    </row>
    <row r="95" spans="1:65" s="12" customFormat="1" ht="22.9" customHeight="1">
      <c r="B95" s="132"/>
      <c r="D95" s="133" t="s">
        <v>71</v>
      </c>
      <c r="E95" s="143" t="s">
        <v>7447</v>
      </c>
      <c r="F95" s="143" t="s">
        <v>7448</v>
      </c>
      <c r="I95" s="135"/>
      <c r="J95" s="144">
        <f>BK95</f>
        <v>0</v>
      </c>
      <c r="L95" s="132"/>
      <c r="M95" s="137"/>
      <c r="N95" s="138"/>
      <c r="O95" s="138"/>
      <c r="P95" s="139">
        <f>SUM(P96:P111)</f>
        <v>0</v>
      </c>
      <c r="Q95" s="138"/>
      <c r="R95" s="139">
        <f>SUM(R96:R111)</f>
        <v>0</v>
      </c>
      <c r="S95" s="138"/>
      <c r="T95" s="140">
        <f>SUM(T96:T111)</f>
        <v>0</v>
      </c>
      <c r="AR95" s="133" t="s">
        <v>109</v>
      </c>
      <c r="AT95" s="141" t="s">
        <v>71</v>
      </c>
      <c r="AU95" s="141" t="s">
        <v>79</v>
      </c>
      <c r="AY95" s="133" t="s">
        <v>195</v>
      </c>
      <c r="BK95" s="142">
        <f>SUM(BK96:BK111)</f>
        <v>0</v>
      </c>
    </row>
    <row r="96" spans="1:65" s="2" customFormat="1" ht="14.45" customHeight="1">
      <c r="A96" s="35"/>
      <c r="B96" s="145"/>
      <c r="C96" s="146" t="s">
        <v>79</v>
      </c>
      <c r="D96" s="146" t="s">
        <v>197</v>
      </c>
      <c r="E96" s="147" t="s">
        <v>7453</v>
      </c>
      <c r="F96" s="148" t="s">
        <v>7454</v>
      </c>
      <c r="G96" s="149" t="s">
        <v>321</v>
      </c>
      <c r="H96" s="150">
        <v>15</v>
      </c>
      <c r="I96" s="151"/>
      <c r="J96" s="152">
        <f t="shared" ref="J96:J111" si="0">ROUND(I96*H96,2)</f>
        <v>0</v>
      </c>
      <c r="K96" s="148" t="s">
        <v>3</v>
      </c>
      <c r="L96" s="36"/>
      <c r="M96" s="153" t="s">
        <v>3</v>
      </c>
      <c r="N96" s="154" t="s">
        <v>43</v>
      </c>
      <c r="O96" s="56"/>
      <c r="P96" s="155">
        <f t="shared" ref="P96:P111" si="1">O96*H96</f>
        <v>0</v>
      </c>
      <c r="Q96" s="155">
        <v>0</v>
      </c>
      <c r="R96" s="155">
        <f t="shared" ref="R96:R111" si="2">Q96*H96</f>
        <v>0</v>
      </c>
      <c r="S96" s="155">
        <v>0</v>
      </c>
      <c r="T96" s="156">
        <f t="shared" ref="T96:T111" si="3">S96*H96</f>
        <v>0</v>
      </c>
      <c r="U96" s="35"/>
      <c r="V96" s="35"/>
      <c r="W96" s="35"/>
      <c r="X96" s="35"/>
      <c r="Y96" s="35"/>
      <c r="Z96" s="35"/>
      <c r="AA96" s="35"/>
      <c r="AB96" s="35"/>
      <c r="AC96" s="35"/>
      <c r="AD96" s="35"/>
      <c r="AE96" s="35"/>
      <c r="AR96" s="157" t="s">
        <v>202</v>
      </c>
      <c r="AT96" s="157" t="s">
        <v>197</v>
      </c>
      <c r="AU96" s="157" t="s">
        <v>81</v>
      </c>
      <c r="AY96" s="20" t="s">
        <v>195</v>
      </c>
      <c r="BE96" s="158">
        <f t="shared" ref="BE96:BE111" si="4">IF(N96="základní",J96,0)</f>
        <v>0</v>
      </c>
      <c r="BF96" s="158">
        <f t="shared" ref="BF96:BF111" si="5">IF(N96="snížená",J96,0)</f>
        <v>0</v>
      </c>
      <c r="BG96" s="158">
        <f t="shared" ref="BG96:BG111" si="6">IF(N96="zákl. přenesená",J96,0)</f>
        <v>0</v>
      </c>
      <c r="BH96" s="158">
        <f t="shared" ref="BH96:BH111" si="7">IF(N96="sníž. přenesená",J96,0)</f>
        <v>0</v>
      </c>
      <c r="BI96" s="158">
        <f t="shared" ref="BI96:BI111" si="8">IF(N96="nulová",J96,0)</f>
        <v>0</v>
      </c>
      <c r="BJ96" s="20" t="s">
        <v>79</v>
      </c>
      <c r="BK96" s="158">
        <f t="shared" ref="BK96:BK111" si="9">ROUND(I96*H96,2)</f>
        <v>0</v>
      </c>
      <c r="BL96" s="20" t="s">
        <v>202</v>
      </c>
      <c r="BM96" s="157" t="s">
        <v>81</v>
      </c>
    </row>
    <row r="97" spans="1:65" s="2" customFormat="1" ht="14.45" customHeight="1">
      <c r="A97" s="35"/>
      <c r="B97" s="145"/>
      <c r="C97" s="146" t="s">
        <v>81</v>
      </c>
      <c r="D97" s="146" t="s">
        <v>197</v>
      </c>
      <c r="E97" s="147" t="s">
        <v>7455</v>
      </c>
      <c r="F97" s="148" t="s">
        <v>7456</v>
      </c>
      <c r="G97" s="149" t="s">
        <v>321</v>
      </c>
      <c r="H97" s="150">
        <v>10</v>
      </c>
      <c r="I97" s="151"/>
      <c r="J97" s="152">
        <f t="shared" si="0"/>
        <v>0</v>
      </c>
      <c r="K97" s="148" t="s">
        <v>3</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202</v>
      </c>
      <c r="AT97" s="157" t="s">
        <v>197</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202</v>
      </c>
      <c r="BM97" s="157" t="s">
        <v>202</v>
      </c>
    </row>
    <row r="98" spans="1:65" s="2" customFormat="1" ht="14.45" customHeight="1">
      <c r="A98" s="35"/>
      <c r="B98" s="145"/>
      <c r="C98" s="146" t="s">
        <v>109</v>
      </c>
      <c r="D98" s="146" t="s">
        <v>197</v>
      </c>
      <c r="E98" s="147" t="s">
        <v>7461</v>
      </c>
      <c r="F98" s="148" t="s">
        <v>7462</v>
      </c>
      <c r="G98" s="149" t="s">
        <v>7463</v>
      </c>
      <c r="H98" s="150">
        <v>300</v>
      </c>
      <c r="I98" s="151"/>
      <c r="J98" s="152">
        <f t="shared" si="0"/>
        <v>0</v>
      </c>
      <c r="K98" s="148" t="s">
        <v>3</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202</v>
      </c>
      <c r="AT98" s="157" t="s">
        <v>197</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202</v>
      </c>
      <c r="BM98" s="157" t="s">
        <v>237</v>
      </c>
    </row>
    <row r="99" spans="1:65" s="2" customFormat="1" ht="14.45" customHeight="1">
      <c r="A99" s="35"/>
      <c r="B99" s="145"/>
      <c r="C99" s="146" t="s">
        <v>202</v>
      </c>
      <c r="D99" s="146" t="s">
        <v>197</v>
      </c>
      <c r="E99" s="147" t="s">
        <v>7466</v>
      </c>
      <c r="F99" s="148" t="s">
        <v>7467</v>
      </c>
      <c r="G99" s="149" t="s">
        <v>467</v>
      </c>
      <c r="H99" s="150">
        <v>4</v>
      </c>
      <c r="I99" s="151"/>
      <c r="J99" s="152">
        <f t="shared" si="0"/>
        <v>0</v>
      </c>
      <c r="K99" s="148" t="s">
        <v>3</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202</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202</v>
      </c>
      <c r="BM99" s="157" t="s">
        <v>249</v>
      </c>
    </row>
    <row r="100" spans="1:65" s="2" customFormat="1" ht="14.45" customHeight="1">
      <c r="A100" s="35"/>
      <c r="B100" s="145"/>
      <c r="C100" s="146" t="s">
        <v>231</v>
      </c>
      <c r="D100" s="146" t="s">
        <v>197</v>
      </c>
      <c r="E100" s="147" t="s">
        <v>7555</v>
      </c>
      <c r="F100" s="148" t="s">
        <v>7556</v>
      </c>
      <c r="G100" s="149" t="s">
        <v>467</v>
      </c>
      <c r="H100" s="150">
        <v>20</v>
      </c>
      <c r="I100" s="151"/>
      <c r="J100" s="152">
        <f t="shared" si="0"/>
        <v>0</v>
      </c>
      <c r="K100" s="148" t="s">
        <v>3</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202</v>
      </c>
      <c r="AT100" s="157" t="s">
        <v>197</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202</v>
      </c>
      <c r="BM100" s="157" t="s">
        <v>120</v>
      </c>
    </row>
    <row r="101" spans="1:65" s="2" customFormat="1" ht="14.45" customHeight="1">
      <c r="A101" s="35"/>
      <c r="B101" s="145"/>
      <c r="C101" s="146" t="s">
        <v>237</v>
      </c>
      <c r="D101" s="146" t="s">
        <v>197</v>
      </c>
      <c r="E101" s="147" t="s">
        <v>7557</v>
      </c>
      <c r="F101" s="148" t="s">
        <v>7479</v>
      </c>
      <c r="G101" s="149" t="s">
        <v>467</v>
      </c>
      <c r="H101" s="150">
        <v>20</v>
      </c>
      <c r="I101" s="151"/>
      <c r="J101" s="152">
        <f t="shared" si="0"/>
        <v>0</v>
      </c>
      <c r="K101" s="148" t="s">
        <v>3</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202</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269</v>
      </c>
    </row>
    <row r="102" spans="1:65" s="2" customFormat="1" ht="14.45" customHeight="1">
      <c r="A102" s="35"/>
      <c r="B102" s="145"/>
      <c r="C102" s="146" t="s">
        <v>244</v>
      </c>
      <c r="D102" s="146" t="s">
        <v>197</v>
      </c>
      <c r="E102" s="147" t="s">
        <v>7484</v>
      </c>
      <c r="F102" s="148" t="s">
        <v>7485</v>
      </c>
      <c r="G102" s="149" t="s">
        <v>321</v>
      </c>
      <c r="H102" s="150">
        <v>25</v>
      </c>
      <c r="I102" s="151"/>
      <c r="J102" s="152">
        <f t="shared" si="0"/>
        <v>0</v>
      </c>
      <c r="K102" s="148" t="s">
        <v>3</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281</v>
      </c>
    </row>
    <row r="103" spans="1:65" s="2" customFormat="1" ht="14.45" customHeight="1">
      <c r="A103" s="35"/>
      <c r="B103" s="145"/>
      <c r="C103" s="146" t="s">
        <v>249</v>
      </c>
      <c r="D103" s="146" t="s">
        <v>197</v>
      </c>
      <c r="E103" s="147" t="s">
        <v>7558</v>
      </c>
      <c r="F103" s="148" t="s">
        <v>7559</v>
      </c>
      <c r="G103" s="149" t="s">
        <v>321</v>
      </c>
      <c r="H103" s="150">
        <v>25</v>
      </c>
      <c r="I103" s="151"/>
      <c r="J103" s="152">
        <f t="shared" si="0"/>
        <v>0</v>
      </c>
      <c r="K103" s="148" t="s">
        <v>3</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81</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292</v>
      </c>
    </row>
    <row r="104" spans="1:65" s="2" customFormat="1" ht="14.45" customHeight="1">
      <c r="A104" s="35"/>
      <c r="B104" s="145"/>
      <c r="C104" s="146" t="s">
        <v>254</v>
      </c>
      <c r="D104" s="146" t="s">
        <v>197</v>
      </c>
      <c r="E104" s="147" t="s">
        <v>7560</v>
      </c>
      <c r="F104" s="148" t="s">
        <v>7561</v>
      </c>
      <c r="G104" s="149" t="s">
        <v>467</v>
      </c>
      <c r="H104" s="150">
        <v>1</v>
      </c>
      <c r="I104" s="151"/>
      <c r="J104" s="152">
        <f t="shared" si="0"/>
        <v>0</v>
      </c>
      <c r="K104" s="148" t="s">
        <v>3</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81</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308</v>
      </c>
    </row>
    <row r="105" spans="1:65" s="2" customFormat="1" ht="14.45" customHeight="1">
      <c r="A105" s="35"/>
      <c r="B105" s="145"/>
      <c r="C105" s="146" t="s">
        <v>120</v>
      </c>
      <c r="D105" s="146" t="s">
        <v>197</v>
      </c>
      <c r="E105" s="147" t="s">
        <v>7488</v>
      </c>
      <c r="F105" s="148" t="s">
        <v>7489</v>
      </c>
      <c r="G105" s="149" t="s">
        <v>321</v>
      </c>
      <c r="H105" s="150">
        <v>25</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81</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318</v>
      </c>
    </row>
    <row r="106" spans="1:65" s="2" customFormat="1" ht="62.65" customHeight="1">
      <c r="A106" s="35"/>
      <c r="B106" s="145"/>
      <c r="C106" s="146" t="s">
        <v>123</v>
      </c>
      <c r="D106" s="146" t="s">
        <v>197</v>
      </c>
      <c r="E106" s="147" t="s">
        <v>7578</v>
      </c>
      <c r="F106" s="148" t="s">
        <v>7579</v>
      </c>
      <c r="G106" s="149" t="s">
        <v>467</v>
      </c>
      <c r="H106" s="150">
        <v>1</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81</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331</v>
      </c>
    </row>
    <row r="107" spans="1:65" s="2" customFormat="1" ht="49.15" customHeight="1">
      <c r="A107" s="35"/>
      <c r="B107" s="145"/>
      <c r="C107" s="146" t="s">
        <v>269</v>
      </c>
      <c r="D107" s="146" t="s">
        <v>197</v>
      </c>
      <c r="E107" s="147" t="s">
        <v>7580</v>
      </c>
      <c r="F107" s="148" t="s">
        <v>7581</v>
      </c>
      <c r="G107" s="149" t="s">
        <v>467</v>
      </c>
      <c r="H107" s="150">
        <v>1</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81</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340</v>
      </c>
    </row>
    <row r="108" spans="1:65" s="2" customFormat="1" ht="14.45" customHeight="1">
      <c r="A108" s="35"/>
      <c r="B108" s="145"/>
      <c r="C108" s="146" t="s">
        <v>278</v>
      </c>
      <c r="D108" s="146" t="s">
        <v>197</v>
      </c>
      <c r="E108" s="147" t="s">
        <v>7500</v>
      </c>
      <c r="F108" s="148" t="s">
        <v>7501</v>
      </c>
      <c r="G108" s="149" t="s">
        <v>467</v>
      </c>
      <c r="H108" s="150">
        <v>1</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81</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349</v>
      </c>
    </row>
    <row r="109" spans="1:65" s="2" customFormat="1" ht="14.45" customHeight="1">
      <c r="A109" s="35"/>
      <c r="B109" s="145"/>
      <c r="C109" s="146" t="s">
        <v>281</v>
      </c>
      <c r="D109" s="146" t="s">
        <v>197</v>
      </c>
      <c r="E109" s="147" t="s">
        <v>7568</v>
      </c>
      <c r="F109" s="148" t="s">
        <v>7547</v>
      </c>
      <c r="G109" s="149" t="s">
        <v>467</v>
      </c>
      <c r="H109" s="150">
        <v>1</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81</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375</v>
      </c>
    </row>
    <row r="110" spans="1:65" s="2" customFormat="1" ht="14.45" customHeight="1">
      <c r="A110" s="35"/>
      <c r="B110" s="145"/>
      <c r="C110" s="146" t="s">
        <v>9</v>
      </c>
      <c r="D110" s="146" t="s">
        <v>197</v>
      </c>
      <c r="E110" s="147" t="s">
        <v>7569</v>
      </c>
      <c r="F110" s="148" t="s">
        <v>7549</v>
      </c>
      <c r="G110" s="149" t="s">
        <v>467</v>
      </c>
      <c r="H110" s="150">
        <v>1</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81</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392</v>
      </c>
    </row>
    <row r="111" spans="1:65" s="2" customFormat="1" ht="14.45" customHeight="1">
      <c r="A111" s="35"/>
      <c r="B111" s="145"/>
      <c r="C111" s="146" t="s">
        <v>292</v>
      </c>
      <c r="D111" s="146" t="s">
        <v>197</v>
      </c>
      <c r="E111" s="147" t="s">
        <v>7570</v>
      </c>
      <c r="F111" s="148" t="s">
        <v>7571</v>
      </c>
      <c r="G111" s="149" t="s">
        <v>467</v>
      </c>
      <c r="H111" s="150">
        <v>1</v>
      </c>
      <c r="I111" s="151"/>
      <c r="J111" s="152">
        <f t="shared" si="0"/>
        <v>0</v>
      </c>
      <c r="K111" s="148" t="s">
        <v>3</v>
      </c>
      <c r="L111" s="36"/>
      <c r="M111" s="203" t="s">
        <v>3</v>
      </c>
      <c r="N111" s="204" t="s">
        <v>43</v>
      </c>
      <c r="O111" s="205"/>
      <c r="P111" s="206">
        <f t="shared" si="1"/>
        <v>0</v>
      </c>
      <c r="Q111" s="206">
        <v>0</v>
      </c>
      <c r="R111" s="206">
        <f t="shared" si="2"/>
        <v>0</v>
      </c>
      <c r="S111" s="206">
        <v>0</v>
      </c>
      <c r="T111" s="207">
        <f t="shared" si="3"/>
        <v>0</v>
      </c>
      <c r="U111" s="35"/>
      <c r="V111" s="35"/>
      <c r="W111" s="35"/>
      <c r="X111" s="35"/>
      <c r="Y111" s="35"/>
      <c r="Z111" s="35"/>
      <c r="AA111" s="35"/>
      <c r="AB111" s="35"/>
      <c r="AC111" s="35"/>
      <c r="AD111" s="35"/>
      <c r="AE111" s="35"/>
      <c r="AR111" s="157" t="s">
        <v>202</v>
      </c>
      <c r="AT111" s="157" t="s">
        <v>197</v>
      </c>
      <c r="AU111" s="157" t="s">
        <v>81</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407</v>
      </c>
    </row>
    <row r="112" spans="1:65" s="2" customFormat="1" ht="6.95" customHeight="1">
      <c r="A112" s="35"/>
      <c r="B112" s="45"/>
      <c r="C112" s="46"/>
      <c r="D112" s="46"/>
      <c r="E112" s="46"/>
      <c r="F112" s="46"/>
      <c r="G112" s="46"/>
      <c r="H112" s="46"/>
      <c r="I112" s="46"/>
      <c r="J112" s="46"/>
      <c r="K112" s="46"/>
      <c r="L112" s="36"/>
      <c r="M112" s="35"/>
      <c r="O112" s="35"/>
      <c r="P112" s="35"/>
      <c r="Q112" s="35"/>
      <c r="R112" s="35"/>
      <c r="S112" s="35"/>
      <c r="T112" s="35"/>
      <c r="U112" s="35"/>
      <c r="V112" s="35"/>
      <c r="W112" s="35"/>
      <c r="X112" s="35"/>
      <c r="Y112" s="35"/>
      <c r="Z112" s="35"/>
      <c r="AA112" s="35"/>
      <c r="AB112" s="35"/>
      <c r="AC112" s="35"/>
      <c r="AD112" s="35"/>
      <c r="AE112" s="35"/>
    </row>
  </sheetData>
  <autoFilter ref="C92:K111" xr:uid="{00000000-0009-0000-0000-00000B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119</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7582</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ROUND(J86,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ROUND((SUM(BE86:BE92)),  2)</f>
        <v>0</v>
      </c>
      <c r="G35" s="35"/>
      <c r="H35" s="35"/>
      <c r="I35" s="104">
        <v>0.21</v>
      </c>
      <c r="J35" s="103">
        <f>ROUND(((SUM(BE86:BE92))*I35),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ROUND((SUM(BF86:BF92)),  2)</f>
        <v>0</v>
      </c>
      <c r="G36" s="35"/>
      <c r="H36" s="35"/>
      <c r="I36" s="104">
        <v>0.15</v>
      </c>
      <c r="J36" s="103">
        <f>ROUND(((SUM(BF86:BF92))*I36),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ROUND((SUM(BG86:BG92)),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ROUND((SUM(BH86:BH92)),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ROUND((SUM(BI86:BI92)),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09 - zdravotnická technologie</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J86</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179</v>
      </c>
      <c r="E64" s="116"/>
      <c r="F64" s="116"/>
      <c r="G64" s="116"/>
      <c r="H64" s="116"/>
      <c r="I64" s="116"/>
      <c r="J64" s="117">
        <f>J87</f>
        <v>0</v>
      </c>
      <c r="L64" s="114"/>
    </row>
    <row r="65" spans="1:31" s="2" customFormat="1" ht="21.75" customHeight="1">
      <c r="A65" s="35"/>
      <c r="B65" s="36"/>
      <c r="C65" s="35"/>
      <c r="D65" s="35"/>
      <c r="E65" s="35"/>
      <c r="F65" s="35"/>
      <c r="G65" s="35"/>
      <c r="H65" s="35"/>
      <c r="I65" s="35"/>
      <c r="J65" s="35"/>
      <c r="K65" s="35"/>
      <c r="L65" s="97"/>
      <c r="S65" s="35"/>
      <c r="T65" s="35"/>
      <c r="U65" s="35"/>
      <c r="V65" s="35"/>
      <c r="W65" s="35"/>
      <c r="X65" s="35"/>
      <c r="Y65" s="35"/>
      <c r="Z65" s="35"/>
      <c r="AA65" s="35"/>
      <c r="AB65" s="35"/>
      <c r="AC65" s="35"/>
      <c r="AD65" s="35"/>
      <c r="AE65" s="35"/>
    </row>
    <row r="66" spans="1:31" s="2" customFormat="1" ht="6.95" customHeight="1">
      <c r="A66" s="35"/>
      <c r="B66" s="45"/>
      <c r="C66" s="46"/>
      <c r="D66" s="46"/>
      <c r="E66" s="46"/>
      <c r="F66" s="46"/>
      <c r="G66" s="46"/>
      <c r="H66" s="46"/>
      <c r="I66" s="46"/>
      <c r="J66" s="46"/>
      <c r="K66" s="46"/>
      <c r="L66" s="97"/>
      <c r="S66" s="35"/>
      <c r="T66" s="35"/>
      <c r="U66" s="35"/>
      <c r="V66" s="35"/>
      <c r="W66" s="35"/>
      <c r="X66" s="35"/>
      <c r="Y66" s="35"/>
      <c r="Z66" s="35"/>
      <c r="AA66" s="35"/>
      <c r="AB66" s="35"/>
      <c r="AC66" s="35"/>
      <c r="AD66" s="35"/>
      <c r="AE66" s="35"/>
    </row>
    <row r="70" spans="1:31" s="2" customFormat="1" ht="6.95" customHeight="1">
      <c r="A70" s="35"/>
      <c r="B70" s="47"/>
      <c r="C70" s="48"/>
      <c r="D70" s="48"/>
      <c r="E70" s="48"/>
      <c r="F70" s="48"/>
      <c r="G70" s="48"/>
      <c r="H70" s="48"/>
      <c r="I70" s="48"/>
      <c r="J70" s="48"/>
      <c r="K70" s="48"/>
      <c r="L70" s="97"/>
      <c r="S70" s="35"/>
      <c r="T70" s="35"/>
      <c r="U70" s="35"/>
      <c r="V70" s="35"/>
      <c r="W70" s="35"/>
      <c r="X70" s="35"/>
      <c r="Y70" s="35"/>
      <c r="Z70" s="35"/>
      <c r="AA70" s="35"/>
      <c r="AB70" s="35"/>
      <c r="AC70" s="35"/>
      <c r="AD70" s="35"/>
      <c r="AE70" s="35"/>
    </row>
    <row r="71" spans="1:31" s="2" customFormat="1" ht="24.95" customHeight="1">
      <c r="A71" s="35"/>
      <c r="B71" s="36"/>
      <c r="C71" s="24" t="s">
        <v>180</v>
      </c>
      <c r="D71" s="35"/>
      <c r="E71" s="35"/>
      <c r="F71" s="35"/>
      <c r="G71" s="35"/>
      <c r="H71" s="35"/>
      <c r="I71" s="35"/>
      <c r="J71" s="35"/>
      <c r="K71" s="35"/>
      <c r="L71" s="97"/>
      <c r="S71" s="35"/>
      <c r="T71" s="35"/>
      <c r="U71" s="35"/>
      <c r="V71" s="35"/>
      <c r="W71" s="35"/>
      <c r="X71" s="35"/>
      <c r="Y71" s="35"/>
      <c r="Z71" s="35"/>
      <c r="AA71" s="35"/>
      <c r="AB71" s="35"/>
      <c r="AC71" s="35"/>
      <c r="AD71" s="35"/>
      <c r="AE71" s="35"/>
    </row>
    <row r="72" spans="1:31" s="2" customFormat="1" ht="6.95" customHeight="1">
      <c r="A72" s="35"/>
      <c r="B72" s="36"/>
      <c r="C72" s="35"/>
      <c r="D72" s="35"/>
      <c r="E72" s="35"/>
      <c r="F72" s="35"/>
      <c r="G72" s="35"/>
      <c r="H72" s="35"/>
      <c r="I72" s="35"/>
      <c r="J72" s="35"/>
      <c r="K72" s="35"/>
      <c r="L72" s="97"/>
      <c r="S72" s="35"/>
      <c r="T72" s="35"/>
      <c r="U72" s="35"/>
      <c r="V72" s="35"/>
      <c r="W72" s="35"/>
      <c r="X72" s="35"/>
      <c r="Y72" s="35"/>
      <c r="Z72" s="35"/>
      <c r="AA72" s="35"/>
      <c r="AB72" s="35"/>
      <c r="AC72" s="35"/>
      <c r="AD72" s="35"/>
      <c r="AE72" s="35"/>
    </row>
    <row r="73" spans="1:31" s="2" customFormat="1" ht="12" customHeight="1">
      <c r="A73" s="35"/>
      <c r="B73" s="36"/>
      <c r="C73" s="30" t="s">
        <v>17</v>
      </c>
      <c r="D73" s="35"/>
      <c r="E73" s="35"/>
      <c r="F73" s="35"/>
      <c r="G73" s="35"/>
      <c r="H73" s="35"/>
      <c r="I73" s="35"/>
      <c r="J73" s="35"/>
      <c r="K73" s="35"/>
      <c r="L73" s="97"/>
      <c r="S73" s="35"/>
      <c r="T73" s="35"/>
      <c r="U73" s="35"/>
      <c r="V73" s="35"/>
      <c r="W73" s="35"/>
      <c r="X73" s="35"/>
      <c r="Y73" s="35"/>
      <c r="Z73" s="35"/>
      <c r="AA73" s="35"/>
      <c r="AB73" s="35"/>
      <c r="AC73" s="35"/>
      <c r="AD73" s="35"/>
      <c r="AE73" s="35"/>
    </row>
    <row r="74" spans="1:31" s="2" customFormat="1" ht="23.25" customHeight="1">
      <c r="A74" s="35"/>
      <c r="B74" s="36"/>
      <c r="C74" s="35"/>
      <c r="D74" s="35"/>
      <c r="E74" s="352" t="str">
        <f>E7</f>
        <v>Přístavba, nástavba a stavební úpravy pavilonu C-A na oddělení Hemodialýzy a Gastroskopie Nemocnice České Budějovice a.s</v>
      </c>
      <c r="F74" s="353"/>
      <c r="G74" s="353"/>
      <c r="H74" s="353"/>
      <c r="I74" s="35"/>
      <c r="J74" s="35"/>
      <c r="K74" s="35"/>
      <c r="L74" s="97"/>
      <c r="S74" s="35"/>
      <c r="T74" s="35"/>
      <c r="U74" s="35"/>
      <c r="V74" s="35"/>
      <c r="W74" s="35"/>
      <c r="X74" s="35"/>
      <c r="Y74" s="35"/>
      <c r="Z74" s="35"/>
      <c r="AA74" s="35"/>
      <c r="AB74" s="35"/>
      <c r="AC74" s="35"/>
      <c r="AD74" s="35"/>
      <c r="AE74" s="35"/>
    </row>
    <row r="75" spans="1:31" s="1" customFormat="1" ht="12" customHeight="1">
      <c r="B75" s="23"/>
      <c r="C75" s="30" t="s">
        <v>137</v>
      </c>
      <c r="L75" s="23"/>
    </row>
    <row r="76" spans="1:31" s="2" customFormat="1" ht="16.5" customHeight="1">
      <c r="A76" s="35"/>
      <c r="B76" s="36"/>
      <c r="C76" s="35"/>
      <c r="D76" s="35"/>
      <c r="E76" s="352" t="s">
        <v>138</v>
      </c>
      <c r="F76" s="351"/>
      <c r="G76" s="351"/>
      <c r="H76" s="351"/>
      <c r="I76" s="35"/>
      <c r="J76" s="35"/>
      <c r="K76" s="35"/>
      <c r="L76" s="97"/>
      <c r="S76" s="35"/>
      <c r="T76" s="35"/>
      <c r="U76" s="35"/>
      <c r="V76" s="35"/>
      <c r="W76" s="35"/>
      <c r="X76" s="35"/>
      <c r="Y76" s="35"/>
      <c r="Z76" s="35"/>
      <c r="AA76" s="35"/>
      <c r="AB76" s="35"/>
      <c r="AC76" s="35"/>
      <c r="AD76" s="35"/>
      <c r="AE76" s="35"/>
    </row>
    <row r="77" spans="1:31" s="2" customFormat="1" ht="12" customHeight="1">
      <c r="A77" s="35"/>
      <c r="B77" s="36"/>
      <c r="C77" s="30" t="s">
        <v>139</v>
      </c>
      <c r="D77" s="35"/>
      <c r="E77" s="35"/>
      <c r="F77" s="35"/>
      <c r="G77" s="35"/>
      <c r="H77" s="35"/>
      <c r="I77" s="35"/>
      <c r="J77" s="35"/>
      <c r="K77" s="35"/>
      <c r="L77" s="97"/>
      <c r="S77" s="35"/>
      <c r="T77" s="35"/>
      <c r="U77" s="35"/>
      <c r="V77" s="35"/>
      <c r="W77" s="35"/>
      <c r="X77" s="35"/>
      <c r="Y77" s="35"/>
      <c r="Z77" s="35"/>
      <c r="AA77" s="35"/>
      <c r="AB77" s="35"/>
      <c r="AC77" s="35"/>
      <c r="AD77" s="35"/>
      <c r="AE77" s="35"/>
    </row>
    <row r="78" spans="1:31" s="2" customFormat="1" ht="16.5" customHeight="1">
      <c r="A78" s="35"/>
      <c r="B78" s="36"/>
      <c r="C78" s="35"/>
      <c r="D78" s="35"/>
      <c r="E78" s="347" t="str">
        <f>E11</f>
        <v>09 - zdravotnická technologie</v>
      </c>
      <c r="F78" s="351"/>
      <c r="G78" s="351"/>
      <c r="H78" s="351"/>
      <c r="I78" s="35"/>
      <c r="J78" s="35"/>
      <c r="K78" s="35"/>
      <c r="L78" s="97"/>
      <c r="S78" s="35"/>
      <c r="T78" s="35"/>
      <c r="U78" s="35"/>
      <c r="V78" s="35"/>
      <c r="W78" s="35"/>
      <c r="X78" s="35"/>
      <c r="Y78" s="35"/>
      <c r="Z78" s="35"/>
      <c r="AA78" s="35"/>
      <c r="AB78" s="35"/>
      <c r="AC78" s="35"/>
      <c r="AD78" s="35"/>
      <c r="AE78" s="35"/>
    </row>
    <row r="79" spans="1:31" s="2" customFormat="1" ht="6.95" customHeight="1">
      <c r="A79" s="35"/>
      <c r="B79" s="36"/>
      <c r="C79" s="35"/>
      <c r="D79" s="35"/>
      <c r="E79" s="35"/>
      <c r="F79" s="35"/>
      <c r="G79" s="35"/>
      <c r="H79" s="35"/>
      <c r="I79" s="35"/>
      <c r="J79" s="35"/>
      <c r="K79" s="35"/>
      <c r="L79" s="97"/>
      <c r="S79" s="35"/>
      <c r="T79" s="35"/>
      <c r="U79" s="35"/>
      <c r="V79" s="35"/>
      <c r="W79" s="35"/>
      <c r="X79" s="35"/>
      <c r="Y79" s="35"/>
      <c r="Z79" s="35"/>
      <c r="AA79" s="35"/>
      <c r="AB79" s="35"/>
      <c r="AC79" s="35"/>
      <c r="AD79" s="35"/>
      <c r="AE79" s="35"/>
    </row>
    <row r="80" spans="1:31" s="2" customFormat="1" ht="12" customHeight="1">
      <c r="A80" s="35"/>
      <c r="B80" s="36"/>
      <c r="C80" s="30" t="s">
        <v>22</v>
      </c>
      <c r="D80" s="35"/>
      <c r="E80" s="35"/>
      <c r="F80" s="28" t="str">
        <f>F14</f>
        <v>České Budějovice</v>
      </c>
      <c r="G80" s="35"/>
      <c r="H80" s="35"/>
      <c r="I80" s="30" t="s">
        <v>24</v>
      </c>
      <c r="J80" s="53" t="str">
        <f>IF(J14="","",J14)</f>
        <v>25. 1. 2020</v>
      </c>
      <c r="K80" s="35"/>
      <c r="L80" s="97"/>
      <c r="S80" s="35"/>
      <c r="T80" s="35"/>
      <c r="U80" s="35"/>
      <c r="V80" s="35"/>
      <c r="W80" s="35"/>
      <c r="X80" s="35"/>
      <c r="Y80" s="35"/>
      <c r="Z80" s="35"/>
      <c r="AA80" s="35"/>
      <c r="AB80" s="35"/>
      <c r="AC80" s="35"/>
      <c r="AD80" s="35"/>
      <c r="AE80" s="35"/>
    </row>
    <row r="81" spans="1:65" s="2" customFormat="1" ht="6.95" customHeight="1">
      <c r="A81" s="35"/>
      <c r="B81" s="36"/>
      <c r="C81" s="35"/>
      <c r="D81" s="35"/>
      <c r="E81" s="35"/>
      <c r="F81" s="35"/>
      <c r="G81" s="35"/>
      <c r="H81" s="35"/>
      <c r="I81" s="35"/>
      <c r="J81" s="35"/>
      <c r="K81" s="35"/>
      <c r="L81" s="97"/>
      <c r="S81" s="35"/>
      <c r="T81" s="35"/>
      <c r="U81" s="35"/>
      <c r="V81" s="35"/>
      <c r="W81" s="35"/>
      <c r="X81" s="35"/>
      <c r="Y81" s="35"/>
      <c r="Z81" s="35"/>
      <c r="AA81" s="35"/>
      <c r="AB81" s="35"/>
      <c r="AC81" s="35"/>
      <c r="AD81" s="35"/>
      <c r="AE81" s="35"/>
    </row>
    <row r="82" spans="1:65" s="2" customFormat="1" ht="25.7" customHeight="1">
      <c r="A82" s="35"/>
      <c r="B82" s="36"/>
      <c r="C82" s="30" t="s">
        <v>26</v>
      </c>
      <c r="D82" s="35"/>
      <c r="E82" s="35"/>
      <c r="F82" s="28" t="str">
        <f>E17</f>
        <v xml:space="preserve"> </v>
      </c>
      <c r="G82" s="35"/>
      <c r="H82" s="35"/>
      <c r="I82" s="30" t="s">
        <v>32</v>
      </c>
      <c r="J82" s="33" t="str">
        <f>E23</f>
        <v>ATELIER G+G s.r.o.</v>
      </c>
      <c r="K82" s="35"/>
      <c r="L82" s="97"/>
      <c r="S82" s="35"/>
      <c r="T82" s="35"/>
      <c r="U82" s="35"/>
      <c r="V82" s="35"/>
      <c r="W82" s="35"/>
      <c r="X82" s="35"/>
      <c r="Y82" s="35"/>
      <c r="Z82" s="35"/>
      <c r="AA82" s="35"/>
      <c r="AB82" s="35"/>
      <c r="AC82" s="35"/>
      <c r="AD82" s="35"/>
      <c r="AE82" s="35"/>
    </row>
    <row r="83" spans="1:65" s="2" customFormat="1" ht="15.2" customHeight="1">
      <c r="A83" s="35"/>
      <c r="B83" s="36"/>
      <c r="C83" s="30" t="s">
        <v>30</v>
      </c>
      <c r="D83" s="35"/>
      <c r="E83" s="35"/>
      <c r="F83" s="28" t="str">
        <f>IF(E20="","",E20)</f>
        <v>Vyplň údaj</v>
      </c>
      <c r="G83" s="35"/>
      <c r="H83" s="35"/>
      <c r="I83" s="30" t="s">
        <v>35</v>
      </c>
      <c r="J83" s="33" t="str">
        <f>E26</f>
        <v xml:space="preserve"> </v>
      </c>
      <c r="K83" s="35"/>
      <c r="L83" s="97"/>
      <c r="S83" s="35"/>
      <c r="T83" s="35"/>
      <c r="U83" s="35"/>
      <c r="V83" s="35"/>
      <c r="W83" s="35"/>
      <c r="X83" s="35"/>
      <c r="Y83" s="35"/>
      <c r="Z83" s="35"/>
      <c r="AA83" s="35"/>
      <c r="AB83" s="35"/>
      <c r="AC83" s="35"/>
      <c r="AD83" s="35"/>
      <c r="AE83" s="35"/>
    </row>
    <row r="84" spans="1:65" s="2" customFormat="1" ht="10.35" customHeight="1">
      <c r="A84" s="35"/>
      <c r="B84" s="36"/>
      <c r="C84" s="35"/>
      <c r="D84" s="35"/>
      <c r="E84" s="35"/>
      <c r="F84" s="35"/>
      <c r="G84" s="35"/>
      <c r="H84" s="35"/>
      <c r="I84" s="35"/>
      <c r="J84" s="35"/>
      <c r="K84" s="35"/>
      <c r="L84" s="97"/>
      <c r="S84" s="35"/>
      <c r="T84" s="35"/>
      <c r="U84" s="35"/>
      <c r="V84" s="35"/>
      <c r="W84" s="35"/>
      <c r="X84" s="35"/>
      <c r="Y84" s="35"/>
      <c r="Z84" s="35"/>
      <c r="AA84" s="35"/>
      <c r="AB84" s="35"/>
      <c r="AC84" s="35"/>
      <c r="AD84" s="35"/>
      <c r="AE84" s="35"/>
    </row>
    <row r="85" spans="1:65" s="11" customFormat="1" ht="29.25" customHeight="1">
      <c r="A85" s="122"/>
      <c r="B85" s="123"/>
      <c r="C85" s="124" t="s">
        <v>181</v>
      </c>
      <c r="D85" s="125" t="s">
        <v>57</v>
      </c>
      <c r="E85" s="125" t="s">
        <v>53</v>
      </c>
      <c r="F85" s="125" t="s">
        <v>54</v>
      </c>
      <c r="G85" s="125" t="s">
        <v>182</v>
      </c>
      <c r="H85" s="125" t="s">
        <v>183</v>
      </c>
      <c r="I85" s="125" t="s">
        <v>184</v>
      </c>
      <c r="J85" s="125" t="s">
        <v>143</v>
      </c>
      <c r="K85" s="126" t="s">
        <v>185</v>
      </c>
      <c r="L85" s="127"/>
      <c r="M85" s="60" t="s">
        <v>3</v>
      </c>
      <c r="N85" s="61" t="s">
        <v>42</v>
      </c>
      <c r="O85" s="61" t="s">
        <v>186</v>
      </c>
      <c r="P85" s="61" t="s">
        <v>187</v>
      </c>
      <c r="Q85" s="61" t="s">
        <v>188</v>
      </c>
      <c r="R85" s="61" t="s">
        <v>189</v>
      </c>
      <c r="S85" s="61" t="s">
        <v>190</v>
      </c>
      <c r="T85" s="62" t="s">
        <v>191</v>
      </c>
      <c r="U85" s="122"/>
      <c r="V85" s="122"/>
      <c r="W85" s="122"/>
      <c r="X85" s="122"/>
      <c r="Y85" s="122"/>
      <c r="Z85" s="122"/>
      <c r="AA85" s="122"/>
      <c r="AB85" s="122"/>
      <c r="AC85" s="122"/>
      <c r="AD85" s="122"/>
      <c r="AE85" s="122"/>
    </row>
    <row r="86" spans="1:65" s="2" customFormat="1" ht="22.9" customHeight="1">
      <c r="A86" s="35"/>
      <c r="B86" s="36"/>
      <c r="C86" s="67" t="s">
        <v>192</v>
      </c>
      <c r="D86" s="35"/>
      <c r="E86" s="35"/>
      <c r="F86" s="35"/>
      <c r="G86" s="35"/>
      <c r="H86" s="35"/>
      <c r="I86" s="35"/>
      <c r="J86" s="128">
        <f>BK86</f>
        <v>0</v>
      </c>
      <c r="K86" s="35"/>
      <c r="L86" s="36"/>
      <c r="M86" s="63"/>
      <c r="N86" s="54"/>
      <c r="O86" s="64"/>
      <c r="P86" s="129">
        <f>P87</f>
        <v>0</v>
      </c>
      <c r="Q86" s="64"/>
      <c r="R86" s="129">
        <f>R87</f>
        <v>0</v>
      </c>
      <c r="S86" s="64"/>
      <c r="T86" s="130">
        <f>T87</f>
        <v>0</v>
      </c>
      <c r="U86" s="35"/>
      <c r="V86" s="35"/>
      <c r="W86" s="35"/>
      <c r="X86" s="35"/>
      <c r="Y86" s="35"/>
      <c r="Z86" s="35"/>
      <c r="AA86" s="35"/>
      <c r="AB86" s="35"/>
      <c r="AC86" s="35"/>
      <c r="AD86" s="35"/>
      <c r="AE86" s="35"/>
      <c r="AT86" s="20" t="s">
        <v>71</v>
      </c>
      <c r="AU86" s="20" t="s">
        <v>144</v>
      </c>
      <c r="BK86" s="131">
        <f>BK87</f>
        <v>0</v>
      </c>
    </row>
    <row r="87" spans="1:65" s="12" customFormat="1" ht="25.9" customHeight="1">
      <c r="B87" s="132"/>
      <c r="D87" s="133" t="s">
        <v>71</v>
      </c>
      <c r="E87" s="134" t="s">
        <v>4764</v>
      </c>
      <c r="F87" s="134" t="s">
        <v>4765</v>
      </c>
      <c r="I87" s="135"/>
      <c r="J87" s="136">
        <f>BK87</f>
        <v>0</v>
      </c>
      <c r="L87" s="132"/>
      <c r="M87" s="137"/>
      <c r="N87" s="138"/>
      <c r="O87" s="138"/>
      <c r="P87" s="139">
        <f>SUM(P88:P92)</f>
        <v>0</v>
      </c>
      <c r="Q87" s="138"/>
      <c r="R87" s="139">
        <f>SUM(R88:R92)</f>
        <v>0</v>
      </c>
      <c r="S87" s="138"/>
      <c r="T87" s="140">
        <f>SUM(T88:T92)</f>
        <v>0</v>
      </c>
      <c r="AR87" s="133" t="s">
        <v>202</v>
      </c>
      <c r="AT87" s="141" t="s">
        <v>71</v>
      </c>
      <c r="AU87" s="141" t="s">
        <v>72</v>
      </c>
      <c r="AY87" s="133" t="s">
        <v>195</v>
      </c>
      <c r="BK87" s="142">
        <f>SUM(BK88:BK92)</f>
        <v>0</v>
      </c>
    </row>
    <row r="88" spans="1:65" s="2" customFormat="1" ht="14.45" customHeight="1">
      <c r="A88" s="35"/>
      <c r="B88" s="145"/>
      <c r="C88" s="188" t="s">
        <v>79</v>
      </c>
      <c r="D88" s="188" t="s">
        <v>282</v>
      </c>
      <c r="E88" s="189" t="s">
        <v>7583</v>
      </c>
      <c r="F88" s="190" t="s">
        <v>7584</v>
      </c>
      <c r="G88" s="191" t="s">
        <v>4903</v>
      </c>
      <c r="H88" s="192">
        <v>2</v>
      </c>
      <c r="I88" s="193"/>
      <c r="J88" s="194">
        <f>ROUND(I88*H88,2)</f>
        <v>0</v>
      </c>
      <c r="K88" s="190" t="s">
        <v>3</v>
      </c>
      <c r="L88" s="195"/>
      <c r="M88" s="196" t="s">
        <v>3</v>
      </c>
      <c r="N88" s="197" t="s">
        <v>43</v>
      </c>
      <c r="O88" s="56"/>
      <c r="P88" s="155">
        <f>O88*H88</f>
        <v>0</v>
      </c>
      <c r="Q88" s="155">
        <v>0</v>
      </c>
      <c r="R88" s="155">
        <f>Q88*H88</f>
        <v>0</v>
      </c>
      <c r="S88" s="155">
        <v>0</v>
      </c>
      <c r="T88" s="156">
        <f>S88*H88</f>
        <v>0</v>
      </c>
      <c r="U88" s="35"/>
      <c r="V88" s="35"/>
      <c r="W88" s="35"/>
      <c r="X88" s="35"/>
      <c r="Y88" s="35"/>
      <c r="Z88" s="35"/>
      <c r="AA88" s="35"/>
      <c r="AB88" s="35"/>
      <c r="AC88" s="35"/>
      <c r="AD88" s="35"/>
      <c r="AE88" s="35"/>
      <c r="AR88" s="157" t="s">
        <v>249</v>
      </c>
      <c r="AT88" s="157" t="s">
        <v>282</v>
      </c>
      <c r="AU88" s="157" t="s">
        <v>79</v>
      </c>
      <c r="AY88" s="20" t="s">
        <v>195</v>
      </c>
      <c r="BE88" s="158">
        <f>IF(N88="základní",J88,0)</f>
        <v>0</v>
      </c>
      <c r="BF88" s="158">
        <f>IF(N88="snížená",J88,0)</f>
        <v>0</v>
      </c>
      <c r="BG88" s="158">
        <f>IF(N88="zákl. přenesená",J88,0)</f>
        <v>0</v>
      </c>
      <c r="BH88" s="158">
        <f>IF(N88="sníž. přenesená",J88,0)</f>
        <v>0</v>
      </c>
      <c r="BI88" s="158">
        <f>IF(N88="nulová",J88,0)</f>
        <v>0</v>
      </c>
      <c r="BJ88" s="20" t="s">
        <v>79</v>
      </c>
      <c r="BK88" s="158">
        <f>ROUND(I88*H88,2)</f>
        <v>0</v>
      </c>
      <c r="BL88" s="20" t="s">
        <v>202</v>
      </c>
      <c r="BM88" s="157" t="s">
        <v>7585</v>
      </c>
    </row>
    <row r="89" spans="1:65" s="2" customFormat="1" ht="14.45" customHeight="1">
      <c r="A89" s="35"/>
      <c r="B89" s="145"/>
      <c r="C89" s="188" t="s">
        <v>81</v>
      </c>
      <c r="D89" s="188" t="s">
        <v>282</v>
      </c>
      <c r="E89" s="189" t="s">
        <v>7586</v>
      </c>
      <c r="F89" s="190" t="s">
        <v>7587</v>
      </c>
      <c r="G89" s="191" t="s">
        <v>4903</v>
      </c>
      <c r="H89" s="192">
        <v>1</v>
      </c>
      <c r="I89" s="193"/>
      <c r="J89" s="194">
        <f>ROUND(I89*H89,2)</f>
        <v>0</v>
      </c>
      <c r="K89" s="190" t="s">
        <v>3</v>
      </c>
      <c r="L89" s="195"/>
      <c r="M89" s="196" t="s">
        <v>3</v>
      </c>
      <c r="N89" s="197" t="s">
        <v>43</v>
      </c>
      <c r="O89" s="56"/>
      <c r="P89" s="155">
        <f>O89*H89</f>
        <v>0</v>
      </c>
      <c r="Q89" s="155">
        <v>0</v>
      </c>
      <c r="R89" s="155">
        <f>Q89*H89</f>
        <v>0</v>
      </c>
      <c r="S89" s="155">
        <v>0</v>
      </c>
      <c r="T89" s="156">
        <f>S89*H89</f>
        <v>0</v>
      </c>
      <c r="U89" s="35"/>
      <c r="V89" s="35"/>
      <c r="W89" s="35"/>
      <c r="X89" s="35"/>
      <c r="Y89" s="35"/>
      <c r="Z89" s="35"/>
      <c r="AA89" s="35"/>
      <c r="AB89" s="35"/>
      <c r="AC89" s="35"/>
      <c r="AD89" s="35"/>
      <c r="AE89" s="35"/>
      <c r="AR89" s="157" t="s">
        <v>249</v>
      </c>
      <c r="AT89" s="157" t="s">
        <v>282</v>
      </c>
      <c r="AU89" s="157" t="s">
        <v>79</v>
      </c>
      <c r="AY89" s="20" t="s">
        <v>195</v>
      </c>
      <c r="BE89" s="158">
        <f>IF(N89="základní",J89,0)</f>
        <v>0</v>
      </c>
      <c r="BF89" s="158">
        <f>IF(N89="snížená",J89,0)</f>
        <v>0</v>
      </c>
      <c r="BG89" s="158">
        <f>IF(N89="zákl. přenesená",J89,0)</f>
        <v>0</v>
      </c>
      <c r="BH89" s="158">
        <f>IF(N89="sníž. přenesená",J89,0)</f>
        <v>0</v>
      </c>
      <c r="BI89" s="158">
        <f>IF(N89="nulová",J89,0)</f>
        <v>0</v>
      </c>
      <c r="BJ89" s="20" t="s">
        <v>79</v>
      </c>
      <c r="BK89" s="158">
        <f>ROUND(I89*H89,2)</f>
        <v>0</v>
      </c>
      <c r="BL89" s="20" t="s">
        <v>202</v>
      </c>
      <c r="BM89" s="157" t="s">
        <v>7588</v>
      </c>
    </row>
    <row r="90" spans="1:65" s="2" customFormat="1" ht="14.45" customHeight="1">
      <c r="A90" s="35"/>
      <c r="B90" s="145"/>
      <c r="C90" s="188" t="s">
        <v>109</v>
      </c>
      <c r="D90" s="188" t="s">
        <v>282</v>
      </c>
      <c r="E90" s="189" t="s">
        <v>7589</v>
      </c>
      <c r="F90" s="190" t="s">
        <v>7590</v>
      </c>
      <c r="G90" s="191" t="s">
        <v>4903</v>
      </c>
      <c r="H90" s="192">
        <v>7</v>
      </c>
      <c r="I90" s="193"/>
      <c r="J90" s="194">
        <f>ROUND(I90*H90,2)</f>
        <v>0</v>
      </c>
      <c r="K90" s="190" t="s">
        <v>3</v>
      </c>
      <c r="L90" s="195"/>
      <c r="M90" s="196" t="s">
        <v>3</v>
      </c>
      <c r="N90" s="197" t="s">
        <v>43</v>
      </c>
      <c r="O90" s="56"/>
      <c r="P90" s="155">
        <f>O90*H90</f>
        <v>0</v>
      </c>
      <c r="Q90" s="155">
        <v>0</v>
      </c>
      <c r="R90" s="155">
        <f>Q90*H90</f>
        <v>0</v>
      </c>
      <c r="S90" s="155">
        <v>0</v>
      </c>
      <c r="T90" s="156">
        <f>S90*H90</f>
        <v>0</v>
      </c>
      <c r="U90" s="35"/>
      <c r="V90" s="35"/>
      <c r="W90" s="35"/>
      <c r="X90" s="35"/>
      <c r="Y90" s="35"/>
      <c r="Z90" s="35"/>
      <c r="AA90" s="35"/>
      <c r="AB90" s="35"/>
      <c r="AC90" s="35"/>
      <c r="AD90" s="35"/>
      <c r="AE90" s="35"/>
      <c r="AR90" s="157" t="s">
        <v>249</v>
      </c>
      <c r="AT90" s="157" t="s">
        <v>282</v>
      </c>
      <c r="AU90" s="157" t="s">
        <v>79</v>
      </c>
      <c r="AY90" s="20" t="s">
        <v>195</v>
      </c>
      <c r="BE90" s="158">
        <f>IF(N90="základní",J90,0)</f>
        <v>0</v>
      </c>
      <c r="BF90" s="158">
        <f>IF(N90="snížená",J90,0)</f>
        <v>0</v>
      </c>
      <c r="BG90" s="158">
        <f>IF(N90="zákl. přenesená",J90,0)</f>
        <v>0</v>
      </c>
      <c r="BH90" s="158">
        <f>IF(N90="sníž. přenesená",J90,0)</f>
        <v>0</v>
      </c>
      <c r="BI90" s="158">
        <f>IF(N90="nulová",J90,0)</f>
        <v>0</v>
      </c>
      <c r="BJ90" s="20" t="s">
        <v>79</v>
      </c>
      <c r="BK90" s="158">
        <f>ROUND(I90*H90,2)</f>
        <v>0</v>
      </c>
      <c r="BL90" s="20" t="s">
        <v>202</v>
      </c>
      <c r="BM90" s="157" t="s">
        <v>7591</v>
      </c>
    </row>
    <row r="91" spans="1:65" s="2" customFormat="1" ht="49.15" customHeight="1">
      <c r="A91" s="35"/>
      <c r="B91" s="145"/>
      <c r="C91" s="188" t="s">
        <v>202</v>
      </c>
      <c r="D91" s="188" t="s">
        <v>282</v>
      </c>
      <c r="E91" s="189" t="s">
        <v>7592</v>
      </c>
      <c r="F91" s="190" t="s">
        <v>7593</v>
      </c>
      <c r="G91" s="191" t="s">
        <v>4903</v>
      </c>
      <c r="H91" s="192">
        <v>1</v>
      </c>
      <c r="I91" s="193"/>
      <c r="J91" s="194">
        <f>ROUND(I91*H91,2)</f>
        <v>0</v>
      </c>
      <c r="K91" s="190" t="s">
        <v>3</v>
      </c>
      <c r="L91" s="195"/>
      <c r="M91" s="196" t="s">
        <v>3</v>
      </c>
      <c r="N91" s="197" t="s">
        <v>43</v>
      </c>
      <c r="O91" s="56"/>
      <c r="P91" s="155">
        <f>O91*H91</f>
        <v>0</v>
      </c>
      <c r="Q91" s="155">
        <v>0</v>
      </c>
      <c r="R91" s="155">
        <f>Q91*H91</f>
        <v>0</v>
      </c>
      <c r="S91" s="155">
        <v>0</v>
      </c>
      <c r="T91" s="156">
        <f>S91*H91</f>
        <v>0</v>
      </c>
      <c r="U91" s="35"/>
      <c r="V91" s="35"/>
      <c r="W91" s="35"/>
      <c r="X91" s="35"/>
      <c r="Y91" s="35"/>
      <c r="Z91" s="35"/>
      <c r="AA91" s="35"/>
      <c r="AB91" s="35"/>
      <c r="AC91" s="35"/>
      <c r="AD91" s="35"/>
      <c r="AE91" s="35"/>
      <c r="AR91" s="157" t="s">
        <v>249</v>
      </c>
      <c r="AT91" s="157" t="s">
        <v>282</v>
      </c>
      <c r="AU91" s="157" t="s">
        <v>79</v>
      </c>
      <c r="AY91" s="20" t="s">
        <v>195</v>
      </c>
      <c r="BE91" s="158">
        <f>IF(N91="základní",J91,0)</f>
        <v>0</v>
      </c>
      <c r="BF91" s="158">
        <f>IF(N91="snížená",J91,0)</f>
        <v>0</v>
      </c>
      <c r="BG91" s="158">
        <f>IF(N91="zákl. přenesená",J91,0)</f>
        <v>0</v>
      </c>
      <c r="BH91" s="158">
        <f>IF(N91="sníž. přenesená",J91,0)</f>
        <v>0</v>
      </c>
      <c r="BI91" s="158">
        <f>IF(N91="nulová",J91,0)</f>
        <v>0</v>
      </c>
      <c r="BJ91" s="20" t="s">
        <v>79</v>
      </c>
      <c r="BK91" s="158">
        <f>ROUND(I91*H91,2)</f>
        <v>0</v>
      </c>
      <c r="BL91" s="20" t="s">
        <v>202</v>
      </c>
      <c r="BM91" s="157" t="s">
        <v>7594</v>
      </c>
    </row>
    <row r="92" spans="1:65" s="2" customFormat="1" ht="62.65" customHeight="1">
      <c r="A92" s="35"/>
      <c r="B92" s="145"/>
      <c r="C92" s="188" t="s">
        <v>231</v>
      </c>
      <c r="D92" s="188" t="s">
        <v>282</v>
      </c>
      <c r="E92" s="189" t="s">
        <v>7595</v>
      </c>
      <c r="F92" s="190" t="s">
        <v>7596</v>
      </c>
      <c r="G92" s="191" t="s">
        <v>4903</v>
      </c>
      <c r="H92" s="192">
        <v>1</v>
      </c>
      <c r="I92" s="193"/>
      <c r="J92" s="194">
        <f>ROUND(I92*H92,2)</f>
        <v>0</v>
      </c>
      <c r="K92" s="190" t="s">
        <v>3</v>
      </c>
      <c r="L92" s="195"/>
      <c r="M92" s="218" t="s">
        <v>3</v>
      </c>
      <c r="N92" s="219" t="s">
        <v>43</v>
      </c>
      <c r="O92" s="205"/>
      <c r="P92" s="206">
        <f>O92*H92</f>
        <v>0</v>
      </c>
      <c r="Q92" s="206">
        <v>0</v>
      </c>
      <c r="R92" s="206">
        <f>Q92*H92</f>
        <v>0</v>
      </c>
      <c r="S92" s="206">
        <v>0</v>
      </c>
      <c r="T92" s="207">
        <f>S92*H92</f>
        <v>0</v>
      </c>
      <c r="U92" s="35"/>
      <c r="V92" s="35"/>
      <c r="W92" s="35"/>
      <c r="X92" s="35"/>
      <c r="Y92" s="35"/>
      <c r="Z92" s="35"/>
      <c r="AA92" s="35"/>
      <c r="AB92" s="35"/>
      <c r="AC92" s="35"/>
      <c r="AD92" s="35"/>
      <c r="AE92" s="35"/>
      <c r="AR92" s="157" t="s">
        <v>249</v>
      </c>
      <c r="AT92" s="157" t="s">
        <v>282</v>
      </c>
      <c r="AU92" s="157" t="s">
        <v>79</v>
      </c>
      <c r="AY92" s="20" t="s">
        <v>195</v>
      </c>
      <c r="BE92" s="158">
        <f>IF(N92="základní",J92,0)</f>
        <v>0</v>
      </c>
      <c r="BF92" s="158">
        <f>IF(N92="snížená",J92,0)</f>
        <v>0</v>
      </c>
      <c r="BG92" s="158">
        <f>IF(N92="zákl. přenesená",J92,0)</f>
        <v>0</v>
      </c>
      <c r="BH92" s="158">
        <f>IF(N92="sníž. přenesená",J92,0)</f>
        <v>0</v>
      </c>
      <c r="BI92" s="158">
        <f>IF(N92="nulová",J92,0)</f>
        <v>0</v>
      </c>
      <c r="BJ92" s="20" t="s">
        <v>79</v>
      </c>
      <c r="BK92" s="158">
        <f>ROUND(I92*H92,2)</f>
        <v>0</v>
      </c>
      <c r="BL92" s="20" t="s">
        <v>202</v>
      </c>
      <c r="BM92" s="157" t="s">
        <v>7597</v>
      </c>
    </row>
    <row r="93" spans="1:65" s="2" customFormat="1" ht="6.95" customHeight="1">
      <c r="A93" s="35"/>
      <c r="B93" s="45"/>
      <c r="C93" s="46"/>
      <c r="D93" s="46"/>
      <c r="E93" s="46"/>
      <c r="F93" s="46"/>
      <c r="G93" s="46"/>
      <c r="H93" s="46"/>
      <c r="I93" s="46"/>
      <c r="J93" s="46"/>
      <c r="K93" s="46"/>
      <c r="L93" s="36"/>
      <c r="M93" s="35"/>
      <c r="O93" s="35"/>
      <c r="P93" s="35"/>
      <c r="Q93" s="35"/>
      <c r="R93" s="35"/>
      <c r="S93" s="35"/>
      <c r="T93" s="35"/>
      <c r="U93" s="35"/>
      <c r="V93" s="35"/>
      <c r="W93" s="35"/>
      <c r="X93" s="35"/>
      <c r="Y93" s="35"/>
      <c r="Z93" s="35"/>
      <c r="AA93" s="35"/>
      <c r="AB93" s="35"/>
      <c r="AC93" s="35"/>
      <c r="AD93" s="35"/>
      <c r="AE93" s="35"/>
    </row>
  </sheetData>
  <autoFilter ref="C85:K92" xr:uid="{00000000-0009-0000-0000-00000C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122</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7598</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20</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ROUND(J87,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ROUND((SUM(BE87:BE99)),  2)</f>
        <v>0</v>
      </c>
      <c r="G35" s="35"/>
      <c r="H35" s="35"/>
      <c r="I35" s="104">
        <v>0.21</v>
      </c>
      <c r="J35" s="103">
        <f>ROUND(((SUM(BE87:BE99))*I35),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ROUND((SUM(BF87:BF99)),  2)</f>
        <v>0</v>
      </c>
      <c r="G36" s="35"/>
      <c r="H36" s="35"/>
      <c r="I36" s="104">
        <v>0.15</v>
      </c>
      <c r="J36" s="103">
        <f>ROUND(((SUM(BF87:BF99))*I36),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ROUND((SUM(BG87:BG99)),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ROUND((SUM(BH87:BH99)),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ROUND((SUM(BI87:BI99)),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10 - záchytný a zádržný systém proti pádu z výšky a do hloubky</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J87</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155</v>
      </c>
      <c r="E64" s="116"/>
      <c r="F64" s="116"/>
      <c r="G64" s="116"/>
      <c r="H64" s="116"/>
      <c r="I64" s="116"/>
      <c r="J64" s="117">
        <f>J88</f>
        <v>0</v>
      </c>
      <c r="L64" s="114"/>
    </row>
    <row r="65" spans="1:31" s="10" customFormat="1" ht="19.899999999999999" customHeight="1">
      <c r="B65" s="118"/>
      <c r="D65" s="119" t="s">
        <v>166</v>
      </c>
      <c r="E65" s="120"/>
      <c r="F65" s="120"/>
      <c r="G65" s="120"/>
      <c r="H65" s="120"/>
      <c r="I65" s="120"/>
      <c r="J65" s="121">
        <f>J89</f>
        <v>0</v>
      </c>
      <c r="L65" s="118"/>
    </row>
    <row r="66" spans="1:31" s="2" customFormat="1" ht="21.75" customHeight="1">
      <c r="A66" s="35"/>
      <c r="B66" s="36"/>
      <c r="C66" s="35"/>
      <c r="D66" s="35"/>
      <c r="E66" s="35"/>
      <c r="F66" s="35"/>
      <c r="G66" s="35"/>
      <c r="H66" s="35"/>
      <c r="I66" s="35"/>
      <c r="J66" s="35"/>
      <c r="K66" s="35"/>
      <c r="L66" s="97"/>
      <c r="S66" s="35"/>
      <c r="T66" s="35"/>
      <c r="U66" s="35"/>
      <c r="V66" s="35"/>
      <c r="W66" s="35"/>
      <c r="X66" s="35"/>
      <c r="Y66" s="35"/>
      <c r="Z66" s="35"/>
      <c r="AA66" s="35"/>
      <c r="AB66" s="35"/>
      <c r="AC66" s="35"/>
      <c r="AD66" s="35"/>
      <c r="AE66" s="35"/>
    </row>
    <row r="67" spans="1:31" s="2" customFormat="1" ht="6.95" customHeight="1">
      <c r="A67" s="35"/>
      <c r="B67" s="45"/>
      <c r="C67" s="46"/>
      <c r="D67" s="46"/>
      <c r="E67" s="46"/>
      <c r="F67" s="46"/>
      <c r="G67" s="46"/>
      <c r="H67" s="46"/>
      <c r="I67" s="46"/>
      <c r="J67" s="46"/>
      <c r="K67" s="46"/>
      <c r="L67" s="97"/>
      <c r="S67" s="35"/>
      <c r="T67" s="35"/>
      <c r="U67" s="35"/>
      <c r="V67" s="35"/>
      <c r="W67" s="35"/>
      <c r="X67" s="35"/>
      <c r="Y67" s="35"/>
      <c r="Z67" s="35"/>
      <c r="AA67" s="35"/>
      <c r="AB67" s="35"/>
      <c r="AC67" s="35"/>
      <c r="AD67" s="35"/>
      <c r="AE67" s="35"/>
    </row>
    <row r="71" spans="1:31" s="2" customFormat="1" ht="6.95" customHeight="1">
      <c r="A71" s="35"/>
      <c r="B71" s="47"/>
      <c r="C71" s="48"/>
      <c r="D71" s="48"/>
      <c r="E71" s="48"/>
      <c r="F71" s="48"/>
      <c r="G71" s="48"/>
      <c r="H71" s="48"/>
      <c r="I71" s="48"/>
      <c r="J71" s="48"/>
      <c r="K71" s="48"/>
      <c r="L71" s="97"/>
      <c r="S71" s="35"/>
      <c r="T71" s="35"/>
      <c r="U71" s="35"/>
      <c r="V71" s="35"/>
      <c r="W71" s="35"/>
      <c r="X71" s="35"/>
      <c r="Y71" s="35"/>
      <c r="Z71" s="35"/>
      <c r="AA71" s="35"/>
      <c r="AB71" s="35"/>
      <c r="AC71" s="35"/>
      <c r="AD71" s="35"/>
      <c r="AE71" s="35"/>
    </row>
    <row r="72" spans="1:31" s="2" customFormat="1" ht="24.95" customHeight="1">
      <c r="A72" s="35"/>
      <c r="B72" s="36"/>
      <c r="C72" s="24" t="s">
        <v>180</v>
      </c>
      <c r="D72" s="35"/>
      <c r="E72" s="35"/>
      <c r="F72" s="35"/>
      <c r="G72" s="35"/>
      <c r="H72" s="35"/>
      <c r="I72" s="35"/>
      <c r="J72" s="35"/>
      <c r="K72" s="35"/>
      <c r="L72" s="97"/>
      <c r="S72" s="35"/>
      <c r="T72" s="35"/>
      <c r="U72" s="35"/>
      <c r="V72" s="35"/>
      <c r="W72" s="35"/>
      <c r="X72" s="35"/>
      <c r="Y72" s="35"/>
      <c r="Z72" s="35"/>
      <c r="AA72" s="35"/>
      <c r="AB72" s="35"/>
      <c r="AC72" s="35"/>
      <c r="AD72" s="35"/>
      <c r="AE72" s="35"/>
    </row>
    <row r="73" spans="1:31" s="2" customFormat="1" ht="6.95" customHeight="1">
      <c r="A73" s="35"/>
      <c r="B73" s="36"/>
      <c r="C73" s="35"/>
      <c r="D73" s="35"/>
      <c r="E73" s="35"/>
      <c r="F73" s="35"/>
      <c r="G73" s="35"/>
      <c r="H73" s="35"/>
      <c r="I73" s="35"/>
      <c r="J73" s="35"/>
      <c r="K73" s="35"/>
      <c r="L73" s="97"/>
      <c r="S73" s="35"/>
      <c r="T73" s="35"/>
      <c r="U73" s="35"/>
      <c r="V73" s="35"/>
      <c r="W73" s="35"/>
      <c r="X73" s="35"/>
      <c r="Y73" s="35"/>
      <c r="Z73" s="35"/>
      <c r="AA73" s="35"/>
      <c r="AB73" s="35"/>
      <c r="AC73" s="35"/>
      <c r="AD73" s="35"/>
      <c r="AE73" s="35"/>
    </row>
    <row r="74" spans="1:31" s="2" customFormat="1" ht="12" customHeight="1">
      <c r="A74" s="35"/>
      <c r="B74" s="36"/>
      <c r="C74" s="30" t="s">
        <v>17</v>
      </c>
      <c r="D74" s="35"/>
      <c r="E74" s="35"/>
      <c r="F74" s="35"/>
      <c r="G74" s="35"/>
      <c r="H74" s="35"/>
      <c r="I74" s="35"/>
      <c r="J74" s="35"/>
      <c r="K74" s="35"/>
      <c r="L74" s="97"/>
      <c r="S74" s="35"/>
      <c r="T74" s="35"/>
      <c r="U74" s="35"/>
      <c r="V74" s="35"/>
      <c r="W74" s="35"/>
      <c r="X74" s="35"/>
      <c r="Y74" s="35"/>
      <c r="Z74" s="35"/>
      <c r="AA74" s="35"/>
      <c r="AB74" s="35"/>
      <c r="AC74" s="35"/>
      <c r="AD74" s="35"/>
      <c r="AE74" s="35"/>
    </row>
    <row r="75" spans="1:31" s="2" customFormat="1" ht="23.25" customHeight="1">
      <c r="A75" s="35"/>
      <c r="B75" s="36"/>
      <c r="C75" s="35"/>
      <c r="D75" s="35"/>
      <c r="E75" s="352" t="str">
        <f>E7</f>
        <v>Přístavba, nástavba a stavební úpravy pavilonu C-A na oddělení Hemodialýzy a Gastroskopie Nemocnice České Budějovice a.s</v>
      </c>
      <c r="F75" s="353"/>
      <c r="G75" s="353"/>
      <c r="H75" s="353"/>
      <c r="I75" s="35"/>
      <c r="J75" s="35"/>
      <c r="K75" s="35"/>
      <c r="L75" s="97"/>
      <c r="S75" s="35"/>
      <c r="T75" s="35"/>
      <c r="U75" s="35"/>
      <c r="V75" s="35"/>
      <c r="W75" s="35"/>
      <c r="X75" s="35"/>
      <c r="Y75" s="35"/>
      <c r="Z75" s="35"/>
      <c r="AA75" s="35"/>
      <c r="AB75" s="35"/>
      <c r="AC75" s="35"/>
      <c r="AD75" s="35"/>
      <c r="AE75" s="35"/>
    </row>
    <row r="76" spans="1:31" s="1" customFormat="1" ht="12" customHeight="1">
      <c r="B76" s="23"/>
      <c r="C76" s="30" t="s">
        <v>137</v>
      </c>
      <c r="L76" s="23"/>
    </row>
    <row r="77" spans="1:31" s="2" customFormat="1" ht="16.5" customHeight="1">
      <c r="A77" s="35"/>
      <c r="B77" s="36"/>
      <c r="C77" s="35"/>
      <c r="D77" s="35"/>
      <c r="E77" s="352" t="s">
        <v>138</v>
      </c>
      <c r="F77" s="351"/>
      <c r="G77" s="351"/>
      <c r="H77" s="351"/>
      <c r="I77" s="35"/>
      <c r="J77" s="35"/>
      <c r="K77" s="35"/>
      <c r="L77" s="97"/>
      <c r="S77" s="35"/>
      <c r="T77" s="35"/>
      <c r="U77" s="35"/>
      <c r="V77" s="35"/>
      <c r="W77" s="35"/>
      <c r="X77" s="35"/>
      <c r="Y77" s="35"/>
      <c r="Z77" s="35"/>
      <c r="AA77" s="35"/>
      <c r="AB77" s="35"/>
      <c r="AC77" s="35"/>
      <c r="AD77" s="35"/>
      <c r="AE77" s="35"/>
    </row>
    <row r="78" spans="1:31" s="2" customFormat="1" ht="12" customHeight="1">
      <c r="A78" s="35"/>
      <c r="B78" s="36"/>
      <c r="C78" s="30" t="s">
        <v>139</v>
      </c>
      <c r="D78" s="35"/>
      <c r="E78" s="35"/>
      <c r="F78" s="35"/>
      <c r="G78" s="35"/>
      <c r="H78" s="35"/>
      <c r="I78" s="35"/>
      <c r="J78" s="35"/>
      <c r="K78" s="35"/>
      <c r="L78" s="97"/>
      <c r="S78" s="35"/>
      <c r="T78" s="35"/>
      <c r="U78" s="35"/>
      <c r="V78" s="35"/>
      <c r="W78" s="35"/>
      <c r="X78" s="35"/>
      <c r="Y78" s="35"/>
      <c r="Z78" s="35"/>
      <c r="AA78" s="35"/>
      <c r="AB78" s="35"/>
      <c r="AC78" s="35"/>
      <c r="AD78" s="35"/>
      <c r="AE78" s="35"/>
    </row>
    <row r="79" spans="1:31" s="2" customFormat="1" ht="16.5" customHeight="1">
      <c r="A79" s="35"/>
      <c r="B79" s="36"/>
      <c r="C79" s="35"/>
      <c r="D79" s="35"/>
      <c r="E79" s="347" t="str">
        <f>E11</f>
        <v>10 - záchytný a zádržný systém proti pádu z výšky a do hloubky</v>
      </c>
      <c r="F79" s="351"/>
      <c r="G79" s="351"/>
      <c r="H79" s="351"/>
      <c r="I79" s="35"/>
      <c r="J79" s="35"/>
      <c r="K79" s="35"/>
      <c r="L79" s="97"/>
      <c r="S79" s="35"/>
      <c r="T79" s="35"/>
      <c r="U79" s="35"/>
      <c r="V79" s="35"/>
      <c r="W79" s="35"/>
      <c r="X79" s="35"/>
      <c r="Y79" s="35"/>
      <c r="Z79" s="35"/>
      <c r="AA79" s="35"/>
      <c r="AB79" s="35"/>
      <c r="AC79" s="35"/>
      <c r="AD79" s="35"/>
      <c r="AE79" s="35"/>
    </row>
    <row r="80" spans="1:31" s="2" customFormat="1" ht="6.95" customHeight="1">
      <c r="A80" s="35"/>
      <c r="B80" s="36"/>
      <c r="C80" s="35"/>
      <c r="D80" s="35"/>
      <c r="E80" s="35"/>
      <c r="F80" s="35"/>
      <c r="G80" s="35"/>
      <c r="H80" s="35"/>
      <c r="I80" s="35"/>
      <c r="J80" s="35"/>
      <c r="K80" s="35"/>
      <c r="L80" s="97"/>
      <c r="S80" s="35"/>
      <c r="T80" s="35"/>
      <c r="U80" s="35"/>
      <c r="V80" s="35"/>
      <c r="W80" s="35"/>
      <c r="X80" s="35"/>
      <c r="Y80" s="35"/>
      <c r="Z80" s="35"/>
      <c r="AA80" s="35"/>
      <c r="AB80" s="35"/>
      <c r="AC80" s="35"/>
      <c r="AD80" s="35"/>
      <c r="AE80" s="35"/>
    </row>
    <row r="81" spans="1:65" s="2" customFormat="1" ht="12" customHeight="1">
      <c r="A81" s="35"/>
      <c r="B81" s="36"/>
      <c r="C81" s="30" t="s">
        <v>22</v>
      </c>
      <c r="D81" s="35"/>
      <c r="E81" s="35"/>
      <c r="F81" s="28" t="str">
        <f>F14</f>
        <v>České Budějovice</v>
      </c>
      <c r="G81" s="35"/>
      <c r="H81" s="35"/>
      <c r="I81" s="30" t="s">
        <v>24</v>
      </c>
      <c r="J81" s="53" t="str">
        <f>IF(J14="","",J14)</f>
        <v>25. 1. 2020</v>
      </c>
      <c r="K81" s="35"/>
      <c r="L81" s="97"/>
      <c r="S81" s="35"/>
      <c r="T81" s="35"/>
      <c r="U81" s="35"/>
      <c r="V81" s="35"/>
      <c r="W81" s="35"/>
      <c r="X81" s="35"/>
      <c r="Y81" s="35"/>
      <c r="Z81" s="35"/>
      <c r="AA81" s="35"/>
      <c r="AB81" s="35"/>
      <c r="AC81" s="35"/>
      <c r="AD81" s="35"/>
      <c r="AE81" s="35"/>
    </row>
    <row r="82" spans="1:65" s="2" customFormat="1" ht="6.95" customHeight="1">
      <c r="A82" s="35"/>
      <c r="B82" s="36"/>
      <c r="C82" s="35"/>
      <c r="D82" s="35"/>
      <c r="E82" s="35"/>
      <c r="F82" s="35"/>
      <c r="G82" s="35"/>
      <c r="H82" s="35"/>
      <c r="I82" s="35"/>
      <c r="J82" s="35"/>
      <c r="K82" s="35"/>
      <c r="L82" s="97"/>
      <c r="S82" s="35"/>
      <c r="T82" s="35"/>
      <c r="U82" s="35"/>
      <c r="V82" s="35"/>
      <c r="W82" s="35"/>
      <c r="X82" s="35"/>
      <c r="Y82" s="35"/>
      <c r="Z82" s="35"/>
      <c r="AA82" s="35"/>
      <c r="AB82" s="35"/>
      <c r="AC82" s="35"/>
      <c r="AD82" s="35"/>
      <c r="AE82" s="35"/>
    </row>
    <row r="83" spans="1:65" s="2" customFormat="1" ht="25.7" customHeight="1">
      <c r="A83" s="35"/>
      <c r="B83" s="36"/>
      <c r="C83" s="30" t="s">
        <v>26</v>
      </c>
      <c r="D83" s="35"/>
      <c r="E83" s="35"/>
      <c r="F83" s="28" t="str">
        <f>E17</f>
        <v xml:space="preserve"> </v>
      </c>
      <c r="G83" s="35"/>
      <c r="H83" s="35"/>
      <c r="I83" s="30" t="s">
        <v>32</v>
      </c>
      <c r="J83" s="33" t="str">
        <f>E23</f>
        <v>ATELIER G+G s.r.o.</v>
      </c>
      <c r="K83" s="35"/>
      <c r="L83" s="97"/>
      <c r="S83" s="35"/>
      <c r="T83" s="35"/>
      <c r="U83" s="35"/>
      <c r="V83" s="35"/>
      <c r="W83" s="35"/>
      <c r="X83" s="35"/>
      <c r="Y83" s="35"/>
      <c r="Z83" s="35"/>
      <c r="AA83" s="35"/>
      <c r="AB83" s="35"/>
      <c r="AC83" s="35"/>
      <c r="AD83" s="35"/>
      <c r="AE83" s="35"/>
    </row>
    <row r="84" spans="1:65" s="2" customFormat="1" ht="15.2" customHeight="1">
      <c r="A84" s="35"/>
      <c r="B84" s="36"/>
      <c r="C84" s="30" t="s">
        <v>30</v>
      </c>
      <c r="D84" s="35"/>
      <c r="E84" s="35"/>
      <c r="F84" s="28" t="str">
        <f>IF(E20="","",E20)</f>
        <v>Vyplň údaj</v>
      </c>
      <c r="G84" s="35"/>
      <c r="H84" s="35"/>
      <c r="I84" s="30" t="s">
        <v>35</v>
      </c>
      <c r="J84" s="33" t="str">
        <f>E26</f>
        <v xml:space="preserve"> </v>
      </c>
      <c r="K84" s="35"/>
      <c r="L84" s="97"/>
      <c r="S84" s="35"/>
      <c r="T84" s="35"/>
      <c r="U84" s="35"/>
      <c r="V84" s="35"/>
      <c r="W84" s="35"/>
      <c r="X84" s="35"/>
      <c r="Y84" s="35"/>
      <c r="Z84" s="35"/>
      <c r="AA84" s="35"/>
      <c r="AB84" s="35"/>
      <c r="AC84" s="35"/>
      <c r="AD84" s="35"/>
      <c r="AE84" s="35"/>
    </row>
    <row r="85" spans="1:65" s="2" customFormat="1" ht="10.35" customHeight="1">
      <c r="A85" s="35"/>
      <c r="B85" s="36"/>
      <c r="C85" s="35"/>
      <c r="D85" s="35"/>
      <c r="E85" s="35"/>
      <c r="F85" s="35"/>
      <c r="G85" s="35"/>
      <c r="H85" s="35"/>
      <c r="I85" s="35"/>
      <c r="J85" s="35"/>
      <c r="K85" s="35"/>
      <c r="L85" s="97"/>
      <c r="S85" s="35"/>
      <c r="T85" s="35"/>
      <c r="U85" s="35"/>
      <c r="V85" s="35"/>
      <c r="W85" s="35"/>
      <c r="X85" s="35"/>
      <c r="Y85" s="35"/>
      <c r="Z85" s="35"/>
      <c r="AA85" s="35"/>
      <c r="AB85" s="35"/>
      <c r="AC85" s="35"/>
      <c r="AD85" s="35"/>
      <c r="AE85" s="35"/>
    </row>
    <row r="86" spans="1:65" s="11" customFormat="1" ht="29.25" customHeight="1">
      <c r="A86" s="122"/>
      <c r="B86" s="123"/>
      <c r="C86" s="124" t="s">
        <v>181</v>
      </c>
      <c r="D86" s="125" t="s">
        <v>57</v>
      </c>
      <c r="E86" s="125" t="s">
        <v>53</v>
      </c>
      <c r="F86" s="125" t="s">
        <v>54</v>
      </c>
      <c r="G86" s="125" t="s">
        <v>182</v>
      </c>
      <c r="H86" s="125" t="s">
        <v>183</v>
      </c>
      <c r="I86" s="125" t="s">
        <v>184</v>
      </c>
      <c r="J86" s="125" t="s">
        <v>143</v>
      </c>
      <c r="K86" s="126" t="s">
        <v>185</v>
      </c>
      <c r="L86" s="127"/>
      <c r="M86" s="60" t="s">
        <v>3</v>
      </c>
      <c r="N86" s="61" t="s">
        <v>42</v>
      </c>
      <c r="O86" s="61" t="s">
        <v>186</v>
      </c>
      <c r="P86" s="61" t="s">
        <v>187</v>
      </c>
      <c r="Q86" s="61" t="s">
        <v>188</v>
      </c>
      <c r="R86" s="61" t="s">
        <v>189</v>
      </c>
      <c r="S86" s="61" t="s">
        <v>190</v>
      </c>
      <c r="T86" s="62" t="s">
        <v>191</v>
      </c>
      <c r="U86" s="122"/>
      <c r="V86" s="122"/>
      <c r="W86" s="122"/>
      <c r="X86" s="122"/>
      <c r="Y86" s="122"/>
      <c r="Z86" s="122"/>
      <c r="AA86" s="122"/>
      <c r="AB86" s="122"/>
      <c r="AC86" s="122"/>
      <c r="AD86" s="122"/>
      <c r="AE86" s="122"/>
    </row>
    <row r="87" spans="1:65" s="2" customFormat="1" ht="22.9" customHeight="1">
      <c r="A87" s="35"/>
      <c r="B87" s="36"/>
      <c r="C87" s="67" t="s">
        <v>192</v>
      </c>
      <c r="D87" s="35"/>
      <c r="E87" s="35"/>
      <c r="F87" s="35"/>
      <c r="G87" s="35"/>
      <c r="H87" s="35"/>
      <c r="I87" s="35"/>
      <c r="J87" s="128">
        <f>BK87</f>
        <v>0</v>
      </c>
      <c r="K87" s="35"/>
      <c r="L87" s="36"/>
      <c r="M87" s="63"/>
      <c r="N87" s="54"/>
      <c r="O87" s="64"/>
      <c r="P87" s="129">
        <f>P88</f>
        <v>0</v>
      </c>
      <c r="Q87" s="64"/>
      <c r="R87" s="129">
        <f>R88</f>
        <v>6.9600000000000023E-2</v>
      </c>
      <c r="S87" s="64"/>
      <c r="T87" s="130">
        <f>T88</f>
        <v>0</v>
      </c>
      <c r="U87" s="35"/>
      <c r="V87" s="35"/>
      <c r="W87" s="35"/>
      <c r="X87" s="35"/>
      <c r="Y87" s="35"/>
      <c r="Z87" s="35"/>
      <c r="AA87" s="35"/>
      <c r="AB87" s="35"/>
      <c r="AC87" s="35"/>
      <c r="AD87" s="35"/>
      <c r="AE87" s="35"/>
      <c r="AT87" s="20" t="s">
        <v>71</v>
      </c>
      <c r="AU87" s="20" t="s">
        <v>144</v>
      </c>
      <c r="BK87" s="131">
        <f>BK88</f>
        <v>0</v>
      </c>
    </row>
    <row r="88" spans="1:65" s="12" customFormat="1" ht="25.9" customHeight="1">
      <c r="B88" s="132"/>
      <c r="D88" s="133" t="s">
        <v>71</v>
      </c>
      <c r="E88" s="134" t="s">
        <v>2403</v>
      </c>
      <c r="F88" s="134" t="s">
        <v>2404</v>
      </c>
      <c r="I88" s="135"/>
      <c r="J88" s="136">
        <f>BK88</f>
        <v>0</v>
      </c>
      <c r="L88" s="132"/>
      <c r="M88" s="137"/>
      <c r="N88" s="138"/>
      <c r="O88" s="138"/>
      <c r="P88" s="139">
        <f>P89</f>
        <v>0</v>
      </c>
      <c r="Q88" s="138"/>
      <c r="R88" s="139">
        <f>R89</f>
        <v>6.9600000000000023E-2</v>
      </c>
      <c r="S88" s="138"/>
      <c r="T88" s="140">
        <f>T89</f>
        <v>0</v>
      </c>
      <c r="AR88" s="133" t="s">
        <v>81</v>
      </c>
      <c r="AT88" s="141" t="s">
        <v>71</v>
      </c>
      <c r="AU88" s="141" t="s">
        <v>72</v>
      </c>
      <c r="AY88" s="133" t="s">
        <v>195</v>
      </c>
      <c r="BK88" s="142">
        <f>BK89</f>
        <v>0</v>
      </c>
    </row>
    <row r="89" spans="1:65" s="12" customFormat="1" ht="22.9" customHeight="1">
      <c r="B89" s="132"/>
      <c r="D89" s="133" t="s">
        <v>71</v>
      </c>
      <c r="E89" s="143" t="s">
        <v>3849</v>
      </c>
      <c r="F89" s="143" t="s">
        <v>3850</v>
      </c>
      <c r="I89" s="135"/>
      <c r="J89" s="144">
        <f>BK89</f>
        <v>0</v>
      </c>
      <c r="L89" s="132"/>
      <c r="M89" s="137"/>
      <c r="N89" s="138"/>
      <c r="O89" s="138"/>
      <c r="P89" s="139">
        <f>SUM(P90:P99)</f>
        <v>0</v>
      </c>
      <c r="Q89" s="138"/>
      <c r="R89" s="139">
        <f>SUM(R90:R99)</f>
        <v>6.9600000000000023E-2</v>
      </c>
      <c r="S89" s="138"/>
      <c r="T89" s="140">
        <f>SUM(T90:T99)</f>
        <v>0</v>
      </c>
      <c r="AR89" s="133" t="s">
        <v>81</v>
      </c>
      <c r="AT89" s="141" t="s">
        <v>71</v>
      </c>
      <c r="AU89" s="141" t="s">
        <v>79</v>
      </c>
      <c r="AY89" s="133" t="s">
        <v>195</v>
      </c>
      <c r="BK89" s="142">
        <f>SUM(BK90:BK99)</f>
        <v>0</v>
      </c>
    </row>
    <row r="90" spans="1:65" s="2" customFormat="1" ht="14.45" customHeight="1">
      <c r="A90" s="35"/>
      <c r="B90" s="145"/>
      <c r="C90" s="146" t="s">
        <v>79</v>
      </c>
      <c r="D90" s="146" t="s">
        <v>197</v>
      </c>
      <c r="E90" s="147" t="s">
        <v>3852</v>
      </c>
      <c r="F90" s="148" t="s">
        <v>7599</v>
      </c>
      <c r="G90" s="149" t="s">
        <v>1071</v>
      </c>
      <c r="H90" s="150">
        <v>1</v>
      </c>
      <c r="I90" s="151"/>
      <c r="J90" s="152">
        <f t="shared" ref="J90:J99" si="0">ROUND(I90*H90,2)</f>
        <v>0</v>
      </c>
      <c r="K90" s="148" t="s">
        <v>3</v>
      </c>
      <c r="L90" s="36"/>
      <c r="M90" s="153" t="s">
        <v>3</v>
      </c>
      <c r="N90" s="154" t="s">
        <v>43</v>
      </c>
      <c r="O90" s="56"/>
      <c r="P90" s="155">
        <f t="shared" ref="P90:P99" si="1">O90*H90</f>
        <v>0</v>
      </c>
      <c r="Q90" s="155">
        <v>0</v>
      </c>
      <c r="R90" s="155">
        <f t="shared" ref="R90:R99" si="2">Q90*H90</f>
        <v>0</v>
      </c>
      <c r="S90" s="155">
        <v>0</v>
      </c>
      <c r="T90" s="156">
        <f t="shared" ref="T90:T99" si="3">S90*H90</f>
        <v>0</v>
      </c>
      <c r="U90" s="35"/>
      <c r="V90" s="35"/>
      <c r="W90" s="35"/>
      <c r="X90" s="35"/>
      <c r="Y90" s="35"/>
      <c r="Z90" s="35"/>
      <c r="AA90" s="35"/>
      <c r="AB90" s="35"/>
      <c r="AC90" s="35"/>
      <c r="AD90" s="35"/>
      <c r="AE90" s="35"/>
      <c r="AR90" s="157" t="s">
        <v>292</v>
      </c>
      <c r="AT90" s="157" t="s">
        <v>197</v>
      </c>
      <c r="AU90" s="157" t="s">
        <v>81</v>
      </c>
      <c r="AY90" s="20" t="s">
        <v>195</v>
      </c>
      <c r="BE90" s="158">
        <f t="shared" ref="BE90:BE99" si="4">IF(N90="základní",J90,0)</f>
        <v>0</v>
      </c>
      <c r="BF90" s="158">
        <f t="shared" ref="BF90:BF99" si="5">IF(N90="snížená",J90,0)</f>
        <v>0</v>
      </c>
      <c r="BG90" s="158">
        <f t="shared" ref="BG90:BG99" si="6">IF(N90="zákl. přenesená",J90,0)</f>
        <v>0</v>
      </c>
      <c r="BH90" s="158">
        <f t="shared" ref="BH90:BH99" si="7">IF(N90="sníž. přenesená",J90,0)</f>
        <v>0</v>
      </c>
      <c r="BI90" s="158">
        <f t="shared" ref="BI90:BI99" si="8">IF(N90="nulová",J90,0)</f>
        <v>0</v>
      </c>
      <c r="BJ90" s="20" t="s">
        <v>79</v>
      </c>
      <c r="BK90" s="158">
        <f t="shared" ref="BK90:BK99" si="9">ROUND(I90*H90,2)</f>
        <v>0</v>
      </c>
      <c r="BL90" s="20" t="s">
        <v>292</v>
      </c>
      <c r="BM90" s="157" t="s">
        <v>7600</v>
      </c>
    </row>
    <row r="91" spans="1:65" s="2" customFormat="1" ht="14.45" customHeight="1">
      <c r="A91" s="35"/>
      <c r="B91" s="145"/>
      <c r="C91" s="146" t="s">
        <v>81</v>
      </c>
      <c r="D91" s="146" t="s">
        <v>197</v>
      </c>
      <c r="E91" s="147" t="s">
        <v>3857</v>
      </c>
      <c r="F91" s="148" t="s">
        <v>7601</v>
      </c>
      <c r="G91" s="149" t="s">
        <v>467</v>
      </c>
      <c r="H91" s="150">
        <v>1</v>
      </c>
      <c r="I91" s="151"/>
      <c r="J91" s="152">
        <f t="shared" si="0"/>
        <v>0</v>
      </c>
      <c r="K91" s="148" t="s">
        <v>3</v>
      </c>
      <c r="L91" s="36"/>
      <c r="M91" s="153" t="s">
        <v>3</v>
      </c>
      <c r="N91" s="154" t="s">
        <v>43</v>
      </c>
      <c r="O91" s="56"/>
      <c r="P91" s="155">
        <f t="shared" si="1"/>
        <v>0</v>
      </c>
      <c r="Q91" s="155">
        <v>0</v>
      </c>
      <c r="R91" s="155">
        <f t="shared" si="2"/>
        <v>0</v>
      </c>
      <c r="S91" s="155">
        <v>0</v>
      </c>
      <c r="T91" s="156">
        <f t="shared" si="3"/>
        <v>0</v>
      </c>
      <c r="U91" s="35"/>
      <c r="V91" s="35"/>
      <c r="W91" s="35"/>
      <c r="X91" s="35"/>
      <c r="Y91" s="35"/>
      <c r="Z91" s="35"/>
      <c r="AA91" s="35"/>
      <c r="AB91" s="35"/>
      <c r="AC91" s="35"/>
      <c r="AD91" s="35"/>
      <c r="AE91" s="35"/>
      <c r="AR91" s="157" t="s">
        <v>292</v>
      </c>
      <c r="AT91" s="157" t="s">
        <v>197</v>
      </c>
      <c r="AU91" s="157" t="s">
        <v>81</v>
      </c>
      <c r="AY91" s="20" t="s">
        <v>195</v>
      </c>
      <c r="BE91" s="158">
        <f t="shared" si="4"/>
        <v>0</v>
      </c>
      <c r="BF91" s="158">
        <f t="shared" si="5"/>
        <v>0</v>
      </c>
      <c r="BG91" s="158">
        <f t="shared" si="6"/>
        <v>0</v>
      </c>
      <c r="BH91" s="158">
        <f t="shared" si="7"/>
        <v>0</v>
      </c>
      <c r="BI91" s="158">
        <f t="shared" si="8"/>
        <v>0</v>
      </c>
      <c r="BJ91" s="20" t="s">
        <v>79</v>
      </c>
      <c r="BK91" s="158">
        <f t="shared" si="9"/>
        <v>0</v>
      </c>
      <c r="BL91" s="20" t="s">
        <v>292</v>
      </c>
      <c r="BM91" s="157" t="s">
        <v>7602</v>
      </c>
    </row>
    <row r="92" spans="1:65" s="2" customFormat="1" ht="24.2" customHeight="1">
      <c r="A92" s="35"/>
      <c r="B92" s="145"/>
      <c r="C92" s="188" t="s">
        <v>109</v>
      </c>
      <c r="D92" s="188" t="s">
        <v>282</v>
      </c>
      <c r="E92" s="189" t="s">
        <v>7603</v>
      </c>
      <c r="F92" s="190" t="s">
        <v>7604</v>
      </c>
      <c r="G92" s="191" t="s">
        <v>467</v>
      </c>
      <c r="H92" s="192">
        <v>11</v>
      </c>
      <c r="I92" s="193"/>
      <c r="J92" s="194">
        <f t="shared" si="0"/>
        <v>0</v>
      </c>
      <c r="K92" s="190" t="s">
        <v>3</v>
      </c>
      <c r="L92" s="195"/>
      <c r="M92" s="196" t="s">
        <v>3</v>
      </c>
      <c r="N92" s="197" t="s">
        <v>43</v>
      </c>
      <c r="O92" s="56"/>
      <c r="P92" s="155">
        <f t="shared" si="1"/>
        <v>0</v>
      </c>
      <c r="Q92" s="155">
        <v>2.8E-3</v>
      </c>
      <c r="R92" s="155">
        <f t="shared" si="2"/>
        <v>3.0800000000000001E-2</v>
      </c>
      <c r="S92" s="155">
        <v>0</v>
      </c>
      <c r="T92" s="156">
        <f t="shared" si="3"/>
        <v>0</v>
      </c>
      <c r="U92" s="35"/>
      <c r="V92" s="35"/>
      <c r="W92" s="35"/>
      <c r="X92" s="35"/>
      <c r="Y92" s="35"/>
      <c r="Z92" s="35"/>
      <c r="AA92" s="35"/>
      <c r="AB92" s="35"/>
      <c r="AC92" s="35"/>
      <c r="AD92" s="35"/>
      <c r="AE92" s="35"/>
      <c r="AR92" s="157" t="s">
        <v>392</v>
      </c>
      <c r="AT92" s="157" t="s">
        <v>282</v>
      </c>
      <c r="AU92" s="157" t="s">
        <v>81</v>
      </c>
      <c r="AY92" s="20" t="s">
        <v>195</v>
      </c>
      <c r="BE92" s="158">
        <f t="shared" si="4"/>
        <v>0</v>
      </c>
      <c r="BF92" s="158">
        <f t="shared" si="5"/>
        <v>0</v>
      </c>
      <c r="BG92" s="158">
        <f t="shared" si="6"/>
        <v>0</v>
      </c>
      <c r="BH92" s="158">
        <f t="shared" si="7"/>
        <v>0</v>
      </c>
      <c r="BI92" s="158">
        <f t="shared" si="8"/>
        <v>0</v>
      </c>
      <c r="BJ92" s="20" t="s">
        <v>79</v>
      </c>
      <c r="BK92" s="158">
        <f t="shared" si="9"/>
        <v>0</v>
      </c>
      <c r="BL92" s="20" t="s">
        <v>292</v>
      </c>
      <c r="BM92" s="157" t="s">
        <v>7605</v>
      </c>
    </row>
    <row r="93" spans="1:65" s="2" customFormat="1" ht="24.2" customHeight="1">
      <c r="A93" s="35"/>
      <c r="B93" s="145"/>
      <c r="C93" s="188" t="s">
        <v>202</v>
      </c>
      <c r="D93" s="188" t="s">
        <v>282</v>
      </c>
      <c r="E93" s="189" t="s">
        <v>7606</v>
      </c>
      <c r="F93" s="190" t="s">
        <v>7607</v>
      </c>
      <c r="G93" s="191" t="s">
        <v>467</v>
      </c>
      <c r="H93" s="192">
        <v>10</v>
      </c>
      <c r="I93" s="193"/>
      <c r="J93" s="194">
        <f t="shared" si="0"/>
        <v>0</v>
      </c>
      <c r="K93" s="190" t="s">
        <v>3</v>
      </c>
      <c r="L93" s="195"/>
      <c r="M93" s="196" t="s">
        <v>3</v>
      </c>
      <c r="N93" s="197" t="s">
        <v>43</v>
      </c>
      <c r="O93" s="56"/>
      <c r="P93" s="155">
        <f t="shared" si="1"/>
        <v>0</v>
      </c>
      <c r="Q93" s="155">
        <v>2.8E-3</v>
      </c>
      <c r="R93" s="155">
        <f t="shared" si="2"/>
        <v>2.8000000000000001E-2</v>
      </c>
      <c r="S93" s="155">
        <v>0</v>
      </c>
      <c r="T93" s="156">
        <f t="shared" si="3"/>
        <v>0</v>
      </c>
      <c r="U93" s="35"/>
      <c r="V93" s="35"/>
      <c r="W93" s="35"/>
      <c r="X93" s="35"/>
      <c r="Y93" s="35"/>
      <c r="Z93" s="35"/>
      <c r="AA93" s="35"/>
      <c r="AB93" s="35"/>
      <c r="AC93" s="35"/>
      <c r="AD93" s="35"/>
      <c r="AE93" s="35"/>
      <c r="AR93" s="157" t="s">
        <v>392</v>
      </c>
      <c r="AT93" s="157" t="s">
        <v>282</v>
      </c>
      <c r="AU93" s="157" t="s">
        <v>81</v>
      </c>
      <c r="AY93" s="20" t="s">
        <v>195</v>
      </c>
      <c r="BE93" s="158">
        <f t="shared" si="4"/>
        <v>0</v>
      </c>
      <c r="BF93" s="158">
        <f t="shared" si="5"/>
        <v>0</v>
      </c>
      <c r="BG93" s="158">
        <f t="shared" si="6"/>
        <v>0</v>
      </c>
      <c r="BH93" s="158">
        <f t="shared" si="7"/>
        <v>0</v>
      </c>
      <c r="BI93" s="158">
        <f t="shared" si="8"/>
        <v>0</v>
      </c>
      <c r="BJ93" s="20" t="s">
        <v>79</v>
      </c>
      <c r="BK93" s="158">
        <f t="shared" si="9"/>
        <v>0</v>
      </c>
      <c r="BL93" s="20" t="s">
        <v>292</v>
      </c>
      <c r="BM93" s="157" t="s">
        <v>7608</v>
      </c>
    </row>
    <row r="94" spans="1:65" s="2" customFormat="1" ht="14.45" customHeight="1">
      <c r="A94" s="35"/>
      <c r="B94" s="145"/>
      <c r="C94" s="188" t="s">
        <v>231</v>
      </c>
      <c r="D94" s="188" t="s">
        <v>282</v>
      </c>
      <c r="E94" s="189" t="s">
        <v>7609</v>
      </c>
      <c r="F94" s="190" t="s">
        <v>7610</v>
      </c>
      <c r="G94" s="191" t="s">
        <v>467</v>
      </c>
      <c r="H94" s="192">
        <v>5</v>
      </c>
      <c r="I94" s="193"/>
      <c r="J94" s="194">
        <f t="shared" si="0"/>
        <v>0</v>
      </c>
      <c r="K94" s="190" t="s">
        <v>3</v>
      </c>
      <c r="L94" s="195"/>
      <c r="M94" s="196" t="s">
        <v>3</v>
      </c>
      <c r="N94" s="197" t="s">
        <v>43</v>
      </c>
      <c r="O94" s="56"/>
      <c r="P94" s="155">
        <f t="shared" si="1"/>
        <v>0</v>
      </c>
      <c r="Q94" s="155">
        <v>1.1999999999999999E-3</v>
      </c>
      <c r="R94" s="155">
        <f t="shared" si="2"/>
        <v>5.9999999999999993E-3</v>
      </c>
      <c r="S94" s="155">
        <v>0</v>
      </c>
      <c r="T94" s="156">
        <f t="shared" si="3"/>
        <v>0</v>
      </c>
      <c r="U94" s="35"/>
      <c r="V94" s="35"/>
      <c r="W94" s="35"/>
      <c r="X94" s="35"/>
      <c r="Y94" s="35"/>
      <c r="Z94" s="35"/>
      <c r="AA94" s="35"/>
      <c r="AB94" s="35"/>
      <c r="AC94" s="35"/>
      <c r="AD94" s="35"/>
      <c r="AE94" s="35"/>
      <c r="AR94" s="157" t="s">
        <v>392</v>
      </c>
      <c r="AT94" s="157" t="s">
        <v>282</v>
      </c>
      <c r="AU94" s="157" t="s">
        <v>81</v>
      </c>
      <c r="AY94" s="20" t="s">
        <v>195</v>
      </c>
      <c r="BE94" s="158">
        <f t="shared" si="4"/>
        <v>0</v>
      </c>
      <c r="BF94" s="158">
        <f t="shared" si="5"/>
        <v>0</v>
      </c>
      <c r="BG94" s="158">
        <f t="shared" si="6"/>
        <v>0</v>
      </c>
      <c r="BH94" s="158">
        <f t="shared" si="7"/>
        <v>0</v>
      </c>
      <c r="BI94" s="158">
        <f t="shared" si="8"/>
        <v>0</v>
      </c>
      <c r="BJ94" s="20" t="s">
        <v>79</v>
      </c>
      <c r="BK94" s="158">
        <f t="shared" si="9"/>
        <v>0</v>
      </c>
      <c r="BL94" s="20" t="s">
        <v>292</v>
      </c>
      <c r="BM94" s="157" t="s">
        <v>7611</v>
      </c>
    </row>
    <row r="95" spans="1:65" s="2" customFormat="1" ht="14.45" customHeight="1">
      <c r="A95" s="35"/>
      <c r="B95" s="145"/>
      <c r="C95" s="188" t="s">
        <v>237</v>
      </c>
      <c r="D95" s="188" t="s">
        <v>282</v>
      </c>
      <c r="E95" s="189" t="s">
        <v>7612</v>
      </c>
      <c r="F95" s="190" t="s">
        <v>7613</v>
      </c>
      <c r="G95" s="191" t="s">
        <v>467</v>
      </c>
      <c r="H95" s="192">
        <v>1</v>
      </c>
      <c r="I95" s="193"/>
      <c r="J95" s="194">
        <f t="shared" si="0"/>
        <v>0</v>
      </c>
      <c r="K95" s="190" t="s">
        <v>3</v>
      </c>
      <c r="L95" s="195"/>
      <c r="M95" s="196" t="s">
        <v>3</v>
      </c>
      <c r="N95" s="197" t="s">
        <v>43</v>
      </c>
      <c r="O95" s="56"/>
      <c r="P95" s="155">
        <f t="shared" si="1"/>
        <v>0</v>
      </c>
      <c r="Q95" s="155">
        <v>1.1999999999999999E-3</v>
      </c>
      <c r="R95" s="155">
        <f t="shared" si="2"/>
        <v>1.1999999999999999E-3</v>
      </c>
      <c r="S95" s="155">
        <v>0</v>
      </c>
      <c r="T95" s="156">
        <f t="shared" si="3"/>
        <v>0</v>
      </c>
      <c r="U95" s="35"/>
      <c r="V95" s="35"/>
      <c r="W95" s="35"/>
      <c r="X95" s="35"/>
      <c r="Y95" s="35"/>
      <c r="Z95" s="35"/>
      <c r="AA95" s="35"/>
      <c r="AB95" s="35"/>
      <c r="AC95" s="35"/>
      <c r="AD95" s="35"/>
      <c r="AE95" s="35"/>
      <c r="AR95" s="157" t="s">
        <v>392</v>
      </c>
      <c r="AT95" s="157" t="s">
        <v>282</v>
      </c>
      <c r="AU95" s="157" t="s">
        <v>81</v>
      </c>
      <c r="AY95" s="20" t="s">
        <v>195</v>
      </c>
      <c r="BE95" s="158">
        <f t="shared" si="4"/>
        <v>0</v>
      </c>
      <c r="BF95" s="158">
        <f t="shared" si="5"/>
        <v>0</v>
      </c>
      <c r="BG95" s="158">
        <f t="shared" si="6"/>
        <v>0</v>
      </c>
      <c r="BH95" s="158">
        <f t="shared" si="7"/>
        <v>0</v>
      </c>
      <c r="BI95" s="158">
        <f t="shared" si="8"/>
        <v>0</v>
      </c>
      <c r="BJ95" s="20" t="s">
        <v>79</v>
      </c>
      <c r="BK95" s="158">
        <f t="shared" si="9"/>
        <v>0</v>
      </c>
      <c r="BL95" s="20" t="s">
        <v>292</v>
      </c>
      <c r="BM95" s="157" t="s">
        <v>7614</v>
      </c>
    </row>
    <row r="96" spans="1:65" s="2" customFormat="1" ht="14.45" customHeight="1">
      <c r="A96" s="35"/>
      <c r="B96" s="145"/>
      <c r="C96" s="188" t="s">
        <v>244</v>
      </c>
      <c r="D96" s="188" t="s">
        <v>282</v>
      </c>
      <c r="E96" s="189" t="s">
        <v>7615</v>
      </c>
      <c r="F96" s="190" t="s">
        <v>7616</v>
      </c>
      <c r="G96" s="191" t="s">
        <v>321</v>
      </c>
      <c r="H96" s="192">
        <v>14</v>
      </c>
      <c r="I96" s="193"/>
      <c r="J96" s="194">
        <f t="shared" si="0"/>
        <v>0</v>
      </c>
      <c r="K96" s="190" t="s">
        <v>3</v>
      </c>
      <c r="L96" s="195"/>
      <c r="M96" s="196" t="s">
        <v>3</v>
      </c>
      <c r="N96" s="197" t="s">
        <v>43</v>
      </c>
      <c r="O96" s="56"/>
      <c r="P96" s="155">
        <f t="shared" si="1"/>
        <v>0</v>
      </c>
      <c r="Q96" s="155">
        <v>2.0000000000000001E-4</v>
      </c>
      <c r="R96" s="155">
        <f t="shared" si="2"/>
        <v>2.8E-3</v>
      </c>
      <c r="S96" s="155">
        <v>0</v>
      </c>
      <c r="T96" s="156">
        <f t="shared" si="3"/>
        <v>0</v>
      </c>
      <c r="U96" s="35"/>
      <c r="V96" s="35"/>
      <c r="W96" s="35"/>
      <c r="X96" s="35"/>
      <c r="Y96" s="35"/>
      <c r="Z96" s="35"/>
      <c r="AA96" s="35"/>
      <c r="AB96" s="35"/>
      <c r="AC96" s="35"/>
      <c r="AD96" s="35"/>
      <c r="AE96" s="35"/>
      <c r="AR96" s="157" t="s">
        <v>392</v>
      </c>
      <c r="AT96" s="157" t="s">
        <v>282</v>
      </c>
      <c r="AU96" s="157" t="s">
        <v>81</v>
      </c>
      <c r="AY96" s="20" t="s">
        <v>195</v>
      </c>
      <c r="BE96" s="158">
        <f t="shared" si="4"/>
        <v>0</v>
      </c>
      <c r="BF96" s="158">
        <f t="shared" si="5"/>
        <v>0</v>
      </c>
      <c r="BG96" s="158">
        <f t="shared" si="6"/>
        <v>0</v>
      </c>
      <c r="BH96" s="158">
        <f t="shared" si="7"/>
        <v>0</v>
      </c>
      <c r="BI96" s="158">
        <f t="shared" si="8"/>
        <v>0</v>
      </c>
      <c r="BJ96" s="20" t="s">
        <v>79</v>
      </c>
      <c r="BK96" s="158">
        <f t="shared" si="9"/>
        <v>0</v>
      </c>
      <c r="BL96" s="20" t="s">
        <v>292</v>
      </c>
      <c r="BM96" s="157" t="s">
        <v>7617</v>
      </c>
    </row>
    <row r="97" spans="1:65" s="2" customFormat="1" ht="14.45" customHeight="1">
      <c r="A97" s="35"/>
      <c r="B97" s="145"/>
      <c r="C97" s="188" t="s">
        <v>249</v>
      </c>
      <c r="D97" s="188" t="s">
        <v>282</v>
      </c>
      <c r="E97" s="189" t="s">
        <v>7618</v>
      </c>
      <c r="F97" s="190" t="s">
        <v>7619</v>
      </c>
      <c r="G97" s="191" t="s">
        <v>467</v>
      </c>
      <c r="H97" s="192">
        <v>1</v>
      </c>
      <c r="I97" s="193"/>
      <c r="J97" s="194">
        <f t="shared" si="0"/>
        <v>0</v>
      </c>
      <c r="K97" s="190" t="s">
        <v>3</v>
      </c>
      <c r="L97" s="195"/>
      <c r="M97" s="196" t="s">
        <v>3</v>
      </c>
      <c r="N97" s="197" t="s">
        <v>43</v>
      </c>
      <c r="O97" s="56"/>
      <c r="P97" s="155">
        <f t="shared" si="1"/>
        <v>0</v>
      </c>
      <c r="Q97" s="155">
        <v>4.0000000000000002E-4</v>
      </c>
      <c r="R97" s="155">
        <f t="shared" si="2"/>
        <v>4.0000000000000002E-4</v>
      </c>
      <c r="S97" s="155">
        <v>0</v>
      </c>
      <c r="T97" s="156">
        <f t="shared" si="3"/>
        <v>0</v>
      </c>
      <c r="U97" s="35"/>
      <c r="V97" s="35"/>
      <c r="W97" s="35"/>
      <c r="X97" s="35"/>
      <c r="Y97" s="35"/>
      <c r="Z97" s="35"/>
      <c r="AA97" s="35"/>
      <c r="AB97" s="35"/>
      <c r="AC97" s="35"/>
      <c r="AD97" s="35"/>
      <c r="AE97" s="35"/>
      <c r="AR97" s="157" t="s">
        <v>392</v>
      </c>
      <c r="AT97" s="157" t="s">
        <v>282</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292</v>
      </c>
      <c r="BM97" s="157" t="s">
        <v>7620</v>
      </c>
    </row>
    <row r="98" spans="1:65" s="2" customFormat="1" ht="14.45" customHeight="1">
      <c r="A98" s="35"/>
      <c r="B98" s="145"/>
      <c r="C98" s="188" t="s">
        <v>254</v>
      </c>
      <c r="D98" s="188" t="s">
        <v>282</v>
      </c>
      <c r="E98" s="189" t="s">
        <v>7621</v>
      </c>
      <c r="F98" s="190" t="s">
        <v>7622</v>
      </c>
      <c r="G98" s="191" t="s">
        <v>467</v>
      </c>
      <c r="H98" s="192">
        <v>1</v>
      </c>
      <c r="I98" s="193"/>
      <c r="J98" s="194">
        <f t="shared" si="0"/>
        <v>0</v>
      </c>
      <c r="K98" s="190" t="s">
        <v>3</v>
      </c>
      <c r="L98" s="195"/>
      <c r="M98" s="196" t="s">
        <v>3</v>
      </c>
      <c r="N98" s="197" t="s">
        <v>43</v>
      </c>
      <c r="O98" s="56"/>
      <c r="P98" s="155">
        <f t="shared" si="1"/>
        <v>0</v>
      </c>
      <c r="Q98" s="155">
        <v>2.0000000000000001E-4</v>
      </c>
      <c r="R98" s="155">
        <f t="shared" si="2"/>
        <v>2.0000000000000001E-4</v>
      </c>
      <c r="S98" s="155">
        <v>0</v>
      </c>
      <c r="T98" s="156">
        <f t="shared" si="3"/>
        <v>0</v>
      </c>
      <c r="U98" s="35"/>
      <c r="V98" s="35"/>
      <c r="W98" s="35"/>
      <c r="X98" s="35"/>
      <c r="Y98" s="35"/>
      <c r="Z98" s="35"/>
      <c r="AA98" s="35"/>
      <c r="AB98" s="35"/>
      <c r="AC98" s="35"/>
      <c r="AD98" s="35"/>
      <c r="AE98" s="35"/>
      <c r="AR98" s="157" t="s">
        <v>392</v>
      </c>
      <c r="AT98" s="157" t="s">
        <v>282</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292</v>
      </c>
      <c r="BM98" s="157" t="s">
        <v>7623</v>
      </c>
    </row>
    <row r="99" spans="1:65" s="2" customFormat="1" ht="14.45" customHeight="1">
      <c r="A99" s="35"/>
      <c r="B99" s="145"/>
      <c r="C99" s="188" t="s">
        <v>120</v>
      </c>
      <c r="D99" s="188" t="s">
        <v>282</v>
      </c>
      <c r="E99" s="189" t="s">
        <v>7624</v>
      </c>
      <c r="F99" s="190" t="s">
        <v>7625</v>
      </c>
      <c r="G99" s="191" t="s">
        <v>467</v>
      </c>
      <c r="H99" s="192">
        <v>1</v>
      </c>
      <c r="I99" s="193"/>
      <c r="J99" s="194">
        <f t="shared" si="0"/>
        <v>0</v>
      </c>
      <c r="K99" s="190" t="s">
        <v>3</v>
      </c>
      <c r="L99" s="195"/>
      <c r="M99" s="218" t="s">
        <v>3</v>
      </c>
      <c r="N99" s="219" t="s">
        <v>43</v>
      </c>
      <c r="O99" s="205"/>
      <c r="P99" s="206">
        <f t="shared" si="1"/>
        <v>0</v>
      </c>
      <c r="Q99" s="206">
        <v>2.0000000000000001E-4</v>
      </c>
      <c r="R99" s="206">
        <f t="shared" si="2"/>
        <v>2.0000000000000001E-4</v>
      </c>
      <c r="S99" s="206">
        <v>0</v>
      </c>
      <c r="T99" s="207">
        <f t="shared" si="3"/>
        <v>0</v>
      </c>
      <c r="U99" s="35"/>
      <c r="V99" s="35"/>
      <c r="W99" s="35"/>
      <c r="X99" s="35"/>
      <c r="Y99" s="35"/>
      <c r="Z99" s="35"/>
      <c r="AA99" s="35"/>
      <c r="AB99" s="35"/>
      <c r="AC99" s="35"/>
      <c r="AD99" s="35"/>
      <c r="AE99" s="35"/>
      <c r="AR99" s="157" t="s">
        <v>392</v>
      </c>
      <c r="AT99" s="157" t="s">
        <v>282</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292</v>
      </c>
      <c r="BM99" s="157" t="s">
        <v>7626</v>
      </c>
    </row>
    <row r="100" spans="1:65" s="2" customFormat="1" ht="6.95" customHeight="1">
      <c r="A100" s="35"/>
      <c r="B100" s="45"/>
      <c r="C100" s="46"/>
      <c r="D100" s="46"/>
      <c r="E100" s="46"/>
      <c r="F100" s="46"/>
      <c r="G100" s="46"/>
      <c r="H100" s="46"/>
      <c r="I100" s="46"/>
      <c r="J100" s="46"/>
      <c r="K100" s="46"/>
      <c r="L100" s="36"/>
      <c r="M100" s="35"/>
      <c r="O100" s="35"/>
      <c r="P100" s="35"/>
      <c r="Q100" s="35"/>
      <c r="R100" s="35"/>
      <c r="S100" s="35"/>
      <c r="T100" s="35"/>
      <c r="U100" s="35"/>
      <c r="V100" s="35"/>
      <c r="W100" s="35"/>
      <c r="X100" s="35"/>
      <c r="Y100" s="35"/>
      <c r="Z100" s="35"/>
      <c r="AA100" s="35"/>
      <c r="AB100" s="35"/>
      <c r="AC100" s="35"/>
      <c r="AD100" s="35"/>
      <c r="AE100" s="35"/>
    </row>
  </sheetData>
  <autoFilter ref="C86:K99" xr:uid="{00000000-0009-0000-0000-00000D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3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125</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138</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7627</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ROUND(J100,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ROUND((SUM(BE100:BE373)),  2)</f>
        <v>0</v>
      </c>
      <c r="G35" s="35"/>
      <c r="H35" s="35"/>
      <c r="I35" s="104">
        <v>0.21</v>
      </c>
      <c r="J35" s="103">
        <f>ROUND(((SUM(BE100:BE373))*I35),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ROUND((SUM(BF100:BF373)),  2)</f>
        <v>0</v>
      </c>
      <c r="G36" s="35"/>
      <c r="H36" s="35"/>
      <c r="I36" s="104">
        <v>0.15</v>
      </c>
      <c r="J36" s="103">
        <f>ROUND(((SUM(BF100:BF373))*I36),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ROUND((SUM(BG100:BG373)),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ROUND((SUM(BH100:BH373)),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ROUND((SUM(BI100:BI373)),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138</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11 - vzduchotechnika</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J100</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155</v>
      </c>
      <c r="E64" s="116"/>
      <c r="F64" s="116"/>
      <c r="G64" s="116"/>
      <c r="H64" s="116"/>
      <c r="I64" s="116"/>
      <c r="J64" s="117">
        <f>J101</f>
        <v>0</v>
      </c>
      <c r="L64" s="114"/>
    </row>
    <row r="65" spans="1:31" s="10" customFormat="1" ht="19.899999999999999" customHeight="1">
      <c r="B65" s="118"/>
      <c r="D65" s="119" t="s">
        <v>7628</v>
      </c>
      <c r="E65" s="120"/>
      <c r="F65" s="120"/>
      <c r="G65" s="120"/>
      <c r="H65" s="120"/>
      <c r="I65" s="120"/>
      <c r="J65" s="121">
        <f>J102</f>
        <v>0</v>
      </c>
      <c r="L65" s="118"/>
    </row>
    <row r="66" spans="1:31" s="10" customFormat="1" ht="14.85" customHeight="1">
      <c r="B66" s="118"/>
      <c r="D66" s="119" t="s">
        <v>7629</v>
      </c>
      <c r="E66" s="120"/>
      <c r="F66" s="120"/>
      <c r="G66" s="120"/>
      <c r="H66" s="120"/>
      <c r="I66" s="120"/>
      <c r="J66" s="121">
        <f>J103</f>
        <v>0</v>
      </c>
      <c r="L66" s="118"/>
    </row>
    <row r="67" spans="1:31" s="10" customFormat="1" ht="14.85" customHeight="1">
      <c r="B67" s="118"/>
      <c r="D67" s="119" t="s">
        <v>7630</v>
      </c>
      <c r="E67" s="120"/>
      <c r="F67" s="120"/>
      <c r="G67" s="120"/>
      <c r="H67" s="120"/>
      <c r="I67" s="120"/>
      <c r="J67" s="121">
        <f>J139</f>
        <v>0</v>
      </c>
      <c r="L67" s="118"/>
    </row>
    <row r="68" spans="1:31" s="10" customFormat="1" ht="14.85" customHeight="1">
      <c r="B68" s="118"/>
      <c r="D68" s="119" t="s">
        <v>7631</v>
      </c>
      <c r="E68" s="120"/>
      <c r="F68" s="120"/>
      <c r="G68" s="120"/>
      <c r="H68" s="120"/>
      <c r="I68" s="120"/>
      <c r="J68" s="121">
        <f>J179</f>
        <v>0</v>
      </c>
      <c r="L68" s="118"/>
    </row>
    <row r="69" spans="1:31" s="10" customFormat="1" ht="14.85" customHeight="1">
      <c r="B69" s="118"/>
      <c r="D69" s="119" t="s">
        <v>7632</v>
      </c>
      <c r="E69" s="120"/>
      <c r="F69" s="120"/>
      <c r="G69" s="120"/>
      <c r="H69" s="120"/>
      <c r="I69" s="120"/>
      <c r="J69" s="121">
        <f>J226</f>
        <v>0</v>
      </c>
      <c r="L69" s="118"/>
    </row>
    <row r="70" spans="1:31" s="10" customFormat="1" ht="14.85" customHeight="1">
      <c r="B70" s="118"/>
      <c r="D70" s="119" t="s">
        <v>7633</v>
      </c>
      <c r="E70" s="120"/>
      <c r="F70" s="120"/>
      <c r="G70" s="120"/>
      <c r="H70" s="120"/>
      <c r="I70" s="120"/>
      <c r="J70" s="121">
        <f>J271</f>
        <v>0</v>
      </c>
      <c r="L70" s="118"/>
    </row>
    <row r="71" spans="1:31" s="10" customFormat="1" ht="14.85" customHeight="1">
      <c r="B71" s="118"/>
      <c r="D71" s="119" t="s">
        <v>7634</v>
      </c>
      <c r="E71" s="120"/>
      <c r="F71" s="120"/>
      <c r="G71" s="120"/>
      <c r="H71" s="120"/>
      <c r="I71" s="120"/>
      <c r="J71" s="121">
        <f>J278</f>
        <v>0</v>
      </c>
      <c r="L71" s="118"/>
    </row>
    <row r="72" spans="1:31" s="10" customFormat="1" ht="14.85" customHeight="1">
      <c r="B72" s="118"/>
      <c r="D72" s="119" t="s">
        <v>7635</v>
      </c>
      <c r="E72" s="120"/>
      <c r="F72" s="120"/>
      <c r="G72" s="120"/>
      <c r="H72" s="120"/>
      <c r="I72" s="120"/>
      <c r="J72" s="121">
        <f>J302</f>
        <v>0</v>
      </c>
      <c r="L72" s="118"/>
    </row>
    <row r="73" spans="1:31" s="10" customFormat="1" ht="14.85" customHeight="1">
      <c r="B73" s="118"/>
      <c r="D73" s="119" t="s">
        <v>7636</v>
      </c>
      <c r="E73" s="120"/>
      <c r="F73" s="120"/>
      <c r="G73" s="120"/>
      <c r="H73" s="120"/>
      <c r="I73" s="120"/>
      <c r="J73" s="121">
        <f>J318</f>
        <v>0</v>
      </c>
      <c r="L73" s="118"/>
    </row>
    <row r="74" spans="1:31" s="10" customFormat="1" ht="14.85" customHeight="1">
      <c r="B74" s="118"/>
      <c r="D74" s="119" t="s">
        <v>7637</v>
      </c>
      <c r="E74" s="120"/>
      <c r="F74" s="120"/>
      <c r="G74" s="120"/>
      <c r="H74" s="120"/>
      <c r="I74" s="120"/>
      <c r="J74" s="121">
        <f>J337</f>
        <v>0</v>
      </c>
      <c r="L74" s="118"/>
    </row>
    <row r="75" spans="1:31" s="10" customFormat="1" ht="14.85" customHeight="1">
      <c r="B75" s="118"/>
      <c r="D75" s="119" t="s">
        <v>7638</v>
      </c>
      <c r="E75" s="120"/>
      <c r="F75" s="120"/>
      <c r="G75" s="120"/>
      <c r="H75" s="120"/>
      <c r="I75" s="120"/>
      <c r="J75" s="121">
        <f>J341</f>
        <v>0</v>
      </c>
      <c r="L75" s="118"/>
    </row>
    <row r="76" spans="1:31" s="10" customFormat="1" ht="14.85" customHeight="1">
      <c r="B76" s="118"/>
      <c r="D76" s="119" t="s">
        <v>7639</v>
      </c>
      <c r="E76" s="120"/>
      <c r="F76" s="120"/>
      <c r="G76" s="120"/>
      <c r="H76" s="120"/>
      <c r="I76" s="120"/>
      <c r="J76" s="121">
        <f>J348</f>
        <v>0</v>
      </c>
      <c r="L76" s="118"/>
    </row>
    <row r="77" spans="1:31" s="10" customFormat="1" ht="14.85" customHeight="1">
      <c r="B77" s="118"/>
      <c r="D77" s="119" t="s">
        <v>7640</v>
      </c>
      <c r="E77" s="120"/>
      <c r="F77" s="120"/>
      <c r="G77" s="120"/>
      <c r="H77" s="120"/>
      <c r="I77" s="120"/>
      <c r="J77" s="121">
        <f>J353</f>
        <v>0</v>
      </c>
      <c r="L77" s="118"/>
    </row>
    <row r="78" spans="1:31" s="10" customFormat="1" ht="14.85" customHeight="1">
      <c r="B78" s="118"/>
      <c r="D78" s="119" t="s">
        <v>7641</v>
      </c>
      <c r="E78" s="120"/>
      <c r="F78" s="120"/>
      <c r="G78" s="120"/>
      <c r="H78" s="120"/>
      <c r="I78" s="120"/>
      <c r="J78" s="121">
        <f>J363</f>
        <v>0</v>
      </c>
      <c r="L78" s="118"/>
    </row>
    <row r="79" spans="1:31" s="2" customFormat="1" ht="21.75" customHeight="1">
      <c r="A79" s="35"/>
      <c r="B79" s="36"/>
      <c r="C79" s="35"/>
      <c r="D79" s="35"/>
      <c r="E79" s="35"/>
      <c r="F79" s="35"/>
      <c r="G79" s="35"/>
      <c r="H79" s="35"/>
      <c r="I79" s="35"/>
      <c r="J79" s="35"/>
      <c r="K79" s="35"/>
      <c r="L79" s="97"/>
      <c r="S79" s="35"/>
      <c r="T79" s="35"/>
      <c r="U79" s="35"/>
      <c r="V79" s="35"/>
      <c r="W79" s="35"/>
      <c r="X79" s="35"/>
      <c r="Y79" s="35"/>
      <c r="Z79" s="35"/>
      <c r="AA79" s="35"/>
      <c r="AB79" s="35"/>
      <c r="AC79" s="35"/>
      <c r="AD79" s="35"/>
      <c r="AE79" s="35"/>
    </row>
    <row r="80" spans="1:31" s="2" customFormat="1" ht="6.95" customHeight="1">
      <c r="A80" s="35"/>
      <c r="B80" s="45"/>
      <c r="C80" s="46"/>
      <c r="D80" s="46"/>
      <c r="E80" s="46"/>
      <c r="F80" s="46"/>
      <c r="G80" s="46"/>
      <c r="H80" s="46"/>
      <c r="I80" s="46"/>
      <c r="J80" s="46"/>
      <c r="K80" s="46"/>
      <c r="L80" s="97"/>
      <c r="S80" s="35"/>
      <c r="T80" s="35"/>
      <c r="U80" s="35"/>
      <c r="V80" s="35"/>
      <c r="W80" s="35"/>
      <c r="X80" s="35"/>
      <c r="Y80" s="35"/>
      <c r="Z80" s="35"/>
      <c r="AA80" s="35"/>
      <c r="AB80" s="35"/>
      <c r="AC80" s="35"/>
      <c r="AD80" s="35"/>
      <c r="AE80" s="35"/>
    </row>
    <row r="84" spans="1:31" s="2" customFormat="1" ht="6.95" customHeight="1">
      <c r="A84" s="35"/>
      <c r="B84" s="47"/>
      <c r="C84" s="48"/>
      <c r="D84" s="48"/>
      <c r="E84" s="48"/>
      <c r="F84" s="48"/>
      <c r="G84" s="48"/>
      <c r="H84" s="48"/>
      <c r="I84" s="48"/>
      <c r="J84" s="48"/>
      <c r="K84" s="48"/>
      <c r="L84" s="97"/>
      <c r="S84" s="35"/>
      <c r="T84" s="35"/>
      <c r="U84" s="35"/>
      <c r="V84" s="35"/>
      <c r="W84" s="35"/>
      <c r="X84" s="35"/>
      <c r="Y84" s="35"/>
      <c r="Z84" s="35"/>
      <c r="AA84" s="35"/>
      <c r="AB84" s="35"/>
      <c r="AC84" s="35"/>
      <c r="AD84" s="35"/>
      <c r="AE84" s="35"/>
    </row>
    <row r="85" spans="1:31" s="2" customFormat="1" ht="24.95" customHeight="1">
      <c r="A85" s="35"/>
      <c r="B85" s="36"/>
      <c r="C85" s="24" t="s">
        <v>180</v>
      </c>
      <c r="D85" s="35"/>
      <c r="E85" s="35"/>
      <c r="F85" s="35"/>
      <c r="G85" s="35"/>
      <c r="H85" s="35"/>
      <c r="I85" s="35"/>
      <c r="J85" s="35"/>
      <c r="K85" s="35"/>
      <c r="L85" s="97"/>
      <c r="S85" s="35"/>
      <c r="T85" s="35"/>
      <c r="U85" s="35"/>
      <c r="V85" s="35"/>
      <c r="W85" s="35"/>
      <c r="X85" s="35"/>
      <c r="Y85" s="35"/>
      <c r="Z85" s="35"/>
      <c r="AA85" s="35"/>
      <c r="AB85" s="35"/>
      <c r="AC85" s="35"/>
      <c r="AD85" s="35"/>
      <c r="AE85" s="35"/>
    </row>
    <row r="86" spans="1:31" s="2" customFormat="1" ht="6.95" customHeight="1">
      <c r="A86" s="35"/>
      <c r="B86" s="36"/>
      <c r="C86" s="35"/>
      <c r="D86" s="35"/>
      <c r="E86" s="35"/>
      <c r="F86" s="35"/>
      <c r="G86" s="35"/>
      <c r="H86" s="35"/>
      <c r="I86" s="35"/>
      <c r="J86" s="35"/>
      <c r="K86" s="35"/>
      <c r="L86" s="97"/>
      <c r="S86" s="35"/>
      <c r="T86" s="35"/>
      <c r="U86" s="35"/>
      <c r="V86" s="35"/>
      <c r="W86" s="35"/>
      <c r="X86" s="35"/>
      <c r="Y86" s="35"/>
      <c r="Z86" s="35"/>
      <c r="AA86" s="35"/>
      <c r="AB86" s="35"/>
      <c r="AC86" s="35"/>
      <c r="AD86" s="35"/>
      <c r="AE86" s="35"/>
    </row>
    <row r="87" spans="1:31" s="2" customFormat="1" ht="12" customHeight="1">
      <c r="A87" s="35"/>
      <c r="B87" s="36"/>
      <c r="C87" s="30" t="s">
        <v>17</v>
      </c>
      <c r="D87" s="35"/>
      <c r="E87" s="35"/>
      <c r="F87" s="35"/>
      <c r="G87" s="35"/>
      <c r="H87" s="35"/>
      <c r="I87" s="35"/>
      <c r="J87" s="35"/>
      <c r="K87" s="35"/>
      <c r="L87" s="97"/>
      <c r="S87" s="35"/>
      <c r="T87" s="35"/>
      <c r="U87" s="35"/>
      <c r="V87" s="35"/>
      <c r="W87" s="35"/>
      <c r="X87" s="35"/>
      <c r="Y87" s="35"/>
      <c r="Z87" s="35"/>
      <c r="AA87" s="35"/>
      <c r="AB87" s="35"/>
      <c r="AC87" s="35"/>
      <c r="AD87" s="35"/>
      <c r="AE87" s="35"/>
    </row>
    <row r="88" spans="1:31" s="2" customFormat="1" ht="23.25" customHeight="1">
      <c r="A88" s="35"/>
      <c r="B88" s="36"/>
      <c r="C88" s="35"/>
      <c r="D88" s="35"/>
      <c r="E88" s="352" t="str">
        <f>E7</f>
        <v>Přístavba, nástavba a stavební úpravy pavilonu C-A na oddělení Hemodialýzy a Gastroskopie Nemocnice České Budějovice a.s</v>
      </c>
      <c r="F88" s="353"/>
      <c r="G88" s="353"/>
      <c r="H88" s="353"/>
      <c r="I88" s="35"/>
      <c r="J88" s="35"/>
      <c r="K88" s="35"/>
      <c r="L88" s="97"/>
      <c r="S88" s="35"/>
      <c r="T88" s="35"/>
      <c r="U88" s="35"/>
      <c r="V88" s="35"/>
      <c r="W88" s="35"/>
      <c r="X88" s="35"/>
      <c r="Y88" s="35"/>
      <c r="Z88" s="35"/>
      <c r="AA88" s="35"/>
      <c r="AB88" s="35"/>
      <c r="AC88" s="35"/>
      <c r="AD88" s="35"/>
      <c r="AE88" s="35"/>
    </row>
    <row r="89" spans="1:31" s="1" customFormat="1" ht="12" customHeight="1">
      <c r="B89" s="23"/>
      <c r="C89" s="30" t="s">
        <v>137</v>
      </c>
      <c r="L89" s="23"/>
    </row>
    <row r="90" spans="1:31" s="2" customFormat="1" ht="16.5" customHeight="1">
      <c r="A90" s="35"/>
      <c r="B90" s="36"/>
      <c r="C90" s="35"/>
      <c r="D90" s="35"/>
      <c r="E90" s="352" t="s">
        <v>138</v>
      </c>
      <c r="F90" s="351"/>
      <c r="G90" s="351"/>
      <c r="H90" s="351"/>
      <c r="I90" s="35"/>
      <c r="J90" s="35"/>
      <c r="K90" s="35"/>
      <c r="L90" s="97"/>
      <c r="S90" s="35"/>
      <c r="T90" s="35"/>
      <c r="U90" s="35"/>
      <c r="V90" s="35"/>
      <c r="W90" s="35"/>
      <c r="X90" s="35"/>
      <c r="Y90" s="35"/>
      <c r="Z90" s="35"/>
      <c r="AA90" s="35"/>
      <c r="AB90" s="35"/>
      <c r="AC90" s="35"/>
      <c r="AD90" s="35"/>
      <c r="AE90" s="35"/>
    </row>
    <row r="91" spans="1:31" s="2" customFormat="1" ht="12" customHeight="1">
      <c r="A91" s="35"/>
      <c r="B91" s="36"/>
      <c r="C91" s="30" t="s">
        <v>139</v>
      </c>
      <c r="D91" s="35"/>
      <c r="E91" s="35"/>
      <c r="F91" s="35"/>
      <c r="G91" s="35"/>
      <c r="H91" s="35"/>
      <c r="I91" s="35"/>
      <c r="J91" s="35"/>
      <c r="K91" s="35"/>
      <c r="L91" s="97"/>
      <c r="S91" s="35"/>
      <c r="T91" s="35"/>
      <c r="U91" s="35"/>
      <c r="V91" s="35"/>
      <c r="W91" s="35"/>
      <c r="X91" s="35"/>
      <c r="Y91" s="35"/>
      <c r="Z91" s="35"/>
      <c r="AA91" s="35"/>
      <c r="AB91" s="35"/>
      <c r="AC91" s="35"/>
      <c r="AD91" s="35"/>
      <c r="AE91" s="35"/>
    </row>
    <row r="92" spans="1:31" s="2" customFormat="1" ht="16.5" customHeight="1">
      <c r="A92" s="35"/>
      <c r="B92" s="36"/>
      <c r="C92" s="35"/>
      <c r="D92" s="35"/>
      <c r="E92" s="347" t="str">
        <f>E11</f>
        <v>11 - vzduchotechnika</v>
      </c>
      <c r="F92" s="351"/>
      <c r="G92" s="351"/>
      <c r="H92" s="351"/>
      <c r="I92" s="35"/>
      <c r="J92" s="35"/>
      <c r="K92" s="35"/>
      <c r="L92" s="97"/>
      <c r="S92" s="35"/>
      <c r="T92" s="35"/>
      <c r="U92" s="35"/>
      <c r="V92" s="35"/>
      <c r="W92" s="35"/>
      <c r="X92" s="35"/>
      <c r="Y92" s="35"/>
      <c r="Z92" s="35"/>
      <c r="AA92" s="35"/>
      <c r="AB92" s="35"/>
      <c r="AC92" s="35"/>
      <c r="AD92" s="35"/>
      <c r="AE92" s="35"/>
    </row>
    <row r="93" spans="1:31" s="2" customFormat="1" ht="6.95" customHeight="1">
      <c r="A93" s="35"/>
      <c r="B93" s="36"/>
      <c r="C93" s="35"/>
      <c r="D93" s="35"/>
      <c r="E93" s="35"/>
      <c r="F93" s="35"/>
      <c r="G93" s="35"/>
      <c r="H93" s="35"/>
      <c r="I93" s="35"/>
      <c r="J93" s="35"/>
      <c r="K93" s="35"/>
      <c r="L93" s="97"/>
      <c r="S93" s="35"/>
      <c r="T93" s="35"/>
      <c r="U93" s="35"/>
      <c r="V93" s="35"/>
      <c r="W93" s="35"/>
      <c r="X93" s="35"/>
      <c r="Y93" s="35"/>
      <c r="Z93" s="35"/>
      <c r="AA93" s="35"/>
      <c r="AB93" s="35"/>
      <c r="AC93" s="35"/>
      <c r="AD93" s="35"/>
      <c r="AE93" s="35"/>
    </row>
    <row r="94" spans="1:31" s="2" customFormat="1" ht="12" customHeight="1">
      <c r="A94" s="35"/>
      <c r="B94" s="36"/>
      <c r="C94" s="30" t="s">
        <v>22</v>
      </c>
      <c r="D94" s="35"/>
      <c r="E94" s="35"/>
      <c r="F94" s="28" t="str">
        <f>F14</f>
        <v>České Budějovice</v>
      </c>
      <c r="G94" s="35"/>
      <c r="H94" s="35"/>
      <c r="I94" s="30" t="s">
        <v>24</v>
      </c>
      <c r="J94" s="53" t="str">
        <f>IF(J14="","",J14)</f>
        <v>25. 1. 2020</v>
      </c>
      <c r="K94" s="35"/>
      <c r="L94" s="97"/>
      <c r="S94" s="35"/>
      <c r="T94" s="35"/>
      <c r="U94" s="35"/>
      <c r="V94" s="35"/>
      <c r="W94" s="35"/>
      <c r="X94" s="35"/>
      <c r="Y94" s="35"/>
      <c r="Z94" s="35"/>
      <c r="AA94" s="35"/>
      <c r="AB94" s="35"/>
      <c r="AC94" s="35"/>
      <c r="AD94" s="35"/>
      <c r="AE94" s="35"/>
    </row>
    <row r="95" spans="1:31" s="2" customFormat="1" ht="6.95" customHeight="1">
      <c r="A95" s="35"/>
      <c r="B95" s="36"/>
      <c r="C95" s="35"/>
      <c r="D95" s="35"/>
      <c r="E95" s="35"/>
      <c r="F95" s="35"/>
      <c r="G95" s="35"/>
      <c r="H95" s="35"/>
      <c r="I95" s="35"/>
      <c r="J95" s="35"/>
      <c r="K95" s="35"/>
      <c r="L95" s="97"/>
      <c r="S95" s="35"/>
      <c r="T95" s="35"/>
      <c r="U95" s="35"/>
      <c r="V95" s="35"/>
      <c r="W95" s="35"/>
      <c r="X95" s="35"/>
      <c r="Y95" s="35"/>
      <c r="Z95" s="35"/>
      <c r="AA95" s="35"/>
      <c r="AB95" s="35"/>
      <c r="AC95" s="35"/>
      <c r="AD95" s="35"/>
      <c r="AE95" s="35"/>
    </row>
    <row r="96" spans="1:31" s="2" customFormat="1" ht="25.7" customHeight="1">
      <c r="A96" s="35"/>
      <c r="B96" s="36"/>
      <c r="C96" s="30" t="s">
        <v>26</v>
      </c>
      <c r="D96" s="35"/>
      <c r="E96" s="35"/>
      <c r="F96" s="28" t="str">
        <f>E17</f>
        <v xml:space="preserve"> </v>
      </c>
      <c r="G96" s="35"/>
      <c r="H96" s="35"/>
      <c r="I96" s="30" t="s">
        <v>32</v>
      </c>
      <c r="J96" s="33" t="str">
        <f>E23</f>
        <v>ATELIER G+G s.r.o.</v>
      </c>
      <c r="K96" s="35"/>
      <c r="L96" s="97"/>
      <c r="S96" s="35"/>
      <c r="T96" s="35"/>
      <c r="U96" s="35"/>
      <c r="V96" s="35"/>
      <c r="W96" s="35"/>
      <c r="X96" s="35"/>
      <c r="Y96" s="35"/>
      <c r="Z96" s="35"/>
      <c r="AA96" s="35"/>
      <c r="AB96" s="35"/>
      <c r="AC96" s="35"/>
      <c r="AD96" s="35"/>
      <c r="AE96" s="35"/>
    </row>
    <row r="97" spans="1:65" s="2" customFormat="1" ht="15.2" customHeight="1">
      <c r="A97" s="35"/>
      <c r="B97" s="36"/>
      <c r="C97" s="30" t="s">
        <v>30</v>
      </c>
      <c r="D97" s="35"/>
      <c r="E97" s="35"/>
      <c r="F97" s="28" t="str">
        <f>IF(E20="","",E20)</f>
        <v>Vyplň údaj</v>
      </c>
      <c r="G97" s="35"/>
      <c r="H97" s="35"/>
      <c r="I97" s="30" t="s">
        <v>35</v>
      </c>
      <c r="J97" s="33" t="str">
        <f>E26</f>
        <v xml:space="preserve"> </v>
      </c>
      <c r="K97" s="35"/>
      <c r="L97" s="97"/>
      <c r="S97" s="35"/>
      <c r="T97" s="35"/>
      <c r="U97" s="35"/>
      <c r="V97" s="35"/>
      <c r="W97" s="35"/>
      <c r="X97" s="35"/>
      <c r="Y97" s="35"/>
      <c r="Z97" s="35"/>
      <c r="AA97" s="35"/>
      <c r="AB97" s="35"/>
      <c r="AC97" s="35"/>
      <c r="AD97" s="35"/>
      <c r="AE97" s="35"/>
    </row>
    <row r="98" spans="1:65" s="2" customFormat="1" ht="10.35" customHeight="1">
      <c r="A98" s="35"/>
      <c r="B98" s="36"/>
      <c r="C98" s="35"/>
      <c r="D98" s="35"/>
      <c r="E98" s="35"/>
      <c r="F98" s="35"/>
      <c r="G98" s="35"/>
      <c r="H98" s="35"/>
      <c r="I98" s="35"/>
      <c r="J98" s="35"/>
      <c r="K98" s="35"/>
      <c r="L98" s="97"/>
      <c r="S98" s="35"/>
      <c r="T98" s="35"/>
      <c r="U98" s="35"/>
      <c r="V98" s="35"/>
      <c r="W98" s="35"/>
      <c r="X98" s="35"/>
      <c r="Y98" s="35"/>
      <c r="Z98" s="35"/>
      <c r="AA98" s="35"/>
      <c r="AB98" s="35"/>
      <c r="AC98" s="35"/>
      <c r="AD98" s="35"/>
      <c r="AE98" s="35"/>
    </row>
    <row r="99" spans="1:65" s="11" customFormat="1" ht="29.25" customHeight="1">
      <c r="A99" s="122"/>
      <c r="B99" s="123"/>
      <c r="C99" s="124" t="s">
        <v>181</v>
      </c>
      <c r="D99" s="125" t="s">
        <v>57</v>
      </c>
      <c r="E99" s="125" t="s">
        <v>53</v>
      </c>
      <c r="F99" s="125" t="s">
        <v>54</v>
      </c>
      <c r="G99" s="125" t="s">
        <v>182</v>
      </c>
      <c r="H99" s="125" t="s">
        <v>183</v>
      </c>
      <c r="I99" s="125" t="s">
        <v>184</v>
      </c>
      <c r="J99" s="125" t="s">
        <v>143</v>
      </c>
      <c r="K99" s="126" t="s">
        <v>185</v>
      </c>
      <c r="L99" s="127"/>
      <c r="M99" s="60" t="s">
        <v>3</v>
      </c>
      <c r="N99" s="61" t="s">
        <v>42</v>
      </c>
      <c r="O99" s="61" t="s">
        <v>186</v>
      </c>
      <c r="P99" s="61" t="s">
        <v>187</v>
      </c>
      <c r="Q99" s="61" t="s">
        <v>188</v>
      </c>
      <c r="R99" s="61" t="s">
        <v>189</v>
      </c>
      <c r="S99" s="61" t="s">
        <v>190</v>
      </c>
      <c r="T99" s="62" t="s">
        <v>191</v>
      </c>
      <c r="U99" s="122"/>
      <c r="V99" s="122"/>
      <c r="W99" s="122"/>
      <c r="X99" s="122"/>
      <c r="Y99" s="122"/>
      <c r="Z99" s="122"/>
      <c r="AA99" s="122"/>
      <c r="AB99" s="122"/>
      <c r="AC99" s="122"/>
      <c r="AD99" s="122"/>
      <c r="AE99" s="122"/>
    </row>
    <row r="100" spans="1:65" s="2" customFormat="1" ht="22.9" customHeight="1">
      <c r="A100" s="35"/>
      <c r="B100" s="36"/>
      <c r="C100" s="67" t="s">
        <v>192</v>
      </c>
      <c r="D100" s="35"/>
      <c r="E100" s="35"/>
      <c r="F100" s="35"/>
      <c r="G100" s="35"/>
      <c r="H100" s="35"/>
      <c r="I100" s="35"/>
      <c r="J100" s="128">
        <f>BK100</f>
        <v>0</v>
      </c>
      <c r="K100" s="35"/>
      <c r="L100" s="36"/>
      <c r="M100" s="63"/>
      <c r="N100" s="54"/>
      <c r="O100" s="64"/>
      <c r="P100" s="129">
        <f>P101</f>
        <v>0</v>
      </c>
      <c r="Q100" s="64"/>
      <c r="R100" s="129">
        <f>R101</f>
        <v>0</v>
      </c>
      <c r="S100" s="64"/>
      <c r="T100" s="130">
        <f>T101</f>
        <v>0</v>
      </c>
      <c r="U100" s="35"/>
      <c r="V100" s="35"/>
      <c r="W100" s="35"/>
      <c r="X100" s="35"/>
      <c r="Y100" s="35"/>
      <c r="Z100" s="35"/>
      <c r="AA100" s="35"/>
      <c r="AB100" s="35"/>
      <c r="AC100" s="35"/>
      <c r="AD100" s="35"/>
      <c r="AE100" s="35"/>
      <c r="AT100" s="20" t="s">
        <v>71</v>
      </c>
      <c r="AU100" s="20" t="s">
        <v>144</v>
      </c>
      <c r="BK100" s="131">
        <f>BK101</f>
        <v>0</v>
      </c>
    </row>
    <row r="101" spans="1:65" s="12" customFormat="1" ht="25.9" customHeight="1">
      <c r="B101" s="132"/>
      <c r="D101" s="133" t="s">
        <v>71</v>
      </c>
      <c r="E101" s="134" t="s">
        <v>2403</v>
      </c>
      <c r="F101" s="134" t="s">
        <v>2404</v>
      </c>
      <c r="I101" s="135"/>
      <c r="J101" s="136">
        <f>BK101</f>
        <v>0</v>
      </c>
      <c r="L101" s="132"/>
      <c r="M101" s="137"/>
      <c r="N101" s="138"/>
      <c r="O101" s="138"/>
      <c r="P101" s="139">
        <f>P102</f>
        <v>0</v>
      </c>
      <c r="Q101" s="138"/>
      <c r="R101" s="139">
        <f>R102</f>
        <v>0</v>
      </c>
      <c r="S101" s="138"/>
      <c r="T101" s="140">
        <f>T102</f>
        <v>0</v>
      </c>
      <c r="AR101" s="133" t="s">
        <v>81</v>
      </c>
      <c r="AT101" s="141" t="s">
        <v>71</v>
      </c>
      <c r="AU101" s="141" t="s">
        <v>72</v>
      </c>
      <c r="AY101" s="133" t="s">
        <v>195</v>
      </c>
      <c r="BK101" s="142">
        <f>BK102</f>
        <v>0</v>
      </c>
    </row>
    <row r="102" spans="1:65" s="12" customFormat="1" ht="22.9" customHeight="1">
      <c r="B102" s="132"/>
      <c r="D102" s="133" t="s">
        <v>71</v>
      </c>
      <c r="E102" s="143" t="s">
        <v>7642</v>
      </c>
      <c r="F102" s="143" t="s">
        <v>7643</v>
      </c>
      <c r="I102" s="135"/>
      <c r="J102" s="144">
        <f>BK102</f>
        <v>0</v>
      </c>
      <c r="L102" s="132"/>
      <c r="M102" s="137"/>
      <c r="N102" s="138"/>
      <c r="O102" s="138"/>
      <c r="P102" s="139">
        <f>P103+P139+P179+P226+P271+P278+P302+P318+P337+P341+P348+P353+P363</f>
        <v>0</v>
      </c>
      <c r="Q102" s="138"/>
      <c r="R102" s="139">
        <f>R103+R139+R179+R226+R271+R278+R302+R318+R337+R341+R348+R353+R363</f>
        <v>0</v>
      </c>
      <c r="S102" s="138"/>
      <c r="T102" s="140">
        <f>T103+T139+T179+T226+T271+T278+T302+T318+T337+T341+T348+T353+T363</f>
        <v>0</v>
      </c>
      <c r="AR102" s="133" t="s">
        <v>81</v>
      </c>
      <c r="AT102" s="141" t="s">
        <v>71</v>
      </c>
      <c r="AU102" s="141" t="s">
        <v>79</v>
      </c>
      <c r="AY102" s="133" t="s">
        <v>195</v>
      </c>
      <c r="BK102" s="142">
        <f>BK103+BK139+BK179+BK226+BK271+BK278+BK302+BK318+BK337+BK341+BK348+BK353+BK363</f>
        <v>0</v>
      </c>
    </row>
    <row r="103" spans="1:65" s="12" customFormat="1" ht="20.85" customHeight="1">
      <c r="B103" s="132"/>
      <c r="D103" s="133" t="s">
        <v>71</v>
      </c>
      <c r="E103" s="143" t="s">
        <v>5550</v>
      </c>
      <c r="F103" s="143" t="s">
        <v>7644</v>
      </c>
      <c r="I103" s="135"/>
      <c r="J103" s="144">
        <f>BK103</f>
        <v>0</v>
      </c>
      <c r="L103" s="132"/>
      <c r="M103" s="137"/>
      <c r="N103" s="138"/>
      <c r="O103" s="138"/>
      <c r="P103" s="139">
        <f>SUM(P104:P138)</f>
        <v>0</v>
      </c>
      <c r="Q103" s="138"/>
      <c r="R103" s="139">
        <f>SUM(R104:R138)</f>
        <v>0</v>
      </c>
      <c r="S103" s="138"/>
      <c r="T103" s="140">
        <f>SUM(T104:T138)</f>
        <v>0</v>
      </c>
      <c r="AR103" s="133" t="s">
        <v>79</v>
      </c>
      <c r="AT103" s="141" t="s">
        <v>71</v>
      </c>
      <c r="AU103" s="141" t="s">
        <v>81</v>
      </c>
      <c r="AY103" s="133" t="s">
        <v>195</v>
      </c>
      <c r="BK103" s="142">
        <f>SUM(BK104:BK138)</f>
        <v>0</v>
      </c>
    </row>
    <row r="104" spans="1:65" s="2" customFormat="1" ht="24.2" customHeight="1">
      <c r="A104" s="35"/>
      <c r="B104" s="145"/>
      <c r="C104" s="146" t="s">
        <v>79</v>
      </c>
      <c r="D104" s="146" t="s">
        <v>197</v>
      </c>
      <c r="E104" s="147" t="s">
        <v>7645</v>
      </c>
      <c r="F104" s="148" t="s">
        <v>7646</v>
      </c>
      <c r="G104" s="149" t="s">
        <v>4903</v>
      </c>
      <c r="H104" s="150">
        <v>1</v>
      </c>
      <c r="I104" s="151"/>
      <c r="J104" s="152">
        <f>ROUND(I104*H104,2)</f>
        <v>0</v>
      </c>
      <c r="K104" s="148" t="s">
        <v>3</v>
      </c>
      <c r="L104" s="36"/>
      <c r="M104" s="153" t="s">
        <v>3</v>
      </c>
      <c r="N104" s="154" t="s">
        <v>43</v>
      </c>
      <c r="O104" s="56"/>
      <c r="P104" s="155">
        <f>O104*H104</f>
        <v>0</v>
      </c>
      <c r="Q104" s="155">
        <v>0</v>
      </c>
      <c r="R104" s="155">
        <f>Q104*H104</f>
        <v>0</v>
      </c>
      <c r="S104" s="155">
        <v>0</v>
      </c>
      <c r="T104" s="156">
        <f>S104*H104</f>
        <v>0</v>
      </c>
      <c r="U104" s="35"/>
      <c r="V104" s="35"/>
      <c r="W104" s="35"/>
      <c r="X104" s="35"/>
      <c r="Y104" s="35"/>
      <c r="Z104" s="35"/>
      <c r="AA104" s="35"/>
      <c r="AB104" s="35"/>
      <c r="AC104" s="35"/>
      <c r="AD104" s="35"/>
      <c r="AE104" s="35"/>
      <c r="AR104" s="157" t="s">
        <v>202</v>
      </c>
      <c r="AT104" s="157" t="s">
        <v>197</v>
      </c>
      <c r="AU104" s="157" t="s">
        <v>109</v>
      </c>
      <c r="AY104" s="20" t="s">
        <v>195</v>
      </c>
      <c r="BE104" s="158">
        <f>IF(N104="základní",J104,0)</f>
        <v>0</v>
      </c>
      <c r="BF104" s="158">
        <f>IF(N104="snížená",J104,0)</f>
        <v>0</v>
      </c>
      <c r="BG104" s="158">
        <f>IF(N104="zákl. přenesená",J104,0)</f>
        <v>0</v>
      </c>
      <c r="BH104" s="158">
        <f>IF(N104="sníž. přenesená",J104,0)</f>
        <v>0</v>
      </c>
      <c r="BI104" s="158">
        <f>IF(N104="nulová",J104,0)</f>
        <v>0</v>
      </c>
      <c r="BJ104" s="20" t="s">
        <v>79</v>
      </c>
      <c r="BK104" s="158">
        <f>ROUND(I104*H104,2)</f>
        <v>0</v>
      </c>
      <c r="BL104" s="20" t="s">
        <v>202</v>
      </c>
      <c r="BM104" s="157" t="s">
        <v>81</v>
      </c>
    </row>
    <row r="105" spans="1:65" s="2" customFormat="1" ht="224.25">
      <c r="A105" s="35"/>
      <c r="B105" s="36"/>
      <c r="C105" s="35"/>
      <c r="D105" s="159" t="s">
        <v>5137</v>
      </c>
      <c r="E105" s="35"/>
      <c r="F105" s="160" t="s">
        <v>7647</v>
      </c>
      <c r="G105" s="35"/>
      <c r="H105" s="35"/>
      <c r="I105" s="161"/>
      <c r="J105" s="35"/>
      <c r="K105" s="35"/>
      <c r="L105" s="36"/>
      <c r="M105" s="162"/>
      <c r="N105" s="163"/>
      <c r="O105" s="56"/>
      <c r="P105" s="56"/>
      <c r="Q105" s="56"/>
      <c r="R105" s="56"/>
      <c r="S105" s="56"/>
      <c r="T105" s="57"/>
      <c r="U105" s="35"/>
      <c r="V105" s="35"/>
      <c r="W105" s="35"/>
      <c r="X105" s="35"/>
      <c r="Y105" s="35"/>
      <c r="Z105" s="35"/>
      <c r="AA105" s="35"/>
      <c r="AB105" s="35"/>
      <c r="AC105" s="35"/>
      <c r="AD105" s="35"/>
      <c r="AE105" s="35"/>
      <c r="AT105" s="20" t="s">
        <v>5137</v>
      </c>
      <c r="AU105" s="20" t="s">
        <v>109</v>
      </c>
    </row>
    <row r="106" spans="1:65" s="2" customFormat="1" ht="24.2" customHeight="1">
      <c r="A106" s="35"/>
      <c r="B106" s="145"/>
      <c r="C106" s="146" t="s">
        <v>81</v>
      </c>
      <c r="D106" s="146" t="s">
        <v>197</v>
      </c>
      <c r="E106" s="147" t="s">
        <v>7648</v>
      </c>
      <c r="F106" s="148" t="s">
        <v>7649</v>
      </c>
      <c r="G106" s="149" t="s">
        <v>4903</v>
      </c>
      <c r="H106" s="150">
        <v>16</v>
      </c>
      <c r="I106" s="151"/>
      <c r="J106" s="152">
        <f t="shared" ref="J106:J115" si="0">ROUND(I106*H106,2)</f>
        <v>0</v>
      </c>
      <c r="K106" s="148" t="s">
        <v>3</v>
      </c>
      <c r="L106" s="36"/>
      <c r="M106" s="153" t="s">
        <v>3</v>
      </c>
      <c r="N106" s="154" t="s">
        <v>43</v>
      </c>
      <c r="O106" s="56"/>
      <c r="P106" s="155">
        <f t="shared" ref="P106:P115" si="1">O106*H106</f>
        <v>0</v>
      </c>
      <c r="Q106" s="155">
        <v>0</v>
      </c>
      <c r="R106" s="155">
        <f t="shared" ref="R106:R115" si="2">Q106*H106</f>
        <v>0</v>
      </c>
      <c r="S106" s="155">
        <v>0</v>
      </c>
      <c r="T106" s="156">
        <f t="shared" ref="T106:T115" si="3">S106*H106</f>
        <v>0</v>
      </c>
      <c r="U106" s="35"/>
      <c r="V106" s="35"/>
      <c r="W106" s="35"/>
      <c r="X106" s="35"/>
      <c r="Y106" s="35"/>
      <c r="Z106" s="35"/>
      <c r="AA106" s="35"/>
      <c r="AB106" s="35"/>
      <c r="AC106" s="35"/>
      <c r="AD106" s="35"/>
      <c r="AE106" s="35"/>
      <c r="AR106" s="157" t="s">
        <v>202</v>
      </c>
      <c r="AT106" s="157" t="s">
        <v>197</v>
      </c>
      <c r="AU106" s="157" t="s">
        <v>109</v>
      </c>
      <c r="AY106" s="20" t="s">
        <v>195</v>
      </c>
      <c r="BE106" s="158">
        <f t="shared" ref="BE106:BE115" si="4">IF(N106="základní",J106,0)</f>
        <v>0</v>
      </c>
      <c r="BF106" s="158">
        <f t="shared" ref="BF106:BF115" si="5">IF(N106="snížená",J106,0)</f>
        <v>0</v>
      </c>
      <c r="BG106" s="158">
        <f t="shared" ref="BG106:BG115" si="6">IF(N106="zákl. přenesená",J106,0)</f>
        <v>0</v>
      </c>
      <c r="BH106" s="158">
        <f t="shared" ref="BH106:BH115" si="7">IF(N106="sníž. přenesená",J106,0)</f>
        <v>0</v>
      </c>
      <c r="BI106" s="158">
        <f t="shared" ref="BI106:BI115" si="8">IF(N106="nulová",J106,0)</f>
        <v>0</v>
      </c>
      <c r="BJ106" s="20" t="s">
        <v>79</v>
      </c>
      <c r="BK106" s="158">
        <f t="shared" ref="BK106:BK115" si="9">ROUND(I106*H106,2)</f>
        <v>0</v>
      </c>
      <c r="BL106" s="20" t="s">
        <v>202</v>
      </c>
      <c r="BM106" s="157" t="s">
        <v>202</v>
      </c>
    </row>
    <row r="107" spans="1:65" s="2" customFormat="1" ht="24.2" customHeight="1">
      <c r="A107" s="35"/>
      <c r="B107" s="145"/>
      <c r="C107" s="146" t="s">
        <v>109</v>
      </c>
      <c r="D107" s="146" t="s">
        <v>197</v>
      </c>
      <c r="E107" s="147" t="s">
        <v>7650</v>
      </c>
      <c r="F107" s="148" t="s">
        <v>7651</v>
      </c>
      <c r="G107" s="149" t="s">
        <v>4903</v>
      </c>
      <c r="H107" s="150">
        <v>1</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109</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237</v>
      </c>
    </row>
    <row r="108" spans="1:65" s="2" customFormat="1" ht="14.45" customHeight="1">
      <c r="A108" s="35"/>
      <c r="B108" s="145"/>
      <c r="C108" s="146" t="s">
        <v>202</v>
      </c>
      <c r="D108" s="146" t="s">
        <v>197</v>
      </c>
      <c r="E108" s="147" t="s">
        <v>7652</v>
      </c>
      <c r="F108" s="148" t="s">
        <v>7653</v>
      </c>
      <c r="G108" s="149" t="s">
        <v>4903</v>
      </c>
      <c r="H108" s="150">
        <v>1</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109</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249</v>
      </c>
    </row>
    <row r="109" spans="1:65" s="2" customFormat="1" ht="24.2" customHeight="1">
      <c r="A109" s="35"/>
      <c r="B109" s="145"/>
      <c r="C109" s="146" t="s">
        <v>231</v>
      </c>
      <c r="D109" s="146" t="s">
        <v>197</v>
      </c>
      <c r="E109" s="147" t="s">
        <v>7654</v>
      </c>
      <c r="F109" s="148" t="s">
        <v>7655</v>
      </c>
      <c r="G109" s="149" t="s">
        <v>4903</v>
      </c>
      <c r="H109" s="150">
        <v>2</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109</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120</v>
      </c>
    </row>
    <row r="110" spans="1:65" s="2" customFormat="1" ht="14.45" customHeight="1">
      <c r="A110" s="35"/>
      <c r="B110" s="145"/>
      <c r="C110" s="146" t="s">
        <v>237</v>
      </c>
      <c r="D110" s="146" t="s">
        <v>197</v>
      </c>
      <c r="E110" s="147" t="s">
        <v>7656</v>
      </c>
      <c r="F110" s="148" t="s">
        <v>7657</v>
      </c>
      <c r="G110" s="149" t="s">
        <v>4903</v>
      </c>
      <c r="H110" s="150">
        <v>1</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109</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269</v>
      </c>
    </row>
    <row r="111" spans="1:65" s="2" customFormat="1" ht="14.45" customHeight="1">
      <c r="A111" s="35"/>
      <c r="B111" s="145"/>
      <c r="C111" s="146" t="s">
        <v>244</v>
      </c>
      <c r="D111" s="146" t="s">
        <v>197</v>
      </c>
      <c r="E111" s="147" t="s">
        <v>7658</v>
      </c>
      <c r="F111" s="148" t="s">
        <v>7659</v>
      </c>
      <c r="G111" s="149" t="s">
        <v>4903</v>
      </c>
      <c r="H111" s="150">
        <v>1</v>
      </c>
      <c r="I111" s="151"/>
      <c r="J111" s="152">
        <f t="shared" si="0"/>
        <v>0</v>
      </c>
      <c r="K111" s="148" t="s">
        <v>3</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202</v>
      </c>
      <c r="AT111" s="157" t="s">
        <v>197</v>
      </c>
      <c r="AU111" s="157" t="s">
        <v>109</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281</v>
      </c>
    </row>
    <row r="112" spans="1:65" s="2" customFormat="1" ht="14.45" customHeight="1">
      <c r="A112" s="35"/>
      <c r="B112" s="145"/>
      <c r="C112" s="146" t="s">
        <v>249</v>
      </c>
      <c r="D112" s="146" t="s">
        <v>197</v>
      </c>
      <c r="E112" s="147" t="s">
        <v>7660</v>
      </c>
      <c r="F112" s="148" t="s">
        <v>7661</v>
      </c>
      <c r="G112" s="149" t="s">
        <v>4903</v>
      </c>
      <c r="H112" s="150">
        <v>1</v>
      </c>
      <c r="I112" s="151"/>
      <c r="J112" s="152">
        <f t="shared" si="0"/>
        <v>0</v>
      </c>
      <c r="K112" s="148" t="s">
        <v>3</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202</v>
      </c>
      <c r="AT112" s="157" t="s">
        <v>197</v>
      </c>
      <c r="AU112" s="157" t="s">
        <v>109</v>
      </c>
      <c r="AY112" s="20" t="s">
        <v>195</v>
      </c>
      <c r="BE112" s="158">
        <f t="shared" si="4"/>
        <v>0</v>
      </c>
      <c r="BF112" s="158">
        <f t="shared" si="5"/>
        <v>0</v>
      </c>
      <c r="BG112" s="158">
        <f t="shared" si="6"/>
        <v>0</v>
      </c>
      <c r="BH112" s="158">
        <f t="shared" si="7"/>
        <v>0</v>
      </c>
      <c r="BI112" s="158">
        <f t="shared" si="8"/>
        <v>0</v>
      </c>
      <c r="BJ112" s="20" t="s">
        <v>79</v>
      </c>
      <c r="BK112" s="158">
        <f t="shared" si="9"/>
        <v>0</v>
      </c>
      <c r="BL112" s="20" t="s">
        <v>202</v>
      </c>
      <c r="BM112" s="157" t="s">
        <v>292</v>
      </c>
    </row>
    <row r="113" spans="1:65" s="2" customFormat="1" ht="14.45" customHeight="1">
      <c r="A113" s="35"/>
      <c r="B113" s="145"/>
      <c r="C113" s="146" t="s">
        <v>254</v>
      </c>
      <c r="D113" s="146" t="s">
        <v>197</v>
      </c>
      <c r="E113" s="147" t="s">
        <v>7662</v>
      </c>
      <c r="F113" s="148" t="s">
        <v>7663</v>
      </c>
      <c r="G113" s="149" t="s">
        <v>4903</v>
      </c>
      <c r="H113" s="150">
        <v>1</v>
      </c>
      <c r="I113" s="151"/>
      <c r="J113" s="152">
        <f t="shared" si="0"/>
        <v>0</v>
      </c>
      <c r="K113" s="148" t="s">
        <v>3</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202</v>
      </c>
      <c r="AT113" s="157" t="s">
        <v>197</v>
      </c>
      <c r="AU113" s="157" t="s">
        <v>109</v>
      </c>
      <c r="AY113" s="20" t="s">
        <v>195</v>
      </c>
      <c r="BE113" s="158">
        <f t="shared" si="4"/>
        <v>0</v>
      </c>
      <c r="BF113" s="158">
        <f t="shared" si="5"/>
        <v>0</v>
      </c>
      <c r="BG113" s="158">
        <f t="shared" si="6"/>
        <v>0</v>
      </c>
      <c r="BH113" s="158">
        <f t="shared" si="7"/>
        <v>0</v>
      </c>
      <c r="BI113" s="158">
        <f t="shared" si="8"/>
        <v>0</v>
      </c>
      <c r="BJ113" s="20" t="s">
        <v>79</v>
      </c>
      <c r="BK113" s="158">
        <f t="shared" si="9"/>
        <v>0</v>
      </c>
      <c r="BL113" s="20" t="s">
        <v>202</v>
      </c>
      <c r="BM113" s="157" t="s">
        <v>308</v>
      </c>
    </row>
    <row r="114" spans="1:65" s="2" customFormat="1" ht="14.45" customHeight="1">
      <c r="A114" s="35"/>
      <c r="B114" s="145"/>
      <c r="C114" s="146" t="s">
        <v>120</v>
      </c>
      <c r="D114" s="146" t="s">
        <v>197</v>
      </c>
      <c r="E114" s="147" t="s">
        <v>7664</v>
      </c>
      <c r="F114" s="148" t="s">
        <v>7665</v>
      </c>
      <c r="G114" s="149" t="s">
        <v>4903</v>
      </c>
      <c r="H114" s="150">
        <v>1</v>
      </c>
      <c r="I114" s="151"/>
      <c r="J114" s="152">
        <f t="shared" si="0"/>
        <v>0</v>
      </c>
      <c r="K114" s="148" t="s">
        <v>3</v>
      </c>
      <c r="L114" s="36"/>
      <c r="M114" s="153" t="s">
        <v>3</v>
      </c>
      <c r="N114" s="154" t="s">
        <v>43</v>
      </c>
      <c r="O114" s="56"/>
      <c r="P114" s="155">
        <f t="shared" si="1"/>
        <v>0</v>
      </c>
      <c r="Q114" s="155">
        <v>0</v>
      </c>
      <c r="R114" s="155">
        <f t="shared" si="2"/>
        <v>0</v>
      </c>
      <c r="S114" s="155">
        <v>0</v>
      </c>
      <c r="T114" s="156">
        <f t="shared" si="3"/>
        <v>0</v>
      </c>
      <c r="U114" s="35"/>
      <c r="V114" s="35"/>
      <c r="W114" s="35"/>
      <c r="X114" s="35"/>
      <c r="Y114" s="35"/>
      <c r="Z114" s="35"/>
      <c r="AA114" s="35"/>
      <c r="AB114" s="35"/>
      <c r="AC114" s="35"/>
      <c r="AD114" s="35"/>
      <c r="AE114" s="35"/>
      <c r="AR114" s="157" t="s">
        <v>202</v>
      </c>
      <c r="AT114" s="157" t="s">
        <v>197</v>
      </c>
      <c r="AU114" s="157" t="s">
        <v>109</v>
      </c>
      <c r="AY114" s="20" t="s">
        <v>195</v>
      </c>
      <c r="BE114" s="158">
        <f t="shared" si="4"/>
        <v>0</v>
      </c>
      <c r="BF114" s="158">
        <f t="shared" si="5"/>
        <v>0</v>
      </c>
      <c r="BG114" s="158">
        <f t="shared" si="6"/>
        <v>0</v>
      </c>
      <c r="BH114" s="158">
        <f t="shared" si="7"/>
        <v>0</v>
      </c>
      <c r="BI114" s="158">
        <f t="shared" si="8"/>
        <v>0</v>
      </c>
      <c r="BJ114" s="20" t="s">
        <v>79</v>
      </c>
      <c r="BK114" s="158">
        <f t="shared" si="9"/>
        <v>0</v>
      </c>
      <c r="BL114" s="20" t="s">
        <v>202</v>
      </c>
      <c r="BM114" s="157" t="s">
        <v>318</v>
      </c>
    </row>
    <row r="115" spans="1:65" s="2" customFormat="1" ht="14.45" customHeight="1">
      <c r="A115" s="35"/>
      <c r="B115" s="145"/>
      <c r="C115" s="146" t="s">
        <v>123</v>
      </c>
      <c r="D115" s="146" t="s">
        <v>197</v>
      </c>
      <c r="E115" s="147" t="s">
        <v>7666</v>
      </c>
      <c r="F115" s="148" t="s">
        <v>7667</v>
      </c>
      <c r="G115" s="149" t="s">
        <v>4903</v>
      </c>
      <c r="H115" s="150">
        <v>5</v>
      </c>
      <c r="I115" s="151"/>
      <c r="J115" s="152">
        <f t="shared" si="0"/>
        <v>0</v>
      </c>
      <c r="K115" s="148" t="s">
        <v>3</v>
      </c>
      <c r="L115" s="36"/>
      <c r="M115" s="153" t="s">
        <v>3</v>
      </c>
      <c r="N115" s="154" t="s">
        <v>43</v>
      </c>
      <c r="O115" s="56"/>
      <c r="P115" s="155">
        <f t="shared" si="1"/>
        <v>0</v>
      </c>
      <c r="Q115" s="155">
        <v>0</v>
      </c>
      <c r="R115" s="155">
        <f t="shared" si="2"/>
        <v>0</v>
      </c>
      <c r="S115" s="155">
        <v>0</v>
      </c>
      <c r="T115" s="156">
        <f t="shared" si="3"/>
        <v>0</v>
      </c>
      <c r="U115" s="35"/>
      <c r="V115" s="35"/>
      <c r="W115" s="35"/>
      <c r="X115" s="35"/>
      <c r="Y115" s="35"/>
      <c r="Z115" s="35"/>
      <c r="AA115" s="35"/>
      <c r="AB115" s="35"/>
      <c r="AC115" s="35"/>
      <c r="AD115" s="35"/>
      <c r="AE115" s="35"/>
      <c r="AR115" s="157" t="s">
        <v>202</v>
      </c>
      <c r="AT115" s="157" t="s">
        <v>197</v>
      </c>
      <c r="AU115" s="157" t="s">
        <v>109</v>
      </c>
      <c r="AY115" s="20" t="s">
        <v>195</v>
      </c>
      <c r="BE115" s="158">
        <f t="shared" si="4"/>
        <v>0</v>
      </c>
      <c r="BF115" s="158">
        <f t="shared" si="5"/>
        <v>0</v>
      </c>
      <c r="BG115" s="158">
        <f t="shared" si="6"/>
        <v>0</v>
      </c>
      <c r="BH115" s="158">
        <f t="shared" si="7"/>
        <v>0</v>
      </c>
      <c r="BI115" s="158">
        <f t="shared" si="8"/>
        <v>0</v>
      </c>
      <c r="BJ115" s="20" t="s">
        <v>79</v>
      </c>
      <c r="BK115" s="158">
        <f t="shared" si="9"/>
        <v>0</v>
      </c>
      <c r="BL115" s="20" t="s">
        <v>202</v>
      </c>
      <c r="BM115" s="157" t="s">
        <v>331</v>
      </c>
    </row>
    <row r="116" spans="1:65" s="2" customFormat="1" ht="19.5">
      <c r="A116" s="35"/>
      <c r="B116" s="36"/>
      <c r="C116" s="35"/>
      <c r="D116" s="159" t="s">
        <v>5137</v>
      </c>
      <c r="E116" s="35"/>
      <c r="F116" s="160" t="s">
        <v>7668</v>
      </c>
      <c r="G116" s="35"/>
      <c r="H116" s="35"/>
      <c r="I116" s="161"/>
      <c r="J116" s="35"/>
      <c r="K116" s="35"/>
      <c r="L116" s="36"/>
      <c r="M116" s="162"/>
      <c r="N116" s="163"/>
      <c r="O116" s="56"/>
      <c r="P116" s="56"/>
      <c r="Q116" s="56"/>
      <c r="R116" s="56"/>
      <c r="S116" s="56"/>
      <c r="T116" s="57"/>
      <c r="U116" s="35"/>
      <c r="V116" s="35"/>
      <c r="W116" s="35"/>
      <c r="X116" s="35"/>
      <c r="Y116" s="35"/>
      <c r="Z116" s="35"/>
      <c r="AA116" s="35"/>
      <c r="AB116" s="35"/>
      <c r="AC116" s="35"/>
      <c r="AD116" s="35"/>
      <c r="AE116" s="35"/>
      <c r="AT116" s="20" t="s">
        <v>5137</v>
      </c>
      <c r="AU116" s="20" t="s">
        <v>109</v>
      </c>
    </row>
    <row r="117" spans="1:65" s="2" customFormat="1" ht="14.45" customHeight="1">
      <c r="A117" s="35"/>
      <c r="B117" s="145"/>
      <c r="C117" s="146" t="s">
        <v>269</v>
      </c>
      <c r="D117" s="146" t="s">
        <v>197</v>
      </c>
      <c r="E117" s="147" t="s">
        <v>7669</v>
      </c>
      <c r="F117" s="148" t="s">
        <v>7667</v>
      </c>
      <c r="G117" s="149" t="s">
        <v>4903</v>
      </c>
      <c r="H117" s="150">
        <v>12</v>
      </c>
      <c r="I117" s="151"/>
      <c r="J117" s="152">
        <f>ROUND(I117*H117,2)</f>
        <v>0</v>
      </c>
      <c r="K117" s="148" t="s">
        <v>3</v>
      </c>
      <c r="L117" s="36"/>
      <c r="M117" s="153" t="s">
        <v>3</v>
      </c>
      <c r="N117" s="154" t="s">
        <v>43</v>
      </c>
      <c r="O117" s="56"/>
      <c r="P117" s="155">
        <f>O117*H117</f>
        <v>0</v>
      </c>
      <c r="Q117" s="155">
        <v>0</v>
      </c>
      <c r="R117" s="155">
        <f>Q117*H117</f>
        <v>0</v>
      </c>
      <c r="S117" s="155">
        <v>0</v>
      </c>
      <c r="T117" s="156">
        <f>S117*H117</f>
        <v>0</v>
      </c>
      <c r="U117" s="35"/>
      <c r="V117" s="35"/>
      <c r="W117" s="35"/>
      <c r="X117" s="35"/>
      <c r="Y117" s="35"/>
      <c r="Z117" s="35"/>
      <c r="AA117" s="35"/>
      <c r="AB117" s="35"/>
      <c r="AC117" s="35"/>
      <c r="AD117" s="35"/>
      <c r="AE117" s="35"/>
      <c r="AR117" s="157" t="s">
        <v>202</v>
      </c>
      <c r="AT117" s="157" t="s">
        <v>197</v>
      </c>
      <c r="AU117" s="157" t="s">
        <v>109</v>
      </c>
      <c r="AY117" s="20" t="s">
        <v>195</v>
      </c>
      <c r="BE117" s="158">
        <f>IF(N117="základní",J117,0)</f>
        <v>0</v>
      </c>
      <c r="BF117" s="158">
        <f>IF(N117="snížená",J117,0)</f>
        <v>0</v>
      </c>
      <c r="BG117" s="158">
        <f>IF(N117="zákl. přenesená",J117,0)</f>
        <v>0</v>
      </c>
      <c r="BH117" s="158">
        <f>IF(N117="sníž. přenesená",J117,0)</f>
        <v>0</v>
      </c>
      <c r="BI117" s="158">
        <f>IF(N117="nulová",J117,0)</f>
        <v>0</v>
      </c>
      <c r="BJ117" s="20" t="s">
        <v>79</v>
      </c>
      <c r="BK117" s="158">
        <f>ROUND(I117*H117,2)</f>
        <v>0</v>
      </c>
      <c r="BL117" s="20" t="s">
        <v>202</v>
      </c>
      <c r="BM117" s="157" t="s">
        <v>340</v>
      </c>
    </row>
    <row r="118" spans="1:65" s="2" customFormat="1" ht="19.5">
      <c r="A118" s="35"/>
      <c r="B118" s="36"/>
      <c r="C118" s="35"/>
      <c r="D118" s="159" t="s">
        <v>5137</v>
      </c>
      <c r="E118" s="35"/>
      <c r="F118" s="160" t="s">
        <v>7670</v>
      </c>
      <c r="G118" s="35"/>
      <c r="H118" s="35"/>
      <c r="I118" s="161"/>
      <c r="J118" s="35"/>
      <c r="K118" s="35"/>
      <c r="L118" s="36"/>
      <c r="M118" s="162"/>
      <c r="N118" s="163"/>
      <c r="O118" s="56"/>
      <c r="P118" s="56"/>
      <c r="Q118" s="56"/>
      <c r="R118" s="56"/>
      <c r="S118" s="56"/>
      <c r="T118" s="57"/>
      <c r="U118" s="35"/>
      <c r="V118" s="35"/>
      <c r="W118" s="35"/>
      <c r="X118" s="35"/>
      <c r="Y118" s="35"/>
      <c r="Z118" s="35"/>
      <c r="AA118" s="35"/>
      <c r="AB118" s="35"/>
      <c r="AC118" s="35"/>
      <c r="AD118" s="35"/>
      <c r="AE118" s="35"/>
      <c r="AT118" s="20" t="s">
        <v>5137</v>
      </c>
      <c r="AU118" s="20" t="s">
        <v>109</v>
      </c>
    </row>
    <row r="119" spans="1:65" s="2" customFormat="1" ht="14.45" customHeight="1">
      <c r="A119" s="35"/>
      <c r="B119" s="145"/>
      <c r="C119" s="146" t="s">
        <v>278</v>
      </c>
      <c r="D119" s="146" t="s">
        <v>197</v>
      </c>
      <c r="E119" s="147" t="s">
        <v>7671</v>
      </c>
      <c r="F119" s="148" t="s">
        <v>7672</v>
      </c>
      <c r="G119" s="149" t="s">
        <v>4903</v>
      </c>
      <c r="H119" s="150">
        <v>11</v>
      </c>
      <c r="I119" s="151"/>
      <c r="J119" s="152">
        <f>ROUND(I119*H119,2)</f>
        <v>0</v>
      </c>
      <c r="K119" s="148" t="s">
        <v>3</v>
      </c>
      <c r="L119" s="36"/>
      <c r="M119" s="153" t="s">
        <v>3</v>
      </c>
      <c r="N119" s="154" t="s">
        <v>43</v>
      </c>
      <c r="O119" s="56"/>
      <c r="P119" s="155">
        <f>O119*H119</f>
        <v>0</v>
      </c>
      <c r="Q119" s="155">
        <v>0</v>
      </c>
      <c r="R119" s="155">
        <f>Q119*H119</f>
        <v>0</v>
      </c>
      <c r="S119" s="155">
        <v>0</v>
      </c>
      <c r="T119" s="156">
        <f>S119*H119</f>
        <v>0</v>
      </c>
      <c r="U119" s="35"/>
      <c r="V119" s="35"/>
      <c r="W119" s="35"/>
      <c r="X119" s="35"/>
      <c r="Y119" s="35"/>
      <c r="Z119" s="35"/>
      <c r="AA119" s="35"/>
      <c r="AB119" s="35"/>
      <c r="AC119" s="35"/>
      <c r="AD119" s="35"/>
      <c r="AE119" s="35"/>
      <c r="AR119" s="157" t="s">
        <v>202</v>
      </c>
      <c r="AT119" s="157" t="s">
        <v>197</v>
      </c>
      <c r="AU119" s="157" t="s">
        <v>109</v>
      </c>
      <c r="AY119" s="20" t="s">
        <v>195</v>
      </c>
      <c r="BE119" s="158">
        <f>IF(N119="základní",J119,0)</f>
        <v>0</v>
      </c>
      <c r="BF119" s="158">
        <f>IF(N119="snížená",J119,0)</f>
        <v>0</v>
      </c>
      <c r="BG119" s="158">
        <f>IF(N119="zákl. přenesená",J119,0)</f>
        <v>0</v>
      </c>
      <c r="BH119" s="158">
        <f>IF(N119="sníž. přenesená",J119,0)</f>
        <v>0</v>
      </c>
      <c r="BI119" s="158">
        <f>IF(N119="nulová",J119,0)</f>
        <v>0</v>
      </c>
      <c r="BJ119" s="20" t="s">
        <v>79</v>
      </c>
      <c r="BK119" s="158">
        <f>ROUND(I119*H119,2)</f>
        <v>0</v>
      </c>
      <c r="BL119" s="20" t="s">
        <v>202</v>
      </c>
      <c r="BM119" s="157" t="s">
        <v>349</v>
      </c>
    </row>
    <row r="120" spans="1:65" s="2" customFormat="1" ht="19.5">
      <c r="A120" s="35"/>
      <c r="B120" s="36"/>
      <c r="C120" s="35"/>
      <c r="D120" s="159" t="s">
        <v>5137</v>
      </c>
      <c r="E120" s="35"/>
      <c r="F120" s="160" t="s">
        <v>7673</v>
      </c>
      <c r="G120" s="35"/>
      <c r="H120" s="35"/>
      <c r="I120" s="161"/>
      <c r="J120" s="35"/>
      <c r="K120" s="35"/>
      <c r="L120" s="36"/>
      <c r="M120" s="162"/>
      <c r="N120" s="163"/>
      <c r="O120" s="56"/>
      <c r="P120" s="56"/>
      <c r="Q120" s="56"/>
      <c r="R120" s="56"/>
      <c r="S120" s="56"/>
      <c r="T120" s="57"/>
      <c r="U120" s="35"/>
      <c r="V120" s="35"/>
      <c r="W120" s="35"/>
      <c r="X120" s="35"/>
      <c r="Y120" s="35"/>
      <c r="Z120" s="35"/>
      <c r="AA120" s="35"/>
      <c r="AB120" s="35"/>
      <c r="AC120" s="35"/>
      <c r="AD120" s="35"/>
      <c r="AE120" s="35"/>
      <c r="AT120" s="20" t="s">
        <v>5137</v>
      </c>
      <c r="AU120" s="20" t="s">
        <v>109</v>
      </c>
    </row>
    <row r="121" spans="1:65" s="2" customFormat="1" ht="14.45" customHeight="1">
      <c r="A121" s="35"/>
      <c r="B121" s="145"/>
      <c r="C121" s="146" t="s">
        <v>281</v>
      </c>
      <c r="D121" s="146" t="s">
        <v>197</v>
      </c>
      <c r="E121" s="147" t="s">
        <v>7674</v>
      </c>
      <c r="F121" s="148" t="s">
        <v>7675</v>
      </c>
      <c r="G121" s="149" t="s">
        <v>4903</v>
      </c>
      <c r="H121" s="150">
        <v>4</v>
      </c>
      <c r="I121" s="151"/>
      <c r="J121" s="152">
        <f>ROUND(I121*H121,2)</f>
        <v>0</v>
      </c>
      <c r="K121" s="148" t="s">
        <v>3</v>
      </c>
      <c r="L121" s="36"/>
      <c r="M121" s="153" t="s">
        <v>3</v>
      </c>
      <c r="N121" s="154" t="s">
        <v>43</v>
      </c>
      <c r="O121" s="56"/>
      <c r="P121" s="155">
        <f>O121*H121</f>
        <v>0</v>
      </c>
      <c r="Q121" s="155">
        <v>0</v>
      </c>
      <c r="R121" s="155">
        <f>Q121*H121</f>
        <v>0</v>
      </c>
      <c r="S121" s="155">
        <v>0</v>
      </c>
      <c r="T121" s="156">
        <f>S121*H121</f>
        <v>0</v>
      </c>
      <c r="U121" s="35"/>
      <c r="V121" s="35"/>
      <c r="W121" s="35"/>
      <c r="X121" s="35"/>
      <c r="Y121" s="35"/>
      <c r="Z121" s="35"/>
      <c r="AA121" s="35"/>
      <c r="AB121" s="35"/>
      <c r="AC121" s="35"/>
      <c r="AD121" s="35"/>
      <c r="AE121" s="35"/>
      <c r="AR121" s="157" t="s">
        <v>202</v>
      </c>
      <c r="AT121" s="157" t="s">
        <v>197</v>
      </c>
      <c r="AU121" s="157" t="s">
        <v>109</v>
      </c>
      <c r="AY121" s="20" t="s">
        <v>195</v>
      </c>
      <c r="BE121" s="158">
        <f>IF(N121="základní",J121,0)</f>
        <v>0</v>
      </c>
      <c r="BF121" s="158">
        <f>IF(N121="snížená",J121,0)</f>
        <v>0</v>
      </c>
      <c r="BG121" s="158">
        <f>IF(N121="zákl. přenesená",J121,0)</f>
        <v>0</v>
      </c>
      <c r="BH121" s="158">
        <f>IF(N121="sníž. přenesená",J121,0)</f>
        <v>0</v>
      </c>
      <c r="BI121" s="158">
        <f>IF(N121="nulová",J121,0)</f>
        <v>0</v>
      </c>
      <c r="BJ121" s="20" t="s">
        <v>79</v>
      </c>
      <c r="BK121" s="158">
        <f>ROUND(I121*H121,2)</f>
        <v>0</v>
      </c>
      <c r="BL121" s="20" t="s">
        <v>202</v>
      </c>
      <c r="BM121" s="157" t="s">
        <v>360</v>
      </c>
    </row>
    <row r="122" spans="1:65" s="2" customFormat="1" ht="14.45" customHeight="1">
      <c r="A122" s="35"/>
      <c r="B122" s="145"/>
      <c r="C122" s="146" t="s">
        <v>9</v>
      </c>
      <c r="D122" s="146" t="s">
        <v>197</v>
      </c>
      <c r="E122" s="147" t="s">
        <v>7676</v>
      </c>
      <c r="F122" s="148" t="s">
        <v>7677</v>
      </c>
      <c r="G122" s="149" t="s">
        <v>4903</v>
      </c>
      <c r="H122" s="150">
        <v>4</v>
      </c>
      <c r="I122" s="151"/>
      <c r="J122" s="152">
        <f>ROUND(I122*H122,2)</f>
        <v>0</v>
      </c>
      <c r="K122" s="148" t="s">
        <v>3</v>
      </c>
      <c r="L122" s="36"/>
      <c r="M122" s="153" t="s">
        <v>3</v>
      </c>
      <c r="N122" s="154" t="s">
        <v>43</v>
      </c>
      <c r="O122" s="56"/>
      <c r="P122" s="155">
        <f>O122*H122</f>
        <v>0</v>
      </c>
      <c r="Q122" s="155">
        <v>0</v>
      </c>
      <c r="R122" s="155">
        <f>Q122*H122</f>
        <v>0</v>
      </c>
      <c r="S122" s="155">
        <v>0</v>
      </c>
      <c r="T122" s="156">
        <f>S122*H122</f>
        <v>0</v>
      </c>
      <c r="U122" s="35"/>
      <c r="V122" s="35"/>
      <c r="W122" s="35"/>
      <c r="X122" s="35"/>
      <c r="Y122" s="35"/>
      <c r="Z122" s="35"/>
      <c r="AA122" s="35"/>
      <c r="AB122" s="35"/>
      <c r="AC122" s="35"/>
      <c r="AD122" s="35"/>
      <c r="AE122" s="35"/>
      <c r="AR122" s="157" t="s">
        <v>202</v>
      </c>
      <c r="AT122" s="157" t="s">
        <v>197</v>
      </c>
      <c r="AU122" s="157" t="s">
        <v>109</v>
      </c>
      <c r="AY122" s="20" t="s">
        <v>195</v>
      </c>
      <c r="BE122" s="158">
        <f>IF(N122="základní",J122,0)</f>
        <v>0</v>
      </c>
      <c r="BF122" s="158">
        <f>IF(N122="snížená",J122,0)</f>
        <v>0</v>
      </c>
      <c r="BG122" s="158">
        <f>IF(N122="zákl. přenesená",J122,0)</f>
        <v>0</v>
      </c>
      <c r="BH122" s="158">
        <f>IF(N122="sníž. přenesená",J122,0)</f>
        <v>0</v>
      </c>
      <c r="BI122" s="158">
        <f>IF(N122="nulová",J122,0)</f>
        <v>0</v>
      </c>
      <c r="BJ122" s="20" t="s">
        <v>79</v>
      </c>
      <c r="BK122" s="158">
        <f>ROUND(I122*H122,2)</f>
        <v>0</v>
      </c>
      <c r="BL122" s="20" t="s">
        <v>202</v>
      </c>
      <c r="BM122" s="157" t="s">
        <v>375</v>
      </c>
    </row>
    <row r="123" spans="1:65" s="2" customFormat="1" ht="19.5">
      <c r="A123" s="35"/>
      <c r="B123" s="36"/>
      <c r="C123" s="35"/>
      <c r="D123" s="159" t="s">
        <v>5137</v>
      </c>
      <c r="E123" s="35"/>
      <c r="F123" s="160" t="s">
        <v>7678</v>
      </c>
      <c r="G123" s="35"/>
      <c r="H123" s="35"/>
      <c r="I123" s="161"/>
      <c r="J123" s="35"/>
      <c r="K123" s="35"/>
      <c r="L123" s="36"/>
      <c r="M123" s="162"/>
      <c r="N123" s="163"/>
      <c r="O123" s="56"/>
      <c r="P123" s="56"/>
      <c r="Q123" s="56"/>
      <c r="R123" s="56"/>
      <c r="S123" s="56"/>
      <c r="T123" s="57"/>
      <c r="U123" s="35"/>
      <c r="V123" s="35"/>
      <c r="W123" s="35"/>
      <c r="X123" s="35"/>
      <c r="Y123" s="35"/>
      <c r="Z123" s="35"/>
      <c r="AA123" s="35"/>
      <c r="AB123" s="35"/>
      <c r="AC123" s="35"/>
      <c r="AD123" s="35"/>
      <c r="AE123" s="35"/>
      <c r="AT123" s="20" t="s">
        <v>5137</v>
      </c>
      <c r="AU123" s="20" t="s">
        <v>109</v>
      </c>
    </row>
    <row r="124" spans="1:65" s="2" customFormat="1" ht="14.45" customHeight="1">
      <c r="A124" s="35"/>
      <c r="B124" s="145"/>
      <c r="C124" s="146" t="s">
        <v>292</v>
      </c>
      <c r="D124" s="146" t="s">
        <v>197</v>
      </c>
      <c r="E124" s="147" t="s">
        <v>7679</v>
      </c>
      <c r="F124" s="148" t="s">
        <v>7680</v>
      </c>
      <c r="G124" s="149" t="s">
        <v>7681</v>
      </c>
      <c r="H124" s="150">
        <v>40</v>
      </c>
      <c r="I124" s="151"/>
      <c r="J124" s="152">
        <f t="shared" ref="J124:J135" si="10">ROUND(I124*H124,2)</f>
        <v>0</v>
      </c>
      <c r="K124" s="148" t="s">
        <v>3</v>
      </c>
      <c r="L124" s="36"/>
      <c r="M124" s="153" t="s">
        <v>3</v>
      </c>
      <c r="N124" s="154" t="s">
        <v>43</v>
      </c>
      <c r="O124" s="56"/>
      <c r="P124" s="155">
        <f t="shared" ref="P124:P135" si="11">O124*H124</f>
        <v>0</v>
      </c>
      <c r="Q124" s="155">
        <v>0</v>
      </c>
      <c r="R124" s="155">
        <f t="shared" ref="R124:R135" si="12">Q124*H124</f>
        <v>0</v>
      </c>
      <c r="S124" s="155">
        <v>0</v>
      </c>
      <c r="T124" s="156">
        <f t="shared" ref="T124:T135" si="13">S124*H124</f>
        <v>0</v>
      </c>
      <c r="U124" s="35"/>
      <c r="V124" s="35"/>
      <c r="W124" s="35"/>
      <c r="X124" s="35"/>
      <c r="Y124" s="35"/>
      <c r="Z124" s="35"/>
      <c r="AA124" s="35"/>
      <c r="AB124" s="35"/>
      <c r="AC124" s="35"/>
      <c r="AD124" s="35"/>
      <c r="AE124" s="35"/>
      <c r="AR124" s="157" t="s">
        <v>202</v>
      </c>
      <c r="AT124" s="157" t="s">
        <v>197</v>
      </c>
      <c r="AU124" s="157" t="s">
        <v>109</v>
      </c>
      <c r="AY124" s="20" t="s">
        <v>195</v>
      </c>
      <c r="BE124" s="158">
        <f t="shared" ref="BE124:BE135" si="14">IF(N124="základní",J124,0)</f>
        <v>0</v>
      </c>
      <c r="BF124" s="158">
        <f t="shared" ref="BF124:BF135" si="15">IF(N124="snížená",J124,0)</f>
        <v>0</v>
      </c>
      <c r="BG124" s="158">
        <f t="shared" ref="BG124:BG135" si="16">IF(N124="zákl. přenesená",J124,0)</f>
        <v>0</v>
      </c>
      <c r="BH124" s="158">
        <f t="shared" ref="BH124:BH135" si="17">IF(N124="sníž. přenesená",J124,0)</f>
        <v>0</v>
      </c>
      <c r="BI124" s="158">
        <f t="shared" ref="BI124:BI135" si="18">IF(N124="nulová",J124,0)</f>
        <v>0</v>
      </c>
      <c r="BJ124" s="20" t="s">
        <v>79</v>
      </c>
      <c r="BK124" s="158">
        <f t="shared" ref="BK124:BK135" si="19">ROUND(I124*H124,2)</f>
        <v>0</v>
      </c>
      <c r="BL124" s="20" t="s">
        <v>202</v>
      </c>
      <c r="BM124" s="157" t="s">
        <v>392</v>
      </c>
    </row>
    <row r="125" spans="1:65" s="2" customFormat="1" ht="14.45" customHeight="1">
      <c r="A125" s="35"/>
      <c r="B125" s="145"/>
      <c r="C125" s="146" t="s">
        <v>297</v>
      </c>
      <c r="D125" s="146" t="s">
        <v>197</v>
      </c>
      <c r="E125" s="147" t="s">
        <v>7682</v>
      </c>
      <c r="F125" s="148" t="s">
        <v>7683</v>
      </c>
      <c r="G125" s="149" t="s">
        <v>7681</v>
      </c>
      <c r="H125" s="150">
        <v>20</v>
      </c>
      <c r="I125" s="151"/>
      <c r="J125" s="152">
        <f t="shared" si="10"/>
        <v>0</v>
      </c>
      <c r="K125" s="148" t="s">
        <v>3</v>
      </c>
      <c r="L125" s="36"/>
      <c r="M125" s="153" t="s">
        <v>3</v>
      </c>
      <c r="N125" s="154" t="s">
        <v>43</v>
      </c>
      <c r="O125" s="56"/>
      <c r="P125" s="155">
        <f t="shared" si="11"/>
        <v>0</v>
      </c>
      <c r="Q125" s="155">
        <v>0</v>
      </c>
      <c r="R125" s="155">
        <f t="shared" si="12"/>
        <v>0</v>
      </c>
      <c r="S125" s="155">
        <v>0</v>
      </c>
      <c r="T125" s="156">
        <f t="shared" si="13"/>
        <v>0</v>
      </c>
      <c r="U125" s="35"/>
      <c r="V125" s="35"/>
      <c r="W125" s="35"/>
      <c r="X125" s="35"/>
      <c r="Y125" s="35"/>
      <c r="Z125" s="35"/>
      <c r="AA125" s="35"/>
      <c r="AB125" s="35"/>
      <c r="AC125" s="35"/>
      <c r="AD125" s="35"/>
      <c r="AE125" s="35"/>
      <c r="AR125" s="157" t="s">
        <v>202</v>
      </c>
      <c r="AT125" s="157" t="s">
        <v>197</v>
      </c>
      <c r="AU125" s="157" t="s">
        <v>109</v>
      </c>
      <c r="AY125" s="20" t="s">
        <v>195</v>
      </c>
      <c r="BE125" s="158">
        <f t="shared" si="14"/>
        <v>0</v>
      </c>
      <c r="BF125" s="158">
        <f t="shared" si="15"/>
        <v>0</v>
      </c>
      <c r="BG125" s="158">
        <f t="shared" si="16"/>
        <v>0</v>
      </c>
      <c r="BH125" s="158">
        <f t="shared" si="17"/>
        <v>0</v>
      </c>
      <c r="BI125" s="158">
        <f t="shared" si="18"/>
        <v>0</v>
      </c>
      <c r="BJ125" s="20" t="s">
        <v>79</v>
      </c>
      <c r="BK125" s="158">
        <f t="shared" si="19"/>
        <v>0</v>
      </c>
      <c r="BL125" s="20" t="s">
        <v>202</v>
      </c>
      <c r="BM125" s="157" t="s">
        <v>407</v>
      </c>
    </row>
    <row r="126" spans="1:65" s="2" customFormat="1" ht="14.45" customHeight="1">
      <c r="A126" s="35"/>
      <c r="B126" s="145"/>
      <c r="C126" s="146" t="s">
        <v>308</v>
      </c>
      <c r="D126" s="146" t="s">
        <v>197</v>
      </c>
      <c r="E126" s="147" t="s">
        <v>7684</v>
      </c>
      <c r="F126" s="148" t="s">
        <v>7685</v>
      </c>
      <c r="G126" s="149" t="s">
        <v>7681</v>
      </c>
      <c r="H126" s="150">
        <v>10</v>
      </c>
      <c r="I126" s="151"/>
      <c r="J126" s="152">
        <f t="shared" si="10"/>
        <v>0</v>
      </c>
      <c r="K126" s="148" t="s">
        <v>3</v>
      </c>
      <c r="L126" s="36"/>
      <c r="M126" s="153" t="s">
        <v>3</v>
      </c>
      <c r="N126" s="154" t="s">
        <v>43</v>
      </c>
      <c r="O126" s="56"/>
      <c r="P126" s="155">
        <f t="shared" si="11"/>
        <v>0</v>
      </c>
      <c r="Q126" s="155">
        <v>0</v>
      </c>
      <c r="R126" s="155">
        <f t="shared" si="12"/>
        <v>0</v>
      </c>
      <c r="S126" s="155">
        <v>0</v>
      </c>
      <c r="T126" s="156">
        <f t="shared" si="13"/>
        <v>0</v>
      </c>
      <c r="U126" s="35"/>
      <c r="V126" s="35"/>
      <c r="W126" s="35"/>
      <c r="X126" s="35"/>
      <c r="Y126" s="35"/>
      <c r="Z126" s="35"/>
      <c r="AA126" s="35"/>
      <c r="AB126" s="35"/>
      <c r="AC126" s="35"/>
      <c r="AD126" s="35"/>
      <c r="AE126" s="35"/>
      <c r="AR126" s="157" t="s">
        <v>202</v>
      </c>
      <c r="AT126" s="157" t="s">
        <v>197</v>
      </c>
      <c r="AU126" s="157" t="s">
        <v>109</v>
      </c>
      <c r="AY126" s="20" t="s">
        <v>195</v>
      </c>
      <c r="BE126" s="158">
        <f t="shared" si="14"/>
        <v>0</v>
      </c>
      <c r="BF126" s="158">
        <f t="shared" si="15"/>
        <v>0</v>
      </c>
      <c r="BG126" s="158">
        <f t="shared" si="16"/>
        <v>0</v>
      </c>
      <c r="BH126" s="158">
        <f t="shared" si="17"/>
        <v>0</v>
      </c>
      <c r="BI126" s="158">
        <f t="shared" si="18"/>
        <v>0</v>
      </c>
      <c r="BJ126" s="20" t="s">
        <v>79</v>
      </c>
      <c r="BK126" s="158">
        <f t="shared" si="19"/>
        <v>0</v>
      </c>
      <c r="BL126" s="20" t="s">
        <v>202</v>
      </c>
      <c r="BM126" s="157" t="s">
        <v>419</v>
      </c>
    </row>
    <row r="127" spans="1:65" s="2" customFormat="1" ht="14.45" customHeight="1">
      <c r="A127" s="35"/>
      <c r="B127" s="145"/>
      <c r="C127" s="146" t="s">
        <v>313</v>
      </c>
      <c r="D127" s="146" t="s">
        <v>197</v>
      </c>
      <c r="E127" s="147" t="s">
        <v>7686</v>
      </c>
      <c r="F127" s="148" t="s">
        <v>7687</v>
      </c>
      <c r="G127" s="149" t="s">
        <v>7688</v>
      </c>
      <c r="H127" s="150">
        <v>330</v>
      </c>
      <c r="I127" s="151"/>
      <c r="J127" s="152">
        <f t="shared" si="10"/>
        <v>0</v>
      </c>
      <c r="K127" s="148" t="s">
        <v>3</v>
      </c>
      <c r="L127" s="36"/>
      <c r="M127" s="153" t="s">
        <v>3</v>
      </c>
      <c r="N127" s="154" t="s">
        <v>43</v>
      </c>
      <c r="O127" s="56"/>
      <c r="P127" s="155">
        <f t="shared" si="11"/>
        <v>0</v>
      </c>
      <c r="Q127" s="155">
        <v>0</v>
      </c>
      <c r="R127" s="155">
        <f t="shared" si="12"/>
        <v>0</v>
      </c>
      <c r="S127" s="155">
        <v>0</v>
      </c>
      <c r="T127" s="156">
        <f t="shared" si="13"/>
        <v>0</v>
      </c>
      <c r="U127" s="35"/>
      <c r="V127" s="35"/>
      <c r="W127" s="35"/>
      <c r="X127" s="35"/>
      <c r="Y127" s="35"/>
      <c r="Z127" s="35"/>
      <c r="AA127" s="35"/>
      <c r="AB127" s="35"/>
      <c r="AC127" s="35"/>
      <c r="AD127" s="35"/>
      <c r="AE127" s="35"/>
      <c r="AR127" s="157" t="s">
        <v>202</v>
      </c>
      <c r="AT127" s="157" t="s">
        <v>197</v>
      </c>
      <c r="AU127" s="157" t="s">
        <v>109</v>
      </c>
      <c r="AY127" s="20" t="s">
        <v>195</v>
      </c>
      <c r="BE127" s="158">
        <f t="shared" si="14"/>
        <v>0</v>
      </c>
      <c r="BF127" s="158">
        <f t="shared" si="15"/>
        <v>0</v>
      </c>
      <c r="BG127" s="158">
        <f t="shared" si="16"/>
        <v>0</v>
      </c>
      <c r="BH127" s="158">
        <f t="shared" si="17"/>
        <v>0</v>
      </c>
      <c r="BI127" s="158">
        <f t="shared" si="18"/>
        <v>0</v>
      </c>
      <c r="BJ127" s="20" t="s">
        <v>79</v>
      </c>
      <c r="BK127" s="158">
        <f t="shared" si="19"/>
        <v>0</v>
      </c>
      <c r="BL127" s="20" t="s">
        <v>202</v>
      </c>
      <c r="BM127" s="157" t="s">
        <v>428</v>
      </c>
    </row>
    <row r="128" spans="1:65" s="2" customFormat="1" ht="14.45" customHeight="1">
      <c r="A128" s="35"/>
      <c r="B128" s="145"/>
      <c r="C128" s="146" t="s">
        <v>318</v>
      </c>
      <c r="D128" s="146" t="s">
        <v>197</v>
      </c>
      <c r="E128" s="147" t="s">
        <v>7689</v>
      </c>
      <c r="F128" s="148" t="s">
        <v>7690</v>
      </c>
      <c r="G128" s="149" t="s">
        <v>7688</v>
      </c>
      <c r="H128" s="150">
        <v>68</v>
      </c>
      <c r="I128" s="151"/>
      <c r="J128" s="152">
        <f t="shared" si="10"/>
        <v>0</v>
      </c>
      <c r="K128" s="148" t="s">
        <v>3</v>
      </c>
      <c r="L128" s="36"/>
      <c r="M128" s="153" t="s">
        <v>3</v>
      </c>
      <c r="N128" s="154" t="s">
        <v>43</v>
      </c>
      <c r="O128" s="56"/>
      <c r="P128" s="155">
        <f t="shared" si="11"/>
        <v>0</v>
      </c>
      <c r="Q128" s="155">
        <v>0</v>
      </c>
      <c r="R128" s="155">
        <f t="shared" si="12"/>
        <v>0</v>
      </c>
      <c r="S128" s="155">
        <v>0</v>
      </c>
      <c r="T128" s="156">
        <f t="shared" si="13"/>
        <v>0</v>
      </c>
      <c r="U128" s="35"/>
      <c r="V128" s="35"/>
      <c r="W128" s="35"/>
      <c r="X128" s="35"/>
      <c r="Y128" s="35"/>
      <c r="Z128" s="35"/>
      <c r="AA128" s="35"/>
      <c r="AB128" s="35"/>
      <c r="AC128" s="35"/>
      <c r="AD128" s="35"/>
      <c r="AE128" s="35"/>
      <c r="AR128" s="157" t="s">
        <v>202</v>
      </c>
      <c r="AT128" s="157" t="s">
        <v>197</v>
      </c>
      <c r="AU128" s="157" t="s">
        <v>109</v>
      </c>
      <c r="AY128" s="20" t="s">
        <v>195</v>
      </c>
      <c r="BE128" s="158">
        <f t="shared" si="14"/>
        <v>0</v>
      </c>
      <c r="BF128" s="158">
        <f t="shared" si="15"/>
        <v>0</v>
      </c>
      <c r="BG128" s="158">
        <f t="shared" si="16"/>
        <v>0</v>
      </c>
      <c r="BH128" s="158">
        <f t="shared" si="17"/>
        <v>0</v>
      </c>
      <c r="BI128" s="158">
        <f t="shared" si="18"/>
        <v>0</v>
      </c>
      <c r="BJ128" s="20" t="s">
        <v>79</v>
      </c>
      <c r="BK128" s="158">
        <f t="shared" si="19"/>
        <v>0</v>
      </c>
      <c r="BL128" s="20" t="s">
        <v>202</v>
      </c>
      <c r="BM128" s="157" t="s">
        <v>443</v>
      </c>
    </row>
    <row r="129" spans="1:65" s="2" customFormat="1" ht="14.45" customHeight="1">
      <c r="A129" s="35"/>
      <c r="B129" s="145"/>
      <c r="C129" s="146" t="s">
        <v>8</v>
      </c>
      <c r="D129" s="146" t="s">
        <v>197</v>
      </c>
      <c r="E129" s="147" t="s">
        <v>7691</v>
      </c>
      <c r="F129" s="148" t="s">
        <v>7692</v>
      </c>
      <c r="G129" s="149" t="s">
        <v>7681</v>
      </c>
      <c r="H129" s="150">
        <v>30</v>
      </c>
      <c r="I129" s="151"/>
      <c r="J129" s="152">
        <f t="shared" si="10"/>
        <v>0</v>
      </c>
      <c r="K129" s="148" t="s">
        <v>3</v>
      </c>
      <c r="L129" s="36"/>
      <c r="M129" s="153" t="s">
        <v>3</v>
      </c>
      <c r="N129" s="154" t="s">
        <v>43</v>
      </c>
      <c r="O129" s="56"/>
      <c r="P129" s="155">
        <f t="shared" si="11"/>
        <v>0</v>
      </c>
      <c r="Q129" s="155">
        <v>0</v>
      </c>
      <c r="R129" s="155">
        <f t="shared" si="12"/>
        <v>0</v>
      </c>
      <c r="S129" s="155">
        <v>0</v>
      </c>
      <c r="T129" s="156">
        <f t="shared" si="13"/>
        <v>0</v>
      </c>
      <c r="U129" s="35"/>
      <c r="V129" s="35"/>
      <c r="W129" s="35"/>
      <c r="X129" s="35"/>
      <c r="Y129" s="35"/>
      <c r="Z129" s="35"/>
      <c r="AA129" s="35"/>
      <c r="AB129" s="35"/>
      <c r="AC129" s="35"/>
      <c r="AD129" s="35"/>
      <c r="AE129" s="35"/>
      <c r="AR129" s="157" t="s">
        <v>202</v>
      </c>
      <c r="AT129" s="157" t="s">
        <v>197</v>
      </c>
      <c r="AU129" s="157" t="s">
        <v>109</v>
      </c>
      <c r="AY129" s="20" t="s">
        <v>195</v>
      </c>
      <c r="BE129" s="158">
        <f t="shared" si="14"/>
        <v>0</v>
      </c>
      <c r="BF129" s="158">
        <f t="shared" si="15"/>
        <v>0</v>
      </c>
      <c r="BG129" s="158">
        <f t="shared" si="16"/>
        <v>0</v>
      </c>
      <c r="BH129" s="158">
        <f t="shared" si="17"/>
        <v>0</v>
      </c>
      <c r="BI129" s="158">
        <f t="shared" si="18"/>
        <v>0</v>
      </c>
      <c r="BJ129" s="20" t="s">
        <v>79</v>
      </c>
      <c r="BK129" s="158">
        <f t="shared" si="19"/>
        <v>0</v>
      </c>
      <c r="BL129" s="20" t="s">
        <v>202</v>
      </c>
      <c r="BM129" s="157" t="s">
        <v>454</v>
      </c>
    </row>
    <row r="130" spans="1:65" s="2" customFormat="1" ht="14.45" customHeight="1">
      <c r="A130" s="35"/>
      <c r="B130" s="145"/>
      <c r="C130" s="146" t="s">
        <v>331</v>
      </c>
      <c r="D130" s="146" t="s">
        <v>197</v>
      </c>
      <c r="E130" s="147" t="s">
        <v>7693</v>
      </c>
      <c r="F130" s="148" t="s">
        <v>7694</v>
      </c>
      <c r="G130" s="149" t="s">
        <v>7681</v>
      </c>
      <c r="H130" s="150">
        <v>8</v>
      </c>
      <c r="I130" s="151"/>
      <c r="J130" s="152">
        <f t="shared" si="10"/>
        <v>0</v>
      </c>
      <c r="K130" s="148" t="s">
        <v>3</v>
      </c>
      <c r="L130" s="36"/>
      <c r="M130" s="153" t="s">
        <v>3</v>
      </c>
      <c r="N130" s="154" t="s">
        <v>43</v>
      </c>
      <c r="O130" s="56"/>
      <c r="P130" s="155">
        <f t="shared" si="11"/>
        <v>0</v>
      </c>
      <c r="Q130" s="155">
        <v>0</v>
      </c>
      <c r="R130" s="155">
        <f t="shared" si="12"/>
        <v>0</v>
      </c>
      <c r="S130" s="155">
        <v>0</v>
      </c>
      <c r="T130" s="156">
        <f t="shared" si="13"/>
        <v>0</v>
      </c>
      <c r="U130" s="35"/>
      <c r="V130" s="35"/>
      <c r="W130" s="35"/>
      <c r="X130" s="35"/>
      <c r="Y130" s="35"/>
      <c r="Z130" s="35"/>
      <c r="AA130" s="35"/>
      <c r="AB130" s="35"/>
      <c r="AC130" s="35"/>
      <c r="AD130" s="35"/>
      <c r="AE130" s="35"/>
      <c r="AR130" s="157" t="s">
        <v>202</v>
      </c>
      <c r="AT130" s="157" t="s">
        <v>197</v>
      </c>
      <c r="AU130" s="157" t="s">
        <v>109</v>
      </c>
      <c r="AY130" s="20" t="s">
        <v>195</v>
      </c>
      <c r="BE130" s="158">
        <f t="shared" si="14"/>
        <v>0</v>
      </c>
      <c r="BF130" s="158">
        <f t="shared" si="15"/>
        <v>0</v>
      </c>
      <c r="BG130" s="158">
        <f t="shared" si="16"/>
        <v>0</v>
      </c>
      <c r="BH130" s="158">
        <f t="shared" si="17"/>
        <v>0</v>
      </c>
      <c r="BI130" s="158">
        <f t="shared" si="18"/>
        <v>0</v>
      </c>
      <c r="BJ130" s="20" t="s">
        <v>79</v>
      </c>
      <c r="BK130" s="158">
        <f t="shared" si="19"/>
        <v>0</v>
      </c>
      <c r="BL130" s="20" t="s">
        <v>202</v>
      </c>
      <c r="BM130" s="157" t="s">
        <v>464</v>
      </c>
    </row>
    <row r="131" spans="1:65" s="2" customFormat="1" ht="14.45" customHeight="1">
      <c r="A131" s="35"/>
      <c r="B131" s="145"/>
      <c r="C131" s="146" t="s">
        <v>336</v>
      </c>
      <c r="D131" s="146" t="s">
        <v>197</v>
      </c>
      <c r="E131" s="147" t="s">
        <v>7695</v>
      </c>
      <c r="F131" s="148" t="s">
        <v>7696</v>
      </c>
      <c r="G131" s="149" t="s">
        <v>7681</v>
      </c>
      <c r="H131" s="150">
        <v>15</v>
      </c>
      <c r="I131" s="151"/>
      <c r="J131" s="152">
        <f t="shared" si="10"/>
        <v>0</v>
      </c>
      <c r="K131" s="148" t="s">
        <v>3</v>
      </c>
      <c r="L131" s="36"/>
      <c r="M131" s="153" t="s">
        <v>3</v>
      </c>
      <c r="N131" s="154" t="s">
        <v>43</v>
      </c>
      <c r="O131" s="56"/>
      <c r="P131" s="155">
        <f t="shared" si="11"/>
        <v>0</v>
      </c>
      <c r="Q131" s="155">
        <v>0</v>
      </c>
      <c r="R131" s="155">
        <f t="shared" si="12"/>
        <v>0</v>
      </c>
      <c r="S131" s="155">
        <v>0</v>
      </c>
      <c r="T131" s="156">
        <f t="shared" si="13"/>
        <v>0</v>
      </c>
      <c r="U131" s="35"/>
      <c r="V131" s="35"/>
      <c r="W131" s="35"/>
      <c r="X131" s="35"/>
      <c r="Y131" s="35"/>
      <c r="Z131" s="35"/>
      <c r="AA131" s="35"/>
      <c r="AB131" s="35"/>
      <c r="AC131" s="35"/>
      <c r="AD131" s="35"/>
      <c r="AE131" s="35"/>
      <c r="AR131" s="157" t="s">
        <v>202</v>
      </c>
      <c r="AT131" s="157" t="s">
        <v>197</v>
      </c>
      <c r="AU131" s="157" t="s">
        <v>109</v>
      </c>
      <c r="AY131" s="20" t="s">
        <v>195</v>
      </c>
      <c r="BE131" s="158">
        <f t="shared" si="14"/>
        <v>0</v>
      </c>
      <c r="BF131" s="158">
        <f t="shared" si="15"/>
        <v>0</v>
      </c>
      <c r="BG131" s="158">
        <f t="shared" si="16"/>
        <v>0</v>
      </c>
      <c r="BH131" s="158">
        <f t="shared" si="17"/>
        <v>0</v>
      </c>
      <c r="BI131" s="158">
        <f t="shared" si="18"/>
        <v>0</v>
      </c>
      <c r="BJ131" s="20" t="s">
        <v>79</v>
      </c>
      <c r="BK131" s="158">
        <f t="shared" si="19"/>
        <v>0</v>
      </c>
      <c r="BL131" s="20" t="s">
        <v>202</v>
      </c>
      <c r="BM131" s="157" t="s">
        <v>476</v>
      </c>
    </row>
    <row r="132" spans="1:65" s="2" customFormat="1" ht="14.45" customHeight="1">
      <c r="A132" s="35"/>
      <c r="B132" s="145"/>
      <c r="C132" s="146" t="s">
        <v>340</v>
      </c>
      <c r="D132" s="146" t="s">
        <v>197</v>
      </c>
      <c r="E132" s="147" t="s">
        <v>7697</v>
      </c>
      <c r="F132" s="148" t="s">
        <v>7698</v>
      </c>
      <c r="G132" s="149" t="s">
        <v>7681</v>
      </c>
      <c r="H132" s="150">
        <v>3</v>
      </c>
      <c r="I132" s="151"/>
      <c r="J132" s="152">
        <f t="shared" si="10"/>
        <v>0</v>
      </c>
      <c r="K132" s="148" t="s">
        <v>3</v>
      </c>
      <c r="L132" s="36"/>
      <c r="M132" s="153" t="s">
        <v>3</v>
      </c>
      <c r="N132" s="154" t="s">
        <v>43</v>
      </c>
      <c r="O132" s="56"/>
      <c r="P132" s="155">
        <f t="shared" si="11"/>
        <v>0</v>
      </c>
      <c r="Q132" s="155">
        <v>0</v>
      </c>
      <c r="R132" s="155">
        <f t="shared" si="12"/>
        <v>0</v>
      </c>
      <c r="S132" s="155">
        <v>0</v>
      </c>
      <c r="T132" s="156">
        <f t="shared" si="13"/>
        <v>0</v>
      </c>
      <c r="U132" s="35"/>
      <c r="V132" s="35"/>
      <c r="W132" s="35"/>
      <c r="X132" s="35"/>
      <c r="Y132" s="35"/>
      <c r="Z132" s="35"/>
      <c r="AA132" s="35"/>
      <c r="AB132" s="35"/>
      <c r="AC132" s="35"/>
      <c r="AD132" s="35"/>
      <c r="AE132" s="35"/>
      <c r="AR132" s="157" t="s">
        <v>202</v>
      </c>
      <c r="AT132" s="157" t="s">
        <v>197</v>
      </c>
      <c r="AU132" s="157" t="s">
        <v>109</v>
      </c>
      <c r="AY132" s="20" t="s">
        <v>195</v>
      </c>
      <c r="BE132" s="158">
        <f t="shared" si="14"/>
        <v>0</v>
      </c>
      <c r="BF132" s="158">
        <f t="shared" si="15"/>
        <v>0</v>
      </c>
      <c r="BG132" s="158">
        <f t="shared" si="16"/>
        <v>0</v>
      </c>
      <c r="BH132" s="158">
        <f t="shared" si="17"/>
        <v>0</v>
      </c>
      <c r="BI132" s="158">
        <f t="shared" si="18"/>
        <v>0</v>
      </c>
      <c r="BJ132" s="20" t="s">
        <v>79</v>
      </c>
      <c r="BK132" s="158">
        <f t="shared" si="19"/>
        <v>0</v>
      </c>
      <c r="BL132" s="20" t="s">
        <v>202</v>
      </c>
      <c r="BM132" s="157" t="s">
        <v>489</v>
      </c>
    </row>
    <row r="133" spans="1:65" s="2" customFormat="1" ht="14.45" customHeight="1">
      <c r="A133" s="35"/>
      <c r="B133" s="145"/>
      <c r="C133" s="146" t="s">
        <v>344</v>
      </c>
      <c r="D133" s="146" t="s">
        <v>197</v>
      </c>
      <c r="E133" s="147" t="s">
        <v>7699</v>
      </c>
      <c r="F133" s="148" t="s">
        <v>7700</v>
      </c>
      <c r="G133" s="149" t="s">
        <v>7688</v>
      </c>
      <c r="H133" s="150">
        <v>215</v>
      </c>
      <c r="I133" s="151"/>
      <c r="J133" s="152">
        <f t="shared" si="10"/>
        <v>0</v>
      </c>
      <c r="K133" s="148" t="s">
        <v>3</v>
      </c>
      <c r="L133" s="36"/>
      <c r="M133" s="153" t="s">
        <v>3</v>
      </c>
      <c r="N133" s="154" t="s">
        <v>43</v>
      </c>
      <c r="O133" s="56"/>
      <c r="P133" s="155">
        <f t="shared" si="11"/>
        <v>0</v>
      </c>
      <c r="Q133" s="155">
        <v>0</v>
      </c>
      <c r="R133" s="155">
        <f t="shared" si="12"/>
        <v>0</v>
      </c>
      <c r="S133" s="155">
        <v>0</v>
      </c>
      <c r="T133" s="156">
        <f t="shared" si="13"/>
        <v>0</v>
      </c>
      <c r="U133" s="35"/>
      <c r="V133" s="35"/>
      <c r="W133" s="35"/>
      <c r="X133" s="35"/>
      <c r="Y133" s="35"/>
      <c r="Z133" s="35"/>
      <c r="AA133" s="35"/>
      <c r="AB133" s="35"/>
      <c r="AC133" s="35"/>
      <c r="AD133" s="35"/>
      <c r="AE133" s="35"/>
      <c r="AR133" s="157" t="s">
        <v>202</v>
      </c>
      <c r="AT133" s="157" t="s">
        <v>197</v>
      </c>
      <c r="AU133" s="157" t="s">
        <v>109</v>
      </c>
      <c r="AY133" s="20" t="s">
        <v>195</v>
      </c>
      <c r="BE133" s="158">
        <f t="shared" si="14"/>
        <v>0</v>
      </c>
      <c r="BF133" s="158">
        <f t="shared" si="15"/>
        <v>0</v>
      </c>
      <c r="BG133" s="158">
        <f t="shared" si="16"/>
        <v>0</v>
      </c>
      <c r="BH133" s="158">
        <f t="shared" si="17"/>
        <v>0</v>
      </c>
      <c r="BI133" s="158">
        <f t="shared" si="18"/>
        <v>0</v>
      </c>
      <c r="BJ133" s="20" t="s">
        <v>79</v>
      </c>
      <c r="BK133" s="158">
        <f t="shared" si="19"/>
        <v>0</v>
      </c>
      <c r="BL133" s="20" t="s">
        <v>202</v>
      </c>
      <c r="BM133" s="157" t="s">
        <v>501</v>
      </c>
    </row>
    <row r="134" spans="1:65" s="2" customFormat="1" ht="14.45" customHeight="1">
      <c r="A134" s="35"/>
      <c r="B134" s="145"/>
      <c r="C134" s="146" t="s">
        <v>349</v>
      </c>
      <c r="D134" s="146" t="s">
        <v>197</v>
      </c>
      <c r="E134" s="147" t="s">
        <v>7701</v>
      </c>
      <c r="F134" s="148" t="s">
        <v>7702</v>
      </c>
      <c r="G134" s="149" t="s">
        <v>7688</v>
      </c>
      <c r="H134" s="150">
        <v>125</v>
      </c>
      <c r="I134" s="151"/>
      <c r="J134" s="152">
        <f t="shared" si="10"/>
        <v>0</v>
      </c>
      <c r="K134" s="148" t="s">
        <v>3</v>
      </c>
      <c r="L134" s="36"/>
      <c r="M134" s="153" t="s">
        <v>3</v>
      </c>
      <c r="N134" s="154" t="s">
        <v>43</v>
      </c>
      <c r="O134" s="56"/>
      <c r="P134" s="155">
        <f t="shared" si="11"/>
        <v>0</v>
      </c>
      <c r="Q134" s="155">
        <v>0</v>
      </c>
      <c r="R134" s="155">
        <f t="shared" si="12"/>
        <v>0</v>
      </c>
      <c r="S134" s="155">
        <v>0</v>
      </c>
      <c r="T134" s="156">
        <f t="shared" si="13"/>
        <v>0</v>
      </c>
      <c r="U134" s="35"/>
      <c r="V134" s="35"/>
      <c r="W134" s="35"/>
      <c r="X134" s="35"/>
      <c r="Y134" s="35"/>
      <c r="Z134" s="35"/>
      <c r="AA134" s="35"/>
      <c r="AB134" s="35"/>
      <c r="AC134" s="35"/>
      <c r="AD134" s="35"/>
      <c r="AE134" s="35"/>
      <c r="AR134" s="157" t="s">
        <v>202</v>
      </c>
      <c r="AT134" s="157" t="s">
        <v>197</v>
      </c>
      <c r="AU134" s="157" t="s">
        <v>109</v>
      </c>
      <c r="AY134" s="20" t="s">
        <v>195</v>
      </c>
      <c r="BE134" s="158">
        <f t="shared" si="14"/>
        <v>0</v>
      </c>
      <c r="BF134" s="158">
        <f t="shared" si="15"/>
        <v>0</v>
      </c>
      <c r="BG134" s="158">
        <f t="shared" si="16"/>
        <v>0</v>
      </c>
      <c r="BH134" s="158">
        <f t="shared" si="17"/>
        <v>0</v>
      </c>
      <c r="BI134" s="158">
        <f t="shared" si="18"/>
        <v>0</v>
      </c>
      <c r="BJ134" s="20" t="s">
        <v>79</v>
      </c>
      <c r="BK134" s="158">
        <f t="shared" si="19"/>
        <v>0</v>
      </c>
      <c r="BL134" s="20" t="s">
        <v>202</v>
      </c>
      <c r="BM134" s="157" t="s">
        <v>517</v>
      </c>
    </row>
    <row r="135" spans="1:65" s="2" customFormat="1" ht="24.2" customHeight="1">
      <c r="A135" s="35"/>
      <c r="B135" s="145"/>
      <c r="C135" s="146" t="s">
        <v>354</v>
      </c>
      <c r="D135" s="146" t="s">
        <v>197</v>
      </c>
      <c r="E135" s="147" t="s">
        <v>7703</v>
      </c>
      <c r="F135" s="148" t="s">
        <v>7704</v>
      </c>
      <c r="G135" s="149" t="s">
        <v>7688</v>
      </c>
      <c r="H135" s="150">
        <v>12</v>
      </c>
      <c r="I135" s="151"/>
      <c r="J135" s="152">
        <f t="shared" si="10"/>
        <v>0</v>
      </c>
      <c r="K135" s="148" t="s">
        <v>3</v>
      </c>
      <c r="L135" s="36"/>
      <c r="M135" s="153" t="s">
        <v>3</v>
      </c>
      <c r="N135" s="154" t="s">
        <v>43</v>
      </c>
      <c r="O135" s="56"/>
      <c r="P135" s="155">
        <f t="shared" si="11"/>
        <v>0</v>
      </c>
      <c r="Q135" s="155">
        <v>0</v>
      </c>
      <c r="R135" s="155">
        <f t="shared" si="12"/>
        <v>0</v>
      </c>
      <c r="S135" s="155">
        <v>0</v>
      </c>
      <c r="T135" s="156">
        <f t="shared" si="13"/>
        <v>0</v>
      </c>
      <c r="U135" s="35"/>
      <c r="V135" s="35"/>
      <c r="W135" s="35"/>
      <c r="X135" s="35"/>
      <c r="Y135" s="35"/>
      <c r="Z135" s="35"/>
      <c r="AA135" s="35"/>
      <c r="AB135" s="35"/>
      <c r="AC135" s="35"/>
      <c r="AD135" s="35"/>
      <c r="AE135" s="35"/>
      <c r="AR135" s="157" t="s">
        <v>202</v>
      </c>
      <c r="AT135" s="157" t="s">
        <v>197</v>
      </c>
      <c r="AU135" s="157" t="s">
        <v>109</v>
      </c>
      <c r="AY135" s="20" t="s">
        <v>195</v>
      </c>
      <c r="BE135" s="158">
        <f t="shared" si="14"/>
        <v>0</v>
      </c>
      <c r="BF135" s="158">
        <f t="shared" si="15"/>
        <v>0</v>
      </c>
      <c r="BG135" s="158">
        <f t="shared" si="16"/>
        <v>0</v>
      </c>
      <c r="BH135" s="158">
        <f t="shared" si="17"/>
        <v>0</v>
      </c>
      <c r="BI135" s="158">
        <f t="shared" si="18"/>
        <v>0</v>
      </c>
      <c r="BJ135" s="20" t="s">
        <v>79</v>
      </c>
      <c r="BK135" s="158">
        <f t="shared" si="19"/>
        <v>0</v>
      </c>
      <c r="BL135" s="20" t="s">
        <v>202</v>
      </c>
      <c r="BM135" s="157" t="s">
        <v>542</v>
      </c>
    </row>
    <row r="136" spans="1:65" s="2" customFormat="1" ht="29.25">
      <c r="A136" s="35"/>
      <c r="B136" s="36"/>
      <c r="C136" s="35"/>
      <c r="D136" s="159" t="s">
        <v>5137</v>
      </c>
      <c r="E136" s="35"/>
      <c r="F136" s="160" t="s">
        <v>7705</v>
      </c>
      <c r="G136" s="35"/>
      <c r="H136" s="35"/>
      <c r="I136" s="161"/>
      <c r="J136" s="35"/>
      <c r="K136" s="35"/>
      <c r="L136" s="36"/>
      <c r="M136" s="162"/>
      <c r="N136" s="163"/>
      <c r="O136" s="56"/>
      <c r="P136" s="56"/>
      <c r="Q136" s="56"/>
      <c r="R136" s="56"/>
      <c r="S136" s="56"/>
      <c r="T136" s="57"/>
      <c r="U136" s="35"/>
      <c r="V136" s="35"/>
      <c r="W136" s="35"/>
      <c r="X136" s="35"/>
      <c r="Y136" s="35"/>
      <c r="Z136" s="35"/>
      <c r="AA136" s="35"/>
      <c r="AB136" s="35"/>
      <c r="AC136" s="35"/>
      <c r="AD136" s="35"/>
      <c r="AE136" s="35"/>
      <c r="AT136" s="20" t="s">
        <v>5137</v>
      </c>
      <c r="AU136" s="20" t="s">
        <v>109</v>
      </c>
    </row>
    <row r="137" spans="1:65" s="2" customFormat="1" ht="14.45" customHeight="1">
      <c r="A137" s="35"/>
      <c r="B137" s="145"/>
      <c r="C137" s="146" t="s">
        <v>360</v>
      </c>
      <c r="D137" s="146" t="s">
        <v>197</v>
      </c>
      <c r="E137" s="147" t="s">
        <v>7706</v>
      </c>
      <c r="F137" s="148" t="s">
        <v>7707</v>
      </c>
      <c r="G137" s="149" t="s">
        <v>4995</v>
      </c>
      <c r="H137" s="150">
        <v>1</v>
      </c>
      <c r="I137" s="151"/>
      <c r="J137" s="152">
        <f>ROUND(I137*H137,2)</f>
        <v>0</v>
      </c>
      <c r="K137" s="148" t="s">
        <v>3</v>
      </c>
      <c r="L137" s="36"/>
      <c r="M137" s="153" t="s">
        <v>3</v>
      </c>
      <c r="N137" s="154" t="s">
        <v>43</v>
      </c>
      <c r="O137" s="56"/>
      <c r="P137" s="155">
        <f>O137*H137</f>
        <v>0</v>
      </c>
      <c r="Q137" s="155">
        <v>0</v>
      </c>
      <c r="R137" s="155">
        <f>Q137*H137</f>
        <v>0</v>
      </c>
      <c r="S137" s="155">
        <v>0</v>
      </c>
      <c r="T137" s="156">
        <f>S137*H137</f>
        <v>0</v>
      </c>
      <c r="U137" s="35"/>
      <c r="V137" s="35"/>
      <c r="W137" s="35"/>
      <c r="X137" s="35"/>
      <c r="Y137" s="35"/>
      <c r="Z137" s="35"/>
      <c r="AA137" s="35"/>
      <c r="AB137" s="35"/>
      <c r="AC137" s="35"/>
      <c r="AD137" s="35"/>
      <c r="AE137" s="35"/>
      <c r="AR137" s="157" t="s">
        <v>202</v>
      </c>
      <c r="AT137" s="157" t="s">
        <v>197</v>
      </c>
      <c r="AU137" s="157" t="s">
        <v>109</v>
      </c>
      <c r="AY137" s="20" t="s">
        <v>195</v>
      </c>
      <c r="BE137" s="158">
        <f>IF(N137="základní",J137,0)</f>
        <v>0</v>
      </c>
      <c r="BF137" s="158">
        <f>IF(N137="snížená",J137,0)</f>
        <v>0</v>
      </c>
      <c r="BG137" s="158">
        <f>IF(N137="zákl. přenesená",J137,0)</f>
        <v>0</v>
      </c>
      <c r="BH137" s="158">
        <f>IF(N137="sníž. přenesená",J137,0)</f>
        <v>0</v>
      </c>
      <c r="BI137" s="158">
        <f>IF(N137="nulová",J137,0)</f>
        <v>0</v>
      </c>
      <c r="BJ137" s="20" t="s">
        <v>79</v>
      </c>
      <c r="BK137" s="158">
        <f>ROUND(I137*H137,2)</f>
        <v>0</v>
      </c>
      <c r="BL137" s="20" t="s">
        <v>202</v>
      </c>
      <c r="BM137" s="157" t="s">
        <v>701</v>
      </c>
    </row>
    <row r="138" spans="1:65" s="2" customFormat="1" ht="14.45" customHeight="1">
      <c r="A138" s="35"/>
      <c r="B138" s="145"/>
      <c r="C138" s="146" t="s">
        <v>369</v>
      </c>
      <c r="D138" s="146" t="s">
        <v>197</v>
      </c>
      <c r="E138" s="147" t="s">
        <v>7708</v>
      </c>
      <c r="F138" s="148" t="s">
        <v>7709</v>
      </c>
      <c r="G138" s="149" t="s">
        <v>4995</v>
      </c>
      <c r="H138" s="150">
        <v>1</v>
      </c>
      <c r="I138" s="151"/>
      <c r="J138" s="152">
        <f>ROUND(I138*H138,2)</f>
        <v>0</v>
      </c>
      <c r="K138" s="148" t="s">
        <v>3</v>
      </c>
      <c r="L138" s="36"/>
      <c r="M138" s="153" t="s">
        <v>3</v>
      </c>
      <c r="N138" s="154" t="s">
        <v>43</v>
      </c>
      <c r="O138" s="56"/>
      <c r="P138" s="155">
        <f>O138*H138</f>
        <v>0</v>
      </c>
      <c r="Q138" s="155">
        <v>0</v>
      </c>
      <c r="R138" s="155">
        <f>Q138*H138</f>
        <v>0</v>
      </c>
      <c r="S138" s="155">
        <v>0</v>
      </c>
      <c r="T138" s="156">
        <f>S138*H138</f>
        <v>0</v>
      </c>
      <c r="U138" s="35"/>
      <c r="V138" s="35"/>
      <c r="W138" s="35"/>
      <c r="X138" s="35"/>
      <c r="Y138" s="35"/>
      <c r="Z138" s="35"/>
      <c r="AA138" s="35"/>
      <c r="AB138" s="35"/>
      <c r="AC138" s="35"/>
      <c r="AD138" s="35"/>
      <c r="AE138" s="35"/>
      <c r="AR138" s="157" t="s">
        <v>202</v>
      </c>
      <c r="AT138" s="157" t="s">
        <v>197</v>
      </c>
      <c r="AU138" s="157" t="s">
        <v>109</v>
      </c>
      <c r="AY138" s="20" t="s">
        <v>195</v>
      </c>
      <c r="BE138" s="158">
        <f>IF(N138="základní",J138,0)</f>
        <v>0</v>
      </c>
      <c r="BF138" s="158">
        <f>IF(N138="snížená",J138,0)</f>
        <v>0</v>
      </c>
      <c r="BG138" s="158">
        <f>IF(N138="zákl. přenesená",J138,0)</f>
        <v>0</v>
      </c>
      <c r="BH138" s="158">
        <f>IF(N138="sníž. přenesená",J138,0)</f>
        <v>0</v>
      </c>
      <c r="BI138" s="158">
        <f>IF(N138="nulová",J138,0)</f>
        <v>0</v>
      </c>
      <c r="BJ138" s="20" t="s">
        <v>79</v>
      </c>
      <c r="BK138" s="158">
        <f>ROUND(I138*H138,2)</f>
        <v>0</v>
      </c>
      <c r="BL138" s="20" t="s">
        <v>202</v>
      </c>
      <c r="BM138" s="157" t="s">
        <v>714</v>
      </c>
    </row>
    <row r="139" spans="1:65" s="12" customFormat="1" ht="20.85" customHeight="1">
      <c r="B139" s="132"/>
      <c r="D139" s="133" t="s">
        <v>71</v>
      </c>
      <c r="E139" s="143" t="s">
        <v>4899</v>
      </c>
      <c r="F139" s="143" t="s">
        <v>7710</v>
      </c>
      <c r="I139" s="135"/>
      <c r="J139" s="144">
        <f>BK139</f>
        <v>0</v>
      </c>
      <c r="L139" s="132"/>
      <c r="M139" s="137"/>
      <c r="N139" s="138"/>
      <c r="O139" s="138"/>
      <c r="P139" s="139">
        <f>SUM(P140:P178)</f>
        <v>0</v>
      </c>
      <c r="Q139" s="138"/>
      <c r="R139" s="139">
        <f>SUM(R140:R178)</f>
        <v>0</v>
      </c>
      <c r="S139" s="138"/>
      <c r="T139" s="140">
        <f>SUM(T140:T178)</f>
        <v>0</v>
      </c>
      <c r="AR139" s="133" t="s">
        <v>79</v>
      </c>
      <c r="AT139" s="141" t="s">
        <v>71</v>
      </c>
      <c r="AU139" s="141" t="s">
        <v>81</v>
      </c>
      <c r="AY139" s="133" t="s">
        <v>195</v>
      </c>
      <c r="BK139" s="142">
        <f>SUM(BK140:BK178)</f>
        <v>0</v>
      </c>
    </row>
    <row r="140" spans="1:65" s="2" customFormat="1" ht="14.45" customHeight="1">
      <c r="A140" s="35"/>
      <c r="B140" s="145"/>
      <c r="C140" s="146" t="s">
        <v>375</v>
      </c>
      <c r="D140" s="146" t="s">
        <v>197</v>
      </c>
      <c r="E140" s="147" t="s">
        <v>7711</v>
      </c>
      <c r="F140" s="148" t="s">
        <v>7712</v>
      </c>
      <c r="G140" s="149" t="s">
        <v>4903</v>
      </c>
      <c r="H140" s="150">
        <v>1</v>
      </c>
      <c r="I140" s="151"/>
      <c r="J140" s="152">
        <f>ROUND(I140*H140,2)</f>
        <v>0</v>
      </c>
      <c r="K140" s="148" t="s">
        <v>3</v>
      </c>
      <c r="L140" s="36"/>
      <c r="M140" s="153" t="s">
        <v>3</v>
      </c>
      <c r="N140" s="154" t="s">
        <v>43</v>
      </c>
      <c r="O140" s="56"/>
      <c r="P140" s="155">
        <f>O140*H140</f>
        <v>0</v>
      </c>
      <c r="Q140" s="155">
        <v>0</v>
      </c>
      <c r="R140" s="155">
        <f>Q140*H140</f>
        <v>0</v>
      </c>
      <c r="S140" s="155">
        <v>0</v>
      </c>
      <c r="T140" s="156">
        <f>S140*H140</f>
        <v>0</v>
      </c>
      <c r="U140" s="35"/>
      <c r="V140" s="35"/>
      <c r="W140" s="35"/>
      <c r="X140" s="35"/>
      <c r="Y140" s="35"/>
      <c r="Z140" s="35"/>
      <c r="AA140" s="35"/>
      <c r="AB140" s="35"/>
      <c r="AC140" s="35"/>
      <c r="AD140" s="35"/>
      <c r="AE140" s="35"/>
      <c r="AR140" s="157" t="s">
        <v>202</v>
      </c>
      <c r="AT140" s="157" t="s">
        <v>197</v>
      </c>
      <c r="AU140" s="157" t="s">
        <v>109</v>
      </c>
      <c r="AY140" s="20" t="s">
        <v>195</v>
      </c>
      <c r="BE140" s="158">
        <f>IF(N140="základní",J140,0)</f>
        <v>0</v>
      </c>
      <c r="BF140" s="158">
        <f>IF(N140="snížená",J140,0)</f>
        <v>0</v>
      </c>
      <c r="BG140" s="158">
        <f>IF(N140="zákl. přenesená",J140,0)</f>
        <v>0</v>
      </c>
      <c r="BH140" s="158">
        <f>IF(N140="sníž. přenesená",J140,0)</f>
        <v>0</v>
      </c>
      <c r="BI140" s="158">
        <f>IF(N140="nulová",J140,0)</f>
        <v>0</v>
      </c>
      <c r="BJ140" s="20" t="s">
        <v>79</v>
      </c>
      <c r="BK140" s="158">
        <f>ROUND(I140*H140,2)</f>
        <v>0</v>
      </c>
      <c r="BL140" s="20" t="s">
        <v>202</v>
      </c>
      <c r="BM140" s="157" t="s">
        <v>725</v>
      </c>
    </row>
    <row r="141" spans="1:65" s="2" customFormat="1" ht="117">
      <c r="A141" s="35"/>
      <c r="B141" s="36"/>
      <c r="C141" s="35"/>
      <c r="D141" s="159" t="s">
        <v>5137</v>
      </c>
      <c r="E141" s="35"/>
      <c r="F141" s="160" t="s">
        <v>7713</v>
      </c>
      <c r="G141" s="35"/>
      <c r="H141" s="35"/>
      <c r="I141" s="161"/>
      <c r="J141" s="35"/>
      <c r="K141" s="35"/>
      <c r="L141" s="36"/>
      <c r="M141" s="162"/>
      <c r="N141" s="163"/>
      <c r="O141" s="56"/>
      <c r="P141" s="56"/>
      <c r="Q141" s="56"/>
      <c r="R141" s="56"/>
      <c r="S141" s="56"/>
      <c r="T141" s="57"/>
      <c r="U141" s="35"/>
      <c r="V141" s="35"/>
      <c r="W141" s="35"/>
      <c r="X141" s="35"/>
      <c r="Y141" s="35"/>
      <c r="Z141" s="35"/>
      <c r="AA141" s="35"/>
      <c r="AB141" s="35"/>
      <c r="AC141" s="35"/>
      <c r="AD141" s="35"/>
      <c r="AE141" s="35"/>
      <c r="AT141" s="20" t="s">
        <v>5137</v>
      </c>
      <c r="AU141" s="20" t="s">
        <v>109</v>
      </c>
    </row>
    <row r="142" spans="1:65" s="2" customFormat="1" ht="14.45" customHeight="1">
      <c r="A142" s="35"/>
      <c r="B142" s="145"/>
      <c r="C142" s="146" t="s">
        <v>385</v>
      </c>
      <c r="D142" s="146" t="s">
        <v>197</v>
      </c>
      <c r="E142" s="147" t="s">
        <v>7714</v>
      </c>
      <c r="F142" s="148" t="s">
        <v>7715</v>
      </c>
      <c r="G142" s="149" t="s">
        <v>4903</v>
      </c>
      <c r="H142" s="150">
        <v>4</v>
      </c>
      <c r="I142" s="151"/>
      <c r="J142" s="152">
        <f t="shared" ref="J142:J147" si="20">ROUND(I142*H142,2)</f>
        <v>0</v>
      </c>
      <c r="K142" s="148" t="s">
        <v>3</v>
      </c>
      <c r="L142" s="36"/>
      <c r="M142" s="153" t="s">
        <v>3</v>
      </c>
      <c r="N142" s="154" t="s">
        <v>43</v>
      </c>
      <c r="O142" s="56"/>
      <c r="P142" s="155">
        <f t="shared" ref="P142:P147" si="21">O142*H142</f>
        <v>0</v>
      </c>
      <c r="Q142" s="155">
        <v>0</v>
      </c>
      <c r="R142" s="155">
        <f t="shared" ref="R142:R147" si="22">Q142*H142</f>
        <v>0</v>
      </c>
      <c r="S142" s="155">
        <v>0</v>
      </c>
      <c r="T142" s="156">
        <f t="shared" ref="T142:T147" si="23">S142*H142</f>
        <v>0</v>
      </c>
      <c r="U142" s="35"/>
      <c r="V142" s="35"/>
      <c r="W142" s="35"/>
      <c r="X142" s="35"/>
      <c r="Y142" s="35"/>
      <c r="Z142" s="35"/>
      <c r="AA142" s="35"/>
      <c r="AB142" s="35"/>
      <c r="AC142" s="35"/>
      <c r="AD142" s="35"/>
      <c r="AE142" s="35"/>
      <c r="AR142" s="157" t="s">
        <v>202</v>
      </c>
      <c r="AT142" s="157" t="s">
        <v>197</v>
      </c>
      <c r="AU142" s="157" t="s">
        <v>109</v>
      </c>
      <c r="AY142" s="20" t="s">
        <v>195</v>
      </c>
      <c r="BE142" s="158">
        <f t="shared" ref="BE142:BE147" si="24">IF(N142="základní",J142,0)</f>
        <v>0</v>
      </c>
      <c r="BF142" s="158">
        <f t="shared" ref="BF142:BF147" si="25">IF(N142="snížená",J142,0)</f>
        <v>0</v>
      </c>
      <c r="BG142" s="158">
        <f t="shared" ref="BG142:BG147" si="26">IF(N142="zákl. přenesená",J142,0)</f>
        <v>0</v>
      </c>
      <c r="BH142" s="158">
        <f t="shared" ref="BH142:BH147" si="27">IF(N142="sníž. přenesená",J142,0)</f>
        <v>0</v>
      </c>
      <c r="BI142" s="158">
        <f t="shared" ref="BI142:BI147" si="28">IF(N142="nulová",J142,0)</f>
        <v>0</v>
      </c>
      <c r="BJ142" s="20" t="s">
        <v>79</v>
      </c>
      <c r="BK142" s="158">
        <f t="shared" ref="BK142:BK147" si="29">ROUND(I142*H142,2)</f>
        <v>0</v>
      </c>
      <c r="BL142" s="20" t="s">
        <v>202</v>
      </c>
      <c r="BM142" s="157" t="s">
        <v>736</v>
      </c>
    </row>
    <row r="143" spans="1:65" s="2" customFormat="1" ht="24.2" customHeight="1">
      <c r="A143" s="35"/>
      <c r="B143" s="145"/>
      <c r="C143" s="146" t="s">
        <v>392</v>
      </c>
      <c r="D143" s="146" t="s">
        <v>197</v>
      </c>
      <c r="E143" s="147" t="s">
        <v>7716</v>
      </c>
      <c r="F143" s="148" t="s">
        <v>7717</v>
      </c>
      <c r="G143" s="149" t="s">
        <v>4903</v>
      </c>
      <c r="H143" s="150">
        <v>1</v>
      </c>
      <c r="I143" s="151"/>
      <c r="J143" s="152">
        <f t="shared" si="20"/>
        <v>0</v>
      </c>
      <c r="K143" s="148" t="s">
        <v>3</v>
      </c>
      <c r="L143" s="36"/>
      <c r="M143" s="153" t="s">
        <v>3</v>
      </c>
      <c r="N143" s="154" t="s">
        <v>43</v>
      </c>
      <c r="O143" s="56"/>
      <c r="P143" s="155">
        <f t="shared" si="21"/>
        <v>0</v>
      </c>
      <c r="Q143" s="155">
        <v>0</v>
      </c>
      <c r="R143" s="155">
        <f t="shared" si="22"/>
        <v>0</v>
      </c>
      <c r="S143" s="155">
        <v>0</v>
      </c>
      <c r="T143" s="156">
        <f t="shared" si="23"/>
        <v>0</v>
      </c>
      <c r="U143" s="35"/>
      <c r="V143" s="35"/>
      <c r="W143" s="35"/>
      <c r="X143" s="35"/>
      <c r="Y143" s="35"/>
      <c r="Z143" s="35"/>
      <c r="AA143" s="35"/>
      <c r="AB143" s="35"/>
      <c r="AC143" s="35"/>
      <c r="AD143" s="35"/>
      <c r="AE143" s="35"/>
      <c r="AR143" s="157" t="s">
        <v>202</v>
      </c>
      <c r="AT143" s="157" t="s">
        <v>197</v>
      </c>
      <c r="AU143" s="157" t="s">
        <v>109</v>
      </c>
      <c r="AY143" s="20" t="s">
        <v>195</v>
      </c>
      <c r="BE143" s="158">
        <f t="shared" si="24"/>
        <v>0</v>
      </c>
      <c r="BF143" s="158">
        <f t="shared" si="25"/>
        <v>0</v>
      </c>
      <c r="BG143" s="158">
        <f t="shared" si="26"/>
        <v>0</v>
      </c>
      <c r="BH143" s="158">
        <f t="shared" si="27"/>
        <v>0</v>
      </c>
      <c r="BI143" s="158">
        <f t="shared" si="28"/>
        <v>0</v>
      </c>
      <c r="BJ143" s="20" t="s">
        <v>79</v>
      </c>
      <c r="BK143" s="158">
        <f t="shared" si="29"/>
        <v>0</v>
      </c>
      <c r="BL143" s="20" t="s">
        <v>202</v>
      </c>
      <c r="BM143" s="157" t="s">
        <v>744</v>
      </c>
    </row>
    <row r="144" spans="1:65" s="2" customFormat="1" ht="14.45" customHeight="1">
      <c r="A144" s="35"/>
      <c r="B144" s="145"/>
      <c r="C144" s="146" t="s">
        <v>398</v>
      </c>
      <c r="D144" s="146" t="s">
        <v>197</v>
      </c>
      <c r="E144" s="147" t="s">
        <v>7652</v>
      </c>
      <c r="F144" s="148" t="s">
        <v>7653</v>
      </c>
      <c r="G144" s="149" t="s">
        <v>4903</v>
      </c>
      <c r="H144" s="150">
        <v>1</v>
      </c>
      <c r="I144" s="151"/>
      <c r="J144" s="152">
        <f t="shared" si="20"/>
        <v>0</v>
      </c>
      <c r="K144" s="148" t="s">
        <v>3</v>
      </c>
      <c r="L144" s="36"/>
      <c r="M144" s="153" t="s">
        <v>3</v>
      </c>
      <c r="N144" s="154" t="s">
        <v>43</v>
      </c>
      <c r="O144" s="56"/>
      <c r="P144" s="155">
        <f t="shared" si="21"/>
        <v>0</v>
      </c>
      <c r="Q144" s="155">
        <v>0</v>
      </c>
      <c r="R144" s="155">
        <f t="shared" si="22"/>
        <v>0</v>
      </c>
      <c r="S144" s="155">
        <v>0</v>
      </c>
      <c r="T144" s="156">
        <f t="shared" si="23"/>
        <v>0</v>
      </c>
      <c r="U144" s="35"/>
      <c r="V144" s="35"/>
      <c r="W144" s="35"/>
      <c r="X144" s="35"/>
      <c r="Y144" s="35"/>
      <c r="Z144" s="35"/>
      <c r="AA144" s="35"/>
      <c r="AB144" s="35"/>
      <c r="AC144" s="35"/>
      <c r="AD144" s="35"/>
      <c r="AE144" s="35"/>
      <c r="AR144" s="157" t="s">
        <v>202</v>
      </c>
      <c r="AT144" s="157" t="s">
        <v>197</v>
      </c>
      <c r="AU144" s="157" t="s">
        <v>109</v>
      </c>
      <c r="AY144" s="20" t="s">
        <v>195</v>
      </c>
      <c r="BE144" s="158">
        <f t="shared" si="24"/>
        <v>0</v>
      </c>
      <c r="BF144" s="158">
        <f t="shared" si="25"/>
        <v>0</v>
      </c>
      <c r="BG144" s="158">
        <f t="shared" si="26"/>
        <v>0</v>
      </c>
      <c r="BH144" s="158">
        <f t="shared" si="27"/>
        <v>0</v>
      </c>
      <c r="BI144" s="158">
        <f t="shared" si="28"/>
        <v>0</v>
      </c>
      <c r="BJ144" s="20" t="s">
        <v>79</v>
      </c>
      <c r="BK144" s="158">
        <f t="shared" si="29"/>
        <v>0</v>
      </c>
      <c r="BL144" s="20" t="s">
        <v>202</v>
      </c>
      <c r="BM144" s="157" t="s">
        <v>753</v>
      </c>
    </row>
    <row r="145" spans="1:65" s="2" customFormat="1" ht="24.2" customHeight="1">
      <c r="A145" s="35"/>
      <c r="B145" s="145"/>
      <c r="C145" s="146" t="s">
        <v>407</v>
      </c>
      <c r="D145" s="146" t="s">
        <v>197</v>
      </c>
      <c r="E145" s="147" t="s">
        <v>7718</v>
      </c>
      <c r="F145" s="148" t="s">
        <v>7719</v>
      </c>
      <c r="G145" s="149" t="s">
        <v>4903</v>
      </c>
      <c r="H145" s="150">
        <v>3</v>
      </c>
      <c r="I145" s="151"/>
      <c r="J145" s="152">
        <f t="shared" si="20"/>
        <v>0</v>
      </c>
      <c r="K145" s="148" t="s">
        <v>3</v>
      </c>
      <c r="L145" s="36"/>
      <c r="M145" s="153" t="s">
        <v>3</v>
      </c>
      <c r="N145" s="154" t="s">
        <v>43</v>
      </c>
      <c r="O145" s="56"/>
      <c r="P145" s="155">
        <f t="shared" si="21"/>
        <v>0</v>
      </c>
      <c r="Q145" s="155">
        <v>0</v>
      </c>
      <c r="R145" s="155">
        <f t="shared" si="22"/>
        <v>0</v>
      </c>
      <c r="S145" s="155">
        <v>0</v>
      </c>
      <c r="T145" s="156">
        <f t="shared" si="23"/>
        <v>0</v>
      </c>
      <c r="U145" s="35"/>
      <c r="V145" s="35"/>
      <c r="W145" s="35"/>
      <c r="X145" s="35"/>
      <c r="Y145" s="35"/>
      <c r="Z145" s="35"/>
      <c r="AA145" s="35"/>
      <c r="AB145" s="35"/>
      <c r="AC145" s="35"/>
      <c r="AD145" s="35"/>
      <c r="AE145" s="35"/>
      <c r="AR145" s="157" t="s">
        <v>202</v>
      </c>
      <c r="AT145" s="157" t="s">
        <v>197</v>
      </c>
      <c r="AU145" s="157" t="s">
        <v>109</v>
      </c>
      <c r="AY145" s="20" t="s">
        <v>195</v>
      </c>
      <c r="BE145" s="158">
        <f t="shared" si="24"/>
        <v>0</v>
      </c>
      <c r="BF145" s="158">
        <f t="shared" si="25"/>
        <v>0</v>
      </c>
      <c r="BG145" s="158">
        <f t="shared" si="26"/>
        <v>0</v>
      </c>
      <c r="BH145" s="158">
        <f t="shared" si="27"/>
        <v>0</v>
      </c>
      <c r="BI145" s="158">
        <f t="shared" si="28"/>
        <v>0</v>
      </c>
      <c r="BJ145" s="20" t="s">
        <v>79</v>
      </c>
      <c r="BK145" s="158">
        <f t="shared" si="29"/>
        <v>0</v>
      </c>
      <c r="BL145" s="20" t="s">
        <v>202</v>
      </c>
      <c r="BM145" s="157" t="s">
        <v>765</v>
      </c>
    </row>
    <row r="146" spans="1:65" s="2" customFormat="1" ht="24.2" customHeight="1">
      <c r="A146" s="35"/>
      <c r="B146" s="145"/>
      <c r="C146" s="146" t="s">
        <v>413</v>
      </c>
      <c r="D146" s="146" t="s">
        <v>197</v>
      </c>
      <c r="E146" s="147" t="s">
        <v>7720</v>
      </c>
      <c r="F146" s="148" t="s">
        <v>7721</v>
      </c>
      <c r="G146" s="149" t="s">
        <v>4903</v>
      </c>
      <c r="H146" s="150">
        <v>1</v>
      </c>
      <c r="I146" s="151"/>
      <c r="J146" s="152">
        <f t="shared" si="20"/>
        <v>0</v>
      </c>
      <c r="K146" s="148" t="s">
        <v>3</v>
      </c>
      <c r="L146" s="36"/>
      <c r="M146" s="153" t="s">
        <v>3</v>
      </c>
      <c r="N146" s="154" t="s">
        <v>43</v>
      </c>
      <c r="O146" s="56"/>
      <c r="P146" s="155">
        <f t="shared" si="21"/>
        <v>0</v>
      </c>
      <c r="Q146" s="155">
        <v>0</v>
      </c>
      <c r="R146" s="155">
        <f t="shared" si="22"/>
        <v>0</v>
      </c>
      <c r="S146" s="155">
        <v>0</v>
      </c>
      <c r="T146" s="156">
        <f t="shared" si="23"/>
        <v>0</v>
      </c>
      <c r="U146" s="35"/>
      <c r="V146" s="35"/>
      <c r="W146" s="35"/>
      <c r="X146" s="35"/>
      <c r="Y146" s="35"/>
      <c r="Z146" s="35"/>
      <c r="AA146" s="35"/>
      <c r="AB146" s="35"/>
      <c r="AC146" s="35"/>
      <c r="AD146" s="35"/>
      <c r="AE146" s="35"/>
      <c r="AR146" s="157" t="s">
        <v>202</v>
      </c>
      <c r="AT146" s="157" t="s">
        <v>197</v>
      </c>
      <c r="AU146" s="157" t="s">
        <v>109</v>
      </c>
      <c r="AY146" s="20" t="s">
        <v>195</v>
      </c>
      <c r="BE146" s="158">
        <f t="shared" si="24"/>
        <v>0</v>
      </c>
      <c r="BF146" s="158">
        <f t="shared" si="25"/>
        <v>0</v>
      </c>
      <c r="BG146" s="158">
        <f t="shared" si="26"/>
        <v>0</v>
      </c>
      <c r="BH146" s="158">
        <f t="shared" si="27"/>
        <v>0</v>
      </c>
      <c r="BI146" s="158">
        <f t="shared" si="28"/>
        <v>0</v>
      </c>
      <c r="BJ146" s="20" t="s">
        <v>79</v>
      </c>
      <c r="BK146" s="158">
        <f t="shared" si="29"/>
        <v>0</v>
      </c>
      <c r="BL146" s="20" t="s">
        <v>202</v>
      </c>
      <c r="BM146" s="157" t="s">
        <v>775</v>
      </c>
    </row>
    <row r="147" spans="1:65" s="2" customFormat="1" ht="14.45" customHeight="1">
      <c r="A147" s="35"/>
      <c r="B147" s="145"/>
      <c r="C147" s="146" t="s">
        <v>419</v>
      </c>
      <c r="D147" s="146" t="s">
        <v>197</v>
      </c>
      <c r="E147" s="147" t="s">
        <v>7722</v>
      </c>
      <c r="F147" s="148" t="s">
        <v>7667</v>
      </c>
      <c r="G147" s="149" t="s">
        <v>4903</v>
      </c>
      <c r="H147" s="150">
        <v>1</v>
      </c>
      <c r="I147" s="151"/>
      <c r="J147" s="152">
        <f t="shared" si="20"/>
        <v>0</v>
      </c>
      <c r="K147" s="148" t="s">
        <v>3</v>
      </c>
      <c r="L147" s="36"/>
      <c r="M147" s="153" t="s">
        <v>3</v>
      </c>
      <c r="N147" s="154" t="s">
        <v>43</v>
      </c>
      <c r="O147" s="56"/>
      <c r="P147" s="155">
        <f t="shared" si="21"/>
        <v>0</v>
      </c>
      <c r="Q147" s="155">
        <v>0</v>
      </c>
      <c r="R147" s="155">
        <f t="shared" si="22"/>
        <v>0</v>
      </c>
      <c r="S147" s="155">
        <v>0</v>
      </c>
      <c r="T147" s="156">
        <f t="shared" si="23"/>
        <v>0</v>
      </c>
      <c r="U147" s="35"/>
      <c r="V147" s="35"/>
      <c r="W147" s="35"/>
      <c r="X147" s="35"/>
      <c r="Y147" s="35"/>
      <c r="Z147" s="35"/>
      <c r="AA147" s="35"/>
      <c r="AB147" s="35"/>
      <c r="AC147" s="35"/>
      <c r="AD147" s="35"/>
      <c r="AE147" s="35"/>
      <c r="AR147" s="157" t="s">
        <v>202</v>
      </c>
      <c r="AT147" s="157" t="s">
        <v>197</v>
      </c>
      <c r="AU147" s="157" t="s">
        <v>109</v>
      </c>
      <c r="AY147" s="20" t="s">
        <v>195</v>
      </c>
      <c r="BE147" s="158">
        <f t="shared" si="24"/>
        <v>0</v>
      </c>
      <c r="BF147" s="158">
        <f t="shared" si="25"/>
        <v>0</v>
      </c>
      <c r="BG147" s="158">
        <f t="shared" si="26"/>
        <v>0</v>
      </c>
      <c r="BH147" s="158">
        <f t="shared" si="27"/>
        <v>0</v>
      </c>
      <c r="BI147" s="158">
        <f t="shared" si="28"/>
        <v>0</v>
      </c>
      <c r="BJ147" s="20" t="s">
        <v>79</v>
      </c>
      <c r="BK147" s="158">
        <f t="shared" si="29"/>
        <v>0</v>
      </c>
      <c r="BL147" s="20" t="s">
        <v>202</v>
      </c>
      <c r="BM147" s="157" t="s">
        <v>788</v>
      </c>
    </row>
    <row r="148" spans="1:65" s="2" customFormat="1" ht="19.5">
      <c r="A148" s="35"/>
      <c r="B148" s="36"/>
      <c r="C148" s="35"/>
      <c r="D148" s="159" t="s">
        <v>5137</v>
      </c>
      <c r="E148" s="35"/>
      <c r="F148" s="160" t="s">
        <v>7723</v>
      </c>
      <c r="G148" s="35"/>
      <c r="H148" s="35"/>
      <c r="I148" s="161"/>
      <c r="J148" s="35"/>
      <c r="K148" s="35"/>
      <c r="L148" s="36"/>
      <c r="M148" s="162"/>
      <c r="N148" s="163"/>
      <c r="O148" s="56"/>
      <c r="P148" s="56"/>
      <c r="Q148" s="56"/>
      <c r="R148" s="56"/>
      <c r="S148" s="56"/>
      <c r="T148" s="57"/>
      <c r="U148" s="35"/>
      <c r="V148" s="35"/>
      <c r="W148" s="35"/>
      <c r="X148" s="35"/>
      <c r="Y148" s="35"/>
      <c r="Z148" s="35"/>
      <c r="AA148" s="35"/>
      <c r="AB148" s="35"/>
      <c r="AC148" s="35"/>
      <c r="AD148" s="35"/>
      <c r="AE148" s="35"/>
      <c r="AT148" s="20" t="s">
        <v>5137</v>
      </c>
      <c r="AU148" s="20" t="s">
        <v>109</v>
      </c>
    </row>
    <row r="149" spans="1:65" s="2" customFormat="1" ht="14.45" customHeight="1">
      <c r="A149" s="35"/>
      <c r="B149" s="145"/>
      <c r="C149" s="146" t="s">
        <v>423</v>
      </c>
      <c r="D149" s="146" t="s">
        <v>197</v>
      </c>
      <c r="E149" s="147" t="s">
        <v>7724</v>
      </c>
      <c r="F149" s="148" t="s">
        <v>7667</v>
      </c>
      <c r="G149" s="149" t="s">
        <v>4903</v>
      </c>
      <c r="H149" s="150">
        <v>2</v>
      </c>
      <c r="I149" s="151"/>
      <c r="J149" s="152">
        <f>ROUND(I149*H149,2)</f>
        <v>0</v>
      </c>
      <c r="K149" s="148" t="s">
        <v>3</v>
      </c>
      <c r="L149" s="36"/>
      <c r="M149" s="153" t="s">
        <v>3</v>
      </c>
      <c r="N149" s="154" t="s">
        <v>43</v>
      </c>
      <c r="O149" s="56"/>
      <c r="P149" s="155">
        <f>O149*H149</f>
        <v>0</v>
      </c>
      <c r="Q149" s="155">
        <v>0</v>
      </c>
      <c r="R149" s="155">
        <f>Q149*H149</f>
        <v>0</v>
      </c>
      <c r="S149" s="155">
        <v>0</v>
      </c>
      <c r="T149" s="156">
        <f>S149*H149</f>
        <v>0</v>
      </c>
      <c r="U149" s="35"/>
      <c r="V149" s="35"/>
      <c r="W149" s="35"/>
      <c r="X149" s="35"/>
      <c r="Y149" s="35"/>
      <c r="Z149" s="35"/>
      <c r="AA149" s="35"/>
      <c r="AB149" s="35"/>
      <c r="AC149" s="35"/>
      <c r="AD149" s="35"/>
      <c r="AE149" s="35"/>
      <c r="AR149" s="157" t="s">
        <v>202</v>
      </c>
      <c r="AT149" s="157" t="s">
        <v>197</v>
      </c>
      <c r="AU149" s="157" t="s">
        <v>109</v>
      </c>
      <c r="AY149" s="20" t="s">
        <v>195</v>
      </c>
      <c r="BE149" s="158">
        <f>IF(N149="základní",J149,0)</f>
        <v>0</v>
      </c>
      <c r="BF149" s="158">
        <f>IF(N149="snížená",J149,0)</f>
        <v>0</v>
      </c>
      <c r="BG149" s="158">
        <f>IF(N149="zákl. přenesená",J149,0)</f>
        <v>0</v>
      </c>
      <c r="BH149" s="158">
        <f>IF(N149="sníž. přenesená",J149,0)</f>
        <v>0</v>
      </c>
      <c r="BI149" s="158">
        <f>IF(N149="nulová",J149,0)</f>
        <v>0</v>
      </c>
      <c r="BJ149" s="20" t="s">
        <v>79</v>
      </c>
      <c r="BK149" s="158">
        <f>ROUND(I149*H149,2)</f>
        <v>0</v>
      </c>
      <c r="BL149" s="20" t="s">
        <v>202</v>
      </c>
      <c r="BM149" s="157" t="s">
        <v>800</v>
      </c>
    </row>
    <row r="150" spans="1:65" s="2" customFormat="1" ht="19.5">
      <c r="A150" s="35"/>
      <c r="B150" s="36"/>
      <c r="C150" s="35"/>
      <c r="D150" s="159" t="s">
        <v>5137</v>
      </c>
      <c r="E150" s="35"/>
      <c r="F150" s="160" t="s">
        <v>7725</v>
      </c>
      <c r="G150" s="35"/>
      <c r="H150" s="35"/>
      <c r="I150" s="161"/>
      <c r="J150" s="35"/>
      <c r="K150" s="35"/>
      <c r="L150" s="36"/>
      <c r="M150" s="162"/>
      <c r="N150" s="163"/>
      <c r="O150" s="56"/>
      <c r="P150" s="56"/>
      <c r="Q150" s="56"/>
      <c r="R150" s="56"/>
      <c r="S150" s="56"/>
      <c r="T150" s="57"/>
      <c r="U150" s="35"/>
      <c r="V150" s="35"/>
      <c r="W150" s="35"/>
      <c r="X150" s="35"/>
      <c r="Y150" s="35"/>
      <c r="Z150" s="35"/>
      <c r="AA150" s="35"/>
      <c r="AB150" s="35"/>
      <c r="AC150" s="35"/>
      <c r="AD150" s="35"/>
      <c r="AE150" s="35"/>
      <c r="AT150" s="20" t="s">
        <v>5137</v>
      </c>
      <c r="AU150" s="20" t="s">
        <v>109</v>
      </c>
    </row>
    <row r="151" spans="1:65" s="2" customFormat="1" ht="14.45" customHeight="1">
      <c r="A151" s="35"/>
      <c r="B151" s="145"/>
      <c r="C151" s="146" t="s">
        <v>428</v>
      </c>
      <c r="D151" s="146" t="s">
        <v>197</v>
      </c>
      <c r="E151" s="147" t="s">
        <v>7726</v>
      </c>
      <c r="F151" s="148" t="s">
        <v>7667</v>
      </c>
      <c r="G151" s="149" t="s">
        <v>4903</v>
      </c>
      <c r="H151" s="150">
        <v>1</v>
      </c>
      <c r="I151" s="151"/>
      <c r="J151" s="152">
        <f>ROUND(I151*H151,2)</f>
        <v>0</v>
      </c>
      <c r="K151" s="148" t="s">
        <v>3</v>
      </c>
      <c r="L151" s="36"/>
      <c r="M151" s="153" t="s">
        <v>3</v>
      </c>
      <c r="N151" s="154" t="s">
        <v>43</v>
      </c>
      <c r="O151" s="56"/>
      <c r="P151" s="155">
        <f>O151*H151</f>
        <v>0</v>
      </c>
      <c r="Q151" s="155">
        <v>0</v>
      </c>
      <c r="R151" s="155">
        <f>Q151*H151</f>
        <v>0</v>
      </c>
      <c r="S151" s="155">
        <v>0</v>
      </c>
      <c r="T151" s="156">
        <f>S151*H151</f>
        <v>0</v>
      </c>
      <c r="U151" s="35"/>
      <c r="V151" s="35"/>
      <c r="W151" s="35"/>
      <c r="X151" s="35"/>
      <c r="Y151" s="35"/>
      <c r="Z151" s="35"/>
      <c r="AA151" s="35"/>
      <c r="AB151" s="35"/>
      <c r="AC151" s="35"/>
      <c r="AD151" s="35"/>
      <c r="AE151" s="35"/>
      <c r="AR151" s="157" t="s">
        <v>202</v>
      </c>
      <c r="AT151" s="157" t="s">
        <v>197</v>
      </c>
      <c r="AU151" s="157" t="s">
        <v>109</v>
      </c>
      <c r="AY151" s="20" t="s">
        <v>195</v>
      </c>
      <c r="BE151" s="158">
        <f>IF(N151="základní",J151,0)</f>
        <v>0</v>
      </c>
      <c r="BF151" s="158">
        <f>IF(N151="snížená",J151,0)</f>
        <v>0</v>
      </c>
      <c r="BG151" s="158">
        <f>IF(N151="zákl. přenesená",J151,0)</f>
        <v>0</v>
      </c>
      <c r="BH151" s="158">
        <f>IF(N151="sníž. přenesená",J151,0)</f>
        <v>0</v>
      </c>
      <c r="BI151" s="158">
        <f>IF(N151="nulová",J151,0)</f>
        <v>0</v>
      </c>
      <c r="BJ151" s="20" t="s">
        <v>79</v>
      </c>
      <c r="BK151" s="158">
        <f>ROUND(I151*H151,2)</f>
        <v>0</v>
      </c>
      <c r="BL151" s="20" t="s">
        <v>202</v>
      </c>
      <c r="BM151" s="157" t="s">
        <v>813</v>
      </c>
    </row>
    <row r="152" spans="1:65" s="2" customFormat="1" ht="19.5">
      <c r="A152" s="35"/>
      <c r="B152" s="36"/>
      <c r="C152" s="35"/>
      <c r="D152" s="159" t="s">
        <v>5137</v>
      </c>
      <c r="E152" s="35"/>
      <c r="F152" s="160" t="s">
        <v>7727</v>
      </c>
      <c r="G152" s="35"/>
      <c r="H152" s="35"/>
      <c r="I152" s="161"/>
      <c r="J152" s="35"/>
      <c r="K152" s="35"/>
      <c r="L152" s="36"/>
      <c r="M152" s="162"/>
      <c r="N152" s="163"/>
      <c r="O152" s="56"/>
      <c r="P152" s="56"/>
      <c r="Q152" s="56"/>
      <c r="R152" s="56"/>
      <c r="S152" s="56"/>
      <c r="T152" s="57"/>
      <c r="U152" s="35"/>
      <c r="V152" s="35"/>
      <c r="W152" s="35"/>
      <c r="X152" s="35"/>
      <c r="Y152" s="35"/>
      <c r="Z152" s="35"/>
      <c r="AA152" s="35"/>
      <c r="AB152" s="35"/>
      <c r="AC152" s="35"/>
      <c r="AD152" s="35"/>
      <c r="AE152" s="35"/>
      <c r="AT152" s="20" t="s">
        <v>5137</v>
      </c>
      <c r="AU152" s="20" t="s">
        <v>109</v>
      </c>
    </row>
    <row r="153" spans="1:65" s="2" customFormat="1" ht="14.45" customHeight="1">
      <c r="A153" s="35"/>
      <c r="B153" s="145"/>
      <c r="C153" s="146" t="s">
        <v>436</v>
      </c>
      <c r="D153" s="146" t="s">
        <v>197</v>
      </c>
      <c r="E153" s="147" t="s">
        <v>7728</v>
      </c>
      <c r="F153" s="148" t="s">
        <v>7672</v>
      </c>
      <c r="G153" s="149" t="s">
        <v>4903</v>
      </c>
      <c r="H153" s="150">
        <v>1</v>
      </c>
      <c r="I153" s="151"/>
      <c r="J153" s="152">
        <f>ROUND(I153*H153,2)</f>
        <v>0</v>
      </c>
      <c r="K153" s="148" t="s">
        <v>3</v>
      </c>
      <c r="L153" s="36"/>
      <c r="M153" s="153" t="s">
        <v>3</v>
      </c>
      <c r="N153" s="154" t="s">
        <v>43</v>
      </c>
      <c r="O153" s="56"/>
      <c r="P153" s="155">
        <f>O153*H153</f>
        <v>0</v>
      </c>
      <c r="Q153" s="155">
        <v>0</v>
      </c>
      <c r="R153" s="155">
        <f>Q153*H153</f>
        <v>0</v>
      </c>
      <c r="S153" s="155">
        <v>0</v>
      </c>
      <c r="T153" s="156">
        <f>S153*H153</f>
        <v>0</v>
      </c>
      <c r="U153" s="35"/>
      <c r="V153" s="35"/>
      <c r="W153" s="35"/>
      <c r="X153" s="35"/>
      <c r="Y153" s="35"/>
      <c r="Z153" s="35"/>
      <c r="AA153" s="35"/>
      <c r="AB153" s="35"/>
      <c r="AC153" s="35"/>
      <c r="AD153" s="35"/>
      <c r="AE153" s="35"/>
      <c r="AR153" s="157" t="s">
        <v>202</v>
      </c>
      <c r="AT153" s="157" t="s">
        <v>197</v>
      </c>
      <c r="AU153" s="157" t="s">
        <v>109</v>
      </c>
      <c r="AY153" s="20" t="s">
        <v>195</v>
      </c>
      <c r="BE153" s="158">
        <f>IF(N153="základní",J153,0)</f>
        <v>0</v>
      </c>
      <c r="BF153" s="158">
        <f>IF(N153="snížená",J153,0)</f>
        <v>0</v>
      </c>
      <c r="BG153" s="158">
        <f>IF(N153="zákl. přenesená",J153,0)</f>
        <v>0</v>
      </c>
      <c r="BH153" s="158">
        <f>IF(N153="sníž. přenesená",J153,0)</f>
        <v>0</v>
      </c>
      <c r="BI153" s="158">
        <f>IF(N153="nulová",J153,0)</f>
        <v>0</v>
      </c>
      <c r="BJ153" s="20" t="s">
        <v>79</v>
      </c>
      <c r="BK153" s="158">
        <f>ROUND(I153*H153,2)</f>
        <v>0</v>
      </c>
      <c r="BL153" s="20" t="s">
        <v>202</v>
      </c>
      <c r="BM153" s="157" t="s">
        <v>824</v>
      </c>
    </row>
    <row r="154" spans="1:65" s="2" customFormat="1" ht="19.5">
      <c r="A154" s="35"/>
      <c r="B154" s="36"/>
      <c r="C154" s="35"/>
      <c r="D154" s="159" t="s">
        <v>5137</v>
      </c>
      <c r="E154" s="35"/>
      <c r="F154" s="160" t="s">
        <v>7729</v>
      </c>
      <c r="G154" s="35"/>
      <c r="H154" s="35"/>
      <c r="I154" s="161"/>
      <c r="J154" s="35"/>
      <c r="K154" s="35"/>
      <c r="L154" s="36"/>
      <c r="M154" s="162"/>
      <c r="N154" s="163"/>
      <c r="O154" s="56"/>
      <c r="P154" s="56"/>
      <c r="Q154" s="56"/>
      <c r="R154" s="56"/>
      <c r="S154" s="56"/>
      <c r="T154" s="57"/>
      <c r="U154" s="35"/>
      <c r="V154" s="35"/>
      <c r="W154" s="35"/>
      <c r="X154" s="35"/>
      <c r="Y154" s="35"/>
      <c r="Z154" s="35"/>
      <c r="AA154" s="35"/>
      <c r="AB154" s="35"/>
      <c r="AC154" s="35"/>
      <c r="AD154" s="35"/>
      <c r="AE154" s="35"/>
      <c r="AT154" s="20" t="s">
        <v>5137</v>
      </c>
      <c r="AU154" s="20" t="s">
        <v>109</v>
      </c>
    </row>
    <row r="155" spans="1:65" s="2" customFormat="1" ht="14.45" customHeight="1">
      <c r="A155" s="35"/>
      <c r="B155" s="145"/>
      <c r="C155" s="146" t="s">
        <v>443</v>
      </c>
      <c r="D155" s="146" t="s">
        <v>197</v>
      </c>
      <c r="E155" s="147" t="s">
        <v>7730</v>
      </c>
      <c r="F155" s="148" t="s">
        <v>7672</v>
      </c>
      <c r="G155" s="149" t="s">
        <v>4903</v>
      </c>
      <c r="H155" s="150">
        <v>1</v>
      </c>
      <c r="I155" s="151"/>
      <c r="J155" s="152">
        <f>ROUND(I155*H155,2)</f>
        <v>0</v>
      </c>
      <c r="K155" s="148" t="s">
        <v>3</v>
      </c>
      <c r="L155" s="36"/>
      <c r="M155" s="153" t="s">
        <v>3</v>
      </c>
      <c r="N155" s="154" t="s">
        <v>43</v>
      </c>
      <c r="O155" s="56"/>
      <c r="P155" s="155">
        <f>O155*H155</f>
        <v>0</v>
      </c>
      <c r="Q155" s="155">
        <v>0</v>
      </c>
      <c r="R155" s="155">
        <f>Q155*H155</f>
        <v>0</v>
      </c>
      <c r="S155" s="155">
        <v>0</v>
      </c>
      <c r="T155" s="156">
        <f>S155*H155</f>
        <v>0</v>
      </c>
      <c r="U155" s="35"/>
      <c r="V155" s="35"/>
      <c r="W155" s="35"/>
      <c r="X155" s="35"/>
      <c r="Y155" s="35"/>
      <c r="Z155" s="35"/>
      <c r="AA155" s="35"/>
      <c r="AB155" s="35"/>
      <c r="AC155" s="35"/>
      <c r="AD155" s="35"/>
      <c r="AE155" s="35"/>
      <c r="AR155" s="157" t="s">
        <v>202</v>
      </c>
      <c r="AT155" s="157" t="s">
        <v>197</v>
      </c>
      <c r="AU155" s="157" t="s">
        <v>109</v>
      </c>
      <c r="AY155" s="20" t="s">
        <v>195</v>
      </c>
      <c r="BE155" s="158">
        <f>IF(N155="základní",J155,0)</f>
        <v>0</v>
      </c>
      <c r="BF155" s="158">
        <f>IF(N155="snížená",J155,0)</f>
        <v>0</v>
      </c>
      <c r="BG155" s="158">
        <f>IF(N155="zákl. přenesená",J155,0)</f>
        <v>0</v>
      </c>
      <c r="BH155" s="158">
        <f>IF(N155="sníž. přenesená",J155,0)</f>
        <v>0</v>
      </c>
      <c r="BI155" s="158">
        <f>IF(N155="nulová",J155,0)</f>
        <v>0</v>
      </c>
      <c r="BJ155" s="20" t="s">
        <v>79</v>
      </c>
      <c r="BK155" s="158">
        <f>ROUND(I155*H155,2)</f>
        <v>0</v>
      </c>
      <c r="BL155" s="20" t="s">
        <v>202</v>
      </c>
      <c r="BM155" s="157" t="s">
        <v>836</v>
      </c>
    </row>
    <row r="156" spans="1:65" s="2" customFormat="1" ht="19.5">
      <c r="A156" s="35"/>
      <c r="B156" s="36"/>
      <c r="C156" s="35"/>
      <c r="D156" s="159" t="s">
        <v>5137</v>
      </c>
      <c r="E156" s="35"/>
      <c r="F156" s="160" t="s">
        <v>7731</v>
      </c>
      <c r="G156" s="35"/>
      <c r="H156" s="35"/>
      <c r="I156" s="161"/>
      <c r="J156" s="35"/>
      <c r="K156" s="35"/>
      <c r="L156" s="36"/>
      <c r="M156" s="162"/>
      <c r="N156" s="163"/>
      <c r="O156" s="56"/>
      <c r="P156" s="56"/>
      <c r="Q156" s="56"/>
      <c r="R156" s="56"/>
      <c r="S156" s="56"/>
      <c r="T156" s="57"/>
      <c r="U156" s="35"/>
      <c r="V156" s="35"/>
      <c r="W156" s="35"/>
      <c r="X156" s="35"/>
      <c r="Y156" s="35"/>
      <c r="Z156" s="35"/>
      <c r="AA156" s="35"/>
      <c r="AB156" s="35"/>
      <c r="AC156" s="35"/>
      <c r="AD156" s="35"/>
      <c r="AE156" s="35"/>
      <c r="AT156" s="20" t="s">
        <v>5137</v>
      </c>
      <c r="AU156" s="20" t="s">
        <v>109</v>
      </c>
    </row>
    <row r="157" spans="1:65" s="2" customFormat="1" ht="14.45" customHeight="1">
      <c r="A157" s="35"/>
      <c r="B157" s="145"/>
      <c r="C157" s="146" t="s">
        <v>448</v>
      </c>
      <c r="D157" s="146" t="s">
        <v>197</v>
      </c>
      <c r="E157" s="147" t="s">
        <v>7732</v>
      </c>
      <c r="F157" s="148" t="s">
        <v>7675</v>
      </c>
      <c r="G157" s="149" t="s">
        <v>4903</v>
      </c>
      <c r="H157" s="150">
        <v>1</v>
      </c>
      <c r="I157" s="151"/>
      <c r="J157" s="152">
        <f t="shared" ref="J157:J175" si="30">ROUND(I157*H157,2)</f>
        <v>0</v>
      </c>
      <c r="K157" s="148" t="s">
        <v>3</v>
      </c>
      <c r="L157" s="36"/>
      <c r="M157" s="153" t="s">
        <v>3</v>
      </c>
      <c r="N157" s="154" t="s">
        <v>43</v>
      </c>
      <c r="O157" s="56"/>
      <c r="P157" s="155">
        <f t="shared" ref="P157:P175" si="31">O157*H157</f>
        <v>0</v>
      </c>
      <c r="Q157" s="155">
        <v>0</v>
      </c>
      <c r="R157" s="155">
        <f t="shared" ref="R157:R175" si="32">Q157*H157</f>
        <v>0</v>
      </c>
      <c r="S157" s="155">
        <v>0</v>
      </c>
      <c r="T157" s="156">
        <f t="shared" ref="T157:T175" si="33">S157*H157</f>
        <v>0</v>
      </c>
      <c r="U157" s="35"/>
      <c r="V157" s="35"/>
      <c r="W157" s="35"/>
      <c r="X157" s="35"/>
      <c r="Y157" s="35"/>
      <c r="Z157" s="35"/>
      <c r="AA157" s="35"/>
      <c r="AB157" s="35"/>
      <c r="AC157" s="35"/>
      <c r="AD157" s="35"/>
      <c r="AE157" s="35"/>
      <c r="AR157" s="157" t="s">
        <v>202</v>
      </c>
      <c r="AT157" s="157" t="s">
        <v>197</v>
      </c>
      <c r="AU157" s="157" t="s">
        <v>109</v>
      </c>
      <c r="AY157" s="20" t="s">
        <v>195</v>
      </c>
      <c r="BE157" s="158">
        <f t="shared" ref="BE157:BE175" si="34">IF(N157="základní",J157,0)</f>
        <v>0</v>
      </c>
      <c r="BF157" s="158">
        <f t="shared" ref="BF157:BF175" si="35">IF(N157="snížená",J157,0)</f>
        <v>0</v>
      </c>
      <c r="BG157" s="158">
        <f t="shared" ref="BG157:BG175" si="36">IF(N157="zákl. přenesená",J157,0)</f>
        <v>0</v>
      </c>
      <c r="BH157" s="158">
        <f t="shared" ref="BH157:BH175" si="37">IF(N157="sníž. přenesená",J157,0)</f>
        <v>0</v>
      </c>
      <c r="BI157" s="158">
        <f t="shared" ref="BI157:BI175" si="38">IF(N157="nulová",J157,0)</f>
        <v>0</v>
      </c>
      <c r="BJ157" s="20" t="s">
        <v>79</v>
      </c>
      <c r="BK157" s="158">
        <f t="shared" ref="BK157:BK175" si="39">ROUND(I157*H157,2)</f>
        <v>0</v>
      </c>
      <c r="BL157" s="20" t="s">
        <v>202</v>
      </c>
      <c r="BM157" s="157" t="s">
        <v>847</v>
      </c>
    </row>
    <row r="158" spans="1:65" s="2" customFormat="1" ht="14.45" customHeight="1">
      <c r="A158" s="35"/>
      <c r="B158" s="145"/>
      <c r="C158" s="146" t="s">
        <v>454</v>
      </c>
      <c r="D158" s="146" t="s">
        <v>197</v>
      </c>
      <c r="E158" s="147" t="s">
        <v>7733</v>
      </c>
      <c r="F158" s="148" t="s">
        <v>7677</v>
      </c>
      <c r="G158" s="149" t="s">
        <v>4903</v>
      </c>
      <c r="H158" s="150">
        <v>9</v>
      </c>
      <c r="I158" s="151"/>
      <c r="J158" s="152">
        <f t="shared" si="30"/>
        <v>0</v>
      </c>
      <c r="K158" s="148" t="s">
        <v>3</v>
      </c>
      <c r="L158" s="36"/>
      <c r="M158" s="153" t="s">
        <v>3</v>
      </c>
      <c r="N158" s="154" t="s">
        <v>43</v>
      </c>
      <c r="O158" s="56"/>
      <c r="P158" s="155">
        <f t="shared" si="31"/>
        <v>0</v>
      </c>
      <c r="Q158" s="155">
        <v>0</v>
      </c>
      <c r="R158" s="155">
        <f t="shared" si="32"/>
        <v>0</v>
      </c>
      <c r="S158" s="155">
        <v>0</v>
      </c>
      <c r="T158" s="156">
        <f t="shared" si="33"/>
        <v>0</v>
      </c>
      <c r="U158" s="35"/>
      <c r="V158" s="35"/>
      <c r="W158" s="35"/>
      <c r="X158" s="35"/>
      <c r="Y158" s="35"/>
      <c r="Z158" s="35"/>
      <c r="AA158" s="35"/>
      <c r="AB158" s="35"/>
      <c r="AC158" s="35"/>
      <c r="AD158" s="35"/>
      <c r="AE158" s="35"/>
      <c r="AR158" s="157" t="s">
        <v>202</v>
      </c>
      <c r="AT158" s="157" t="s">
        <v>197</v>
      </c>
      <c r="AU158" s="157" t="s">
        <v>109</v>
      </c>
      <c r="AY158" s="20" t="s">
        <v>195</v>
      </c>
      <c r="BE158" s="158">
        <f t="shared" si="34"/>
        <v>0</v>
      </c>
      <c r="BF158" s="158">
        <f t="shared" si="35"/>
        <v>0</v>
      </c>
      <c r="BG158" s="158">
        <f t="shared" si="36"/>
        <v>0</v>
      </c>
      <c r="BH158" s="158">
        <f t="shared" si="37"/>
        <v>0</v>
      </c>
      <c r="BI158" s="158">
        <f t="shared" si="38"/>
        <v>0</v>
      </c>
      <c r="BJ158" s="20" t="s">
        <v>79</v>
      </c>
      <c r="BK158" s="158">
        <f t="shared" si="39"/>
        <v>0</v>
      </c>
      <c r="BL158" s="20" t="s">
        <v>202</v>
      </c>
      <c r="BM158" s="157" t="s">
        <v>858</v>
      </c>
    </row>
    <row r="159" spans="1:65" s="2" customFormat="1" ht="14.45" customHeight="1">
      <c r="A159" s="35"/>
      <c r="B159" s="145"/>
      <c r="C159" s="146" t="s">
        <v>459</v>
      </c>
      <c r="D159" s="146" t="s">
        <v>197</v>
      </c>
      <c r="E159" s="147" t="s">
        <v>7734</v>
      </c>
      <c r="F159" s="148" t="s">
        <v>7735</v>
      </c>
      <c r="G159" s="149" t="s">
        <v>7681</v>
      </c>
      <c r="H159" s="150">
        <v>20</v>
      </c>
      <c r="I159" s="151"/>
      <c r="J159" s="152">
        <f t="shared" si="30"/>
        <v>0</v>
      </c>
      <c r="K159" s="148" t="s">
        <v>3</v>
      </c>
      <c r="L159" s="36"/>
      <c r="M159" s="153" t="s">
        <v>3</v>
      </c>
      <c r="N159" s="154" t="s">
        <v>43</v>
      </c>
      <c r="O159" s="56"/>
      <c r="P159" s="155">
        <f t="shared" si="31"/>
        <v>0</v>
      </c>
      <c r="Q159" s="155">
        <v>0</v>
      </c>
      <c r="R159" s="155">
        <f t="shared" si="32"/>
        <v>0</v>
      </c>
      <c r="S159" s="155">
        <v>0</v>
      </c>
      <c r="T159" s="156">
        <f t="shared" si="33"/>
        <v>0</v>
      </c>
      <c r="U159" s="35"/>
      <c r="V159" s="35"/>
      <c r="W159" s="35"/>
      <c r="X159" s="35"/>
      <c r="Y159" s="35"/>
      <c r="Z159" s="35"/>
      <c r="AA159" s="35"/>
      <c r="AB159" s="35"/>
      <c r="AC159" s="35"/>
      <c r="AD159" s="35"/>
      <c r="AE159" s="35"/>
      <c r="AR159" s="157" t="s">
        <v>202</v>
      </c>
      <c r="AT159" s="157" t="s">
        <v>197</v>
      </c>
      <c r="AU159" s="157" t="s">
        <v>109</v>
      </c>
      <c r="AY159" s="20" t="s">
        <v>195</v>
      </c>
      <c r="BE159" s="158">
        <f t="shared" si="34"/>
        <v>0</v>
      </c>
      <c r="BF159" s="158">
        <f t="shared" si="35"/>
        <v>0</v>
      </c>
      <c r="BG159" s="158">
        <f t="shared" si="36"/>
        <v>0</v>
      </c>
      <c r="BH159" s="158">
        <f t="shared" si="37"/>
        <v>0</v>
      </c>
      <c r="BI159" s="158">
        <f t="shared" si="38"/>
        <v>0</v>
      </c>
      <c r="BJ159" s="20" t="s">
        <v>79</v>
      </c>
      <c r="BK159" s="158">
        <f t="shared" si="39"/>
        <v>0</v>
      </c>
      <c r="BL159" s="20" t="s">
        <v>202</v>
      </c>
      <c r="BM159" s="157" t="s">
        <v>868</v>
      </c>
    </row>
    <row r="160" spans="1:65" s="2" customFormat="1" ht="14.45" customHeight="1">
      <c r="A160" s="35"/>
      <c r="B160" s="145"/>
      <c r="C160" s="146" t="s">
        <v>464</v>
      </c>
      <c r="D160" s="146" t="s">
        <v>197</v>
      </c>
      <c r="E160" s="147" t="s">
        <v>7736</v>
      </c>
      <c r="F160" s="148" t="s">
        <v>7737</v>
      </c>
      <c r="G160" s="149" t="s">
        <v>7681</v>
      </c>
      <c r="H160" s="150">
        <v>10</v>
      </c>
      <c r="I160" s="151"/>
      <c r="J160" s="152">
        <f t="shared" si="30"/>
        <v>0</v>
      </c>
      <c r="K160" s="148" t="s">
        <v>3</v>
      </c>
      <c r="L160" s="36"/>
      <c r="M160" s="153" t="s">
        <v>3</v>
      </c>
      <c r="N160" s="154" t="s">
        <v>43</v>
      </c>
      <c r="O160" s="56"/>
      <c r="P160" s="155">
        <f t="shared" si="31"/>
        <v>0</v>
      </c>
      <c r="Q160" s="155">
        <v>0</v>
      </c>
      <c r="R160" s="155">
        <f t="shared" si="32"/>
        <v>0</v>
      </c>
      <c r="S160" s="155">
        <v>0</v>
      </c>
      <c r="T160" s="156">
        <f t="shared" si="33"/>
        <v>0</v>
      </c>
      <c r="U160" s="35"/>
      <c r="V160" s="35"/>
      <c r="W160" s="35"/>
      <c r="X160" s="35"/>
      <c r="Y160" s="35"/>
      <c r="Z160" s="35"/>
      <c r="AA160" s="35"/>
      <c r="AB160" s="35"/>
      <c r="AC160" s="35"/>
      <c r="AD160" s="35"/>
      <c r="AE160" s="35"/>
      <c r="AR160" s="157" t="s">
        <v>202</v>
      </c>
      <c r="AT160" s="157" t="s">
        <v>197</v>
      </c>
      <c r="AU160" s="157" t="s">
        <v>109</v>
      </c>
      <c r="AY160" s="20" t="s">
        <v>195</v>
      </c>
      <c r="BE160" s="158">
        <f t="shared" si="34"/>
        <v>0</v>
      </c>
      <c r="BF160" s="158">
        <f t="shared" si="35"/>
        <v>0</v>
      </c>
      <c r="BG160" s="158">
        <f t="shared" si="36"/>
        <v>0</v>
      </c>
      <c r="BH160" s="158">
        <f t="shared" si="37"/>
        <v>0</v>
      </c>
      <c r="BI160" s="158">
        <f t="shared" si="38"/>
        <v>0</v>
      </c>
      <c r="BJ160" s="20" t="s">
        <v>79</v>
      </c>
      <c r="BK160" s="158">
        <f t="shared" si="39"/>
        <v>0</v>
      </c>
      <c r="BL160" s="20" t="s">
        <v>202</v>
      </c>
      <c r="BM160" s="157" t="s">
        <v>878</v>
      </c>
    </row>
    <row r="161" spans="1:65" s="2" customFormat="1" ht="14.45" customHeight="1">
      <c r="A161" s="35"/>
      <c r="B161" s="145"/>
      <c r="C161" s="146" t="s">
        <v>471</v>
      </c>
      <c r="D161" s="146" t="s">
        <v>197</v>
      </c>
      <c r="E161" s="147" t="s">
        <v>7738</v>
      </c>
      <c r="F161" s="148" t="s">
        <v>7739</v>
      </c>
      <c r="G161" s="149" t="s">
        <v>7681</v>
      </c>
      <c r="H161" s="150">
        <v>20</v>
      </c>
      <c r="I161" s="151"/>
      <c r="J161" s="152">
        <f t="shared" si="30"/>
        <v>0</v>
      </c>
      <c r="K161" s="148" t="s">
        <v>3</v>
      </c>
      <c r="L161" s="36"/>
      <c r="M161" s="153" t="s">
        <v>3</v>
      </c>
      <c r="N161" s="154" t="s">
        <v>43</v>
      </c>
      <c r="O161" s="56"/>
      <c r="P161" s="155">
        <f t="shared" si="31"/>
        <v>0</v>
      </c>
      <c r="Q161" s="155">
        <v>0</v>
      </c>
      <c r="R161" s="155">
        <f t="shared" si="32"/>
        <v>0</v>
      </c>
      <c r="S161" s="155">
        <v>0</v>
      </c>
      <c r="T161" s="156">
        <f t="shared" si="33"/>
        <v>0</v>
      </c>
      <c r="U161" s="35"/>
      <c r="V161" s="35"/>
      <c r="W161" s="35"/>
      <c r="X161" s="35"/>
      <c r="Y161" s="35"/>
      <c r="Z161" s="35"/>
      <c r="AA161" s="35"/>
      <c r="AB161" s="35"/>
      <c r="AC161" s="35"/>
      <c r="AD161" s="35"/>
      <c r="AE161" s="35"/>
      <c r="AR161" s="157" t="s">
        <v>202</v>
      </c>
      <c r="AT161" s="157" t="s">
        <v>197</v>
      </c>
      <c r="AU161" s="157" t="s">
        <v>109</v>
      </c>
      <c r="AY161" s="20" t="s">
        <v>195</v>
      </c>
      <c r="BE161" s="158">
        <f t="shared" si="34"/>
        <v>0</v>
      </c>
      <c r="BF161" s="158">
        <f t="shared" si="35"/>
        <v>0</v>
      </c>
      <c r="BG161" s="158">
        <f t="shared" si="36"/>
        <v>0</v>
      </c>
      <c r="BH161" s="158">
        <f t="shared" si="37"/>
        <v>0</v>
      </c>
      <c r="BI161" s="158">
        <f t="shared" si="38"/>
        <v>0</v>
      </c>
      <c r="BJ161" s="20" t="s">
        <v>79</v>
      </c>
      <c r="BK161" s="158">
        <f t="shared" si="39"/>
        <v>0</v>
      </c>
      <c r="BL161" s="20" t="s">
        <v>202</v>
      </c>
      <c r="BM161" s="157" t="s">
        <v>913</v>
      </c>
    </row>
    <row r="162" spans="1:65" s="2" customFormat="1" ht="14.45" customHeight="1">
      <c r="A162" s="35"/>
      <c r="B162" s="145"/>
      <c r="C162" s="146" t="s">
        <v>476</v>
      </c>
      <c r="D162" s="146" t="s">
        <v>197</v>
      </c>
      <c r="E162" s="147" t="s">
        <v>7740</v>
      </c>
      <c r="F162" s="148" t="s">
        <v>7741</v>
      </c>
      <c r="G162" s="149" t="s">
        <v>4903</v>
      </c>
      <c r="H162" s="150">
        <v>2</v>
      </c>
      <c r="I162" s="151"/>
      <c r="J162" s="152">
        <f t="shared" si="30"/>
        <v>0</v>
      </c>
      <c r="K162" s="148" t="s">
        <v>3</v>
      </c>
      <c r="L162" s="36"/>
      <c r="M162" s="153" t="s">
        <v>3</v>
      </c>
      <c r="N162" s="154" t="s">
        <v>43</v>
      </c>
      <c r="O162" s="56"/>
      <c r="P162" s="155">
        <f t="shared" si="31"/>
        <v>0</v>
      </c>
      <c r="Q162" s="155">
        <v>0</v>
      </c>
      <c r="R162" s="155">
        <f t="shared" si="32"/>
        <v>0</v>
      </c>
      <c r="S162" s="155">
        <v>0</v>
      </c>
      <c r="T162" s="156">
        <f t="shared" si="33"/>
        <v>0</v>
      </c>
      <c r="U162" s="35"/>
      <c r="V162" s="35"/>
      <c r="W162" s="35"/>
      <c r="X162" s="35"/>
      <c r="Y162" s="35"/>
      <c r="Z162" s="35"/>
      <c r="AA162" s="35"/>
      <c r="AB162" s="35"/>
      <c r="AC162" s="35"/>
      <c r="AD162" s="35"/>
      <c r="AE162" s="35"/>
      <c r="AR162" s="157" t="s">
        <v>202</v>
      </c>
      <c r="AT162" s="157" t="s">
        <v>197</v>
      </c>
      <c r="AU162" s="157" t="s">
        <v>109</v>
      </c>
      <c r="AY162" s="20" t="s">
        <v>195</v>
      </c>
      <c r="BE162" s="158">
        <f t="shared" si="34"/>
        <v>0</v>
      </c>
      <c r="BF162" s="158">
        <f t="shared" si="35"/>
        <v>0</v>
      </c>
      <c r="BG162" s="158">
        <f t="shared" si="36"/>
        <v>0</v>
      </c>
      <c r="BH162" s="158">
        <f t="shared" si="37"/>
        <v>0</v>
      </c>
      <c r="BI162" s="158">
        <f t="shared" si="38"/>
        <v>0</v>
      </c>
      <c r="BJ162" s="20" t="s">
        <v>79</v>
      </c>
      <c r="BK162" s="158">
        <f t="shared" si="39"/>
        <v>0</v>
      </c>
      <c r="BL162" s="20" t="s">
        <v>202</v>
      </c>
      <c r="BM162" s="157" t="s">
        <v>967</v>
      </c>
    </row>
    <row r="163" spans="1:65" s="2" customFormat="1" ht="14.45" customHeight="1">
      <c r="A163" s="35"/>
      <c r="B163" s="145"/>
      <c r="C163" s="146" t="s">
        <v>481</v>
      </c>
      <c r="D163" s="146" t="s">
        <v>197</v>
      </c>
      <c r="E163" s="147" t="s">
        <v>7742</v>
      </c>
      <c r="F163" s="148" t="s">
        <v>7687</v>
      </c>
      <c r="G163" s="149" t="s">
        <v>7688</v>
      </c>
      <c r="H163" s="150">
        <v>28</v>
      </c>
      <c r="I163" s="151"/>
      <c r="J163" s="152">
        <f t="shared" si="30"/>
        <v>0</v>
      </c>
      <c r="K163" s="148" t="s">
        <v>3</v>
      </c>
      <c r="L163" s="36"/>
      <c r="M163" s="153" t="s">
        <v>3</v>
      </c>
      <c r="N163" s="154" t="s">
        <v>43</v>
      </c>
      <c r="O163" s="56"/>
      <c r="P163" s="155">
        <f t="shared" si="31"/>
        <v>0</v>
      </c>
      <c r="Q163" s="155">
        <v>0</v>
      </c>
      <c r="R163" s="155">
        <f t="shared" si="32"/>
        <v>0</v>
      </c>
      <c r="S163" s="155">
        <v>0</v>
      </c>
      <c r="T163" s="156">
        <f t="shared" si="33"/>
        <v>0</v>
      </c>
      <c r="U163" s="35"/>
      <c r="V163" s="35"/>
      <c r="W163" s="35"/>
      <c r="X163" s="35"/>
      <c r="Y163" s="35"/>
      <c r="Z163" s="35"/>
      <c r="AA163" s="35"/>
      <c r="AB163" s="35"/>
      <c r="AC163" s="35"/>
      <c r="AD163" s="35"/>
      <c r="AE163" s="35"/>
      <c r="AR163" s="157" t="s">
        <v>202</v>
      </c>
      <c r="AT163" s="157" t="s">
        <v>197</v>
      </c>
      <c r="AU163" s="157" t="s">
        <v>109</v>
      </c>
      <c r="AY163" s="20" t="s">
        <v>195</v>
      </c>
      <c r="BE163" s="158">
        <f t="shared" si="34"/>
        <v>0</v>
      </c>
      <c r="BF163" s="158">
        <f t="shared" si="35"/>
        <v>0</v>
      </c>
      <c r="BG163" s="158">
        <f t="shared" si="36"/>
        <v>0</v>
      </c>
      <c r="BH163" s="158">
        <f t="shared" si="37"/>
        <v>0</v>
      </c>
      <c r="BI163" s="158">
        <f t="shared" si="38"/>
        <v>0</v>
      </c>
      <c r="BJ163" s="20" t="s">
        <v>79</v>
      </c>
      <c r="BK163" s="158">
        <f t="shared" si="39"/>
        <v>0</v>
      </c>
      <c r="BL163" s="20" t="s">
        <v>202</v>
      </c>
      <c r="BM163" s="157" t="s">
        <v>977</v>
      </c>
    </row>
    <row r="164" spans="1:65" s="2" customFormat="1" ht="14.45" customHeight="1">
      <c r="A164" s="35"/>
      <c r="B164" s="145"/>
      <c r="C164" s="146" t="s">
        <v>489</v>
      </c>
      <c r="D164" s="146" t="s">
        <v>197</v>
      </c>
      <c r="E164" s="147" t="s">
        <v>7743</v>
      </c>
      <c r="F164" s="148" t="s">
        <v>7744</v>
      </c>
      <c r="G164" s="149" t="s">
        <v>7688</v>
      </c>
      <c r="H164" s="150">
        <v>9</v>
      </c>
      <c r="I164" s="151"/>
      <c r="J164" s="152">
        <f t="shared" si="30"/>
        <v>0</v>
      </c>
      <c r="K164" s="148" t="s">
        <v>3</v>
      </c>
      <c r="L164" s="36"/>
      <c r="M164" s="153" t="s">
        <v>3</v>
      </c>
      <c r="N164" s="154" t="s">
        <v>43</v>
      </c>
      <c r="O164" s="56"/>
      <c r="P164" s="155">
        <f t="shared" si="31"/>
        <v>0</v>
      </c>
      <c r="Q164" s="155">
        <v>0</v>
      </c>
      <c r="R164" s="155">
        <f t="shared" si="32"/>
        <v>0</v>
      </c>
      <c r="S164" s="155">
        <v>0</v>
      </c>
      <c r="T164" s="156">
        <f t="shared" si="33"/>
        <v>0</v>
      </c>
      <c r="U164" s="35"/>
      <c r="V164" s="35"/>
      <c r="W164" s="35"/>
      <c r="X164" s="35"/>
      <c r="Y164" s="35"/>
      <c r="Z164" s="35"/>
      <c r="AA164" s="35"/>
      <c r="AB164" s="35"/>
      <c r="AC164" s="35"/>
      <c r="AD164" s="35"/>
      <c r="AE164" s="35"/>
      <c r="AR164" s="157" t="s">
        <v>202</v>
      </c>
      <c r="AT164" s="157" t="s">
        <v>197</v>
      </c>
      <c r="AU164" s="157" t="s">
        <v>109</v>
      </c>
      <c r="AY164" s="20" t="s">
        <v>195</v>
      </c>
      <c r="BE164" s="158">
        <f t="shared" si="34"/>
        <v>0</v>
      </c>
      <c r="BF164" s="158">
        <f t="shared" si="35"/>
        <v>0</v>
      </c>
      <c r="BG164" s="158">
        <f t="shared" si="36"/>
        <v>0</v>
      </c>
      <c r="BH164" s="158">
        <f t="shared" si="37"/>
        <v>0</v>
      </c>
      <c r="BI164" s="158">
        <f t="shared" si="38"/>
        <v>0</v>
      </c>
      <c r="BJ164" s="20" t="s">
        <v>79</v>
      </c>
      <c r="BK164" s="158">
        <f t="shared" si="39"/>
        <v>0</v>
      </c>
      <c r="BL164" s="20" t="s">
        <v>202</v>
      </c>
      <c r="BM164" s="157" t="s">
        <v>1023</v>
      </c>
    </row>
    <row r="165" spans="1:65" s="2" customFormat="1" ht="14.45" customHeight="1">
      <c r="A165" s="35"/>
      <c r="B165" s="145"/>
      <c r="C165" s="146" t="s">
        <v>494</v>
      </c>
      <c r="D165" s="146" t="s">
        <v>197</v>
      </c>
      <c r="E165" s="147" t="s">
        <v>7745</v>
      </c>
      <c r="F165" s="148" t="s">
        <v>7746</v>
      </c>
      <c r="G165" s="149" t="s">
        <v>7681</v>
      </c>
      <c r="H165" s="150">
        <v>59</v>
      </c>
      <c r="I165" s="151"/>
      <c r="J165" s="152">
        <f t="shared" si="30"/>
        <v>0</v>
      </c>
      <c r="K165" s="148" t="s">
        <v>3</v>
      </c>
      <c r="L165" s="36"/>
      <c r="M165" s="153" t="s">
        <v>3</v>
      </c>
      <c r="N165" s="154" t="s">
        <v>43</v>
      </c>
      <c r="O165" s="56"/>
      <c r="P165" s="155">
        <f t="shared" si="31"/>
        <v>0</v>
      </c>
      <c r="Q165" s="155">
        <v>0</v>
      </c>
      <c r="R165" s="155">
        <f t="shared" si="32"/>
        <v>0</v>
      </c>
      <c r="S165" s="155">
        <v>0</v>
      </c>
      <c r="T165" s="156">
        <f t="shared" si="33"/>
        <v>0</v>
      </c>
      <c r="U165" s="35"/>
      <c r="V165" s="35"/>
      <c r="W165" s="35"/>
      <c r="X165" s="35"/>
      <c r="Y165" s="35"/>
      <c r="Z165" s="35"/>
      <c r="AA165" s="35"/>
      <c r="AB165" s="35"/>
      <c r="AC165" s="35"/>
      <c r="AD165" s="35"/>
      <c r="AE165" s="35"/>
      <c r="AR165" s="157" t="s">
        <v>202</v>
      </c>
      <c r="AT165" s="157" t="s">
        <v>197</v>
      </c>
      <c r="AU165" s="157" t="s">
        <v>109</v>
      </c>
      <c r="AY165" s="20" t="s">
        <v>195</v>
      </c>
      <c r="BE165" s="158">
        <f t="shared" si="34"/>
        <v>0</v>
      </c>
      <c r="BF165" s="158">
        <f t="shared" si="35"/>
        <v>0</v>
      </c>
      <c r="BG165" s="158">
        <f t="shared" si="36"/>
        <v>0</v>
      </c>
      <c r="BH165" s="158">
        <f t="shared" si="37"/>
        <v>0</v>
      </c>
      <c r="BI165" s="158">
        <f t="shared" si="38"/>
        <v>0</v>
      </c>
      <c r="BJ165" s="20" t="s">
        <v>79</v>
      </c>
      <c r="BK165" s="158">
        <f t="shared" si="39"/>
        <v>0</v>
      </c>
      <c r="BL165" s="20" t="s">
        <v>202</v>
      </c>
      <c r="BM165" s="157" t="s">
        <v>1042</v>
      </c>
    </row>
    <row r="166" spans="1:65" s="2" customFormat="1" ht="14.45" customHeight="1">
      <c r="A166" s="35"/>
      <c r="B166" s="145"/>
      <c r="C166" s="146" t="s">
        <v>501</v>
      </c>
      <c r="D166" s="146" t="s">
        <v>197</v>
      </c>
      <c r="E166" s="147" t="s">
        <v>7747</v>
      </c>
      <c r="F166" s="148" t="s">
        <v>7748</v>
      </c>
      <c r="G166" s="149" t="s">
        <v>7681</v>
      </c>
      <c r="H166" s="150">
        <v>13</v>
      </c>
      <c r="I166" s="151"/>
      <c r="J166" s="152">
        <f t="shared" si="30"/>
        <v>0</v>
      </c>
      <c r="K166" s="148" t="s">
        <v>3</v>
      </c>
      <c r="L166" s="36"/>
      <c r="M166" s="153" t="s">
        <v>3</v>
      </c>
      <c r="N166" s="154" t="s">
        <v>43</v>
      </c>
      <c r="O166" s="56"/>
      <c r="P166" s="155">
        <f t="shared" si="31"/>
        <v>0</v>
      </c>
      <c r="Q166" s="155">
        <v>0</v>
      </c>
      <c r="R166" s="155">
        <f t="shared" si="32"/>
        <v>0</v>
      </c>
      <c r="S166" s="155">
        <v>0</v>
      </c>
      <c r="T166" s="156">
        <f t="shared" si="33"/>
        <v>0</v>
      </c>
      <c r="U166" s="35"/>
      <c r="V166" s="35"/>
      <c r="W166" s="35"/>
      <c r="X166" s="35"/>
      <c r="Y166" s="35"/>
      <c r="Z166" s="35"/>
      <c r="AA166" s="35"/>
      <c r="AB166" s="35"/>
      <c r="AC166" s="35"/>
      <c r="AD166" s="35"/>
      <c r="AE166" s="35"/>
      <c r="AR166" s="157" t="s">
        <v>202</v>
      </c>
      <c r="AT166" s="157" t="s">
        <v>197</v>
      </c>
      <c r="AU166" s="157" t="s">
        <v>109</v>
      </c>
      <c r="AY166" s="20" t="s">
        <v>195</v>
      </c>
      <c r="BE166" s="158">
        <f t="shared" si="34"/>
        <v>0</v>
      </c>
      <c r="BF166" s="158">
        <f t="shared" si="35"/>
        <v>0</v>
      </c>
      <c r="BG166" s="158">
        <f t="shared" si="36"/>
        <v>0</v>
      </c>
      <c r="BH166" s="158">
        <f t="shared" si="37"/>
        <v>0</v>
      </c>
      <c r="BI166" s="158">
        <f t="shared" si="38"/>
        <v>0</v>
      </c>
      <c r="BJ166" s="20" t="s">
        <v>79</v>
      </c>
      <c r="BK166" s="158">
        <f t="shared" si="39"/>
        <v>0</v>
      </c>
      <c r="BL166" s="20" t="s">
        <v>202</v>
      </c>
      <c r="BM166" s="157" t="s">
        <v>1053</v>
      </c>
    </row>
    <row r="167" spans="1:65" s="2" customFormat="1" ht="14.45" customHeight="1">
      <c r="A167" s="35"/>
      <c r="B167" s="145"/>
      <c r="C167" s="146" t="s">
        <v>508</v>
      </c>
      <c r="D167" s="146" t="s">
        <v>197</v>
      </c>
      <c r="E167" s="147" t="s">
        <v>7749</v>
      </c>
      <c r="F167" s="148" t="s">
        <v>7750</v>
      </c>
      <c r="G167" s="149" t="s">
        <v>7681</v>
      </c>
      <c r="H167" s="150">
        <v>10</v>
      </c>
      <c r="I167" s="151"/>
      <c r="J167" s="152">
        <f t="shared" si="30"/>
        <v>0</v>
      </c>
      <c r="K167" s="148" t="s">
        <v>3</v>
      </c>
      <c r="L167" s="36"/>
      <c r="M167" s="153" t="s">
        <v>3</v>
      </c>
      <c r="N167" s="154" t="s">
        <v>43</v>
      </c>
      <c r="O167" s="56"/>
      <c r="P167" s="155">
        <f t="shared" si="31"/>
        <v>0</v>
      </c>
      <c r="Q167" s="155">
        <v>0</v>
      </c>
      <c r="R167" s="155">
        <f t="shared" si="32"/>
        <v>0</v>
      </c>
      <c r="S167" s="155">
        <v>0</v>
      </c>
      <c r="T167" s="156">
        <f t="shared" si="33"/>
        <v>0</v>
      </c>
      <c r="U167" s="35"/>
      <c r="V167" s="35"/>
      <c r="W167" s="35"/>
      <c r="X167" s="35"/>
      <c r="Y167" s="35"/>
      <c r="Z167" s="35"/>
      <c r="AA167" s="35"/>
      <c r="AB167" s="35"/>
      <c r="AC167" s="35"/>
      <c r="AD167" s="35"/>
      <c r="AE167" s="35"/>
      <c r="AR167" s="157" t="s">
        <v>202</v>
      </c>
      <c r="AT167" s="157" t="s">
        <v>197</v>
      </c>
      <c r="AU167" s="157" t="s">
        <v>109</v>
      </c>
      <c r="AY167" s="20" t="s">
        <v>195</v>
      </c>
      <c r="BE167" s="158">
        <f t="shared" si="34"/>
        <v>0</v>
      </c>
      <c r="BF167" s="158">
        <f t="shared" si="35"/>
        <v>0</v>
      </c>
      <c r="BG167" s="158">
        <f t="shared" si="36"/>
        <v>0</v>
      </c>
      <c r="BH167" s="158">
        <f t="shared" si="37"/>
        <v>0</v>
      </c>
      <c r="BI167" s="158">
        <f t="shared" si="38"/>
        <v>0</v>
      </c>
      <c r="BJ167" s="20" t="s">
        <v>79</v>
      </c>
      <c r="BK167" s="158">
        <f t="shared" si="39"/>
        <v>0</v>
      </c>
      <c r="BL167" s="20" t="s">
        <v>202</v>
      </c>
      <c r="BM167" s="157" t="s">
        <v>1068</v>
      </c>
    </row>
    <row r="168" spans="1:65" s="2" customFormat="1" ht="14.45" customHeight="1">
      <c r="A168" s="35"/>
      <c r="B168" s="145"/>
      <c r="C168" s="146" t="s">
        <v>517</v>
      </c>
      <c r="D168" s="146" t="s">
        <v>197</v>
      </c>
      <c r="E168" s="147" t="s">
        <v>7751</v>
      </c>
      <c r="F168" s="148" t="s">
        <v>7752</v>
      </c>
      <c r="G168" s="149" t="s">
        <v>7681</v>
      </c>
      <c r="H168" s="150">
        <v>4</v>
      </c>
      <c r="I168" s="151"/>
      <c r="J168" s="152">
        <f t="shared" si="30"/>
        <v>0</v>
      </c>
      <c r="K168" s="148" t="s">
        <v>3</v>
      </c>
      <c r="L168" s="36"/>
      <c r="M168" s="153" t="s">
        <v>3</v>
      </c>
      <c r="N168" s="154" t="s">
        <v>43</v>
      </c>
      <c r="O168" s="56"/>
      <c r="P168" s="155">
        <f t="shared" si="31"/>
        <v>0</v>
      </c>
      <c r="Q168" s="155">
        <v>0</v>
      </c>
      <c r="R168" s="155">
        <f t="shared" si="32"/>
        <v>0</v>
      </c>
      <c r="S168" s="155">
        <v>0</v>
      </c>
      <c r="T168" s="156">
        <f t="shared" si="33"/>
        <v>0</v>
      </c>
      <c r="U168" s="35"/>
      <c r="V168" s="35"/>
      <c r="W168" s="35"/>
      <c r="X168" s="35"/>
      <c r="Y168" s="35"/>
      <c r="Z168" s="35"/>
      <c r="AA168" s="35"/>
      <c r="AB168" s="35"/>
      <c r="AC168" s="35"/>
      <c r="AD168" s="35"/>
      <c r="AE168" s="35"/>
      <c r="AR168" s="157" t="s">
        <v>202</v>
      </c>
      <c r="AT168" s="157" t="s">
        <v>197</v>
      </c>
      <c r="AU168" s="157" t="s">
        <v>109</v>
      </c>
      <c r="AY168" s="20" t="s">
        <v>195</v>
      </c>
      <c r="BE168" s="158">
        <f t="shared" si="34"/>
        <v>0</v>
      </c>
      <c r="BF168" s="158">
        <f t="shared" si="35"/>
        <v>0</v>
      </c>
      <c r="BG168" s="158">
        <f t="shared" si="36"/>
        <v>0</v>
      </c>
      <c r="BH168" s="158">
        <f t="shared" si="37"/>
        <v>0</v>
      </c>
      <c r="BI168" s="158">
        <f t="shared" si="38"/>
        <v>0</v>
      </c>
      <c r="BJ168" s="20" t="s">
        <v>79</v>
      </c>
      <c r="BK168" s="158">
        <f t="shared" si="39"/>
        <v>0</v>
      </c>
      <c r="BL168" s="20" t="s">
        <v>202</v>
      </c>
      <c r="BM168" s="157" t="s">
        <v>1097</v>
      </c>
    </row>
    <row r="169" spans="1:65" s="2" customFormat="1" ht="14.45" customHeight="1">
      <c r="A169" s="35"/>
      <c r="B169" s="145"/>
      <c r="C169" s="146" t="s">
        <v>522</v>
      </c>
      <c r="D169" s="146" t="s">
        <v>197</v>
      </c>
      <c r="E169" s="147" t="s">
        <v>7753</v>
      </c>
      <c r="F169" s="148" t="s">
        <v>7692</v>
      </c>
      <c r="G169" s="149" t="s">
        <v>7681</v>
      </c>
      <c r="H169" s="150">
        <v>4</v>
      </c>
      <c r="I169" s="151"/>
      <c r="J169" s="152">
        <f t="shared" si="30"/>
        <v>0</v>
      </c>
      <c r="K169" s="148" t="s">
        <v>3</v>
      </c>
      <c r="L169" s="36"/>
      <c r="M169" s="153" t="s">
        <v>3</v>
      </c>
      <c r="N169" s="154" t="s">
        <v>43</v>
      </c>
      <c r="O169" s="56"/>
      <c r="P169" s="155">
        <f t="shared" si="31"/>
        <v>0</v>
      </c>
      <c r="Q169" s="155">
        <v>0</v>
      </c>
      <c r="R169" s="155">
        <f t="shared" si="32"/>
        <v>0</v>
      </c>
      <c r="S169" s="155">
        <v>0</v>
      </c>
      <c r="T169" s="156">
        <f t="shared" si="33"/>
        <v>0</v>
      </c>
      <c r="U169" s="35"/>
      <c r="V169" s="35"/>
      <c r="W169" s="35"/>
      <c r="X169" s="35"/>
      <c r="Y169" s="35"/>
      <c r="Z169" s="35"/>
      <c r="AA169" s="35"/>
      <c r="AB169" s="35"/>
      <c r="AC169" s="35"/>
      <c r="AD169" s="35"/>
      <c r="AE169" s="35"/>
      <c r="AR169" s="157" t="s">
        <v>202</v>
      </c>
      <c r="AT169" s="157" t="s">
        <v>197</v>
      </c>
      <c r="AU169" s="157" t="s">
        <v>109</v>
      </c>
      <c r="AY169" s="20" t="s">
        <v>195</v>
      </c>
      <c r="BE169" s="158">
        <f t="shared" si="34"/>
        <v>0</v>
      </c>
      <c r="BF169" s="158">
        <f t="shared" si="35"/>
        <v>0</v>
      </c>
      <c r="BG169" s="158">
        <f t="shared" si="36"/>
        <v>0</v>
      </c>
      <c r="BH169" s="158">
        <f t="shared" si="37"/>
        <v>0</v>
      </c>
      <c r="BI169" s="158">
        <f t="shared" si="38"/>
        <v>0</v>
      </c>
      <c r="BJ169" s="20" t="s">
        <v>79</v>
      </c>
      <c r="BK169" s="158">
        <f t="shared" si="39"/>
        <v>0</v>
      </c>
      <c r="BL169" s="20" t="s">
        <v>202</v>
      </c>
      <c r="BM169" s="157" t="s">
        <v>1120</v>
      </c>
    </row>
    <row r="170" spans="1:65" s="2" customFormat="1" ht="14.45" customHeight="1">
      <c r="A170" s="35"/>
      <c r="B170" s="145"/>
      <c r="C170" s="146" t="s">
        <v>542</v>
      </c>
      <c r="D170" s="146" t="s">
        <v>197</v>
      </c>
      <c r="E170" s="147" t="s">
        <v>7751</v>
      </c>
      <c r="F170" s="148" t="s">
        <v>7752</v>
      </c>
      <c r="G170" s="149" t="s">
        <v>7681</v>
      </c>
      <c r="H170" s="150">
        <v>2</v>
      </c>
      <c r="I170" s="151"/>
      <c r="J170" s="152">
        <f t="shared" si="30"/>
        <v>0</v>
      </c>
      <c r="K170" s="148" t="s">
        <v>3</v>
      </c>
      <c r="L170" s="36"/>
      <c r="M170" s="153" t="s">
        <v>3</v>
      </c>
      <c r="N170" s="154" t="s">
        <v>43</v>
      </c>
      <c r="O170" s="56"/>
      <c r="P170" s="155">
        <f t="shared" si="31"/>
        <v>0</v>
      </c>
      <c r="Q170" s="155">
        <v>0</v>
      </c>
      <c r="R170" s="155">
        <f t="shared" si="32"/>
        <v>0</v>
      </c>
      <c r="S170" s="155">
        <v>0</v>
      </c>
      <c r="T170" s="156">
        <f t="shared" si="33"/>
        <v>0</v>
      </c>
      <c r="U170" s="35"/>
      <c r="V170" s="35"/>
      <c r="W170" s="35"/>
      <c r="X170" s="35"/>
      <c r="Y170" s="35"/>
      <c r="Z170" s="35"/>
      <c r="AA170" s="35"/>
      <c r="AB170" s="35"/>
      <c r="AC170" s="35"/>
      <c r="AD170" s="35"/>
      <c r="AE170" s="35"/>
      <c r="AR170" s="157" t="s">
        <v>202</v>
      </c>
      <c r="AT170" s="157" t="s">
        <v>197</v>
      </c>
      <c r="AU170" s="157" t="s">
        <v>109</v>
      </c>
      <c r="AY170" s="20" t="s">
        <v>195</v>
      </c>
      <c r="BE170" s="158">
        <f t="shared" si="34"/>
        <v>0</v>
      </c>
      <c r="BF170" s="158">
        <f t="shared" si="35"/>
        <v>0</v>
      </c>
      <c r="BG170" s="158">
        <f t="shared" si="36"/>
        <v>0</v>
      </c>
      <c r="BH170" s="158">
        <f t="shared" si="37"/>
        <v>0</v>
      </c>
      <c r="BI170" s="158">
        <f t="shared" si="38"/>
        <v>0</v>
      </c>
      <c r="BJ170" s="20" t="s">
        <v>79</v>
      </c>
      <c r="BK170" s="158">
        <f t="shared" si="39"/>
        <v>0</v>
      </c>
      <c r="BL170" s="20" t="s">
        <v>202</v>
      </c>
      <c r="BM170" s="157" t="s">
        <v>1129</v>
      </c>
    </row>
    <row r="171" spans="1:65" s="2" customFormat="1" ht="14.45" customHeight="1">
      <c r="A171" s="35"/>
      <c r="B171" s="145"/>
      <c r="C171" s="146" t="s">
        <v>624</v>
      </c>
      <c r="D171" s="146" t="s">
        <v>197</v>
      </c>
      <c r="E171" s="147" t="s">
        <v>7695</v>
      </c>
      <c r="F171" s="148" t="s">
        <v>7696</v>
      </c>
      <c r="G171" s="149" t="s">
        <v>7681</v>
      </c>
      <c r="H171" s="150">
        <v>25</v>
      </c>
      <c r="I171" s="151"/>
      <c r="J171" s="152">
        <f t="shared" si="30"/>
        <v>0</v>
      </c>
      <c r="K171" s="148" t="s">
        <v>3</v>
      </c>
      <c r="L171" s="36"/>
      <c r="M171" s="153" t="s">
        <v>3</v>
      </c>
      <c r="N171" s="154" t="s">
        <v>43</v>
      </c>
      <c r="O171" s="56"/>
      <c r="P171" s="155">
        <f t="shared" si="31"/>
        <v>0</v>
      </c>
      <c r="Q171" s="155">
        <v>0</v>
      </c>
      <c r="R171" s="155">
        <f t="shared" si="32"/>
        <v>0</v>
      </c>
      <c r="S171" s="155">
        <v>0</v>
      </c>
      <c r="T171" s="156">
        <f t="shared" si="33"/>
        <v>0</v>
      </c>
      <c r="U171" s="35"/>
      <c r="V171" s="35"/>
      <c r="W171" s="35"/>
      <c r="X171" s="35"/>
      <c r="Y171" s="35"/>
      <c r="Z171" s="35"/>
      <c r="AA171" s="35"/>
      <c r="AB171" s="35"/>
      <c r="AC171" s="35"/>
      <c r="AD171" s="35"/>
      <c r="AE171" s="35"/>
      <c r="AR171" s="157" t="s">
        <v>202</v>
      </c>
      <c r="AT171" s="157" t="s">
        <v>197</v>
      </c>
      <c r="AU171" s="157" t="s">
        <v>109</v>
      </c>
      <c r="AY171" s="20" t="s">
        <v>195</v>
      </c>
      <c r="BE171" s="158">
        <f t="shared" si="34"/>
        <v>0</v>
      </c>
      <c r="BF171" s="158">
        <f t="shared" si="35"/>
        <v>0</v>
      </c>
      <c r="BG171" s="158">
        <f t="shared" si="36"/>
        <v>0</v>
      </c>
      <c r="BH171" s="158">
        <f t="shared" si="37"/>
        <v>0</v>
      </c>
      <c r="BI171" s="158">
        <f t="shared" si="38"/>
        <v>0</v>
      </c>
      <c r="BJ171" s="20" t="s">
        <v>79</v>
      </c>
      <c r="BK171" s="158">
        <f t="shared" si="39"/>
        <v>0</v>
      </c>
      <c r="BL171" s="20" t="s">
        <v>202</v>
      </c>
      <c r="BM171" s="157" t="s">
        <v>1137</v>
      </c>
    </row>
    <row r="172" spans="1:65" s="2" customFormat="1" ht="14.45" customHeight="1">
      <c r="A172" s="35"/>
      <c r="B172" s="145"/>
      <c r="C172" s="146" t="s">
        <v>701</v>
      </c>
      <c r="D172" s="146" t="s">
        <v>197</v>
      </c>
      <c r="E172" s="147" t="s">
        <v>7754</v>
      </c>
      <c r="F172" s="148" t="s">
        <v>7698</v>
      </c>
      <c r="G172" s="149" t="s">
        <v>7681</v>
      </c>
      <c r="H172" s="150">
        <v>8</v>
      </c>
      <c r="I172" s="151"/>
      <c r="J172" s="152">
        <f t="shared" si="30"/>
        <v>0</v>
      </c>
      <c r="K172" s="148" t="s">
        <v>3</v>
      </c>
      <c r="L172" s="36"/>
      <c r="M172" s="153" t="s">
        <v>3</v>
      </c>
      <c r="N172" s="154" t="s">
        <v>43</v>
      </c>
      <c r="O172" s="56"/>
      <c r="P172" s="155">
        <f t="shared" si="31"/>
        <v>0</v>
      </c>
      <c r="Q172" s="155">
        <v>0</v>
      </c>
      <c r="R172" s="155">
        <f t="shared" si="32"/>
        <v>0</v>
      </c>
      <c r="S172" s="155">
        <v>0</v>
      </c>
      <c r="T172" s="156">
        <f t="shared" si="33"/>
        <v>0</v>
      </c>
      <c r="U172" s="35"/>
      <c r="V172" s="35"/>
      <c r="W172" s="35"/>
      <c r="X172" s="35"/>
      <c r="Y172" s="35"/>
      <c r="Z172" s="35"/>
      <c r="AA172" s="35"/>
      <c r="AB172" s="35"/>
      <c r="AC172" s="35"/>
      <c r="AD172" s="35"/>
      <c r="AE172" s="35"/>
      <c r="AR172" s="157" t="s">
        <v>202</v>
      </c>
      <c r="AT172" s="157" t="s">
        <v>197</v>
      </c>
      <c r="AU172" s="157" t="s">
        <v>109</v>
      </c>
      <c r="AY172" s="20" t="s">
        <v>195</v>
      </c>
      <c r="BE172" s="158">
        <f t="shared" si="34"/>
        <v>0</v>
      </c>
      <c r="BF172" s="158">
        <f t="shared" si="35"/>
        <v>0</v>
      </c>
      <c r="BG172" s="158">
        <f t="shared" si="36"/>
        <v>0</v>
      </c>
      <c r="BH172" s="158">
        <f t="shared" si="37"/>
        <v>0</v>
      </c>
      <c r="BI172" s="158">
        <f t="shared" si="38"/>
        <v>0</v>
      </c>
      <c r="BJ172" s="20" t="s">
        <v>79</v>
      </c>
      <c r="BK172" s="158">
        <f t="shared" si="39"/>
        <v>0</v>
      </c>
      <c r="BL172" s="20" t="s">
        <v>202</v>
      </c>
      <c r="BM172" s="157" t="s">
        <v>1152</v>
      </c>
    </row>
    <row r="173" spans="1:65" s="2" customFormat="1" ht="14.45" customHeight="1">
      <c r="A173" s="35"/>
      <c r="B173" s="145"/>
      <c r="C173" s="146" t="s">
        <v>705</v>
      </c>
      <c r="D173" s="146" t="s">
        <v>197</v>
      </c>
      <c r="E173" s="147" t="s">
        <v>7755</v>
      </c>
      <c r="F173" s="148" t="s">
        <v>7700</v>
      </c>
      <c r="G173" s="149" t="s">
        <v>7688</v>
      </c>
      <c r="H173" s="150">
        <v>70</v>
      </c>
      <c r="I173" s="151"/>
      <c r="J173" s="152">
        <f t="shared" si="30"/>
        <v>0</v>
      </c>
      <c r="K173" s="148" t="s">
        <v>3</v>
      </c>
      <c r="L173" s="36"/>
      <c r="M173" s="153" t="s">
        <v>3</v>
      </c>
      <c r="N173" s="154" t="s">
        <v>43</v>
      </c>
      <c r="O173" s="56"/>
      <c r="P173" s="155">
        <f t="shared" si="31"/>
        <v>0</v>
      </c>
      <c r="Q173" s="155">
        <v>0</v>
      </c>
      <c r="R173" s="155">
        <f t="shared" si="32"/>
        <v>0</v>
      </c>
      <c r="S173" s="155">
        <v>0</v>
      </c>
      <c r="T173" s="156">
        <f t="shared" si="33"/>
        <v>0</v>
      </c>
      <c r="U173" s="35"/>
      <c r="V173" s="35"/>
      <c r="W173" s="35"/>
      <c r="X173" s="35"/>
      <c r="Y173" s="35"/>
      <c r="Z173" s="35"/>
      <c r="AA173" s="35"/>
      <c r="AB173" s="35"/>
      <c r="AC173" s="35"/>
      <c r="AD173" s="35"/>
      <c r="AE173" s="35"/>
      <c r="AR173" s="157" t="s">
        <v>202</v>
      </c>
      <c r="AT173" s="157" t="s">
        <v>197</v>
      </c>
      <c r="AU173" s="157" t="s">
        <v>109</v>
      </c>
      <c r="AY173" s="20" t="s">
        <v>195</v>
      </c>
      <c r="BE173" s="158">
        <f t="shared" si="34"/>
        <v>0</v>
      </c>
      <c r="BF173" s="158">
        <f t="shared" si="35"/>
        <v>0</v>
      </c>
      <c r="BG173" s="158">
        <f t="shared" si="36"/>
        <v>0</v>
      </c>
      <c r="BH173" s="158">
        <f t="shared" si="37"/>
        <v>0</v>
      </c>
      <c r="BI173" s="158">
        <f t="shared" si="38"/>
        <v>0</v>
      </c>
      <c r="BJ173" s="20" t="s">
        <v>79</v>
      </c>
      <c r="BK173" s="158">
        <f t="shared" si="39"/>
        <v>0</v>
      </c>
      <c r="BL173" s="20" t="s">
        <v>202</v>
      </c>
      <c r="BM173" s="157" t="s">
        <v>1163</v>
      </c>
    </row>
    <row r="174" spans="1:65" s="2" customFormat="1" ht="14.45" customHeight="1">
      <c r="A174" s="35"/>
      <c r="B174" s="145"/>
      <c r="C174" s="146" t="s">
        <v>714</v>
      </c>
      <c r="D174" s="146" t="s">
        <v>197</v>
      </c>
      <c r="E174" s="147" t="s">
        <v>7756</v>
      </c>
      <c r="F174" s="148" t="s">
        <v>7757</v>
      </c>
      <c r="G174" s="149" t="s">
        <v>7688</v>
      </c>
      <c r="H174" s="150">
        <v>39</v>
      </c>
      <c r="I174" s="151"/>
      <c r="J174" s="152">
        <f t="shared" si="30"/>
        <v>0</v>
      </c>
      <c r="K174" s="148" t="s">
        <v>3</v>
      </c>
      <c r="L174" s="36"/>
      <c r="M174" s="153" t="s">
        <v>3</v>
      </c>
      <c r="N174" s="154" t="s">
        <v>43</v>
      </c>
      <c r="O174" s="56"/>
      <c r="P174" s="155">
        <f t="shared" si="31"/>
        <v>0</v>
      </c>
      <c r="Q174" s="155">
        <v>0</v>
      </c>
      <c r="R174" s="155">
        <f t="shared" si="32"/>
        <v>0</v>
      </c>
      <c r="S174" s="155">
        <v>0</v>
      </c>
      <c r="T174" s="156">
        <f t="shared" si="33"/>
        <v>0</v>
      </c>
      <c r="U174" s="35"/>
      <c r="V174" s="35"/>
      <c r="W174" s="35"/>
      <c r="X174" s="35"/>
      <c r="Y174" s="35"/>
      <c r="Z174" s="35"/>
      <c r="AA174" s="35"/>
      <c r="AB174" s="35"/>
      <c r="AC174" s="35"/>
      <c r="AD174" s="35"/>
      <c r="AE174" s="35"/>
      <c r="AR174" s="157" t="s">
        <v>202</v>
      </c>
      <c r="AT174" s="157" t="s">
        <v>197</v>
      </c>
      <c r="AU174" s="157" t="s">
        <v>109</v>
      </c>
      <c r="AY174" s="20" t="s">
        <v>195</v>
      </c>
      <c r="BE174" s="158">
        <f t="shared" si="34"/>
        <v>0</v>
      </c>
      <c r="BF174" s="158">
        <f t="shared" si="35"/>
        <v>0</v>
      </c>
      <c r="BG174" s="158">
        <f t="shared" si="36"/>
        <v>0</v>
      </c>
      <c r="BH174" s="158">
        <f t="shared" si="37"/>
        <v>0</v>
      </c>
      <c r="BI174" s="158">
        <f t="shared" si="38"/>
        <v>0</v>
      </c>
      <c r="BJ174" s="20" t="s">
        <v>79</v>
      </c>
      <c r="BK174" s="158">
        <f t="shared" si="39"/>
        <v>0</v>
      </c>
      <c r="BL174" s="20" t="s">
        <v>202</v>
      </c>
      <c r="BM174" s="157" t="s">
        <v>1173</v>
      </c>
    </row>
    <row r="175" spans="1:65" s="2" customFormat="1" ht="24.2" customHeight="1">
      <c r="A175" s="35"/>
      <c r="B175" s="145"/>
      <c r="C175" s="146" t="s">
        <v>718</v>
      </c>
      <c r="D175" s="146" t="s">
        <v>197</v>
      </c>
      <c r="E175" s="147" t="s">
        <v>7703</v>
      </c>
      <c r="F175" s="148" t="s">
        <v>7704</v>
      </c>
      <c r="G175" s="149" t="s">
        <v>7688</v>
      </c>
      <c r="H175" s="150">
        <v>4</v>
      </c>
      <c r="I175" s="151"/>
      <c r="J175" s="152">
        <f t="shared" si="30"/>
        <v>0</v>
      </c>
      <c r="K175" s="148" t="s">
        <v>3</v>
      </c>
      <c r="L175" s="36"/>
      <c r="M175" s="153" t="s">
        <v>3</v>
      </c>
      <c r="N175" s="154" t="s">
        <v>43</v>
      </c>
      <c r="O175" s="56"/>
      <c r="P175" s="155">
        <f t="shared" si="31"/>
        <v>0</v>
      </c>
      <c r="Q175" s="155">
        <v>0</v>
      </c>
      <c r="R175" s="155">
        <f t="shared" si="32"/>
        <v>0</v>
      </c>
      <c r="S175" s="155">
        <v>0</v>
      </c>
      <c r="T175" s="156">
        <f t="shared" si="33"/>
        <v>0</v>
      </c>
      <c r="U175" s="35"/>
      <c r="V175" s="35"/>
      <c r="W175" s="35"/>
      <c r="X175" s="35"/>
      <c r="Y175" s="35"/>
      <c r="Z175" s="35"/>
      <c r="AA175" s="35"/>
      <c r="AB175" s="35"/>
      <c r="AC175" s="35"/>
      <c r="AD175" s="35"/>
      <c r="AE175" s="35"/>
      <c r="AR175" s="157" t="s">
        <v>202</v>
      </c>
      <c r="AT175" s="157" t="s">
        <v>197</v>
      </c>
      <c r="AU175" s="157" t="s">
        <v>109</v>
      </c>
      <c r="AY175" s="20" t="s">
        <v>195</v>
      </c>
      <c r="BE175" s="158">
        <f t="shared" si="34"/>
        <v>0</v>
      </c>
      <c r="BF175" s="158">
        <f t="shared" si="35"/>
        <v>0</v>
      </c>
      <c r="BG175" s="158">
        <f t="shared" si="36"/>
        <v>0</v>
      </c>
      <c r="BH175" s="158">
        <f t="shared" si="37"/>
        <v>0</v>
      </c>
      <c r="BI175" s="158">
        <f t="shared" si="38"/>
        <v>0</v>
      </c>
      <c r="BJ175" s="20" t="s">
        <v>79</v>
      </c>
      <c r="BK175" s="158">
        <f t="shared" si="39"/>
        <v>0</v>
      </c>
      <c r="BL175" s="20" t="s">
        <v>202</v>
      </c>
      <c r="BM175" s="157" t="s">
        <v>1181</v>
      </c>
    </row>
    <row r="176" spans="1:65" s="2" customFormat="1" ht="29.25">
      <c r="A176" s="35"/>
      <c r="B176" s="36"/>
      <c r="C176" s="35"/>
      <c r="D176" s="159" t="s">
        <v>5137</v>
      </c>
      <c r="E176" s="35"/>
      <c r="F176" s="160" t="s">
        <v>7705</v>
      </c>
      <c r="G176" s="35"/>
      <c r="H176" s="35"/>
      <c r="I176" s="161"/>
      <c r="J176" s="35"/>
      <c r="K176" s="35"/>
      <c r="L176" s="36"/>
      <c r="M176" s="162"/>
      <c r="N176" s="163"/>
      <c r="O176" s="56"/>
      <c r="P176" s="56"/>
      <c r="Q176" s="56"/>
      <c r="R176" s="56"/>
      <c r="S176" s="56"/>
      <c r="T176" s="57"/>
      <c r="U176" s="35"/>
      <c r="V176" s="35"/>
      <c r="W176" s="35"/>
      <c r="X176" s="35"/>
      <c r="Y176" s="35"/>
      <c r="Z176" s="35"/>
      <c r="AA176" s="35"/>
      <c r="AB176" s="35"/>
      <c r="AC176" s="35"/>
      <c r="AD176" s="35"/>
      <c r="AE176" s="35"/>
      <c r="AT176" s="20" t="s">
        <v>5137</v>
      </c>
      <c r="AU176" s="20" t="s">
        <v>109</v>
      </c>
    </row>
    <row r="177" spans="1:65" s="2" customFormat="1" ht="14.45" customHeight="1">
      <c r="A177" s="35"/>
      <c r="B177" s="145"/>
      <c r="C177" s="146" t="s">
        <v>725</v>
      </c>
      <c r="D177" s="146" t="s">
        <v>197</v>
      </c>
      <c r="E177" s="147" t="s">
        <v>7758</v>
      </c>
      <c r="F177" s="148" t="s">
        <v>7707</v>
      </c>
      <c r="G177" s="149" t="s">
        <v>4995</v>
      </c>
      <c r="H177" s="150">
        <v>1</v>
      </c>
      <c r="I177" s="151"/>
      <c r="J177" s="152">
        <f>ROUND(I177*H177,2)</f>
        <v>0</v>
      </c>
      <c r="K177" s="148" t="s">
        <v>3</v>
      </c>
      <c r="L177" s="36"/>
      <c r="M177" s="153" t="s">
        <v>3</v>
      </c>
      <c r="N177" s="154" t="s">
        <v>43</v>
      </c>
      <c r="O177" s="56"/>
      <c r="P177" s="155">
        <f>O177*H177</f>
        <v>0</v>
      </c>
      <c r="Q177" s="155">
        <v>0</v>
      </c>
      <c r="R177" s="155">
        <f>Q177*H177</f>
        <v>0</v>
      </c>
      <c r="S177" s="155">
        <v>0</v>
      </c>
      <c r="T177" s="156">
        <f>S177*H177</f>
        <v>0</v>
      </c>
      <c r="U177" s="35"/>
      <c r="V177" s="35"/>
      <c r="W177" s="35"/>
      <c r="X177" s="35"/>
      <c r="Y177" s="35"/>
      <c r="Z177" s="35"/>
      <c r="AA177" s="35"/>
      <c r="AB177" s="35"/>
      <c r="AC177" s="35"/>
      <c r="AD177" s="35"/>
      <c r="AE177" s="35"/>
      <c r="AR177" s="157" t="s">
        <v>202</v>
      </c>
      <c r="AT177" s="157" t="s">
        <v>197</v>
      </c>
      <c r="AU177" s="157" t="s">
        <v>109</v>
      </c>
      <c r="AY177" s="20" t="s">
        <v>195</v>
      </c>
      <c r="BE177" s="158">
        <f>IF(N177="základní",J177,0)</f>
        <v>0</v>
      </c>
      <c r="BF177" s="158">
        <f>IF(N177="snížená",J177,0)</f>
        <v>0</v>
      </c>
      <c r="BG177" s="158">
        <f>IF(N177="zákl. přenesená",J177,0)</f>
        <v>0</v>
      </c>
      <c r="BH177" s="158">
        <f>IF(N177="sníž. přenesená",J177,0)</f>
        <v>0</v>
      </c>
      <c r="BI177" s="158">
        <f>IF(N177="nulová",J177,0)</f>
        <v>0</v>
      </c>
      <c r="BJ177" s="20" t="s">
        <v>79</v>
      </c>
      <c r="BK177" s="158">
        <f>ROUND(I177*H177,2)</f>
        <v>0</v>
      </c>
      <c r="BL177" s="20" t="s">
        <v>202</v>
      </c>
      <c r="BM177" s="157" t="s">
        <v>1191</v>
      </c>
    </row>
    <row r="178" spans="1:65" s="2" customFormat="1" ht="14.45" customHeight="1">
      <c r="A178" s="35"/>
      <c r="B178" s="145"/>
      <c r="C178" s="146" t="s">
        <v>731</v>
      </c>
      <c r="D178" s="146" t="s">
        <v>197</v>
      </c>
      <c r="E178" s="147" t="s">
        <v>7759</v>
      </c>
      <c r="F178" s="148" t="s">
        <v>7709</v>
      </c>
      <c r="G178" s="149" t="s">
        <v>4995</v>
      </c>
      <c r="H178" s="150">
        <v>1</v>
      </c>
      <c r="I178" s="151"/>
      <c r="J178" s="152">
        <f>ROUND(I178*H178,2)</f>
        <v>0</v>
      </c>
      <c r="K178" s="148" t="s">
        <v>3</v>
      </c>
      <c r="L178" s="36"/>
      <c r="M178" s="153" t="s">
        <v>3</v>
      </c>
      <c r="N178" s="154" t="s">
        <v>43</v>
      </c>
      <c r="O178" s="56"/>
      <c r="P178" s="155">
        <f>O178*H178</f>
        <v>0</v>
      </c>
      <c r="Q178" s="155">
        <v>0</v>
      </c>
      <c r="R178" s="155">
        <f>Q178*H178</f>
        <v>0</v>
      </c>
      <c r="S178" s="155">
        <v>0</v>
      </c>
      <c r="T178" s="156">
        <f>S178*H178</f>
        <v>0</v>
      </c>
      <c r="U178" s="35"/>
      <c r="V178" s="35"/>
      <c r="W178" s="35"/>
      <c r="X178" s="35"/>
      <c r="Y178" s="35"/>
      <c r="Z178" s="35"/>
      <c r="AA178" s="35"/>
      <c r="AB178" s="35"/>
      <c r="AC178" s="35"/>
      <c r="AD178" s="35"/>
      <c r="AE178" s="35"/>
      <c r="AR178" s="157" t="s">
        <v>202</v>
      </c>
      <c r="AT178" s="157" t="s">
        <v>197</v>
      </c>
      <c r="AU178" s="157" t="s">
        <v>109</v>
      </c>
      <c r="AY178" s="20" t="s">
        <v>195</v>
      </c>
      <c r="BE178" s="158">
        <f>IF(N178="základní",J178,0)</f>
        <v>0</v>
      </c>
      <c r="BF178" s="158">
        <f>IF(N178="snížená",J178,0)</f>
        <v>0</v>
      </c>
      <c r="BG178" s="158">
        <f>IF(N178="zákl. přenesená",J178,0)</f>
        <v>0</v>
      </c>
      <c r="BH178" s="158">
        <f>IF(N178="sníž. přenesená",J178,0)</f>
        <v>0</v>
      </c>
      <c r="BI178" s="158">
        <f>IF(N178="nulová",J178,0)</f>
        <v>0</v>
      </c>
      <c r="BJ178" s="20" t="s">
        <v>79</v>
      </c>
      <c r="BK178" s="158">
        <f>ROUND(I178*H178,2)</f>
        <v>0</v>
      </c>
      <c r="BL178" s="20" t="s">
        <v>202</v>
      </c>
      <c r="BM178" s="157" t="s">
        <v>1199</v>
      </c>
    </row>
    <row r="179" spans="1:65" s="12" customFormat="1" ht="20.85" customHeight="1">
      <c r="B179" s="132"/>
      <c r="D179" s="133" t="s">
        <v>71</v>
      </c>
      <c r="E179" s="143" t="s">
        <v>4934</v>
      </c>
      <c r="F179" s="143" t="s">
        <v>7760</v>
      </c>
      <c r="I179" s="135"/>
      <c r="J179" s="144">
        <f>BK179</f>
        <v>0</v>
      </c>
      <c r="L179" s="132"/>
      <c r="M179" s="137"/>
      <c r="N179" s="138"/>
      <c r="O179" s="138"/>
      <c r="P179" s="139">
        <f>SUM(P180:P225)</f>
        <v>0</v>
      </c>
      <c r="Q179" s="138"/>
      <c r="R179" s="139">
        <f>SUM(R180:R225)</f>
        <v>0</v>
      </c>
      <c r="S179" s="138"/>
      <c r="T179" s="140">
        <f>SUM(T180:T225)</f>
        <v>0</v>
      </c>
      <c r="AR179" s="133" t="s">
        <v>79</v>
      </c>
      <c r="AT179" s="141" t="s">
        <v>71</v>
      </c>
      <c r="AU179" s="141" t="s">
        <v>81</v>
      </c>
      <c r="AY179" s="133" t="s">
        <v>195</v>
      </c>
      <c r="BK179" s="142">
        <f>SUM(BK180:BK225)</f>
        <v>0</v>
      </c>
    </row>
    <row r="180" spans="1:65" s="2" customFormat="1" ht="24.2" customHeight="1">
      <c r="A180" s="35"/>
      <c r="B180" s="145"/>
      <c r="C180" s="146" t="s">
        <v>736</v>
      </c>
      <c r="D180" s="146" t="s">
        <v>197</v>
      </c>
      <c r="E180" s="147" t="s">
        <v>7761</v>
      </c>
      <c r="F180" s="148" t="s">
        <v>7762</v>
      </c>
      <c r="G180" s="149" t="s">
        <v>4903</v>
      </c>
      <c r="H180" s="150">
        <v>1</v>
      </c>
      <c r="I180" s="151"/>
      <c r="J180" s="152">
        <f>ROUND(I180*H180,2)</f>
        <v>0</v>
      </c>
      <c r="K180" s="148" t="s">
        <v>3</v>
      </c>
      <c r="L180" s="36"/>
      <c r="M180" s="153" t="s">
        <v>3</v>
      </c>
      <c r="N180" s="154" t="s">
        <v>43</v>
      </c>
      <c r="O180" s="56"/>
      <c r="P180" s="155">
        <f>O180*H180</f>
        <v>0</v>
      </c>
      <c r="Q180" s="155">
        <v>0</v>
      </c>
      <c r="R180" s="155">
        <f>Q180*H180</f>
        <v>0</v>
      </c>
      <c r="S180" s="155">
        <v>0</v>
      </c>
      <c r="T180" s="156">
        <f>S180*H180</f>
        <v>0</v>
      </c>
      <c r="U180" s="35"/>
      <c r="V180" s="35"/>
      <c r="W180" s="35"/>
      <c r="X180" s="35"/>
      <c r="Y180" s="35"/>
      <c r="Z180" s="35"/>
      <c r="AA180" s="35"/>
      <c r="AB180" s="35"/>
      <c r="AC180" s="35"/>
      <c r="AD180" s="35"/>
      <c r="AE180" s="35"/>
      <c r="AR180" s="157" t="s">
        <v>202</v>
      </c>
      <c r="AT180" s="157" t="s">
        <v>197</v>
      </c>
      <c r="AU180" s="157" t="s">
        <v>109</v>
      </c>
      <c r="AY180" s="20" t="s">
        <v>195</v>
      </c>
      <c r="BE180" s="158">
        <f>IF(N180="základní",J180,0)</f>
        <v>0</v>
      </c>
      <c r="BF180" s="158">
        <f>IF(N180="snížená",J180,0)</f>
        <v>0</v>
      </c>
      <c r="BG180" s="158">
        <f>IF(N180="zákl. přenesená",J180,0)</f>
        <v>0</v>
      </c>
      <c r="BH180" s="158">
        <f>IF(N180="sníž. přenesená",J180,0)</f>
        <v>0</v>
      </c>
      <c r="BI180" s="158">
        <f>IF(N180="nulová",J180,0)</f>
        <v>0</v>
      </c>
      <c r="BJ180" s="20" t="s">
        <v>79</v>
      </c>
      <c r="BK180" s="158">
        <f>ROUND(I180*H180,2)</f>
        <v>0</v>
      </c>
      <c r="BL180" s="20" t="s">
        <v>202</v>
      </c>
      <c r="BM180" s="157" t="s">
        <v>1213</v>
      </c>
    </row>
    <row r="181" spans="1:65" s="2" customFormat="1" ht="107.25">
      <c r="A181" s="35"/>
      <c r="B181" s="36"/>
      <c r="C181" s="35"/>
      <c r="D181" s="159" t="s">
        <v>5137</v>
      </c>
      <c r="E181" s="35"/>
      <c r="F181" s="160" t="s">
        <v>7763</v>
      </c>
      <c r="G181" s="35"/>
      <c r="H181" s="35"/>
      <c r="I181" s="161"/>
      <c r="J181" s="35"/>
      <c r="K181" s="35"/>
      <c r="L181" s="36"/>
      <c r="M181" s="162"/>
      <c r="N181" s="163"/>
      <c r="O181" s="56"/>
      <c r="P181" s="56"/>
      <c r="Q181" s="56"/>
      <c r="R181" s="56"/>
      <c r="S181" s="56"/>
      <c r="T181" s="57"/>
      <c r="U181" s="35"/>
      <c r="V181" s="35"/>
      <c r="W181" s="35"/>
      <c r="X181" s="35"/>
      <c r="Y181" s="35"/>
      <c r="Z181" s="35"/>
      <c r="AA181" s="35"/>
      <c r="AB181" s="35"/>
      <c r="AC181" s="35"/>
      <c r="AD181" s="35"/>
      <c r="AE181" s="35"/>
      <c r="AT181" s="20" t="s">
        <v>5137</v>
      </c>
      <c r="AU181" s="20" t="s">
        <v>109</v>
      </c>
    </row>
    <row r="182" spans="1:65" s="2" customFormat="1" ht="14.45" customHeight="1">
      <c r="A182" s="35"/>
      <c r="B182" s="145"/>
      <c r="C182" s="146" t="s">
        <v>740</v>
      </c>
      <c r="D182" s="146" t="s">
        <v>197</v>
      </c>
      <c r="E182" s="147" t="s">
        <v>7764</v>
      </c>
      <c r="F182" s="148" t="s">
        <v>7765</v>
      </c>
      <c r="G182" s="149" t="s">
        <v>4903</v>
      </c>
      <c r="H182" s="150">
        <v>1</v>
      </c>
      <c r="I182" s="151"/>
      <c r="J182" s="152">
        <f t="shared" ref="J182:J196" si="40">ROUND(I182*H182,2)</f>
        <v>0</v>
      </c>
      <c r="K182" s="148" t="s">
        <v>3</v>
      </c>
      <c r="L182" s="36"/>
      <c r="M182" s="153" t="s">
        <v>3</v>
      </c>
      <c r="N182" s="154" t="s">
        <v>43</v>
      </c>
      <c r="O182" s="56"/>
      <c r="P182" s="155">
        <f t="shared" ref="P182:P196" si="41">O182*H182</f>
        <v>0</v>
      </c>
      <c r="Q182" s="155">
        <v>0</v>
      </c>
      <c r="R182" s="155">
        <f t="shared" ref="R182:R196" si="42">Q182*H182</f>
        <v>0</v>
      </c>
      <c r="S182" s="155">
        <v>0</v>
      </c>
      <c r="T182" s="156">
        <f t="shared" ref="T182:T196" si="43">S182*H182</f>
        <v>0</v>
      </c>
      <c r="U182" s="35"/>
      <c r="V182" s="35"/>
      <c r="W182" s="35"/>
      <c r="X182" s="35"/>
      <c r="Y182" s="35"/>
      <c r="Z182" s="35"/>
      <c r="AA182" s="35"/>
      <c r="AB182" s="35"/>
      <c r="AC182" s="35"/>
      <c r="AD182" s="35"/>
      <c r="AE182" s="35"/>
      <c r="AR182" s="157" t="s">
        <v>202</v>
      </c>
      <c r="AT182" s="157" t="s">
        <v>197</v>
      </c>
      <c r="AU182" s="157" t="s">
        <v>109</v>
      </c>
      <c r="AY182" s="20" t="s">
        <v>195</v>
      </c>
      <c r="BE182" s="158">
        <f t="shared" ref="BE182:BE196" si="44">IF(N182="základní",J182,0)</f>
        <v>0</v>
      </c>
      <c r="BF182" s="158">
        <f t="shared" ref="BF182:BF196" si="45">IF(N182="snížená",J182,0)</f>
        <v>0</v>
      </c>
      <c r="BG182" s="158">
        <f t="shared" ref="BG182:BG196" si="46">IF(N182="zákl. přenesená",J182,0)</f>
        <v>0</v>
      </c>
      <c r="BH182" s="158">
        <f t="shared" ref="BH182:BH196" si="47">IF(N182="sníž. přenesená",J182,0)</f>
        <v>0</v>
      </c>
      <c r="BI182" s="158">
        <f t="shared" ref="BI182:BI196" si="48">IF(N182="nulová",J182,0)</f>
        <v>0</v>
      </c>
      <c r="BJ182" s="20" t="s">
        <v>79</v>
      </c>
      <c r="BK182" s="158">
        <f t="shared" ref="BK182:BK196" si="49">ROUND(I182*H182,2)</f>
        <v>0</v>
      </c>
      <c r="BL182" s="20" t="s">
        <v>202</v>
      </c>
      <c r="BM182" s="157" t="s">
        <v>1222</v>
      </c>
    </row>
    <row r="183" spans="1:65" s="2" customFormat="1" ht="14.45" customHeight="1">
      <c r="A183" s="35"/>
      <c r="B183" s="145"/>
      <c r="C183" s="146" t="s">
        <v>744</v>
      </c>
      <c r="D183" s="146" t="s">
        <v>197</v>
      </c>
      <c r="E183" s="147" t="s">
        <v>7766</v>
      </c>
      <c r="F183" s="148" t="s">
        <v>7767</v>
      </c>
      <c r="G183" s="149" t="s">
        <v>4903</v>
      </c>
      <c r="H183" s="150">
        <v>20</v>
      </c>
      <c r="I183" s="151"/>
      <c r="J183" s="152">
        <f t="shared" si="40"/>
        <v>0</v>
      </c>
      <c r="K183" s="148" t="s">
        <v>3</v>
      </c>
      <c r="L183" s="36"/>
      <c r="M183" s="153" t="s">
        <v>3</v>
      </c>
      <c r="N183" s="154" t="s">
        <v>43</v>
      </c>
      <c r="O183" s="56"/>
      <c r="P183" s="155">
        <f t="shared" si="41"/>
        <v>0</v>
      </c>
      <c r="Q183" s="155">
        <v>0</v>
      </c>
      <c r="R183" s="155">
        <f t="shared" si="42"/>
        <v>0</v>
      </c>
      <c r="S183" s="155">
        <v>0</v>
      </c>
      <c r="T183" s="156">
        <f t="shared" si="43"/>
        <v>0</v>
      </c>
      <c r="U183" s="35"/>
      <c r="V183" s="35"/>
      <c r="W183" s="35"/>
      <c r="X183" s="35"/>
      <c r="Y183" s="35"/>
      <c r="Z183" s="35"/>
      <c r="AA183" s="35"/>
      <c r="AB183" s="35"/>
      <c r="AC183" s="35"/>
      <c r="AD183" s="35"/>
      <c r="AE183" s="35"/>
      <c r="AR183" s="157" t="s">
        <v>202</v>
      </c>
      <c r="AT183" s="157" t="s">
        <v>197</v>
      </c>
      <c r="AU183" s="157" t="s">
        <v>109</v>
      </c>
      <c r="AY183" s="20" t="s">
        <v>195</v>
      </c>
      <c r="BE183" s="158">
        <f t="shared" si="44"/>
        <v>0</v>
      </c>
      <c r="BF183" s="158">
        <f t="shared" si="45"/>
        <v>0</v>
      </c>
      <c r="BG183" s="158">
        <f t="shared" si="46"/>
        <v>0</v>
      </c>
      <c r="BH183" s="158">
        <f t="shared" si="47"/>
        <v>0</v>
      </c>
      <c r="BI183" s="158">
        <f t="shared" si="48"/>
        <v>0</v>
      </c>
      <c r="BJ183" s="20" t="s">
        <v>79</v>
      </c>
      <c r="BK183" s="158">
        <f t="shared" si="49"/>
        <v>0</v>
      </c>
      <c r="BL183" s="20" t="s">
        <v>202</v>
      </c>
      <c r="BM183" s="157" t="s">
        <v>1233</v>
      </c>
    </row>
    <row r="184" spans="1:65" s="2" customFormat="1" ht="24.2" customHeight="1">
      <c r="A184" s="35"/>
      <c r="B184" s="145"/>
      <c r="C184" s="146" t="s">
        <v>749</v>
      </c>
      <c r="D184" s="146" t="s">
        <v>197</v>
      </c>
      <c r="E184" s="147" t="s">
        <v>7768</v>
      </c>
      <c r="F184" s="148" t="s">
        <v>7769</v>
      </c>
      <c r="G184" s="149" t="s">
        <v>4903</v>
      </c>
      <c r="H184" s="150">
        <v>1</v>
      </c>
      <c r="I184" s="151"/>
      <c r="J184" s="152">
        <f t="shared" si="40"/>
        <v>0</v>
      </c>
      <c r="K184" s="148" t="s">
        <v>3</v>
      </c>
      <c r="L184" s="36"/>
      <c r="M184" s="153" t="s">
        <v>3</v>
      </c>
      <c r="N184" s="154" t="s">
        <v>43</v>
      </c>
      <c r="O184" s="56"/>
      <c r="P184" s="155">
        <f t="shared" si="41"/>
        <v>0</v>
      </c>
      <c r="Q184" s="155">
        <v>0</v>
      </c>
      <c r="R184" s="155">
        <f t="shared" si="42"/>
        <v>0</v>
      </c>
      <c r="S184" s="155">
        <v>0</v>
      </c>
      <c r="T184" s="156">
        <f t="shared" si="43"/>
        <v>0</v>
      </c>
      <c r="U184" s="35"/>
      <c r="V184" s="35"/>
      <c r="W184" s="35"/>
      <c r="X184" s="35"/>
      <c r="Y184" s="35"/>
      <c r="Z184" s="35"/>
      <c r="AA184" s="35"/>
      <c r="AB184" s="35"/>
      <c r="AC184" s="35"/>
      <c r="AD184" s="35"/>
      <c r="AE184" s="35"/>
      <c r="AR184" s="157" t="s">
        <v>202</v>
      </c>
      <c r="AT184" s="157" t="s">
        <v>197</v>
      </c>
      <c r="AU184" s="157" t="s">
        <v>109</v>
      </c>
      <c r="AY184" s="20" t="s">
        <v>195</v>
      </c>
      <c r="BE184" s="158">
        <f t="shared" si="44"/>
        <v>0</v>
      </c>
      <c r="BF184" s="158">
        <f t="shared" si="45"/>
        <v>0</v>
      </c>
      <c r="BG184" s="158">
        <f t="shared" si="46"/>
        <v>0</v>
      </c>
      <c r="BH184" s="158">
        <f t="shared" si="47"/>
        <v>0</v>
      </c>
      <c r="BI184" s="158">
        <f t="shared" si="48"/>
        <v>0</v>
      </c>
      <c r="BJ184" s="20" t="s">
        <v>79</v>
      </c>
      <c r="BK184" s="158">
        <f t="shared" si="49"/>
        <v>0</v>
      </c>
      <c r="BL184" s="20" t="s">
        <v>202</v>
      </c>
      <c r="BM184" s="157" t="s">
        <v>1259</v>
      </c>
    </row>
    <row r="185" spans="1:65" s="2" customFormat="1" ht="14.45" customHeight="1">
      <c r="A185" s="35"/>
      <c r="B185" s="145"/>
      <c r="C185" s="146" t="s">
        <v>753</v>
      </c>
      <c r="D185" s="146" t="s">
        <v>197</v>
      </c>
      <c r="E185" s="147" t="s">
        <v>7770</v>
      </c>
      <c r="F185" s="148" t="s">
        <v>7771</v>
      </c>
      <c r="G185" s="149" t="s">
        <v>4903</v>
      </c>
      <c r="H185" s="150">
        <v>1</v>
      </c>
      <c r="I185" s="151"/>
      <c r="J185" s="152">
        <f t="shared" si="40"/>
        <v>0</v>
      </c>
      <c r="K185" s="148" t="s">
        <v>3</v>
      </c>
      <c r="L185" s="36"/>
      <c r="M185" s="153" t="s">
        <v>3</v>
      </c>
      <c r="N185" s="154" t="s">
        <v>43</v>
      </c>
      <c r="O185" s="56"/>
      <c r="P185" s="155">
        <f t="shared" si="41"/>
        <v>0</v>
      </c>
      <c r="Q185" s="155">
        <v>0</v>
      </c>
      <c r="R185" s="155">
        <f t="shared" si="42"/>
        <v>0</v>
      </c>
      <c r="S185" s="155">
        <v>0</v>
      </c>
      <c r="T185" s="156">
        <f t="shared" si="43"/>
        <v>0</v>
      </c>
      <c r="U185" s="35"/>
      <c r="V185" s="35"/>
      <c r="W185" s="35"/>
      <c r="X185" s="35"/>
      <c r="Y185" s="35"/>
      <c r="Z185" s="35"/>
      <c r="AA185" s="35"/>
      <c r="AB185" s="35"/>
      <c r="AC185" s="35"/>
      <c r="AD185" s="35"/>
      <c r="AE185" s="35"/>
      <c r="AR185" s="157" t="s">
        <v>202</v>
      </c>
      <c r="AT185" s="157" t="s">
        <v>197</v>
      </c>
      <c r="AU185" s="157" t="s">
        <v>109</v>
      </c>
      <c r="AY185" s="20" t="s">
        <v>195</v>
      </c>
      <c r="BE185" s="158">
        <f t="shared" si="44"/>
        <v>0</v>
      </c>
      <c r="BF185" s="158">
        <f t="shared" si="45"/>
        <v>0</v>
      </c>
      <c r="BG185" s="158">
        <f t="shared" si="46"/>
        <v>0</v>
      </c>
      <c r="BH185" s="158">
        <f t="shared" si="47"/>
        <v>0</v>
      </c>
      <c r="BI185" s="158">
        <f t="shared" si="48"/>
        <v>0</v>
      </c>
      <c r="BJ185" s="20" t="s">
        <v>79</v>
      </c>
      <c r="BK185" s="158">
        <f t="shared" si="49"/>
        <v>0</v>
      </c>
      <c r="BL185" s="20" t="s">
        <v>202</v>
      </c>
      <c r="BM185" s="157" t="s">
        <v>1296</v>
      </c>
    </row>
    <row r="186" spans="1:65" s="2" customFormat="1" ht="24.2" customHeight="1">
      <c r="A186" s="35"/>
      <c r="B186" s="145"/>
      <c r="C186" s="146" t="s">
        <v>758</v>
      </c>
      <c r="D186" s="146" t="s">
        <v>197</v>
      </c>
      <c r="E186" s="147" t="s">
        <v>7772</v>
      </c>
      <c r="F186" s="148" t="s">
        <v>7773</v>
      </c>
      <c r="G186" s="149" t="s">
        <v>4903</v>
      </c>
      <c r="H186" s="150">
        <v>2</v>
      </c>
      <c r="I186" s="151"/>
      <c r="J186" s="152">
        <f t="shared" si="40"/>
        <v>0</v>
      </c>
      <c r="K186" s="148" t="s">
        <v>3</v>
      </c>
      <c r="L186" s="36"/>
      <c r="M186" s="153" t="s">
        <v>3</v>
      </c>
      <c r="N186" s="154" t="s">
        <v>43</v>
      </c>
      <c r="O186" s="56"/>
      <c r="P186" s="155">
        <f t="shared" si="41"/>
        <v>0</v>
      </c>
      <c r="Q186" s="155">
        <v>0</v>
      </c>
      <c r="R186" s="155">
        <f t="shared" si="42"/>
        <v>0</v>
      </c>
      <c r="S186" s="155">
        <v>0</v>
      </c>
      <c r="T186" s="156">
        <f t="shared" si="43"/>
        <v>0</v>
      </c>
      <c r="U186" s="35"/>
      <c r="V186" s="35"/>
      <c r="W186" s="35"/>
      <c r="X186" s="35"/>
      <c r="Y186" s="35"/>
      <c r="Z186" s="35"/>
      <c r="AA186" s="35"/>
      <c r="AB186" s="35"/>
      <c r="AC186" s="35"/>
      <c r="AD186" s="35"/>
      <c r="AE186" s="35"/>
      <c r="AR186" s="157" t="s">
        <v>202</v>
      </c>
      <c r="AT186" s="157" t="s">
        <v>197</v>
      </c>
      <c r="AU186" s="157" t="s">
        <v>109</v>
      </c>
      <c r="AY186" s="20" t="s">
        <v>195</v>
      </c>
      <c r="BE186" s="158">
        <f t="shared" si="44"/>
        <v>0</v>
      </c>
      <c r="BF186" s="158">
        <f t="shared" si="45"/>
        <v>0</v>
      </c>
      <c r="BG186" s="158">
        <f t="shared" si="46"/>
        <v>0</v>
      </c>
      <c r="BH186" s="158">
        <f t="shared" si="47"/>
        <v>0</v>
      </c>
      <c r="BI186" s="158">
        <f t="shared" si="48"/>
        <v>0</v>
      </c>
      <c r="BJ186" s="20" t="s">
        <v>79</v>
      </c>
      <c r="BK186" s="158">
        <f t="shared" si="49"/>
        <v>0</v>
      </c>
      <c r="BL186" s="20" t="s">
        <v>202</v>
      </c>
      <c r="BM186" s="157" t="s">
        <v>1306</v>
      </c>
    </row>
    <row r="187" spans="1:65" s="2" customFormat="1" ht="24.2" customHeight="1">
      <c r="A187" s="35"/>
      <c r="B187" s="145"/>
      <c r="C187" s="146" t="s">
        <v>765</v>
      </c>
      <c r="D187" s="146" t="s">
        <v>197</v>
      </c>
      <c r="E187" s="147" t="s">
        <v>7774</v>
      </c>
      <c r="F187" s="148" t="s">
        <v>7775</v>
      </c>
      <c r="G187" s="149" t="s">
        <v>4903</v>
      </c>
      <c r="H187" s="150">
        <v>3</v>
      </c>
      <c r="I187" s="151"/>
      <c r="J187" s="152">
        <f t="shared" si="40"/>
        <v>0</v>
      </c>
      <c r="K187" s="148" t="s">
        <v>3</v>
      </c>
      <c r="L187" s="36"/>
      <c r="M187" s="153" t="s">
        <v>3</v>
      </c>
      <c r="N187" s="154" t="s">
        <v>43</v>
      </c>
      <c r="O187" s="56"/>
      <c r="P187" s="155">
        <f t="shared" si="41"/>
        <v>0</v>
      </c>
      <c r="Q187" s="155">
        <v>0</v>
      </c>
      <c r="R187" s="155">
        <f t="shared" si="42"/>
        <v>0</v>
      </c>
      <c r="S187" s="155">
        <v>0</v>
      </c>
      <c r="T187" s="156">
        <f t="shared" si="43"/>
        <v>0</v>
      </c>
      <c r="U187" s="35"/>
      <c r="V187" s="35"/>
      <c r="W187" s="35"/>
      <c r="X187" s="35"/>
      <c r="Y187" s="35"/>
      <c r="Z187" s="35"/>
      <c r="AA187" s="35"/>
      <c r="AB187" s="35"/>
      <c r="AC187" s="35"/>
      <c r="AD187" s="35"/>
      <c r="AE187" s="35"/>
      <c r="AR187" s="157" t="s">
        <v>202</v>
      </c>
      <c r="AT187" s="157" t="s">
        <v>197</v>
      </c>
      <c r="AU187" s="157" t="s">
        <v>109</v>
      </c>
      <c r="AY187" s="20" t="s">
        <v>195</v>
      </c>
      <c r="BE187" s="158">
        <f t="shared" si="44"/>
        <v>0</v>
      </c>
      <c r="BF187" s="158">
        <f t="shared" si="45"/>
        <v>0</v>
      </c>
      <c r="BG187" s="158">
        <f t="shared" si="46"/>
        <v>0</v>
      </c>
      <c r="BH187" s="158">
        <f t="shared" si="47"/>
        <v>0</v>
      </c>
      <c r="BI187" s="158">
        <f t="shared" si="48"/>
        <v>0</v>
      </c>
      <c r="BJ187" s="20" t="s">
        <v>79</v>
      </c>
      <c r="BK187" s="158">
        <f t="shared" si="49"/>
        <v>0</v>
      </c>
      <c r="BL187" s="20" t="s">
        <v>202</v>
      </c>
      <c r="BM187" s="157" t="s">
        <v>1315</v>
      </c>
    </row>
    <row r="188" spans="1:65" s="2" customFormat="1" ht="24.2" customHeight="1">
      <c r="A188" s="35"/>
      <c r="B188" s="145"/>
      <c r="C188" s="146" t="s">
        <v>770</v>
      </c>
      <c r="D188" s="146" t="s">
        <v>197</v>
      </c>
      <c r="E188" s="147" t="s">
        <v>7776</v>
      </c>
      <c r="F188" s="148" t="s">
        <v>7777</v>
      </c>
      <c r="G188" s="149" t="s">
        <v>4903</v>
      </c>
      <c r="H188" s="150">
        <v>1</v>
      </c>
      <c r="I188" s="151"/>
      <c r="J188" s="152">
        <f t="shared" si="40"/>
        <v>0</v>
      </c>
      <c r="K188" s="148" t="s">
        <v>3</v>
      </c>
      <c r="L188" s="36"/>
      <c r="M188" s="153" t="s">
        <v>3</v>
      </c>
      <c r="N188" s="154" t="s">
        <v>43</v>
      </c>
      <c r="O188" s="56"/>
      <c r="P188" s="155">
        <f t="shared" si="41"/>
        <v>0</v>
      </c>
      <c r="Q188" s="155">
        <v>0</v>
      </c>
      <c r="R188" s="155">
        <f t="shared" si="42"/>
        <v>0</v>
      </c>
      <c r="S188" s="155">
        <v>0</v>
      </c>
      <c r="T188" s="156">
        <f t="shared" si="43"/>
        <v>0</v>
      </c>
      <c r="U188" s="35"/>
      <c r="V188" s="35"/>
      <c r="W188" s="35"/>
      <c r="X188" s="35"/>
      <c r="Y188" s="35"/>
      <c r="Z188" s="35"/>
      <c r="AA188" s="35"/>
      <c r="AB188" s="35"/>
      <c r="AC188" s="35"/>
      <c r="AD188" s="35"/>
      <c r="AE188" s="35"/>
      <c r="AR188" s="157" t="s">
        <v>202</v>
      </c>
      <c r="AT188" s="157" t="s">
        <v>197</v>
      </c>
      <c r="AU188" s="157" t="s">
        <v>109</v>
      </c>
      <c r="AY188" s="20" t="s">
        <v>195</v>
      </c>
      <c r="BE188" s="158">
        <f t="shared" si="44"/>
        <v>0</v>
      </c>
      <c r="BF188" s="158">
        <f t="shared" si="45"/>
        <v>0</v>
      </c>
      <c r="BG188" s="158">
        <f t="shared" si="46"/>
        <v>0</v>
      </c>
      <c r="BH188" s="158">
        <f t="shared" si="47"/>
        <v>0</v>
      </c>
      <c r="BI188" s="158">
        <f t="shared" si="48"/>
        <v>0</v>
      </c>
      <c r="BJ188" s="20" t="s">
        <v>79</v>
      </c>
      <c r="BK188" s="158">
        <f t="shared" si="49"/>
        <v>0</v>
      </c>
      <c r="BL188" s="20" t="s">
        <v>202</v>
      </c>
      <c r="BM188" s="157" t="s">
        <v>1323</v>
      </c>
    </row>
    <row r="189" spans="1:65" s="2" customFormat="1" ht="24.2" customHeight="1">
      <c r="A189" s="35"/>
      <c r="B189" s="145"/>
      <c r="C189" s="146" t="s">
        <v>775</v>
      </c>
      <c r="D189" s="146" t="s">
        <v>197</v>
      </c>
      <c r="E189" s="147" t="s">
        <v>7778</v>
      </c>
      <c r="F189" s="148" t="s">
        <v>7779</v>
      </c>
      <c r="G189" s="149" t="s">
        <v>4903</v>
      </c>
      <c r="H189" s="150">
        <v>2</v>
      </c>
      <c r="I189" s="151"/>
      <c r="J189" s="152">
        <f t="shared" si="40"/>
        <v>0</v>
      </c>
      <c r="K189" s="148" t="s">
        <v>3</v>
      </c>
      <c r="L189" s="36"/>
      <c r="M189" s="153" t="s">
        <v>3</v>
      </c>
      <c r="N189" s="154" t="s">
        <v>43</v>
      </c>
      <c r="O189" s="56"/>
      <c r="P189" s="155">
        <f t="shared" si="41"/>
        <v>0</v>
      </c>
      <c r="Q189" s="155">
        <v>0</v>
      </c>
      <c r="R189" s="155">
        <f t="shared" si="42"/>
        <v>0</v>
      </c>
      <c r="S189" s="155">
        <v>0</v>
      </c>
      <c r="T189" s="156">
        <f t="shared" si="43"/>
        <v>0</v>
      </c>
      <c r="U189" s="35"/>
      <c r="V189" s="35"/>
      <c r="W189" s="35"/>
      <c r="X189" s="35"/>
      <c r="Y189" s="35"/>
      <c r="Z189" s="35"/>
      <c r="AA189" s="35"/>
      <c r="AB189" s="35"/>
      <c r="AC189" s="35"/>
      <c r="AD189" s="35"/>
      <c r="AE189" s="35"/>
      <c r="AR189" s="157" t="s">
        <v>202</v>
      </c>
      <c r="AT189" s="157" t="s">
        <v>197</v>
      </c>
      <c r="AU189" s="157" t="s">
        <v>109</v>
      </c>
      <c r="AY189" s="20" t="s">
        <v>195</v>
      </c>
      <c r="BE189" s="158">
        <f t="shared" si="44"/>
        <v>0</v>
      </c>
      <c r="BF189" s="158">
        <f t="shared" si="45"/>
        <v>0</v>
      </c>
      <c r="BG189" s="158">
        <f t="shared" si="46"/>
        <v>0</v>
      </c>
      <c r="BH189" s="158">
        <f t="shared" si="47"/>
        <v>0</v>
      </c>
      <c r="BI189" s="158">
        <f t="shared" si="48"/>
        <v>0</v>
      </c>
      <c r="BJ189" s="20" t="s">
        <v>79</v>
      </c>
      <c r="BK189" s="158">
        <f t="shared" si="49"/>
        <v>0</v>
      </c>
      <c r="BL189" s="20" t="s">
        <v>202</v>
      </c>
      <c r="BM189" s="157" t="s">
        <v>1331</v>
      </c>
    </row>
    <row r="190" spans="1:65" s="2" customFormat="1" ht="14.45" customHeight="1">
      <c r="A190" s="35"/>
      <c r="B190" s="145"/>
      <c r="C190" s="146" t="s">
        <v>781</v>
      </c>
      <c r="D190" s="146" t="s">
        <v>197</v>
      </c>
      <c r="E190" s="147" t="s">
        <v>7780</v>
      </c>
      <c r="F190" s="148" t="s">
        <v>7781</v>
      </c>
      <c r="G190" s="149" t="s">
        <v>4903</v>
      </c>
      <c r="H190" s="150">
        <v>1</v>
      </c>
      <c r="I190" s="151"/>
      <c r="J190" s="152">
        <f t="shared" si="40"/>
        <v>0</v>
      </c>
      <c r="K190" s="148" t="s">
        <v>3</v>
      </c>
      <c r="L190" s="36"/>
      <c r="M190" s="153" t="s">
        <v>3</v>
      </c>
      <c r="N190" s="154" t="s">
        <v>43</v>
      </c>
      <c r="O190" s="56"/>
      <c r="P190" s="155">
        <f t="shared" si="41"/>
        <v>0</v>
      </c>
      <c r="Q190" s="155">
        <v>0</v>
      </c>
      <c r="R190" s="155">
        <f t="shared" si="42"/>
        <v>0</v>
      </c>
      <c r="S190" s="155">
        <v>0</v>
      </c>
      <c r="T190" s="156">
        <f t="shared" si="43"/>
        <v>0</v>
      </c>
      <c r="U190" s="35"/>
      <c r="V190" s="35"/>
      <c r="W190" s="35"/>
      <c r="X190" s="35"/>
      <c r="Y190" s="35"/>
      <c r="Z190" s="35"/>
      <c r="AA190" s="35"/>
      <c r="AB190" s="35"/>
      <c r="AC190" s="35"/>
      <c r="AD190" s="35"/>
      <c r="AE190" s="35"/>
      <c r="AR190" s="157" t="s">
        <v>202</v>
      </c>
      <c r="AT190" s="157" t="s">
        <v>197</v>
      </c>
      <c r="AU190" s="157" t="s">
        <v>109</v>
      </c>
      <c r="AY190" s="20" t="s">
        <v>195</v>
      </c>
      <c r="BE190" s="158">
        <f t="shared" si="44"/>
        <v>0</v>
      </c>
      <c r="BF190" s="158">
        <f t="shared" si="45"/>
        <v>0</v>
      </c>
      <c r="BG190" s="158">
        <f t="shared" si="46"/>
        <v>0</v>
      </c>
      <c r="BH190" s="158">
        <f t="shared" si="47"/>
        <v>0</v>
      </c>
      <c r="BI190" s="158">
        <f t="shared" si="48"/>
        <v>0</v>
      </c>
      <c r="BJ190" s="20" t="s">
        <v>79</v>
      </c>
      <c r="BK190" s="158">
        <f t="shared" si="49"/>
        <v>0</v>
      </c>
      <c r="BL190" s="20" t="s">
        <v>202</v>
      </c>
      <c r="BM190" s="157" t="s">
        <v>1360</v>
      </c>
    </row>
    <row r="191" spans="1:65" s="2" customFormat="1" ht="14.45" customHeight="1">
      <c r="A191" s="35"/>
      <c r="B191" s="145"/>
      <c r="C191" s="146" t="s">
        <v>788</v>
      </c>
      <c r="D191" s="146" t="s">
        <v>197</v>
      </c>
      <c r="E191" s="147" t="s">
        <v>7782</v>
      </c>
      <c r="F191" s="148" t="s">
        <v>7783</v>
      </c>
      <c r="G191" s="149" t="s">
        <v>4903</v>
      </c>
      <c r="H191" s="150">
        <v>1</v>
      </c>
      <c r="I191" s="151"/>
      <c r="J191" s="152">
        <f t="shared" si="40"/>
        <v>0</v>
      </c>
      <c r="K191" s="148" t="s">
        <v>3</v>
      </c>
      <c r="L191" s="36"/>
      <c r="M191" s="153" t="s">
        <v>3</v>
      </c>
      <c r="N191" s="154" t="s">
        <v>43</v>
      </c>
      <c r="O191" s="56"/>
      <c r="P191" s="155">
        <f t="shared" si="41"/>
        <v>0</v>
      </c>
      <c r="Q191" s="155">
        <v>0</v>
      </c>
      <c r="R191" s="155">
        <f t="shared" si="42"/>
        <v>0</v>
      </c>
      <c r="S191" s="155">
        <v>0</v>
      </c>
      <c r="T191" s="156">
        <f t="shared" si="43"/>
        <v>0</v>
      </c>
      <c r="U191" s="35"/>
      <c r="V191" s="35"/>
      <c r="W191" s="35"/>
      <c r="X191" s="35"/>
      <c r="Y191" s="35"/>
      <c r="Z191" s="35"/>
      <c r="AA191" s="35"/>
      <c r="AB191" s="35"/>
      <c r="AC191" s="35"/>
      <c r="AD191" s="35"/>
      <c r="AE191" s="35"/>
      <c r="AR191" s="157" t="s">
        <v>202</v>
      </c>
      <c r="AT191" s="157" t="s">
        <v>197</v>
      </c>
      <c r="AU191" s="157" t="s">
        <v>109</v>
      </c>
      <c r="AY191" s="20" t="s">
        <v>195</v>
      </c>
      <c r="BE191" s="158">
        <f t="shared" si="44"/>
        <v>0</v>
      </c>
      <c r="BF191" s="158">
        <f t="shared" si="45"/>
        <v>0</v>
      </c>
      <c r="BG191" s="158">
        <f t="shared" si="46"/>
        <v>0</v>
      </c>
      <c r="BH191" s="158">
        <f t="shared" si="47"/>
        <v>0</v>
      </c>
      <c r="BI191" s="158">
        <f t="shared" si="48"/>
        <v>0</v>
      </c>
      <c r="BJ191" s="20" t="s">
        <v>79</v>
      </c>
      <c r="BK191" s="158">
        <f t="shared" si="49"/>
        <v>0</v>
      </c>
      <c r="BL191" s="20" t="s">
        <v>202</v>
      </c>
      <c r="BM191" s="157" t="s">
        <v>1389</v>
      </c>
    </row>
    <row r="192" spans="1:65" s="2" customFormat="1" ht="14.45" customHeight="1">
      <c r="A192" s="35"/>
      <c r="B192" s="145"/>
      <c r="C192" s="146" t="s">
        <v>795</v>
      </c>
      <c r="D192" s="146" t="s">
        <v>197</v>
      </c>
      <c r="E192" s="147" t="s">
        <v>7784</v>
      </c>
      <c r="F192" s="148" t="s">
        <v>7785</v>
      </c>
      <c r="G192" s="149" t="s">
        <v>4903</v>
      </c>
      <c r="H192" s="150">
        <v>2</v>
      </c>
      <c r="I192" s="151"/>
      <c r="J192" s="152">
        <f t="shared" si="40"/>
        <v>0</v>
      </c>
      <c r="K192" s="148" t="s">
        <v>3</v>
      </c>
      <c r="L192" s="36"/>
      <c r="M192" s="153" t="s">
        <v>3</v>
      </c>
      <c r="N192" s="154" t="s">
        <v>43</v>
      </c>
      <c r="O192" s="56"/>
      <c r="P192" s="155">
        <f t="shared" si="41"/>
        <v>0</v>
      </c>
      <c r="Q192" s="155">
        <v>0</v>
      </c>
      <c r="R192" s="155">
        <f t="shared" si="42"/>
        <v>0</v>
      </c>
      <c r="S192" s="155">
        <v>0</v>
      </c>
      <c r="T192" s="156">
        <f t="shared" si="43"/>
        <v>0</v>
      </c>
      <c r="U192" s="35"/>
      <c r="V192" s="35"/>
      <c r="W192" s="35"/>
      <c r="X192" s="35"/>
      <c r="Y192" s="35"/>
      <c r="Z192" s="35"/>
      <c r="AA192" s="35"/>
      <c r="AB192" s="35"/>
      <c r="AC192" s="35"/>
      <c r="AD192" s="35"/>
      <c r="AE192" s="35"/>
      <c r="AR192" s="157" t="s">
        <v>202</v>
      </c>
      <c r="AT192" s="157" t="s">
        <v>197</v>
      </c>
      <c r="AU192" s="157" t="s">
        <v>109</v>
      </c>
      <c r="AY192" s="20" t="s">
        <v>195</v>
      </c>
      <c r="BE192" s="158">
        <f t="shared" si="44"/>
        <v>0</v>
      </c>
      <c r="BF192" s="158">
        <f t="shared" si="45"/>
        <v>0</v>
      </c>
      <c r="BG192" s="158">
        <f t="shared" si="46"/>
        <v>0</v>
      </c>
      <c r="BH192" s="158">
        <f t="shared" si="47"/>
        <v>0</v>
      </c>
      <c r="BI192" s="158">
        <f t="shared" si="48"/>
        <v>0</v>
      </c>
      <c r="BJ192" s="20" t="s">
        <v>79</v>
      </c>
      <c r="BK192" s="158">
        <f t="shared" si="49"/>
        <v>0</v>
      </c>
      <c r="BL192" s="20" t="s">
        <v>202</v>
      </c>
      <c r="BM192" s="157" t="s">
        <v>1403</v>
      </c>
    </row>
    <row r="193" spans="1:65" s="2" customFormat="1" ht="14.45" customHeight="1">
      <c r="A193" s="35"/>
      <c r="B193" s="145"/>
      <c r="C193" s="146" t="s">
        <v>800</v>
      </c>
      <c r="D193" s="146" t="s">
        <v>197</v>
      </c>
      <c r="E193" s="147" t="s">
        <v>7786</v>
      </c>
      <c r="F193" s="148" t="s">
        <v>7787</v>
      </c>
      <c r="G193" s="149" t="s">
        <v>4903</v>
      </c>
      <c r="H193" s="150">
        <v>2</v>
      </c>
      <c r="I193" s="151"/>
      <c r="J193" s="152">
        <f t="shared" si="40"/>
        <v>0</v>
      </c>
      <c r="K193" s="148" t="s">
        <v>3</v>
      </c>
      <c r="L193" s="36"/>
      <c r="M193" s="153" t="s">
        <v>3</v>
      </c>
      <c r="N193" s="154" t="s">
        <v>43</v>
      </c>
      <c r="O193" s="56"/>
      <c r="P193" s="155">
        <f t="shared" si="41"/>
        <v>0</v>
      </c>
      <c r="Q193" s="155">
        <v>0</v>
      </c>
      <c r="R193" s="155">
        <f t="shared" si="42"/>
        <v>0</v>
      </c>
      <c r="S193" s="155">
        <v>0</v>
      </c>
      <c r="T193" s="156">
        <f t="shared" si="43"/>
        <v>0</v>
      </c>
      <c r="U193" s="35"/>
      <c r="V193" s="35"/>
      <c r="W193" s="35"/>
      <c r="X193" s="35"/>
      <c r="Y193" s="35"/>
      <c r="Z193" s="35"/>
      <c r="AA193" s="35"/>
      <c r="AB193" s="35"/>
      <c r="AC193" s="35"/>
      <c r="AD193" s="35"/>
      <c r="AE193" s="35"/>
      <c r="AR193" s="157" t="s">
        <v>202</v>
      </c>
      <c r="AT193" s="157" t="s">
        <v>197</v>
      </c>
      <c r="AU193" s="157" t="s">
        <v>109</v>
      </c>
      <c r="AY193" s="20" t="s">
        <v>195</v>
      </c>
      <c r="BE193" s="158">
        <f t="shared" si="44"/>
        <v>0</v>
      </c>
      <c r="BF193" s="158">
        <f t="shared" si="45"/>
        <v>0</v>
      </c>
      <c r="BG193" s="158">
        <f t="shared" si="46"/>
        <v>0</v>
      </c>
      <c r="BH193" s="158">
        <f t="shared" si="47"/>
        <v>0</v>
      </c>
      <c r="BI193" s="158">
        <f t="shared" si="48"/>
        <v>0</v>
      </c>
      <c r="BJ193" s="20" t="s">
        <v>79</v>
      </c>
      <c r="BK193" s="158">
        <f t="shared" si="49"/>
        <v>0</v>
      </c>
      <c r="BL193" s="20" t="s">
        <v>202</v>
      </c>
      <c r="BM193" s="157" t="s">
        <v>1412</v>
      </c>
    </row>
    <row r="194" spans="1:65" s="2" customFormat="1" ht="14.45" customHeight="1">
      <c r="A194" s="35"/>
      <c r="B194" s="145"/>
      <c r="C194" s="146" t="s">
        <v>808</v>
      </c>
      <c r="D194" s="146" t="s">
        <v>197</v>
      </c>
      <c r="E194" s="147" t="s">
        <v>7788</v>
      </c>
      <c r="F194" s="148" t="s">
        <v>7789</v>
      </c>
      <c r="G194" s="149" t="s">
        <v>4903</v>
      </c>
      <c r="H194" s="150">
        <v>2</v>
      </c>
      <c r="I194" s="151"/>
      <c r="J194" s="152">
        <f t="shared" si="40"/>
        <v>0</v>
      </c>
      <c r="K194" s="148" t="s">
        <v>3</v>
      </c>
      <c r="L194" s="36"/>
      <c r="M194" s="153" t="s">
        <v>3</v>
      </c>
      <c r="N194" s="154" t="s">
        <v>43</v>
      </c>
      <c r="O194" s="56"/>
      <c r="P194" s="155">
        <f t="shared" si="41"/>
        <v>0</v>
      </c>
      <c r="Q194" s="155">
        <v>0</v>
      </c>
      <c r="R194" s="155">
        <f t="shared" si="42"/>
        <v>0</v>
      </c>
      <c r="S194" s="155">
        <v>0</v>
      </c>
      <c r="T194" s="156">
        <f t="shared" si="43"/>
        <v>0</v>
      </c>
      <c r="U194" s="35"/>
      <c r="V194" s="35"/>
      <c r="W194" s="35"/>
      <c r="X194" s="35"/>
      <c r="Y194" s="35"/>
      <c r="Z194" s="35"/>
      <c r="AA194" s="35"/>
      <c r="AB194" s="35"/>
      <c r="AC194" s="35"/>
      <c r="AD194" s="35"/>
      <c r="AE194" s="35"/>
      <c r="AR194" s="157" t="s">
        <v>202</v>
      </c>
      <c r="AT194" s="157" t="s">
        <v>197</v>
      </c>
      <c r="AU194" s="157" t="s">
        <v>109</v>
      </c>
      <c r="AY194" s="20" t="s">
        <v>195</v>
      </c>
      <c r="BE194" s="158">
        <f t="shared" si="44"/>
        <v>0</v>
      </c>
      <c r="BF194" s="158">
        <f t="shared" si="45"/>
        <v>0</v>
      </c>
      <c r="BG194" s="158">
        <f t="shared" si="46"/>
        <v>0</v>
      </c>
      <c r="BH194" s="158">
        <f t="shared" si="47"/>
        <v>0</v>
      </c>
      <c r="BI194" s="158">
        <f t="shared" si="48"/>
        <v>0</v>
      </c>
      <c r="BJ194" s="20" t="s">
        <v>79</v>
      </c>
      <c r="BK194" s="158">
        <f t="shared" si="49"/>
        <v>0</v>
      </c>
      <c r="BL194" s="20" t="s">
        <v>202</v>
      </c>
      <c r="BM194" s="157" t="s">
        <v>1423</v>
      </c>
    </row>
    <row r="195" spans="1:65" s="2" customFormat="1" ht="14.45" customHeight="1">
      <c r="A195" s="35"/>
      <c r="B195" s="145"/>
      <c r="C195" s="146" t="s">
        <v>813</v>
      </c>
      <c r="D195" s="146" t="s">
        <v>197</v>
      </c>
      <c r="E195" s="147" t="s">
        <v>7790</v>
      </c>
      <c r="F195" s="148" t="s">
        <v>7791</v>
      </c>
      <c r="G195" s="149" t="s">
        <v>4903</v>
      </c>
      <c r="H195" s="150">
        <v>8</v>
      </c>
      <c r="I195" s="151"/>
      <c r="J195" s="152">
        <f t="shared" si="40"/>
        <v>0</v>
      </c>
      <c r="K195" s="148" t="s">
        <v>3</v>
      </c>
      <c r="L195" s="36"/>
      <c r="M195" s="153" t="s">
        <v>3</v>
      </c>
      <c r="N195" s="154" t="s">
        <v>43</v>
      </c>
      <c r="O195" s="56"/>
      <c r="P195" s="155">
        <f t="shared" si="41"/>
        <v>0</v>
      </c>
      <c r="Q195" s="155">
        <v>0</v>
      </c>
      <c r="R195" s="155">
        <f t="shared" si="42"/>
        <v>0</v>
      </c>
      <c r="S195" s="155">
        <v>0</v>
      </c>
      <c r="T195" s="156">
        <f t="shared" si="43"/>
        <v>0</v>
      </c>
      <c r="U195" s="35"/>
      <c r="V195" s="35"/>
      <c r="W195" s="35"/>
      <c r="X195" s="35"/>
      <c r="Y195" s="35"/>
      <c r="Z195" s="35"/>
      <c r="AA195" s="35"/>
      <c r="AB195" s="35"/>
      <c r="AC195" s="35"/>
      <c r="AD195" s="35"/>
      <c r="AE195" s="35"/>
      <c r="AR195" s="157" t="s">
        <v>202</v>
      </c>
      <c r="AT195" s="157" t="s">
        <v>197</v>
      </c>
      <c r="AU195" s="157" t="s">
        <v>109</v>
      </c>
      <c r="AY195" s="20" t="s">
        <v>195</v>
      </c>
      <c r="BE195" s="158">
        <f t="shared" si="44"/>
        <v>0</v>
      </c>
      <c r="BF195" s="158">
        <f t="shared" si="45"/>
        <v>0</v>
      </c>
      <c r="BG195" s="158">
        <f t="shared" si="46"/>
        <v>0</v>
      </c>
      <c r="BH195" s="158">
        <f t="shared" si="47"/>
        <v>0</v>
      </c>
      <c r="BI195" s="158">
        <f t="shared" si="48"/>
        <v>0</v>
      </c>
      <c r="BJ195" s="20" t="s">
        <v>79</v>
      </c>
      <c r="BK195" s="158">
        <f t="shared" si="49"/>
        <v>0</v>
      </c>
      <c r="BL195" s="20" t="s">
        <v>202</v>
      </c>
      <c r="BM195" s="157" t="s">
        <v>1437</v>
      </c>
    </row>
    <row r="196" spans="1:65" s="2" customFormat="1" ht="24.2" customHeight="1">
      <c r="A196" s="35"/>
      <c r="B196" s="145"/>
      <c r="C196" s="146" t="s">
        <v>819</v>
      </c>
      <c r="D196" s="146" t="s">
        <v>197</v>
      </c>
      <c r="E196" s="147" t="s">
        <v>7792</v>
      </c>
      <c r="F196" s="148" t="s">
        <v>7793</v>
      </c>
      <c r="G196" s="149" t="s">
        <v>4903</v>
      </c>
      <c r="H196" s="150">
        <v>4</v>
      </c>
      <c r="I196" s="151"/>
      <c r="J196" s="152">
        <f t="shared" si="40"/>
        <v>0</v>
      </c>
      <c r="K196" s="148" t="s">
        <v>3</v>
      </c>
      <c r="L196" s="36"/>
      <c r="M196" s="153" t="s">
        <v>3</v>
      </c>
      <c r="N196" s="154" t="s">
        <v>43</v>
      </c>
      <c r="O196" s="56"/>
      <c r="P196" s="155">
        <f t="shared" si="41"/>
        <v>0</v>
      </c>
      <c r="Q196" s="155">
        <v>0</v>
      </c>
      <c r="R196" s="155">
        <f t="shared" si="42"/>
        <v>0</v>
      </c>
      <c r="S196" s="155">
        <v>0</v>
      </c>
      <c r="T196" s="156">
        <f t="shared" si="43"/>
        <v>0</v>
      </c>
      <c r="U196" s="35"/>
      <c r="V196" s="35"/>
      <c r="W196" s="35"/>
      <c r="X196" s="35"/>
      <c r="Y196" s="35"/>
      <c r="Z196" s="35"/>
      <c r="AA196" s="35"/>
      <c r="AB196" s="35"/>
      <c r="AC196" s="35"/>
      <c r="AD196" s="35"/>
      <c r="AE196" s="35"/>
      <c r="AR196" s="157" t="s">
        <v>202</v>
      </c>
      <c r="AT196" s="157" t="s">
        <v>197</v>
      </c>
      <c r="AU196" s="157" t="s">
        <v>109</v>
      </c>
      <c r="AY196" s="20" t="s">
        <v>195</v>
      </c>
      <c r="BE196" s="158">
        <f t="shared" si="44"/>
        <v>0</v>
      </c>
      <c r="BF196" s="158">
        <f t="shared" si="45"/>
        <v>0</v>
      </c>
      <c r="BG196" s="158">
        <f t="shared" si="46"/>
        <v>0</v>
      </c>
      <c r="BH196" s="158">
        <f t="shared" si="47"/>
        <v>0</v>
      </c>
      <c r="BI196" s="158">
        <f t="shared" si="48"/>
        <v>0</v>
      </c>
      <c r="BJ196" s="20" t="s">
        <v>79</v>
      </c>
      <c r="BK196" s="158">
        <f t="shared" si="49"/>
        <v>0</v>
      </c>
      <c r="BL196" s="20" t="s">
        <v>202</v>
      </c>
      <c r="BM196" s="157" t="s">
        <v>1446</v>
      </c>
    </row>
    <row r="197" spans="1:65" s="2" customFormat="1" ht="19.5">
      <c r="A197" s="35"/>
      <c r="B197" s="36"/>
      <c r="C197" s="35"/>
      <c r="D197" s="159" t="s">
        <v>5137</v>
      </c>
      <c r="E197" s="35"/>
      <c r="F197" s="160" t="s">
        <v>7794</v>
      </c>
      <c r="G197" s="35"/>
      <c r="H197" s="35"/>
      <c r="I197" s="161"/>
      <c r="J197" s="35"/>
      <c r="K197" s="35"/>
      <c r="L197" s="36"/>
      <c r="M197" s="162"/>
      <c r="N197" s="163"/>
      <c r="O197" s="56"/>
      <c r="P197" s="56"/>
      <c r="Q197" s="56"/>
      <c r="R197" s="56"/>
      <c r="S197" s="56"/>
      <c r="T197" s="57"/>
      <c r="U197" s="35"/>
      <c r="V197" s="35"/>
      <c r="W197" s="35"/>
      <c r="X197" s="35"/>
      <c r="Y197" s="35"/>
      <c r="Z197" s="35"/>
      <c r="AA197" s="35"/>
      <c r="AB197" s="35"/>
      <c r="AC197" s="35"/>
      <c r="AD197" s="35"/>
      <c r="AE197" s="35"/>
      <c r="AT197" s="20" t="s">
        <v>5137</v>
      </c>
      <c r="AU197" s="20" t="s">
        <v>109</v>
      </c>
    </row>
    <row r="198" spans="1:65" s="2" customFormat="1" ht="24.2" customHeight="1">
      <c r="A198" s="35"/>
      <c r="B198" s="145"/>
      <c r="C198" s="146" t="s">
        <v>824</v>
      </c>
      <c r="D198" s="146" t="s">
        <v>197</v>
      </c>
      <c r="E198" s="147" t="s">
        <v>7795</v>
      </c>
      <c r="F198" s="148" t="s">
        <v>7793</v>
      </c>
      <c r="G198" s="149" t="s">
        <v>4903</v>
      </c>
      <c r="H198" s="150">
        <v>2</v>
      </c>
      <c r="I198" s="151"/>
      <c r="J198" s="152">
        <f>ROUND(I198*H198,2)</f>
        <v>0</v>
      </c>
      <c r="K198" s="148" t="s">
        <v>3</v>
      </c>
      <c r="L198" s="36"/>
      <c r="M198" s="153" t="s">
        <v>3</v>
      </c>
      <c r="N198" s="154" t="s">
        <v>43</v>
      </c>
      <c r="O198" s="56"/>
      <c r="P198" s="155">
        <f>O198*H198</f>
        <v>0</v>
      </c>
      <c r="Q198" s="155">
        <v>0</v>
      </c>
      <c r="R198" s="155">
        <f>Q198*H198</f>
        <v>0</v>
      </c>
      <c r="S198" s="155">
        <v>0</v>
      </c>
      <c r="T198" s="156">
        <f>S198*H198</f>
        <v>0</v>
      </c>
      <c r="U198" s="35"/>
      <c r="V198" s="35"/>
      <c r="W198" s="35"/>
      <c r="X198" s="35"/>
      <c r="Y198" s="35"/>
      <c r="Z198" s="35"/>
      <c r="AA198" s="35"/>
      <c r="AB198" s="35"/>
      <c r="AC198" s="35"/>
      <c r="AD198" s="35"/>
      <c r="AE198" s="35"/>
      <c r="AR198" s="157" t="s">
        <v>202</v>
      </c>
      <c r="AT198" s="157" t="s">
        <v>197</v>
      </c>
      <c r="AU198" s="157" t="s">
        <v>109</v>
      </c>
      <c r="AY198" s="20" t="s">
        <v>195</v>
      </c>
      <c r="BE198" s="158">
        <f>IF(N198="základní",J198,0)</f>
        <v>0</v>
      </c>
      <c r="BF198" s="158">
        <f>IF(N198="snížená",J198,0)</f>
        <v>0</v>
      </c>
      <c r="BG198" s="158">
        <f>IF(N198="zákl. přenesená",J198,0)</f>
        <v>0</v>
      </c>
      <c r="BH198" s="158">
        <f>IF(N198="sníž. přenesená",J198,0)</f>
        <v>0</v>
      </c>
      <c r="BI198" s="158">
        <f>IF(N198="nulová",J198,0)</f>
        <v>0</v>
      </c>
      <c r="BJ198" s="20" t="s">
        <v>79</v>
      </c>
      <c r="BK198" s="158">
        <f>ROUND(I198*H198,2)</f>
        <v>0</v>
      </c>
      <c r="BL198" s="20" t="s">
        <v>202</v>
      </c>
      <c r="BM198" s="157" t="s">
        <v>1455</v>
      </c>
    </row>
    <row r="199" spans="1:65" s="2" customFormat="1" ht="19.5">
      <c r="A199" s="35"/>
      <c r="B199" s="36"/>
      <c r="C199" s="35"/>
      <c r="D199" s="159" t="s">
        <v>5137</v>
      </c>
      <c r="E199" s="35"/>
      <c r="F199" s="160" t="s">
        <v>7794</v>
      </c>
      <c r="G199" s="35"/>
      <c r="H199" s="35"/>
      <c r="I199" s="161"/>
      <c r="J199" s="35"/>
      <c r="K199" s="35"/>
      <c r="L199" s="36"/>
      <c r="M199" s="162"/>
      <c r="N199" s="163"/>
      <c r="O199" s="56"/>
      <c r="P199" s="56"/>
      <c r="Q199" s="56"/>
      <c r="R199" s="56"/>
      <c r="S199" s="56"/>
      <c r="T199" s="57"/>
      <c r="U199" s="35"/>
      <c r="V199" s="35"/>
      <c r="W199" s="35"/>
      <c r="X199" s="35"/>
      <c r="Y199" s="35"/>
      <c r="Z199" s="35"/>
      <c r="AA199" s="35"/>
      <c r="AB199" s="35"/>
      <c r="AC199" s="35"/>
      <c r="AD199" s="35"/>
      <c r="AE199" s="35"/>
      <c r="AT199" s="20" t="s">
        <v>5137</v>
      </c>
      <c r="AU199" s="20" t="s">
        <v>109</v>
      </c>
    </row>
    <row r="200" spans="1:65" s="2" customFormat="1" ht="14.45" customHeight="1">
      <c r="A200" s="35"/>
      <c r="B200" s="145"/>
      <c r="C200" s="146" t="s">
        <v>830</v>
      </c>
      <c r="D200" s="146" t="s">
        <v>197</v>
      </c>
      <c r="E200" s="147" t="s">
        <v>7796</v>
      </c>
      <c r="F200" s="148" t="s">
        <v>7667</v>
      </c>
      <c r="G200" s="149" t="s">
        <v>4903</v>
      </c>
      <c r="H200" s="150">
        <v>10</v>
      </c>
      <c r="I200" s="151"/>
      <c r="J200" s="152">
        <f>ROUND(I200*H200,2)</f>
        <v>0</v>
      </c>
      <c r="K200" s="148" t="s">
        <v>3</v>
      </c>
      <c r="L200" s="36"/>
      <c r="M200" s="153" t="s">
        <v>3</v>
      </c>
      <c r="N200" s="154" t="s">
        <v>43</v>
      </c>
      <c r="O200" s="56"/>
      <c r="P200" s="155">
        <f>O200*H200</f>
        <v>0</v>
      </c>
      <c r="Q200" s="155">
        <v>0</v>
      </c>
      <c r="R200" s="155">
        <f>Q200*H200</f>
        <v>0</v>
      </c>
      <c r="S200" s="155">
        <v>0</v>
      </c>
      <c r="T200" s="156">
        <f>S200*H200</f>
        <v>0</v>
      </c>
      <c r="U200" s="35"/>
      <c r="V200" s="35"/>
      <c r="W200" s="35"/>
      <c r="X200" s="35"/>
      <c r="Y200" s="35"/>
      <c r="Z200" s="35"/>
      <c r="AA200" s="35"/>
      <c r="AB200" s="35"/>
      <c r="AC200" s="35"/>
      <c r="AD200" s="35"/>
      <c r="AE200" s="35"/>
      <c r="AR200" s="157" t="s">
        <v>202</v>
      </c>
      <c r="AT200" s="157" t="s">
        <v>197</v>
      </c>
      <c r="AU200" s="157" t="s">
        <v>109</v>
      </c>
      <c r="AY200" s="20" t="s">
        <v>195</v>
      </c>
      <c r="BE200" s="158">
        <f>IF(N200="základní",J200,0)</f>
        <v>0</v>
      </c>
      <c r="BF200" s="158">
        <f>IF(N200="snížená",J200,0)</f>
        <v>0</v>
      </c>
      <c r="BG200" s="158">
        <f>IF(N200="zákl. přenesená",J200,0)</f>
        <v>0</v>
      </c>
      <c r="BH200" s="158">
        <f>IF(N200="sníž. přenesená",J200,0)</f>
        <v>0</v>
      </c>
      <c r="BI200" s="158">
        <f>IF(N200="nulová",J200,0)</f>
        <v>0</v>
      </c>
      <c r="BJ200" s="20" t="s">
        <v>79</v>
      </c>
      <c r="BK200" s="158">
        <f>ROUND(I200*H200,2)</f>
        <v>0</v>
      </c>
      <c r="BL200" s="20" t="s">
        <v>202</v>
      </c>
      <c r="BM200" s="157" t="s">
        <v>1481</v>
      </c>
    </row>
    <row r="201" spans="1:65" s="2" customFormat="1" ht="29.25">
      <c r="A201" s="35"/>
      <c r="B201" s="36"/>
      <c r="C201" s="35"/>
      <c r="D201" s="159" t="s">
        <v>5137</v>
      </c>
      <c r="E201" s="35"/>
      <c r="F201" s="160" t="s">
        <v>7797</v>
      </c>
      <c r="G201" s="35"/>
      <c r="H201" s="35"/>
      <c r="I201" s="161"/>
      <c r="J201" s="35"/>
      <c r="K201" s="35"/>
      <c r="L201" s="36"/>
      <c r="M201" s="162"/>
      <c r="N201" s="163"/>
      <c r="O201" s="56"/>
      <c r="P201" s="56"/>
      <c r="Q201" s="56"/>
      <c r="R201" s="56"/>
      <c r="S201" s="56"/>
      <c r="T201" s="57"/>
      <c r="U201" s="35"/>
      <c r="V201" s="35"/>
      <c r="W201" s="35"/>
      <c r="X201" s="35"/>
      <c r="Y201" s="35"/>
      <c r="Z201" s="35"/>
      <c r="AA201" s="35"/>
      <c r="AB201" s="35"/>
      <c r="AC201" s="35"/>
      <c r="AD201" s="35"/>
      <c r="AE201" s="35"/>
      <c r="AT201" s="20" t="s">
        <v>5137</v>
      </c>
      <c r="AU201" s="20" t="s">
        <v>109</v>
      </c>
    </row>
    <row r="202" spans="1:65" s="2" customFormat="1" ht="14.45" customHeight="1">
      <c r="A202" s="35"/>
      <c r="B202" s="145"/>
      <c r="C202" s="146" t="s">
        <v>836</v>
      </c>
      <c r="D202" s="146" t="s">
        <v>197</v>
      </c>
      <c r="E202" s="147" t="s">
        <v>7798</v>
      </c>
      <c r="F202" s="148" t="s">
        <v>7667</v>
      </c>
      <c r="G202" s="149" t="s">
        <v>4903</v>
      </c>
      <c r="H202" s="150">
        <v>3</v>
      </c>
      <c r="I202" s="151"/>
      <c r="J202" s="152">
        <f>ROUND(I202*H202,2)</f>
        <v>0</v>
      </c>
      <c r="K202" s="148" t="s">
        <v>3</v>
      </c>
      <c r="L202" s="36"/>
      <c r="M202" s="153" t="s">
        <v>3</v>
      </c>
      <c r="N202" s="154" t="s">
        <v>43</v>
      </c>
      <c r="O202" s="56"/>
      <c r="P202" s="155">
        <f>O202*H202</f>
        <v>0</v>
      </c>
      <c r="Q202" s="155">
        <v>0</v>
      </c>
      <c r="R202" s="155">
        <f>Q202*H202</f>
        <v>0</v>
      </c>
      <c r="S202" s="155">
        <v>0</v>
      </c>
      <c r="T202" s="156">
        <f>S202*H202</f>
        <v>0</v>
      </c>
      <c r="U202" s="35"/>
      <c r="V202" s="35"/>
      <c r="W202" s="35"/>
      <c r="X202" s="35"/>
      <c r="Y202" s="35"/>
      <c r="Z202" s="35"/>
      <c r="AA202" s="35"/>
      <c r="AB202" s="35"/>
      <c r="AC202" s="35"/>
      <c r="AD202" s="35"/>
      <c r="AE202" s="35"/>
      <c r="AR202" s="157" t="s">
        <v>202</v>
      </c>
      <c r="AT202" s="157" t="s">
        <v>197</v>
      </c>
      <c r="AU202" s="157" t="s">
        <v>109</v>
      </c>
      <c r="AY202" s="20" t="s">
        <v>195</v>
      </c>
      <c r="BE202" s="158">
        <f>IF(N202="základní",J202,0)</f>
        <v>0</v>
      </c>
      <c r="BF202" s="158">
        <f>IF(N202="snížená",J202,0)</f>
        <v>0</v>
      </c>
      <c r="BG202" s="158">
        <f>IF(N202="zákl. přenesená",J202,0)</f>
        <v>0</v>
      </c>
      <c r="BH202" s="158">
        <f>IF(N202="sníž. přenesená",J202,0)</f>
        <v>0</v>
      </c>
      <c r="BI202" s="158">
        <f>IF(N202="nulová",J202,0)</f>
        <v>0</v>
      </c>
      <c r="BJ202" s="20" t="s">
        <v>79</v>
      </c>
      <c r="BK202" s="158">
        <f>ROUND(I202*H202,2)</f>
        <v>0</v>
      </c>
      <c r="BL202" s="20" t="s">
        <v>202</v>
      </c>
      <c r="BM202" s="157" t="s">
        <v>1491</v>
      </c>
    </row>
    <row r="203" spans="1:65" s="2" customFormat="1" ht="29.25">
      <c r="A203" s="35"/>
      <c r="B203" s="36"/>
      <c r="C203" s="35"/>
      <c r="D203" s="159" t="s">
        <v>5137</v>
      </c>
      <c r="E203" s="35"/>
      <c r="F203" s="160" t="s">
        <v>7799</v>
      </c>
      <c r="G203" s="35"/>
      <c r="H203" s="35"/>
      <c r="I203" s="161"/>
      <c r="J203" s="35"/>
      <c r="K203" s="35"/>
      <c r="L203" s="36"/>
      <c r="M203" s="162"/>
      <c r="N203" s="163"/>
      <c r="O203" s="56"/>
      <c r="P203" s="56"/>
      <c r="Q203" s="56"/>
      <c r="R203" s="56"/>
      <c r="S203" s="56"/>
      <c r="T203" s="57"/>
      <c r="U203" s="35"/>
      <c r="V203" s="35"/>
      <c r="W203" s="35"/>
      <c r="X203" s="35"/>
      <c r="Y203" s="35"/>
      <c r="Z203" s="35"/>
      <c r="AA203" s="35"/>
      <c r="AB203" s="35"/>
      <c r="AC203" s="35"/>
      <c r="AD203" s="35"/>
      <c r="AE203" s="35"/>
      <c r="AT203" s="20" t="s">
        <v>5137</v>
      </c>
      <c r="AU203" s="20" t="s">
        <v>109</v>
      </c>
    </row>
    <row r="204" spans="1:65" s="2" customFormat="1" ht="14.45" customHeight="1">
      <c r="A204" s="35"/>
      <c r="B204" s="145"/>
      <c r="C204" s="146" t="s">
        <v>842</v>
      </c>
      <c r="D204" s="146" t="s">
        <v>197</v>
      </c>
      <c r="E204" s="147" t="s">
        <v>7800</v>
      </c>
      <c r="F204" s="148" t="s">
        <v>7672</v>
      </c>
      <c r="G204" s="149" t="s">
        <v>4903</v>
      </c>
      <c r="H204" s="150">
        <v>5</v>
      </c>
      <c r="I204" s="151"/>
      <c r="J204" s="152">
        <f>ROUND(I204*H204,2)</f>
        <v>0</v>
      </c>
      <c r="K204" s="148" t="s">
        <v>3</v>
      </c>
      <c r="L204" s="36"/>
      <c r="M204" s="153" t="s">
        <v>3</v>
      </c>
      <c r="N204" s="154" t="s">
        <v>43</v>
      </c>
      <c r="O204" s="56"/>
      <c r="P204" s="155">
        <f>O204*H204</f>
        <v>0</v>
      </c>
      <c r="Q204" s="155">
        <v>0</v>
      </c>
      <c r="R204" s="155">
        <f>Q204*H204</f>
        <v>0</v>
      </c>
      <c r="S204" s="155">
        <v>0</v>
      </c>
      <c r="T204" s="156">
        <f>S204*H204</f>
        <v>0</v>
      </c>
      <c r="U204" s="35"/>
      <c r="V204" s="35"/>
      <c r="W204" s="35"/>
      <c r="X204" s="35"/>
      <c r="Y204" s="35"/>
      <c r="Z204" s="35"/>
      <c r="AA204" s="35"/>
      <c r="AB204" s="35"/>
      <c r="AC204" s="35"/>
      <c r="AD204" s="35"/>
      <c r="AE204" s="35"/>
      <c r="AR204" s="157" t="s">
        <v>202</v>
      </c>
      <c r="AT204" s="157" t="s">
        <v>197</v>
      </c>
      <c r="AU204" s="157" t="s">
        <v>109</v>
      </c>
      <c r="AY204" s="20" t="s">
        <v>195</v>
      </c>
      <c r="BE204" s="158">
        <f>IF(N204="základní",J204,0)</f>
        <v>0</v>
      </c>
      <c r="BF204" s="158">
        <f>IF(N204="snížená",J204,0)</f>
        <v>0</v>
      </c>
      <c r="BG204" s="158">
        <f>IF(N204="zákl. přenesená",J204,0)</f>
        <v>0</v>
      </c>
      <c r="BH204" s="158">
        <f>IF(N204="sníž. přenesená",J204,0)</f>
        <v>0</v>
      </c>
      <c r="BI204" s="158">
        <f>IF(N204="nulová",J204,0)</f>
        <v>0</v>
      </c>
      <c r="BJ204" s="20" t="s">
        <v>79</v>
      </c>
      <c r="BK204" s="158">
        <f>ROUND(I204*H204,2)</f>
        <v>0</v>
      </c>
      <c r="BL204" s="20" t="s">
        <v>202</v>
      </c>
      <c r="BM204" s="157" t="s">
        <v>1516</v>
      </c>
    </row>
    <row r="205" spans="1:65" s="2" customFormat="1" ht="29.25">
      <c r="A205" s="35"/>
      <c r="B205" s="36"/>
      <c r="C205" s="35"/>
      <c r="D205" s="159" t="s">
        <v>5137</v>
      </c>
      <c r="E205" s="35"/>
      <c r="F205" s="160" t="s">
        <v>7797</v>
      </c>
      <c r="G205" s="35"/>
      <c r="H205" s="35"/>
      <c r="I205" s="161"/>
      <c r="J205" s="35"/>
      <c r="K205" s="35"/>
      <c r="L205" s="36"/>
      <c r="M205" s="162"/>
      <c r="N205" s="163"/>
      <c r="O205" s="56"/>
      <c r="P205" s="56"/>
      <c r="Q205" s="56"/>
      <c r="R205" s="56"/>
      <c r="S205" s="56"/>
      <c r="T205" s="57"/>
      <c r="U205" s="35"/>
      <c r="V205" s="35"/>
      <c r="W205" s="35"/>
      <c r="X205" s="35"/>
      <c r="Y205" s="35"/>
      <c r="Z205" s="35"/>
      <c r="AA205" s="35"/>
      <c r="AB205" s="35"/>
      <c r="AC205" s="35"/>
      <c r="AD205" s="35"/>
      <c r="AE205" s="35"/>
      <c r="AT205" s="20" t="s">
        <v>5137</v>
      </c>
      <c r="AU205" s="20" t="s">
        <v>109</v>
      </c>
    </row>
    <row r="206" spans="1:65" s="2" customFormat="1" ht="14.45" customHeight="1">
      <c r="A206" s="35"/>
      <c r="B206" s="145"/>
      <c r="C206" s="146" t="s">
        <v>847</v>
      </c>
      <c r="D206" s="146" t="s">
        <v>197</v>
      </c>
      <c r="E206" s="147" t="s">
        <v>7730</v>
      </c>
      <c r="F206" s="148" t="s">
        <v>7672</v>
      </c>
      <c r="G206" s="149" t="s">
        <v>4903</v>
      </c>
      <c r="H206" s="150">
        <v>5</v>
      </c>
      <c r="I206" s="151"/>
      <c r="J206" s="152">
        <f>ROUND(I206*H206,2)</f>
        <v>0</v>
      </c>
      <c r="K206" s="148" t="s">
        <v>3</v>
      </c>
      <c r="L206" s="36"/>
      <c r="M206" s="153" t="s">
        <v>3</v>
      </c>
      <c r="N206" s="154" t="s">
        <v>43</v>
      </c>
      <c r="O206" s="56"/>
      <c r="P206" s="155">
        <f>O206*H206</f>
        <v>0</v>
      </c>
      <c r="Q206" s="155">
        <v>0</v>
      </c>
      <c r="R206" s="155">
        <f>Q206*H206</f>
        <v>0</v>
      </c>
      <c r="S206" s="155">
        <v>0</v>
      </c>
      <c r="T206" s="156">
        <f>S206*H206</f>
        <v>0</v>
      </c>
      <c r="U206" s="35"/>
      <c r="V206" s="35"/>
      <c r="W206" s="35"/>
      <c r="X206" s="35"/>
      <c r="Y206" s="35"/>
      <c r="Z206" s="35"/>
      <c r="AA206" s="35"/>
      <c r="AB206" s="35"/>
      <c r="AC206" s="35"/>
      <c r="AD206" s="35"/>
      <c r="AE206" s="35"/>
      <c r="AR206" s="157" t="s">
        <v>202</v>
      </c>
      <c r="AT206" s="157" t="s">
        <v>197</v>
      </c>
      <c r="AU206" s="157" t="s">
        <v>109</v>
      </c>
      <c r="AY206" s="20" t="s">
        <v>195</v>
      </c>
      <c r="BE206" s="158">
        <f>IF(N206="základní",J206,0)</f>
        <v>0</v>
      </c>
      <c r="BF206" s="158">
        <f>IF(N206="snížená",J206,0)</f>
        <v>0</v>
      </c>
      <c r="BG206" s="158">
        <f>IF(N206="zákl. přenesená",J206,0)</f>
        <v>0</v>
      </c>
      <c r="BH206" s="158">
        <f>IF(N206="sníž. přenesená",J206,0)</f>
        <v>0</v>
      </c>
      <c r="BI206" s="158">
        <f>IF(N206="nulová",J206,0)</f>
        <v>0</v>
      </c>
      <c r="BJ206" s="20" t="s">
        <v>79</v>
      </c>
      <c r="BK206" s="158">
        <f>ROUND(I206*H206,2)</f>
        <v>0</v>
      </c>
      <c r="BL206" s="20" t="s">
        <v>202</v>
      </c>
      <c r="BM206" s="157" t="s">
        <v>1526</v>
      </c>
    </row>
    <row r="207" spans="1:65" s="2" customFormat="1" ht="19.5">
      <c r="A207" s="35"/>
      <c r="B207" s="36"/>
      <c r="C207" s="35"/>
      <c r="D207" s="159" t="s">
        <v>5137</v>
      </c>
      <c r="E207" s="35"/>
      <c r="F207" s="160" t="s">
        <v>7801</v>
      </c>
      <c r="G207" s="35"/>
      <c r="H207" s="35"/>
      <c r="I207" s="161"/>
      <c r="J207" s="35"/>
      <c r="K207" s="35"/>
      <c r="L207" s="36"/>
      <c r="M207" s="162"/>
      <c r="N207" s="163"/>
      <c r="O207" s="56"/>
      <c r="P207" s="56"/>
      <c r="Q207" s="56"/>
      <c r="R207" s="56"/>
      <c r="S207" s="56"/>
      <c r="T207" s="57"/>
      <c r="U207" s="35"/>
      <c r="V207" s="35"/>
      <c r="W207" s="35"/>
      <c r="X207" s="35"/>
      <c r="Y207" s="35"/>
      <c r="Z207" s="35"/>
      <c r="AA207" s="35"/>
      <c r="AB207" s="35"/>
      <c r="AC207" s="35"/>
      <c r="AD207" s="35"/>
      <c r="AE207" s="35"/>
      <c r="AT207" s="20" t="s">
        <v>5137</v>
      </c>
      <c r="AU207" s="20" t="s">
        <v>109</v>
      </c>
    </row>
    <row r="208" spans="1:65" s="2" customFormat="1" ht="24.2" customHeight="1">
      <c r="A208" s="35"/>
      <c r="B208" s="145"/>
      <c r="C208" s="146" t="s">
        <v>852</v>
      </c>
      <c r="D208" s="146" t="s">
        <v>197</v>
      </c>
      <c r="E208" s="147" t="s">
        <v>7802</v>
      </c>
      <c r="F208" s="148" t="s">
        <v>7803</v>
      </c>
      <c r="G208" s="149" t="s">
        <v>4903</v>
      </c>
      <c r="H208" s="150">
        <v>10</v>
      </c>
      <c r="I208" s="151"/>
      <c r="J208" s="152">
        <f t="shared" ref="J208:J222" si="50">ROUND(I208*H208,2)</f>
        <v>0</v>
      </c>
      <c r="K208" s="148" t="s">
        <v>3</v>
      </c>
      <c r="L208" s="36"/>
      <c r="M208" s="153" t="s">
        <v>3</v>
      </c>
      <c r="N208" s="154" t="s">
        <v>43</v>
      </c>
      <c r="O208" s="56"/>
      <c r="P208" s="155">
        <f t="shared" ref="P208:P222" si="51">O208*H208</f>
        <v>0</v>
      </c>
      <c r="Q208" s="155">
        <v>0</v>
      </c>
      <c r="R208" s="155">
        <f t="shared" ref="R208:R222" si="52">Q208*H208</f>
        <v>0</v>
      </c>
      <c r="S208" s="155">
        <v>0</v>
      </c>
      <c r="T208" s="156">
        <f t="shared" ref="T208:T222" si="53">S208*H208</f>
        <v>0</v>
      </c>
      <c r="U208" s="35"/>
      <c r="V208" s="35"/>
      <c r="W208" s="35"/>
      <c r="X208" s="35"/>
      <c r="Y208" s="35"/>
      <c r="Z208" s="35"/>
      <c r="AA208" s="35"/>
      <c r="AB208" s="35"/>
      <c r="AC208" s="35"/>
      <c r="AD208" s="35"/>
      <c r="AE208" s="35"/>
      <c r="AR208" s="157" t="s">
        <v>202</v>
      </c>
      <c r="AT208" s="157" t="s">
        <v>197</v>
      </c>
      <c r="AU208" s="157" t="s">
        <v>109</v>
      </c>
      <c r="AY208" s="20" t="s">
        <v>195</v>
      </c>
      <c r="BE208" s="158">
        <f t="shared" ref="BE208:BE222" si="54">IF(N208="základní",J208,0)</f>
        <v>0</v>
      </c>
      <c r="BF208" s="158">
        <f t="shared" ref="BF208:BF222" si="55">IF(N208="snížená",J208,0)</f>
        <v>0</v>
      </c>
      <c r="BG208" s="158">
        <f t="shared" ref="BG208:BG222" si="56">IF(N208="zákl. přenesená",J208,0)</f>
        <v>0</v>
      </c>
      <c r="BH208" s="158">
        <f t="shared" ref="BH208:BH222" si="57">IF(N208="sníž. přenesená",J208,0)</f>
        <v>0</v>
      </c>
      <c r="BI208" s="158">
        <f t="shared" ref="BI208:BI222" si="58">IF(N208="nulová",J208,0)</f>
        <v>0</v>
      </c>
      <c r="BJ208" s="20" t="s">
        <v>79</v>
      </c>
      <c r="BK208" s="158">
        <f t="shared" ref="BK208:BK222" si="59">ROUND(I208*H208,2)</f>
        <v>0</v>
      </c>
      <c r="BL208" s="20" t="s">
        <v>202</v>
      </c>
      <c r="BM208" s="157" t="s">
        <v>1536</v>
      </c>
    </row>
    <row r="209" spans="1:65" s="2" customFormat="1" ht="14.45" customHeight="1">
      <c r="A209" s="35"/>
      <c r="B209" s="145"/>
      <c r="C209" s="146" t="s">
        <v>858</v>
      </c>
      <c r="D209" s="146" t="s">
        <v>197</v>
      </c>
      <c r="E209" s="147" t="s">
        <v>7804</v>
      </c>
      <c r="F209" s="148" t="s">
        <v>7805</v>
      </c>
      <c r="G209" s="149" t="s">
        <v>4903</v>
      </c>
      <c r="H209" s="150">
        <v>4</v>
      </c>
      <c r="I209" s="151"/>
      <c r="J209" s="152">
        <f t="shared" si="50"/>
        <v>0</v>
      </c>
      <c r="K209" s="148" t="s">
        <v>3</v>
      </c>
      <c r="L209" s="36"/>
      <c r="M209" s="153" t="s">
        <v>3</v>
      </c>
      <c r="N209" s="154" t="s">
        <v>43</v>
      </c>
      <c r="O209" s="56"/>
      <c r="P209" s="155">
        <f t="shared" si="51"/>
        <v>0</v>
      </c>
      <c r="Q209" s="155">
        <v>0</v>
      </c>
      <c r="R209" s="155">
        <f t="shared" si="52"/>
        <v>0</v>
      </c>
      <c r="S209" s="155">
        <v>0</v>
      </c>
      <c r="T209" s="156">
        <f t="shared" si="53"/>
        <v>0</v>
      </c>
      <c r="U209" s="35"/>
      <c r="V209" s="35"/>
      <c r="W209" s="35"/>
      <c r="X209" s="35"/>
      <c r="Y209" s="35"/>
      <c r="Z209" s="35"/>
      <c r="AA209" s="35"/>
      <c r="AB209" s="35"/>
      <c r="AC209" s="35"/>
      <c r="AD209" s="35"/>
      <c r="AE209" s="35"/>
      <c r="AR209" s="157" t="s">
        <v>202</v>
      </c>
      <c r="AT209" s="157" t="s">
        <v>197</v>
      </c>
      <c r="AU209" s="157" t="s">
        <v>109</v>
      </c>
      <c r="AY209" s="20" t="s">
        <v>195</v>
      </c>
      <c r="BE209" s="158">
        <f t="shared" si="54"/>
        <v>0</v>
      </c>
      <c r="BF209" s="158">
        <f t="shared" si="55"/>
        <v>0</v>
      </c>
      <c r="BG209" s="158">
        <f t="shared" si="56"/>
        <v>0</v>
      </c>
      <c r="BH209" s="158">
        <f t="shared" si="57"/>
        <v>0</v>
      </c>
      <c r="BI209" s="158">
        <f t="shared" si="58"/>
        <v>0</v>
      </c>
      <c r="BJ209" s="20" t="s">
        <v>79</v>
      </c>
      <c r="BK209" s="158">
        <f t="shared" si="59"/>
        <v>0</v>
      </c>
      <c r="BL209" s="20" t="s">
        <v>202</v>
      </c>
      <c r="BM209" s="157" t="s">
        <v>1546</v>
      </c>
    </row>
    <row r="210" spans="1:65" s="2" customFormat="1" ht="14.45" customHeight="1">
      <c r="A210" s="35"/>
      <c r="B210" s="145"/>
      <c r="C210" s="146" t="s">
        <v>864</v>
      </c>
      <c r="D210" s="146" t="s">
        <v>197</v>
      </c>
      <c r="E210" s="147" t="s">
        <v>7806</v>
      </c>
      <c r="F210" s="148" t="s">
        <v>7807</v>
      </c>
      <c r="G210" s="149" t="s">
        <v>4903</v>
      </c>
      <c r="H210" s="150">
        <v>6</v>
      </c>
      <c r="I210" s="151"/>
      <c r="J210" s="152">
        <f t="shared" si="50"/>
        <v>0</v>
      </c>
      <c r="K210" s="148" t="s">
        <v>3</v>
      </c>
      <c r="L210" s="36"/>
      <c r="M210" s="153" t="s">
        <v>3</v>
      </c>
      <c r="N210" s="154" t="s">
        <v>43</v>
      </c>
      <c r="O210" s="56"/>
      <c r="P210" s="155">
        <f t="shared" si="51"/>
        <v>0</v>
      </c>
      <c r="Q210" s="155">
        <v>0</v>
      </c>
      <c r="R210" s="155">
        <f t="shared" si="52"/>
        <v>0</v>
      </c>
      <c r="S210" s="155">
        <v>0</v>
      </c>
      <c r="T210" s="156">
        <f t="shared" si="53"/>
        <v>0</v>
      </c>
      <c r="U210" s="35"/>
      <c r="V210" s="35"/>
      <c r="W210" s="35"/>
      <c r="X210" s="35"/>
      <c r="Y210" s="35"/>
      <c r="Z210" s="35"/>
      <c r="AA210" s="35"/>
      <c r="AB210" s="35"/>
      <c r="AC210" s="35"/>
      <c r="AD210" s="35"/>
      <c r="AE210" s="35"/>
      <c r="AR210" s="157" t="s">
        <v>202</v>
      </c>
      <c r="AT210" s="157" t="s">
        <v>197</v>
      </c>
      <c r="AU210" s="157" t="s">
        <v>109</v>
      </c>
      <c r="AY210" s="20" t="s">
        <v>195</v>
      </c>
      <c r="BE210" s="158">
        <f t="shared" si="54"/>
        <v>0</v>
      </c>
      <c r="BF210" s="158">
        <f t="shared" si="55"/>
        <v>0</v>
      </c>
      <c r="BG210" s="158">
        <f t="shared" si="56"/>
        <v>0</v>
      </c>
      <c r="BH210" s="158">
        <f t="shared" si="57"/>
        <v>0</v>
      </c>
      <c r="BI210" s="158">
        <f t="shared" si="58"/>
        <v>0</v>
      </c>
      <c r="BJ210" s="20" t="s">
        <v>79</v>
      </c>
      <c r="BK210" s="158">
        <f t="shared" si="59"/>
        <v>0</v>
      </c>
      <c r="BL210" s="20" t="s">
        <v>202</v>
      </c>
      <c r="BM210" s="157" t="s">
        <v>1573</v>
      </c>
    </row>
    <row r="211" spans="1:65" s="2" customFormat="1" ht="14.45" customHeight="1">
      <c r="A211" s="35"/>
      <c r="B211" s="145"/>
      <c r="C211" s="146" t="s">
        <v>868</v>
      </c>
      <c r="D211" s="146" t="s">
        <v>197</v>
      </c>
      <c r="E211" s="147" t="s">
        <v>7808</v>
      </c>
      <c r="F211" s="148" t="s">
        <v>7809</v>
      </c>
      <c r="G211" s="149" t="s">
        <v>4903</v>
      </c>
      <c r="H211" s="150">
        <v>1</v>
      </c>
      <c r="I211" s="151"/>
      <c r="J211" s="152">
        <f t="shared" si="50"/>
        <v>0</v>
      </c>
      <c r="K211" s="148" t="s">
        <v>3</v>
      </c>
      <c r="L211" s="36"/>
      <c r="M211" s="153" t="s">
        <v>3</v>
      </c>
      <c r="N211" s="154" t="s">
        <v>43</v>
      </c>
      <c r="O211" s="56"/>
      <c r="P211" s="155">
        <f t="shared" si="51"/>
        <v>0</v>
      </c>
      <c r="Q211" s="155">
        <v>0</v>
      </c>
      <c r="R211" s="155">
        <f t="shared" si="52"/>
        <v>0</v>
      </c>
      <c r="S211" s="155">
        <v>0</v>
      </c>
      <c r="T211" s="156">
        <f t="shared" si="53"/>
        <v>0</v>
      </c>
      <c r="U211" s="35"/>
      <c r="V211" s="35"/>
      <c r="W211" s="35"/>
      <c r="X211" s="35"/>
      <c r="Y211" s="35"/>
      <c r="Z211" s="35"/>
      <c r="AA211" s="35"/>
      <c r="AB211" s="35"/>
      <c r="AC211" s="35"/>
      <c r="AD211" s="35"/>
      <c r="AE211" s="35"/>
      <c r="AR211" s="157" t="s">
        <v>202</v>
      </c>
      <c r="AT211" s="157" t="s">
        <v>197</v>
      </c>
      <c r="AU211" s="157" t="s">
        <v>109</v>
      </c>
      <c r="AY211" s="20" t="s">
        <v>195</v>
      </c>
      <c r="BE211" s="158">
        <f t="shared" si="54"/>
        <v>0</v>
      </c>
      <c r="BF211" s="158">
        <f t="shared" si="55"/>
        <v>0</v>
      </c>
      <c r="BG211" s="158">
        <f t="shared" si="56"/>
        <v>0</v>
      </c>
      <c r="BH211" s="158">
        <f t="shared" si="57"/>
        <v>0</v>
      </c>
      <c r="BI211" s="158">
        <f t="shared" si="58"/>
        <v>0</v>
      </c>
      <c r="BJ211" s="20" t="s">
        <v>79</v>
      </c>
      <c r="BK211" s="158">
        <f t="shared" si="59"/>
        <v>0</v>
      </c>
      <c r="BL211" s="20" t="s">
        <v>202</v>
      </c>
      <c r="BM211" s="157" t="s">
        <v>1584</v>
      </c>
    </row>
    <row r="212" spans="1:65" s="2" customFormat="1" ht="14.45" customHeight="1">
      <c r="A212" s="35"/>
      <c r="B212" s="145"/>
      <c r="C212" s="146" t="s">
        <v>873</v>
      </c>
      <c r="D212" s="146" t="s">
        <v>197</v>
      </c>
      <c r="E212" s="147" t="s">
        <v>7810</v>
      </c>
      <c r="F212" s="148" t="s">
        <v>7811</v>
      </c>
      <c r="G212" s="149" t="s">
        <v>4903</v>
      </c>
      <c r="H212" s="150">
        <v>12</v>
      </c>
      <c r="I212" s="151"/>
      <c r="J212" s="152">
        <f t="shared" si="50"/>
        <v>0</v>
      </c>
      <c r="K212" s="148" t="s">
        <v>3</v>
      </c>
      <c r="L212" s="36"/>
      <c r="M212" s="153" t="s">
        <v>3</v>
      </c>
      <c r="N212" s="154" t="s">
        <v>43</v>
      </c>
      <c r="O212" s="56"/>
      <c r="P212" s="155">
        <f t="shared" si="51"/>
        <v>0</v>
      </c>
      <c r="Q212" s="155">
        <v>0</v>
      </c>
      <c r="R212" s="155">
        <f t="shared" si="52"/>
        <v>0</v>
      </c>
      <c r="S212" s="155">
        <v>0</v>
      </c>
      <c r="T212" s="156">
        <f t="shared" si="53"/>
        <v>0</v>
      </c>
      <c r="U212" s="35"/>
      <c r="V212" s="35"/>
      <c r="W212" s="35"/>
      <c r="X212" s="35"/>
      <c r="Y212" s="35"/>
      <c r="Z212" s="35"/>
      <c r="AA212" s="35"/>
      <c r="AB212" s="35"/>
      <c r="AC212" s="35"/>
      <c r="AD212" s="35"/>
      <c r="AE212" s="35"/>
      <c r="AR212" s="157" t="s">
        <v>202</v>
      </c>
      <c r="AT212" s="157" t="s">
        <v>197</v>
      </c>
      <c r="AU212" s="157" t="s">
        <v>109</v>
      </c>
      <c r="AY212" s="20" t="s">
        <v>195</v>
      </c>
      <c r="BE212" s="158">
        <f t="shared" si="54"/>
        <v>0</v>
      </c>
      <c r="BF212" s="158">
        <f t="shared" si="55"/>
        <v>0</v>
      </c>
      <c r="BG212" s="158">
        <f t="shared" si="56"/>
        <v>0</v>
      </c>
      <c r="BH212" s="158">
        <f t="shared" si="57"/>
        <v>0</v>
      </c>
      <c r="BI212" s="158">
        <f t="shared" si="58"/>
        <v>0</v>
      </c>
      <c r="BJ212" s="20" t="s">
        <v>79</v>
      </c>
      <c r="BK212" s="158">
        <f t="shared" si="59"/>
        <v>0</v>
      </c>
      <c r="BL212" s="20" t="s">
        <v>202</v>
      </c>
      <c r="BM212" s="157" t="s">
        <v>1597</v>
      </c>
    </row>
    <row r="213" spans="1:65" s="2" customFormat="1" ht="14.45" customHeight="1">
      <c r="A213" s="35"/>
      <c r="B213" s="145"/>
      <c r="C213" s="146" t="s">
        <v>878</v>
      </c>
      <c r="D213" s="146" t="s">
        <v>197</v>
      </c>
      <c r="E213" s="147" t="s">
        <v>7812</v>
      </c>
      <c r="F213" s="148" t="s">
        <v>7813</v>
      </c>
      <c r="G213" s="149" t="s">
        <v>7681</v>
      </c>
      <c r="H213" s="150">
        <v>40</v>
      </c>
      <c r="I213" s="151"/>
      <c r="J213" s="152">
        <f t="shared" si="50"/>
        <v>0</v>
      </c>
      <c r="K213" s="148" t="s">
        <v>3</v>
      </c>
      <c r="L213" s="36"/>
      <c r="M213" s="153" t="s">
        <v>3</v>
      </c>
      <c r="N213" s="154" t="s">
        <v>43</v>
      </c>
      <c r="O213" s="56"/>
      <c r="P213" s="155">
        <f t="shared" si="51"/>
        <v>0</v>
      </c>
      <c r="Q213" s="155">
        <v>0</v>
      </c>
      <c r="R213" s="155">
        <f t="shared" si="52"/>
        <v>0</v>
      </c>
      <c r="S213" s="155">
        <v>0</v>
      </c>
      <c r="T213" s="156">
        <f t="shared" si="53"/>
        <v>0</v>
      </c>
      <c r="U213" s="35"/>
      <c r="V213" s="35"/>
      <c r="W213" s="35"/>
      <c r="X213" s="35"/>
      <c r="Y213" s="35"/>
      <c r="Z213" s="35"/>
      <c r="AA213" s="35"/>
      <c r="AB213" s="35"/>
      <c r="AC213" s="35"/>
      <c r="AD213" s="35"/>
      <c r="AE213" s="35"/>
      <c r="AR213" s="157" t="s">
        <v>202</v>
      </c>
      <c r="AT213" s="157" t="s">
        <v>197</v>
      </c>
      <c r="AU213" s="157" t="s">
        <v>109</v>
      </c>
      <c r="AY213" s="20" t="s">
        <v>195</v>
      </c>
      <c r="BE213" s="158">
        <f t="shared" si="54"/>
        <v>0</v>
      </c>
      <c r="BF213" s="158">
        <f t="shared" si="55"/>
        <v>0</v>
      </c>
      <c r="BG213" s="158">
        <f t="shared" si="56"/>
        <v>0</v>
      </c>
      <c r="BH213" s="158">
        <f t="shared" si="57"/>
        <v>0</v>
      </c>
      <c r="BI213" s="158">
        <f t="shared" si="58"/>
        <v>0</v>
      </c>
      <c r="BJ213" s="20" t="s">
        <v>79</v>
      </c>
      <c r="BK213" s="158">
        <f t="shared" si="59"/>
        <v>0</v>
      </c>
      <c r="BL213" s="20" t="s">
        <v>202</v>
      </c>
      <c r="BM213" s="157" t="s">
        <v>1610</v>
      </c>
    </row>
    <row r="214" spans="1:65" s="2" customFormat="1" ht="14.45" customHeight="1">
      <c r="A214" s="35"/>
      <c r="B214" s="145"/>
      <c r="C214" s="146" t="s">
        <v>900</v>
      </c>
      <c r="D214" s="146" t="s">
        <v>197</v>
      </c>
      <c r="E214" s="147" t="s">
        <v>7814</v>
      </c>
      <c r="F214" s="148" t="s">
        <v>7815</v>
      </c>
      <c r="G214" s="149" t="s">
        <v>7681</v>
      </c>
      <c r="H214" s="150">
        <v>2</v>
      </c>
      <c r="I214" s="151"/>
      <c r="J214" s="152">
        <f t="shared" si="50"/>
        <v>0</v>
      </c>
      <c r="K214" s="148" t="s">
        <v>3</v>
      </c>
      <c r="L214" s="36"/>
      <c r="M214" s="153" t="s">
        <v>3</v>
      </c>
      <c r="N214" s="154" t="s">
        <v>43</v>
      </c>
      <c r="O214" s="56"/>
      <c r="P214" s="155">
        <f t="shared" si="51"/>
        <v>0</v>
      </c>
      <c r="Q214" s="155">
        <v>0</v>
      </c>
      <c r="R214" s="155">
        <f t="shared" si="52"/>
        <v>0</v>
      </c>
      <c r="S214" s="155">
        <v>0</v>
      </c>
      <c r="T214" s="156">
        <f t="shared" si="53"/>
        <v>0</v>
      </c>
      <c r="U214" s="35"/>
      <c r="V214" s="35"/>
      <c r="W214" s="35"/>
      <c r="X214" s="35"/>
      <c r="Y214" s="35"/>
      <c r="Z214" s="35"/>
      <c r="AA214" s="35"/>
      <c r="AB214" s="35"/>
      <c r="AC214" s="35"/>
      <c r="AD214" s="35"/>
      <c r="AE214" s="35"/>
      <c r="AR214" s="157" t="s">
        <v>202</v>
      </c>
      <c r="AT214" s="157" t="s">
        <v>197</v>
      </c>
      <c r="AU214" s="157" t="s">
        <v>109</v>
      </c>
      <c r="AY214" s="20" t="s">
        <v>195</v>
      </c>
      <c r="BE214" s="158">
        <f t="shared" si="54"/>
        <v>0</v>
      </c>
      <c r="BF214" s="158">
        <f t="shared" si="55"/>
        <v>0</v>
      </c>
      <c r="BG214" s="158">
        <f t="shared" si="56"/>
        <v>0</v>
      </c>
      <c r="BH214" s="158">
        <f t="shared" si="57"/>
        <v>0</v>
      </c>
      <c r="BI214" s="158">
        <f t="shared" si="58"/>
        <v>0</v>
      </c>
      <c r="BJ214" s="20" t="s">
        <v>79</v>
      </c>
      <c r="BK214" s="158">
        <f t="shared" si="59"/>
        <v>0</v>
      </c>
      <c r="BL214" s="20" t="s">
        <v>202</v>
      </c>
      <c r="BM214" s="157" t="s">
        <v>1619</v>
      </c>
    </row>
    <row r="215" spans="1:65" s="2" customFormat="1" ht="14.45" customHeight="1">
      <c r="A215" s="35"/>
      <c r="B215" s="145"/>
      <c r="C215" s="146" t="s">
        <v>913</v>
      </c>
      <c r="D215" s="146" t="s">
        <v>197</v>
      </c>
      <c r="E215" s="147" t="s">
        <v>7816</v>
      </c>
      <c r="F215" s="148" t="s">
        <v>7817</v>
      </c>
      <c r="G215" s="149" t="s">
        <v>7681</v>
      </c>
      <c r="H215" s="150">
        <v>30</v>
      </c>
      <c r="I215" s="151"/>
      <c r="J215" s="152">
        <f t="shared" si="50"/>
        <v>0</v>
      </c>
      <c r="K215" s="148" t="s">
        <v>3</v>
      </c>
      <c r="L215" s="36"/>
      <c r="M215" s="153" t="s">
        <v>3</v>
      </c>
      <c r="N215" s="154" t="s">
        <v>43</v>
      </c>
      <c r="O215" s="56"/>
      <c r="P215" s="155">
        <f t="shared" si="51"/>
        <v>0</v>
      </c>
      <c r="Q215" s="155">
        <v>0</v>
      </c>
      <c r="R215" s="155">
        <f t="shared" si="52"/>
        <v>0</v>
      </c>
      <c r="S215" s="155">
        <v>0</v>
      </c>
      <c r="T215" s="156">
        <f t="shared" si="53"/>
        <v>0</v>
      </c>
      <c r="U215" s="35"/>
      <c r="V215" s="35"/>
      <c r="W215" s="35"/>
      <c r="X215" s="35"/>
      <c r="Y215" s="35"/>
      <c r="Z215" s="35"/>
      <c r="AA215" s="35"/>
      <c r="AB215" s="35"/>
      <c r="AC215" s="35"/>
      <c r="AD215" s="35"/>
      <c r="AE215" s="35"/>
      <c r="AR215" s="157" t="s">
        <v>202</v>
      </c>
      <c r="AT215" s="157" t="s">
        <v>197</v>
      </c>
      <c r="AU215" s="157" t="s">
        <v>109</v>
      </c>
      <c r="AY215" s="20" t="s">
        <v>195</v>
      </c>
      <c r="BE215" s="158">
        <f t="shared" si="54"/>
        <v>0</v>
      </c>
      <c r="BF215" s="158">
        <f t="shared" si="55"/>
        <v>0</v>
      </c>
      <c r="BG215" s="158">
        <f t="shared" si="56"/>
        <v>0</v>
      </c>
      <c r="BH215" s="158">
        <f t="shared" si="57"/>
        <v>0</v>
      </c>
      <c r="BI215" s="158">
        <f t="shared" si="58"/>
        <v>0</v>
      </c>
      <c r="BJ215" s="20" t="s">
        <v>79</v>
      </c>
      <c r="BK215" s="158">
        <f t="shared" si="59"/>
        <v>0</v>
      </c>
      <c r="BL215" s="20" t="s">
        <v>202</v>
      </c>
      <c r="BM215" s="157" t="s">
        <v>1628</v>
      </c>
    </row>
    <row r="216" spans="1:65" s="2" customFormat="1" ht="14.45" customHeight="1">
      <c r="A216" s="35"/>
      <c r="B216" s="145"/>
      <c r="C216" s="146" t="s">
        <v>962</v>
      </c>
      <c r="D216" s="146" t="s">
        <v>197</v>
      </c>
      <c r="E216" s="147" t="s">
        <v>7818</v>
      </c>
      <c r="F216" s="148" t="s">
        <v>7687</v>
      </c>
      <c r="G216" s="149" t="s">
        <v>7688</v>
      </c>
      <c r="H216" s="150">
        <v>495</v>
      </c>
      <c r="I216" s="151"/>
      <c r="J216" s="152">
        <f t="shared" si="50"/>
        <v>0</v>
      </c>
      <c r="K216" s="148" t="s">
        <v>3</v>
      </c>
      <c r="L216" s="36"/>
      <c r="M216" s="153" t="s">
        <v>3</v>
      </c>
      <c r="N216" s="154" t="s">
        <v>43</v>
      </c>
      <c r="O216" s="56"/>
      <c r="P216" s="155">
        <f t="shared" si="51"/>
        <v>0</v>
      </c>
      <c r="Q216" s="155">
        <v>0</v>
      </c>
      <c r="R216" s="155">
        <f t="shared" si="52"/>
        <v>0</v>
      </c>
      <c r="S216" s="155">
        <v>0</v>
      </c>
      <c r="T216" s="156">
        <f t="shared" si="53"/>
        <v>0</v>
      </c>
      <c r="U216" s="35"/>
      <c r="V216" s="35"/>
      <c r="W216" s="35"/>
      <c r="X216" s="35"/>
      <c r="Y216" s="35"/>
      <c r="Z216" s="35"/>
      <c r="AA216" s="35"/>
      <c r="AB216" s="35"/>
      <c r="AC216" s="35"/>
      <c r="AD216" s="35"/>
      <c r="AE216" s="35"/>
      <c r="AR216" s="157" t="s">
        <v>202</v>
      </c>
      <c r="AT216" s="157" t="s">
        <v>197</v>
      </c>
      <c r="AU216" s="157" t="s">
        <v>109</v>
      </c>
      <c r="AY216" s="20" t="s">
        <v>195</v>
      </c>
      <c r="BE216" s="158">
        <f t="shared" si="54"/>
        <v>0</v>
      </c>
      <c r="BF216" s="158">
        <f t="shared" si="55"/>
        <v>0</v>
      </c>
      <c r="BG216" s="158">
        <f t="shared" si="56"/>
        <v>0</v>
      </c>
      <c r="BH216" s="158">
        <f t="shared" si="57"/>
        <v>0</v>
      </c>
      <c r="BI216" s="158">
        <f t="shared" si="58"/>
        <v>0</v>
      </c>
      <c r="BJ216" s="20" t="s">
        <v>79</v>
      </c>
      <c r="BK216" s="158">
        <f t="shared" si="59"/>
        <v>0</v>
      </c>
      <c r="BL216" s="20" t="s">
        <v>202</v>
      </c>
      <c r="BM216" s="157" t="s">
        <v>1644</v>
      </c>
    </row>
    <row r="217" spans="1:65" s="2" customFormat="1" ht="14.45" customHeight="1">
      <c r="A217" s="35"/>
      <c r="B217" s="145"/>
      <c r="C217" s="146" t="s">
        <v>967</v>
      </c>
      <c r="D217" s="146" t="s">
        <v>197</v>
      </c>
      <c r="E217" s="147" t="s">
        <v>7819</v>
      </c>
      <c r="F217" s="148" t="s">
        <v>7744</v>
      </c>
      <c r="G217" s="149" t="s">
        <v>7688</v>
      </c>
      <c r="H217" s="150">
        <v>61</v>
      </c>
      <c r="I217" s="151"/>
      <c r="J217" s="152">
        <f t="shared" si="50"/>
        <v>0</v>
      </c>
      <c r="K217" s="148" t="s">
        <v>3</v>
      </c>
      <c r="L217" s="36"/>
      <c r="M217" s="153" t="s">
        <v>3</v>
      </c>
      <c r="N217" s="154" t="s">
        <v>43</v>
      </c>
      <c r="O217" s="56"/>
      <c r="P217" s="155">
        <f t="shared" si="51"/>
        <v>0</v>
      </c>
      <c r="Q217" s="155">
        <v>0</v>
      </c>
      <c r="R217" s="155">
        <f t="shared" si="52"/>
        <v>0</v>
      </c>
      <c r="S217" s="155">
        <v>0</v>
      </c>
      <c r="T217" s="156">
        <f t="shared" si="53"/>
        <v>0</v>
      </c>
      <c r="U217" s="35"/>
      <c r="V217" s="35"/>
      <c r="W217" s="35"/>
      <c r="X217" s="35"/>
      <c r="Y217" s="35"/>
      <c r="Z217" s="35"/>
      <c r="AA217" s="35"/>
      <c r="AB217" s="35"/>
      <c r="AC217" s="35"/>
      <c r="AD217" s="35"/>
      <c r="AE217" s="35"/>
      <c r="AR217" s="157" t="s">
        <v>202</v>
      </c>
      <c r="AT217" s="157" t="s">
        <v>197</v>
      </c>
      <c r="AU217" s="157" t="s">
        <v>109</v>
      </c>
      <c r="AY217" s="20" t="s">
        <v>195</v>
      </c>
      <c r="BE217" s="158">
        <f t="shared" si="54"/>
        <v>0</v>
      </c>
      <c r="BF217" s="158">
        <f t="shared" si="55"/>
        <v>0</v>
      </c>
      <c r="BG217" s="158">
        <f t="shared" si="56"/>
        <v>0</v>
      </c>
      <c r="BH217" s="158">
        <f t="shared" si="57"/>
        <v>0</v>
      </c>
      <c r="BI217" s="158">
        <f t="shared" si="58"/>
        <v>0</v>
      </c>
      <c r="BJ217" s="20" t="s">
        <v>79</v>
      </c>
      <c r="BK217" s="158">
        <f t="shared" si="59"/>
        <v>0</v>
      </c>
      <c r="BL217" s="20" t="s">
        <v>202</v>
      </c>
      <c r="BM217" s="157" t="s">
        <v>1665</v>
      </c>
    </row>
    <row r="218" spans="1:65" s="2" customFormat="1" ht="14.45" customHeight="1">
      <c r="A218" s="35"/>
      <c r="B218" s="145"/>
      <c r="C218" s="146" t="s">
        <v>971</v>
      </c>
      <c r="D218" s="146" t="s">
        <v>197</v>
      </c>
      <c r="E218" s="147" t="s">
        <v>7820</v>
      </c>
      <c r="F218" s="148" t="s">
        <v>7692</v>
      </c>
      <c r="G218" s="149" t="s">
        <v>7681</v>
      </c>
      <c r="H218" s="150">
        <v>45</v>
      </c>
      <c r="I218" s="151"/>
      <c r="J218" s="152">
        <f t="shared" si="50"/>
        <v>0</v>
      </c>
      <c r="K218" s="148" t="s">
        <v>3</v>
      </c>
      <c r="L218" s="36"/>
      <c r="M218" s="153" t="s">
        <v>3</v>
      </c>
      <c r="N218" s="154" t="s">
        <v>43</v>
      </c>
      <c r="O218" s="56"/>
      <c r="P218" s="155">
        <f t="shared" si="51"/>
        <v>0</v>
      </c>
      <c r="Q218" s="155">
        <v>0</v>
      </c>
      <c r="R218" s="155">
        <f t="shared" si="52"/>
        <v>0</v>
      </c>
      <c r="S218" s="155">
        <v>0</v>
      </c>
      <c r="T218" s="156">
        <f t="shared" si="53"/>
        <v>0</v>
      </c>
      <c r="U218" s="35"/>
      <c r="V218" s="35"/>
      <c r="W218" s="35"/>
      <c r="X218" s="35"/>
      <c r="Y218" s="35"/>
      <c r="Z218" s="35"/>
      <c r="AA218" s="35"/>
      <c r="AB218" s="35"/>
      <c r="AC218" s="35"/>
      <c r="AD218" s="35"/>
      <c r="AE218" s="35"/>
      <c r="AR218" s="157" t="s">
        <v>202</v>
      </c>
      <c r="AT218" s="157" t="s">
        <v>197</v>
      </c>
      <c r="AU218" s="157" t="s">
        <v>109</v>
      </c>
      <c r="AY218" s="20" t="s">
        <v>195</v>
      </c>
      <c r="BE218" s="158">
        <f t="shared" si="54"/>
        <v>0</v>
      </c>
      <c r="BF218" s="158">
        <f t="shared" si="55"/>
        <v>0</v>
      </c>
      <c r="BG218" s="158">
        <f t="shared" si="56"/>
        <v>0</v>
      </c>
      <c r="BH218" s="158">
        <f t="shared" si="57"/>
        <v>0</v>
      </c>
      <c r="BI218" s="158">
        <f t="shared" si="58"/>
        <v>0</v>
      </c>
      <c r="BJ218" s="20" t="s">
        <v>79</v>
      </c>
      <c r="BK218" s="158">
        <f t="shared" si="59"/>
        <v>0</v>
      </c>
      <c r="BL218" s="20" t="s">
        <v>202</v>
      </c>
      <c r="BM218" s="157" t="s">
        <v>1674</v>
      </c>
    </row>
    <row r="219" spans="1:65" s="2" customFormat="1" ht="14.45" customHeight="1">
      <c r="A219" s="35"/>
      <c r="B219" s="145"/>
      <c r="C219" s="146" t="s">
        <v>977</v>
      </c>
      <c r="D219" s="146" t="s">
        <v>197</v>
      </c>
      <c r="E219" s="147" t="s">
        <v>7821</v>
      </c>
      <c r="F219" s="148" t="s">
        <v>7694</v>
      </c>
      <c r="G219" s="149" t="s">
        <v>7681</v>
      </c>
      <c r="H219" s="150">
        <v>13</v>
      </c>
      <c r="I219" s="151"/>
      <c r="J219" s="152">
        <f t="shared" si="50"/>
        <v>0</v>
      </c>
      <c r="K219" s="148" t="s">
        <v>3</v>
      </c>
      <c r="L219" s="36"/>
      <c r="M219" s="153" t="s">
        <v>3</v>
      </c>
      <c r="N219" s="154" t="s">
        <v>43</v>
      </c>
      <c r="O219" s="56"/>
      <c r="P219" s="155">
        <f t="shared" si="51"/>
        <v>0</v>
      </c>
      <c r="Q219" s="155">
        <v>0</v>
      </c>
      <c r="R219" s="155">
        <f t="shared" si="52"/>
        <v>0</v>
      </c>
      <c r="S219" s="155">
        <v>0</v>
      </c>
      <c r="T219" s="156">
        <f t="shared" si="53"/>
        <v>0</v>
      </c>
      <c r="U219" s="35"/>
      <c r="V219" s="35"/>
      <c r="W219" s="35"/>
      <c r="X219" s="35"/>
      <c r="Y219" s="35"/>
      <c r="Z219" s="35"/>
      <c r="AA219" s="35"/>
      <c r="AB219" s="35"/>
      <c r="AC219" s="35"/>
      <c r="AD219" s="35"/>
      <c r="AE219" s="35"/>
      <c r="AR219" s="157" t="s">
        <v>202</v>
      </c>
      <c r="AT219" s="157" t="s">
        <v>197</v>
      </c>
      <c r="AU219" s="157" t="s">
        <v>109</v>
      </c>
      <c r="AY219" s="20" t="s">
        <v>195</v>
      </c>
      <c r="BE219" s="158">
        <f t="shared" si="54"/>
        <v>0</v>
      </c>
      <c r="BF219" s="158">
        <f t="shared" si="55"/>
        <v>0</v>
      </c>
      <c r="BG219" s="158">
        <f t="shared" si="56"/>
        <v>0</v>
      </c>
      <c r="BH219" s="158">
        <f t="shared" si="57"/>
        <v>0</v>
      </c>
      <c r="BI219" s="158">
        <f t="shared" si="58"/>
        <v>0</v>
      </c>
      <c r="BJ219" s="20" t="s">
        <v>79</v>
      </c>
      <c r="BK219" s="158">
        <f t="shared" si="59"/>
        <v>0</v>
      </c>
      <c r="BL219" s="20" t="s">
        <v>202</v>
      </c>
      <c r="BM219" s="157" t="s">
        <v>1693</v>
      </c>
    </row>
    <row r="220" spans="1:65" s="2" customFormat="1" ht="14.45" customHeight="1">
      <c r="A220" s="35"/>
      <c r="B220" s="145"/>
      <c r="C220" s="146" t="s">
        <v>984</v>
      </c>
      <c r="D220" s="146" t="s">
        <v>197</v>
      </c>
      <c r="E220" s="147" t="s">
        <v>7822</v>
      </c>
      <c r="F220" s="148" t="s">
        <v>7700</v>
      </c>
      <c r="G220" s="149" t="s">
        <v>7688</v>
      </c>
      <c r="H220" s="150">
        <v>290</v>
      </c>
      <c r="I220" s="151"/>
      <c r="J220" s="152">
        <f t="shared" si="50"/>
        <v>0</v>
      </c>
      <c r="K220" s="148" t="s">
        <v>3</v>
      </c>
      <c r="L220" s="36"/>
      <c r="M220" s="153" t="s">
        <v>3</v>
      </c>
      <c r="N220" s="154" t="s">
        <v>43</v>
      </c>
      <c r="O220" s="56"/>
      <c r="P220" s="155">
        <f t="shared" si="51"/>
        <v>0</v>
      </c>
      <c r="Q220" s="155">
        <v>0</v>
      </c>
      <c r="R220" s="155">
        <f t="shared" si="52"/>
        <v>0</v>
      </c>
      <c r="S220" s="155">
        <v>0</v>
      </c>
      <c r="T220" s="156">
        <f t="shared" si="53"/>
        <v>0</v>
      </c>
      <c r="U220" s="35"/>
      <c r="V220" s="35"/>
      <c r="W220" s="35"/>
      <c r="X220" s="35"/>
      <c r="Y220" s="35"/>
      <c r="Z220" s="35"/>
      <c r="AA220" s="35"/>
      <c r="AB220" s="35"/>
      <c r="AC220" s="35"/>
      <c r="AD220" s="35"/>
      <c r="AE220" s="35"/>
      <c r="AR220" s="157" t="s">
        <v>202</v>
      </c>
      <c r="AT220" s="157" t="s">
        <v>197</v>
      </c>
      <c r="AU220" s="157" t="s">
        <v>109</v>
      </c>
      <c r="AY220" s="20" t="s">
        <v>195</v>
      </c>
      <c r="BE220" s="158">
        <f t="shared" si="54"/>
        <v>0</v>
      </c>
      <c r="BF220" s="158">
        <f t="shared" si="55"/>
        <v>0</v>
      </c>
      <c r="BG220" s="158">
        <f t="shared" si="56"/>
        <v>0</v>
      </c>
      <c r="BH220" s="158">
        <f t="shared" si="57"/>
        <v>0</v>
      </c>
      <c r="BI220" s="158">
        <f t="shared" si="58"/>
        <v>0</v>
      </c>
      <c r="BJ220" s="20" t="s">
        <v>79</v>
      </c>
      <c r="BK220" s="158">
        <f t="shared" si="59"/>
        <v>0</v>
      </c>
      <c r="BL220" s="20" t="s">
        <v>202</v>
      </c>
      <c r="BM220" s="157" t="s">
        <v>1708</v>
      </c>
    </row>
    <row r="221" spans="1:65" s="2" customFormat="1" ht="14.45" customHeight="1">
      <c r="A221" s="35"/>
      <c r="B221" s="145"/>
      <c r="C221" s="146" t="s">
        <v>1023</v>
      </c>
      <c r="D221" s="146" t="s">
        <v>197</v>
      </c>
      <c r="E221" s="147" t="s">
        <v>7823</v>
      </c>
      <c r="F221" s="148" t="s">
        <v>7757</v>
      </c>
      <c r="G221" s="149" t="s">
        <v>7688</v>
      </c>
      <c r="H221" s="150">
        <v>98</v>
      </c>
      <c r="I221" s="151"/>
      <c r="J221" s="152">
        <f t="shared" si="50"/>
        <v>0</v>
      </c>
      <c r="K221" s="148" t="s">
        <v>3</v>
      </c>
      <c r="L221" s="36"/>
      <c r="M221" s="153" t="s">
        <v>3</v>
      </c>
      <c r="N221" s="154" t="s">
        <v>43</v>
      </c>
      <c r="O221" s="56"/>
      <c r="P221" s="155">
        <f t="shared" si="51"/>
        <v>0</v>
      </c>
      <c r="Q221" s="155">
        <v>0</v>
      </c>
      <c r="R221" s="155">
        <f t="shared" si="52"/>
        <v>0</v>
      </c>
      <c r="S221" s="155">
        <v>0</v>
      </c>
      <c r="T221" s="156">
        <f t="shared" si="53"/>
        <v>0</v>
      </c>
      <c r="U221" s="35"/>
      <c r="V221" s="35"/>
      <c r="W221" s="35"/>
      <c r="X221" s="35"/>
      <c r="Y221" s="35"/>
      <c r="Z221" s="35"/>
      <c r="AA221" s="35"/>
      <c r="AB221" s="35"/>
      <c r="AC221" s="35"/>
      <c r="AD221" s="35"/>
      <c r="AE221" s="35"/>
      <c r="AR221" s="157" t="s">
        <v>202</v>
      </c>
      <c r="AT221" s="157" t="s">
        <v>197</v>
      </c>
      <c r="AU221" s="157" t="s">
        <v>109</v>
      </c>
      <c r="AY221" s="20" t="s">
        <v>195</v>
      </c>
      <c r="BE221" s="158">
        <f t="shared" si="54"/>
        <v>0</v>
      </c>
      <c r="BF221" s="158">
        <f t="shared" si="55"/>
        <v>0</v>
      </c>
      <c r="BG221" s="158">
        <f t="shared" si="56"/>
        <v>0</v>
      </c>
      <c r="BH221" s="158">
        <f t="shared" si="57"/>
        <v>0</v>
      </c>
      <c r="BI221" s="158">
        <f t="shared" si="58"/>
        <v>0</v>
      </c>
      <c r="BJ221" s="20" t="s">
        <v>79</v>
      </c>
      <c r="BK221" s="158">
        <f t="shared" si="59"/>
        <v>0</v>
      </c>
      <c r="BL221" s="20" t="s">
        <v>202</v>
      </c>
      <c r="BM221" s="157" t="s">
        <v>1844</v>
      </c>
    </row>
    <row r="222" spans="1:65" s="2" customFormat="1" ht="24.2" customHeight="1">
      <c r="A222" s="35"/>
      <c r="B222" s="145"/>
      <c r="C222" s="146" t="s">
        <v>1028</v>
      </c>
      <c r="D222" s="146" t="s">
        <v>197</v>
      </c>
      <c r="E222" s="147" t="s">
        <v>7703</v>
      </c>
      <c r="F222" s="148" t="s">
        <v>7704</v>
      </c>
      <c r="G222" s="149" t="s">
        <v>7688</v>
      </c>
      <c r="H222" s="150">
        <v>5</v>
      </c>
      <c r="I222" s="151"/>
      <c r="J222" s="152">
        <f t="shared" si="50"/>
        <v>0</v>
      </c>
      <c r="K222" s="148" t="s">
        <v>3</v>
      </c>
      <c r="L222" s="36"/>
      <c r="M222" s="153" t="s">
        <v>3</v>
      </c>
      <c r="N222" s="154" t="s">
        <v>43</v>
      </c>
      <c r="O222" s="56"/>
      <c r="P222" s="155">
        <f t="shared" si="51"/>
        <v>0</v>
      </c>
      <c r="Q222" s="155">
        <v>0</v>
      </c>
      <c r="R222" s="155">
        <f t="shared" si="52"/>
        <v>0</v>
      </c>
      <c r="S222" s="155">
        <v>0</v>
      </c>
      <c r="T222" s="156">
        <f t="shared" si="53"/>
        <v>0</v>
      </c>
      <c r="U222" s="35"/>
      <c r="V222" s="35"/>
      <c r="W222" s="35"/>
      <c r="X222" s="35"/>
      <c r="Y222" s="35"/>
      <c r="Z222" s="35"/>
      <c r="AA222" s="35"/>
      <c r="AB222" s="35"/>
      <c r="AC222" s="35"/>
      <c r="AD222" s="35"/>
      <c r="AE222" s="35"/>
      <c r="AR222" s="157" t="s">
        <v>202</v>
      </c>
      <c r="AT222" s="157" t="s">
        <v>197</v>
      </c>
      <c r="AU222" s="157" t="s">
        <v>109</v>
      </c>
      <c r="AY222" s="20" t="s">
        <v>195</v>
      </c>
      <c r="BE222" s="158">
        <f t="shared" si="54"/>
        <v>0</v>
      </c>
      <c r="BF222" s="158">
        <f t="shared" si="55"/>
        <v>0</v>
      </c>
      <c r="BG222" s="158">
        <f t="shared" si="56"/>
        <v>0</v>
      </c>
      <c r="BH222" s="158">
        <f t="shared" si="57"/>
        <v>0</v>
      </c>
      <c r="BI222" s="158">
        <f t="shared" si="58"/>
        <v>0</v>
      </c>
      <c r="BJ222" s="20" t="s">
        <v>79</v>
      </c>
      <c r="BK222" s="158">
        <f t="shared" si="59"/>
        <v>0</v>
      </c>
      <c r="BL222" s="20" t="s">
        <v>202</v>
      </c>
      <c r="BM222" s="157" t="s">
        <v>1857</v>
      </c>
    </row>
    <row r="223" spans="1:65" s="2" customFormat="1" ht="29.25">
      <c r="A223" s="35"/>
      <c r="B223" s="36"/>
      <c r="C223" s="35"/>
      <c r="D223" s="159" t="s">
        <v>5137</v>
      </c>
      <c r="E223" s="35"/>
      <c r="F223" s="160" t="s">
        <v>7705</v>
      </c>
      <c r="G223" s="35"/>
      <c r="H223" s="35"/>
      <c r="I223" s="161"/>
      <c r="J223" s="35"/>
      <c r="K223" s="35"/>
      <c r="L223" s="36"/>
      <c r="M223" s="162"/>
      <c r="N223" s="163"/>
      <c r="O223" s="56"/>
      <c r="P223" s="56"/>
      <c r="Q223" s="56"/>
      <c r="R223" s="56"/>
      <c r="S223" s="56"/>
      <c r="T223" s="57"/>
      <c r="U223" s="35"/>
      <c r="V223" s="35"/>
      <c r="W223" s="35"/>
      <c r="X223" s="35"/>
      <c r="Y223" s="35"/>
      <c r="Z223" s="35"/>
      <c r="AA223" s="35"/>
      <c r="AB223" s="35"/>
      <c r="AC223" s="35"/>
      <c r="AD223" s="35"/>
      <c r="AE223" s="35"/>
      <c r="AT223" s="20" t="s">
        <v>5137</v>
      </c>
      <c r="AU223" s="20" t="s">
        <v>109</v>
      </c>
    </row>
    <row r="224" spans="1:65" s="2" customFormat="1" ht="14.45" customHeight="1">
      <c r="A224" s="35"/>
      <c r="B224" s="145"/>
      <c r="C224" s="146" t="s">
        <v>1042</v>
      </c>
      <c r="D224" s="146" t="s">
        <v>197</v>
      </c>
      <c r="E224" s="147" t="s">
        <v>7824</v>
      </c>
      <c r="F224" s="148" t="s">
        <v>7707</v>
      </c>
      <c r="G224" s="149" t="s">
        <v>4995</v>
      </c>
      <c r="H224" s="150">
        <v>1</v>
      </c>
      <c r="I224" s="151"/>
      <c r="J224" s="152">
        <f>ROUND(I224*H224,2)</f>
        <v>0</v>
      </c>
      <c r="K224" s="148" t="s">
        <v>3</v>
      </c>
      <c r="L224" s="36"/>
      <c r="M224" s="153" t="s">
        <v>3</v>
      </c>
      <c r="N224" s="154" t="s">
        <v>43</v>
      </c>
      <c r="O224" s="56"/>
      <c r="P224" s="155">
        <f>O224*H224</f>
        <v>0</v>
      </c>
      <c r="Q224" s="155">
        <v>0</v>
      </c>
      <c r="R224" s="155">
        <f>Q224*H224</f>
        <v>0</v>
      </c>
      <c r="S224" s="155">
        <v>0</v>
      </c>
      <c r="T224" s="156">
        <f>S224*H224</f>
        <v>0</v>
      </c>
      <c r="U224" s="35"/>
      <c r="V224" s="35"/>
      <c r="W224" s="35"/>
      <c r="X224" s="35"/>
      <c r="Y224" s="35"/>
      <c r="Z224" s="35"/>
      <c r="AA224" s="35"/>
      <c r="AB224" s="35"/>
      <c r="AC224" s="35"/>
      <c r="AD224" s="35"/>
      <c r="AE224" s="35"/>
      <c r="AR224" s="157" t="s">
        <v>202</v>
      </c>
      <c r="AT224" s="157" t="s">
        <v>197</v>
      </c>
      <c r="AU224" s="157" t="s">
        <v>109</v>
      </c>
      <c r="AY224" s="20" t="s">
        <v>195</v>
      </c>
      <c r="BE224" s="158">
        <f>IF(N224="základní",J224,0)</f>
        <v>0</v>
      </c>
      <c r="BF224" s="158">
        <f>IF(N224="snížená",J224,0)</f>
        <v>0</v>
      </c>
      <c r="BG224" s="158">
        <f>IF(N224="zákl. přenesená",J224,0)</f>
        <v>0</v>
      </c>
      <c r="BH224" s="158">
        <f>IF(N224="sníž. přenesená",J224,0)</f>
        <v>0</v>
      </c>
      <c r="BI224" s="158">
        <f>IF(N224="nulová",J224,0)</f>
        <v>0</v>
      </c>
      <c r="BJ224" s="20" t="s">
        <v>79</v>
      </c>
      <c r="BK224" s="158">
        <f>ROUND(I224*H224,2)</f>
        <v>0</v>
      </c>
      <c r="BL224" s="20" t="s">
        <v>202</v>
      </c>
      <c r="BM224" s="157" t="s">
        <v>1869</v>
      </c>
    </row>
    <row r="225" spans="1:65" s="2" customFormat="1" ht="14.45" customHeight="1">
      <c r="A225" s="35"/>
      <c r="B225" s="145"/>
      <c r="C225" s="146" t="s">
        <v>1047</v>
      </c>
      <c r="D225" s="146" t="s">
        <v>197</v>
      </c>
      <c r="E225" s="147" t="s">
        <v>7825</v>
      </c>
      <c r="F225" s="148" t="s">
        <v>7709</v>
      </c>
      <c r="G225" s="149" t="s">
        <v>4995</v>
      </c>
      <c r="H225" s="150">
        <v>1</v>
      </c>
      <c r="I225" s="151"/>
      <c r="J225" s="152">
        <f>ROUND(I225*H225,2)</f>
        <v>0</v>
      </c>
      <c r="K225" s="148" t="s">
        <v>3</v>
      </c>
      <c r="L225" s="36"/>
      <c r="M225" s="153" t="s">
        <v>3</v>
      </c>
      <c r="N225" s="154" t="s">
        <v>43</v>
      </c>
      <c r="O225" s="56"/>
      <c r="P225" s="155">
        <f>O225*H225</f>
        <v>0</v>
      </c>
      <c r="Q225" s="155">
        <v>0</v>
      </c>
      <c r="R225" s="155">
        <f>Q225*H225</f>
        <v>0</v>
      </c>
      <c r="S225" s="155">
        <v>0</v>
      </c>
      <c r="T225" s="156">
        <f>S225*H225</f>
        <v>0</v>
      </c>
      <c r="U225" s="35"/>
      <c r="V225" s="35"/>
      <c r="W225" s="35"/>
      <c r="X225" s="35"/>
      <c r="Y225" s="35"/>
      <c r="Z225" s="35"/>
      <c r="AA225" s="35"/>
      <c r="AB225" s="35"/>
      <c r="AC225" s="35"/>
      <c r="AD225" s="35"/>
      <c r="AE225" s="35"/>
      <c r="AR225" s="157" t="s">
        <v>202</v>
      </c>
      <c r="AT225" s="157" t="s">
        <v>197</v>
      </c>
      <c r="AU225" s="157" t="s">
        <v>109</v>
      </c>
      <c r="AY225" s="20" t="s">
        <v>195</v>
      </c>
      <c r="BE225" s="158">
        <f>IF(N225="základní",J225,0)</f>
        <v>0</v>
      </c>
      <c r="BF225" s="158">
        <f>IF(N225="snížená",J225,0)</f>
        <v>0</v>
      </c>
      <c r="BG225" s="158">
        <f>IF(N225="zákl. přenesená",J225,0)</f>
        <v>0</v>
      </c>
      <c r="BH225" s="158">
        <f>IF(N225="sníž. přenesená",J225,0)</f>
        <v>0</v>
      </c>
      <c r="BI225" s="158">
        <f>IF(N225="nulová",J225,0)</f>
        <v>0</v>
      </c>
      <c r="BJ225" s="20" t="s">
        <v>79</v>
      </c>
      <c r="BK225" s="158">
        <f>ROUND(I225*H225,2)</f>
        <v>0</v>
      </c>
      <c r="BL225" s="20" t="s">
        <v>202</v>
      </c>
      <c r="BM225" s="157" t="s">
        <v>1877</v>
      </c>
    </row>
    <row r="226" spans="1:65" s="12" customFormat="1" ht="20.85" customHeight="1">
      <c r="B226" s="132"/>
      <c r="D226" s="133" t="s">
        <v>71</v>
      </c>
      <c r="E226" s="143" t="s">
        <v>4965</v>
      </c>
      <c r="F226" s="143" t="s">
        <v>7826</v>
      </c>
      <c r="I226" s="135"/>
      <c r="J226" s="144">
        <f>BK226</f>
        <v>0</v>
      </c>
      <c r="L226" s="132"/>
      <c r="M226" s="137"/>
      <c r="N226" s="138"/>
      <c r="O226" s="138"/>
      <c r="P226" s="139">
        <f>SUM(P227:P270)</f>
        <v>0</v>
      </c>
      <c r="Q226" s="138"/>
      <c r="R226" s="139">
        <f>SUM(R227:R270)</f>
        <v>0</v>
      </c>
      <c r="S226" s="138"/>
      <c r="T226" s="140">
        <f>SUM(T227:T270)</f>
        <v>0</v>
      </c>
      <c r="AR226" s="133" t="s">
        <v>79</v>
      </c>
      <c r="AT226" s="141" t="s">
        <v>71</v>
      </c>
      <c r="AU226" s="141" t="s">
        <v>81</v>
      </c>
      <c r="AY226" s="133" t="s">
        <v>195</v>
      </c>
      <c r="BK226" s="142">
        <f>SUM(BK227:BK270)</f>
        <v>0</v>
      </c>
    </row>
    <row r="227" spans="1:65" s="2" customFormat="1" ht="14.45" customHeight="1">
      <c r="A227" s="35"/>
      <c r="B227" s="145"/>
      <c r="C227" s="146" t="s">
        <v>1053</v>
      </c>
      <c r="D227" s="146" t="s">
        <v>197</v>
      </c>
      <c r="E227" s="147" t="s">
        <v>7827</v>
      </c>
      <c r="F227" s="148" t="s">
        <v>7828</v>
      </c>
      <c r="G227" s="149" t="s">
        <v>4903</v>
      </c>
      <c r="H227" s="150">
        <v>1</v>
      </c>
      <c r="I227" s="151"/>
      <c r="J227" s="152">
        <f>ROUND(I227*H227,2)</f>
        <v>0</v>
      </c>
      <c r="K227" s="148" t="s">
        <v>3</v>
      </c>
      <c r="L227" s="36"/>
      <c r="M227" s="153" t="s">
        <v>3</v>
      </c>
      <c r="N227" s="154" t="s">
        <v>43</v>
      </c>
      <c r="O227" s="56"/>
      <c r="P227" s="155">
        <f>O227*H227</f>
        <v>0</v>
      </c>
      <c r="Q227" s="155">
        <v>0</v>
      </c>
      <c r="R227" s="155">
        <f>Q227*H227</f>
        <v>0</v>
      </c>
      <c r="S227" s="155">
        <v>0</v>
      </c>
      <c r="T227" s="156">
        <f>S227*H227</f>
        <v>0</v>
      </c>
      <c r="U227" s="35"/>
      <c r="V227" s="35"/>
      <c r="W227" s="35"/>
      <c r="X227" s="35"/>
      <c r="Y227" s="35"/>
      <c r="Z227" s="35"/>
      <c r="AA227" s="35"/>
      <c r="AB227" s="35"/>
      <c r="AC227" s="35"/>
      <c r="AD227" s="35"/>
      <c r="AE227" s="35"/>
      <c r="AR227" s="157" t="s">
        <v>202</v>
      </c>
      <c r="AT227" s="157" t="s">
        <v>197</v>
      </c>
      <c r="AU227" s="157" t="s">
        <v>109</v>
      </c>
      <c r="AY227" s="20" t="s">
        <v>195</v>
      </c>
      <c r="BE227" s="158">
        <f>IF(N227="základní",J227,0)</f>
        <v>0</v>
      </c>
      <c r="BF227" s="158">
        <f>IF(N227="snížená",J227,0)</f>
        <v>0</v>
      </c>
      <c r="BG227" s="158">
        <f>IF(N227="zákl. přenesená",J227,0)</f>
        <v>0</v>
      </c>
      <c r="BH227" s="158">
        <f>IF(N227="sníž. přenesená",J227,0)</f>
        <v>0</v>
      </c>
      <c r="BI227" s="158">
        <f>IF(N227="nulová",J227,0)</f>
        <v>0</v>
      </c>
      <c r="BJ227" s="20" t="s">
        <v>79</v>
      </c>
      <c r="BK227" s="158">
        <f>ROUND(I227*H227,2)</f>
        <v>0</v>
      </c>
      <c r="BL227" s="20" t="s">
        <v>202</v>
      </c>
      <c r="BM227" s="157" t="s">
        <v>1885</v>
      </c>
    </row>
    <row r="228" spans="1:65" s="2" customFormat="1" ht="39">
      <c r="A228" s="35"/>
      <c r="B228" s="36"/>
      <c r="C228" s="35"/>
      <c r="D228" s="159" t="s">
        <v>5137</v>
      </c>
      <c r="E228" s="35"/>
      <c r="F228" s="160" t="s">
        <v>7829</v>
      </c>
      <c r="G228" s="35"/>
      <c r="H228" s="35"/>
      <c r="I228" s="161"/>
      <c r="J228" s="35"/>
      <c r="K228" s="35"/>
      <c r="L228" s="36"/>
      <c r="M228" s="162"/>
      <c r="N228" s="163"/>
      <c r="O228" s="56"/>
      <c r="P228" s="56"/>
      <c r="Q228" s="56"/>
      <c r="R228" s="56"/>
      <c r="S228" s="56"/>
      <c r="T228" s="57"/>
      <c r="U228" s="35"/>
      <c r="V228" s="35"/>
      <c r="W228" s="35"/>
      <c r="X228" s="35"/>
      <c r="Y228" s="35"/>
      <c r="Z228" s="35"/>
      <c r="AA228" s="35"/>
      <c r="AB228" s="35"/>
      <c r="AC228" s="35"/>
      <c r="AD228" s="35"/>
      <c r="AE228" s="35"/>
      <c r="AT228" s="20" t="s">
        <v>5137</v>
      </c>
      <c r="AU228" s="20" t="s">
        <v>109</v>
      </c>
    </row>
    <row r="229" spans="1:65" s="2" customFormat="1" ht="14.45" customHeight="1">
      <c r="A229" s="35"/>
      <c r="B229" s="145"/>
      <c r="C229" s="146" t="s">
        <v>1061</v>
      </c>
      <c r="D229" s="146" t="s">
        <v>197</v>
      </c>
      <c r="E229" s="147" t="s">
        <v>7827</v>
      </c>
      <c r="F229" s="148" t="s">
        <v>7828</v>
      </c>
      <c r="G229" s="149" t="s">
        <v>4903</v>
      </c>
      <c r="H229" s="150">
        <v>1</v>
      </c>
      <c r="I229" s="151"/>
      <c r="J229" s="152">
        <f>ROUND(I229*H229,2)</f>
        <v>0</v>
      </c>
      <c r="K229" s="148" t="s">
        <v>3</v>
      </c>
      <c r="L229" s="36"/>
      <c r="M229" s="153" t="s">
        <v>3</v>
      </c>
      <c r="N229" s="154" t="s">
        <v>43</v>
      </c>
      <c r="O229" s="56"/>
      <c r="P229" s="155">
        <f>O229*H229</f>
        <v>0</v>
      </c>
      <c r="Q229" s="155">
        <v>0</v>
      </c>
      <c r="R229" s="155">
        <f>Q229*H229</f>
        <v>0</v>
      </c>
      <c r="S229" s="155">
        <v>0</v>
      </c>
      <c r="T229" s="156">
        <f>S229*H229</f>
        <v>0</v>
      </c>
      <c r="U229" s="35"/>
      <c r="V229" s="35"/>
      <c r="W229" s="35"/>
      <c r="X229" s="35"/>
      <c r="Y229" s="35"/>
      <c r="Z229" s="35"/>
      <c r="AA229" s="35"/>
      <c r="AB229" s="35"/>
      <c r="AC229" s="35"/>
      <c r="AD229" s="35"/>
      <c r="AE229" s="35"/>
      <c r="AR229" s="157" t="s">
        <v>202</v>
      </c>
      <c r="AT229" s="157" t="s">
        <v>197</v>
      </c>
      <c r="AU229" s="157" t="s">
        <v>109</v>
      </c>
      <c r="AY229" s="20" t="s">
        <v>195</v>
      </c>
      <c r="BE229" s="158">
        <f>IF(N229="základní",J229,0)</f>
        <v>0</v>
      </c>
      <c r="BF229" s="158">
        <f>IF(N229="snížená",J229,0)</f>
        <v>0</v>
      </c>
      <c r="BG229" s="158">
        <f>IF(N229="zákl. přenesená",J229,0)</f>
        <v>0</v>
      </c>
      <c r="BH229" s="158">
        <f>IF(N229="sníž. přenesená",J229,0)</f>
        <v>0</v>
      </c>
      <c r="BI229" s="158">
        <f>IF(N229="nulová",J229,0)</f>
        <v>0</v>
      </c>
      <c r="BJ229" s="20" t="s">
        <v>79</v>
      </c>
      <c r="BK229" s="158">
        <f>ROUND(I229*H229,2)</f>
        <v>0</v>
      </c>
      <c r="BL229" s="20" t="s">
        <v>202</v>
      </c>
      <c r="BM229" s="157" t="s">
        <v>1893</v>
      </c>
    </row>
    <row r="230" spans="1:65" s="2" customFormat="1" ht="39">
      <c r="A230" s="35"/>
      <c r="B230" s="36"/>
      <c r="C230" s="35"/>
      <c r="D230" s="159" t="s">
        <v>5137</v>
      </c>
      <c r="E230" s="35"/>
      <c r="F230" s="160" t="s">
        <v>7830</v>
      </c>
      <c r="G230" s="35"/>
      <c r="H230" s="35"/>
      <c r="I230" s="161"/>
      <c r="J230" s="35"/>
      <c r="K230" s="35"/>
      <c r="L230" s="36"/>
      <c r="M230" s="162"/>
      <c r="N230" s="163"/>
      <c r="O230" s="56"/>
      <c r="P230" s="56"/>
      <c r="Q230" s="56"/>
      <c r="R230" s="56"/>
      <c r="S230" s="56"/>
      <c r="T230" s="57"/>
      <c r="U230" s="35"/>
      <c r="V230" s="35"/>
      <c r="W230" s="35"/>
      <c r="X230" s="35"/>
      <c r="Y230" s="35"/>
      <c r="Z230" s="35"/>
      <c r="AA230" s="35"/>
      <c r="AB230" s="35"/>
      <c r="AC230" s="35"/>
      <c r="AD230" s="35"/>
      <c r="AE230" s="35"/>
      <c r="AT230" s="20" t="s">
        <v>5137</v>
      </c>
      <c r="AU230" s="20" t="s">
        <v>109</v>
      </c>
    </row>
    <row r="231" spans="1:65" s="2" customFormat="1" ht="14.45" customHeight="1">
      <c r="A231" s="35"/>
      <c r="B231" s="145"/>
      <c r="C231" s="146" t="s">
        <v>1068</v>
      </c>
      <c r="D231" s="146" t="s">
        <v>197</v>
      </c>
      <c r="E231" s="147" t="s">
        <v>7831</v>
      </c>
      <c r="F231" s="148" t="s">
        <v>7832</v>
      </c>
      <c r="G231" s="149" t="s">
        <v>4903</v>
      </c>
      <c r="H231" s="150">
        <v>1</v>
      </c>
      <c r="I231" s="151"/>
      <c r="J231" s="152">
        <f>ROUND(I231*H231,2)</f>
        <v>0</v>
      </c>
      <c r="K231" s="148" t="s">
        <v>3</v>
      </c>
      <c r="L231" s="36"/>
      <c r="M231" s="153" t="s">
        <v>3</v>
      </c>
      <c r="N231" s="154" t="s">
        <v>43</v>
      </c>
      <c r="O231" s="56"/>
      <c r="P231" s="155">
        <f>O231*H231</f>
        <v>0</v>
      </c>
      <c r="Q231" s="155">
        <v>0</v>
      </c>
      <c r="R231" s="155">
        <f>Q231*H231</f>
        <v>0</v>
      </c>
      <c r="S231" s="155">
        <v>0</v>
      </c>
      <c r="T231" s="156">
        <f>S231*H231</f>
        <v>0</v>
      </c>
      <c r="U231" s="35"/>
      <c r="V231" s="35"/>
      <c r="W231" s="35"/>
      <c r="X231" s="35"/>
      <c r="Y231" s="35"/>
      <c r="Z231" s="35"/>
      <c r="AA231" s="35"/>
      <c r="AB231" s="35"/>
      <c r="AC231" s="35"/>
      <c r="AD231" s="35"/>
      <c r="AE231" s="35"/>
      <c r="AR231" s="157" t="s">
        <v>202</v>
      </c>
      <c r="AT231" s="157" t="s">
        <v>197</v>
      </c>
      <c r="AU231" s="157" t="s">
        <v>109</v>
      </c>
      <c r="AY231" s="20" t="s">
        <v>195</v>
      </c>
      <c r="BE231" s="158">
        <f>IF(N231="základní",J231,0)</f>
        <v>0</v>
      </c>
      <c r="BF231" s="158">
        <f>IF(N231="snížená",J231,0)</f>
        <v>0</v>
      </c>
      <c r="BG231" s="158">
        <f>IF(N231="zákl. přenesená",J231,0)</f>
        <v>0</v>
      </c>
      <c r="BH231" s="158">
        <f>IF(N231="sníž. přenesená",J231,0)</f>
        <v>0</v>
      </c>
      <c r="BI231" s="158">
        <f>IF(N231="nulová",J231,0)</f>
        <v>0</v>
      </c>
      <c r="BJ231" s="20" t="s">
        <v>79</v>
      </c>
      <c r="BK231" s="158">
        <f>ROUND(I231*H231,2)</f>
        <v>0</v>
      </c>
      <c r="BL231" s="20" t="s">
        <v>202</v>
      </c>
      <c r="BM231" s="157" t="s">
        <v>1902</v>
      </c>
    </row>
    <row r="232" spans="1:65" s="2" customFormat="1" ht="24.2" customHeight="1">
      <c r="A232" s="35"/>
      <c r="B232" s="145"/>
      <c r="C232" s="146" t="s">
        <v>1073</v>
      </c>
      <c r="D232" s="146" t="s">
        <v>197</v>
      </c>
      <c r="E232" s="147" t="s">
        <v>7833</v>
      </c>
      <c r="F232" s="148" t="s">
        <v>7834</v>
      </c>
      <c r="G232" s="149" t="s">
        <v>4903</v>
      </c>
      <c r="H232" s="150">
        <v>1</v>
      </c>
      <c r="I232" s="151"/>
      <c r="J232" s="152">
        <f>ROUND(I232*H232,2)</f>
        <v>0</v>
      </c>
      <c r="K232" s="148" t="s">
        <v>3</v>
      </c>
      <c r="L232" s="36"/>
      <c r="M232" s="153" t="s">
        <v>3</v>
      </c>
      <c r="N232" s="154" t="s">
        <v>43</v>
      </c>
      <c r="O232" s="56"/>
      <c r="P232" s="155">
        <f>O232*H232</f>
        <v>0</v>
      </c>
      <c r="Q232" s="155">
        <v>0</v>
      </c>
      <c r="R232" s="155">
        <f>Q232*H232</f>
        <v>0</v>
      </c>
      <c r="S232" s="155">
        <v>0</v>
      </c>
      <c r="T232" s="156">
        <f>S232*H232</f>
        <v>0</v>
      </c>
      <c r="U232" s="35"/>
      <c r="V232" s="35"/>
      <c r="W232" s="35"/>
      <c r="X232" s="35"/>
      <c r="Y232" s="35"/>
      <c r="Z232" s="35"/>
      <c r="AA232" s="35"/>
      <c r="AB232" s="35"/>
      <c r="AC232" s="35"/>
      <c r="AD232" s="35"/>
      <c r="AE232" s="35"/>
      <c r="AR232" s="157" t="s">
        <v>202</v>
      </c>
      <c r="AT232" s="157" t="s">
        <v>197</v>
      </c>
      <c r="AU232" s="157" t="s">
        <v>109</v>
      </c>
      <c r="AY232" s="20" t="s">
        <v>195</v>
      </c>
      <c r="BE232" s="158">
        <f>IF(N232="základní",J232,0)</f>
        <v>0</v>
      </c>
      <c r="BF232" s="158">
        <f>IF(N232="snížená",J232,0)</f>
        <v>0</v>
      </c>
      <c r="BG232" s="158">
        <f>IF(N232="zákl. přenesená",J232,0)</f>
        <v>0</v>
      </c>
      <c r="BH232" s="158">
        <f>IF(N232="sníž. přenesená",J232,0)</f>
        <v>0</v>
      </c>
      <c r="BI232" s="158">
        <f>IF(N232="nulová",J232,0)</f>
        <v>0</v>
      </c>
      <c r="BJ232" s="20" t="s">
        <v>79</v>
      </c>
      <c r="BK232" s="158">
        <f>ROUND(I232*H232,2)</f>
        <v>0</v>
      </c>
      <c r="BL232" s="20" t="s">
        <v>202</v>
      </c>
      <c r="BM232" s="157" t="s">
        <v>1912</v>
      </c>
    </row>
    <row r="233" spans="1:65" s="2" customFormat="1" ht="24.2" customHeight="1">
      <c r="A233" s="35"/>
      <c r="B233" s="145"/>
      <c r="C233" s="146" t="s">
        <v>1097</v>
      </c>
      <c r="D233" s="146" t="s">
        <v>197</v>
      </c>
      <c r="E233" s="147" t="s">
        <v>7835</v>
      </c>
      <c r="F233" s="148" t="s">
        <v>7836</v>
      </c>
      <c r="G233" s="149" t="s">
        <v>4903</v>
      </c>
      <c r="H233" s="150">
        <v>1</v>
      </c>
      <c r="I233" s="151"/>
      <c r="J233" s="152">
        <f>ROUND(I233*H233,2)</f>
        <v>0</v>
      </c>
      <c r="K233" s="148" t="s">
        <v>3</v>
      </c>
      <c r="L233" s="36"/>
      <c r="M233" s="153" t="s">
        <v>3</v>
      </c>
      <c r="N233" s="154" t="s">
        <v>43</v>
      </c>
      <c r="O233" s="56"/>
      <c r="P233" s="155">
        <f>O233*H233</f>
        <v>0</v>
      </c>
      <c r="Q233" s="155">
        <v>0</v>
      </c>
      <c r="R233" s="155">
        <f>Q233*H233</f>
        <v>0</v>
      </c>
      <c r="S233" s="155">
        <v>0</v>
      </c>
      <c r="T233" s="156">
        <f>S233*H233</f>
        <v>0</v>
      </c>
      <c r="U233" s="35"/>
      <c r="V233" s="35"/>
      <c r="W233" s="35"/>
      <c r="X233" s="35"/>
      <c r="Y233" s="35"/>
      <c r="Z233" s="35"/>
      <c r="AA233" s="35"/>
      <c r="AB233" s="35"/>
      <c r="AC233" s="35"/>
      <c r="AD233" s="35"/>
      <c r="AE233" s="35"/>
      <c r="AR233" s="157" t="s">
        <v>202</v>
      </c>
      <c r="AT233" s="157" t="s">
        <v>197</v>
      </c>
      <c r="AU233" s="157" t="s">
        <v>109</v>
      </c>
      <c r="AY233" s="20" t="s">
        <v>195</v>
      </c>
      <c r="BE233" s="158">
        <f>IF(N233="základní",J233,0)</f>
        <v>0</v>
      </c>
      <c r="BF233" s="158">
        <f>IF(N233="snížená",J233,0)</f>
        <v>0</v>
      </c>
      <c r="BG233" s="158">
        <f>IF(N233="zákl. přenesená",J233,0)</f>
        <v>0</v>
      </c>
      <c r="BH233" s="158">
        <f>IF(N233="sníž. přenesená",J233,0)</f>
        <v>0</v>
      </c>
      <c r="BI233" s="158">
        <f>IF(N233="nulová",J233,0)</f>
        <v>0</v>
      </c>
      <c r="BJ233" s="20" t="s">
        <v>79</v>
      </c>
      <c r="BK233" s="158">
        <f>ROUND(I233*H233,2)</f>
        <v>0</v>
      </c>
      <c r="BL233" s="20" t="s">
        <v>202</v>
      </c>
      <c r="BM233" s="157" t="s">
        <v>1920</v>
      </c>
    </row>
    <row r="234" spans="1:65" s="2" customFormat="1" ht="14.45" customHeight="1">
      <c r="A234" s="35"/>
      <c r="B234" s="145"/>
      <c r="C234" s="146" t="s">
        <v>1116</v>
      </c>
      <c r="D234" s="146" t="s">
        <v>197</v>
      </c>
      <c r="E234" s="147" t="s">
        <v>7837</v>
      </c>
      <c r="F234" s="148" t="s">
        <v>7838</v>
      </c>
      <c r="G234" s="149" t="s">
        <v>4903</v>
      </c>
      <c r="H234" s="150">
        <v>12</v>
      </c>
      <c r="I234" s="151"/>
      <c r="J234" s="152">
        <f>ROUND(I234*H234,2)</f>
        <v>0</v>
      </c>
      <c r="K234" s="148" t="s">
        <v>3</v>
      </c>
      <c r="L234" s="36"/>
      <c r="M234" s="153" t="s">
        <v>3</v>
      </c>
      <c r="N234" s="154" t="s">
        <v>43</v>
      </c>
      <c r="O234" s="56"/>
      <c r="P234" s="155">
        <f>O234*H234</f>
        <v>0</v>
      </c>
      <c r="Q234" s="155">
        <v>0</v>
      </c>
      <c r="R234" s="155">
        <f>Q234*H234</f>
        <v>0</v>
      </c>
      <c r="S234" s="155">
        <v>0</v>
      </c>
      <c r="T234" s="156">
        <f>S234*H234</f>
        <v>0</v>
      </c>
      <c r="U234" s="35"/>
      <c r="V234" s="35"/>
      <c r="W234" s="35"/>
      <c r="X234" s="35"/>
      <c r="Y234" s="35"/>
      <c r="Z234" s="35"/>
      <c r="AA234" s="35"/>
      <c r="AB234" s="35"/>
      <c r="AC234" s="35"/>
      <c r="AD234" s="35"/>
      <c r="AE234" s="35"/>
      <c r="AR234" s="157" t="s">
        <v>202</v>
      </c>
      <c r="AT234" s="157" t="s">
        <v>197</v>
      </c>
      <c r="AU234" s="157" t="s">
        <v>109</v>
      </c>
      <c r="AY234" s="20" t="s">
        <v>195</v>
      </c>
      <c r="BE234" s="158">
        <f>IF(N234="základní",J234,0)</f>
        <v>0</v>
      </c>
      <c r="BF234" s="158">
        <f>IF(N234="snížená",J234,0)</f>
        <v>0</v>
      </c>
      <c r="BG234" s="158">
        <f>IF(N234="zákl. přenesená",J234,0)</f>
        <v>0</v>
      </c>
      <c r="BH234" s="158">
        <f>IF(N234="sníž. přenesená",J234,0)</f>
        <v>0</v>
      </c>
      <c r="BI234" s="158">
        <f>IF(N234="nulová",J234,0)</f>
        <v>0</v>
      </c>
      <c r="BJ234" s="20" t="s">
        <v>79</v>
      </c>
      <c r="BK234" s="158">
        <f>ROUND(I234*H234,2)</f>
        <v>0</v>
      </c>
      <c r="BL234" s="20" t="s">
        <v>202</v>
      </c>
      <c r="BM234" s="157" t="s">
        <v>1929</v>
      </c>
    </row>
    <row r="235" spans="1:65" s="2" customFormat="1" ht="24.2" customHeight="1">
      <c r="A235" s="35"/>
      <c r="B235" s="145"/>
      <c r="C235" s="146" t="s">
        <v>1120</v>
      </c>
      <c r="D235" s="146" t="s">
        <v>197</v>
      </c>
      <c r="E235" s="147" t="s">
        <v>7839</v>
      </c>
      <c r="F235" s="148" t="s">
        <v>7840</v>
      </c>
      <c r="G235" s="149" t="s">
        <v>4903</v>
      </c>
      <c r="H235" s="150">
        <v>4</v>
      </c>
      <c r="I235" s="151"/>
      <c r="J235" s="152">
        <f>ROUND(I235*H235,2)</f>
        <v>0</v>
      </c>
      <c r="K235" s="148" t="s">
        <v>3</v>
      </c>
      <c r="L235" s="36"/>
      <c r="M235" s="153" t="s">
        <v>3</v>
      </c>
      <c r="N235" s="154" t="s">
        <v>43</v>
      </c>
      <c r="O235" s="56"/>
      <c r="P235" s="155">
        <f>O235*H235</f>
        <v>0</v>
      </c>
      <c r="Q235" s="155">
        <v>0</v>
      </c>
      <c r="R235" s="155">
        <f>Q235*H235</f>
        <v>0</v>
      </c>
      <c r="S235" s="155">
        <v>0</v>
      </c>
      <c r="T235" s="156">
        <f>S235*H235</f>
        <v>0</v>
      </c>
      <c r="U235" s="35"/>
      <c r="V235" s="35"/>
      <c r="W235" s="35"/>
      <c r="X235" s="35"/>
      <c r="Y235" s="35"/>
      <c r="Z235" s="35"/>
      <c r="AA235" s="35"/>
      <c r="AB235" s="35"/>
      <c r="AC235" s="35"/>
      <c r="AD235" s="35"/>
      <c r="AE235" s="35"/>
      <c r="AR235" s="157" t="s">
        <v>202</v>
      </c>
      <c r="AT235" s="157" t="s">
        <v>197</v>
      </c>
      <c r="AU235" s="157" t="s">
        <v>109</v>
      </c>
      <c r="AY235" s="20" t="s">
        <v>195</v>
      </c>
      <c r="BE235" s="158">
        <f>IF(N235="základní",J235,0)</f>
        <v>0</v>
      </c>
      <c r="BF235" s="158">
        <f>IF(N235="snížená",J235,0)</f>
        <v>0</v>
      </c>
      <c r="BG235" s="158">
        <f>IF(N235="zákl. přenesená",J235,0)</f>
        <v>0</v>
      </c>
      <c r="BH235" s="158">
        <f>IF(N235="sníž. přenesená",J235,0)</f>
        <v>0</v>
      </c>
      <c r="BI235" s="158">
        <f>IF(N235="nulová",J235,0)</f>
        <v>0</v>
      </c>
      <c r="BJ235" s="20" t="s">
        <v>79</v>
      </c>
      <c r="BK235" s="158">
        <f>ROUND(I235*H235,2)</f>
        <v>0</v>
      </c>
      <c r="BL235" s="20" t="s">
        <v>202</v>
      </c>
      <c r="BM235" s="157" t="s">
        <v>1947</v>
      </c>
    </row>
    <row r="236" spans="1:65" s="2" customFormat="1" ht="19.5">
      <c r="A236" s="35"/>
      <c r="B236" s="36"/>
      <c r="C236" s="35"/>
      <c r="D236" s="159" t="s">
        <v>5137</v>
      </c>
      <c r="E236" s="35"/>
      <c r="F236" s="160" t="s">
        <v>7841</v>
      </c>
      <c r="G236" s="35"/>
      <c r="H236" s="35"/>
      <c r="I236" s="161"/>
      <c r="J236" s="35"/>
      <c r="K236" s="35"/>
      <c r="L236" s="36"/>
      <c r="M236" s="162"/>
      <c r="N236" s="163"/>
      <c r="O236" s="56"/>
      <c r="P236" s="56"/>
      <c r="Q236" s="56"/>
      <c r="R236" s="56"/>
      <c r="S236" s="56"/>
      <c r="T236" s="57"/>
      <c r="U236" s="35"/>
      <c r="V236" s="35"/>
      <c r="W236" s="35"/>
      <c r="X236" s="35"/>
      <c r="Y236" s="35"/>
      <c r="Z236" s="35"/>
      <c r="AA236" s="35"/>
      <c r="AB236" s="35"/>
      <c r="AC236" s="35"/>
      <c r="AD236" s="35"/>
      <c r="AE236" s="35"/>
      <c r="AT236" s="20" t="s">
        <v>5137</v>
      </c>
      <c r="AU236" s="20" t="s">
        <v>109</v>
      </c>
    </row>
    <row r="237" spans="1:65" s="2" customFormat="1" ht="24.2" customHeight="1">
      <c r="A237" s="35"/>
      <c r="B237" s="145"/>
      <c r="C237" s="146" t="s">
        <v>1125</v>
      </c>
      <c r="D237" s="146" t="s">
        <v>197</v>
      </c>
      <c r="E237" s="147" t="s">
        <v>7842</v>
      </c>
      <c r="F237" s="148" t="s">
        <v>7843</v>
      </c>
      <c r="G237" s="149" t="s">
        <v>4903</v>
      </c>
      <c r="H237" s="150">
        <v>4</v>
      </c>
      <c r="I237" s="151"/>
      <c r="J237" s="152">
        <f t="shared" ref="J237:J242" si="60">ROUND(I237*H237,2)</f>
        <v>0</v>
      </c>
      <c r="K237" s="148" t="s">
        <v>3</v>
      </c>
      <c r="L237" s="36"/>
      <c r="M237" s="153" t="s">
        <v>3</v>
      </c>
      <c r="N237" s="154" t="s">
        <v>43</v>
      </c>
      <c r="O237" s="56"/>
      <c r="P237" s="155">
        <f t="shared" ref="P237:P242" si="61">O237*H237</f>
        <v>0</v>
      </c>
      <c r="Q237" s="155">
        <v>0</v>
      </c>
      <c r="R237" s="155">
        <f t="shared" ref="R237:R242" si="62">Q237*H237</f>
        <v>0</v>
      </c>
      <c r="S237" s="155">
        <v>0</v>
      </c>
      <c r="T237" s="156">
        <f t="shared" ref="T237:T242" si="63">S237*H237</f>
        <v>0</v>
      </c>
      <c r="U237" s="35"/>
      <c r="V237" s="35"/>
      <c r="W237" s="35"/>
      <c r="X237" s="35"/>
      <c r="Y237" s="35"/>
      <c r="Z237" s="35"/>
      <c r="AA237" s="35"/>
      <c r="AB237" s="35"/>
      <c r="AC237" s="35"/>
      <c r="AD237" s="35"/>
      <c r="AE237" s="35"/>
      <c r="AR237" s="157" t="s">
        <v>202</v>
      </c>
      <c r="AT237" s="157" t="s">
        <v>197</v>
      </c>
      <c r="AU237" s="157" t="s">
        <v>109</v>
      </c>
      <c r="AY237" s="20" t="s">
        <v>195</v>
      </c>
      <c r="BE237" s="158">
        <f t="shared" ref="BE237:BE242" si="64">IF(N237="základní",J237,0)</f>
        <v>0</v>
      </c>
      <c r="BF237" s="158">
        <f t="shared" ref="BF237:BF242" si="65">IF(N237="snížená",J237,0)</f>
        <v>0</v>
      </c>
      <c r="BG237" s="158">
        <f t="shared" ref="BG237:BG242" si="66">IF(N237="zákl. přenesená",J237,0)</f>
        <v>0</v>
      </c>
      <c r="BH237" s="158">
        <f t="shared" ref="BH237:BH242" si="67">IF(N237="sníž. přenesená",J237,0)</f>
        <v>0</v>
      </c>
      <c r="BI237" s="158">
        <f t="shared" ref="BI237:BI242" si="68">IF(N237="nulová",J237,0)</f>
        <v>0</v>
      </c>
      <c r="BJ237" s="20" t="s">
        <v>79</v>
      </c>
      <c r="BK237" s="158">
        <f t="shared" ref="BK237:BK242" si="69">ROUND(I237*H237,2)</f>
        <v>0</v>
      </c>
      <c r="BL237" s="20" t="s">
        <v>202</v>
      </c>
      <c r="BM237" s="157" t="s">
        <v>1957</v>
      </c>
    </row>
    <row r="238" spans="1:65" s="2" customFormat="1" ht="24.2" customHeight="1">
      <c r="A238" s="35"/>
      <c r="B238" s="145"/>
      <c r="C238" s="146" t="s">
        <v>1129</v>
      </c>
      <c r="D238" s="146" t="s">
        <v>197</v>
      </c>
      <c r="E238" s="147" t="s">
        <v>7844</v>
      </c>
      <c r="F238" s="148" t="s">
        <v>7845</v>
      </c>
      <c r="G238" s="149" t="s">
        <v>4903</v>
      </c>
      <c r="H238" s="150">
        <v>1</v>
      </c>
      <c r="I238" s="151"/>
      <c r="J238" s="152">
        <f t="shared" si="60"/>
        <v>0</v>
      </c>
      <c r="K238" s="148" t="s">
        <v>3</v>
      </c>
      <c r="L238" s="36"/>
      <c r="M238" s="153" t="s">
        <v>3</v>
      </c>
      <c r="N238" s="154" t="s">
        <v>43</v>
      </c>
      <c r="O238" s="56"/>
      <c r="P238" s="155">
        <f t="shared" si="61"/>
        <v>0</v>
      </c>
      <c r="Q238" s="155">
        <v>0</v>
      </c>
      <c r="R238" s="155">
        <f t="shared" si="62"/>
        <v>0</v>
      </c>
      <c r="S238" s="155">
        <v>0</v>
      </c>
      <c r="T238" s="156">
        <f t="shared" si="63"/>
        <v>0</v>
      </c>
      <c r="U238" s="35"/>
      <c r="V238" s="35"/>
      <c r="W238" s="35"/>
      <c r="X238" s="35"/>
      <c r="Y238" s="35"/>
      <c r="Z238" s="35"/>
      <c r="AA238" s="35"/>
      <c r="AB238" s="35"/>
      <c r="AC238" s="35"/>
      <c r="AD238" s="35"/>
      <c r="AE238" s="35"/>
      <c r="AR238" s="157" t="s">
        <v>202</v>
      </c>
      <c r="AT238" s="157" t="s">
        <v>197</v>
      </c>
      <c r="AU238" s="157" t="s">
        <v>109</v>
      </c>
      <c r="AY238" s="20" t="s">
        <v>195</v>
      </c>
      <c r="BE238" s="158">
        <f t="shared" si="64"/>
        <v>0</v>
      </c>
      <c r="BF238" s="158">
        <f t="shared" si="65"/>
        <v>0</v>
      </c>
      <c r="BG238" s="158">
        <f t="shared" si="66"/>
        <v>0</v>
      </c>
      <c r="BH238" s="158">
        <f t="shared" si="67"/>
        <v>0</v>
      </c>
      <c r="BI238" s="158">
        <f t="shared" si="68"/>
        <v>0</v>
      </c>
      <c r="BJ238" s="20" t="s">
        <v>79</v>
      </c>
      <c r="BK238" s="158">
        <f t="shared" si="69"/>
        <v>0</v>
      </c>
      <c r="BL238" s="20" t="s">
        <v>202</v>
      </c>
      <c r="BM238" s="157" t="s">
        <v>1966</v>
      </c>
    </row>
    <row r="239" spans="1:65" s="2" customFormat="1" ht="14.45" customHeight="1">
      <c r="A239" s="35"/>
      <c r="B239" s="145"/>
      <c r="C239" s="146" t="s">
        <v>1133</v>
      </c>
      <c r="D239" s="146" t="s">
        <v>197</v>
      </c>
      <c r="E239" s="147" t="s">
        <v>7846</v>
      </c>
      <c r="F239" s="148" t="s">
        <v>7847</v>
      </c>
      <c r="G239" s="149" t="s">
        <v>4903</v>
      </c>
      <c r="H239" s="150">
        <v>1</v>
      </c>
      <c r="I239" s="151"/>
      <c r="J239" s="152">
        <f t="shared" si="60"/>
        <v>0</v>
      </c>
      <c r="K239" s="148" t="s">
        <v>3</v>
      </c>
      <c r="L239" s="36"/>
      <c r="M239" s="153" t="s">
        <v>3</v>
      </c>
      <c r="N239" s="154" t="s">
        <v>43</v>
      </c>
      <c r="O239" s="56"/>
      <c r="P239" s="155">
        <f t="shared" si="61"/>
        <v>0</v>
      </c>
      <c r="Q239" s="155">
        <v>0</v>
      </c>
      <c r="R239" s="155">
        <f t="shared" si="62"/>
        <v>0</v>
      </c>
      <c r="S239" s="155">
        <v>0</v>
      </c>
      <c r="T239" s="156">
        <f t="shared" si="63"/>
        <v>0</v>
      </c>
      <c r="U239" s="35"/>
      <c r="V239" s="35"/>
      <c r="W239" s="35"/>
      <c r="X239" s="35"/>
      <c r="Y239" s="35"/>
      <c r="Z239" s="35"/>
      <c r="AA239" s="35"/>
      <c r="AB239" s="35"/>
      <c r="AC239" s="35"/>
      <c r="AD239" s="35"/>
      <c r="AE239" s="35"/>
      <c r="AR239" s="157" t="s">
        <v>202</v>
      </c>
      <c r="AT239" s="157" t="s">
        <v>197</v>
      </c>
      <c r="AU239" s="157" t="s">
        <v>109</v>
      </c>
      <c r="AY239" s="20" t="s">
        <v>195</v>
      </c>
      <c r="BE239" s="158">
        <f t="shared" si="64"/>
        <v>0</v>
      </c>
      <c r="BF239" s="158">
        <f t="shared" si="65"/>
        <v>0</v>
      </c>
      <c r="BG239" s="158">
        <f t="shared" si="66"/>
        <v>0</v>
      </c>
      <c r="BH239" s="158">
        <f t="shared" si="67"/>
        <v>0</v>
      </c>
      <c r="BI239" s="158">
        <f t="shared" si="68"/>
        <v>0</v>
      </c>
      <c r="BJ239" s="20" t="s">
        <v>79</v>
      </c>
      <c r="BK239" s="158">
        <f t="shared" si="69"/>
        <v>0</v>
      </c>
      <c r="BL239" s="20" t="s">
        <v>202</v>
      </c>
      <c r="BM239" s="157" t="s">
        <v>1977</v>
      </c>
    </row>
    <row r="240" spans="1:65" s="2" customFormat="1" ht="14.45" customHeight="1">
      <c r="A240" s="35"/>
      <c r="B240" s="145"/>
      <c r="C240" s="146" t="s">
        <v>1137</v>
      </c>
      <c r="D240" s="146" t="s">
        <v>197</v>
      </c>
      <c r="E240" s="147" t="s">
        <v>7848</v>
      </c>
      <c r="F240" s="148" t="s">
        <v>7849</v>
      </c>
      <c r="G240" s="149" t="s">
        <v>4903</v>
      </c>
      <c r="H240" s="150">
        <v>1</v>
      </c>
      <c r="I240" s="151"/>
      <c r="J240" s="152">
        <f t="shared" si="60"/>
        <v>0</v>
      </c>
      <c r="K240" s="148" t="s">
        <v>3</v>
      </c>
      <c r="L240" s="36"/>
      <c r="M240" s="153" t="s">
        <v>3</v>
      </c>
      <c r="N240" s="154" t="s">
        <v>43</v>
      </c>
      <c r="O240" s="56"/>
      <c r="P240" s="155">
        <f t="shared" si="61"/>
        <v>0</v>
      </c>
      <c r="Q240" s="155">
        <v>0</v>
      </c>
      <c r="R240" s="155">
        <f t="shared" si="62"/>
        <v>0</v>
      </c>
      <c r="S240" s="155">
        <v>0</v>
      </c>
      <c r="T240" s="156">
        <f t="shared" si="63"/>
        <v>0</v>
      </c>
      <c r="U240" s="35"/>
      <c r="V240" s="35"/>
      <c r="W240" s="35"/>
      <c r="X240" s="35"/>
      <c r="Y240" s="35"/>
      <c r="Z240" s="35"/>
      <c r="AA240" s="35"/>
      <c r="AB240" s="35"/>
      <c r="AC240" s="35"/>
      <c r="AD240" s="35"/>
      <c r="AE240" s="35"/>
      <c r="AR240" s="157" t="s">
        <v>202</v>
      </c>
      <c r="AT240" s="157" t="s">
        <v>197</v>
      </c>
      <c r="AU240" s="157" t="s">
        <v>109</v>
      </c>
      <c r="AY240" s="20" t="s">
        <v>195</v>
      </c>
      <c r="BE240" s="158">
        <f t="shared" si="64"/>
        <v>0</v>
      </c>
      <c r="BF240" s="158">
        <f t="shared" si="65"/>
        <v>0</v>
      </c>
      <c r="BG240" s="158">
        <f t="shared" si="66"/>
        <v>0</v>
      </c>
      <c r="BH240" s="158">
        <f t="shared" si="67"/>
        <v>0</v>
      </c>
      <c r="BI240" s="158">
        <f t="shared" si="68"/>
        <v>0</v>
      </c>
      <c r="BJ240" s="20" t="s">
        <v>79</v>
      </c>
      <c r="BK240" s="158">
        <f t="shared" si="69"/>
        <v>0</v>
      </c>
      <c r="BL240" s="20" t="s">
        <v>202</v>
      </c>
      <c r="BM240" s="157" t="s">
        <v>1988</v>
      </c>
    </row>
    <row r="241" spans="1:65" s="2" customFormat="1" ht="14.45" customHeight="1">
      <c r="A241" s="35"/>
      <c r="B241" s="145"/>
      <c r="C241" s="146" t="s">
        <v>1142</v>
      </c>
      <c r="D241" s="146" t="s">
        <v>197</v>
      </c>
      <c r="E241" s="147" t="s">
        <v>7850</v>
      </c>
      <c r="F241" s="148" t="s">
        <v>7851</v>
      </c>
      <c r="G241" s="149" t="s">
        <v>4903</v>
      </c>
      <c r="H241" s="150">
        <v>1</v>
      </c>
      <c r="I241" s="151"/>
      <c r="J241" s="152">
        <f t="shared" si="60"/>
        <v>0</v>
      </c>
      <c r="K241" s="148" t="s">
        <v>3</v>
      </c>
      <c r="L241" s="36"/>
      <c r="M241" s="153" t="s">
        <v>3</v>
      </c>
      <c r="N241" s="154" t="s">
        <v>43</v>
      </c>
      <c r="O241" s="56"/>
      <c r="P241" s="155">
        <f t="shared" si="61"/>
        <v>0</v>
      </c>
      <c r="Q241" s="155">
        <v>0</v>
      </c>
      <c r="R241" s="155">
        <f t="shared" si="62"/>
        <v>0</v>
      </c>
      <c r="S241" s="155">
        <v>0</v>
      </c>
      <c r="T241" s="156">
        <f t="shared" si="63"/>
        <v>0</v>
      </c>
      <c r="U241" s="35"/>
      <c r="V241" s="35"/>
      <c r="W241" s="35"/>
      <c r="X241" s="35"/>
      <c r="Y241" s="35"/>
      <c r="Z241" s="35"/>
      <c r="AA241" s="35"/>
      <c r="AB241" s="35"/>
      <c r="AC241" s="35"/>
      <c r="AD241" s="35"/>
      <c r="AE241" s="35"/>
      <c r="AR241" s="157" t="s">
        <v>202</v>
      </c>
      <c r="AT241" s="157" t="s">
        <v>197</v>
      </c>
      <c r="AU241" s="157" t="s">
        <v>109</v>
      </c>
      <c r="AY241" s="20" t="s">
        <v>195</v>
      </c>
      <c r="BE241" s="158">
        <f t="shared" si="64"/>
        <v>0</v>
      </c>
      <c r="BF241" s="158">
        <f t="shared" si="65"/>
        <v>0</v>
      </c>
      <c r="BG241" s="158">
        <f t="shared" si="66"/>
        <v>0</v>
      </c>
      <c r="BH241" s="158">
        <f t="shared" si="67"/>
        <v>0</v>
      </c>
      <c r="BI241" s="158">
        <f t="shared" si="68"/>
        <v>0</v>
      </c>
      <c r="BJ241" s="20" t="s">
        <v>79</v>
      </c>
      <c r="BK241" s="158">
        <f t="shared" si="69"/>
        <v>0</v>
      </c>
      <c r="BL241" s="20" t="s">
        <v>202</v>
      </c>
      <c r="BM241" s="157" t="s">
        <v>1998</v>
      </c>
    </row>
    <row r="242" spans="1:65" s="2" customFormat="1" ht="24.2" customHeight="1">
      <c r="A242" s="35"/>
      <c r="B242" s="145"/>
      <c r="C242" s="146" t="s">
        <v>1152</v>
      </c>
      <c r="D242" s="146" t="s">
        <v>197</v>
      </c>
      <c r="E242" s="147" t="s">
        <v>7852</v>
      </c>
      <c r="F242" s="148" t="s">
        <v>7853</v>
      </c>
      <c r="G242" s="149" t="s">
        <v>4903</v>
      </c>
      <c r="H242" s="150">
        <v>2</v>
      </c>
      <c r="I242" s="151"/>
      <c r="J242" s="152">
        <f t="shared" si="60"/>
        <v>0</v>
      </c>
      <c r="K242" s="148" t="s">
        <v>3</v>
      </c>
      <c r="L242" s="36"/>
      <c r="M242" s="153" t="s">
        <v>3</v>
      </c>
      <c r="N242" s="154" t="s">
        <v>43</v>
      </c>
      <c r="O242" s="56"/>
      <c r="P242" s="155">
        <f t="shared" si="61"/>
        <v>0</v>
      </c>
      <c r="Q242" s="155">
        <v>0</v>
      </c>
      <c r="R242" s="155">
        <f t="shared" si="62"/>
        <v>0</v>
      </c>
      <c r="S242" s="155">
        <v>0</v>
      </c>
      <c r="T242" s="156">
        <f t="shared" si="63"/>
        <v>0</v>
      </c>
      <c r="U242" s="35"/>
      <c r="V242" s="35"/>
      <c r="W242" s="35"/>
      <c r="X242" s="35"/>
      <c r="Y242" s="35"/>
      <c r="Z242" s="35"/>
      <c r="AA242" s="35"/>
      <c r="AB242" s="35"/>
      <c r="AC242" s="35"/>
      <c r="AD242" s="35"/>
      <c r="AE242" s="35"/>
      <c r="AR242" s="157" t="s">
        <v>202</v>
      </c>
      <c r="AT242" s="157" t="s">
        <v>197</v>
      </c>
      <c r="AU242" s="157" t="s">
        <v>109</v>
      </c>
      <c r="AY242" s="20" t="s">
        <v>195</v>
      </c>
      <c r="BE242" s="158">
        <f t="shared" si="64"/>
        <v>0</v>
      </c>
      <c r="BF242" s="158">
        <f t="shared" si="65"/>
        <v>0</v>
      </c>
      <c r="BG242" s="158">
        <f t="shared" si="66"/>
        <v>0</v>
      </c>
      <c r="BH242" s="158">
        <f t="shared" si="67"/>
        <v>0</v>
      </c>
      <c r="BI242" s="158">
        <f t="shared" si="68"/>
        <v>0</v>
      </c>
      <c r="BJ242" s="20" t="s">
        <v>79</v>
      </c>
      <c r="BK242" s="158">
        <f t="shared" si="69"/>
        <v>0</v>
      </c>
      <c r="BL242" s="20" t="s">
        <v>202</v>
      </c>
      <c r="BM242" s="157" t="s">
        <v>2008</v>
      </c>
    </row>
    <row r="243" spans="1:65" s="2" customFormat="1" ht="39">
      <c r="A243" s="35"/>
      <c r="B243" s="36"/>
      <c r="C243" s="35"/>
      <c r="D243" s="159" t="s">
        <v>5137</v>
      </c>
      <c r="E243" s="35"/>
      <c r="F243" s="160" t="s">
        <v>7854</v>
      </c>
      <c r="G243" s="35"/>
      <c r="H243" s="35"/>
      <c r="I243" s="161"/>
      <c r="J243" s="35"/>
      <c r="K243" s="35"/>
      <c r="L243" s="36"/>
      <c r="M243" s="162"/>
      <c r="N243" s="163"/>
      <c r="O243" s="56"/>
      <c r="P243" s="56"/>
      <c r="Q243" s="56"/>
      <c r="R243" s="56"/>
      <c r="S243" s="56"/>
      <c r="T243" s="57"/>
      <c r="U243" s="35"/>
      <c r="V243" s="35"/>
      <c r="W243" s="35"/>
      <c r="X243" s="35"/>
      <c r="Y243" s="35"/>
      <c r="Z243" s="35"/>
      <c r="AA243" s="35"/>
      <c r="AB243" s="35"/>
      <c r="AC243" s="35"/>
      <c r="AD243" s="35"/>
      <c r="AE243" s="35"/>
      <c r="AT243" s="20" t="s">
        <v>5137</v>
      </c>
      <c r="AU243" s="20" t="s">
        <v>109</v>
      </c>
    </row>
    <row r="244" spans="1:65" s="2" customFormat="1" ht="14.45" customHeight="1">
      <c r="A244" s="35"/>
      <c r="B244" s="145"/>
      <c r="C244" s="146" t="s">
        <v>1159</v>
      </c>
      <c r="D244" s="146" t="s">
        <v>197</v>
      </c>
      <c r="E244" s="147" t="s">
        <v>7855</v>
      </c>
      <c r="F244" s="148" t="s">
        <v>7856</v>
      </c>
      <c r="G244" s="149" t="s">
        <v>4903</v>
      </c>
      <c r="H244" s="150">
        <v>1</v>
      </c>
      <c r="I244" s="151"/>
      <c r="J244" s="152">
        <f>ROUND(I244*H244,2)</f>
        <v>0</v>
      </c>
      <c r="K244" s="148" t="s">
        <v>3</v>
      </c>
      <c r="L244" s="36"/>
      <c r="M244" s="153" t="s">
        <v>3</v>
      </c>
      <c r="N244" s="154" t="s">
        <v>43</v>
      </c>
      <c r="O244" s="56"/>
      <c r="P244" s="155">
        <f>O244*H244</f>
        <v>0</v>
      </c>
      <c r="Q244" s="155">
        <v>0</v>
      </c>
      <c r="R244" s="155">
        <f>Q244*H244</f>
        <v>0</v>
      </c>
      <c r="S244" s="155">
        <v>0</v>
      </c>
      <c r="T244" s="156">
        <f>S244*H244</f>
        <v>0</v>
      </c>
      <c r="U244" s="35"/>
      <c r="V244" s="35"/>
      <c r="W244" s="35"/>
      <c r="X244" s="35"/>
      <c r="Y244" s="35"/>
      <c r="Z244" s="35"/>
      <c r="AA244" s="35"/>
      <c r="AB244" s="35"/>
      <c r="AC244" s="35"/>
      <c r="AD244" s="35"/>
      <c r="AE244" s="35"/>
      <c r="AR244" s="157" t="s">
        <v>202</v>
      </c>
      <c r="AT244" s="157" t="s">
        <v>197</v>
      </c>
      <c r="AU244" s="157" t="s">
        <v>109</v>
      </c>
      <c r="AY244" s="20" t="s">
        <v>195</v>
      </c>
      <c r="BE244" s="158">
        <f>IF(N244="základní",J244,0)</f>
        <v>0</v>
      </c>
      <c r="BF244" s="158">
        <f>IF(N244="snížená",J244,0)</f>
        <v>0</v>
      </c>
      <c r="BG244" s="158">
        <f>IF(N244="zákl. přenesená",J244,0)</f>
        <v>0</v>
      </c>
      <c r="BH244" s="158">
        <f>IF(N244="sníž. přenesená",J244,0)</f>
        <v>0</v>
      </c>
      <c r="BI244" s="158">
        <f>IF(N244="nulová",J244,0)</f>
        <v>0</v>
      </c>
      <c r="BJ244" s="20" t="s">
        <v>79</v>
      </c>
      <c r="BK244" s="158">
        <f>ROUND(I244*H244,2)</f>
        <v>0</v>
      </c>
      <c r="BL244" s="20" t="s">
        <v>202</v>
      </c>
      <c r="BM244" s="157" t="s">
        <v>2017</v>
      </c>
    </row>
    <row r="245" spans="1:65" s="2" customFormat="1" ht="29.25">
      <c r="A245" s="35"/>
      <c r="B245" s="36"/>
      <c r="C245" s="35"/>
      <c r="D245" s="159" t="s">
        <v>5137</v>
      </c>
      <c r="E245" s="35"/>
      <c r="F245" s="160" t="s">
        <v>7857</v>
      </c>
      <c r="G245" s="35"/>
      <c r="H245" s="35"/>
      <c r="I245" s="161"/>
      <c r="J245" s="35"/>
      <c r="K245" s="35"/>
      <c r="L245" s="36"/>
      <c r="M245" s="162"/>
      <c r="N245" s="163"/>
      <c r="O245" s="56"/>
      <c r="P245" s="56"/>
      <c r="Q245" s="56"/>
      <c r="R245" s="56"/>
      <c r="S245" s="56"/>
      <c r="T245" s="57"/>
      <c r="U245" s="35"/>
      <c r="V245" s="35"/>
      <c r="W245" s="35"/>
      <c r="X245" s="35"/>
      <c r="Y245" s="35"/>
      <c r="Z245" s="35"/>
      <c r="AA245" s="35"/>
      <c r="AB245" s="35"/>
      <c r="AC245" s="35"/>
      <c r="AD245" s="35"/>
      <c r="AE245" s="35"/>
      <c r="AT245" s="20" t="s">
        <v>5137</v>
      </c>
      <c r="AU245" s="20" t="s">
        <v>109</v>
      </c>
    </row>
    <row r="246" spans="1:65" s="2" customFormat="1" ht="14.45" customHeight="1">
      <c r="A246" s="35"/>
      <c r="B246" s="145"/>
      <c r="C246" s="146" t="s">
        <v>1163</v>
      </c>
      <c r="D246" s="146" t="s">
        <v>197</v>
      </c>
      <c r="E246" s="147" t="s">
        <v>7858</v>
      </c>
      <c r="F246" s="148" t="s">
        <v>7859</v>
      </c>
      <c r="G246" s="149" t="s">
        <v>4903</v>
      </c>
      <c r="H246" s="150">
        <v>2</v>
      </c>
      <c r="I246" s="151"/>
      <c r="J246" s="152">
        <f>ROUND(I246*H246,2)</f>
        <v>0</v>
      </c>
      <c r="K246" s="148" t="s">
        <v>3</v>
      </c>
      <c r="L246" s="36"/>
      <c r="M246" s="153" t="s">
        <v>3</v>
      </c>
      <c r="N246" s="154" t="s">
        <v>43</v>
      </c>
      <c r="O246" s="56"/>
      <c r="P246" s="155">
        <f>O246*H246</f>
        <v>0</v>
      </c>
      <c r="Q246" s="155">
        <v>0</v>
      </c>
      <c r="R246" s="155">
        <f>Q246*H246</f>
        <v>0</v>
      </c>
      <c r="S246" s="155">
        <v>0</v>
      </c>
      <c r="T246" s="156">
        <f>S246*H246</f>
        <v>0</v>
      </c>
      <c r="U246" s="35"/>
      <c r="V246" s="35"/>
      <c r="W246" s="35"/>
      <c r="X246" s="35"/>
      <c r="Y246" s="35"/>
      <c r="Z246" s="35"/>
      <c r="AA246" s="35"/>
      <c r="AB246" s="35"/>
      <c r="AC246" s="35"/>
      <c r="AD246" s="35"/>
      <c r="AE246" s="35"/>
      <c r="AR246" s="157" t="s">
        <v>202</v>
      </c>
      <c r="AT246" s="157" t="s">
        <v>197</v>
      </c>
      <c r="AU246" s="157" t="s">
        <v>109</v>
      </c>
      <c r="AY246" s="20" t="s">
        <v>195</v>
      </c>
      <c r="BE246" s="158">
        <f>IF(N246="základní",J246,0)</f>
        <v>0</v>
      </c>
      <c r="BF246" s="158">
        <f>IF(N246="snížená",J246,0)</f>
        <v>0</v>
      </c>
      <c r="BG246" s="158">
        <f>IF(N246="zákl. přenesená",J246,0)</f>
        <v>0</v>
      </c>
      <c r="BH246" s="158">
        <f>IF(N246="sníž. přenesená",J246,0)</f>
        <v>0</v>
      </c>
      <c r="BI246" s="158">
        <f>IF(N246="nulová",J246,0)</f>
        <v>0</v>
      </c>
      <c r="BJ246" s="20" t="s">
        <v>79</v>
      </c>
      <c r="BK246" s="158">
        <f>ROUND(I246*H246,2)</f>
        <v>0</v>
      </c>
      <c r="BL246" s="20" t="s">
        <v>202</v>
      </c>
      <c r="BM246" s="157" t="s">
        <v>2026</v>
      </c>
    </row>
    <row r="247" spans="1:65" s="2" customFormat="1" ht="14.45" customHeight="1">
      <c r="A247" s="35"/>
      <c r="B247" s="145"/>
      <c r="C247" s="146" t="s">
        <v>1168</v>
      </c>
      <c r="D247" s="146" t="s">
        <v>197</v>
      </c>
      <c r="E247" s="147" t="s">
        <v>7860</v>
      </c>
      <c r="F247" s="148" t="s">
        <v>7861</v>
      </c>
      <c r="G247" s="149" t="s">
        <v>4903</v>
      </c>
      <c r="H247" s="150">
        <v>6</v>
      </c>
      <c r="I247" s="151"/>
      <c r="J247" s="152">
        <f>ROUND(I247*H247,2)</f>
        <v>0</v>
      </c>
      <c r="K247" s="148" t="s">
        <v>3</v>
      </c>
      <c r="L247" s="36"/>
      <c r="M247" s="153" t="s">
        <v>3</v>
      </c>
      <c r="N247" s="154" t="s">
        <v>43</v>
      </c>
      <c r="O247" s="56"/>
      <c r="P247" s="155">
        <f>O247*H247</f>
        <v>0</v>
      </c>
      <c r="Q247" s="155">
        <v>0</v>
      </c>
      <c r="R247" s="155">
        <f>Q247*H247</f>
        <v>0</v>
      </c>
      <c r="S247" s="155">
        <v>0</v>
      </c>
      <c r="T247" s="156">
        <f>S247*H247</f>
        <v>0</v>
      </c>
      <c r="U247" s="35"/>
      <c r="V247" s="35"/>
      <c r="W247" s="35"/>
      <c r="X247" s="35"/>
      <c r="Y247" s="35"/>
      <c r="Z247" s="35"/>
      <c r="AA247" s="35"/>
      <c r="AB247" s="35"/>
      <c r="AC247" s="35"/>
      <c r="AD247" s="35"/>
      <c r="AE247" s="35"/>
      <c r="AR247" s="157" t="s">
        <v>202</v>
      </c>
      <c r="AT247" s="157" t="s">
        <v>197</v>
      </c>
      <c r="AU247" s="157" t="s">
        <v>109</v>
      </c>
      <c r="AY247" s="20" t="s">
        <v>195</v>
      </c>
      <c r="BE247" s="158">
        <f>IF(N247="základní",J247,0)</f>
        <v>0</v>
      </c>
      <c r="BF247" s="158">
        <f>IF(N247="snížená",J247,0)</f>
        <v>0</v>
      </c>
      <c r="BG247" s="158">
        <f>IF(N247="zákl. přenesená",J247,0)</f>
        <v>0</v>
      </c>
      <c r="BH247" s="158">
        <f>IF(N247="sníž. přenesená",J247,0)</f>
        <v>0</v>
      </c>
      <c r="BI247" s="158">
        <f>IF(N247="nulová",J247,0)</f>
        <v>0</v>
      </c>
      <c r="BJ247" s="20" t="s">
        <v>79</v>
      </c>
      <c r="BK247" s="158">
        <f>ROUND(I247*H247,2)</f>
        <v>0</v>
      </c>
      <c r="BL247" s="20" t="s">
        <v>202</v>
      </c>
      <c r="BM247" s="157" t="s">
        <v>2037</v>
      </c>
    </row>
    <row r="248" spans="1:65" s="2" customFormat="1" ht="14.45" customHeight="1">
      <c r="A248" s="35"/>
      <c r="B248" s="145"/>
      <c r="C248" s="146" t="s">
        <v>1173</v>
      </c>
      <c r="D248" s="146" t="s">
        <v>197</v>
      </c>
      <c r="E248" s="147" t="s">
        <v>7862</v>
      </c>
      <c r="F248" s="148" t="s">
        <v>7863</v>
      </c>
      <c r="G248" s="149" t="s">
        <v>4903</v>
      </c>
      <c r="H248" s="150">
        <v>1</v>
      </c>
      <c r="I248" s="151"/>
      <c r="J248" s="152">
        <f>ROUND(I248*H248,2)</f>
        <v>0</v>
      </c>
      <c r="K248" s="148" t="s">
        <v>3</v>
      </c>
      <c r="L248" s="36"/>
      <c r="M248" s="153" t="s">
        <v>3</v>
      </c>
      <c r="N248" s="154" t="s">
        <v>43</v>
      </c>
      <c r="O248" s="56"/>
      <c r="P248" s="155">
        <f>O248*H248</f>
        <v>0</v>
      </c>
      <c r="Q248" s="155">
        <v>0</v>
      </c>
      <c r="R248" s="155">
        <f>Q248*H248</f>
        <v>0</v>
      </c>
      <c r="S248" s="155">
        <v>0</v>
      </c>
      <c r="T248" s="156">
        <f>S248*H248</f>
        <v>0</v>
      </c>
      <c r="U248" s="35"/>
      <c r="V248" s="35"/>
      <c r="W248" s="35"/>
      <c r="X248" s="35"/>
      <c r="Y248" s="35"/>
      <c r="Z248" s="35"/>
      <c r="AA248" s="35"/>
      <c r="AB248" s="35"/>
      <c r="AC248" s="35"/>
      <c r="AD248" s="35"/>
      <c r="AE248" s="35"/>
      <c r="AR248" s="157" t="s">
        <v>202</v>
      </c>
      <c r="AT248" s="157" t="s">
        <v>197</v>
      </c>
      <c r="AU248" s="157" t="s">
        <v>109</v>
      </c>
      <c r="AY248" s="20" t="s">
        <v>195</v>
      </c>
      <c r="BE248" s="158">
        <f>IF(N248="základní",J248,0)</f>
        <v>0</v>
      </c>
      <c r="BF248" s="158">
        <f>IF(N248="snížená",J248,0)</f>
        <v>0</v>
      </c>
      <c r="BG248" s="158">
        <f>IF(N248="zákl. přenesená",J248,0)</f>
        <v>0</v>
      </c>
      <c r="BH248" s="158">
        <f>IF(N248="sníž. přenesená",J248,0)</f>
        <v>0</v>
      </c>
      <c r="BI248" s="158">
        <f>IF(N248="nulová",J248,0)</f>
        <v>0</v>
      </c>
      <c r="BJ248" s="20" t="s">
        <v>79</v>
      </c>
      <c r="BK248" s="158">
        <f>ROUND(I248*H248,2)</f>
        <v>0</v>
      </c>
      <c r="BL248" s="20" t="s">
        <v>202</v>
      </c>
      <c r="BM248" s="157" t="s">
        <v>2047</v>
      </c>
    </row>
    <row r="249" spans="1:65" s="2" customFormat="1" ht="14.45" customHeight="1">
      <c r="A249" s="35"/>
      <c r="B249" s="145"/>
      <c r="C249" s="146" t="s">
        <v>1176</v>
      </c>
      <c r="D249" s="146" t="s">
        <v>197</v>
      </c>
      <c r="E249" s="147" t="s">
        <v>7864</v>
      </c>
      <c r="F249" s="148" t="s">
        <v>7865</v>
      </c>
      <c r="G249" s="149" t="s">
        <v>4903</v>
      </c>
      <c r="H249" s="150">
        <v>1</v>
      </c>
      <c r="I249" s="151"/>
      <c r="J249" s="152">
        <f>ROUND(I249*H249,2)</f>
        <v>0</v>
      </c>
      <c r="K249" s="148" t="s">
        <v>3</v>
      </c>
      <c r="L249" s="36"/>
      <c r="M249" s="153" t="s">
        <v>3</v>
      </c>
      <c r="N249" s="154" t="s">
        <v>43</v>
      </c>
      <c r="O249" s="56"/>
      <c r="P249" s="155">
        <f>O249*H249</f>
        <v>0</v>
      </c>
      <c r="Q249" s="155">
        <v>0</v>
      </c>
      <c r="R249" s="155">
        <f>Q249*H249</f>
        <v>0</v>
      </c>
      <c r="S249" s="155">
        <v>0</v>
      </c>
      <c r="T249" s="156">
        <f>S249*H249</f>
        <v>0</v>
      </c>
      <c r="U249" s="35"/>
      <c r="V249" s="35"/>
      <c r="W249" s="35"/>
      <c r="X249" s="35"/>
      <c r="Y249" s="35"/>
      <c r="Z249" s="35"/>
      <c r="AA249" s="35"/>
      <c r="AB249" s="35"/>
      <c r="AC249" s="35"/>
      <c r="AD249" s="35"/>
      <c r="AE249" s="35"/>
      <c r="AR249" s="157" t="s">
        <v>202</v>
      </c>
      <c r="AT249" s="157" t="s">
        <v>197</v>
      </c>
      <c r="AU249" s="157" t="s">
        <v>109</v>
      </c>
      <c r="AY249" s="20" t="s">
        <v>195</v>
      </c>
      <c r="BE249" s="158">
        <f>IF(N249="základní",J249,0)</f>
        <v>0</v>
      </c>
      <c r="BF249" s="158">
        <f>IF(N249="snížená",J249,0)</f>
        <v>0</v>
      </c>
      <c r="BG249" s="158">
        <f>IF(N249="zákl. přenesená",J249,0)</f>
        <v>0</v>
      </c>
      <c r="BH249" s="158">
        <f>IF(N249="sníž. přenesená",J249,0)</f>
        <v>0</v>
      </c>
      <c r="BI249" s="158">
        <f>IF(N249="nulová",J249,0)</f>
        <v>0</v>
      </c>
      <c r="BJ249" s="20" t="s">
        <v>79</v>
      </c>
      <c r="BK249" s="158">
        <f>ROUND(I249*H249,2)</f>
        <v>0</v>
      </c>
      <c r="BL249" s="20" t="s">
        <v>202</v>
      </c>
      <c r="BM249" s="157" t="s">
        <v>2055</v>
      </c>
    </row>
    <row r="250" spans="1:65" s="2" customFormat="1" ht="14.45" customHeight="1">
      <c r="A250" s="35"/>
      <c r="B250" s="145"/>
      <c r="C250" s="146" t="s">
        <v>1181</v>
      </c>
      <c r="D250" s="146" t="s">
        <v>197</v>
      </c>
      <c r="E250" s="147" t="s">
        <v>7866</v>
      </c>
      <c r="F250" s="148" t="s">
        <v>7867</v>
      </c>
      <c r="G250" s="149" t="s">
        <v>4903</v>
      </c>
      <c r="H250" s="150">
        <v>3</v>
      </c>
      <c r="I250" s="151"/>
      <c r="J250" s="152">
        <f>ROUND(I250*H250,2)</f>
        <v>0</v>
      </c>
      <c r="K250" s="148" t="s">
        <v>3</v>
      </c>
      <c r="L250" s="36"/>
      <c r="M250" s="153" t="s">
        <v>3</v>
      </c>
      <c r="N250" s="154" t="s">
        <v>43</v>
      </c>
      <c r="O250" s="56"/>
      <c r="P250" s="155">
        <f>O250*H250</f>
        <v>0</v>
      </c>
      <c r="Q250" s="155">
        <v>0</v>
      </c>
      <c r="R250" s="155">
        <f>Q250*H250</f>
        <v>0</v>
      </c>
      <c r="S250" s="155">
        <v>0</v>
      </c>
      <c r="T250" s="156">
        <f>S250*H250</f>
        <v>0</v>
      </c>
      <c r="U250" s="35"/>
      <c r="V250" s="35"/>
      <c r="W250" s="35"/>
      <c r="X250" s="35"/>
      <c r="Y250" s="35"/>
      <c r="Z250" s="35"/>
      <c r="AA250" s="35"/>
      <c r="AB250" s="35"/>
      <c r="AC250" s="35"/>
      <c r="AD250" s="35"/>
      <c r="AE250" s="35"/>
      <c r="AR250" s="157" t="s">
        <v>202</v>
      </c>
      <c r="AT250" s="157" t="s">
        <v>197</v>
      </c>
      <c r="AU250" s="157" t="s">
        <v>109</v>
      </c>
      <c r="AY250" s="20" t="s">
        <v>195</v>
      </c>
      <c r="BE250" s="158">
        <f>IF(N250="základní",J250,0)</f>
        <v>0</v>
      </c>
      <c r="BF250" s="158">
        <f>IF(N250="snížená",J250,0)</f>
        <v>0</v>
      </c>
      <c r="BG250" s="158">
        <f>IF(N250="zákl. přenesená",J250,0)</f>
        <v>0</v>
      </c>
      <c r="BH250" s="158">
        <f>IF(N250="sníž. přenesená",J250,0)</f>
        <v>0</v>
      </c>
      <c r="BI250" s="158">
        <f>IF(N250="nulová",J250,0)</f>
        <v>0</v>
      </c>
      <c r="BJ250" s="20" t="s">
        <v>79</v>
      </c>
      <c r="BK250" s="158">
        <f>ROUND(I250*H250,2)</f>
        <v>0</v>
      </c>
      <c r="BL250" s="20" t="s">
        <v>202</v>
      </c>
      <c r="BM250" s="157" t="s">
        <v>2064</v>
      </c>
    </row>
    <row r="251" spans="1:65" s="2" customFormat="1" ht="39">
      <c r="A251" s="35"/>
      <c r="B251" s="36"/>
      <c r="C251" s="35"/>
      <c r="D251" s="159" t="s">
        <v>5137</v>
      </c>
      <c r="E251" s="35"/>
      <c r="F251" s="160" t="s">
        <v>7868</v>
      </c>
      <c r="G251" s="35"/>
      <c r="H251" s="35"/>
      <c r="I251" s="161"/>
      <c r="J251" s="35"/>
      <c r="K251" s="35"/>
      <c r="L251" s="36"/>
      <c r="M251" s="162"/>
      <c r="N251" s="163"/>
      <c r="O251" s="56"/>
      <c r="P251" s="56"/>
      <c r="Q251" s="56"/>
      <c r="R251" s="56"/>
      <c r="S251" s="56"/>
      <c r="T251" s="57"/>
      <c r="U251" s="35"/>
      <c r="V251" s="35"/>
      <c r="W251" s="35"/>
      <c r="X251" s="35"/>
      <c r="Y251" s="35"/>
      <c r="Z251" s="35"/>
      <c r="AA251" s="35"/>
      <c r="AB251" s="35"/>
      <c r="AC251" s="35"/>
      <c r="AD251" s="35"/>
      <c r="AE251" s="35"/>
      <c r="AT251" s="20" t="s">
        <v>5137</v>
      </c>
      <c r="AU251" s="20" t="s">
        <v>109</v>
      </c>
    </row>
    <row r="252" spans="1:65" s="2" customFormat="1" ht="14.45" customHeight="1">
      <c r="A252" s="35"/>
      <c r="B252" s="145"/>
      <c r="C252" s="146" t="s">
        <v>1186</v>
      </c>
      <c r="D252" s="146" t="s">
        <v>197</v>
      </c>
      <c r="E252" s="147" t="s">
        <v>7869</v>
      </c>
      <c r="F252" s="148" t="s">
        <v>7870</v>
      </c>
      <c r="G252" s="149" t="s">
        <v>4903</v>
      </c>
      <c r="H252" s="150">
        <v>3</v>
      </c>
      <c r="I252" s="151"/>
      <c r="J252" s="152">
        <f>ROUND(I252*H252,2)</f>
        <v>0</v>
      </c>
      <c r="K252" s="148" t="s">
        <v>3</v>
      </c>
      <c r="L252" s="36"/>
      <c r="M252" s="153" t="s">
        <v>3</v>
      </c>
      <c r="N252" s="154" t="s">
        <v>43</v>
      </c>
      <c r="O252" s="56"/>
      <c r="P252" s="155">
        <f>O252*H252</f>
        <v>0</v>
      </c>
      <c r="Q252" s="155">
        <v>0</v>
      </c>
      <c r="R252" s="155">
        <f>Q252*H252</f>
        <v>0</v>
      </c>
      <c r="S252" s="155">
        <v>0</v>
      </c>
      <c r="T252" s="156">
        <f>S252*H252</f>
        <v>0</v>
      </c>
      <c r="U252" s="35"/>
      <c r="V252" s="35"/>
      <c r="W252" s="35"/>
      <c r="X252" s="35"/>
      <c r="Y252" s="35"/>
      <c r="Z252" s="35"/>
      <c r="AA252" s="35"/>
      <c r="AB252" s="35"/>
      <c r="AC252" s="35"/>
      <c r="AD252" s="35"/>
      <c r="AE252" s="35"/>
      <c r="AR252" s="157" t="s">
        <v>202</v>
      </c>
      <c r="AT252" s="157" t="s">
        <v>197</v>
      </c>
      <c r="AU252" s="157" t="s">
        <v>109</v>
      </c>
      <c r="AY252" s="20" t="s">
        <v>195</v>
      </c>
      <c r="BE252" s="158">
        <f>IF(N252="základní",J252,0)</f>
        <v>0</v>
      </c>
      <c r="BF252" s="158">
        <f>IF(N252="snížená",J252,0)</f>
        <v>0</v>
      </c>
      <c r="BG252" s="158">
        <f>IF(N252="zákl. přenesená",J252,0)</f>
        <v>0</v>
      </c>
      <c r="BH252" s="158">
        <f>IF(N252="sníž. přenesená",J252,0)</f>
        <v>0</v>
      </c>
      <c r="BI252" s="158">
        <f>IF(N252="nulová",J252,0)</f>
        <v>0</v>
      </c>
      <c r="BJ252" s="20" t="s">
        <v>79</v>
      </c>
      <c r="BK252" s="158">
        <f>ROUND(I252*H252,2)</f>
        <v>0</v>
      </c>
      <c r="BL252" s="20" t="s">
        <v>202</v>
      </c>
      <c r="BM252" s="157" t="s">
        <v>2073</v>
      </c>
    </row>
    <row r="253" spans="1:65" s="2" customFormat="1" ht="24.2" customHeight="1">
      <c r="A253" s="35"/>
      <c r="B253" s="145"/>
      <c r="C253" s="146" t="s">
        <v>1191</v>
      </c>
      <c r="D253" s="146" t="s">
        <v>197</v>
      </c>
      <c r="E253" s="147" t="s">
        <v>7871</v>
      </c>
      <c r="F253" s="148" t="s">
        <v>7872</v>
      </c>
      <c r="G253" s="149" t="s">
        <v>4903</v>
      </c>
      <c r="H253" s="150">
        <v>3</v>
      </c>
      <c r="I253" s="151"/>
      <c r="J253" s="152">
        <f>ROUND(I253*H253,2)</f>
        <v>0</v>
      </c>
      <c r="K253" s="148" t="s">
        <v>3</v>
      </c>
      <c r="L253" s="36"/>
      <c r="M253" s="153" t="s">
        <v>3</v>
      </c>
      <c r="N253" s="154" t="s">
        <v>43</v>
      </c>
      <c r="O253" s="56"/>
      <c r="P253" s="155">
        <f>O253*H253</f>
        <v>0</v>
      </c>
      <c r="Q253" s="155">
        <v>0</v>
      </c>
      <c r="R253" s="155">
        <f>Q253*H253</f>
        <v>0</v>
      </c>
      <c r="S253" s="155">
        <v>0</v>
      </c>
      <c r="T253" s="156">
        <f>S253*H253</f>
        <v>0</v>
      </c>
      <c r="U253" s="35"/>
      <c r="V253" s="35"/>
      <c r="W253" s="35"/>
      <c r="X253" s="35"/>
      <c r="Y253" s="35"/>
      <c r="Z253" s="35"/>
      <c r="AA253" s="35"/>
      <c r="AB253" s="35"/>
      <c r="AC253" s="35"/>
      <c r="AD253" s="35"/>
      <c r="AE253" s="35"/>
      <c r="AR253" s="157" t="s">
        <v>202</v>
      </c>
      <c r="AT253" s="157" t="s">
        <v>197</v>
      </c>
      <c r="AU253" s="157" t="s">
        <v>109</v>
      </c>
      <c r="AY253" s="20" t="s">
        <v>195</v>
      </c>
      <c r="BE253" s="158">
        <f>IF(N253="základní",J253,0)</f>
        <v>0</v>
      </c>
      <c r="BF253" s="158">
        <f>IF(N253="snížená",J253,0)</f>
        <v>0</v>
      </c>
      <c r="BG253" s="158">
        <f>IF(N253="zákl. přenesená",J253,0)</f>
        <v>0</v>
      </c>
      <c r="BH253" s="158">
        <f>IF(N253="sníž. přenesená",J253,0)</f>
        <v>0</v>
      </c>
      <c r="BI253" s="158">
        <f>IF(N253="nulová",J253,0)</f>
        <v>0</v>
      </c>
      <c r="BJ253" s="20" t="s">
        <v>79</v>
      </c>
      <c r="BK253" s="158">
        <f>ROUND(I253*H253,2)</f>
        <v>0</v>
      </c>
      <c r="BL253" s="20" t="s">
        <v>202</v>
      </c>
      <c r="BM253" s="157" t="s">
        <v>2081</v>
      </c>
    </row>
    <row r="254" spans="1:65" s="2" customFormat="1" ht="24.2" customHeight="1">
      <c r="A254" s="35"/>
      <c r="B254" s="145"/>
      <c r="C254" s="146" t="s">
        <v>1195</v>
      </c>
      <c r="D254" s="146" t="s">
        <v>197</v>
      </c>
      <c r="E254" s="147" t="s">
        <v>7873</v>
      </c>
      <c r="F254" s="148" t="s">
        <v>7840</v>
      </c>
      <c r="G254" s="149" t="s">
        <v>4903</v>
      </c>
      <c r="H254" s="150">
        <v>3</v>
      </c>
      <c r="I254" s="151"/>
      <c r="J254" s="152">
        <f>ROUND(I254*H254,2)</f>
        <v>0</v>
      </c>
      <c r="K254" s="148" t="s">
        <v>3</v>
      </c>
      <c r="L254" s="36"/>
      <c r="M254" s="153" t="s">
        <v>3</v>
      </c>
      <c r="N254" s="154" t="s">
        <v>43</v>
      </c>
      <c r="O254" s="56"/>
      <c r="P254" s="155">
        <f>O254*H254</f>
        <v>0</v>
      </c>
      <c r="Q254" s="155">
        <v>0</v>
      </c>
      <c r="R254" s="155">
        <f>Q254*H254</f>
        <v>0</v>
      </c>
      <c r="S254" s="155">
        <v>0</v>
      </c>
      <c r="T254" s="156">
        <f>S254*H254</f>
        <v>0</v>
      </c>
      <c r="U254" s="35"/>
      <c r="V254" s="35"/>
      <c r="W254" s="35"/>
      <c r="X254" s="35"/>
      <c r="Y254" s="35"/>
      <c r="Z254" s="35"/>
      <c r="AA254" s="35"/>
      <c r="AB254" s="35"/>
      <c r="AC254" s="35"/>
      <c r="AD254" s="35"/>
      <c r="AE254" s="35"/>
      <c r="AR254" s="157" t="s">
        <v>202</v>
      </c>
      <c r="AT254" s="157" t="s">
        <v>197</v>
      </c>
      <c r="AU254" s="157" t="s">
        <v>109</v>
      </c>
      <c r="AY254" s="20" t="s">
        <v>195</v>
      </c>
      <c r="BE254" s="158">
        <f>IF(N254="základní",J254,0)</f>
        <v>0</v>
      </c>
      <c r="BF254" s="158">
        <f>IF(N254="snížená",J254,0)</f>
        <v>0</v>
      </c>
      <c r="BG254" s="158">
        <f>IF(N254="zákl. přenesená",J254,0)</f>
        <v>0</v>
      </c>
      <c r="BH254" s="158">
        <f>IF(N254="sníž. přenesená",J254,0)</f>
        <v>0</v>
      </c>
      <c r="BI254" s="158">
        <f>IF(N254="nulová",J254,0)</f>
        <v>0</v>
      </c>
      <c r="BJ254" s="20" t="s">
        <v>79</v>
      </c>
      <c r="BK254" s="158">
        <f>ROUND(I254*H254,2)</f>
        <v>0</v>
      </c>
      <c r="BL254" s="20" t="s">
        <v>202</v>
      </c>
      <c r="BM254" s="157" t="s">
        <v>2102</v>
      </c>
    </row>
    <row r="255" spans="1:65" s="2" customFormat="1" ht="19.5">
      <c r="A255" s="35"/>
      <c r="B255" s="36"/>
      <c r="C255" s="35"/>
      <c r="D255" s="159" t="s">
        <v>5137</v>
      </c>
      <c r="E255" s="35"/>
      <c r="F255" s="160" t="s">
        <v>7874</v>
      </c>
      <c r="G255" s="35"/>
      <c r="H255" s="35"/>
      <c r="I255" s="161"/>
      <c r="J255" s="35"/>
      <c r="K255" s="35"/>
      <c r="L255" s="36"/>
      <c r="M255" s="162"/>
      <c r="N255" s="163"/>
      <c r="O255" s="56"/>
      <c r="P255" s="56"/>
      <c r="Q255" s="56"/>
      <c r="R255" s="56"/>
      <c r="S255" s="56"/>
      <c r="T255" s="57"/>
      <c r="U255" s="35"/>
      <c r="V255" s="35"/>
      <c r="W255" s="35"/>
      <c r="X255" s="35"/>
      <c r="Y255" s="35"/>
      <c r="Z255" s="35"/>
      <c r="AA255" s="35"/>
      <c r="AB255" s="35"/>
      <c r="AC255" s="35"/>
      <c r="AD255" s="35"/>
      <c r="AE255" s="35"/>
      <c r="AT255" s="20" t="s">
        <v>5137</v>
      </c>
      <c r="AU255" s="20" t="s">
        <v>109</v>
      </c>
    </row>
    <row r="256" spans="1:65" s="2" customFormat="1" ht="14.45" customHeight="1">
      <c r="A256" s="35"/>
      <c r="B256" s="145"/>
      <c r="C256" s="146" t="s">
        <v>1199</v>
      </c>
      <c r="D256" s="146" t="s">
        <v>197</v>
      </c>
      <c r="E256" s="147" t="s">
        <v>7875</v>
      </c>
      <c r="F256" s="148" t="s">
        <v>7687</v>
      </c>
      <c r="G256" s="149" t="s">
        <v>7688</v>
      </c>
      <c r="H256" s="150">
        <v>63</v>
      </c>
      <c r="I256" s="151"/>
      <c r="J256" s="152">
        <f t="shared" ref="J256:J270" si="70">ROUND(I256*H256,2)</f>
        <v>0</v>
      </c>
      <c r="K256" s="148" t="s">
        <v>3</v>
      </c>
      <c r="L256" s="36"/>
      <c r="M256" s="153" t="s">
        <v>3</v>
      </c>
      <c r="N256" s="154" t="s">
        <v>43</v>
      </c>
      <c r="O256" s="56"/>
      <c r="P256" s="155">
        <f t="shared" ref="P256:P270" si="71">O256*H256</f>
        <v>0</v>
      </c>
      <c r="Q256" s="155">
        <v>0</v>
      </c>
      <c r="R256" s="155">
        <f t="shared" ref="R256:R270" si="72">Q256*H256</f>
        <v>0</v>
      </c>
      <c r="S256" s="155">
        <v>0</v>
      </c>
      <c r="T256" s="156">
        <f t="shared" ref="T256:T270" si="73">S256*H256</f>
        <v>0</v>
      </c>
      <c r="U256" s="35"/>
      <c r="V256" s="35"/>
      <c r="W256" s="35"/>
      <c r="X256" s="35"/>
      <c r="Y256" s="35"/>
      <c r="Z256" s="35"/>
      <c r="AA256" s="35"/>
      <c r="AB256" s="35"/>
      <c r="AC256" s="35"/>
      <c r="AD256" s="35"/>
      <c r="AE256" s="35"/>
      <c r="AR256" s="157" t="s">
        <v>202</v>
      </c>
      <c r="AT256" s="157" t="s">
        <v>197</v>
      </c>
      <c r="AU256" s="157" t="s">
        <v>109</v>
      </c>
      <c r="AY256" s="20" t="s">
        <v>195</v>
      </c>
      <c r="BE256" s="158">
        <f t="shared" ref="BE256:BE270" si="74">IF(N256="základní",J256,0)</f>
        <v>0</v>
      </c>
      <c r="BF256" s="158">
        <f t="shared" ref="BF256:BF270" si="75">IF(N256="snížená",J256,0)</f>
        <v>0</v>
      </c>
      <c r="BG256" s="158">
        <f t="shared" ref="BG256:BG270" si="76">IF(N256="zákl. přenesená",J256,0)</f>
        <v>0</v>
      </c>
      <c r="BH256" s="158">
        <f t="shared" ref="BH256:BH270" si="77">IF(N256="sníž. přenesená",J256,0)</f>
        <v>0</v>
      </c>
      <c r="BI256" s="158">
        <f t="shared" ref="BI256:BI270" si="78">IF(N256="nulová",J256,0)</f>
        <v>0</v>
      </c>
      <c r="BJ256" s="20" t="s">
        <v>79</v>
      </c>
      <c r="BK256" s="158">
        <f t="shared" ref="BK256:BK270" si="79">ROUND(I256*H256,2)</f>
        <v>0</v>
      </c>
      <c r="BL256" s="20" t="s">
        <v>202</v>
      </c>
      <c r="BM256" s="157" t="s">
        <v>2113</v>
      </c>
    </row>
    <row r="257" spans="1:65" s="2" customFormat="1" ht="14.45" customHeight="1">
      <c r="A257" s="35"/>
      <c r="B257" s="145"/>
      <c r="C257" s="146" t="s">
        <v>1206</v>
      </c>
      <c r="D257" s="146" t="s">
        <v>197</v>
      </c>
      <c r="E257" s="147" t="s">
        <v>7876</v>
      </c>
      <c r="F257" s="148" t="s">
        <v>7744</v>
      </c>
      <c r="G257" s="149" t="s">
        <v>7688</v>
      </c>
      <c r="H257" s="150">
        <v>25</v>
      </c>
      <c r="I257" s="151"/>
      <c r="J257" s="152">
        <f t="shared" si="70"/>
        <v>0</v>
      </c>
      <c r="K257" s="148" t="s">
        <v>3</v>
      </c>
      <c r="L257" s="36"/>
      <c r="M257" s="153" t="s">
        <v>3</v>
      </c>
      <c r="N257" s="154" t="s">
        <v>43</v>
      </c>
      <c r="O257" s="56"/>
      <c r="P257" s="155">
        <f t="shared" si="71"/>
        <v>0</v>
      </c>
      <c r="Q257" s="155">
        <v>0</v>
      </c>
      <c r="R257" s="155">
        <f t="shared" si="72"/>
        <v>0</v>
      </c>
      <c r="S257" s="155">
        <v>0</v>
      </c>
      <c r="T257" s="156">
        <f t="shared" si="73"/>
        <v>0</v>
      </c>
      <c r="U257" s="35"/>
      <c r="V257" s="35"/>
      <c r="W257" s="35"/>
      <c r="X257" s="35"/>
      <c r="Y257" s="35"/>
      <c r="Z257" s="35"/>
      <c r="AA257" s="35"/>
      <c r="AB257" s="35"/>
      <c r="AC257" s="35"/>
      <c r="AD257" s="35"/>
      <c r="AE257" s="35"/>
      <c r="AR257" s="157" t="s">
        <v>202</v>
      </c>
      <c r="AT257" s="157" t="s">
        <v>197</v>
      </c>
      <c r="AU257" s="157" t="s">
        <v>109</v>
      </c>
      <c r="AY257" s="20" t="s">
        <v>195</v>
      </c>
      <c r="BE257" s="158">
        <f t="shared" si="74"/>
        <v>0</v>
      </c>
      <c r="BF257" s="158">
        <f t="shared" si="75"/>
        <v>0</v>
      </c>
      <c r="BG257" s="158">
        <f t="shared" si="76"/>
        <v>0</v>
      </c>
      <c r="BH257" s="158">
        <f t="shared" si="77"/>
        <v>0</v>
      </c>
      <c r="BI257" s="158">
        <f t="shared" si="78"/>
        <v>0</v>
      </c>
      <c r="BJ257" s="20" t="s">
        <v>79</v>
      </c>
      <c r="BK257" s="158">
        <f t="shared" si="79"/>
        <v>0</v>
      </c>
      <c r="BL257" s="20" t="s">
        <v>202</v>
      </c>
      <c r="BM257" s="157" t="s">
        <v>2124</v>
      </c>
    </row>
    <row r="258" spans="1:65" s="2" customFormat="1" ht="14.45" customHeight="1">
      <c r="A258" s="35"/>
      <c r="B258" s="145"/>
      <c r="C258" s="146" t="s">
        <v>1213</v>
      </c>
      <c r="D258" s="146" t="s">
        <v>197</v>
      </c>
      <c r="E258" s="147" t="s">
        <v>7877</v>
      </c>
      <c r="F258" s="148" t="s">
        <v>7750</v>
      </c>
      <c r="G258" s="149" t="s">
        <v>7681</v>
      </c>
      <c r="H258" s="150">
        <v>5</v>
      </c>
      <c r="I258" s="151"/>
      <c r="J258" s="152">
        <f t="shared" si="70"/>
        <v>0</v>
      </c>
      <c r="K258" s="148" t="s">
        <v>3</v>
      </c>
      <c r="L258" s="36"/>
      <c r="M258" s="153" t="s">
        <v>3</v>
      </c>
      <c r="N258" s="154" t="s">
        <v>43</v>
      </c>
      <c r="O258" s="56"/>
      <c r="P258" s="155">
        <f t="shared" si="71"/>
        <v>0</v>
      </c>
      <c r="Q258" s="155">
        <v>0</v>
      </c>
      <c r="R258" s="155">
        <f t="shared" si="72"/>
        <v>0</v>
      </c>
      <c r="S258" s="155">
        <v>0</v>
      </c>
      <c r="T258" s="156">
        <f t="shared" si="73"/>
        <v>0</v>
      </c>
      <c r="U258" s="35"/>
      <c r="V258" s="35"/>
      <c r="W258" s="35"/>
      <c r="X258" s="35"/>
      <c r="Y258" s="35"/>
      <c r="Z258" s="35"/>
      <c r="AA258" s="35"/>
      <c r="AB258" s="35"/>
      <c r="AC258" s="35"/>
      <c r="AD258" s="35"/>
      <c r="AE258" s="35"/>
      <c r="AR258" s="157" t="s">
        <v>202</v>
      </c>
      <c r="AT258" s="157" t="s">
        <v>197</v>
      </c>
      <c r="AU258" s="157" t="s">
        <v>109</v>
      </c>
      <c r="AY258" s="20" t="s">
        <v>195</v>
      </c>
      <c r="BE258" s="158">
        <f t="shared" si="74"/>
        <v>0</v>
      </c>
      <c r="BF258" s="158">
        <f t="shared" si="75"/>
        <v>0</v>
      </c>
      <c r="BG258" s="158">
        <f t="shared" si="76"/>
        <v>0</v>
      </c>
      <c r="BH258" s="158">
        <f t="shared" si="77"/>
        <v>0</v>
      </c>
      <c r="BI258" s="158">
        <f t="shared" si="78"/>
        <v>0</v>
      </c>
      <c r="BJ258" s="20" t="s">
        <v>79</v>
      </c>
      <c r="BK258" s="158">
        <f t="shared" si="79"/>
        <v>0</v>
      </c>
      <c r="BL258" s="20" t="s">
        <v>202</v>
      </c>
      <c r="BM258" s="157" t="s">
        <v>2134</v>
      </c>
    </row>
    <row r="259" spans="1:65" s="2" customFormat="1" ht="14.45" customHeight="1">
      <c r="A259" s="35"/>
      <c r="B259" s="145"/>
      <c r="C259" s="146" t="s">
        <v>1217</v>
      </c>
      <c r="D259" s="146" t="s">
        <v>197</v>
      </c>
      <c r="E259" s="147" t="s">
        <v>7878</v>
      </c>
      <c r="F259" s="148" t="s">
        <v>7752</v>
      </c>
      <c r="G259" s="149" t="s">
        <v>7681</v>
      </c>
      <c r="H259" s="150">
        <v>5</v>
      </c>
      <c r="I259" s="151"/>
      <c r="J259" s="152">
        <f t="shared" si="70"/>
        <v>0</v>
      </c>
      <c r="K259" s="148" t="s">
        <v>3</v>
      </c>
      <c r="L259" s="36"/>
      <c r="M259" s="153" t="s">
        <v>3</v>
      </c>
      <c r="N259" s="154" t="s">
        <v>43</v>
      </c>
      <c r="O259" s="56"/>
      <c r="P259" s="155">
        <f t="shared" si="71"/>
        <v>0</v>
      </c>
      <c r="Q259" s="155">
        <v>0</v>
      </c>
      <c r="R259" s="155">
        <f t="shared" si="72"/>
        <v>0</v>
      </c>
      <c r="S259" s="155">
        <v>0</v>
      </c>
      <c r="T259" s="156">
        <f t="shared" si="73"/>
        <v>0</v>
      </c>
      <c r="U259" s="35"/>
      <c r="V259" s="35"/>
      <c r="W259" s="35"/>
      <c r="X259" s="35"/>
      <c r="Y259" s="35"/>
      <c r="Z259" s="35"/>
      <c r="AA259" s="35"/>
      <c r="AB259" s="35"/>
      <c r="AC259" s="35"/>
      <c r="AD259" s="35"/>
      <c r="AE259" s="35"/>
      <c r="AR259" s="157" t="s">
        <v>202</v>
      </c>
      <c r="AT259" s="157" t="s">
        <v>197</v>
      </c>
      <c r="AU259" s="157" t="s">
        <v>109</v>
      </c>
      <c r="AY259" s="20" t="s">
        <v>195</v>
      </c>
      <c r="BE259" s="158">
        <f t="shared" si="74"/>
        <v>0</v>
      </c>
      <c r="BF259" s="158">
        <f t="shared" si="75"/>
        <v>0</v>
      </c>
      <c r="BG259" s="158">
        <f t="shared" si="76"/>
        <v>0</v>
      </c>
      <c r="BH259" s="158">
        <f t="shared" si="77"/>
        <v>0</v>
      </c>
      <c r="BI259" s="158">
        <f t="shared" si="78"/>
        <v>0</v>
      </c>
      <c r="BJ259" s="20" t="s">
        <v>79</v>
      </c>
      <c r="BK259" s="158">
        <f t="shared" si="79"/>
        <v>0</v>
      </c>
      <c r="BL259" s="20" t="s">
        <v>202</v>
      </c>
      <c r="BM259" s="157" t="s">
        <v>2147</v>
      </c>
    </row>
    <row r="260" spans="1:65" s="2" customFormat="1" ht="14.45" customHeight="1">
      <c r="A260" s="35"/>
      <c r="B260" s="145"/>
      <c r="C260" s="146" t="s">
        <v>1222</v>
      </c>
      <c r="D260" s="146" t="s">
        <v>197</v>
      </c>
      <c r="E260" s="147" t="s">
        <v>7879</v>
      </c>
      <c r="F260" s="148" t="s">
        <v>7746</v>
      </c>
      <c r="G260" s="149" t="s">
        <v>7681</v>
      </c>
      <c r="H260" s="150">
        <v>1</v>
      </c>
      <c r="I260" s="151"/>
      <c r="J260" s="152">
        <f t="shared" si="70"/>
        <v>0</v>
      </c>
      <c r="K260" s="148" t="s">
        <v>3</v>
      </c>
      <c r="L260" s="36"/>
      <c r="M260" s="153" t="s">
        <v>3</v>
      </c>
      <c r="N260" s="154" t="s">
        <v>43</v>
      </c>
      <c r="O260" s="56"/>
      <c r="P260" s="155">
        <f t="shared" si="71"/>
        <v>0</v>
      </c>
      <c r="Q260" s="155">
        <v>0</v>
      </c>
      <c r="R260" s="155">
        <f t="shared" si="72"/>
        <v>0</v>
      </c>
      <c r="S260" s="155">
        <v>0</v>
      </c>
      <c r="T260" s="156">
        <f t="shared" si="73"/>
        <v>0</v>
      </c>
      <c r="U260" s="35"/>
      <c r="V260" s="35"/>
      <c r="W260" s="35"/>
      <c r="X260" s="35"/>
      <c r="Y260" s="35"/>
      <c r="Z260" s="35"/>
      <c r="AA260" s="35"/>
      <c r="AB260" s="35"/>
      <c r="AC260" s="35"/>
      <c r="AD260" s="35"/>
      <c r="AE260" s="35"/>
      <c r="AR260" s="157" t="s">
        <v>202</v>
      </c>
      <c r="AT260" s="157" t="s">
        <v>197</v>
      </c>
      <c r="AU260" s="157" t="s">
        <v>109</v>
      </c>
      <c r="AY260" s="20" t="s">
        <v>195</v>
      </c>
      <c r="BE260" s="158">
        <f t="shared" si="74"/>
        <v>0</v>
      </c>
      <c r="BF260" s="158">
        <f t="shared" si="75"/>
        <v>0</v>
      </c>
      <c r="BG260" s="158">
        <f t="shared" si="76"/>
        <v>0</v>
      </c>
      <c r="BH260" s="158">
        <f t="shared" si="77"/>
        <v>0</v>
      </c>
      <c r="BI260" s="158">
        <f t="shared" si="78"/>
        <v>0</v>
      </c>
      <c r="BJ260" s="20" t="s">
        <v>79</v>
      </c>
      <c r="BK260" s="158">
        <f t="shared" si="79"/>
        <v>0</v>
      </c>
      <c r="BL260" s="20" t="s">
        <v>202</v>
      </c>
      <c r="BM260" s="157" t="s">
        <v>2161</v>
      </c>
    </row>
    <row r="261" spans="1:65" s="2" customFormat="1" ht="14.45" customHeight="1">
      <c r="A261" s="35"/>
      <c r="B261" s="145"/>
      <c r="C261" s="146" t="s">
        <v>1228</v>
      </c>
      <c r="D261" s="146" t="s">
        <v>197</v>
      </c>
      <c r="E261" s="147" t="s">
        <v>7880</v>
      </c>
      <c r="F261" s="148" t="s">
        <v>7748</v>
      </c>
      <c r="G261" s="149" t="s">
        <v>7681</v>
      </c>
      <c r="H261" s="150">
        <v>1</v>
      </c>
      <c r="I261" s="151"/>
      <c r="J261" s="152">
        <f t="shared" si="70"/>
        <v>0</v>
      </c>
      <c r="K261" s="148" t="s">
        <v>3</v>
      </c>
      <c r="L261" s="36"/>
      <c r="M261" s="153" t="s">
        <v>3</v>
      </c>
      <c r="N261" s="154" t="s">
        <v>43</v>
      </c>
      <c r="O261" s="56"/>
      <c r="P261" s="155">
        <f t="shared" si="71"/>
        <v>0</v>
      </c>
      <c r="Q261" s="155">
        <v>0</v>
      </c>
      <c r="R261" s="155">
        <f t="shared" si="72"/>
        <v>0</v>
      </c>
      <c r="S261" s="155">
        <v>0</v>
      </c>
      <c r="T261" s="156">
        <f t="shared" si="73"/>
        <v>0</v>
      </c>
      <c r="U261" s="35"/>
      <c r="V261" s="35"/>
      <c r="W261" s="35"/>
      <c r="X261" s="35"/>
      <c r="Y261" s="35"/>
      <c r="Z261" s="35"/>
      <c r="AA261" s="35"/>
      <c r="AB261" s="35"/>
      <c r="AC261" s="35"/>
      <c r="AD261" s="35"/>
      <c r="AE261" s="35"/>
      <c r="AR261" s="157" t="s">
        <v>202</v>
      </c>
      <c r="AT261" s="157" t="s">
        <v>197</v>
      </c>
      <c r="AU261" s="157" t="s">
        <v>109</v>
      </c>
      <c r="AY261" s="20" t="s">
        <v>195</v>
      </c>
      <c r="BE261" s="158">
        <f t="shared" si="74"/>
        <v>0</v>
      </c>
      <c r="BF261" s="158">
        <f t="shared" si="75"/>
        <v>0</v>
      </c>
      <c r="BG261" s="158">
        <f t="shared" si="76"/>
        <v>0</v>
      </c>
      <c r="BH261" s="158">
        <f t="shared" si="77"/>
        <v>0</v>
      </c>
      <c r="BI261" s="158">
        <f t="shared" si="78"/>
        <v>0</v>
      </c>
      <c r="BJ261" s="20" t="s">
        <v>79</v>
      </c>
      <c r="BK261" s="158">
        <f t="shared" si="79"/>
        <v>0</v>
      </c>
      <c r="BL261" s="20" t="s">
        <v>202</v>
      </c>
      <c r="BM261" s="157" t="s">
        <v>2171</v>
      </c>
    </row>
    <row r="262" spans="1:65" s="2" customFormat="1" ht="14.45" customHeight="1">
      <c r="A262" s="35"/>
      <c r="B262" s="145"/>
      <c r="C262" s="146" t="s">
        <v>1233</v>
      </c>
      <c r="D262" s="146" t="s">
        <v>197</v>
      </c>
      <c r="E262" s="147" t="s">
        <v>7881</v>
      </c>
      <c r="F262" s="148" t="s">
        <v>7882</v>
      </c>
      <c r="G262" s="149" t="s">
        <v>7681</v>
      </c>
      <c r="H262" s="150">
        <v>6</v>
      </c>
      <c r="I262" s="151"/>
      <c r="J262" s="152">
        <f t="shared" si="70"/>
        <v>0</v>
      </c>
      <c r="K262" s="148" t="s">
        <v>3</v>
      </c>
      <c r="L262" s="36"/>
      <c r="M262" s="153" t="s">
        <v>3</v>
      </c>
      <c r="N262" s="154" t="s">
        <v>43</v>
      </c>
      <c r="O262" s="56"/>
      <c r="P262" s="155">
        <f t="shared" si="71"/>
        <v>0</v>
      </c>
      <c r="Q262" s="155">
        <v>0</v>
      </c>
      <c r="R262" s="155">
        <f t="shared" si="72"/>
        <v>0</v>
      </c>
      <c r="S262" s="155">
        <v>0</v>
      </c>
      <c r="T262" s="156">
        <f t="shared" si="73"/>
        <v>0</v>
      </c>
      <c r="U262" s="35"/>
      <c r="V262" s="35"/>
      <c r="W262" s="35"/>
      <c r="X262" s="35"/>
      <c r="Y262" s="35"/>
      <c r="Z262" s="35"/>
      <c r="AA262" s="35"/>
      <c r="AB262" s="35"/>
      <c r="AC262" s="35"/>
      <c r="AD262" s="35"/>
      <c r="AE262" s="35"/>
      <c r="AR262" s="157" t="s">
        <v>202</v>
      </c>
      <c r="AT262" s="157" t="s">
        <v>197</v>
      </c>
      <c r="AU262" s="157" t="s">
        <v>109</v>
      </c>
      <c r="AY262" s="20" t="s">
        <v>195</v>
      </c>
      <c r="BE262" s="158">
        <f t="shared" si="74"/>
        <v>0</v>
      </c>
      <c r="BF262" s="158">
        <f t="shared" si="75"/>
        <v>0</v>
      </c>
      <c r="BG262" s="158">
        <f t="shared" si="76"/>
        <v>0</v>
      </c>
      <c r="BH262" s="158">
        <f t="shared" si="77"/>
        <v>0</v>
      </c>
      <c r="BI262" s="158">
        <f t="shared" si="78"/>
        <v>0</v>
      </c>
      <c r="BJ262" s="20" t="s">
        <v>79</v>
      </c>
      <c r="BK262" s="158">
        <f t="shared" si="79"/>
        <v>0</v>
      </c>
      <c r="BL262" s="20" t="s">
        <v>202</v>
      </c>
      <c r="BM262" s="157" t="s">
        <v>2180</v>
      </c>
    </row>
    <row r="263" spans="1:65" s="2" customFormat="1" ht="14.45" customHeight="1">
      <c r="A263" s="35"/>
      <c r="B263" s="145"/>
      <c r="C263" s="146" t="s">
        <v>1255</v>
      </c>
      <c r="D263" s="146" t="s">
        <v>197</v>
      </c>
      <c r="E263" s="147" t="s">
        <v>7883</v>
      </c>
      <c r="F263" s="148" t="s">
        <v>7884</v>
      </c>
      <c r="G263" s="149" t="s">
        <v>7681</v>
      </c>
      <c r="H263" s="150">
        <v>4</v>
      </c>
      <c r="I263" s="151"/>
      <c r="J263" s="152">
        <f t="shared" si="70"/>
        <v>0</v>
      </c>
      <c r="K263" s="148" t="s">
        <v>3</v>
      </c>
      <c r="L263" s="36"/>
      <c r="M263" s="153" t="s">
        <v>3</v>
      </c>
      <c r="N263" s="154" t="s">
        <v>43</v>
      </c>
      <c r="O263" s="56"/>
      <c r="P263" s="155">
        <f t="shared" si="71"/>
        <v>0</v>
      </c>
      <c r="Q263" s="155">
        <v>0</v>
      </c>
      <c r="R263" s="155">
        <f t="shared" si="72"/>
        <v>0</v>
      </c>
      <c r="S263" s="155">
        <v>0</v>
      </c>
      <c r="T263" s="156">
        <f t="shared" si="73"/>
        <v>0</v>
      </c>
      <c r="U263" s="35"/>
      <c r="V263" s="35"/>
      <c r="W263" s="35"/>
      <c r="X263" s="35"/>
      <c r="Y263" s="35"/>
      <c r="Z263" s="35"/>
      <c r="AA263" s="35"/>
      <c r="AB263" s="35"/>
      <c r="AC263" s="35"/>
      <c r="AD263" s="35"/>
      <c r="AE263" s="35"/>
      <c r="AR263" s="157" t="s">
        <v>202</v>
      </c>
      <c r="AT263" s="157" t="s">
        <v>197</v>
      </c>
      <c r="AU263" s="157" t="s">
        <v>109</v>
      </c>
      <c r="AY263" s="20" t="s">
        <v>195</v>
      </c>
      <c r="BE263" s="158">
        <f t="shared" si="74"/>
        <v>0</v>
      </c>
      <c r="BF263" s="158">
        <f t="shared" si="75"/>
        <v>0</v>
      </c>
      <c r="BG263" s="158">
        <f t="shared" si="76"/>
        <v>0</v>
      </c>
      <c r="BH263" s="158">
        <f t="shared" si="77"/>
        <v>0</v>
      </c>
      <c r="BI263" s="158">
        <f t="shared" si="78"/>
        <v>0</v>
      </c>
      <c r="BJ263" s="20" t="s">
        <v>79</v>
      </c>
      <c r="BK263" s="158">
        <f t="shared" si="79"/>
        <v>0</v>
      </c>
      <c r="BL263" s="20" t="s">
        <v>202</v>
      </c>
      <c r="BM263" s="157" t="s">
        <v>2190</v>
      </c>
    </row>
    <row r="264" spans="1:65" s="2" customFormat="1" ht="14.45" customHeight="1">
      <c r="A264" s="35"/>
      <c r="B264" s="145"/>
      <c r="C264" s="146" t="s">
        <v>1259</v>
      </c>
      <c r="D264" s="146" t="s">
        <v>197</v>
      </c>
      <c r="E264" s="147" t="s">
        <v>7885</v>
      </c>
      <c r="F264" s="148" t="s">
        <v>7886</v>
      </c>
      <c r="G264" s="149" t="s">
        <v>7681</v>
      </c>
      <c r="H264" s="150">
        <v>5</v>
      </c>
      <c r="I264" s="151"/>
      <c r="J264" s="152">
        <f t="shared" si="70"/>
        <v>0</v>
      </c>
      <c r="K264" s="148" t="s">
        <v>3</v>
      </c>
      <c r="L264" s="36"/>
      <c r="M264" s="153" t="s">
        <v>3</v>
      </c>
      <c r="N264" s="154" t="s">
        <v>43</v>
      </c>
      <c r="O264" s="56"/>
      <c r="P264" s="155">
        <f t="shared" si="71"/>
        <v>0</v>
      </c>
      <c r="Q264" s="155">
        <v>0</v>
      </c>
      <c r="R264" s="155">
        <f t="shared" si="72"/>
        <v>0</v>
      </c>
      <c r="S264" s="155">
        <v>0</v>
      </c>
      <c r="T264" s="156">
        <f t="shared" si="73"/>
        <v>0</v>
      </c>
      <c r="U264" s="35"/>
      <c r="V264" s="35"/>
      <c r="W264" s="35"/>
      <c r="X264" s="35"/>
      <c r="Y264" s="35"/>
      <c r="Z264" s="35"/>
      <c r="AA264" s="35"/>
      <c r="AB264" s="35"/>
      <c r="AC264" s="35"/>
      <c r="AD264" s="35"/>
      <c r="AE264" s="35"/>
      <c r="AR264" s="157" t="s">
        <v>202</v>
      </c>
      <c r="AT264" s="157" t="s">
        <v>197</v>
      </c>
      <c r="AU264" s="157" t="s">
        <v>109</v>
      </c>
      <c r="AY264" s="20" t="s">
        <v>195</v>
      </c>
      <c r="BE264" s="158">
        <f t="shared" si="74"/>
        <v>0</v>
      </c>
      <c r="BF264" s="158">
        <f t="shared" si="75"/>
        <v>0</v>
      </c>
      <c r="BG264" s="158">
        <f t="shared" si="76"/>
        <v>0</v>
      </c>
      <c r="BH264" s="158">
        <f t="shared" si="77"/>
        <v>0</v>
      </c>
      <c r="BI264" s="158">
        <f t="shared" si="78"/>
        <v>0</v>
      </c>
      <c r="BJ264" s="20" t="s">
        <v>79</v>
      </c>
      <c r="BK264" s="158">
        <f t="shared" si="79"/>
        <v>0</v>
      </c>
      <c r="BL264" s="20" t="s">
        <v>202</v>
      </c>
      <c r="BM264" s="157" t="s">
        <v>2199</v>
      </c>
    </row>
    <row r="265" spans="1:65" s="2" customFormat="1" ht="14.45" customHeight="1">
      <c r="A265" s="35"/>
      <c r="B265" s="145"/>
      <c r="C265" s="146" t="s">
        <v>1291</v>
      </c>
      <c r="D265" s="146" t="s">
        <v>197</v>
      </c>
      <c r="E265" s="147" t="s">
        <v>7887</v>
      </c>
      <c r="F265" s="148" t="s">
        <v>7888</v>
      </c>
      <c r="G265" s="149" t="s">
        <v>7681</v>
      </c>
      <c r="H265" s="150">
        <v>5</v>
      </c>
      <c r="I265" s="151"/>
      <c r="J265" s="152">
        <f t="shared" si="70"/>
        <v>0</v>
      </c>
      <c r="K265" s="148" t="s">
        <v>3</v>
      </c>
      <c r="L265" s="36"/>
      <c r="M265" s="153" t="s">
        <v>3</v>
      </c>
      <c r="N265" s="154" t="s">
        <v>43</v>
      </c>
      <c r="O265" s="56"/>
      <c r="P265" s="155">
        <f t="shared" si="71"/>
        <v>0</v>
      </c>
      <c r="Q265" s="155">
        <v>0</v>
      </c>
      <c r="R265" s="155">
        <f t="shared" si="72"/>
        <v>0</v>
      </c>
      <c r="S265" s="155">
        <v>0</v>
      </c>
      <c r="T265" s="156">
        <f t="shared" si="73"/>
        <v>0</v>
      </c>
      <c r="U265" s="35"/>
      <c r="V265" s="35"/>
      <c r="W265" s="35"/>
      <c r="X265" s="35"/>
      <c r="Y265" s="35"/>
      <c r="Z265" s="35"/>
      <c r="AA265" s="35"/>
      <c r="AB265" s="35"/>
      <c r="AC265" s="35"/>
      <c r="AD265" s="35"/>
      <c r="AE265" s="35"/>
      <c r="AR265" s="157" t="s">
        <v>202</v>
      </c>
      <c r="AT265" s="157" t="s">
        <v>197</v>
      </c>
      <c r="AU265" s="157" t="s">
        <v>109</v>
      </c>
      <c r="AY265" s="20" t="s">
        <v>195</v>
      </c>
      <c r="BE265" s="158">
        <f t="shared" si="74"/>
        <v>0</v>
      </c>
      <c r="BF265" s="158">
        <f t="shared" si="75"/>
        <v>0</v>
      </c>
      <c r="BG265" s="158">
        <f t="shared" si="76"/>
        <v>0</v>
      </c>
      <c r="BH265" s="158">
        <f t="shared" si="77"/>
        <v>0</v>
      </c>
      <c r="BI265" s="158">
        <f t="shared" si="78"/>
        <v>0</v>
      </c>
      <c r="BJ265" s="20" t="s">
        <v>79</v>
      </c>
      <c r="BK265" s="158">
        <f t="shared" si="79"/>
        <v>0</v>
      </c>
      <c r="BL265" s="20" t="s">
        <v>202</v>
      </c>
      <c r="BM265" s="157" t="s">
        <v>2210</v>
      </c>
    </row>
    <row r="266" spans="1:65" s="2" customFormat="1" ht="14.45" customHeight="1">
      <c r="A266" s="35"/>
      <c r="B266" s="145"/>
      <c r="C266" s="146" t="s">
        <v>1296</v>
      </c>
      <c r="D266" s="146" t="s">
        <v>197</v>
      </c>
      <c r="E266" s="147" t="s">
        <v>7889</v>
      </c>
      <c r="F266" s="148" t="s">
        <v>7702</v>
      </c>
      <c r="G266" s="149" t="s">
        <v>7688</v>
      </c>
      <c r="H266" s="150">
        <v>15</v>
      </c>
      <c r="I266" s="151"/>
      <c r="J266" s="152">
        <f t="shared" si="70"/>
        <v>0</v>
      </c>
      <c r="K266" s="148" t="s">
        <v>3</v>
      </c>
      <c r="L266" s="36"/>
      <c r="M266" s="153" t="s">
        <v>3</v>
      </c>
      <c r="N266" s="154" t="s">
        <v>43</v>
      </c>
      <c r="O266" s="56"/>
      <c r="P266" s="155">
        <f t="shared" si="71"/>
        <v>0</v>
      </c>
      <c r="Q266" s="155">
        <v>0</v>
      </c>
      <c r="R266" s="155">
        <f t="shared" si="72"/>
        <v>0</v>
      </c>
      <c r="S266" s="155">
        <v>0</v>
      </c>
      <c r="T266" s="156">
        <f t="shared" si="73"/>
        <v>0</v>
      </c>
      <c r="U266" s="35"/>
      <c r="V266" s="35"/>
      <c r="W266" s="35"/>
      <c r="X266" s="35"/>
      <c r="Y266" s="35"/>
      <c r="Z266" s="35"/>
      <c r="AA266" s="35"/>
      <c r="AB266" s="35"/>
      <c r="AC266" s="35"/>
      <c r="AD266" s="35"/>
      <c r="AE266" s="35"/>
      <c r="AR266" s="157" t="s">
        <v>202</v>
      </c>
      <c r="AT266" s="157" t="s">
        <v>197</v>
      </c>
      <c r="AU266" s="157" t="s">
        <v>109</v>
      </c>
      <c r="AY266" s="20" t="s">
        <v>195</v>
      </c>
      <c r="BE266" s="158">
        <f t="shared" si="74"/>
        <v>0</v>
      </c>
      <c r="BF266" s="158">
        <f t="shared" si="75"/>
        <v>0</v>
      </c>
      <c r="BG266" s="158">
        <f t="shared" si="76"/>
        <v>0</v>
      </c>
      <c r="BH266" s="158">
        <f t="shared" si="77"/>
        <v>0</v>
      </c>
      <c r="BI266" s="158">
        <f t="shared" si="78"/>
        <v>0</v>
      </c>
      <c r="BJ266" s="20" t="s">
        <v>79</v>
      </c>
      <c r="BK266" s="158">
        <f t="shared" si="79"/>
        <v>0</v>
      </c>
      <c r="BL266" s="20" t="s">
        <v>202</v>
      </c>
      <c r="BM266" s="157" t="s">
        <v>2219</v>
      </c>
    </row>
    <row r="267" spans="1:65" s="2" customFormat="1" ht="14.45" customHeight="1">
      <c r="A267" s="35"/>
      <c r="B267" s="145"/>
      <c r="C267" s="146" t="s">
        <v>1301</v>
      </c>
      <c r="D267" s="146" t="s">
        <v>197</v>
      </c>
      <c r="E267" s="147" t="s">
        <v>7890</v>
      </c>
      <c r="F267" s="148" t="s">
        <v>7891</v>
      </c>
      <c r="G267" s="149" t="s">
        <v>7688</v>
      </c>
      <c r="H267" s="150">
        <v>10</v>
      </c>
      <c r="I267" s="151"/>
      <c r="J267" s="152">
        <f t="shared" si="70"/>
        <v>0</v>
      </c>
      <c r="K267" s="148" t="s">
        <v>3</v>
      </c>
      <c r="L267" s="36"/>
      <c r="M267" s="153" t="s">
        <v>3</v>
      </c>
      <c r="N267" s="154" t="s">
        <v>43</v>
      </c>
      <c r="O267" s="56"/>
      <c r="P267" s="155">
        <f t="shared" si="71"/>
        <v>0</v>
      </c>
      <c r="Q267" s="155">
        <v>0</v>
      </c>
      <c r="R267" s="155">
        <f t="shared" si="72"/>
        <v>0</v>
      </c>
      <c r="S267" s="155">
        <v>0</v>
      </c>
      <c r="T267" s="156">
        <f t="shared" si="73"/>
        <v>0</v>
      </c>
      <c r="U267" s="35"/>
      <c r="V267" s="35"/>
      <c r="W267" s="35"/>
      <c r="X267" s="35"/>
      <c r="Y267" s="35"/>
      <c r="Z267" s="35"/>
      <c r="AA267" s="35"/>
      <c r="AB267" s="35"/>
      <c r="AC267" s="35"/>
      <c r="AD267" s="35"/>
      <c r="AE267" s="35"/>
      <c r="AR267" s="157" t="s">
        <v>202</v>
      </c>
      <c r="AT267" s="157" t="s">
        <v>197</v>
      </c>
      <c r="AU267" s="157" t="s">
        <v>109</v>
      </c>
      <c r="AY267" s="20" t="s">
        <v>195</v>
      </c>
      <c r="BE267" s="158">
        <f t="shared" si="74"/>
        <v>0</v>
      </c>
      <c r="BF267" s="158">
        <f t="shared" si="75"/>
        <v>0</v>
      </c>
      <c r="BG267" s="158">
        <f t="shared" si="76"/>
        <v>0</v>
      </c>
      <c r="BH267" s="158">
        <f t="shared" si="77"/>
        <v>0</v>
      </c>
      <c r="BI267" s="158">
        <f t="shared" si="78"/>
        <v>0</v>
      </c>
      <c r="BJ267" s="20" t="s">
        <v>79</v>
      </c>
      <c r="BK267" s="158">
        <f t="shared" si="79"/>
        <v>0</v>
      </c>
      <c r="BL267" s="20" t="s">
        <v>202</v>
      </c>
      <c r="BM267" s="157" t="s">
        <v>2228</v>
      </c>
    </row>
    <row r="268" spans="1:65" s="2" customFormat="1" ht="14.45" customHeight="1">
      <c r="A268" s="35"/>
      <c r="B268" s="145"/>
      <c r="C268" s="146" t="s">
        <v>1306</v>
      </c>
      <c r="D268" s="146" t="s">
        <v>197</v>
      </c>
      <c r="E268" s="147" t="s">
        <v>7892</v>
      </c>
      <c r="F268" s="148" t="s">
        <v>7893</v>
      </c>
      <c r="G268" s="149" t="s">
        <v>7688</v>
      </c>
      <c r="H268" s="150">
        <v>9</v>
      </c>
      <c r="I268" s="151"/>
      <c r="J268" s="152">
        <f t="shared" si="70"/>
        <v>0</v>
      </c>
      <c r="K268" s="148" t="s">
        <v>3</v>
      </c>
      <c r="L268" s="36"/>
      <c r="M268" s="153" t="s">
        <v>3</v>
      </c>
      <c r="N268" s="154" t="s">
        <v>43</v>
      </c>
      <c r="O268" s="56"/>
      <c r="P268" s="155">
        <f t="shared" si="71"/>
        <v>0</v>
      </c>
      <c r="Q268" s="155">
        <v>0</v>
      </c>
      <c r="R268" s="155">
        <f t="shared" si="72"/>
        <v>0</v>
      </c>
      <c r="S268" s="155">
        <v>0</v>
      </c>
      <c r="T268" s="156">
        <f t="shared" si="73"/>
        <v>0</v>
      </c>
      <c r="U268" s="35"/>
      <c r="V268" s="35"/>
      <c r="W268" s="35"/>
      <c r="X268" s="35"/>
      <c r="Y268" s="35"/>
      <c r="Z268" s="35"/>
      <c r="AA268" s="35"/>
      <c r="AB268" s="35"/>
      <c r="AC268" s="35"/>
      <c r="AD268" s="35"/>
      <c r="AE268" s="35"/>
      <c r="AR268" s="157" t="s">
        <v>202</v>
      </c>
      <c r="AT268" s="157" t="s">
        <v>197</v>
      </c>
      <c r="AU268" s="157" t="s">
        <v>109</v>
      </c>
      <c r="AY268" s="20" t="s">
        <v>195</v>
      </c>
      <c r="BE268" s="158">
        <f t="shared" si="74"/>
        <v>0</v>
      </c>
      <c r="BF268" s="158">
        <f t="shared" si="75"/>
        <v>0</v>
      </c>
      <c r="BG268" s="158">
        <f t="shared" si="76"/>
        <v>0</v>
      </c>
      <c r="BH268" s="158">
        <f t="shared" si="77"/>
        <v>0</v>
      </c>
      <c r="BI268" s="158">
        <f t="shared" si="78"/>
        <v>0</v>
      </c>
      <c r="BJ268" s="20" t="s">
        <v>79</v>
      </c>
      <c r="BK268" s="158">
        <f t="shared" si="79"/>
        <v>0</v>
      </c>
      <c r="BL268" s="20" t="s">
        <v>202</v>
      </c>
      <c r="BM268" s="157" t="s">
        <v>2238</v>
      </c>
    </row>
    <row r="269" spans="1:65" s="2" customFormat="1" ht="14.45" customHeight="1">
      <c r="A269" s="35"/>
      <c r="B269" s="145"/>
      <c r="C269" s="146" t="s">
        <v>1310</v>
      </c>
      <c r="D269" s="146" t="s">
        <v>197</v>
      </c>
      <c r="E269" s="147" t="s">
        <v>7894</v>
      </c>
      <c r="F269" s="148" t="s">
        <v>7707</v>
      </c>
      <c r="G269" s="149" t="s">
        <v>4995</v>
      </c>
      <c r="H269" s="150">
        <v>1</v>
      </c>
      <c r="I269" s="151"/>
      <c r="J269" s="152">
        <f t="shared" si="70"/>
        <v>0</v>
      </c>
      <c r="K269" s="148" t="s">
        <v>3</v>
      </c>
      <c r="L269" s="36"/>
      <c r="M269" s="153" t="s">
        <v>3</v>
      </c>
      <c r="N269" s="154" t="s">
        <v>43</v>
      </c>
      <c r="O269" s="56"/>
      <c r="P269" s="155">
        <f t="shared" si="71"/>
        <v>0</v>
      </c>
      <c r="Q269" s="155">
        <v>0</v>
      </c>
      <c r="R269" s="155">
        <f t="shared" si="72"/>
        <v>0</v>
      </c>
      <c r="S269" s="155">
        <v>0</v>
      </c>
      <c r="T269" s="156">
        <f t="shared" si="73"/>
        <v>0</v>
      </c>
      <c r="U269" s="35"/>
      <c r="V269" s="35"/>
      <c r="W269" s="35"/>
      <c r="X269" s="35"/>
      <c r="Y269" s="35"/>
      <c r="Z269" s="35"/>
      <c r="AA269" s="35"/>
      <c r="AB269" s="35"/>
      <c r="AC269" s="35"/>
      <c r="AD269" s="35"/>
      <c r="AE269" s="35"/>
      <c r="AR269" s="157" t="s">
        <v>202</v>
      </c>
      <c r="AT269" s="157" t="s">
        <v>197</v>
      </c>
      <c r="AU269" s="157" t="s">
        <v>109</v>
      </c>
      <c r="AY269" s="20" t="s">
        <v>195</v>
      </c>
      <c r="BE269" s="158">
        <f t="shared" si="74"/>
        <v>0</v>
      </c>
      <c r="BF269" s="158">
        <f t="shared" si="75"/>
        <v>0</v>
      </c>
      <c r="BG269" s="158">
        <f t="shared" si="76"/>
        <v>0</v>
      </c>
      <c r="BH269" s="158">
        <f t="shared" si="77"/>
        <v>0</v>
      </c>
      <c r="BI269" s="158">
        <f t="shared" si="78"/>
        <v>0</v>
      </c>
      <c r="BJ269" s="20" t="s">
        <v>79</v>
      </c>
      <c r="BK269" s="158">
        <f t="shared" si="79"/>
        <v>0</v>
      </c>
      <c r="BL269" s="20" t="s">
        <v>202</v>
      </c>
      <c r="BM269" s="157" t="s">
        <v>2246</v>
      </c>
    </row>
    <row r="270" spans="1:65" s="2" customFormat="1" ht="14.45" customHeight="1">
      <c r="A270" s="35"/>
      <c r="B270" s="145"/>
      <c r="C270" s="146" t="s">
        <v>1315</v>
      </c>
      <c r="D270" s="146" t="s">
        <v>197</v>
      </c>
      <c r="E270" s="147" t="s">
        <v>7895</v>
      </c>
      <c r="F270" s="148" t="s">
        <v>7709</v>
      </c>
      <c r="G270" s="149" t="s">
        <v>4995</v>
      </c>
      <c r="H270" s="150">
        <v>1</v>
      </c>
      <c r="I270" s="151"/>
      <c r="J270" s="152">
        <f t="shared" si="70"/>
        <v>0</v>
      </c>
      <c r="K270" s="148" t="s">
        <v>3</v>
      </c>
      <c r="L270" s="36"/>
      <c r="M270" s="153" t="s">
        <v>3</v>
      </c>
      <c r="N270" s="154" t="s">
        <v>43</v>
      </c>
      <c r="O270" s="56"/>
      <c r="P270" s="155">
        <f t="shared" si="71"/>
        <v>0</v>
      </c>
      <c r="Q270" s="155">
        <v>0</v>
      </c>
      <c r="R270" s="155">
        <f t="shared" si="72"/>
        <v>0</v>
      </c>
      <c r="S270" s="155">
        <v>0</v>
      </c>
      <c r="T270" s="156">
        <f t="shared" si="73"/>
        <v>0</v>
      </c>
      <c r="U270" s="35"/>
      <c r="V270" s="35"/>
      <c r="W270" s="35"/>
      <c r="X270" s="35"/>
      <c r="Y270" s="35"/>
      <c r="Z270" s="35"/>
      <c r="AA270" s="35"/>
      <c r="AB270" s="35"/>
      <c r="AC270" s="35"/>
      <c r="AD270" s="35"/>
      <c r="AE270" s="35"/>
      <c r="AR270" s="157" t="s">
        <v>202</v>
      </c>
      <c r="AT270" s="157" t="s">
        <v>197</v>
      </c>
      <c r="AU270" s="157" t="s">
        <v>109</v>
      </c>
      <c r="AY270" s="20" t="s">
        <v>195</v>
      </c>
      <c r="BE270" s="158">
        <f t="shared" si="74"/>
        <v>0</v>
      </c>
      <c r="BF270" s="158">
        <f t="shared" si="75"/>
        <v>0</v>
      </c>
      <c r="BG270" s="158">
        <f t="shared" si="76"/>
        <v>0</v>
      </c>
      <c r="BH270" s="158">
        <f t="shared" si="77"/>
        <v>0</v>
      </c>
      <c r="BI270" s="158">
        <f t="shared" si="78"/>
        <v>0</v>
      </c>
      <c r="BJ270" s="20" t="s">
        <v>79</v>
      </c>
      <c r="BK270" s="158">
        <f t="shared" si="79"/>
        <v>0</v>
      </c>
      <c r="BL270" s="20" t="s">
        <v>202</v>
      </c>
      <c r="BM270" s="157" t="s">
        <v>2254</v>
      </c>
    </row>
    <row r="271" spans="1:65" s="12" customFormat="1" ht="20.85" customHeight="1">
      <c r="B271" s="132"/>
      <c r="D271" s="133" t="s">
        <v>71</v>
      </c>
      <c r="E271" s="143" t="s">
        <v>4977</v>
      </c>
      <c r="F271" s="143" t="s">
        <v>7896</v>
      </c>
      <c r="I271" s="135"/>
      <c r="J271" s="144">
        <f>BK271</f>
        <v>0</v>
      </c>
      <c r="L271" s="132"/>
      <c r="M271" s="137"/>
      <c r="N271" s="138"/>
      <c r="O271" s="138"/>
      <c r="P271" s="139">
        <f>SUM(P272:P277)</f>
        <v>0</v>
      </c>
      <c r="Q271" s="138"/>
      <c r="R271" s="139">
        <f>SUM(R272:R277)</f>
        <v>0</v>
      </c>
      <c r="S271" s="138"/>
      <c r="T271" s="140">
        <f>SUM(T272:T277)</f>
        <v>0</v>
      </c>
      <c r="AR271" s="133" t="s">
        <v>79</v>
      </c>
      <c r="AT271" s="141" t="s">
        <v>71</v>
      </c>
      <c r="AU271" s="141" t="s">
        <v>81</v>
      </c>
      <c r="AY271" s="133" t="s">
        <v>195</v>
      </c>
      <c r="BK271" s="142">
        <f>SUM(BK272:BK277)</f>
        <v>0</v>
      </c>
    </row>
    <row r="272" spans="1:65" s="2" customFormat="1" ht="14.45" customHeight="1">
      <c r="A272" s="35"/>
      <c r="B272" s="145"/>
      <c r="C272" s="146" t="s">
        <v>1319</v>
      </c>
      <c r="D272" s="146" t="s">
        <v>197</v>
      </c>
      <c r="E272" s="147" t="s">
        <v>7897</v>
      </c>
      <c r="F272" s="148" t="s">
        <v>7898</v>
      </c>
      <c r="G272" s="149" t="s">
        <v>4903</v>
      </c>
      <c r="H272" s="150">
        <v>2</v>
      </c>
      <c r="I272" s="151"/>
      <c r="J272" s="152">
        <f>ROUND(I272*H272,2)</f>
        <v>0</v>
      </c>
      <c r="K272" s="148" t="s">
        <v>3</v>
      </c>
      <c r="L272" s="36"/>
      <c r="M272" s="153" t="s">
        <v>3</v>
      </c>
      <c r="N272" s="154" t="s">
        <v>43</v>
      </c>
      <c r="O272" s="56"/>
      <c r="P272" s="155">
        <f>O272*H272</f>
        <v>0</v>
      </c>
      <c r="Q272" s="155">
        <v>0</v>
      </c>
      <c r="R272" s="155">
        <f>Q272*H272</f>
        <v>0</v>
      </c>
      <c r="S272" s="155">
        <v>0</v>
      </c>
      <c r="T272" s="156">
        <f>S272*H272</f>
        <v>0</v>
      </c>
      <c r="U272" s="35"/>
      <c r="V272" s="35"/>
      <c r="W272" s="35"/>
      <c r="X272" s="35"/>
      <c r="Y272" s="35"/>
      <c r="Z272" s="35"/>
      <c r="AA272" s="35"/>
      <c r="AB272" s="35"/>
      <c r="AC272" s="35"/>
      <c r="AD272" s="35"/>
      <c r="AE272" s="35"/>
      <c r="AR272" s="157" t="s">
        <v>202</v>
      </c>
      <c r="AT272" s="157" t="s">
        <v>197</v>
      </c>
      <c r="AU272" s="157" t="s">
        <v>109</v>
      </c>
      <c r="AY272" s="20" t="s">
        <v>195</v>
      </c>
      <c r="BE272" s="158">
        <f>IF(N272="základní",J272,0)</f>
        <v>0</v>
      </c>
      <c r="BF272" s="158">
        <f>IF(N272="snížená",J272,0)</f>
        <v>0</v>
      </c>
      <c r="BG272" s="158">
        <f>IF(N272="zákl. přenesená",J272,0)</f>
        <v>0</v>
      </c>
      <c r="BH272" s="158">
        <f>IF(N272="sníž. přenesená",J272,0)</f>
        <v>0</v>
      </c>
      <c r="BI272" s="158">
        <f>IF(N272="nulová",J272,0)</f>
        <v>0</v>
      </c>
      <c r="BJ272" s="20" t="s">
        <v>79</v>
      </c>
      <c r="BK272" s="158">
        <f>ROUND(I272*H272,2)</f>
        <v>0</v>
      </c>
      <c r="BL272" s="20" t="s">
        <v>202</v>
      </c>
      <c r="BM272" s="157" t="s">
        <v>2269</v>
      </c>
    </row>
    <row r="273" spans="1:65" s="2" customFormat="1" ht="14.45" customHeight="1">
      <c r="A273" s="35"/>
      <c r="B273" s="145"/>
      <c r="C273" s="146" t="s">
        <v>1323</v>
      </c>
      <c r="D273" s="146" t="s">
        <v>197</v>
      </c>
      <c r="E273" s="147" t="s">
        <v>7899</v>
      </c>
      <c r="F273" s="148" t="s">
        <v>7900</v>
      </c>
      <c r="G273" s="149" t="s">
        <v>4903</v>
      </c>
      <c r="H273" s="150">
        <v>2</v>
      </c>
      <c r="I273" s="151"/>
      <c r="J273" s="152">
        <f>ROUND(I273*H273,2)</f>
        <v>0</v>
      </c>
      <c r="K273" s="148" t="s">
        <v>3</v>
      </c>
      <c r="L273" s="36"/>
      <c r="M273" s="153" t="s">
        <v>3</v>
      </c>
      <c r="N273" s="154" t="s">
        <v>43</v>
      </c>
      <c r="O273" s="56"/>
      <c r="P273" s="155">
        <f>O273*H273</f>
        <v>0</v>
      </c>
      <c r="Q273" s="155">
        <v>0</v>
      </c>
      <c r="R273" s="155">
        <f>Q273*H273</f>
        <v>0</v>
      </c>
      <c r="S273" s="155">
        <v>0</v>
      </c>
      <c r="T273" s="156">
        <f>S273*H273</f>
        <v>0</v>
      </c>
      <c r="U273" s="35"/>
      <c r="V273" s="35"/>
      <c r="W273" s="35"/>
      <c r="X273" s="35"/>
      <c r="Y273" s="35"/>
      <c r="Z273" s="35"/>
      <c r="AA273" s="35"/>
      <c r="AB273" s="35"/>
      <c r="AC273" s="35"/>
      <c r="AD273" s="35"/>
      <c r="AE273" s="35"/>
      <c r="AR273" s="157" t="s">
        <v>202</v>
      </c>
      <c r="AT273" s="157" t="s">
        <v>197</v>
      </c>
      <c r="AU273" s="157" t="s">
        <v>109</v>
      </c>
      <c r="AY273" s="20" t="s">
        <v>195</v>
      </c>
      <c r="BE273" s="158">
        <f>IF(N273="základní",J273,0)</f>
        <v>0</v>
      </c>
      <c r="BF273" s="158">
        <f>IF(N273="snížená",J273,0)</f>
        <v>0</v>
      </c>
      <c r="BG273" s="158">
        <f>IF(N273="zákl. přenesená",J273,0)</f>
        <v>0</v>
      </c>
      <c r="BH273" s="158">
        <f>IF(N273="sníž. přenesená",J273,0)</f>
        <v>0</v>
      </c>
      <c r="BI273" s="158">
        <f>IF(N273="nulová",J273,0)</f>
        <v>0</v>
      </c>
      <c r="BJ273" s="20" t="s">
        <v>79</v>
      </c>
      <c r="BK273" s="158">
        <f>ROUND(I273*H273,2)</f>
        <v>0</v>
      </c>
      <c r="BL273" s="20" t="s">
        <v>202</v>
      </c>
      <c r="BM273" s="157" t="s">
        <v>2282</v>
      </c>
    </row>
    <row r="274" spans="1:65" s="2" customFormat="1" ht="19.5">
      <c r="A274" s="35"/>
      <c r="B274" s="36"/>
      <c r="C274" s="35"/>
      <c r="D274" s="159" t="s">
        <v>5137</v>
      </c>
      <c r="E274" s="35"/>
      <c r="F274" s="160" t="s">
        <v>7901</v>
      </c>
      <c r="G274" s="35"/>
      <c r="H274" s="35"/>
      <c r="I274" s="161"/>
      <c r="J274" s="35"/>
      <c r="K274" s="35"/>
      <c r="L274" s="36"/>
      <c r="M274" s="162"/>
      <c r="N274" s="163"/>
      <c r="O274" s="56"/>
      <c r="P274" s="56"/>
      <c r="Q274" s="56"/>
      <c r="R274" s="56"/>
      <c r="S274" s="56"/>
      <c r="T274" s="57"/>
      <c r="U274" s="35"/>
      <c r="V274" s="35"/>
      <c r="W274" s="35"/>
      <c r="X274" s="35"/>
      <c r="Y274" s="35"/>
      <c r="Z274" s="35"/>
      <c r="AA274" s="35"/>
      <c r="AB274" s="35"/>
      <c r="AC274" s="35"/>
      <c r="AD274" s="35"/>
      <c r="AE274" s="35"/>
      <c r="AT274" s="20" t="s">
        <v>5137</v>
      </c>
      <c r="AU274" s="20" t="s">
        <v>109</v>
      </c>
    </row>
    <row r="275" spans="1:65" s="2" customFormat="1" ht="14.45" customHeight="1">
      <c r="A275" s="35"/>
      <c r="B275" s="145"/>
      <c r="C275" s="146" t="s">
        <v>1327</v>
      </c>
      <c r="D275" s="146" t="s">
        <v>197</v>
      </c>
      <c r="E275" s="147" t="s">
        <v>7902</v>
      </c>
      <c r="F275" s="148" t="s">
        <v>7903</v>
      </c>
      <c r="G275" s="149" t="s">
        <v>7681</v>
      </c>
      <c r="H275" s="150">
        <v>3</v>
      </c>
      <c r="I275" s="151"/>
      <c r="J275" s="152">
        <f>ROUND(I275*H275,2)</f>
        <v>0</v>
      </c>
      <c r="K275" s="148" t="s">
        <v>3</v>
      </c>
      <c r="L275" s="36"/>
      <c r="M275" s="153" t="s">
        <v>3</v>
      </c>
      <c r="N275" s="154" t="s">
        <v>43</v>
      </c>
      <c r="O275" s="56"/>
      <c r="P275" s="155">
        <f>O275*H275</f>
        <v>0</v>
      </c>
      <c r="Q275" s="155">
        <v>0</v>
      </c>
      <c r="R275" s="155">
        <f>Q275*H275</f>
        <v>0</v>
      </c>
      <c r="S275" s="155">
        <v>0</v>
      </c>
      <c r="T275" s="156">
        <f>S275*H275</f>
        <v>0</v>
      </c>
      <c r="U275" s="35"/>
      <c r="V275" s="35"/>
      <c r="W275" s="35"/>
      <c r="X275" s="35"/>
      <c r="Y275" s="35"/>
      <c r="Z275" s="35"/>
      <c r="AA275" s="35"/>
      <c r="AB275" s="35"/>
      <c r="AC275" s="35"/>
      <c r="AD275" s="35"/>
      <c r="AE275" s="35"/>
      <c r="AR275" s="157" t="s">
        <v>202</v>
      </c>
      <c r="AT275" s="157" t="s">
        <v>197</v>
      </c>
      <c r="AU275" s="157" t="s">
        <v>109</v>
      </c>
      <c r="AY275" s="20" t="s">
        <v>195</v>
      </c>
      <c r="BE275" s="158">
        <f>IF(N275="základní",J275,0)</f>
        <v>0</v>
      </c>
      <c r="BF275" s="158">
        <f>IF(N275="snížená",J275,0)</f>
        <v>0</v>
      </c>
      <c r="BG275" s="158">
        <f>IF(N275="zákl. přenesená",J275,0)</f>
        <v>0</v>
      </c>
      <c r="BH275" s="158">
        <f>IF(N275="sníž. přenesená",J275,0)</f>
        <v>0</v>
      </c>
      <c r="BI275" s="158">
        <f>IF(N275="nulová",J275,0)</f>
        <v>0</v>
      </c>
      <c r="BJ275" s="20" t="s">
        <v>79</v>
      </c>
      <c r="BK275" s="158">
        <f>ROUND(I275*H275,2)</f>
        <v>0</v>
      </c>
      <c r="BL275" s="20" t="s">
        <v>202</v>
      </c>
      <c r="BM275" s="157" t="s">
        <v>2295</v>
      </c>
    </row>
    <row r="276" spans="1:65" s="2" customFormat="1" ht="14.45" customHeight="1">
      <c r="A276" s="35"/>
      <c r="B276" s="145"/>
      <c r="C276" s="146" t="s">
        <v>1331</v>
      </c>
      <c r="D276" s="146" t="s">
        <v>197</v>
      </c>
      <c r="E276" s="147" t="s">
        <v>7904</v>
      </c>
      <c r="F276" s="148" t="s">
        <v>7707</v>
      </c>
      <c r="G276" s="149" t="s">
        <v>4995</v>
      </c>
      <c r="H276" s="150">
        <v>1</v>
      </c>
      <c r="I276" s="151"/>
      <c r="J276" s="152">
        <f>ROUND(I276*H276,2)</f>
        <v>0</v>
      </c>
      <c r="K276" s="148" t="s">
        <v>3</v>
      </c>
      <c r="L276" s="36"/>
      <c r="M276" s="153" t="s">
        <v>3</v>
      </c>
      <c r="N276" s="154" t="s">
        <v>43</v>
      </c>
      <c r="O276" s="56"/>
      <c r="P276" s="155">
        <f>O276*H276</f>
        <v>0</v>
      </c>
      <c r="Q276" s="155">
        <v>0</v>
      </c>
      <c r="R276" s="155">
        <f>Q276*H276</f>
        <v>0</v>
      </c>
      <c r="S276" s="155">
        <v>0</v>
      </c>
      <c r="T276" s="156">
        <f>S276*H276</f>
        <v>0</v>
      </c>
      <c r="U276" s="35"/>
      <c r="V276" s="35"/>
      <c r="W276" s="35"/>
      <c r="X276" s="35"/>
      <c r="Y276" s="35"/>
      <c r="Z276" s="35"/>
      <c r="AA276" s="35"/>
      <c r="AB276" s="35"/>
      <c r="AC276" s="35"/>
      <c r="AD276" s="35"/>
      <c r="AE276" s="35"/>
      <c r="AR276" s="157" t="s">
        <v>202</v>
      </c>
      <c r="AT276" s="157" t="s">
        <v>197</v>
      </c>
      <c r="AU276" s="157" t="s">
        <v>109</v>
      </c>
      <c r="AY276" s="20" t="s">
        <v>195</v>
      </c>
      <c r="BE276" s="158">
        <f>IF(N276="základní",J276,0)</f>
        <v>0</v>
      </c>
      <c r="BF276" s="158">
        <f>IF(N276="snížená",J276,0)</f>
        <v>0</v>
      </c>
      <c r="BG276" s="158">
        <f>IF(N276="zákl. přenesená",J276,0)</f>
        <v>0</v>
      </c>
      <c r="BH276" s="158">
        <f>IF(N276="sníž. přenesená",J276,0)</f>
        <v>0</v>
      </c>
      <c r="BI276" s="158">
        <f>IF(N276="nulová",J276,0)</f>
        <v>0</v>
      </c>
      <c r="BJ276" s="20" t="s">
        <v>79</v>
      </c>
      <c r="BK276" s="158">
        <f>ROUND(I276*H276,2)</f>
        <v>0</v>
      </c>
      <c r="BL276" s="20" t="s">
        <v>202</v>
      </c>
      <c r="BM276" s="157" t="s">
        <v>2307</v>
      </c>
    </row>
    <row r="277" spans="1:65" s="2" customFormat="1" ht="14.45" customHeight="1">
      <c r="A277" s="35"/>
      <c r="B277" s="145"/>
      <c r="C277" s="146" t="s">
        <v>1355</v>
      </c>
      <c r="D277" s="146" t="s">
        <v>197</v>
      </c>
      <c r="E277" s="147" t="s">
        <v>7905</v>
      </c>
      <c r="F277" s="148" t="s">
        <v>7709</v>
      </c>
      <c r="G277" s="149" t="s">
        <v>4995</v>
      </c>
      <c r="H277" s="150">
        <v>1</v>
      </c>
      <c r="I277" s="151"/>
      <c r="J277" s="152">
        <f>ROUND(I277*H277,2)</f>
        <v>0</v>
      </c>
      <c r="K277" s="148" t="s">
        <v>3</v>
      </c>
      <c r="L277" s="36"/>
      <c r="M277" s="153" t="s">
        <v>3</v>
      </c>
      <c r="N277" s="154" t="s">
        <v>43</v>
      </c>
      <c r="O277" s="56"/>
      <c r="P277" s="155">
        <f>O277*H277</f>
        <v>0</v>
      </c>
      <c r="Q277" s="155">
        <v>0</v>
      </c>
      <c r="R277" s="155">
        <f>Q277*H277</f>
        <v>0</v>
      </c>
      <c r="S277" s="155">
        <v>0</v>
      </c>
      <c r="T277" s="156">
        <f>S277*H277</f>
        <v>0</v>
      </c>
      <c r="U277" s="35"/>
      <c r="V277" s="35"/>
      <c r="W277" s="35"/>
      <c r="X277" s="35"/>
      <c r="Y277" s="35"/>
      <c r="Z277" s="35"/>
      <c r="AA277" s="35"/>
      <c r="AB277" s="35"/>
      <c r="AC277" s="35"/>
      <c r="AD277" s="35"/>
      <c r="AE277" s="35"/>
      <c r="AR277" s="157" t="s">
        <v>202</v>
      </c>
      <c r="AT277" s="157" t="s">
        <v>197</v>
      </c>
      <c r="AU277" s="157" t="s">
        <v>109</v>
      </c>
      <c r="AY277" s="20" t="s">
        <v>195</v>
      </c>
      <c r="BE277" s="158">
        <f>IF(N277="základní",J277,0)</f>
        <v>0</v>
      </c>
      <c r="BF277" s="158">
        <f>IF(N277="snížená",J277,0)</f>
        <v>0</v>
      </c>
      <c r="BG277" s="158">
        <f>IF(N277="zákl. přenesená",J277,0)</f>
        <v>0</v>
      </c>
      <c r="BH277" s="158">
        <f>IF(N277="sníž. přenesená",J277,0)</f>
        <v>0</v>
      </c>
      <c r="BI277" s="158">
        <f>IF(N277="nulová",J277,0)</f>
        <v>0</v>
      </c>
      <c r="BJ277" s="20" t="s">
        <v>79</v>
      </c>
      <c r="BK277" s="158">
        <f>ROUND(I277*H277,2)</f>
        <v>0</v>
      </c>
      <c r="BL277" s="20" t="s">
        <v>202</v>
      </c>
      <c r="BM277" s="157" t="s">
        <v>2317</v>
      </c>
    </row>
    <row r="278" spans="1:65" s="12" customFormat="1" ht="20.85" customHeight="1">
      <c r="B278" s="132"/>
      <c r="D278" s="133" t="s">
        <v>71</v>
      </c>
      <c r="E278" s="143" t="s">
        <v>4989</v>
      </c>
      <c r="F278" s="143" t="s">
        <v>7906</v>
      </c>
      <c r="I278" s="135"/>
      <c r="J278" s="144">
        <f>BK278</f>
        <v>0</v>
      </c>
      <c r="L278" s="132"/>
      <c r="M278" s="137"/>
      <c r="N278" s="138"/>
      <c r="O278" s="138"/>
      <c r="P278" s="139">
        <f>SUM(P279:P301)</f>
        <v>0</v>
      </c>
      <c r="Q278" s="138"/>
      <c r="R278" s="139">
        <f>SUM(R279:R301)</f>
        <v>0</v>
      </c>
      <c r="S278" s="138"/>
      <c r="T278" s="140">
        <f>SUM(T279:T301)</f>
        <v>0</v>
      </c>
      <c r="AR278" s="133" t="s">
        <v>79</v>
      </c>
      <c r="AT278" s="141" t="s">
        <v>71</v>
      </c>
      <c r="AU278" s="141" t="s">
        <v>81</v>
      </c>
      <c r="AY278" s="133" t="s">
        <v>195</v>
      </c>
      <c r="BK278" s="142">
        <f>SUM(BK279:BK301)</f>
        <v>0</v>
      </c>
    </row>
    <row r="279" spans="1:65" s="2" customFormat="1" ht="24.2" customHeight="1">
      <c r="A279" s="35"/>
      <c r="B279" s="145"/>
      <c r="C279" s="146" t="s">
        <v>1360</v>
      </c>
      <c r="D279" s="146" t="s">
        <v>197</v>
      </c>
      <c r="E279" s="147" t="s">
        <v>7907</v>
      </c>
      <c r="F279" s="148" t="s">
        <v>7908</v>
      </c>
      <c r="G279" s="149" t="s">
        <v>4903</v>
      </c>
      <c r="H279" s="150">
        <v>1</v>
      </c>
      <c r="I279" s="151"/>
      <c r="J279" s="152">
        <f>ROUND(I279*H279,2)</f>
        <v>0</v>
      </c>
      <c r="K279" s="148" t="s">
        <v>3</v>
      </c>
      <c r="L279" s="36"/>
      <c r="M279" s="153" t="s">
        <v>3</v>
      </c>
      <c r="N279" s="154" t="s">
        <v>43</v>
      </c>
      <c r="O279" s="56"/>
      <c r="P279" s="155">
        <f>O279*H279</f>
        <v>0</v>
      </c>
      <c r="Q279" s="155">
        <v>0</v>
      </c>
      <c r="R279" s="155">
        <f>Q279*H279</f>
        <v>0</v>
      </c>
      <c r="S279" s="155">
        <v>0</v>
      </c>
      <c r="T279" s="156">
        <f>S279*H279</f>
        <v>0</v>
      </c>
      <c r="U279" s="35"/>
      <c r="V279" s="35"/>
      <c r="W279" s="35"/>
      <c r="X279" s="35"/>
      <c r="Y279" s="35"/>
      <c r="Z279" s="35"/>
      <c r="AA279" s="35"/>
      <c r="AB279" s="35"/>
      <c r="AC279" s="35"/>
      <c r="AD279" s="35"/>
      <c r="AE279" s="35"/>
      <c r="AR279" s="157" t="s">
        <v>202</v>
      </c>
      <c r="AT279" s="157" t="s">
        <v>197</v>
      </c>
      <c r="AU279" s="157" t="s">
        <v>109</v>
      </c>
      <c r="AY279" s="20" t="s">
        <v>195</v>
      </c>
      <c r="BE279" s="158">
        <f>IF(N279="základní",J279,0)</f>
        <v>0</v>
      </c>
      <c r="BF279" s="158">
        <f>IF(N279="snížená",J279,0)</f>
        <v>0</v>
      </c>
      <c r="BG279" s="158">
        <f>IF(N279="zákl. přenesená",J279,0)</f>
        <v>0</v>
      </c>
      <c r="BH279" s="158">
        <f>IF(N279="sníž. přenesená",J279,0)</f>
        <v>0</v>
      </c>
      <c r="BI279" s="158">
        <f>IF(N279="nulová",J279,0)</f>
        <v>0</v>
      </c>
      <c r="BJ279" s="20" t="s">
        <v>79</v>
      </c>
      <c r="BK279" s="158">
        <f>ROUND(I279*H279,2)</f>
        <v>0</v>
      </c>
      <c r="BL279" s="20" t="s">
        <v>202</v>
      </c>
      <c r="BM279" s="157" t="s">
        <v>2327</v>
      </c>
    </row>
    <row r="280" spans="1:65" s="2" customFormat="1" ht="68.25">
      <c r="A280" s="35"/>
      <c r="B280" s="36"/>
      <c r="C280" s="35"/>
      <c r="D280" s="159" t="s">
        <v>5137</v>
      </c>
      <c r="E280" s="35"/>
      <c r="F280" s="160" t="s">
        <v>7909</v>
      </c>
      <c r="G280" s="35"/>
      <c r="H280" s="35"/>
      <c r="I280" s="161"/>
      <c r="J280" s="35"/>
      <c r="K280" s="35"/>
      <c r="L280" s="36"/>
      <c r="M280" s="162"/>
      <c r="N280" s="163"/>
      <c r="O280" s="56"/>
      <c r="P280" s="56"/>
      <c r="Q280" s="56"/>
      <c r="R280" s="56"/>
      <c r="S280" s="56"/>
      <c r="T280" s="57"/>
      <c r="U280" s="35"/>
      <c r="V280" s="35"/>
      <c r="W280" s="35"/>
      <c r="X280" s="35"/>
      <c r="Y280" s="35"/>
      <c r="Z280" s="35"/>
      <c r="AA280" s="35"/>
      <c r="AB280" s="35"/>
      <c r="AC280" s="35"/>
      <c r="AD280" s="35"/>
      <c r="AE280" s="35"/>
      <c r="AT280" s="20" t="s">
        <v>5137</v>
      </c>
      <c r="AU280" s="20" t="s">
        <v>109</v>
      </c>
    </row>
    <row r="281" spans="1:65" s="2" customFormat="1" ht="14.45" customHeight="1">
      <c r="A281" s="35"/>
      <c r="B281" s="145"/>
      <c r="C281" s="146" t="s">
        <v>1366</v>
      </c>
      <c r="D281" s="146" t="s">
        <v>197</v>
      </c>
      <c r="E281" s="147" t="s">
        <v>7910</v>
      </c>
      <c r="F281" s="148" t="s">
        <v>7911</v>
      </c>
      <c r="G281" s="149" t="s">
        <v>4903</v>
      </c>
      <c r="H281" s="150">
        <v>4</v>
      </c>
      <c r="I281" s="151"/>
      <c r="J281" s="152">
        <f>ROUND(I281*H281,2)</f>
        <v>0</v>
      </c>
      <c r="K281" s="148" t="s">
        <v>3</v>
      </c>
      <c r="L281" s="36"/>
      <c r="M281" s="153" t="s">
        <v>3</v>
      </c>
      <c r="N281" s="154" t="s">
        <v>43</v>
      </c>
      <c r="O281" s="56"/>
      <c r="P281" s="155">
        <f>O281*H281</f>
        <v>0</v>
      </c>
      <c r="Q281" s="155">
        <v>0</v>
      </c>
      <c r="R281" s="155">
        <f>Q281*H281</f>
        <v>0</v>
      </c>
      <c r="S281" s="155">
        <v>0</v>
      </c>
      <c r="T281" s="156">
        <f>S281*H281</f>
        <v>0</v>
      </c>
      <c r="U281" s="35"/>
      <c r="V281" s="35"/>
      <c r="W281" s="35"/>
      <c r="X281" s="35"/>
      <c r="Y281" s="35"/>
      <c r="Z281" s="35"/>
      <c r="AA281" s="35"/>
      <c r="AB281" s="35"/>
      <c r="AC281" s="35"/>
      <c r="AD281" s="35"/>
      <c r="AE281" s="35"/>
      <c r="AR281" s="157" t="s">
        <v>202</v>
      </c>
      <c r="AT281" s="157" t="s">
        <v>197</v>
      </c>
      <c r="AU281" s="157" t="s">
        <v>109</v>
      </c>
      <c r="AY281" s="20" t="s">
        <v>195</v>
      </c>
      <c r="BE281" s="158">
        <f>IF(N281="základní",J281,0)</f>
        <v>0</v>
      </c>
      <c r="BF281" s="158">
        <f>IF(N281="snížená",J281,0)</f>
        <v>0</v>
      </c>
      <c r="BG281" s="158">
        <f>IF(N281="zákl. přenesená",J281,0)</f>
        <v>0</v>
      </c>
      <c r="BH281" s="158">
        <f>IF(N281="sníž. přenesená",J281,0)</f>
        <v>0</v>
      </c>
      <c r="BI281" s="158">
        <f>IF(N281="nulová",J281,0)</f>
        <v>0</v>
      </c>
      <c r="BJ281" s="20" t="s">
        <v>79</v>
      </c>
      <c r="BK281" s="158">
        <f>ROUND(I281*H281,2)</f>
        <v>0</v>
      </c>
      <c r="BL281" s="20" t="s">
        <v>202</v>
      </c>
      <c r="BM281" s="157" t="s">
        <v>2336</v>
      </c>
    </row>
    <row r="282" spans="1:65" s="2" customFormat="1" ht="29.25">
      <c r="A282" s="35"/>
      <c r="B282" s="36"/>
      <c r="C282" s="35"/>
      <c r="D282" s="159" t="s">
        <v>5137</v>
      </c>
      <c r="E282" s="35"/>
      <c r="F282" s="160" t="s">
        <v>7912</v>
      </c>
      <c r="G282" s="35"/>
      <c r="H282" s="35"/>
      <c r="I282" s="161"/>
      <c r="J282" s="35"/>
      <c r="K282" s="35"/>
      <c r="L282" s="36"/>
      <c r="M282" s="162"/>
      <c r="N282" s="163"/>
      <c r="O282" s="56"/>
      <c r="P282" s="56"/>
      <c r="Q282" s="56"/>
      <c r="R282" s="56"/>
      <c r="S282" s="56"/>
      <c r="T282" s="57"/>
      <c r="U282" s="35"/>
      <c r="V282" s="35"/>
      <c r="W282" s="35"/>
      <c r="X282" s="35"/>
      <c r="Y282" s="35"/>
      <c r="Z282" s="35"/>
      <c r="AA282" s="35"/>
      <c r="AB282" s="35"/>
      <c r="AC282" s="35"/>
      <c r="AD282" s="35"/>
      <c r="AE282" s="35"/>
      <c r="AT282" s="20" t="s">
        <v>5137</v>
      </c>
      <c r="AU282" s="20" t="s">
        <v>109</v>
      </c>
    </row>
    <row r="283" spans="1:65" s="2" customFormat="1" ht="14.45" customHeight="1">
      <c r="A283" s="35"/>
      <c r="B283" s="145"/>
      <c r="C283" s="146" t="s">
        <v>1389</v>
      </c>
      <c r="D283" s="146" t="s">
        <v>197</v>
      </c>
      <c r="E283" s="147" t="s">
        <v>7913</v>
      </c>
      <c r="F283" s="148" t="s">
        <v>7911</v>
      </c>
      <c r="G283" s="149" t="s">
        <v>4903</v>
      </c>
      <c r="H283" s="150">
        <v>3</v>
      </c>
      <c r="I283" s="151"/>
      <c r="J283" s="152">
        <f>ROUND(I283*H283,2)</f>
        <v>0</v>
      </c>
      <c r="K283" s="148" t="s">
        <v>3</v>
      </c>
      <c r="L283" s="36"/>
      <c r="M283" s="153" t="s">
        <v>3</v>
      </c>
      <c r="N283" s="154" t="s">
        <v>43</v>
      </c>
      <c r="O283" s="56"/>
      <c r="P283" s="155">
        <f>O283*H283</f>
        <v>0</v>
      </c>
      <c r="Q283" s="155">
        <v>0</v>
      </c>
      <c r="R283" s="155">
        <f>Q283*H283</f>
        <v>0</v>
      </c>
      <c r="S283" s="155">
        <v>0</v>
      </c>
      <c r="T283" s="156">
        <f>S283*H283</f>
        <v>0</v>
      </c>
      <c r="U283" s="35"/>
      <c r="V283" s="35"/>
      <c r="W283" s="35"/>
      <c r="X283" s="35"/>
      <c r="Y283" s="35"/>
      <c r="Z283" s="35"/>
      <c r="AA283" s="35"/>
      <c r="AB283" s="35"/>
      <c r="AC283" s="35"/>
      <c r="AD283" s="35"/>
      <c r="AE283" s="35"/>
      <c r="AR283" s="157" t="s">
        <v>202</v>
      </c>
      <c r="AT283" s="157" t="s">
        <v>197</v>
      </c>
      <c r="AU283" s="157" t="s">
        <v>109</v>
      </c>
      <c r="AY283" s="20" t="s">
        <v>195</v>
      </c>
      <c r="BE283" s="158">
        <f>IF(N283="základní",J283,0)</f>
        <v>0</v>
      </c>
      <c r="BF283" s="158">
        <f>IF(N283="snížená",J283,0)</f>
        <v>0</v>
      </c>
      <c r="BG283" s="158">
        <f>IF(N283="zákl. přenesená",J283,0)</f>
        <v>0</v>
      </c>
      <c r="BH283" s="158">
        <f>IF(N283="sníž. přenesená",J283,0)</f>
        <v>0</v>
      </c>
      <c r="BI283" s="158">
        <f>IF(N283="nulová",J283,0)</f>
        <v>0</v>
      </c>
      <c r="BJ283" s="20" t="s">
        <v>79</v>
      </c>
      <c r="BK283" s="158">
        <f>ROUND(I283*H283,2)</f>
        <v>0</v>
      </c>
      <c r="BL283" s="20" t="s">
        <v>202</v>
      </c>
      <c r="BM283" s="157" t="s">
        <v>2348</v>
      </c>
    </row>
    <row r="284" spans="1:65" s="2" customFormat="1" ht="29.25">
      <c r="A284" s="35"/>
      <c r="B284" s="36"/>
      <c r="C284" s="35"/>
      <c r="D284" s="159" t="s">
        <v>5137</v>
      </c>
      <c r="E284" s="35"/>
      <c r="F284" s="160" t="s">
        <v>7914</v>
      </c>
      <c r="G284" s="35"/>
      <c r="H284" s="35"/>
      <c r="I284" s="161"/>
      <c r="J284" s="35"/>
      <c r="K284" s="35"/>
      <c r="L284" s="36"/>
      <c r="M284" s="162"/>
      <c r="N284" s="163"/>
      <c r="O284" s="56"/>
      <c r="P284" s="56"/>
      <c r="Q284" s="56"/>
      <c r="R284" s="56"/>
      <c r="S284" s="56"/>
      <c r="T284" s="57"/>
      <c r="U284" s="35"/>
      <c r="V284" s="35"/>
      <c r="W284" s="35"/>
      <c r="X284" s="35"/>
      <c r="Y284" s="35"/>
      <c r="Z284" s="35"/>
      <c r="AA284" s="35"/>
      <c r="AB284" s="35"/>
      <c r="AC284" s="35"/>
      <c r="AD284" s="35"/>
      <c r="AE284" s="35"/>
      <c r="AT284" s="20" t="s">
        <v>5137</v>
      </c>
      <c r="AU284" s="20" t="s">
        <v>109</v>
      </c>
    </row>
    <row r="285" spans="1:65" s="2" customFormat="1" ht="14.45" customHeight="1">
      <c r="A285" s="35"/>
      <c r="B285" s="145"/>
      <c r="C285" s="146" t="s">
        <v>1397</v>
      </c>
      <c r="D285" s="146" t="s">
        <v>197</v>
      </c>
      <c r="E285" s="147" t="s">
        <v>7915</v>
      </c>
      <c r="F285" s="148" t="s">
        <v>7911</v>
      </c>
      <c r="G285" s="149" t="s">
        <v>4903</v>
      </c>
      <c r="H285" s="150">
        <v>2</v>
      </c>
      <c r="I285" s="151"/>
      <c r="J285" s="152">
        <f>ROUND(I285*H285,2)</f>
        <v>0</v>
      </c>
      <c r="K285" s="148" t="s">
        <v>3</v>
      </c>
      <c r="L285" s="36"/>
      <c r="M285" s="153" t="s">
        <v>3</v>
      </c>
      <c r="N285" s="154" t="s">
        <v>43</v>
      </c>
      <c r="O285" s="56"/>
      <c r="P285" s="155">
        <f>O285*H285</f>
        <v>0</v>
      </c>
      <c r="Q285" s="155">
        <v>0</v>
      </c>
      <c r="R285" s="155">
        <f>Q285*H285</f>
        <v>0</v>
      </c>
      <c r="S285" s="155">
        <v>0</v>
      </c>
      <c r="T285" s="156">
        <f>S285*H285</f>
        <v>0</v>
      </c>
      <c r="U285" s="35"/>
      <c r="V285" s="35"/>
      <c r="W285" s="35"/>
      <c r="X285" s="35"/>
      <c r="Y285" s="35"/>
      <c r="Z285" s="35"/>
      <c r="AA285" s="35"/>
      <c r="AB285" s="35"/>
      <c r="AC285" s="35"/>
      <c r="AD285" s="35"/>
      <c r="AE285" s="35"/>
      <c r="AR285" s="157" t="s">
        <v>202</v>
      </c>
      <c r="AT285" s="157" t="s">
        <v>197</v>
      </c>
      <c r="AU285" s="157" t="s">
        <v>109</v>
      </c>
      <c r="AY285" s="20" t="s">
        <v>195</v>
      </c>
      <c r="BE285" s="158">
        <f>IF(N285="základní",J285,0)</f>
        <v>0</v>
      </c>
      <c r="BF285" s="158">
        <f>IF(N285="snížená",J285,0)</f>
        <v>0</v>
      </c>
      <c r="BG285" s="158">
        <f>IF(N285="zákl. přenesená",J285,0)</f>
        <v>0</v>
      </c>
      <c r="BH285" s="158">
        <f>IF(N285="sníž. přenesená",J285,0)</f>
        <v>0</v>
      </c>
      <c r="BI285" s="158">
        <f>IF(N285="nulová",J285,0)</f>
        <v>0</v>
      </c>
      <c r="BJ285" s="20" t="s">
        <v>79</v>
      </c>
      <c r="BK285" s="158">
        <f>ROUND(I285*H285,2)</f>
        <v>0</v>
      </c>
      <c r="BL285" s="20" t="s">
        <v>202</v>
      </c>
      <c r="BM285" s="157" t="s">
        <v>2359</v>
      </c>
    </row>
    <row r="286" spans="1:65" s="2" customFormat="1" ht="29.25">
      <c r="A286" s="35"/>
      <c r="B286" s="36"/>
      <c r="C286" s="35"/>
      <c r="D286" s="159" t="s">
        <v>5137</v>
      </c>
      <c r="E286" s="35"/>
      <c r="F286" s="160" t="s">
        <v>7916</v>
      </c>
      <c r="G286" s="35"/>
      <c r="H286" s="35"/>
      <c r="I286" s="161"/>
      <c r="J286" s="35"/>
      <c r="K286" s="35"/>
      <c r="L286" s="36"/>
      <c r="M286" s="162"/>
      <c r="N286" s="163"/>
      <c r="O286" s="56"/>
      <c r="P286" s="56"/>
      <c r="Q286" s="56"/>
      <c r="R286" s="56"/>
      <c r="S286" s="56"/>
      <c r="T286" s="57"/>
      <c r="U286" s="35"/>
      <c r="V286" s="35"/>
      <c r="W286" s="35"/>
      <c r="X286" s="35"/>
      <c r="Y286" s="35"/>
      <c r="Z286" s="35"/>
      <c r="AA286" s="35"/>
      <c r="AB286" s="35"/>
      <c r="AC286" s="35"/>
      <c r="AD286" s="35"/>
      <c r="AE286" s="35"/>
      <c r="AT286" s="20" t="s">
        <v>5137</v>
      </c>
      <c r="AU286" s="20" t="s">
        <v>109</v>
      </c>
    </row>
    <row r="287" spans="1:65" s="2" customFormat="1" ht="14.45" customHeight="1">
      <c r="A287" s="35"/>
      <c r="B287" s="145"/>
      <c r="C287" s="146" t="s">
        <v>1403</v>
      </c>
      <c r="D287" s="146" t="s">
        <v>197</v>
      </c>
      <c r="E287" s="147" t="s">
        <v>7917</v>
      </c>
      <c r="F287" s="148" t="s">
        <v>7911</v>
      </c>
      <c r="G287" s="149" t="s">
        <v>4903</v>
      </c>
      <c r="H287" s="150">
        <v>2</v>
      </c>
      <c r="I287" s="151"/>
      <c r="J287" s="152">
        <f>ROUND(I287*H287,2)</f>
        <v>0</v>
      </c>
      <c r="K287" s="148" t="s">
        <v>3</v>
      </c>
      <c r="L287" s="36"/>
      <c r="M287" s="153" t="s">
        <v>3</v>
      </c>
      <c r="N287" s="154" t="s">
        <v>43</v>
      </c>
      <c r="O287" s="56"/>
      <c r="P287" s="155">
        <f>O287*H287</f>
        <v>0</v>
      </c>
      <c r="Q287" s="155">
        <v>0</v>
      </c>
      <c r="R287" s="155">
        <f>Q287*H287</f>
        <v>0</v>
      </c>
      <c r="S287" s="155">
        <v>0</v>
      </c>
      <c r="T287" s="156">
        <f>S287*H287</f>
        <v>0</v>
      </c>
      <c r="U287" s="35"/>
      <c r="V287" s="35"/>
      <c r="W287" s="35"/>
      <c r="X287" s="35"/>
      <c r="Y287" s="35"/>
      <c r="Z287" s="35"/>
      <c r="AA287" s="35"/>
      <c r="AB287" s="35"/>
      <c r="AC287" s="35"/>
      <c r="AD287" s="35"/>
      <c r="AE287" s="35"/>
      <c r="AR287" s="157" t="s">
        <v>202</v>
      </c>
      <c r="AT287" s="157" t="s">
        <v>197</v>
      </c>
      <c r="AU287" s="157" t="s">
        <v>109</v>
      </c>
      <c r="AY287" s="20" t="s">
        <v>195</v>
      </c>
      <c r="BE287" s="158">
        <f>IF(N287="základní",J287,0)</f>
        <v>0</v>
      </c>
      <c r="BF287" s="158">
        <f>IF(N287="snížená",J287,0)</f>
        <v>0</v>
      </c>
      <c r="BG287" s="158">
        <f>IF(N287="zákl. přenesená",J287,0)</f>
        <v>0</v>
      </c>
      <c r="BH287" s="158">
        <f>IF(N287="sníž. přenesená",J287,0)</f>
        <v>0</v>
      </c>
      <c r="BI287" s="158">
        <f>IF(N287="nulová",J287,0)</f>
        <v>0</v>
      </c>
      <c r="BJ287" s="20" t="s">
        <v>79</v>
      </c>
      <c r="BK287" s="158">
        <f>ROUND(I287*H287,2)</f>
        <v>0</v>
      </c>
      <c r="BL287" s="20" t="s">
        <v>202</v>
      </c>
      <c r="BM287" s="157" t="s">
        <v>2370</v>
      </c>
    </row>
    <row r="288" spans="1:65" s="2" customFormat="1" ht="29.25">
      <c r="A288" s="35"/>
      <c r="B288" s="36"/>
      <c r="C288" s="35"/>
      <c r="D288" s="159" t="s">
        <v>5137</v>
      </c>
      <c r="E288" s="35"/>
      <c r="F288" s="160" t="s">
        <v>7918</v>
      </c>
      <c r="G288" s="35"/>
      <c r="H288" s="35"/>
      <c r="I288" s="161"/>
      <c r="J288" s="35"/>
      <c r="K288" s="35"/>
      <c r="L288" s="36"/>
      <c r="M288" s="162"/>
      <c r="N288" s="163"/>
      <c r="O288" s="56"/>
      <c r="P288" s="56"/>
      <c r="Q288" s="56"/>
      <c r="R288" s="56"/>
      <c r="S288" s="56"/>
      <c r="T288" s="57"/>
      <c r="U288" s="35"/>
      <c r="V288" s="35"/>
      <c r="W288" s="35"/>
      <c r="X288" s="35"/>
      <c r="Y288" s="35"/>
      <c r="Z288" s="35"/>
      <c r="AA288" s="35"/>
      <c r="AB288" s="35"/>
      <c r="AC288" s="35"/>
      <c r="AD288" s="35"/>
      <c r="AE288" s="35"/>
      <c r="AT288" s="20" t="s">
        <v>5137</v>
      </c>
      <c r="AU288" s="20" t="s">
        <v>109</v>
      </c>
    </row>
    <row r="289" spans="1:65" s="2" customFormat="1" ht="24.2" customHeight="1">
      <c r="A289" s="35"/>
      <c r="B289" s="145"/>
      <c r="C289" s="146" t="s">
        <v>1408</v>
      </c>
      <c r="D289" s="146" t="s">
        <v>197</v>
      </c>
      <c r="E289" s="147" t="s">
        <v>7919</v>
      </c>
      <c r="F289" s="148" t="s">
        <v>7920</v>
      </c>
      <c r="G289" s="149" t="s">
        <v>7681</v>
      </c>
      <c r="H289" s="150">
        <v>12</v>
      </c>
      <c r="I289" s="151"/>
      <c r="J289" s="152">
        <f t="shared" ref="J289:J301" si="80">ROUND(I289*H289,2)</f>
        <v>0</v>
      </c>
      <c r="K289" s="148" t="s">
        <v>3</v>
      </c>
      <c r="L289" s="36"/>
      <c r="M289" s="153" t="s">
        <v>3</v>
      </c>
      <c r="N289" s="154" t="s">
        <v>43</v>
      </c>
      <c r="O289" s="56"/>
      <c r="P289" s="155">
        <f t="shared" ref="P289:P301" si="81">O289*H289</f>
        <v>0</v>
      </c>
      <c r="Q289" s="155">
        <v>0</v>
      </c>
      <c r="R289" s="155">
        <f t="shared" ref="R289:R301" si="82">Q289*H289</f>
        <v>0</v>
      </c>
      <c r="S289" s="155">
        <v>0</v>
      </c>
      <c r="T289" s="156">
        <f t="shared" ref="T289:T301" si="83">S289*H289</f>
        <v>0</v>
      </c>
      <c r="U289" s="35"/>
      <c r="V289" s="35"/>
      <c r="W289" s="35"/>
      <c r="X289" s="35"/>
      <c r="Y289" s="35"/>
      <c r="Z289" s="35"/>
      <c r="AA289" s="35"/>
      <c r="AB289" s="35"/>
      <c r="AC289" s="35"/>
      <c r="AD289" s="35"/>
      <c r="AE289" s="35"/>
      <c r="AR289" s="157" t="s">
        <v>202</v>
      </c>
      <c r="AT289" s="157" t="s">
        <v>197</v>
      </c>
      <c r="AU289" s="157" t="s">
        <v>109</v>
      </c>
      <c r="AY289" s="20" t="s">
        <v>195</v>
      </c>
      <c r="BE289" s="158">
        <f t="shared" ref="BE289:BE301" si="84">IF(N289="základní",J289,0)</f>
        <v>0</v>
      </c>
      <c r="BF289" s="158">
        <f t="shared" ref="BF289:BF301" si="85">IF(N289="snížená",J289,0)</f>
        <v>0</v>
      </c>
      <c r="BG289" s="158">
        <f t="shared" ref="BG289:BG301" si="86">IF(N289="zákl. přenesená",J289,0)</f>
        <v>0</v>
      </c>
      <c r="BH289" s="158">
        <f t="shared" ref="BH289:BH301" si="87">IF(N289="sníž. přenesená",J289,0)</f>
        <v>0</v>
      </c>
      <c r="BI289" s="158">
        <f t="shared" ref="BI289:BI301" si="88">IF(N289="nulová",J289,0)</f>
        <v>0</v>
      </c>
      <c r="BJ289" s="20" t="s">
        <v>79</v>
      </c>
      <c r="BK289" s="158">
        <f t="shared" ref="BK289:BK301" si="89">ROUND(I289*H289,2)</f>
        <v>0</v>
      </c>
      <c r="BL289" s="20" t="s">
        <v>202</v>
      </c>
      <c r="BM289" s="157" t="s">
        <v>2379</v>
      </c>
    </row>
    <row r="290" spans="1:65" s="2" customFormat="1" ht="24.2" customHeight="1">
      <c r="A290" s="35"/>
      <c r="B290" s="145"/>
      <c r="C290" s="146" t="s">
        <v>1412</v>
      </c>
      <c r="D290" s="146" t="s">
        <v>197</v>
      </c>
      <c r="E290" s="147" t="s">
        <v>7921</v>
      </c>
      <c r="F290" s="148" t="s">
        <v>7922</v>
      </c>
      <c r="G290" s="149" t="s">
        <v>7681</v>
      </c>
      <c r="H290" s="150">
        <v>9</v>
      </c>
      <c r="I290" s="151"/>
      <c r="J290" s="152">
        <f t="shared" si="80"/>
        <v>0</v>
      </c>
      <c r="K290" s="148" t="s">
        <v>3</v>
      </c>
      <c r="L290" s="36"/>
      <c r="M290" s="153" t="s">
        <v>3</v>
      </c>
      <c r="N290" s="154" t="s">
        <v>43</v>
      </c>
      <c r="O290" s="56"/>
      <c r="P290" s="155">
        <f t="shared" si="81"/>
        <v>0</v>
      </c>
      <c r="Q290" s="155">
        <v>0</v>
      </c>
      <c r="R290" s="155">
        <f t="shared" si="82"/>
        <v>0</v>
      </c>
      <c r="S290" s="155">
        <v>0</v>
      </c>
      <c r="T290" s="156">
        <f t="shared" si="83"/>
        <v>0</v>
      </c>
      <c r="U290" s="35"/>
      <c r="V290" s="35"/>
      <c r="W290" s="35"/>
      <c r="X290" s="35"/>
      <c r="Y290" s="35"/>
      <c r="Z290" s="35"/>
      <c r="AA290" s="35"/>
      <c r="AB290" s="35"/>
      <c r="AC290" s="35"/>
      <c r="AD290" s="35"/>
      <c r="AE290" s="35"/>
      <c r="AR290" s="157" t="s">
        <v>202</v>
      </c>
      <c r="AT290" s="157" t="s">
        <v>197</v>
      </c>
      <c r="AU290" s="157" t="s">
        <v>109</v>
      </c>
      <c r="AY290" s="20" t="s">
        <v>195</v>
      </c>
      <c r="BE290" s="158">
        <f t="shared" si="84"/>
        <v>0</v>
      </c>
      <c r="BF290" s="158">
        <f t="shared" si="85"/>
        <v>0</v>
      </c>
      <c r="BG290" s="158">
        <f t="shared" si="86"/>
        <v>0</v>
      </c>
      <c r="BH290" s="158">
        <f t="shared" si="87"/>
        <v>0</v>
      </c>
      <c r="BI290" s="158">
        <f t="shared" si="88"/>
        <v>0</v>
      </c>
      <c r="BJ290" s="20" t="s">
        <v>79</v>
      </c>
      <c r="BK290" s="158">
        <f t="shared" si="89"/>
        <v>0</v>
      </c>
      <c r="BL290" s="20" t="s">
        <v>202</v>
      </c>
      <c r="BM290" s="157" t="s">
        <v>2388</v>
      </c>
    </row>
    <row r="291" spans="1:65" s="2" customFormat="1" ht="24.2" customHeight="1">
      <c r="A291" s="35"/>
      <c r="B291" s="145"/>
      <c r="C291" s="146" t="s">
        <v>1417</v>
      </c>
      <c r="D291" s="146" t="s">
        <v>197</v>
      </c>
      <c r="E291" s="147" t="s">
        <v>7923</v>
      </c>
      <c r="F291" s="148" t="s">
        <v>7924</v>
      </c>
      <c r="G291" s="149" t="s">
        <v>7681</v>
      </c>
      <c r="H291" s="150">
        <v>16</v>
      </c>
      <c r="I291" s="151"/>
      <c r="J291" s="152">
        <f t="shared" si="80"/>
        <v>0</v>
      </c>
      <c r="K291" s="148" t="s">
        <v>3</v>
      </c>
      <c r="L291" s="36"/>
      <c r="M291" s="153" t="s">
        <v>3</v>
      </c>
      <c r="N291" s="154" t="s">
        <v>43</v>
      </c>
      <c r="O291" s="56"/>
      <c r="P291" s="155">
        <f t="shared" si="81"/>
        <v>0</v>
      </c>
      <c r="Q291" s="155">
        <v>0</v>
      </c>
      <c r="R291" s="155">
        <f t="shared" si="82"/>
        <v>0</v>
      </c>
      <c r="S291" s="155">
        <v>0</v>
      </c>
      <c r="T291" s="156">
        <f t="shared" si="83"/>
        <v>0</v>
      </c>
      <c r="U291" s="35"/>
      <c r="V291" s="35"/>
      <c r="W291" s="35"/>
      <c r="X291" s="35"/>
      <c r="Y291" s="35"/>
      <c r="Z291" s="35"/>
      <c r="AA291" s="35"/>
      <c r="AB291" s="35"/>
      <c r="AC291" s="35"/>
      <c r="AD291" s="35"/>
      <c r="AE291" s="35"/>
      <c r="AR291" s="157" t="s">
        <v>202</v>
      </c>
      <c r="AT291" s="157" t="s">
        <v>197</v>
      </c>
      <c r="AU291" s="157" t="s">
        <v>109</v>
      </c>
      <c r="AY291" s="20" t="s">
        <v>195</v>
      </c>
      <c r="BE291" s="158">
        <f t="shared" si="84"/>
        <v>0</v>
      </c>
      <c r="BF291" s="158">
        <f t="shared" si="85"/>
        <v>0</v>
      </c>
      <c r="BG291" s="158">
        <f t="shared" si="86"/>
        <v>0</v>
      </c>
      <c r="BH291" s="158">
        <f t="shared" si="87"/>
        <v>0</v>
      </c>
      <c r="BI291" s="158">
        <f t="shared" si="88"/>
        <v>0</v>
      </c>
      <c r="BJ291" s="20" t="s">
        <v>79</v>
      </c>
      <c r="BK291" s="158">
        <f t="shared" si="89"/>
        <v>0</v>
      </c>
      <c r="BL291" s="20" t="s">
        <v>202</v>
      </c>
      <c r="BM291" s="157" t="s">
        <v>2398</v>
      </c>
    </row>
    <row r="292" spans="1:65" s="2" customFormat="1" ht="24.2" customHeight="1">
      <c r="A292" s="35"/>
      <c r="B292" s="145"/>
      <c r="C292" s="146" t="s">
        <v>1423</v>
      </c>
      <c r="D292" s="146" t="s">
        <v>197</v>
      </c>
      <c r="E292" s="147" t="s">
        <v>7925</v>
      </c>
      <c r="F292" s="148" t="s">
        <v>7926</v>
      </c>
      <c r="G292" s="149" t="s">
        <v>7681</v>
      </c>
      <c r="H292" s="150">
        <v>36</v>
      </c>
      <c r="I292" s="151"/>
      <c r="J292" s="152">
        <f t="shared" si="80"/>
        <v>0</v>
      </c>
      <c r="K292" s="148" t="s">
        <v>3</v>
      </c>
      <c r="L292" s="36"/>
      <c r="M292" s="153" t="s">
        <v>3</v>
      </c>
      <c r="N292" s="154" t="s">
        <v>43</v>
      </c>
      <c r="O292" s="56"/>
      <c r="P292" s="155">
        <f t="shared" si="81"/>
        <v>0</v>
      </c>
      <c r="Q292" s="155">
        <v>0</v>
      </c>
      <c r="R292" s="155">
        <f t="shared" si="82"/>
        <v>0</v>
      </c>
      <c r="S292" s="155">
        <v>0</v>
      </c>
      <c r="T292" s="156">
        <f t="shared" si="83"/>
        <v>0</v>
      </c>
      <c r="U292" s="35"/>
      <c r="V292" s="35"/>
      <c r="W292" s="35"/>
      <c r="X292" s="35"/>
      <c r="Y292" s="35"/>
      <c r="Z292" s="35"/>
      <c r="AA292" s="35"/>
      <c r="AB292" s="35"/>
      <c r="AC292" s="35"/>
      <c r="AD292" s="35"/>
      <c r="AE292" s="35"/>
      <c r="AR292" s="157" t="s">
        <v>202</v>
      </c>
      <c r="AT292" s="157" t="s">
        <v>197</v>
      </c>
      <c r="AU292" s="157" t="s">
        <v>109</v>
      </c>
      <c r="AY292" s="20" t="s">
        <v>195</v>
      </c>
      <c r="BE292" s="158">
        <f t="shared" si="84"/>
        <v>0</v>
      </c>
      <c r="BF292" s="158">
        <f t="shared" si="85"/>
        <v>0</v>
      </c>
      <c r="BG292" s="158">
        <f t="shared" si="86"/>
        <v>0</v>
      </c>
      <c r="BH292" s="158">
        <f t="shared" si="87"/>
        <v>0</v>
      </c>
      <c r="BI292" s="158">
        <f t="shared" si="88"/>
        <v>0</v>
      </c>
      <c r="BJ292" s="20" t="s">
        <v>79</v>
      </c>
      <c r="BK292" s="158">
        <f t="shared" si="89"/>
        <v>0</v>
      </c>
      <c r="BL292" s="20" t="s">
        <v>202</v>
      </c>
      <c r="BM292" s="157" t="s">
        <v>2412</v>
      </c>
    </row>
    <row r="293" spans="1:65" s="2" customFormat="1" ht="24.2" customHeight="1">
      <c r="A293" s="35"/>
      <c r="B293" s="145"/>
      <c r="C293" s="146" t="s">
        <v>1428</v>
      </c>
      <c r="D293" s="146" t="s">
        <v>197</v>
      </c>
      <c r="E293" s="147" t="s">
        <v>7927</v>
      </c>
      <c r="F293" s="148" t="s">
        <v>7928</v>
      </c>
      <c r="G293" s="149" t="s">
        <v>7681</v>
      </c>
      <c r="H293" s="150">
        <v>23</v>
      </c>
      <c r="I293" s="151"/>
      <c r="J293" s="152">
        <f t="shared" si="80"/>
        <v>0</v>
      </c>
      <c r="K293" s="148" t="s">
        <v>3</v>
      </c>
      <c r="L293" s="36"/>
      <c r="M293" s="153" t="s">
        <v>3</v>
      </c>
      <c r="N293" s="154" t="s">
        <v>43</v>
      </c>
      <c r="O293" s="56"/>
      <c r="P293" s="155">
        <f t="shared" si="81"/>
        <v>0</v>
      </c>
      <c r="Q293" s="155">
        <v>0</v>
      </c>
      <c r="R293" s="155">
        <f t="shared" si="82"/>
        <v>0</v>
      </c>
      <c r="S293" s="155">
        <v>0</v>
      </c>
      <c r="T293" s="156">
        <f t="shared" si="83"/>
        <v>0</v>
      </c>
      <c r="U293" s="35"/>
      <c r="V293" s="35"/>
      <c r="W293" s="35"/>
      <c r="X293" s="35"/>
      <c r="Y293" s="35"/>
      <c r="Z293" s="35"/>
      <c r="AA293" s="35"/>
      <c r="AB293" s="35"/>
      <c r="AC293" s="35"/>
      <c r="AD293" s="35"/>
      <c r="AE293" s="35"/>
      <c r="AR293" s="157" t="s">
        <v>202</v>
      </c>
      <c r="AT293" s="157" t="s">
        <v>197</v>
      </c>
      <c r="AU293" s="157" t="s">
        <v>109</v>
      </c>
      <c r="AY293" s="20" t="s">
        <v>195</v>
      </c>
      <c r="BE293" s="158">
        <f t="shared" si="84"/>
        <v>0</v>
      </c>
      <c r="BF293" s="158">
        <f t="shared" si="85"/>
        <v>0</v>
      </c>
      <c r="BG293" s="158">
        <f t="shared" si="86"/>
        <v>0</v>
      </c>
      <c r="BH293" s="158">
        <f t="shared" si="87"/>
        <v>0</v>
      </c>
      <c r="BI293" s="158">
        <f t="shared" si="88"/>
        <v>0</v>
      </c>
      <c r="BJ293" s="20" t="s">
        <v>79</v>
      </c>
      <c r="BK293" s="158">
        <f t="shared" si="89"/>
        <v>0</v>
      </c>
      <c r="BL293" s="20" t="s">
        <v>202</v>
      </c>
      <c r="BM293" s="157" t="s">
        <v>2422</v>
      </c>
    </row>
    <row r="294" spans="1:65" s="2" customFormat="1" ht="24.2" customHeight="1">
      <c r="A294" s="35"/>
      <c r="B294" s="145"/>
      <c r="C294" s="146" t="s">
        <v>1437</v>
      </c>
      <c r="D294" s="146" t="s">
        <v>197</v>
      </c>
      <c r="E294" s="147" t="s">
        <v>7929</v>
      </c>
      <c r="F294" s="148" t="s">
        <v>7930</v>
      </c>
      <c r="G294" s="149" t="s">
        <v>7681</v>
      </c>
      <c r="H294" s="150">
        <v>95</v>
      </c>
      <c r="I294" s="151"/>
      <c r="J294" s="152">
        <f t="shared" si="80"/>
        <v>0</v>
      </c>
      <c r="K294" s="148" t="s">
        <v>3</v>
      </c>
      <c r="L294" s="36"/>
      <c r="M294" s="153" t="s">
        <v>3</v>
      </c>
      <c r="N294" s="154" t="s">
        <v>43</v>
      </c>
      <c r="O294" s="56"/>
      <c r="P294" s="155">
        <f t="shared" si="81"/>
        <v>0</v>
      </c>
      <c r="Q294" s="155">
        <v>0</v>
      </c>
      <c r="R294" s="155">
        <f t="shared" si="82"/>
        <v>0</v>
      </c>
      <c r="S294" s="155">
        <v>0</v>
      </c>
      <c r="T294" s="156">
        <f t="shared" si="83"/>
        <v>0</v>
      </c>
      <c r="U294" s="35"/>
      <c r="V294" s="35"/>
      <c r="W294" s="35"/>
      <c r="X294" s="35"/>
      <c r="Y294" s="35"/>
      <c r="Z294" s="35"/>
      <c r="AA294" s="35"/>
      <c r="AB294" s="35"/>
      <c r="AC294" s="35"/>
      <c r="AD294" s="35"/>
      <c r="AE294" s="35"/>
      <c r="AR294" s="157" t="s">
        <v>202</v>
      </c>
      <c r="AT294" s="157" t="s">
        <v>197</v>
      </c>
      <c r="AU294" s="157" t="s">
        <v>109</v>
      </c>
      <c r="AY294" s="20" t="s">
        <v>195</v>
      </c>
      <c r="BE294" s="158">
        <f t="shared" si="84"/>
        <v>0</v>
      </c>
      <c r="BF294" s="158">
        <f t="shared" si="85"/>
        <v>0</v>
      </c>
      <c r="BG294" s="158">
        <f t="shared" si="86"/>
        <v>0</v>
      </c>
      <c r="BH294" s="158">
        <f t="shared" si="87"/>
        <v>0</v>
      </c>
      <c r="BI294" s="158">
        <f t="shared" si="88"/>
        <v>0</v>
      </c>
      <c r="BJ294" s="20" t="s">
        <v>79</v>
      </c>
      <c r="BK294" s="158">
        <f t="shared" si="89"/>
        <v>0</v>
      </c>
      <c r="BL294" s="20" t="s">
        <v>202</v>
      </c>
      <c r="BM294" s="157" t="s">
        <v>2437</v>
      </c>
    </row>
    <row r="295" spans="1:65" s="2" customFormat="1" ht="14.45" customHeight="1">
      <c r="A295" s="35"/>
      <c r="B295" s="145"/>
      <c r="C295" s="146" t="s">
        <v>1442</v>
      </c>
      <c r="D295" s="146" t="s">
        <v>197</v>
      </c>
      <c r="E295" s="147" t="s">
        <v>7931</v>
      </c>
      <c r="F295" s="148" t="s">
        <v>7932</v>
      </c>
      <c r="G295" s="149" t="s">
        <v>4903</v>
      </c>
      <c r="H295" s="150">
        <v>11</v>
      </c>
      <c r="I295" s="151"/>
      <c r="J295" s="152">
        <f t="shared" si="80"/>
        <v>0</v>
      </c>
      <c r="K295" s="148" t="s">
        <v>3</v>
      </c>
      <c r="L295" s="36"/>
      <c r="M295" s="153" t="s">
        <v>3</v>
      </c>
      <c r="N295" s="154" t="s">
        <v>43</v>
      </c>
      <c r="O295" s="56"/>
      <c r="P295" s="155">
        <f t="shared" si="81"/>
        <v>0</v>
      </c>
      <c r="Q295" s="155">
        <v>0</v>
      </c>
      <c r="R295" s="155">
        <f t="shared" si="82"/>
        <v>0</v>
      </c>
      <c r="S295" s="155">
        <v>0</v>
      </c>
      <c r="T295" s="156">
        <f t="shared" si="83"/>
        <v>0</v>
      </c>
      <c r="U295" s="35"/>
      <c r="V295" s="35"/>
      <c r="W295" s="35"/>
      <c r="X295" s="35"/>
      <c r="Y295" s="35"/>
      <c r="Z295" s="35"/>
      <c r="AA295" s="35"/>
      <c r="AB295" s="35"/>
      <c r="AC295" s="35"/>
      <c r="AD295" s="35"/>
      <c r="AE295" s="35"/>
      <c r="AR295" s="157" t="s">
        <v>202</v>
      </c>
      <c r="AT295" s="157" t="s">
        <v>197</v>
      </c>
      <c r="AU295" s="157" t="s">
        <v>109</v>
      </c>
      <c r="AY295" s="20" t="s">
        <v>195</v>
      </c>
      <c r="BE295" s="158">
        <f t="shared" si="84"/>
        <v>0</v>
      </c>
      <c r="BF295" s="158">
        <f t="shared" si="85"/>
        <v>0</v>
      </c>
      <c r="BG295" s="158">
        <f t="shared" si="86"/>
        <v>0</v>
      </c>
      <c r="BH295" s="158">
        <f t="shared" si="87"/>
        <v>0</v>
      </c>
      <c r="BI295" s="158">
        <f t="shared" si="88"/>
        <v>0</v>
      </c>
      <c r="BJ295" s="20" t="s">
        <v>79</v>
      </c>
      <c r="BK295" s="158">
        <f t="shared" si="89"/>
        <v>0</v>
      </c>
      <c r="BL295" s="20" t="s">
        <v>202</v>
      </c>
      <c r="BM295" s="157" t="s">
        <v>2444</v>
      </c>
    </row>
    <row r="296" spans="1:65" s="2" customFormat="1" ht="14.45" customHeight="1">
      <c r="A296" s="35"/>
      <c r="B296" s="145"/>
      <c r="C296" s="146" t="s">
        <v>1446</v>
      </c>
      <c r="D296" s="146" t="s">
        <v>197</v>
      </c>
      <c r="E296" s="147" t="s">
        <v>7933</v>
      </c>
      <c r="F296" s="148" t="s">
        <v>7934</v>
      </c>
      <c r="G296" s="149" t="s">
        <v>4903</v>
      </c>
      <c r="H296" s="150">
        <v>10</v>
      </c>
      <c r="I296" s="151"/>
      <c r="J296" s="152">
        <f t="shared" si="80"/>
        <v>0</v>
      </c>
      <c r="K296" s="148" t="s">
        <v>3</v>
      </c>
      <c r="L296" s="36"/>
      <c r="M296" s="153" t="s">
        <v>3</v>
      </c>
      <c r="N296" s="154" t="s">
        <v>43</v>
      </c>
      <c r="O296" s="56"/>
      <c r="P296" s="155">
        <f t="shared" si="81"/>
        <v>0</v>
      </c>
      <c r="Q296" s="155">
        <v>0</v>
      </c>
      <c r="R296" s="155">
        <f t="shared" si="82"/>
        <v>0</v>
      </c>
      <c r="S296" s="155">
        <v>0</v>
      </c>
      <c r="T296" s="156">
        <f t="shared" si="83"/>
        <v>0</v>
      </c>
      <c r="U296" s="35"/>
      <c r="V296" s="35"/>
      <c r="W296" s="35"/>
      <c r="X296" s="35"/>
      <c r="Y296" s="35"/>
      <c r="Z296" s="35"/>
      <c r="AA296" s="35"/>
      <c r="AB296" s="35"/>
      <c r="AC296" s="35"/>
      <c r="AD296" s="35"/>
      <c r="AE296" s="35"/>
      <c r="AR296" s="157" t="s">
        <v>202</v>
      </c>
      <c r="AT296" s="157" t="s">
        <v>197</v>
      </c>
      <c r="AU296" s="157" t="s">
        <v>109</v>
      </c>
      <c r="AY296" s="20" t="s">
        <v>195</v>
      </c>
      <c r="BE296" s="158">
        <f t="shared" si="84"/>
        <v>0</v>
      </c>
      <c r="BF296" s="158">
        <f t="shared" si="85"/>
        <v>0</v>
      </c>
      <c r="BG296" s="158">
        <f t="shared" si="86"/>
        <v>0</v>
      </c>
      <c r="BH296" s="158">
        <f t="shared" si="87"/>
        <v>0</v>
      </c>
      <c r="BI296" s="158">
        <f t="shared" si="88"/>
        <v>0</v>
      </c>
      <c r="BJ296" s="20" t="s">
        <v>79</v>
      </c>
      <c r="BK296" s="158">
        <f t="shared" si="89"/>
        <v>0</v>
      </c>
      <c r="BL296" s="20" t="s">
        <v>202</v>
      </c>
      <c r="BM296" s="157" t="s">
        <v>2451</v>
      </c>
    </row>
    <row r="297" spans="1:65" s="2" customFormat="1" ht="14.45" customHeight="1">
      <c r="A297" s="35"/>
      <c r="B297" s="145"/>
      <c r="C297" s="146" t="s">
        <v>1451</v>
      </c>
      <c r="D297" s="146" t="s">
        <v>197</v>
      </c>
      <c r="E297" s="147" t="s">
        <v>7935</v>
      </c>
      <c r="F297" s="148" t="s">
        <v>7936</v>
      </c>
      <c r="G297" s="149" t="s">
        <v>7681</v>
      </c>
      <c r="H297" s="150">
        <v>20</v>
      </c>
      <c r="I297" s="151"/>
      <c r="J297" s="152">
        <f t="shared" si="80"/>
        <v>0</v>
      </c>
      <c r="K297" s="148" t="s">
        <v>3</v>
      </c>
      <c r="L297" s="36"/>
      <c r="M297" s="153" t="s">
        <v>3</v>
      </c>
      <c r="N297" s="154" t="s">
        <v>43</v>
      </c>
      <c r="O297" s="56"/>
      <c r="P297" s="155">
        <f t="shared" si="81"/>
        <v>0</v>
      </c>
      <c r="Q297" s="155">
        <v>0</v>
      </c>
      <c r="R297" s="155">
        <f t="shared" si="82"/>
        <v>0</v>
      </c>
      <c r="S297" s="155">
        <v>0</v>
      </c>
      <c r="T297" s="156">
        <f t="shared" si="83"/>
        <v>0</v>
      </c>
      <c r="U297" s="35"/>
      <c r="V297" s="35"/>
      <c r="W297" s="35"/>
      <c r="X297" s="35"/>
      <c r="Y297" s="35"/>
      <c r="Z297" s="35"/>
      <c r="AA297" s="35"/>
      <c r="AB297" s="35"/>
      <c r="AC297" s="35"/>
      <c r="AD297" s="35"/>
      <c r="AE297" s="35"/>
      <c r="AR297" s="157" t="s">
        <v>202</v>
      </c>
      <c r="AT297" s="157" t="s">
        <v>197</v>
      </c>
      <c r="AU297" s="157" t="s">
        <v>109</v>
      </c>
      <c r="AY297" s="20" t="s">
        <v>195</v>
      </c>
      <c r="BE297" s="158">
        <f t="shared" si="84"/>
        <v>0</v>
      </c>
      <c r="BF297" s="158">
        <f t="shared" si="85"/>
        <v>0</v>
      </c>
      <c r="BG297" s="158">
        <f t="shared" si="86"/>
        <v>0</v>
      </c>
      <c r="BH297" s="158">
        <f t="shared" si="87"/>
        <v>0</v>
      </c>
      <c r="BI297" s="158">
        <f t="shared" si="88"/>
        <v>0</v>
      </c>
      <c r="BJ297" s="20" t="s">
        <v>79</v>
      </c>
      <c r="BK297" s="158">
        <f t="shared" si="89"/>
        <v>0</v>
      </c>
      <c r="BL297" s="20" t="s">
        <v>202</v>
      </c>
      <c r="BM297" s="157" t="s">
        <v>2457</v>
      </c>
    </row>
    <row r="298" spans="1:65" s="2" customFormat="1" ht="14.45" customHeight="1">
      <c r="A298" s="35"/>
      <c r="B298" s="145"/>
      <c r="C298" s="146" t="s">
        <v>1455</v>
      </c>
      <c r="D298" s="146" t="s">
        <v>197</v>
      </c>
      <c r="E298" s="147" t="s">
        <v>7937</v>
      </c>
      <c r="F298" s="148" t="s">
        <v>7938</v>
      </c>
      <c r="G298" s="149" t="s">
        <v>3995</v>
      </c>
      <c r="H298" s="150">
        <v>15</v>
      </c>
      <c r="I298" s="151"/>
      <c r="J298" s="152">
        <f t="shared" si="80"/>
        <v>0</v>
      </c>
      <c r="K298" s="148" t="s">
        <v>3</v>
      </c>
      <c r="L298" s="36"/>
      <c r="M298" s="153" t="s">
        <v>3</v>
      </c>
      <c r="N298" s="154" t="s">
        <v>43</v>
      </c>
      <c r="O298" s="56"/>
      <c r="P298" s="155">
        <f t="shared" si="81"/>
        <v>0</v>
      </c>
      <c r="Q298" s="155">
        <v>0</v>
      </c>
      <c r="R298" s="155">
        <f t="shared" si="82"/>
        <v>0</v>
      </c>
      <c r="S298" s="155">
        <v>0</v>
      </c>
      <c r="T298" s="156">
        <f t="shared" si="83"/>
        <v>0</v>
      </c>
      <c r="U298" s="35"/>
      <c r="V298" s="35"/>
      <c r="W298" s="35"/>
      <c r="X298" s="35"/>
      <c r="Y298" s="35"/>
      <c r="Z298" s="35"/>
      <c r="AA298" s="35"/>
      <c r="AB298" s="35"/>
      <c r="AC298" s="35"/>
      <c r="AD298" s="35"/>
      <c r="AE298" s="35"/>
      <c r="AR298" s="157" t="s">
        <v>202</v>
      </c>
      <c r="AT298" s="157" t="s">
        <v>197</v>
      </c>
      <c r="AU298" s="157" t="s">
        <v>109</v>
      </c>
      <c r="AY298" s="20" t="s">
        <v>195</v>
      </c>
      <c r="BE298" s="158">
        <f t="shared" si="84"/>
        <v>0</v>
      </c>
      <c r="BF298" s="158">
        <f t="shared" si="85"/>
        <v>0</v>
      </c>
      <c r="BG298" s="158">
        <f t="shared" si="86"/>
        <v>0</v>
      </c>
      <c r="BH298" s="158">
        <f t="shared" si="87"/>
        <v>0</v>
      </c>
      <c r="BI298" s="158">
        <f t="shared" si="88"/>
        <v>0</v>
      </c>
      <c r="BJ298" s="20" t="s">
        <v>79</v>
      </c>
      <c r="BK298" s="158">
        <f t="shared" si="89"/>
        <v>0</v>
      </c>
      <c r="BL298" s="20" t="s">
        <v>202</v>
      </c>
      <c r="BM298" s="157" t="s">
        <v>2464</v>
      </c>
    </row>
    <row r="299" spans="1:65" s="2" customFormat="1" ht="14.45" customHeight="1">
      <c r="A299" s="35"/>
      <c r="B299" s="145"/>
      <c r="C299" s="146" t="s">
        <v>1476</v>
      </c>
      <c r="D299" s="146" t="s">
        <v>197</v>
      </c>
      <c r="E299" s="147" t="s">
        <v>7939</v>
      </c>
      <c r="F299" s="148" t="s">
        <v>7940</v>
      </c>
      <c r="G299" s="149" t="s">
        <v>4995</v>
      </c>
      <c r="H299" s="150">
        <v>1</v>
      </c>
      <c r="I299" s="151"/>
      <c r="J299" s="152">
        <f t="shared" si="80"/>
        <v>0</v>
      </c>
      <c r="K299" s="148" t="s">
        <v>3</v>
      </c>
      <c r="L299" s="36"/>
      <c r="M299" s="153" t="s">
        <v>3</v>
      </c>
      <c r="N299" s="154" t="s">
        <v>43</v>
      </c>
      <c r="O299" s="56"/>
      <c r="P299" s="155">
        <f t="shared" si="81"/>
        <v>0</v>
      </c>
      <c r="Q299" s="155">
        <v>0</v>
      </c>
      <c r="R299" s="155">
        <f t="shared" si="82"/>
        <v>0</v>
      </c>
      <c r="S299" s="155">
        <v>0</v>
      </c>
      <c r="T299" s="156">
        <f t="shared" si="83"/>
        <v>0</v>
      </c>
      <c r="U299" s="35"/>
      <c r="V299" s="35"/>
      <c r="W299" s="35"/>
      <c r="X299" s="35"/>
      <c r="Y299" s="35"/>
      <c r="Z299" s="35"/>
      <c r="AA299" s="35"/>
      <c r="AB299" s="35"/>
      <c r="AC299" s="35"/>
      <c r="AD299" s="35"/>
      <c r="AE299" s="35"/>
      <c r="AR299" s="157" t="s">
        <v>202</v>
      </c>
      <c r="AT299" s="157" t="s">
        <v>197</v>
      </c>
      <c r="AU299" s="157" t="s">
        <v>109</v>
      </c>
      <c r="AY299" s="20" t="s">
        <v>195</v>
      </c>
      <c r="BE299" s="158">
        <f t="shared" si="84"/>
        <v>0</v>
      </c>
      <c r="BF299" s="158">
        <f t="shared" si="85"/>
        <v>0</v>
      </c>
      <c r="BG299" s="158">
        <f t="shared" si="86"/>
        <v>0</v>
      </c>
      <c r="BH299" s="158">
        <f t="shared" si="87"/>
        <v>0</v>
      </c>
      <c r="BI299" s="158">
        <f t="shared" si="88"/>
        <v>0</v>
      </c>
      <c r="BJ299" s="20" t="s">
        <v>79</v>
      </c>
      <c r="BK299" s="158">
        <f t="shared" si="89"/>
        <v>0</v>
      </c>
      <c r="BL299" s="20" t="s">
        <v>202</v>
      </c>
      <c r="BM299" s="157" t="s">
        <v>2473</v>
      </c>
    </row>
    <row r="300" spans="1:65" s="2" customFormat="1" ht="14.45" customHeight="1">
      <c r="A300" s="35"/>
      <c r="B300" s="145"/>
      <c r="C300" s="146" t="s">
        <v>1481</v>
      </c>
      <c r="D300" s="146" t="s">
        <v>197</v>
      </c>
      <c r="E300" s="147" t="s">
        <v>7941</v>
      </c>
      <c r="F300" s="148" t="s">
        <v>7707</v>
      </c>
      <c r="G300" s="149" t="s">
        <v>4995</v>
      </c>
      <c r="H300" s="150">
        <v>1</v>
      </c>
      <c r="I300" s="151"/>
      <c r="J300" s="152">
        <f t="shared" si="80"/>
        <v>0</v>
      </c>
      <c r="K300" s="148" t="s">
        <v>3</v>
      </c>
      <c r="L300" s="36"/>
      <c r="M300" s="153" t="s">
        <v>3</v>
      </c>
      <c r="N300" s="154" t="s">
        <v>43</v>
      </c>
      <c r="O300" s="56"/>
      <c r="P300" s="155">
        <f t="shared" si="81"/>
        <v>0</v>
      </c>
      <c r="Q300" s="155">
        <v>0</v>
      </c>
      <c r="R300" s="155">
        <f t="shared" si="82"/>
        <v>0</v>
      </c>
      <c r="S300" s="155">
        <v>0</v>
      </c>
      <c r="T300" s="156">
        <f t="shared" si="83"/>
        <v>0</v>
      </c>
      <c r="U300" s="35"/>
      <c r="V300" s="35"/>
      <c r="W300" s="35"/>
      <c r="X300" s="35"/>
      <c r="Y300" s="35"/>
      <c r="Z300" s="35"/>
      <c r="AA300" s="35"/>
      <c r="AB300" s="35"/>
      <c r="AC300" s="35"/>
      <c r="AD300" s="35"/>
      <c r="AE300" s="35"/>
      <c r="AR300" s="157" t="s">
        <v>202</v>
      </c>
      <c r="AT300" s="157" t="s">
        <v>197</v>
      </c>
      <c r="AU300" s="157" t="s">
        <v>109</v>
      </c>
      <c r="AY300" s="20" t="s">
        <v>195</v>
      </c>
      <c r="BE300" s="158">
        <f t="shared" si="84"/>
        <v>0</v>
      </c>
      <c r="BF300" s="158">
        <f t="shared" si="85"/>
        <v>0</v>
      </c>
      <c r="BG300" s="158">
        <f t="shared" si="86"/>
        <v>0</v>
      </c>
      <c r="BH300" s="158">
        <f t="shared" si="87"/>
        <v>0</v>
      </c>
      <c r="BI300" s="158">
        <f t="shared" si="88"/>
        <v>0</v>
      </c>
      <c r="BJ300" s="20" t="s">
        <v>79</v>
      </c>
      <c r="BK300" s="158">
        <f t="shared" si="89"/>
        <v>0</v>
      </c>
      <c r="BL300" s="20" t="s">
        <v>202</v>
      </c>
      <c r="BM300" s="157" t="s">
        <v>2487</v>
      </c>
    </row>
    <row r="301" spans="1:65" s="2" customFormat="1" ht="14.45" customHeight="1">
      <c r="A301" s="35"/>
      <c r="B301" s="145"/>
      <c r="C301" s="146" t="s">
        <v>1486</v>
      </c>
      <c r="D301" s="146" t="s">
        <v>197</v>
      </c>
      <c r="E301" s="147" t="s">
        <v>7942</v>
      </c>
      <c r="F301" s="148" t="s">
        <v>7709</v>
      </c>
      <c r="G301" s="149" t="s">
        <v>4995</v>
      </c>
      <c r="H301" s="150">
        <v>1</v>
      </c>
      <c r="I301" s="151"/>
      <c r="J301" s="152">
        <f t="shared" si="80"/>
        <v>0</v>
      </c>
      <c r="K301" s="148" t="s">
        <v>3</v>
      </c>
      <c r="L301" s="36"/>
      <c r="M301" s="153" t="s">
        <v>3</v>
      </c>
      <c r="N301" s="154" t="s">
        <v>43</v>
      </c>
      <c r="O301" s="56"/>
      <c r="P301" s="155">
        <f t="shared" si="81"/>
        <v>0</v>
      </c>
      <c r="Q301" s="155">
        <v>0</v>
      </c>
      <c r="R301" s="155">
        <f t="shared" si="82"/>
        <v>0</v>
      </c>
      <c r="S301" s="155">
        <v>0</v>
      </c>
      <c r="T301" s="156">
        <f t="shared" si="83"/>
        <v>0</v>
      </c>
      <c r="U301" s="35"/>
      <c r="V301" s="35"/>
      <c r="W301" s="35"/>
      <c r="X301" s="35"/>
      <c r="Y301" s="35"/>
      <c r="Z301" s="35"/>
      <c r="AA301" s="35"/>
      <c r="AB301" s="35"/>
      <c r="AC301" s="35"/>
      <c r="AD301" s="35"/>
      <c r="AE301" s="35"/>
      <c r="AR301" s="157" t="s">
        <v>202</v>
      </c>
      <c r="AT301" s="157" t="s">
        <v>197</v>
      </c>
      <c r="AU301" s="157" t="s">
        <v>109</v>
      </c>
      <c r="AY301" s="20" t="s">
        <v>195</v>
      </c>
      <c r="BE301" s="158">
        <f t="shared" si="84"/>
        <v>0</v>
      </c>
      <c r="BF301" s="158">
        <f t="shared" si="85"/>
        <v>0</v>
      </c>
      <c r="BG301" s="158">
        <f t="shared" si="86"/>
        <v>0</v>
      </c>
      <c r="BH301" s="158">
        <f t="shared" si="87"/>
        <v>0</v>
      </c>
      <c r="BI301" s="158">
        <f t="shared" si="88"/>
        <v>0</v>
      </c>
      <c r="BJ301" s="20" t="s">
        <v>79</v>
      </c>
      <c r="BK301" s="158">
        <f t="shared" si="89"/>
        <v>0</v>
      </c>
      <c r="BL301" s="20" t="s">
        <v>202</v>
      </c>
      <c r="BM301" s="157" t="s">
        <v>2507</v>
      </c>
    </row>
    <row r="302" spans="1:65" s="12" customFormat="1" ht="20.85" customHeight="1">
      <c r="B302" s="132"/>
      <c r="D302" s="133" t="s">
        <v>71</v>
      </c>
      <c r="E302" s="143" t="s">
        <v>5055</v>
      </c>
      <c r="F302" s="143" t="s">
        <v>7943</v>
      </c>
      <c r="I302" s="135"/>
      <c r="J302" s="144">
        <f>BK302</f>
        <v>0</v>
      </c>
      <c r="L302" s="132"/>
      <c r="M302" s="137"/>
      <c r="N302" s="138"/>
      <c r="O302" s="138"/>
      <c r="P302" s="139">
        <f>SUM(P303:P317)</f>
        <v>0</v>
      </c>
      <c r="Q302" s="138"/>
      <c r="R302" s="139">
        <f>SUM(R303:R317)</f>
        <v>0</v>
      </c>
      <c r="S302" s="138"/>
      <c r="T302" s="140">
        <f>SUM(T303:T317)</f>
        <v>0</v>
      </c>
      <c r="AR302" s="133" t="s">
        <v>79</v>
      </c>
      <c r="AT302" s="141" t="s">
        <v>71</v>
      </c>
      <c r="AU302" s="141" t="s">
        <v>81</v>
      </c>
      <c r="AY302" s="133" t="s">
        <v>195</v>
      </c>
      <c r="BK302" s="142">
        <f>SUM(BK303:BK317)</f>
        <v>0</v>
      </c>
    </row>
    <row r="303" spans="1:65" s="2" customFormat="1" ht="24.2" customHeight="1">
      <c r="A303" s="35"/>
      <c r="B303" s="145"/>
      <c r="C303" s="146" t="s">
        <v>1491</v>
      </c>
      <c r="D303" s="146" t="s">
        <v>197</v>
      </c>
      <c r="E303" s="147" t="s">
        <v>7944</v>
      </c>
      <c r="F303" s="148" t="s">
        <v>7945</v>
      </c>
      <c r="G303" s="149" t="s">
        <v>4903</v>
      </c>
      <c r="H303" s="150">
        <v>2</v>
      </c>
      <c r="I303" s="151"/>
      <c r="J303" s="152">
        <f t="shared" ref="J303:J309" si="90">ROUND(I303*H303,2)</f>
        <v>0</v>
      </c>
      <c r="K303" s="148" t="s">
        <v>3</v>
      </c>
      <c r="L303" s="36"/>
      <c r="M303" s="153" t="s">
        <v>3</v>
      </c>
      <c r="N303" s="154" t="s">
        <v>43</v>
      </c>
      <c r="O303" s="56"/>
      <c r="P303" s="155">
        <f t="shared" ref="P303:P309" si="91">O303*H303</f>
        <v>0</v>
      </c>
      <c r="Q303" s="155">
        <v>0</v>
      </c>
      <c r="R303" s="155">
        <f t="shared" ref="R303:R309" si="92">Q303*H303</f>
        <v>0</v>
      </c>
      <c r="S303" s="155">
        <v>0</v>
      </c>
      <c r="T303" s="156">
        <f t="shared" ref="T303:T309" si="93">S303*H303</f>
        <v>0</v>
      </c>
      <c r="U303" s="35"/>
      <c r="V303" s="35"/>
      <c r="W303" s="35"/>
      <c r="X303" s="35"/>
      <c r="Y303" s="35"/>
      <c r="Z303" s="35"/>
      <c r="AA303" s="35"/>
      <c r="AB303" s="35"/>
      <c r="AC303" s="35"/>
      <c r="AD303" s="35"/>
      <c r="AE303" s="35"/>
      <c r="AR303" s="157" t="s">
        <v>202</v>
      </c>
      <c r="AT303" s="157" t="s">
        <v>197</v>
      </c>
      <c r="AU303" s="157" t="s">
        <v>109</v>
      </c>
      <c r="AY303" s="20" t="s">
        <v>195</v>
      </c>
      <c r="BE303" s="158">
        <f t="shared" ref="BE303:BE309" si="94">IF(N303="základní",J303,0)</f>
        <v>0</v>
      </c>
      <c r="BF303" s="158">
        <f t="shared" ref="BF303:BF309" si="95">IF(N303="snížená",J303,0)</f>
        <v>0</v>
      </c>
      <c r="BG303" s="158">
        <f t="shared" ref="BG303:BG309" si="96">IF(N303="zákl. přenesená",J303,0)</f>
        <v>0</v>
      </c>
      <c r="BH303" s="158">
        <f t="shared" ref="BH303:BH309" si="97">IF(N303="sníž. přenesená",J303,0)</f>
        <v>0</v>
      </c>
      <c r="BI303" s="158">
        <f t="shared" ref="BI303:BI309" si="98">IF(N303="nulová",J303,0)</f>
        <v>0</v>
      </c>
      <c r="BJ303" s="20" t="s">
        <v>79</v>
      </c>
      <c r="BK303" s="158">
        <f t="shared" ref="BK303:BK309" si="99">ROUND(I303*H303,2)</f>
        <v>0</v>
      </c>
      <c r="BL303" s="20" t="s">
        <v>202</v>
      </c>
      <c r="BM303" s="157" t="s">
        <v>2515</v>
      </c>
    </row>
    <row r="304" spans="1:65" s="2" customFormat="1" ht="24.2" customHeight="1">
      <c r="A304" s="35"/>
      <c r="B304" s="145"/>
      <c r="C304" s="146" t="s">
        <v>1496</v>
      </c>
      <c r="D304" s="146" t="s">
        <v>197</v>
      </c>
      <c r="E304" s="147" t="s">
        <v>7946</v>
      </c>
      <c r="F304" s="148" t="s">
        <v>7947</v>
      </c>
      <c r="G304" s="149" t="s">
        <v>4903</v>
      </c>
      <c r="H304" s="150">
        <v>2</v>
      </c>
      <c r="I304" s="151"/>
      <c r="J304" s="152">
        <f t="shared" si="90"/>
        <v>0</v>
      </c>
      <c r="K304" s="148" t="s">
        <v>3</v>
      </c>
      <c r="L304" s="36"/>
      <c r="M304" s="153" t="s">
        <v>3</v>
      </c>
      <c r="N304" s="154" t="s">
        <v>43</v>
      </c>
      <c r="O304" s="56"/>
      <c r="P304" s="155">
        <f t="shared" si="91"/>
        <v>0</v>
      </c>
      <c r="Q304" s="155">
        <v>0</v>
      </c>
      <c r="R304" s="155">
        <f t="shared" si="92"/>
        <v>0</v>
      </c>
      <c r="S304" s="155">
        <v>0</v>
      </c>
      <c r="T304" s="156">
        <f t="shared" si="93"/>
        <v>0</v>
      </c>
      <c r="U304" s="35"/>
      <c r="V304" s="35"/>
      <c r="W304" s="35"/>
      <c r="X304" s="35"/>
      <c r="Y304" s="35"/>
      <c r="Z304" s="35"/>
      <c r="AA304" s="35"/>
      <c r="AB304" s="35"/>
      <c r="AC304" s="35"/>
      <c r="AD304" s="35"/>
      <c r="AE304" s="35"/>
      <c r="AR304" s="157" t="s">
        <v>202</v>
      </c>
      <c r="AT304" s="157" t="s">
        <v>197</v>
      </c>
      <c r="AU304" s="157" t="s">
        <v>109</v>
      </c>
      <c r="AY304" s="20" t="s">
        <v>195</v>
      </c>
      <c r="BE304" s="158">
        <f t="shared" si="94"/>
        <v>0</v>
      </c>
      <c r="BF304" s="158">
        <f t="shared" si="95"/>
        <v>0</v>
      </c>
      <c r="BG304" s="158">
        <f t="shared" si="96"/>
        <v>0</v>
      </c>
      <c r="BH304" s="158">
        <f t="shared" si="97"/>
        <v>0</v>
      </c>
      <c r="BI304" s="158">
        <f t="shared" si="98"/>
        <v>0</v>
      </c>
      <c r="BJ304" s="20" t="s">
        <v>79</v>
      </c>
      <c r="BK304" s="158">
        <f t="shared" si="99"/>
        <v>0</v>
      </c>
      <c r="BL304" s="20" t="s">
        <v>202</v>
      </c>
      <c r="BM304" s="157" t="s">
        <v>2523</v>
      </c>
    </row>
    <row r="305" spans="1:65" s="2" customFormat="1" ht="24.2" customHeight="1">
      <c r="A305" s="35"/>
      <c r="B305" s="145"/>
      <c r="C305" s="146" t="s">
        <v>1516</v>
      </c>
      <c r="D305" s="146" t="s">
        <v>197</v>
      </c>
      <c r="E305" s="147" t="s">
        <v>7948</v>
      </c>
      <c r="F305" s="148" t="s">
        <v>7949</v>
      </c>
      <c r="G305" s="149" t="s">
        <v>4903</v>
      </c>
      <c r="H305" s="150">
        <v>4</v>
      </c>
      <c r="I305" s="151"/>
      <c r="J305" s="152">
        <f t="shared" si="90"/>
        <v>0</v>
      </c>
      <c r="K305" s="148" t="s">
        <v>3</v>
      </c>
      <c r="L305" s="36"/>
      <c r="M305" s="153" t="s">
        <v>3</v>
      </c>
      <c r="N305" s="154" t="s">
        <v>43</v>
      </c>
      <c r="O305" s="56"/>
      <c r="P305" s="155">
        <f t="shared" si="91"/>
        <v>0</v>
      </c>
      <c r="Q305" s="155">
        <v>0</v>
      </c>
      <c r="R305" s="155">
        <f t="shared" si="92"/>
        <v>0</v>
      </c>
      <c r="S305" s="155">
        <v>0</v>
      </c>
      <c r="T305" s="156">
        <f t="shared" si="93"/>
        <v>0</v>
      </c>
      <c r="U305" s="35"/>
      <c r="V305" s="35"/>
      <c r="W305" s="35"/>
      <c r="X305" s="35"/>
      <c r="Y305" s="35"/>
      <c r="Z305" s="35"/>
      <c r="AA305" s="35"/>
      <c r="AB305" s="35"/>
      <c r="AC305" s="35"/>
      <c r="AD305" s="35"/>
      <c r="AE305" s="35"/>
      <c r="AR305" s="157" t="s">
        <v>202</v>
      </c>
      <c r="AT305" s="157" t="s">
        <v>197</v>
      </c>
      <c r="AU305" s="157" t="s">
        <v>109</v>
      </c>
      <c r="AY305" s="20" t="s">
        <v>195</v>
      </c>
      <c r="BE305" s="158">
        <f t="shared" si="94"/>
        <v>0</v>
      </c>
      <c r="BF305" s="158">
        <f t="shared" si="95"/>
        <v>0</v>
      </c>
      <c r="BG305" s="158">
        <f t="shared" si="96"/>
        <v>0</v>
      </c>
      <c r="BH305" s="158">
        <f t="shared" si="97"/>
        <v>0</v>
      </c>
      <c r="BI305" s="158">
        <f t="shared" si="98"/>
        <v>0</v>
      </c>
      <c r="BJ305" s="20" t="s">
        <v>79</v>
      </c>
      <c r="BK305" s="158">
        <f t="shared" si="99"/>
        <v>0</v>
      </c>
      <c r="BL305" s="20" t="s">
        <v>202</v>
      </c>
      <c r="BM305" s="157" t="s">
        <v>2530</v>
      </c>
    </row>
    <row r="306" spans="1:65" s="2" customFormat="1" ht="14.45" customHeight="1">
      <c r="A306" s="35"/>
      <c r="B306" s="145"/>
      <c r="C306" s="146" t="s">
        <v>1521</v>
      </c>
      <c r="D306" s="146" t="s">
        <v>197</v>
      </c>
      <c r="E306" s="147" t="s">
        <v>7950</v>
      </c>
      <c r="F306" s="148" t="s">
        <v>7951</v>
      </c>
      <c r="G306" s="149" t="s">
        <v>4903</v>
      </c>
      <c r="H306" s="150">
        <v>1</v>
      </c>
      <c r="I306" s="151"/>
      <c r="J306" s="152">
        <f t="shared" si="90"/>
        <v>0</v>
      </c>
      <c r="K306" s="148" t="s">
        <v>3</v>
      </c>
      <c r="L306" s="36"/>
      <c r="M306" s="153" t="s">
        <v>3</v>
      </c>
      <c r="N306" s="154" t="s">
        <v>43</v>
      </c>
      <c r="O306" s="56"/>
      <c r="P306" s="155">
        <f t="shared" si="91"/>
        <v>0</v>
      </c>
      <c r="Q306" s="155">
        <v>0</v>
      </c>
      <c r="R306" s="155">
        <f t="shared" si="92"/>
        <v>0</v>
      </c>
      <c r="S306" s="155">
        <v>0</v>
      </c>
      <c r="T306" s="156">
        <f t="shared" si="93"/>
        <v>0</v>
      </c>
      <c r="U306" s="35"/>
      <c r="V306" s="35"/>
      <c r="W306" s="35"/>
      <c r="X306" s="35"/>
      <c r="Y306" s="35"/>
      <c r="Z306" s="35"/>
      <c r="AA306" s="35"/>
      <c r="AB306" s="35"/>
      <c r="AC306" s="35"/>
      <c r="AD306" s="35"/>
      <c r="AE306" s="35"/>
      <c r="AR306" s="157" t="s">
        <v>202</v>
      </c>
      <c r="AT306" s="157" t="s">
        <v>197</v>
      </c>
      <c r="AU306" s="157" t="s">
        <v>109</v>
      </c>
      <c r="AY306" s="20" t="s">
        <v>195</v>
      </c>
      <c r="BE306" s="158">
        <f t="shared" si="94"/>
        <v>0</v>
      </c>
      <c r="BF306" s="158">
        <f t="shared" si="95"/>
        <v>0</v>
      </c>
      <c r="BG306" s="158">
        <f t="shared" si="96"/>
        <v>0</v>
      </c>
      <c r="BH306" s="158">
        <f t="shared" si="97"/>
        <v>0</v>
      </c>
      <c r="BI306" s="158">
        <f t="shared" si="98"/>
        <v>0</v>
      </c>
      <c r="BJ306" s="20" t="s">
        <v>79</v>
      </c>
      <c r="BK306" s="158">
        <f t="shared" si="99"/>
        <v>0</v>
      </c>
      <c r="BL306" s="20" t="s">
        <v>202</v>
      </c>
      <c r="BM306" s="157" t="s">
        <v>2545</v>
      </c>
    </row>
    <row r="307" spans="1:65" s="2" customFormat="1" ht="24.2" customHeight="1">
      <c r="A307" s="35"/>
      <c r="B307" s="145"/>
      <c r="C307" s="146" t="s">
        <v>1526</v>
      </c>
      <c r="D307" s="146" t="s">
        <v>197</v>
      </c>
      <c r="E307" s="147" t="s">
        <v>7952</v>
      </c>
      <c r="F307" s="148" t="s">
        <v>7953</v>
      </c>
      <c r="G307" s="149" t="s">
        <v>4747</v>
      </c>
      <c r="H307" s="150">
        <v>85</v>
      </c>
      <c r="I307" s="151"/>
      <c r="J307" s="152">
        <f t="shared" si="90"/>
        <v>0</v>
      </c>
      <c r="K307" s="148" t="s">
        <v>3</v>
      </c>
      <c r="L307" s="36"/>
      <c r="M307" s="153" t="s">
        <v>3</v>
      </c>
      <c r="N307" s="154" t="s">
        <v>43</v>
      </c>
      <c r="O307" s="56"/>
      <c r="P307" s="155">
        <f t="shared" si="91"/>
        <v>0</v>
      </c>
      <c r="Q307" s="155">
        <v>0</v>
      </c>
      <c r="R307" s="155">
        <f t="shared" si="92"/>
        <v>0</v>
      </c>
      <c r="S307" s="155">
        <v>0</v>
      </c>
      <c r="T307" s="156">
        <f t="shared" si="93"/>
        <v>0</v>
      </c>
      <c r="U307" s="35"/>
      <c r="V307" s="35"/>
      <c r="W307" s="35"/>
      <c r="X307" s="35"/>
      <c r="Y307" s="35"/>
      <c r="Z307" s="35"/>
      <c r="AA307" s="35"/>
      <c r="AB307" s="35"/>
      <c r="AC307" s="35"/>
      <c r="AD307" s="35"/>
      <c r="AE307" s="35"/>
      <c r="AR307" s="157" t="s">
        <v>202</v>
      </c>
      <c r="AT307" s="157" t="s">
        <v>197</v>
      </c>
      <c r="AU307" s="157" t="s">
        <v>109</v>
      </c>
      <c r="AY307" s="20" t="s">
        <v>195</v>
      </c>
      <c r="BE307" s="158">
        <f t="shared" si="94"/>
        <v>0</v>
      </c>
      <c r="BF307" s="158">
        <f t="shared" si="95"/>
        <v>0</v>
      </c>
      <c r="BG307" s="158">
        <f t="shared" si="96"/>
        <v>0</v>
      </c>
      <c r="BH307" s="158">
        <f t="shared" si="97"/>
        <v>0</v>
      </c>
      <c r="BI307" s="158">
        <f t="shared" si="98"/>
        <v>0</v>
      </c>
      <c r="BJ307" s="20" t="s">
        <v>79</v>
      </c>
      <c r="BK307" s="158">
        <f t="shared" si="99"/>
        <v>0</v>
      </c>
      <c r="BL307" s="20" t="s">
        <v>202</v>
      </c>
      <c r="BM307" s="157" t="s">
        <v>2554</v>
      </c>
    </row>
    <row r="308" spans="1:65" s="2" customFormat="1" ht="14.45" customHeight="1">
      <c r="A308" s="35"/>
      <c r="B308" s="145"/>
      <c r="C308" s="146" t="s">
        <v>1531</v>
      </c>
      <c r="D308" s="146" t="s">
        <v>197</v>
      </c>
      <c r="E308" s="147" t="s">
        <v>7954</v>
      </c>
      <c r="F308" s="148" t="s">
        <v>7687</v>
      </c>
      <c r="G308" s="149" t="s">
        <v>7688</v>
      </c>
      <c r="H308" s="150">
        <v>290</v>
      </c>
      <c r="I308" s="151"/>
      <c r="J308" s="152">
        <f t="shared" si="90"/>
        <v>0</v>
      </c>
      <c r="K308" s="148" t="s">
        <v>3</v>
      </c>
      <c r="L308" s="36"/>
      <c r="M308" s="153" t="s">
        <v>3</v>
      </c>
      <c r="N308" s="154" t="s">
        <v>43</v>
      </c>
      <c r="O308" s="56"/>
      <c r="P308" s="155">
        <f t="shared" si="91"/>
        <v>0</v>
      </c>
      <c r="Q308" s="155">
        <v>0</v>
      </c>
      <c r="R308" s="155">
        <f t="shared" si="92"/>
        <v>0</v>
      </c>
      <c r="S308" s="155">
        <v>0</v>
      </c>
      <c r="T308" s="156">
        <f t="shared" si="93"/>
        <v>0</v>
      </c>
      <c r="U308" s="35"/>
      <c r="V308" s="35"/>
      <c r="W308" s="35"/>
      <c r="X308" s="35"/>
      <c r="Y308" s="35"/>
      <c r="Z308" s="35"/>
      <c r="AA308" s="35"/>
      <c r="AB308" s="35"/>
      <c r="AC308" s="35"/>
      <c r="AD308" s="35"/>
      <c r="AE308" s="35"/>
      <c r="AR308" s="157" t="s">
        <v>202</v>
      </c>
      <c r="AT308" s="157" t="s">
        <v>197</v>
      </c>
      <c r="AU308" s="157" t="s">
        <v>109</v>
      </c>
      <c r="AY308" s="20" t="s">
        <v>195</v>
      </c>
      <c r="BE308" s="158">
        <f t="shared" si="94"/>
        <v>0</v>
      </c>
      <c r="BF308" s="158">
        <f t="shared" si="95"/>
        <v>0</v>
      </c>
      <c r="BG308" s="158">
        <f t="shared" si="96"/>
        <v>0</v>
      </c>
      <c r="BH308" s="158">
        <f t="shared" si="97"/>
        <v>0</v>
      </c>
      <c r="BI308" s="158">
        <f t="shared" si="98"/>
        <v>0</v>
      </c>
      <c r="BJ308" s="20" t="s">
        <v>79</v>
      </c>
      <c r="BK308" s="158">
        <f t="shared" si="99"/>
        <v>0</v>
      </c>
      <c r="BL308" s="20" t="s">
        <v>202</v>
      </c>
      <c r="BM308" s="157" t="s">
        <v>2566</v>
      </c>
    </row>
    <row r="309" spans="1:65" s="2" customFormat="1" ht="14.45" customHeight="1">
      <c r="A309" s="35"/>
      <c r="B309" s="145"/>
      <c r="C309" s="146" t="s">
        <v>1536</v>
      </c>
      <c r="D309" s="146" t="s">
        <v>197</v>
      </c>
      <c r="E309" s="147" t="s">
        <v>7955</v>
      </c>
      <c r="F309" s="148" t="s">
        <v>7744</v>
      </c>
      <c r="G309" s="149" t="s">
        <v>7688</v>
      </c>
      <c r="H309" s="150">
        <v>55</v>
      </c>
      <c r="I309" s="151"/>
      <c r="J309" s="152">
        <f t="shared" si="90"/>
        <v>0</v>
      </c>
      <c r="K309" s="148" t="s">
        <v>3</v>
      </c>
      <c r="L309" s="36"/>
      <c r="M309" s="153" t="s">
        <v>3</v>
      </c>
      <c r="N309" s="154" t="s">
        <v>43</v>
      </c>
      <c r="O309" s="56"/>
      <c r="P309" s="155">
        <f t="shared" si="91"/>
        <v>0</v>
      </c>
      <c r="Q309" s="155">
        <v>0</v>
      </c>
      <c r="R309" s="155">
        <f t="shared" si="92"/>
        <v>0</v>
      </c>
      <c r="S309" s="155">
        <v>0</v>
      </c>
      <c r="T309" s="156">
        <f t="shared" si="93"/>
        <v>0</v>
      </c>
      <c r="U309" s="35"/>
      <c r="V309" s="35"/>
      <c r="W309" s="35"/>
      <c r="X309" s="35"/>
      <c r="Y309" s="35"/>
      <c r="Z309" s="35"/>
      <c r="AA309" s="35"/>
      <c r="AB309" s="35"/>
      <c r="AC309" s="35"/>
      <c r="AD309" s="35"/>
      <c r="AE309" s="35"/>
      <c r="AR309" s="157" t="s">
        <v>202</v>
      </c>
      <c r="AT309" s="157" t="s">
        <v>197</v>
      </c>
      <c r="AU309" s="157" t="s">
        <v>109</v>
      </c>
      <c r="AY309" s="20" t="s">
        <v>195</v>
      </c>
      <c r="BE309" s="158">
        <f t="shared" si="94"/>
        <v>0</v>
      </c>
      <c r="BF309" s="158">
        <f t="shared" si="95"/>
        <v>0</v>
      </c>
      <c r="BG309" s="158">
        <f t="shared" si="96"/>
        <v>0</v>
      </c>
      <c r="BH309" s="158">
        <f t="shared" si="97"/>
        <v>0</v>
      </c>
      <c r="BI309" s="158">
        <f t="shared" si="98"/>
        <v>0</v>
      </c>
      <c r="BJ309" s="20" t="s">
        <v>79</v>
      </c>
      <c r="BK309" s="158">
        <f t="shared" si="99"/>
        <v>0</v>
      </c>
      <c r="BL309" s="20" t="s">
        <v>202</v>
      </c>
      <c r="BM309" s="157" t="s">
        <v>2576</v>
      </c>
    </row>
    <row r="310" spans="1:65" s="2" customFormat="1" ht="29.25">
      <c r="A310" s="35"/>
      <c r="B310" s="36"/>
      <c r="C310" s="35"/>
      <c r="D310" s="159" t="s">
        <v>5137</v>
      </c>
      <c r="E310" s="35"/>
      <c r="F310" s="160" t="s">
        <v>7956</v>
      </c>
      <c r="G310" s="35"/>
      <c r="H310" s="35"/>
      <c r="I310" s="161"/>
      <c r="J310" s="35"/>
      <c r="K310" s="35"/>
      <c r="L310" s="36"/>
      <c r="M310" s="162"/>
      <c r="N310" s="163"/>
      <c r="O310" s="56"/>
      <c r="P310" s="56"/>
      <c r="Q310" s="56"/>
      <c r="R310" s="56"/>
      <c r="S310" s="56"/>
      <c r="T310" s="57"/>
      <c r="U310" s="35"/>
      <c r="V310" s="35"/>
      <c r="W310" s="35"/>
      <c r="X310" s="35"/>
      <c r="Y310" s="35"/>
      <c r="Z310" s="35"/>
      <c r="AA310" s="35"/>
      <c r="AB310" s="35"/>
      <c r="AC310" s="35"/>
      <c r="AD310" s="35"/>
      <c r="AE310" s="35"/>
      <c r="AT310" s="20" t="s">
        <v>5137</v>
      </c>
      <c r="AU310" s="20" t="s">
        <v>109</v>
      </c>
    </row>
    <row r="311" spans="1:65" s="2" customFormat="1" ht="14.45" customHeight="1">
      <c r="A311" s="35"/>
      <c r="B311" s="145"/>
      <c r="C311" s="146" t="s">
        <v>1541</v>
      </c>
      <c r="D311" s="146" t="s">
        <v>197</v>
      </c>
      <c r="E311" s="147" t="s">
        <v>7957</v>
      </c>
      <c r="F311" s="148" t="s">
        <v>7687</v>
      </c>
      <c r="G311" s="149" t="s">
        <v>7688</v>
      </c>
      <c r="H311" s="150">
        <v>400</v>
      </c>
      <c r="I311" s="151"/>
      <c r="J311" s="152">
        <f t="shared" ref="J311:J317" si="100">ROUND(I311*H311,2)</f>
        <v>0</v>
      </c>
      <c r="K311" s="148" t="s">
        <v>3</v>
      </c>
      <c r="L311" s="36"/>
      <c r="M311" s="153" t="s">
        <v>3</v>
      </c>
      <c r="N311" s="154" t="s">
        <v>43</v>
      </c>
      <c r="O311" s="56"/>
      <c r="P311" s="155">
        <f t="shared" ref="P311:P317" si="101">O311*H311</f>
        <v>0</v>
      </c>
      <c r="Q311" s="155">
        <v>0</v>
      </c>
      <c r="R311" s="155">
        <f t="shared" ref="R311:R317" si="102">Q311*H311</f>
        <v>0</v>
      </c>
      <c r="S311" s="155">
        <v>0</v>
      </c>
      <c r="T311" s="156">
        <f t="shared" ref="T311:T317" si="103">S311*H311</f>
        <v>0</v>
      </c>
      <c r="U311" s="35"/>
      <c r="V311" s="35"/>
      <c r="W311" s="35"/>
      <c r="X311" s="35"/>
      <c r="Y311" s="35"/>
      <c r="Z311" s="35"/>
      <c r="AA311" s="35"/>
      <c r="AB311" s="35"/>
      <c r="AC311" s="35"/>
      <c r="AD311" s="35"/>
      <c r="AE311" s="35"/>
      <c r="AR311" s="157" t="s">
        <v>202</v>
      </c>
      <c r="AT311" s="157" t="s">
        <v>197</v>
      </c>
      <c r="AU311" s="157" t="s">
        <v>109</v>
      </c>
      <c r="AY311" s="20" t="s">
        <v>195</v>
      </c>
      <c r="BE311" s="158">
        <f t="shared" ref="BE311:BE317" si="104">IF(N311="základní",J311,0)</f>
        <v>0</v>
      </c>
      <c r="BF311" s="158">
        <f t="shared" ref="BF311:BF317" si="105">IF(N311="snížená",J311,0)</f>
        <v>0</v>
      </c>
      <c r="BG311" s="158">
        <f t="shared" ref="BG311:BG317" si="106">IF(N311="zákl. přenesená",J311,0)</f>
        <v>0</v>
      </c>
      <c r="BH311" s="158">
        <f t="shared" ref="BH311:BH317" si="107">IF(N311="sníž. přenesená",J311,0)</f>
        <v>0</v>
      </c>
      <c r="BI311" s="158">
        <f t="shared" ref="BI311:BI317" si="108">IF(N311="nulová",J311,0)</f>
        <v>0</v>
      </c>
      <c r="BJ311" s="20" t="s">
        <v>79</v>
      </c>
      <c r="BK311" s="158">
        <f t="shared" ref="BK311:BK317" si="109">ROUND(I311*H311,2)</f>
        <v>0</v>
      </c>
      <c r="BL311" s="20" t="s">
        <v>202</v>
      </c>
      <c r="BM311" s="157" t="s">
        <v>2586</v>
      </c>
    </row>
    <row r="312" spans="1:65" s="2" customFormat="1" ht="14.45" customHeight="1">
      <c r="A312" s="35"/>
      <c r="B312" s="145"/>
      <c r="C312" s="146" t="s">
        <v>1546</v>
      </c>
      <c r="D312" s="146" t="s">
        <v>197</v>
      </c>
      <c r="E312" s="147" t="s">
        <v>7958</v>
      </c>
      <c r="F312" s="148" t="s">
        <v>7744</v>
      </c>
      <c r="G312" s="149" t="s">
        <v>7688</v>
      </c>
      <c r="H312" s="150">
        <v>80</v>
      </c>
      <c r="I312" s="151"/>
      <c r="J312" s="152">
        <f t="shared" si="100"/>
        <v>0</v>
      </c>
      <c r="K312" s="148" t="s">
        <v>3</v>
      </c>
      <c r="L312" s="36"/>
      <c r="M312" s="153" t="s">
        <v>3</v>
      </c>
      <c r="N312" s="154" t="s">
        <v>43</v>
      </c>
      <c r="O312" s="56"/>
      <c r="P312" s="155">
        <f t="shared" si="101"/>
        <v>0</v>
      </c>
      <c r="Q312" s="155">
        <v>0</v>
      </c>
      <c r="R312" s="155">
        <f t="shared" si="102"/>
        <v>0</v>
      </c>
      <c r="S312" s="155">
        <v>0</v>
      </c>
      <c r="T312" s="156">
        <f t="shared" si="103"/>
        <v>0</v>
      </c>
      <c r="U312" s="35"/>
      <c r="V312" s="35"/>
      <c r="W312" s="35"/>
      <c r="X312" s="35"/>
      <c r="Y312" s="35"/>
      <c r="Z312" s="35"/>
      <c r="AA312" s="35"/>
      <c r="AB312" s="35"/>
      <c r="AC312" s="35"/>
      <c r="AD312" s="35"/>
      <c r="AE312" s="35"/>
      <c r="AR312" s="157" t="s">
        <v>202</v>
      </c>
      <c r="AT312" s="157" t="s">
        <v>197</v>
      </c>
      <c r="AU312" s="157" t="s">
        <v>109</v>
      </c>
      <c r="AY312" s="20" t="s">
        <v>195</v>
      </c>
      <c r="BE312" s="158">
        <f t="shared" si="104"/>
        <v>0</v>
      </c>
      <c r="BF312" s="158">
        <f t="shared" si="105"/>
        <v>0</v>
      </c>
      <c r="BG312" s="158">
        <f t="shared" si="106"/>
        <v>0</v>
      </c>
      <c r="BH312" s="158">
        <f t="shared" si="107"/>
        <v>0</v>
      </c>
      <c r="BI312" s="158">
        <f t="shared" si="108"/>
        <v>0</v>
      </c>
      <c r="BJ312" s="20" t="s">
        <v>79</v>
      </c>
      <c r="BK312" s="158">
        <f t="shared" si="109"/>
        <v>0</v>
      </c>
      <c r="BL312" s="20" t="s">
        <v>202</v>
      </c>
      <c r="BM312" s="157" t="s">
        <v>2595</v>
      </c>
    </row>
    <row r="313" spans="1:65" s="2" customFormat="1" ht="14.45" customHeight="1">
      <c r="A313" s="35"/>
      <c r="B313" s="145"/>
      <c r="C313" s="146" t="s">
        <v>1549</v>
      </c>
      <c r="D313" s="146" t="s">
        <v>197</v>
      </c>
      <c r="E313" s="147" t="s">
        <v>7959</v>
      </c>
      <c r="F313" s="148" t="s">
        <v>7757</v>
      </c>
      <c r="G313" s="149" t="s">
        <v>7688</v>
      </c>
      <c r="H313" s="150">
        <v>320</v>
      </c>
      <c r="I313" s="151"/>
      <c r="J313" s="152">
        <f t="shared" si="100"/>
        <v>0</v>
      </c>
      <c r="K313" s="148" t="s">
        <v>3</v>
      </c>
      <c r="L313" s="36"/>
      <c r="M313" s="153" t="s">
        <v>3</v>
      </c>
      <c r="N313" s="154" t="s">
        <v>43</v>
      </c>
      <c r="O313" s="56"/>
      <c r="P313" s="155">
        <f t="shared" si="101"/>
        <v>0</v>
      </c>
      <c r="Q313" s="155">
        <v>0</v>
      </c>
      <c r="R313" s="155">
        <f t="shared" si="102"/>
        <v>0</v>
      </c>
      <c r="S313" s="155">
        <v>0</v>
      </c>
      <c r="T313" s="156">
        <f t="shared" si="103"/>
        <v>0</v>
      </c>
      <c r="U313" s="35"/>
      <c r="V313" s="35"/>
      <c r="W313" s="35"/>
      <c r="X313" s="35"/>
      <c r="Y313" s="35"/>
      <c r="Z313" s="35"/>
      <c r="AA313" s="35"/>
      <c r="AB313" s="35"/>
      <c r="AC313" s="35"/>
      <c r="AD313" s="35"/>
      <c r="AE313" s="35"/>
      <c r="AR313" s="157" t="s">
        <v>202</v>
      </c>
      <c r="AT313" s="157" t="s">
        <v>197</v>
      </c>
      <c r="AU313" s="157" t="s">
        <v>109</v>
      </c>
      <c r="AY313" s="20" t="s">
        <v>195</v>
      </c>
      <c r="BE313" s="158">
        <f t="shared" si="104"/>
        <v>0</v>
      </c>
      <c r="BF313" s="158">
        <f t="shared" si="105"/>
        <v>0</v>
      </c>
      <c r="BG313" s="158">
        <f t="shared" si="106"/>
        <v>0</v>
      </c>
      <c r="BH313" s="158">
        <f t="shared" si="107"/>
        <v>0</v>
      </c>
      <c r="BI313" s="158">
        <f t="shared" si="108"/>
        <v>0</v>
      </c>
      <c r="BJ313" s="20" t="s">
        <v>79</v>
      </c>
      <c r="BK313" s="158">
        <f t="shared" si="109"/>
        <v>0</v>
      </c>
      <c r="BL313" s="20" t="s">
        <v>202</v>
      </c>
      <c r="BM313" s="157" t="s">
        <v>2604</v>
      </c>
    </row>
    <row r="314" spans="1:65" s="2" customFormat="1" ht="14.45" customHeight="1">
      <c r="A314" s="35"/>
      <c r="B314" s="145"/>
      <c r="C314" s="146" t="s">
        <v>1573</v>
      </c>
      <c r="D314" s="146" t="s">
        <v>197</v>
      </c>
      <c r="E314" s="147" t="s">
        <v>7960</v>
      </c>
      <c r="F314" s="148" t="s">
        <v>7700</v>
      </c>
      <c r="G314" s="149" t="s">
        <v>7688</v>
      </c>
      <c r="H314" s="150">
        <v>39</v>
      </c>
      <c r="I314" s="151"/>
      <c r="J314" s="152">
        <f t="shared" si="100"/>
        <v>0</v>
      </c>
      <c r="K314" s="148" t="s">
        <v>3</v>
      </c>
      <c r="L314" s="36"/>
      <c r="M314" s="153" t="s">
        <v>3</v>
      </c>
      <c r="N314" s="154" t="s">
        <v>43</v>
      </c>
      <c r="O314" s="56"/>
      <c r="P314" s="155">
        <f t="shared" si="101"/>
        <v>0</v>
      </c>
      <c r="Q314" s="155">
        <v>0</v>
      </c>
      <c r="R314" s="155">
        <f t="shared" si="102"/>
        <v>0</v>
      </c>
      <c r="S314" s="155">
        <v>0</v>
      </c>
      <c r="T314" s="156">
        <f t="shared" si="103"/>
        <v>0</v>
      </c>
      <c r="U314" s="35"/>
      <c r="V314" s="35"/>
      <c r="W314" s="35"/>
      <c r="X314" s="35"/>
      <c r="Y314" s="35"/>
      <c r="Z314" s="35"/>
      <c r="AA314" s="35"/>
      <c r="AB314" s="35"/>
      <c r="AC314" s="35"/>
      <c r="AD314" s="35"/>
      <c r="AE314" s="35"/>
      <c r="AR314" s="157" t="s">
        <v>202</v>
      </c>
      <c r="AT314" s="157" t="s">
        <v>197</v>
      </c>
      <c r="AU314" s="157" t="s">
        <v>109</v>
      </c>
      <c r="AY314" s="20" t="s">
        <v>195</v>
      </c>
      <c r="BE314" s="158">
        <f t="shared" si="104"/>
        <v>0</v>
      </c>
      <c r="BF314" s="158">
        <f t="shared" si="105"/>
        <v>0</v>
      </c>
      <c r="BG314" s="158">
        <f t="shared" si="106"/>
        <v>0</v>
      </c>
      <c r="BH314" s="158">
        <f t="shared" si="107"/>
        <v>0</v>
      </c>
      <c r="BI314" s="158">
        <f t="shared" si="108"/>
        <v>0</v>
      </c>
      <c r="BJ314" s="20" t="s">
        <v>79</v>
      </c>
      <c r="BK314" s="158">
        <f t="shared" si="109"/>
        <v>0</v>
      </c>
      <c r="BL314" s="20" t="s">
        <v>202</v>
      </c>
      <c r="BM314" s="157" t="s">
        <v>2614</v>
      </c>
    </row>
    <row r="315" spans="1:65" s="2" customFormat="1" ht="14.45" customHeight="1">
      <c r="A315" s="35"/>
      <c r="B315" s="145"/>
      <c r="C315" s="146" t="s">
        <v>1578</v>
      </c>
      <c r="D315" s="146" t="s">
        <v>197</v>
      </c>
      <c r="E315" s="147" t="s">
        <v>7961</v>
      </c>
      <c r="F315" s="148" t="s">
        <v>7962</v>
      </c>
      <c r="G315" s="149" t="s">
        <v>4995</v>
      </c>
      <c r="H315" s="150">
        <v>1</v>
      </c>
      <c r="I315" s="151"/>
      <c r="J315" s="152">
        <f t="shared" si="100"/>
        <v>0</v>
      </c>
      <c r="K315" s="148" t="s">
        <v>3</v>
      </c>
      <c r="L315" s="36"/>
      <c r="M315" s="153" t="s">
        <v>3</v>
      </c>
      <c r="N315" s="154" t="s">
        <v>43</v>
      </c>
      <c r="O315" s="56"/>
      <c r="P315" s="155">
        <f t="shared" si="101"/>
        <v>0</v>
      </c>
      <c r="Q315" s="155">
        <v>0</v>
      </c>
      <c r="R315" s="155">
        <f t="shared" si="102"/>
        <v>0</v>
      </c>
      <c r="S315" s="155">
        <v>0</v>
      </c>
      <c r="T315" s="156">
        <f t="shared" si="103"/>
        <v>0</v>
      </c>
      <c r="U315" s="35"/>
      <c r="V315" s="35"/>
      <c r="W315" s="35"/>
      <c r="X315" s="35"/>
      <c r="Y315" s="35"/>
      <c r="Z315" s="35"/>
      <c r="AA315" s="35"/>
      <c r="AB315" s="35"/>
      <c r="AC315" s="35"/>
      <c r="AD315" s="35"/>
      <c r="AE315" s="35"/>
      <c r="AR315" s="157" t="s">
        <v>202</v>
      </c>
      <c r="AT315" s="157" t="s">
        <v>197</v>
      </c>
      <c r="AU315" s="157" t="s">
        <v>109</v>
      </c>
      <c r="AY315" s="20" t="s">
        <v>195</v>
      </c>
      <c r="BE315" s="158">
        <f t="shared" si="104"/>
        <v>0</v>
      </c>
      <c r="BF315" s="158">
        <f t="shared" si="105"/>
        <v>0</v>
      </c>
      <c r="BG315" s="158">
        <f t="shared" si="106"/>
        <v>0</v>
      </c>
      <c r="BH315" s="158">
        <f t="shared" si="107"/>
        <v>0</v>
      </c>
      <c r="BI315" s="158">
        <f t="shared" si="108"/>
        <v>0</v>
      </c>
      <c r="BJ315" s="20" t="s">
        <v>79</v>
      </c>
      <c r="BK315" s="158">
        <f t="shared" si="109"/>
        <v>0</v>
      </c>
      <c r="BL315" s="20" t="s">
        <v>202</v>
      </c>
      <c r="BM315" s="157" t="s">
        <v>2623</v>
      </c>
    </row>
    <row r="316" spans="1:65" s="2" customFormat="1" ht="14.45" customHeight="1">
      <c r="A316" s="35"/>
      <c r="B316" s="145"/>
      <c r="C316" s="146" t="s">
        <v>1584</v>
      </c>
      <c r="D316" s="146" t="s">
        <v>197</v>
      </c>
      <c r="E316" s="147" t="s">
        <v>7963</v>
      </c>
      <c r="F316" s="148" t="s">
        <v>7707</v>
      </c>
      <c r="G316" s="149" t="s">
        <v>4995</v>
      </c>
      <c r="H316" s="150">
        <v>1</v>
      </c>
      <c r="I316" s="151"/>
      <c r="J316" s="152">
        <f t="shared" si="100"/>
        <v>0</v>
      </c>
      <c r="K316" s="148" t="s">
        <v>3</v>
      </c>
      <c r="L316" s="36"/>
      <c r="M316" s="153" t="s">
        <v>3</v>
      </c>
      <c r="N316" s="154" t="s">
        <v>43</v>
      </c>
      <c r="O316" s="56"/>
      <c r="P316" s="155">
        <f t="shared" si="101"/>
        <v>0</v>
      </c>
      <c r="Q316" s="155">
        <v>0</v>
      </c>
      <c r="R316" s="155">
        <f t="shared" si="102"/>
        <v>0</v>
      </c>
      <c r="S316" s="155">
        <v>0</v>
      </c>
      <c r="T316" s="156">
        <f t="shared" si="103"/>
        <v>0</v>
      </c>
      <c r="U316" s="35"/>
      <c r="V316" s="35"/>
      <c r="W316" s="35"/>
      <c r="X316" s="35"/>
      <c r="Y316" s="35"/>
      <c r="Z316" s="35"/>
      <c r="AA316" s="35"/>
      <c r="AB316" s="35"/>
      <c r="AC316" s="35"/>
      <c r="AD316" s="35"/>
      <c r="AE316" s="35"/>
      <c r="AR316" s="157" t="s">
        <v>202</v>
      </c>
      <c r="AT316" s="157" t="s">
        <v>197</v>
      </c>
      <c r="AU316" s="157" t="s">
        <v>109</v>
      </c>
      <c r="AY316" s="20" t="s">
        <v>195</v>
      </c>
      <c r="BE316" s="158">
        <f t="shared" si="104"/>
        <v>0</v>
      </c>
      <c r="BF316" s="158">
        <f t="shared" si="105"/>
        <v>0</v>
      </c>
      <c r="BG316" s="158">
        <f t="shared" si="106"/>
        <v>0</v>
      </c>
      <c r="BH316" s="158">
        <f t="shared" si="107"/>
        <v>0</v>
      </c>
      <c r="BI316" s="158">
        <f t="shared" si="108"/>
        <v>0</v>
      </c>
      <c r="BJ316" s="20" t="s">
        <v>79</v>
      </c>
      <c r="BK316" s="158">
        <f t="shared" si="109"/>
        <v>0</v>
      </c>
      <c r="BL316" s="20" t="s">
        <v>202</v>
      </c>
      <c r="BM316" s="157" t="s">
        <v>2633</v>
      </c>
    </row>
    <row r="317" spans="1:65" s="2" customFormat="1" ht="14.45" customHeight="1">
      <c r="A317" s="35"/>
      <c r="B317" s="145"/>
      <c r="C317" s="146" t="s">
        <v>1589</v>
      </c>
      <c r="D317" s="146" t="s">
        <v>197</v>
      </c>
      <c r="E317" s="147" t="s">
        <v>7964</v>
      </c>
      <c r="F317" s="148" t="s">
        <v>7965</v>
      </c>
      <c r="G317" s="149" t="s">
        <v>4995</v>
      </c>
      <c r="H317" s="150">
        <v>1</v>
      </c>
      <c r="I317" s="151"/>
      <c r="J317" s="152">
        <f t="shared" si="100"/>
        <v>0</v>
      </c>
      <c r="K317" s="148" t="s">
        <v>3</v>
      </c>
      <c r="L317" s="36"/>
      <c r="M317" s="153" t="s">
        <v>3</v>
      </c>
      <c r="N317" s="154" t="s">
        <v>43</v>
      </c>
      <c r="O317" s="56"/>
      <c r="P317" s="155">
        <f t="shared" si="101"/>
        <v>0</v>
      </c>
      <c r="Q317" s="155">
        <v>0</v>
      </c>
      <c r="R317" s="155">
        <f t="shared" si="102"/>
        <v>0</v>
      </c>
      <c r="S317" s="155">
        <v>0</v>
      </c>
      <c r="T317" s="156">
        <f t="shared" si="103"/>
        <v>0</v>
      </c>
      <c r="U317" s="35"/>
      <c r="V317" s="35"/>
      <c r="W317" s="35"/>
      <c r="X317" s="35"/>
      <c r="Y317" s="35"/>
      <c r="Z317" s="35"/>
      <c r="AA317" s="35"/>
      <c r="AB317" s="35"/>
      <c r="AC317" s="35"/>
      <c r="AD317" s="35"/>
      <c r="AE317" s="35"/>
      <c r="AR317" s="157" t="s">
        <v>202</v>
      </c>
      <c r="AT317" s="157" t="s">
        <v>197</v>
      </c>
      <c r="AU317" s="157" t="s">
        <v>109</v>
      </c>
      <c r="AY317" s="20" t="s">
        <v>195</v>
      </c>
      <c r="BE317" s="158">
        <f t="shared" si="104"/>
        <v>0</v>
      </c>
      <c r="BF317" s="158">
        <f t="shared" si="105"/>
        <v>0</v>
      </c>
      <c r="BG317" s="158">
        <f t="shared" si="106"/>
        <v>0</v>
      </c>
      <c r="BH317" s="158">
        <f t="shared" si="107"/>
        <v>0</v>
      </c>
      <c r="BI317" s="158">
        <f t="shared" si="108"/>
        <v>0</v>
      </c>
      <c r="BJ317" s="20" t="s">
        <v>79</v>
      </c>
      <c r="BK317" s="158">
        <f t="shared" si="109"/>
        <v>0</v>
      </c>
      <c r="BL317" s="20" t="s">
        <v>202</v>
      </c>
      <c r="BM317" s="157" t="s">
        <v>2645</v>
      </c>
    </row>
    <row r="318" spans="1:65" s="12" customFormat="1" ht="20.85" customHeight="1">
      <c r="B318" s="132"/>
      <c r="D318" s="133" t="s">
        <v>71</v>
      </c>
      <c r="E318" s="143" t="s">
        <v>5061</v>
      </c>
      <c r="F318" s="143" t="s">
        <v>7966</v>
      </c>
      <c r="I318" s="135"/>
      <c r="J318" s="144">
        <f>BK318</f>
        <v>0</v>
      </c>
      <c r="L318" s="132"/>
      <c r="M318" s="137"/>
      <c r="N318" s="138"/>
      <c r="O318" s="138"/>
      <c r="P318" s="139">
        <f>SUM(P319:P336)</f>
        <v>0</v>
      </c>
      <c r="Q318" s="138"/>
      <c r="R318" s="139">
        <f>SUM(R319:R336)</f>
        <v>0</v>
      </c>
      <c r="S318" s="138"/>
      <c r="T318" s="140">
        <f>SUM(T319:T336)</f>
        <v>0</v>
      </c>
      <c r="AR318" s="133" t="s">
        <v>79</v>
      </c>
      <c r="AT318" s="141" t="s">
        <v>71</v>
      </c>
      <c r="AU318" s="141" t="s">
        <v>81</v>
      </c>
      <c r="AY318" s="133" t="s">
        <v>195</v>
      </c>
      <c r="BK318" s="142">
        <f>SUM(BK319:BK336)</f>
        <v>0</v>
      </c>
    </row>
    <row r="319" spans="1:65" s="2" customFormat="1" ht="24.2" customHeight="1">
      <c r="A319" s="35"/>
      <c r="B319" s="145"/>
      <c r="C319" s="146" t="s">
        <v>1597</v>
      </c>
      <c r="D319" s="146" t="s">
        <v>197</v>
      </c>
      <c r="E319" s="147" t="s">
        <v>7967</v>
      </c>
      <c r="F319" s="148" t="s">
        <v>7968</v>
      </c>
      <c r="G319" s="149" t="s">
        <v>4903</v>
      </c>
      <c r="H319" s="150">
        <v>6</v>
      </c>
      <c r="I319" s="151"/>
      <c r="J319" s="152">
        <f>ROUND(I319*H319,2)</f>
        <v>0</v>
      </c>
      <c r="K319" s="148" t="s">
        <v>3</v>
      </c>
      <c r="L319" s="36"/>
      <c r="M319" s="153" t="s">
        <v>3</v>
      </c>
      <c r="N319" s="154" t="s">
        <v>43</v>
      </c>
      <c r="O319" s="56"/>
      <c r="P319" s="155">
        <f>O319*H319</f>
        <v>0</v>
      </c>
      <c r="Q319" s="155">
        <v>0</v>
      </c>
      <c r="R319" s="155">
        <f>Q319*H319</f>
        <v>0</v>
      </c>
      <c r="S319" s="155">
        <v>0</v>
      </c>
      <c r="T319" s="156">
        <f>S319*H319</f>
        <v>0</v>
      </c>
      <c r="U319" s="35"/>
      <c r="V319" s="35"/>
      <c r="W319" s="35"/>
      <c r="X319" s="35"/>
      <c r="Y319" s="35"/>
      <c r="Z319" s="35"/>
      <c r="AA319" s="35"/>
      <c r="AB319" s="35"/>
      <c r="AC319" s="35"/>
      <c r="AD319" s="35"/>
      <c r="AE319" s="35"/>
      <c r="AR319" s="157" t="s">
        <v>202</v>
      </c>
      <c r="AT319" s="157" t="s">
        <v>197</v>
      </c>
      <c r="AU319" s="157" t="s">
        <v>109</v>
      </c>
      <c r="AY319" s="20" t="s">
        <v>195</v>
      </c>
      <c r="BE319" s="158">
        <f>IF(N319="základní",J319,0)</f>
        <v>0</v>
      </c>
      <c r="BF319" s="158">
        <f>IF(N319="snížená",J319,0)</f>
        <v>0</v>
      </c>
      <c r="BG319" s="158">
        <f>IF(N319="zákl. přenesená",J319,0)</f>
        <v>0</v>
      </c>
      <c r="BH319" s="158">
        <f>IF(N319="sníž. přenesená",J319,0)</f>
        <v>0</v>
      </c>
      <c r="BI319" s="158">
        <f>IF(N319="nulová",J319,0)</f>
        <v>0</v>
      </c>
      <c r="BJ319" s="20" t="s">
        <v>79</v>
      </c>
      <c r="BK319" s="158">
        <f>ROUND(I319*H319,2)</f>
        <v>0</v>
      </c>
      <c r="BL319" s="20" t="s">
        <v>202</v>
      </c>
      <c r="BM319" s="157" t="s">
        <v>2655</v>
      </c>
    </row>
    <row r="320" spans="1:65" s="2" customFormat="1" ht="29.25">
      <c r="A320" s="35"/>
      <c r="B320" s="36"/>
      <c r="C320" s="35"/>
      <c r="D320" s="159" t="s">
        <v>5137</v>
      </c>
      <c r="E320" s="35"/>
      <c r="F320" s="160" t="s">
        <v>7969</v>
      </c>
      <c r="G320" s="35"/>
      <c r="H320" s="35"/>
      <c r="I320" s="161"/>
      <c r="J320" s="35"/>
      <c r="K320" s="35"/>
      <c r="L320" s="36"/>
      <c r="M320" s="162"/>
      <c r="N320" s="163"/>
      <c r="O320" s="56"/>
      <c r="P320" s="56"/>
      <c r="Q320" s="56"/>
      <c r="R320" s="56"/>
      <c r="S320" s="56"/>
      <c r="T320" s="57"/>
      <c r="U320" s="35"/>
      <c r="V320" s="35"/>
      <c r="W320" s="35"/>
      <c r="X320" s="35"/>
      <c r="Y320" s="35"/>
      <c r="Z320" s="35"/>
      <c r="AA320" s="35"/>
      <c r="AB320" s="35"/>
      <c r="AC320" s="35"/>
      <c r="AD320" s="35"/>
      <c r="AE320" s="35"/>
      <c r="AT320" s="20" t="s">
        <v>5137</v>
      </c>
      <c r="AU320" s="20" t="s">
        <v>109</v>
      </c>
    </row>
    <row r="321" spans="1:65" s="2" customFormat="1" ht="14.45" customHeight="1">
      <c r="A321" s="35"/>
      <c r="B321" s="145"/>
      <c r="C321" s="146" t="s">
        <v>1602</v>
      </c>
      <c r="D321" s="146" t="s">
        <v>197</v>
      </c>
      <c r="E321" s="147" t="s">
        <v>7970</v>
      </c>
      <c r="F321" s="148" t="s">
        <v>7971</v>
      </c>
      <c r="G321" s="149" t="s">
        <v>4903</v>
      </c>
      <c r="H321" s="150">
        <v>2</v>
      </c>
      <c r="I321" s="151"/>
      <c r="J321" s="152">
        <f>ROUND(I321*H321,2)</f>
        <v>0</v>
      </c>
      <c r="K321" s="148" t="s">
        <v>3</v>
      </c>
      <c r="L321" s="36"/>
      <c r="M321" s="153" t="s">
        <v>3</v>
      </c>
      <c r="N321" s="154" t="s">
        <v>43</v>
      </c>
      <c r="O321" s="56"/>
      <c r="P321" s="155">
        <f>O321*H321</f>
        <v>0</v>
      </c>
      <c r="Q321" s="155">
        <v>0</v>
      </c>
      <c r="R321" s="155">
        <f>Q321*H321</f>
        <v>0</v>
      </c>
      <c r="S321" s="155">
        <v>0</v>
      </c>
      <c r="T321" s="156">
        <f>S321*H321</f>
        <v>0</v>
      </c>
      <c r="U321" s="35"/>
      <c r="V321" s="35"/>
      <c r="W321" s="35"/>
      <c r="X321" s="35"/>
      <c r="Y321" s="35"/>
      <c r="Z321" s="35"/>
      <c r="AA321" s="35"/>
      <c r="AB321" s="35"/>
      <c r="AC321" s="35"/>
      <c r="AD321" s="35"/>
      <c r="AE321" s="35"/>
      <c r="AR321" s="157" t="s">
        <v>202</v>
      </c>
      <c r="AT321" s="157" t="s">
        <v>197</v>
      </c>
      <c r="AU321" s="157" t="s">
        <v>109</v>
      </c>
      <c r="AY321" s="20" t="s">
        <v>195</v>
      </c>
      <c r="BE321" s="158">
        <f>IF(N321="základní",J321,0)</f>
        <v>0</v>
      </c>
      <c r="BF321" s="158">
        <f>IF(N321="snížená",J321,0)</f>
        <v>0</v>
      </c>
      <c r="BG321" s="158">
        <f>IF(N321="zákl. přenesená",J321,0)</f>
        <v>0</v>
      </c>
      <c r="BH321" s="158">
        <f>IF(N321="sníž. přenesená",J321,0)</f>
        <v>0</v>
      </c>
      <c r="BI321" s="158">
        <f>IF(N321="nulová",J321,0)</f>
        <v>0</v>
      </c>
      <c r="BJ321" s="20" t="s">
        <v>79</v>
      </c>
      <c r="BK321" s="158">
        <f>ROUND(I321*H321,2)</f>
        <v>0</v>
      </c>
      <c r="BL321" s="20" t="s">
        <v>202</v>
      </c>
      <c r="BM321" s="157" t="s">
        <v>2665</v>
      </c>
    </row>
    <row r="322" spans="1:65" s="2" customFormat="1" ht="29.25">
      <c r="A322" s="35"/>
      <c r="B322" s="36"/>
      <c r="C322" s="35"/>
      <c r="D322" s="159" t="s">
        <v>5137</v>
      </c>
      <c r="E322" s="35"/>
      <c r="F322" s="160" t="s">
        <v>7972</v>
      </c>
      <c r="G322" s="35"/>
      <c r="H322" s="35"/>
      <c r="I322" s="161"/>
      <c r="J322" s="35"/>
      <c r="K322" s="35"/>
      <c r="L322" s="36"/>
      <c r="M322" s="162"/>
      <c r="N322" s="163"/>
      <c r="O322" s="56"/>
      <c r="P322" s="56"/>
      <c r="Q322" s="56"/>
      <c r="R322" s="56"/>
      <c r="S322" s="56"/>
      <c r="T322" s="57"/>
      <c r="U322" s="35"/>
      <c r="V322" s="35"/>
      <c r="W322" s="35"/>
      <c r="X322" s="35"/>
      <c r="Y322" s="35"/>
      <c r="Z322" s="35"/>
      <c r="AA322" s="35"/>
      <c r="AB322" s="35"/>
      <c r="AC322" s="35"/>
      <c r="AD322" s="35"/>
      <c r="AE322" s="35"/>
      <c r="AT322" s="20" t="s">
        <v>5137</v>
      </c>
      <c r="AU322" s="20" t="s">
        <v>109</v>
      </c>
    </row>
    <row r="323" spans="1:65" s="2" customFormat="1" ht="14.45" customHeight="1">
      <c r="A323" s="35"/>
      <c r="B323" s="145"/>
      <c r="C323" s="146" t="s">
        <v>1610</v>
      </c>
      <c r="D323" s="146" t="s">
        <v>197</v>
      </c>
      <c r="E323" s="147" t="s">
        <v>7973</v>
      </c>
      <c r="F323" s="148" t="s">
        <v>7974</v>
      </c>
      <c r="G323" s="149" t="s">
        <v>4903</v>
      </c>
      <c r="H323" s="150">
        <v>4</v>
      </c>
      <c r="I323" s="151"/>
      <c r="J323" s="152">
        <f t="shared" ref="J323:J336" si="110">ROUND(I323*H323,2)</f>
        <v>0</v>
      </c>
      <c r="K323" s="148" t="s">
        <v>3</v>
      </c>
      <c r="L323" s="36"/>
      <c r="M323" s="153" t="s">
        <v>3</v>
      </c>
      <c r="N323" s="154" t="s">
        <v>43</v>
      </c>
      <c r="O323" s="56"/>
      <c r="P323" s="155">
        <f t="shared" ref="P323:P336" si="111">O323*H323</f>
        <v>0</v>
      </c>
      <c r="Q323" s="155">
        <v>0</v>
      </c>
      <c r="R323" s="155">
        <f t="shared" ref="R323:R336" si="112">Q323*H323</f>
        <v>0</v>
      </c>
      <c r="S323" s="155">
        <v>0</v>
      </c>
      <c r="T323" s="156">
        <f t="shared" ref="T323:T336" si="113">S323*H323</f>
        <v>0</v>
      </c>
      <c r="U323" s="35"/>
      <c r="V323" s="35"/>
      <c r="W323" s="35"/>
      <c r="X323" s="35"/>
      <c r="Y323" s="35"/>
      <c r="Z323" s="35"/>
      <c r="AA323" s="35"/>
      <c r="AB323" s="35"/>
      <c r="AC323" s="35"/>
      <c r="AD323" s="35"/>
      <c r="AE323" s="35"/>
      <c r="AR323" s="157" t="s">
        <v>202</v>
      </c>
      <c r="AT323" s="157" t="s">
        <v>197</v>
      </c>
      <c r="AU323" s="157" t="s">
        <v>109</v>
      </c>
      <c r="AY323" s="20" t="s">
        <v>195</v>
      </c>
      <c r="BE323" s="158">
        <f t="shared" ref="BE323:BE336" si="114">IF(N323="základní",J323,0)</f>
        <v>0</v>
      </c>
      <c r="BF323" s="158">
        <f t="shared" ref="BF323:BF336" si="115">IF(N323="snížená",J323,0)</f>
        <v>0</v>
      </c>
      <c r="BG323" s="158">
        <f t="shared" ref="BG323:BG336" si="116">IF(N323="zákl. přenesená",J323,0)</f>
        <v>0</v>
      </c>
      <c r="BH323" s="158">
        <f t="shared" ref="BH323:BH336" si="117">IF(N323="sníž. přenesená",J323,0)</f>
        <v>0</v>
      </c>
      <c r="BI323" s="158">
        <f t="shared" ref="BI323:BI336" si="118">IF(N323="nulová",J323,0)</f>
        <v>0</v>
      </c>
      <c r="BJ323" s="20" t="s">
        <v>79</v>
      </c>
      <c r="BK323" s="158">
        <f t="shared" ref="BK323:BK336" si="119">ROUND(I323*H323,2)</f>
        <v>0</v>
      </c>
      <c r="BL323" s="20" t="s">
        <v>202</v>
      </c>
      <c r="BM323" s="157" t="s">
        <v>2674</v>
      </c>
    </row>
    <row r="324" spans="1:65" s="2" customFormat="1" ht="14.45" customHeight="1">
      <c r="A324" s="35"/>
      <c r="B324" s="145"/>
      <c r="C324" s="146" t="s">
        <v>1615</v>
      </c>
      <c r="D324" s="146" t="s">
        <v>197</v>
      </c>
      <c r="E324" s="147" t="s">
        <v>7975</v>
      </c>
      <c r="F324" s="148" t="s">
        <v>7976</v>
      </c>
      <c r="G324" s="149" t="s">
        <v>4903</v>
      </c>
      <c r="H324" s="150">
        <v>4</v>
      </c>
      <c r="I324" s="151"/>
      <c r="J324" s="152">
        <f t="shared" si="110"/>
        <v>0</v>
      </c>
      <c r="K324" s="148" t="s">
        <v>3</v>
      </c>
      <c r="L324" s="36"/>
      <c r="M324" s="153" t="s">
        <v>3</v>
      </c>
      <c r="N324" s="154" t="s">
        <v>43</v>
      </c>
      <c r="O324" s="56"/>
      <c r="P324" s="155">
        <f t="shared" si="111"/>
        <v>0</v>
      </c>
      <c r="Q324" s="155">
        <v>0</v>
      </c>
      <c r="R324" s="155">
        <f t="shared" si="112"/>
        <v>0</v>
      </c>
      <c r="S324" s="155">
        <v>0</v>
      </c>
      <c r="T324" s="156">
        <f t="shared" si="113"/>
        <v>0</v>
      </c>
      <c r="U324" s="35"/>
      <c r="V324" s="35"/>
      <c r="W324" s="35"/>
      <c r="X324" s="35"/>
      <c r="Y324" s="35"/>
      <c r="Z324" s="35"/>
      <c r="AA324" s="35"/>
      <c r="AB324" s="35"/>
      <c r="AC324" s="35"/>
      <c r="AD324" s="35"/>
      <c r="AE324" s="35"/>
      <c r="AR324" s="157" t="s">
        <v>202</v>
      </c>
      <c r="AT324" s="157" t="s">
        <v>197</v>
      </c>
      <c r="AU324" s="157" t="s">
        <v>109</v>
      </c>
      <c r="AY324" s="20" t="s">
        <v>195</v>
      </c>
      <c r="BE324" s="158">
        <f t="shared" si="114"/>
        <v>0</v>
      </c>
      <c r="BF324" s="158">
        <f t="shared" si="115"/>
        <v>0</v>
      </c>
      <c r="BG324" s="158">
        <f t="shared" si="116"/>
        <v>0</v>
      </c>
      <c r="BH324" s="158">
        <f t="shared" si="117"/>
        <v>0</v>
      </c>
      <c r="BI324" s="158">
        <f t="shared" si="118"/>
        <v>0</v>
      </c>
      <c r="BJ324" s="20" t="s">
        <v>79</v>
      </c>
      <c r="BK324" s="158">
        <f t="shared" si="119"/>
        <v>0</v>
      </c>
      <c r="BL324" s="20" t="s">
        <v>202</v>
      </c>
      <c r="BM324" s="157" t="s">
        <v>2684</v>
      </c>
    </row>
    <row r="325" spans="1:65" s="2" customFormat="1" ht="14.45" customHeight="1">
      <c r="A325" s="35"/>
      <c r="B325" s="145"/>
      <c r="C325" s="146" t="s">
        <v>1619</v>
      </c>
      <c r="D325" s="146" t="s">
        <v>197</v>
      </c>
      <c r="E325" s="147" t="s">
        <v>7977</v>
      </c>
      <c r="F325" s="148" t="s">
        <v>7978</v>
      </c>
      <c r="G325" s="149" t="s">
        <v>4903</v>
      </c>
      <c r="H325" s="150">
        <v>1</v>
      </c>
      <c r="I325" s="151"/>
      <c r="J325" s="152">
        <f t="shared" si="110"/>
        <v>0</v>
      </c>
      <c r="K325" s="148" t="s">
        <v>3</v>
      </c>
      <c r="L325" s="36"/>
      <c r="M325" s="153" t="s">
        <v>3</v>
      </c>
      <c r="N325" s="154" t="s">
        <v>43</v>
      </c>
      <c r="O325" s="56"/>
      <c r="P325" s="155">
        <f t="shared" si="111"/>
        <v>0</v>
      </c>
      <c r="Q325" s="155">
        <v>0</v>
      </c>
      <c r="R325" s="155">
        <f t="shared" si="112"/>
        <v>0</v>
      </c>
      <c r="S325" s="155">
        <v>0</v>
      </c>
      <c r="T325" s="156">
        <f t="shared" si="113"/>
        <v>0</v>
      </c>
      <c r="U325" s="35"/>
      <c r="V325" s="35"/>
      <c r="W325" s="35"/>
      <c r="X325" s="35"/>
      <c r="Y325" s="35"/>
      <c r="Z325" s="35"/>
      <c r="AA325" s="35"/>
      <c r="AB325" s="35"/>
      <c r="AC325" s="35"/>
      <c r="AD325" s="35"/>
      <c r="AE325" s="35"/>
      <c r="AR325" s="157" t="s">
        <v>202</v>
      </c>
      <c r="AT325" s="157" t="s">
        <v>197</v>
      </c>
      <c r="AU325" s="157" t="s">
        <v>109</v>
      </c>
      <c r="AY325" s="20" t="s">
        <v>195</v>
      </c>
      <c r="BE325" s="158">
        <f t="shared" si="114"/>
        <v>0</v>
      </c>
      <c r="BF325" s="158">
        <f t="shared" si="115"/>
        <v>0</v>
      </c>
      <c r="BG325" s="158">
        <f t="shared" si="116"/>
        <v>0</v>
      </c>
      <c r="BH325" s="158">
        <f t="shared" si="117"/>
        <v>0</v>
      </c>
      <c r="BI325" s="158">
        <f t="shared" si="118"/>
        <v>0</v>
      </c>
      <c r="BJ325" s="20" t="s">
        <v>79</v>
      </c>
      <c r="BK325" s="158">
        <f t="shared" si="119"/>
        <v>0</v>
      </c>
      <c r="BL325" s="20" t="s">
        <v>202</v>
      </c>
      <c r="BM325" s="157" t="s">
        <v>2694</v>
      </c>
    </row>
    <row r="326" spans="1:65" s="2" customFormat="1" ht="14.45" customHeight="1">
      <c r="A326" s="35"/>
      <c r="B326" s="145"/>
      <c r="C326" s="146" t="s">
        <v>1624</v>
      </c>
      <c r="D326" s="146" t="s">
        <v>197</v>
      </c>
      <c r="E326" s="147" t="s">
        <v>7979</v>
      </c>
      <c r="F326" s="148" t="s">
        <v>7980</v>
      </c>
      <c r="G326" s="149" t="s">
        <v>4903</v>
      </c>
      <c r="H326" s="150">
        <v>6</v>
      </c>
      <c r="I326" s="151"/>
      <c r="J326" s="152">
        <f t="shared" si="110"/>
        <v>0</v>
      </c>
      <c r="K326" s="148" t="s">
        <v>3</v>
      </c>
      <c r="L326" s="36"/>
      <c r="M326" s="153" t="s">
        <v>3</v>
      </c>
      <c r="N326" s="154" t="s">
        <v>43</v>
      </c>
      <c r="O326" s="56"/>
      <c r="P326" s="155">
        <f t="shared" si="111"/>
        <v>0</v>
      </c>
      <c r="Q326" s="155">
        <v>0</v>
      </c>
      <c r="R326" s="155">
        <f t="shared" si="112"/>
        <v>0</v>
      </c>
      <c r="S326" s="155">
        <v>0</v>
      </c>
      <c r="T326" s="156">
        <f t="shared" si="113"/>
        <v>0</v>
      </c>
      <c r="U326" s="35"/>
      <c r="V326" s="35"/>
      <c r="W326" s="35"/>
      <c r="X326" s="35"/>
      <c r="Y326" s="35"/>
      <c r="Z326" s="35"/>
      <c r="AA326" s="35"/>
      <c r="AB326" s="35"/>
      <c r="AC326" s="35"/>
      <c r="AD326" s="35"/>
      <c r="AE326" s="35"/>
      <c r="AR326" s="157" t="s">
        <v>202</v>
      </c>
      <c r="AT326" s="157" t="s">
        <v>197</v>
      </c>
      <c r="AU326" s="157" t="s">
        <v>109</v>
      </c>
      <c r="AY326" s="20" t="s">
        <v>195</v>
      </c>
      <c r="BE326" s="158">
        <f t="shared" si="114"/>
        <v>0</v>
      </c>
      <c r="BF326" s="158">
        <f t="shared" si="115"/>
        <v>0</v>
      </c>
      <c r="BG326" s="158">
        <f t="shared" si="116"/>
        <v>0</v>
      </c>
      <c r="BH326" s="158">
        <f t="shared" si="117"/>
        <v>0</v>
      </c>
      <c r="BI326" s="158">
        <f t="shared" si="118"/>
        <v>0</v>
      </c>
      <c r="BJ326" s="20" t="s">
        <v>79</v>
      </c>
      <c r="BK326" s="158">
        <f t="shared" si="119"/>
        <v>0</v>
      </c>
      <c r="BL326" s="20" t="s">
        <v>202</v>
      </c>
      <c r="BM326" s="157" t="s">
        <v>2705</v>
      </c>
    </row>
    <row r="327" spans="1:65" s="2" customFormat="1" ht="14.45" customHeight="1">
      <c r="A327" s="35"/>
      <c r="B327" s="145"/>
      <c r="C327" s="146" t="s">
        <v>1628</v>
      </c>
      <c r="D327" s="146" t="s">
        <v>197</v>
      </c>
      <c r="E327" s="147" t="s">
        <v>7981</v>
      </c>
      <c r="F327" s="148" t="s">
        <v>7982</v>
      </c>
      <c r="G327" s="149" t="s">
        <v>7681</v>
      </c>
      <c r="H327" s="150">
        <v>10</v>
      </c>
      <c r="I327" s="151"/>
      <c r="J327" s="152">
        <f t="shared" si="110"/>
        <v>0</v>
      </c>
      <c r="K327" s="148" t="s">
        <v>3</v>
      </c>
      <c r="L327" s="36"/>
      <c r="M327" s="153" t="s">
        <v>3</v>
      </c>
      <c r="N327" s="154" t="s">
        <v>43</v>
      </c>
      <c r="O327" s="56"/>
      <c r="P327" s="155">
        <f t="shared" si="111"/>
        <v>0</v>
      </c>
      <c r="Q327" s="155">
        <v>0</v>
      </c>
      <c r="R327" s="155">
        <f t="shared" si="112"/>
        <v>0</v>
      </c>
      <c r="S327" s="155">
        <v>0</v>
      </c>
      <c r="T327" s="156">
        <f t="shared" si="113"/>
        <v>0</v>
      </c>
      <c r="U327" s="35"/>
      <c r="V327" s="35"/>
      <c r="W327" s="35"/>
      <c r="X327" s="35"/>
      <c r="Y327" s="35"/>
      <c r="Z327" s="35"/>
      <c r="AA327" s="35"/>
      <c r="AB327" s="35"/>
      <c r="AC327" s="35"/>
      <c r="AD327" s="35"/>
      <c r="AE327" s="35"/>
      <c r="AR327" s="157" t="s">
        <v>202</v>
      </c>
      <c r="AT327" s="157" t="s">
        <v>197</v>
      </c>
      <c r="AU327" s="157" t="s">
        <v>109</v>
      </c>
      <c r="AY327" s="20" t="s">
        <v>195</v>
      </c>
      <c r="BE327" s="158">
        <f t="shared" si="114"/>
        <v>0</v>
      </c>
      <c r="BF327" s="158">
        <f t="shared" si="115"/>
        <v>0</v>
      </c>
      <c r="BG327" s="158">
        <f t="shared" si="116"/>
        <v>0</v>
      </c>
      <c r="BH327" s="158">
        <f t="shared" si="117"/>
        <v>0</v>
      </c>
      <c r="BI327" s="158">
        <f t="shared" si="118"/>
        <v>0</v>
      </c>
      <c r="BJ327" s="20" t="s">
        <v>79</v>
      </c>
      <c r="BK327" s="158">
        <f t="shared" si="119"/>
        <v>0</v>
      </c>
      <c r="BL327" s="20" t="s">
        <v>202</v>
      </c>
      <c r="BM327" s="157" t="s">
        <v>2711</v>
      </c>
    </row>
    <row r="328" spans="1:65" s="2" customFormat="1" ht="14.45" customHeight="1">
      <c r="A328" s="35"/>
      <c r="B328" s="145"/>
      <c r="C328" s="146" t="s">
        <v>1634</v>
      </c>
      <c r="D328" s="146" t="s">
        <v>197</v>
      </c>
      <c r="E328" s="147" t="s">
        <v>7983</v>
      </c>
      <c r="F328" s="148" t="s">
        <v>7817</v>
      </c>
      <c r="G328" s="149" t="s">
        <v>7681</v>
      </c>
      <c r="H328" s="150">
        <v>2</v>
      </c>
      <c r="I328" s="151"/>
      <c r="J328" s="152">
        <f t="shared" si="110"/>
        <v>0</v>
      </c>
      <c r="K328" s="148" t="s">
        <v>3</v>
      </c>
      <c r="L328" s="36"/>
      <c r="M328" s="153" t="s">
        <v>3</v>
      </c>
      <c r="N328" s="154" t="s">
        <v>43</v>
      </c>
      <c r="O328" s="56"/>
      <c r="P328" s="155">
        <f t="shared" si="111"/>
        <v>0</v>
      </c>
      <c r="Q328" s="155">
        <v>0</v>
      </c>
      <c r="R328" s="155">
        <f t="shared" si="112"/>
        <v>0</v>
      </c>
      <c r="S328" s="155">
        <v>0</v>
      </c>
      <c r="T328" s="156">
        <f t="shared" si="113"/>
        <v>0</v>
      </c>
      <c r="U328" s="35"/>
      <c r="V328" s="35"/>
      <c r="W328" s="35"/>
      <c r="X328" s="35"/>
      <c r="Y328" s="35"/>
      <c r="Z328" s="35"/>
      <c r="AA328" s="35"/>
      <c r="AB328" s="35"/>
      <c r="AC328" s="35"/>
      <c r="AD328" s="35"/>
      <c r="AE328" s="35"/>
      <c r="AR328" s="157" t="s">
        <v>202</v>
      </c>
      <c r="AT328" s="157" t="s">
        <v>197</v>
      </c>
      <c r="AU328" s="157" t="s">
        <v>109</v>
      </c>
      <c r="AY328" s="20" t="s">
        <v>195</v>
      </c>
      <c r="BE328" s="158">
        <f t="shared" si="114"/>
        <v>0</v>
      </c>
      <c r="BF328" s="158">
        <f t="shared" si="115"/>
        <v>0</v>
      </c>
      <c r="BG328" s="158">
        <f t="shared" si="116"/>
        <v>0</v>
      </c>
      <c r="BH328" s="158">
        <f t="shared" si="117"/>
        <v>0</v>
      </c>
      <c r="BI328" s="158">
        <f t="shared" si="118"/>
        <v>0</v>
      </c>
      <c r="BJ328" s="20" t="s">
        <v>79</v>
      </c>
      <c r="BK328" s="158">
        <f t="shared" si="119"/>
        <v>0</v>
      </c>
      <c r="BL328" s="20" t="s">
        <v>202</v>
      </c>
      <c r="BM328" s="157" t="s">
        <v>2719</v>
      </c>
    </row>
    <row r="329" spans="1:65" s="2" customFormat="1" ht="14.45" customHeight="1">
      <c r="A329" s="35"/>
      <c r="B329" s="145"/>
      <c r="C329" s="146" t="s">
        <v>1644</v>
      </c>
      <c r="D329" s="146" t="s">
        <v>197</v>
      </c>
      <c r="E329" s="147" t="s">
        <v>7984</v>
      </c>
      <c r="F329" s="148" t="s">
        <v>7696</v>
      </c>
      <c r="G329" s="149" t="s">
        <v>7681</v>
      </c>
      <c r="H329" s="150">
        <v>33</v>
      </c>
      <c r="I329" s="151"/>
      <c r="J329" s="152">
        <f t="shared" si="110"/>
        <v>0</v>
      </c>
      <c r="K329" s="148" t="s">
        <v>3</v>
      </c>
      <c r="L329" s="36"/>
      <c r="M329" s="153" t="s">
        <v>3</v>
      </c>
      <c r="N329" s="154" t="s">
        <v>43</v>
      </c>
      <c r="O329" s="56"/>
      <c r="P329" s="155">
        <f t="shared" si="111"/>
        <v>0</v>
      </c>
      <c r="Q329" s="155">
        <v>0</v>
      </c>
      <c r="R329" s="155">
        <f t="shared" si="112"/>
        <v>0</v>
      </c>
      <c r="S329" s="155">
        <v>0</v>
      </c>
      <c r="T329" s="156">
        <f t="shared" si="113"/>
        <v>0</v>
      </c>
      <c r="U329" s="35"/>
      <c r="V329" s="35"/>
      <c r="W329" s="35"/>
      <c r="X329" s="35"/>
      <c r="Y329" s="35"/>
      <c r="Z329" s="35"/>
      <c r="AA329" s="35"/>
      <c r="AB329" s="35"/>
      <c r="AC329" s="35"/>
      <c r="AD329" s="35"/>
      <c r="AE329" s="35"/>
      <c r="AR329" s="157" t="s">
        <v>202</v>
      </c>
      <c r="AT329" s="157" t="s">
        <v>197</v>
      </c>
      <c r="AU329" s="157" t="s">
        <v>109</v>
      </c>
      <c r="AY329" s="20" t="s">
        <v>195</v>
      </c>
      <c r="BE329" s="158">
        <f t="shared" si="114"/>
        <v>0</v>
      </c>
      <c r="BF329" s="158">
        <f t="shared" si="115"/>
        <v>0</v>
      </c>
      <c r="BG329" s="158">
        <f t="shared" si="116"/>
        <v>0</v>
      </c>
      <c r="BH329" s="158">
        <f t="shared" si="117"/>
        <v>0</v>
      </c>
      <c r="BI329" s="158">
        <f t="shared" si="118"/>
        <v>0</v>
      </c>
      <c r="BJ329" s="20" t="s">
        <v>79</v>
      </c>
      <c r="BK329" s="158">
        <f t="shared" si="119"/>
        <v>0</v>
      </c>
      <c r="BL329" s="20" t="s">
        <v>202</v>
      </c>
      <c r="BM329" s="157" t="s">
        <v>2731</v>
      </c>
    </row>
    <row r="330" spans="1:65" s="2" customFormat="1" ht="14.45" customHeight="1">
      <c r="A330" s="35"/>
      <c r="B330" s="145"/>
      <c r="C330" s="146" t="s">
        <v>1658</v>
      </c>
      <c r="D330" s="146" t="s">
        <v>197</v>
      </c>
      <c r="E330" s="147" t="s">
        <v>7985</v>
      </c>
      <c r="F330" s="148" t="s">
        <v>7698</v>
      </c>
      <c r="G330" s="149" t="s">
        <v>7681</v>
      </c>
      <c r="H330" s="150">
        <v>6</v>
      </c>
      <c r="I330" s="151"/>
      <c r="J330" s="152">
        <f t="shared" si="110"/>
        <v>0</v>
      </c>
      <c r="K330" s="148" t="s">
        <v>3</v>
      </c>
      <c r="L330" s="36"/>
      <c r="M330" s="153" t="s">
        <v>3</v>
      </c>
      <c r="N330" s="154" t="s">
        <v>43</v>
      </c>
      <c r="O330" s="56"/>
      <c r="P330" s="155">
        <f t="shared" si="111"/>
        <v>0</v>
      </c>
      <c r="Q330" s="155">
        <v>0</v>
      </c>
      <c r="R330" s="155">
        <f t="shared" si="112"/>
        <v>0</v>
      </c>
      <c r="S330" s="155">
        <v>0</v>
      </c>
      <c r="T330" s="156">
        <f t="shared" si="113"/>
        <v>0</v>
      </c>
      <c r="U330" s="35"/>
      <c r="V330" s="35"/>
      <c r="W330" s="35"/>
      <c r="X330" s="35"/>
      <c r="Y330" s="35"/>
      <c r="Z330" s="35"/>
      <c r="AA330" s="35"/>
      <c r="AB330" s="35"/>
      <c r="AC330" s="35"/>
      <c r="AD330" s="35"/>
      <c r="AE330" s="35"/>
      <c r="AR330" s="157" t="s">
        <v>202</v>
      </c>
      <c r="AT330" s="157" t="s">
        <v>197</v>
      </c>
      <c r="AU330" s="157" t="s">
        <v>109</v>
      </c>
      <c r="AY330" s="20" t="s">
        <v>195</v>
      </c>
      <c r="BE330" s="158">
        <f t="shared" si="114"/>
        <v>0</v>
      </c>
      <c r="BF330" s="158">
        <f t="shared" si="115"/>
        <v>0</v>
      </c>
      <c r="BG330" s="158">
        <f t="shared" si="116"/>
        <v>0</v>
      </c>
      <c r="BH330" s="158">
        <f t="shared" si="117"/>
        <v>0</v>
      </c>
      <c r="BI330" s="158">
        <f t="shared" si="118"/>
        <v>0</v>
      </c>
      <c r="BJ330" s="20" t="s">
        <v>79</v>
      </c>
      <c r="BK330" s="158">
        <f t="shared" si="119"/>
        <v>0</v>
      </c>
      <c r="BL330" s="20" t="s">
        <v>202</v>
      </c>
      <c r="BM330" s="157" t="s">
        <v>2740</v>
      </c>
    </row>
    <row r="331" spans="1:65" s="2" customFormat="1" ht="14.45" customHeight="1">
      <c r="A331" s="35"/>
      <c r="B331" s="145"/>
      <c r="C331" s="146" t="s">
        <v>1665</v>
      </c>
      <c r="D331" s="146" t="s">
        <v>197</v>
      </c>
      <c r="E331" s="147" t="s">
        <v>7986</v>
      </c>
      <c r="F331" s="148" t="s">
        <v>7987</v>
      </c>
      <c r="G331" s="149" t="s">
        <v>7681</v>
      </c>
      <c r="H331" s="150">
        <v>5</v>
      </c>
      <c r="I331" s="151"/>
      <c r="J331" s="152">
        <f t="shared" si="110"/>
        <v>0</v>
      </c>
      <c r="K331" s="148" t="s">
        <v>3</v>
      </c>
      <c r="L331" s="36"/>
      <c r="M331" s="153" t="s">
        <v>3</v>
      </c>
      <c r="N331" s="154" t="s">
        <v>43</v>
      </c>
      <c r="O331" s="56"/>
      <c r="P331" s="155">
        <f t="shared" si="111"/>
        <v>0</v>
      </c>
      <c r="Q331" s="155">
        <v>0</v>
      </c>
      <c r="R331" s="155">
        <f t="shared" si="112"/>
        <v>0</v>
      </c>
      <c r="S331" s="155">
        <v>0</v>
      </c>
      <c r="T331" s="156">
        <f t="shared" si="113"/>
        <v>0</v>
      </c>
      <c r="U331" s="35"/>
      <c r="V331" s="35"/>
      <c r="W331" s="35"/>
      <c r="X331" s="35"/>
      <c r="Y331" s="35"/>
      <c r="Z331" s="35"/>
      <c r="AA331" s="35"/>
      <c r="AB331" s="35"/>
      <c r="AC331" s="35"/>
      <c r="AD331" s="35"/>
      <c r="AE331" s="35"/>
      <c r="AR331" s="157" t="s">
        <v>202</v>
      </c>
      <c r="AT331" s="157" t="s">
        <v>197</v>
      </c>
      <c r="AU331" s="157" t="s">
        <v>109</v>
      </c>
      <c r="AY331" s="20" t="s">
        <v>195</v>
      </c>
      <c r="BE331" s="158">
        <f t="shared" si="114"/>
        <v>0</v>
      </c>
      <c r="BF331" s="158">
        <f t="shared" si="115"/>
        <v>0</v>
      </c>
      <c r="BG331" s="158">
        <f t="shared" si="116"/>
        <v>0</v>
      </c>
      <c r="BH331" s="158">
        <f t="shared" si="117"/>
        <v>0</v>
      </c>
      <c r="BI331" s="158">
        <f t="shared" si="118"/>
        <v>0</v>
      </c>
      <c r="BJ331" s="20" t="s">
        <v>79</v>
      </c>
      <c r="BK331" s="158">
        <f t="shared" si="119"/>
        <v>0</v>
      </c>
      <c r="BL331" s="20" t="s">
        <v>202</v>
      </c>
      <c r="BM331" s="157" t="s">
        <v>2748</v>
      </c>
    </row>
    <row r="332" spans="1:65" s="2" customFormat="1" ht="14.45" customHeight="1">
      <c r="A332" s="35"/>
      <c r="B332" s="145"/>
      <c r="C332" s="146" t="s">
        <v>1670</v>
      </c>
      <c r="D332" s="146" t="s">
        <v>197</v>
      </c>
      <c r="E332" s="147" t="s">
        <v>7988</v>
      </c>
      <c r="F332" s="148" t="s">
        <v>7989</v>
      </c>
      <c r="G332" s="149" t="s">
        <v>7681</v>
      </c>
      <c r="H332" s="150">
        <v>1</v>
      </c>
      <c r="I332" s="151"/>
      <c r="J332" s="152">
        <f t="shared" si="110"/>
        <v>0</v>
      </c>
      <c r="K332" s="148" t="s">
        <v>3</v>
      </c>
      <c r="L332" s="36"/>
      <c r="M332" s="153" t="s">
        <v>3</v>
      </c>
      <c r="N332" s="154" t="s">
        <v>43</v>
      </c>
      <c r="O332" s="56"/>
      <c r="P332" s="155">
        <f t="shared" si="111"/>
        <v>0</v>
      </c>
      <c r="Q332" s="155">
        <v>0</v>
      </c>
      <c r="R332" s="155">
        <f t="shared" si="112"/>
        <v>0</v>
      </c>
      <c r="S332" s="155">
        <v>0</v>
      </c>
      <c r="T332" s="156">
        <f t="shared" si="113"/>
        <v>0</v>
      </c>
      <c r="U332" s="35"/>
      <c r="V332" s="35"/>
      <c r="W332" s="35"/>
      <c r="X332" s="35"/>
      <c r="Y332" s="35"/>
      <c r="Z332" s="35"/>
      <c r="AA332" s="35"/>
      <c r="AB332" s="35"/>
      <c r="AC332" s="35"/>
      <c r="AD332" s="35"/>
      <c r="AE332" s="35"/>
      <c r="AR332" s="157" t="s">
        <v>202</v>
      </c>
      <c r="AT332" s="157" t="s">
        <v>197</v>
      </c>
      <c r="AU332" s="157" t="s">
        <v>109</v>
      </c>
      <c r="AY332" s="20" t="s">
        <v>195</v>
      </c>
      <c r="BE332" s="158">
        <f t="shared" si="114"/>
        <v>0</v>
      </c>
      <c r="BF332" s="158">
        <f t="shared" si="115"/>
        <v>0</v>
      </c>
      <c r="BG332" s="158">
        <f t="shared" si="116"/>
        <v>0</v>
      </c>
      <c r="BH332" s="158">
        <f t="shared" si="117"/>
        <v>0</v>
      </c>
      <c r="BI332" s="158">
        <f t="shared" si="118"/>
        <v>0</v>
      </c>
      <c r="BJ332" s="20" t="s">
        <v>79</v>
      </c>
      <c r="BK332" s="158">
        <f t="shared" si="119"/>
        <v>0</v>
      </c>
      <c r="BL332" s="20" t="s">
        <v>202</v>
      </c>
      <c r="BM332" s="157" t="s">
        <v>2759</v>
      </c>
    </row>
    <row r="333" spans="1:65" s="2" customFormat="1" ht="14.45" customHeight="1">
      <c r="A333" s="35"/>
      <c r="B333" s="145"/>
      <c r="C333" s="146" t="s">
        <v>1674</v>
      </c>
      <c r="D333" s="146" t="s">
        <v>197</v>
      </c>
      <c r="E333" s="147" t="s">
        <v>7990</v>
      </c>
      <c r="F333" s="148" t="s">
        <v>7991</v>
      </c>
      <c r="G333" s="149" t="s">
        <v>7681</v>
      </c>
      <c r="H333" s="150">
        <v>5</v>
      </c>
      <c r="I333" s="151"/>
      <c r="J333" s="152">
        <f t="shared" si="110"/>
        <v>0</v>
      </c>
      <c r="K333" s="148" t="s">
        <v>3</v>
      </c>
      <c r="L333" s="36"/>
      <c r="M333" s="153" t="s">
        <v>3</v>
      </c>
      <c r="N333" s="154" t="s">
        <v>43</v>
      </c>
      <c r="O333" s="56"/>
      <c r="P333" s="155">
        <f t="shared" si="111"/>
        <v>0</v>
      </c>
      <c r="Q333" s="155">
        <v>0</v>
      </c>
      <c r="R333" s="155">
        <f t="shared" si="112"/>
        <v>0</v>
      </c>
      <c r="S333" s="155">
        <v>0</v>
      </c>
      <c r="T333" s="156">
        <f t="shared" si="113"/>
        <v>0</v>
      </c>
      <c r="U333" s="35"/>
      <c r="V333" s="35"/>
      <c r="W333" s="35"/>
      <c r="X333" s="35"/>
      <c r="Y333" s="35"/>
      <c r="Z333" s="35"/>
      <c r="AA333" s="35"/>
      <c r="AB333" s="35"/>
      <c r="AC333" s="35"/>
      <c r="AD333" s="35"/>
      <c r="AE333" s="35"/>
      <c r="AR333" s="157" t="s">
        <v>202</v>
      </c>
      <c r="AT333" s="157" t="s">
        <v>197</v>
      </c>
      <c r="AU333" s="157" t="s">
        <v>109</v>
      </c>
      <c r="AY333" s="20" t="s">
        <v>195</v>
      </c>
      <c r="BE333" s="158">
        <f t="shared" si="114"/>
        <v>0</v>
      </c>
      <c r="BF333" s="158">
        <f t="shared" si="115"/>
        <v>0</v>
      </c>
      <c r="BG333" s="158">
        <f t="shared" si="116"/>
        <v>0</v>
      </c>
      <c r="BH333" s="158">
        <f t="shared" si="117"/>
        <v>0</v>
      </c>
      <c r="BI333" s="158">
        <f t="shared" si="118"/>
        <v>0</v>
      </c>
      <c r="BJ333" s="20" t="s">
        <v>79</v>
      </c>
      <c r="BK333" s="158">
        <f t="shared" si="119"/>
        <v>0</v>
      </c>
      <c r="BL333" s="20" t="s">
        <v>202</v>
      </c>
      <c r="BM333" s="157" t="s">
        <v>2766</v>
      </c>
    </row>
    <row r="334" spans="1:65" s="2" customFormat="1" ht="14.45" customHeight="1">
      <c r="A334" s="35"/>
      <c r="B334" s="145"/>
      <c r="C334" s="146" t="s">
        <v>1678</v>
      </c>
      <c r="D334" s="146" t="s">
        <v>197</v>
      </c>
      <c r="E334" s="147" t="s">
        <v>7992</v>
      </c>
      <c r="F334" s="148" t="s">
        <v>7993</v>
      </c>
      <c r="G334" s="149" t="s">
        <v>7681</v>
      </c>
      <c r="H334" s="150">
        <v>1</v>
      </c>
      <c r="I334" s="151"/>
      <c r="J334" s="152">
        <f t="shared" si="110"/>
        <v>0</v>
      </c>
      <c r="K334" s="148" t="s">
        <v>3</v>
      </c>
      <c r="L334" s="36"/>
      <c r="M334" s="153" t="s">
        <v>3</v>
      </c>
      <c r="N334" s="154" t="s">
        <v>43</v>
      </c>
      <c r="O334" s="56"/>
      <c r="P334" s="155">
        <f t="shared" si="111"/>
        <v>0</v>
      </c>
      <c r="Q334" s="155">
        <v>0</v>
      </c>
      <c r="R334" s="155">
        <f t="shared" si="112"/>
        <v>0</v>
      </c>
      <c r="S334" s="155">
        <v>0</v>
      </c>
      <c r="T334" s="156">
        <f t="shared" si="113"/>
        <v>0</v>
      </c>
      <c r="U334" s="35"/>
      <c r="V334" s="35"/>
      <c r="W334" s="35"/>
      <c r="X334" s="35"/>
      <c r="Y334" s="35"/>
      <c r="Z334" s="35"/>
      <c r="AA334" s="35"/>
      <c r="AB334" s="35"/>
      <c r="AC334" s="35"/>
      <c r="AD334" s="35"/>
      <c r="AE334" s="35"/>
      <c r="AR334" s="157" t="s">
        <v>202</v>
      </c>
      <c r="AT334" s="157" t="s">
        <v>197</v>
      </c>
      <c r="AU334" s="157" t="s">
        <v>109</v>
      </c>
      <c r="AY334" s="20" t="s">
        <v>195</v>
      </c>
      <c r="BE334" s="158">
        <f t="shared" si="114"/>
        <v>0</v>
      </c>
      <c r="BF334" s="158">
        <f t="shared" si="115"/>
        <v>0</v>
      </c>
      <c r="BG334" s="158">
        <f t="shared" si="116"/>
        <v>0</v>
      </c>
      <c r="BH334" s="158">
        <f t="shared" si="117"/>
        <v>0</v>
      </c>
      <c r="BI334" s="158">
        <f t="shared" si="118"/>
        <v>0</v>
      </c>
      <c r="BJ334" s="20" t="s">
        <v>79</v>
      </c>
      <c r="BK334" s="158">
        <f t="shared" si="119"/>
        <v>0</v>
      </c>
      <c r="BL334" s="20" t="s">
        <v>202</v>
      </c>
      <c r="BM334" s="157" t="s">
        <v>2775</v>
      </c>
    </row>
    <row r="335" spans="1:65" s="2" customFormat="1" ht="14.45" customHeight="1">
      <c r="A335" s="35"/>
      <c r="B335" s="145"/>
      <c r="C335" s="146" t="s">
        <v>1693</v>
      </c>
      <c r="D335" s="146" t="s">
        <v>197</v>
      </c>
      <c r="E335" s="147" t="s">
        <v>7994</v>
      </c>
      <c r="F335" s="148" t="s">
        <v>7707</v>
      </c>
      <c r="G335" s="149" t="s">
        <v>4995</v>
      </c>
      <c r="H335" s="150">
        <v>1</v>
      </c>
      <c r="I335" s="151"/>
      <c r="J335" s="152">
        <f t="shared" si="110"/>
        <v>0</v>
      </c>
      <c r="K335" s="148" t="s">
        <v>3</v>
      </c>
      <c r="L335" s="36"/>
      <c r="M335" s="153" t="s">
        <v>3</v>
      </c>
      <c r="N335" s="154" t="s">
        <v>43</v>
      </c>
      <c r="O335" s="56"/>
      <c r="P335" s="155">
        <f t="shared" si="111"/>
        <v>0</v>
      </c>
      <c r="Q335" s="155">
        <v>0</v>
      </c>
      <c r="R335" s="155">
        <f t="shared" si="112"/>
        <v>0</v>
      </c>
      <c r="S335" s="155">
        <v>0</v>
      </c>
      <c r="T335" s="156">
        <f t="shared" si="113"/>
        <v>0</v>
      </c>
      <c r="U335" s="35"/>
      <c r="V335" s="35"/>
      <c r="W335" s="35"/>
      <c r="X335" s="35"/>
      <c r="Y335" s="35"/>
      <c r="Z335" s="35"/>
      <c r="AA335" s="35"/>
      <c r="AB335" s="35"/>
      <c r="AC335" s="35"/>
      <c r="AD335" s="35"/>
      <c r="AE335" s="35"/>
      <c r="AR335" s="157" t="s">
        <v>202</v>
      </c>
      <c r="AT335" s="157" t="s">
        <v>197</v>
      </c>
      <c r="AU335" s="157" t="s">
        <v>109</v>
      </c>
      <c r="AY335" s="20" t="s">
        <v>195</v>
      </c>
      <c r="BE335" s="158">
        <f t="shared" si="114"/>
        <v>0</v>
      </c>
      <c r="BF335" s="158">
        <f t="shared" si="115"/>
        <v>0</v>
      </c>
      <c r="BG335" s="158">
        <f t="shared" si="116"/>
        <v>0</v>
      </c>
      <c r="BH335" s="158">
        <f t="shared" si="117"/>
        <v>0</v>
      </c>
      <c r="BI335" s="158">
        <f t="shared" si="118"/>
        <v>0</v>
      </c>
      <c r="BJ335" s="20" t="s">
        <v>79</v>
      </c>
      <c r="BK335" s="158">
        <f t="shared" si="119"/>
        <v>0</v>
      </c>
      <c r="BL335" s="20" t="s">
        <v>202</v>
      </c>
      <c r="BM335" s="157" t="s">
        <v>2785</v>
      </c>
    </row>
    <row r="336" spans="1:65" s="2" customFormat="1" ht="14.45" customHeight="1">
      <c r="A336" s="35"/>
      <c r="B336" s="145"/>
      <c r="C336" s="146" t="s">
        <v>1701</v>
      </c>
      <c r="D336" s="146" t="s">
        <v>197</v>
      </c>
      <c r="E336" s="147" t="s">
        <v>7995</v>
      </c>
      <c r="F336" s="148" t="s">
        <v>7965</v>
      </c>
      <c r="G336" s="149" t="s">
        <v>4995</v>
      </c>
      <c r="H336" s="150">
        <v>1</v>
      </c>
      <c r="I336" s="151"/>
      <c r="J336" s="152">
        <f t="shared" si="110"/>
        <v>0</v>
      </c>
      <c r="K336" s="148" t="s">
        <v>3</v>
      </c>
      <c r="L336" s="36"/>
      <c r="M336" s="153" t="s">
        <v>3</v>
      </c>
      <c r="N336" s="154" t="s">
        <v>43</v>
      </c>
      <c r="O336" s="56"/>
      <c r="P336" s="155">
        <f t="shared" si="111"/>
        <v>0</v>
      </c>
      <c r="Q336" s="155">
        <v>0</v>
      </c>
      <c r="R336" s="155">
        <f t="shared" si="112"/>
        <v>0</v>
      </c>
      <c r="S336" s="155">
        <v>0</v>
      </c>
      <c r="T336" s="156">
        <f t="shared" si="113"/>
        <v>0</v>
      </c>
      <c r="U336" s="35"/>
      <c r="V336" s="35"/>
      <c r="W336" s="35"/>
      <c r="X336" s="35"/>
      <c r="Y336" s="35"/>
      <c r="Z336" s="35"/>
      <c r="AA336" s="35"/>
      <c r="AB336" s="35"/>
      <c r="AC336" s="35"/>
      <c r="AD336" s="35"/>
      <c r="AE336" s="35"/>
      <c r="AR336" s="157" t="s">
        <v>202</v>
      </c>
      <c r="AT336" s="157" t="s">
        <v>197</v>
      </c>
      <c r="AU336" s="157" t="s">
        <v>109</v>
      </c>
      <c r="AY336" s="20" t="s">
        <v>195</v>
      </c>
      <c r="BE336" s="158">
        <f t="shared" si="114"/>
        <v>0</v>
      </c>
      <c r="BF336" s="158">
        <f t="shared" si="115"/>
        <v>0</v>
      </c>
      <c r="BG336" s="158">
        <f t="shared" si="116"/>
        <v>0</v>
      </c>
      <c r="BH336" s="158">
        <f t="shared" si="117"/>
        <v>0</v>
      </c>
      <c r="BI336" s="158">
        <f t="shared" si="118"/>
        <v>0</v>
      </c>
      <c r="BJ336" s="20" t="s">
        <v>79</v>
      </c>
      <c r="BK336" s="158">
        <f t="shared" si="119"/>
        <v>0</v>
      </c>
      <c r="BL336" s="20" t="s">
        <v>202</v>
      </c>
      <c r="BM336" s="157" t="s">
        <v>2795</v>
      </c>
    </row>
    <row r="337" spans="1:65" s="12" customFormat="1" ht="20.85" customHeight="1">
      <c r="B337" s="132"/>
      <c r="D337" s="133" t="s">
        <v>71</v>
      </c>
      <c r="E337" s="143" t="s">
        <v>5200</v>
      </c>
      <c r="F337" s="143" t="s">
        <v>7996</v>
      </c>
      <c r="I337" s="135"/>
      <c r="J337" s="144">
        <f>BK337</f>
        <v>0</v>
      </c>
      <c r="L337" s="132"/>
      <c r="M337" s="137"/>
      <c r="N337" s="138"/>
      <c r="O337" s="138"/>
      <c r="P337" s="139">
        <f>SUM(P338:P340)</f>
        <v>0</v>
      </c>
      <c r="Q337" s="138"/>
      <c r="R337" s="139">
        <f>SUM(R338:R340)</f>
        <v>0</v>
      </c>
      <c r="S337" s="138"/>
      <c r="T337" s="140">
        <f>SUM(T338:T340)</f>
        <v>0</v>
      </c>
      <c r="AR337" s="133" t="s">
        <v>79</v>
      </c>
      <c r="AT337" s="141" t="s">
        <v>71</v>
      </c>
      <c r="AU337" s="141" t="s">
        <v>81</v>
      </c>
      <c r="AY337" s="133" t="s">
        <v>195</v>
      </c>
      <c r="BK337" s="142">
        <f>SUM(BK338:BK340)</f>
        <v>0</v>
      </c>
    </row>
    <row r="338" spans="1:65" s="2" customFormat="1" ht="24.2" customHeight="1">
      <c r="A338" s="35"/>
      <c r="B338" s="145"/>
      <c r="C338" s="146" t="s">
        <v>1708</v>
      </c>
      <c r="D338" s="146" t="s">
        <v>197</v>
      </c>
      <c r="E338" s="147" t="s">
        <v>7997</v>
      </c>
      <c r="F338" s="148" t="s">
        <v>7998</v>
      </c>
      <c r="G338" s="149" t="s">
        <v>4903</v>
      </c>
      <c r="H338" s="150">
        <v>1</v>
      </c>
      <c r="I338" s="151"/>
      <c r="J338" s="152">
        <f>ROUND(I338*H338,2)</f>
        <v>0</v>
      </c>
      <c r="K338" s="148" t="s">
        <v>3</v>
      </c>
      <c r="L338" s="36"/>
      <c r="M338" s="153" t="s">
        <v>3</v>
      </c>
      <c r="N338" s="154" t="s">
        <v>43</v>
      </c>
      <c r="O338" s="56"/>
      <c r="P338" s="155">
        <f>O338*H338</f>
        <v>0</v>
      </c>
      <c r="Q338" s="155">
        <v>0</v>
      </c>
      <c r="R338" s="155">
        <f>Q338*H338</f>
        <v>0</v>
      </c>
      <c r="S338" s="155">
        <v>0</v>
      </c>
      <c r="T338" s="156">
        <f>S338*H338</f>
        <v>0</v>
      </c>
      <c r="U338" s="35"/>
      <c r="V338" s="35"/>
      <c r="W338" s="35"/>
      <c r="X338" s="35"/>
      <c r="Y338" s="35"/>
      <c r="Z338" s="35"/>
      <c r="AA338" s="35"/>
      <c r="AB338" s="35"/>
      <c r="AC338" s="35"/>
      <c r="AD338" s="35"/>
      <c r="AE338" s="35"/>
      <c r="AR338" s="157" t="s">
        <v>202</v>
      </c>
      <c r="AT338" s="157" t="s">
        <v>197</v>
      </c>
      <c r="AU338" s="157" t="s">
        <v>109</v>
      </c>
      <c r="AY338" s="20" t="s">
        <v>195</v>
      </c>
      <c r="BE338" s="158">
        <f>IF(N338="základní",J338,0)</f>
        <v>0</v>
      </c>
      <c r="BF338" s="158">
        <f>IF(N338="snížená",J338,0)</f>
        <v>0</v>
      </c>
      <c r="BG338" s="158">
        <f>IF(N338="zákl. přenesená",J338,0)</f>
        <v>0</v>
      </c>
      <c r="BH338" s="158">
        <f>IF(N338="sníž. přenesená",J338,0)</f>
        <v>0</v>
      </c>
      <c r="BI338" s="158">
        <f>IF(N338="nulová",J338,0)</f>
        <v>0</v>
      </c>
      <c r="BJ338" s="20" t="s">
        <v>79</v>
      </c>
      <c r="BK338" s="158">
        <f>ROUND(I338*H338,2)</f>
        <v>0</v>
      </c>
      <c r="BL338" s="20" t="s">
        <v>202</v>
      </c>
      <c r="BM338" s="157" t="s">
        <v>2807</v>
      </c>
    </row>
    <row r="339" spans="1:65" s="2" customFormat="1" ht="39">
      <c r="A339" s="35"/>
      <c r="B339" s="36"/>
      <c r="C339" s="35"/>
      <c r="D339" s="159" t="s">
        <v>5137</v>
      </c>
      <c r="E339" s="35"/>
      <c r="F339" s="160" t="s">
        <v>7999</v>
      </c>
      <c r="G339" s="35"/>
      <c r="H339" s="35"/>
      <c r="I339" s="161"/>
      <c r="J339" s="35"/>
      <c r="K339" s="35"/>
      <c r="L339" s="36"/>
      <c r="M339" s="162"/>
      <c r="N339" s="163"/>
      <c r="O339" s="56"/>
      <c r="P339" s="56"/>
      <c r="Q339" s="56"/>
      <c r="R339" s="56"/>
      <c r="S339" s="56"/>
      <c r="T339" s="57"/>
      <c r="U339" s="35"/>
      <c r="V339" s="35"/>
      <c r="W339" s="35"/>
      <c r="X339" s="35"/>
      <c r="Y339" s="35"/>
      <c r="Z339" s="35"/>
      <c r="AA339" s="35"/>
      <c r="AB339" s="35"/>
      <c r="AC339" s="35"/>
      <c r="AD339" s="35"/>
      <c r="AE339" s="35"/>
      <c r="AT339" s="20" t="s">
        <v>5137</v>
      </c>
      <c r="AU339" s="20" t="s">
        <v>109</v>
      </c>
    </row>
    <row r="340" spans="1:65" s="2" customFormat="1" ht="14.45" customHeight="1">
      <c r="A340" s="35"/>
      <c r="B340" s="145"/>
      <c r="C340" s="146" t="s">
        <v>1839</v>
      </c>
      <c r="D340" s="146" t="s">
        <v>197</v>
      </c>
      <c r="E340" s="147" t="s">
        <v>8000</v>
      </c>
      <c r="F340" s="148" t="s">
        <v>8001</v>
      </c>
      <c r="G340" s="149" t="s">
        <v>4995</v>
      </c>
      <c r="H340" s="150">
        <v>1</v>
      </c>
      <c r="I340" s="151"/>
      <c r="J340" s="152">
        <f>ROUND(I340*H340,2)</f>
        <v>0</v>
      </c>
      <c r="K340" s="148" t="s">
        <v>3</v>
      </c>
      <c r="L340" s="36"/>
      <c r="M340" s="153" t="s">
        <v>3</v>
      </c>
      <c r="N340" s="154" t="s">
        <v>43</v>
      </c>
      <c r="O340" s="56"/>
      <c r="P340" s="155">
        <f>O340*H340</f>
        <v>0</v>
      </c>
      <c r="Q340" s="155">
        <v>0</v>
      </c>
      <c r="R340" s="155">
        <f>Q340*H340</f>
        <v>0</v>
      </c>
      <c r="S340" s="155">
        <v>0</v>
      </c>
      <c r="T340" s="156">
        <f>S340*H340</f>
        <v>0</v>
      </c>
      <c r="U340" s="35"/>
      <c r="V340" s="35"/>
      <c r="W340" s="35"/>
      <c r="X340" s="35"/>
      <c r="Y340" s="35"/>
      <c r="Z340" s="35"/>
      <c r="AA340" s="35"/>
      <c r="AB340" s="35"/>
      <c r="AC340" s="35"/>
      <c r="AD340" s="35"/>
      <c r="AE340" s="35"/>
      <c r="AR340" s="157" t="s">
        <v>202</v>
      </c>
      <c r="AT340" s="157" t="s">
        <v>197</v>
      </c>
      <c r="AU340" s="157" t="s">
        <v>109</v>
      </c>
      <c r="AY340" s="20" t="s">
        <v>195</v>
      </c>
      <c r="BE340" s="158">
        <f>IF(N340="základní",J340,0)</f>
        <v>0</v>
      </c>
      <c r="BF340" s="158">
        <f>IF(N340="snížená",J340,0)</f>
        <v>0</v>
      </c>
      <c r="BG340" s="158">
        <f>IF(N340="zákl. přenesená",J340,0)</f>
        <v>0</v>
      </c>
      <c r="BH340" s="158">
        <f>IF(N340="sníž. přenesená",J340,0)</f>
        <v>0</v>
      </c>
      <c r="BI340" s="158">
        <f>IF(N340="nulová",J340,0)</f>
        <v>0</v>
      </c>
      <c r="BJ340" s="20" t="s">
        <v>79</v>
      </c>
      <c r="BK340" s="158">
        <f>ROUND(I340*H340,2)</f>
        <v>0</v>
      </c>
      <c r="BL340" s="20" t="s">
        <v>202</v>
      </c>
      <c r="BM340" s="157" t="s">
        <v>2816</v>
      </c>
    </row>
    <row r="341" spans="1:65" s="12" customFormat="1" ht="20.85" customHeight="1">
      <c r="B341" s="132"/>
      <c r="D341" s="133" t="s">
        <v>71</v>
      </c>
      <c r="E341" s="143" t="s">
        <v>5261</v>
      </c>
      <c r="F341" s="143" t="s">
        <v>8002</v>
      </c>
      <c r="I341" s="135"/>
      <c r="J341" s="144">
        <f>BK341</f>
        <v>0</v>
      </c>
      <c r="L341" s="132"/>
      <c r="M341" s="137"/>
      <c r="N341" s="138"/>
      <c r="O341" s="138"/>
      <c r="P341" s="139">
        <f>SUM(P342:P347)</f>
        <v>0</v>
      </c>
      <c r="Q341" s="138"/>
      <c r="R341" s="139">
        <f>SUM(R342:R347)</f>
        <v>0</v>
      </c>
      <c r="S341" s="138"/>
      <c r="T341" s="140">
        <f>SUM(T342:T347)</f>
        <v>0</v>
      </c>
      <c r="AR341" s="133" t="s">
        <v>79</v>
      </c>
      <c r="AT341" s="141" t="s">
        <v>71</v>
      </c>
      <c r="AU341" s="141" t="s">
        <v>81</v>
      </c>
      <c r="AY341" s="133" t="s">
        <v>195</v>
      </c>
      <c r="BK341" s="142">
        <f>SUM(BK342:BK347)</f>
        <v>0</v>
      </c>
    </row>
    <row r="342" spans="1:65" s="2" customFormat="1" ht="24.2" customHeight="1">
      <c r="A342" s="35"/>
      <c r="B342" s="145"/>
      <c r="C342" s="146" t="s">
        <v>1844</v>
      </c>
      <c r="D342" s="146" t="s">
        <v>197</v>
      </c>
      <c r="E342" s="147" t="s">
        <v>8003</v>
      </c>
      <c r="F342" s="148" t="s">
        <v>8004</v>
      </c>
      <c r="G342" s="149" t="s">
        <v>4903</v>
      </c>
      <c r="H342" s="150">
        <v>3</v>
      </c>
      <c r="I342" s="151"/>
      <c r="J342" s="152">
        <f>ROUND(I342*H342,2)</f>
        <v>0</v>
      </c>
      <c r="K342" s="148" t="s">
        <v>3</v>
      </c>
      <c r="L342" s="36"/>
      <c r="M342" s="153" t="s">
        <v>3</v>
      </c>
      <c r="N342" s="154" t="s">
        <v>43</v>
      </c>
      <c r="O342" s="56"/>
      <c r="P342" s="155">
        <f>O342*H342</f>
        <v>0</v>
      </c>
      <c r="Q342" s="155">
        <v>0</v>
      </c>
      <c r="R342" s="155">
        <f>Q342*H342</f>
        <v>0</v>
      </c>
      <c r="S342" s="155">
        <v>0</v>
      </c>
      <c r="T342" s="156">
        <f>S342*H342</f>
        <v>0</v>
      </c>
      <c r="U342" s="35"/>
      <c r="V342" s="35"/>
      <c r="W342" s="35"/>
      <c r="X342" s="35"/>
      <c r="Y342" s="35"/>
      <c r="Z342" s="35"/>
      <c r="AA342" s="35"/>
      <c r="AB342" s="35"/>
      <c r="AC342" s="35"/>
      <c r="AD342" s="35"/>
      <c r="AE342" s="35"/>
      <c r="AR342" s="157" t="s">
        <v>202</v>
      </c>
      <c r="AT342" s="157" t="s">
        <v>197</v>
      </c>
      <c r="AU342" s="157" t="s">
        <v>109</v>
      </c>
      <c r="AY342" s="20" t="s">
        <v>195</v>
      </c>
      <c r="BE342" s="158">
        <f>IF(N342="základní",J342,0)</f>
        <v>0</v>
      </c>
      <c r="BF342" s="158">
        <f>IF(N342="snížená",J342,0)</f>
        <v>0</v>
      </c>
      <c r="BG342" s="158">
        <f>IF(N342="zákl. přenesená",J342,0)</f>
        <v>0</v>
      </c>
      <c r="BH342" s="158">
        <f>IF(N342="sníž. přenesená",J342,0)</f>
        <v>0</v>
      </c>
      <c r="BI342" s="158">
        <f>IF(N342="nulová",J342,0)</f>
        <v>0</v>
      </c>
      <c r="BJ342" s="20" t="s">
        <v>79</v>
      </c>
      <c r="BK342" s="158">
        <f>ROUND(I342*H342,2)</f>
        <v>0</v>
      </c>
      <c r="BL342" s="20" t="s">
        <v>202</v>
      </c>
      <c r="BM342" s="157" t="s">
        <v>2827</v>
      </c>
    </row>
    <row r="343" spans="1:65" s="2" customFormat="1" ht="39">
      <c r="A343" s="35"/>
      <c r="B343" s="36"/>
      <c r="C343" s="35"/>
      <c r="D343" s="159" t="s">
        <v>5137</v>
      </c>
      <c r="E343" s="35"/>
      <c r="F343" s="160" t="s">
        <v>8005</v>
      </c>
      <c r="G343" s="35"/>
      <c r="H343" s="35"/>
      <c r="I343" s="161"/>
      <c r="J343" s="35"/>
      <c r="K343" s="35"/>
      <c r="L343" s="36"/>
      <c r="M343" s="162"/>
      <c r="N343" s="163"/>
      <c r="O343" s="56"/>
      <c r="P343" s="56"/>
      <c r="Q343" s="56"/>
      <c r="R343" s="56"/>
      <c r="S343" s="56"/>
      <c r="T343" s="57"/>
      <c r="U343" s="35"/>
      <c r="V343" s="35"/>
      <c r="W343" s="35"/>
      <c r="X343" s="35"/>
      <c r="Y343" s="35"/>
      <c r="Z343" s="35"/>
      <c r="AA343" s="35"/>
      <c r="AB343" s="35"/>
      <c r="AC343" s="35"/>
      <c r="AD343" s="35"/>
      <c r="AE343" s="35"/>
      <c r="AT343" s="20" t="s">
        <v>5137</v>
      </c>
      <c r="AU343" s="20" t="s">
        <v>109</v>
      </c>
    </row>
    <row r="344" spans="1:65" s="2" customFormat="1" ht="14.45" customHeight="1">
      <c r="A344" s="35"/>
      <c r="B344" s="145"/>
      <c r="C344" s="146" t="s">
        <v>1849</v>
      </c>
      <c r="D344" s="146" t="s">
        <v>197</v>
      </c>
      <c r="E344" s="147" t="s">
        <v>7986</v>
      </c>
      <c r="F344" s="148" t="s">
        <v>7987</v>
      </c>
      <c r="G344" s="149" t="s">
        <v>7681</v>
      </c>
      <c r="H344" s="150">
        <v>5</v>
      </c>
      <c r="I344" s="151"/>
      <c r="J344" s="152">
        <f>ROUND(I344*H344,2)</f>
        <v>0</v>
      </c>
      <c r="K344" s="148" t="s">
        <v>3</v>
      </c>
      <c r="L344" s="36"/>
      <c r="M344" s="153" t="s">
        <v>3</v>
      </c>
      <c r="N344" s="154" t="s">
        <v>43</v>
      </c>
      <c r="O344" s="56"/>
      <c r="P344" s="155">
        <f>O344*H344</f>
        <v>0</v>
      </c>
      <c r="Q344" s="155">
        <v>0</v>
      </c>
      <c r="R344" s="155">
        <f>Q344*H344</f>
        <v>0</v>
      </c>
      <c r="S344" s="155">
        <v>0</v>
      </c>
      <c r="T344" s="156">
        <f>S344*H344</f>
        <v>0</v>
      </c>
      <c r="U344" s="35"/>
      <c r="V344" s="35"/>
      <c r="W344" s="35"/>
      <c r="X344" s="35"/>
      <c r="Y344" s="35"/>
      <c r="Z344" s="35"/>
      <c r="AA344" s="35"/>
      <c r="AB344" s="35"/>
      <c r="AC344" s="35"/>
      <c r="AD344" s="35"/>
      <c r="AE344" s="35"/>
      <c r="AR344" s="157" t="s">
        <v>202</v>
      </c>
      <c r="AT344" s="157" t="s">
        <v>197</v>
      </c>
      <c r="AU344" s="157" t="s">
        <v>109</v>
      </c>
      <c r="AY344" s="20" t="s">
        <v>195</v>
      </c>
      <c r="BE344" s="158">
        <f>IF(N344="základní",J344,0)</f>
        <v>0</v>
      </c>
      <c r="BF344" s="158">
        <f>IF(N344="snížená",J344,0)</f>
        <v>0</v>
      </c>
      <c r="BG344" s="158">
        <f>IF(N344="zákl. přenesená",J344,0)</f>
        <v>0</v>
      </c>
      <c r="BH344" s="158">
        <f>IF(N344="sníž. přenesená",J344,0)</f>
        <v>0</v>
      </c>
      <c r="BI344" s="158">
        <f>IF(N344="nulová",J344,0)</f>
        <v>0</v>
      </c>
      <c r="BJ344" s="20" t="s">
        <v>79</v>
      </c>
      <c r="BK344" s="158">
        <f>ROUND(I344*H344,2)</f>
        <v>0</v>
      </c>
      <c r="BL344" s="20" t="s">
        <v>202</v>
      </c>
      <c r="BM344" s="157" t="s">
        <v>2835</v>
      </c>
    </row>
    <row r="345" spans="1:65" s="2" customFormat="1" ht="14.45" customHeight="1">
      <c r="A345" s="35"/>
      <c r="B345" s="145"/>
      <c r="C345" s="146" t="s">
        <v>1857</v>
      </c>
      <c r="D345" s="146" t="s">
        <v>197</v>
      </c>
      <c r="E345" s="147" t="s">
        <v>7988</v>
      </c>
      <c r="F345" s="148" t="s">
        <v>7989</v>
      </c>
      <c r="G345" s="149" t="s">
        <v>7681</v>
      </c>
      <c r="H345" s="150">
        <v>1</v>
      </c>
      <c r="I345" s="151"/>
      <c r="J345" s="152">
        <f>ROUND(I345*H345,2)</f>
        <v>0</v>
      </c>
      <c r="K345" s="148" t="s">
        <v>3</v>
      </c>
      <c r="L345" s="36"/>
      <c r="M345" s="153" t="s">
        <v>3</v>
      </c>
      <c r="N345" s="154" t="s">
        <v>43</v>
      </c>
      <c r="O345" s="56"/>
      <c r="P345" s="155">
        <f>O345*H345</f>
        <v>0</v>
      </c>
      <c r="Q345" s="155">
        <v>0</v>
      </c>
      <c r="R345" s="155">
        <f>Q345*H345</f>
        <v>0</v>
      </c>
      <c r="S345" s="155">
        <v>0</v>
      </c>
      <c r="T345" s="156">
        <f>S345*H345</f>
        <v>0</v>
      </c>
      <c r="U345" s="35"/>
      <c r="V345" s="35"/>
      <c r="W345" s="35"/>
      <c r="X345" s="35"/>
      <c r="Y345" s="35"/>
      <c r="Z345" s="35"/>
      <c r="AA345" s="35"/>
      <c r="AB345" s="35"/>
      <c r="AC345" s="35"/>
      <c r="AD345" s="35"/>
      <c r="AE345" s="35"/>
      <c r="AR345" s="157" t="s">
        <v>202</v>
      </c>
      <c r="AT345" s="157" t="s">
        <v>197</v>
      </c>
      <c r="AU345" s="157" t="s">
        <v>109</v>
      </c>
      <c r="AY345" s="20" t="s">
        <v>195</v>
      </c>
      <c r="BE345" s="158">
        <f>IF(N345="základní",J345,0)</f>
        <v>0</v>
      </c>
      <c r="BF345" s="158">
        <f>IF(N345="snížená",J345,0)</f>
        <v>0</v>
      </c>
      <c r="BG345" s="158">
        <f>IF(N345="zákl. přenesená",J345,0)</f>
        <v>0</v>
      </c>
      <c r="BH345" s="158">
        <f>IF(N345="sníž. přenesená",J345,0)</f>
        <v>0</v>
      </c>
      <c r="BI345" s="158">
        <f>IF(N345="nulová",J345,0)</f>
        <v>0</v>
      </c>
      <c r="BJ345" s="20" t="s">
        <v>79</v>
      </c>
      <c r="BK345" s="158">
        <f>ROUND(I345*H345,2)</f>
        <v>0</v>
      </c>
      <c r="BL345" s="20" t="s">
        <v>202</v>
      </c>
      <c r="BM345" s="157" t="s">
        <v>2846</v>
      </c>
    </row>
    <row r="346" spans="1:65" s="2" customFormat="1" ht="14.45" customHeight="1">
      <c r="A346" s="35"/>
      <c r="B346" s="145"/>
      <c r="C346" s="146" t="s">
        <v>1863</v>
      </c>
      <c r="D346" s="146" t="s">
        <v>197</v>
      </c>
      <c r="E346" s="147" t="s">
        <v>7904</v>
      </c>
      <c r="F346" s="148" t="s">
        <v>7707</v>
      </c>
      <c r="G346" s="149" t="s">
        <v>4995</v>
      </c>
      <c r="H346" s="150">
        <v>1</v>
      </c>
      <c r="I346" s="151"/>
      <c r="J346" s="152">
        <f>ROUND(I346*H346,2)</f>
        <v>0</v>
      </c>
      <c r="K346" s="148" t="s">
        <v>3</v>
      </c>
      <c r="L346" s="36"/>
      <c r="M346" s="153" t="s">
        <v>3</v>
      </c>
      <c r="N346" s="154" t="s">
        <v>43</v>
      </c>
      <c r="O346" s="56"/>
      <c r="P346" s="155">
        <f>O346*H346</f>
        <v>0</v>
      </c>
      <c r="Q346" s="155">
        <v>0</v>
      </c>
      <c r="R346" s="155">
        <f>Q346*H346</f>
        <v>0</v>
      </c>
      <c r="S346" s="155">
        <v>0</v>
      </c>
      <c r="T346" s="156">
        <f>S346*H346</f>
        <v>0</v>
      </c>
      <c r="U346" s="35"/>
      <c r="V346" s="35"/>
      <c r="W346" s="35"/>
      <c r="X346" s="35"/>
      <c r="Y346" s="35"/>
      <c r="Z346" s="35"/>
      <c r="AA346" s="35"/>
      <c r="AB346" s="35"/>
      <c r="AC346" s="35"/>
      <c r="AD346" s="35"/>
      <c r="AE346" s="35"/>
      <c r="AR346" s="157" t="s">
        <v>202</v>
      </c>
      <c r="AT346" s="157" t="s">
        <v>197</v>
      </c>
      <c r="AU346" s="157" t="s">
        <v>109</v>
      </c>
      <c r="AY346" s="20" t="s">
        <v>195</v>
      </c>
      <c r="BE346" s="158">
        <f>IF(N346="základní",J346,0)</f>
        <v>0</v>
      </c>
      <c r="BF346" s="158">
        <f>IF(N346="snížená",J346,0)</f>
        <v>0</v>
      </c>
      <c r="BG346" s="158">
        <f>IF(N346="zákl. přenesená",J346,0)</f>
        <v>0</v>
      </c>
      <c r="BH346" s="158">
        <f>IF(N346="sníž. přenesená",J346,0)</f>
        <v>0</v>
      </c>
      <c r="BI346" s="158">
        <f>IF(N346="nulová",J346,0)</f>
        <v>0</v>
      </c>
      <c r="BJ346" s="20" t="s">
        <v>79</v>
      </c>
      <c r="BK346" s="158">
        <f>ROUND(I346*H346,2)</f>
        <v>0</v>
      </c>
      <c r="BL346" s="20" t="s">
        <v>202</v>
      </c>
      <c r="BM346" s="157" t="s">
        <v>2862</v>
      </c>
    </row>
    <row r="347" spans="1:65" s="2" customFormat="1" ht="14.45" customHeight="1">
      <c r="A347" s="35"/>
      <c r="B347" s="145"/>
      <c r="C347" s="146" t="s">
        <v>1869</v>
      </c>
      <c r="D347" s="146" t="s">
        <v>197</v>
      </c>
      <c r="E347" s="147" t="s">
        <v>8006</v>
      </c>
      <c r="F347" s="148" t="s">
        <v>7965</v>
      </c>
      <c r="G347" s="149" t="s">
        <v>4995</v>
      </c>
      <c r="H347" s="150">
        <v>1</v>
      </c>
      <c r="I347" s="151"/>
      <c r="J347" s="152">
        <f>ROUND(I347*H347,2)</f>
        <v>0</v>
      </c>
      <c r="K347" s="148" t="s">
        <v>3</v>
      </c>
      <c r="L347" s="36"/>
      <c r="M347" s="153" t="s">
        <v>3</v>
      </c>
      <c r="N347" s="154" t="s">
        <v>43</v>
      </c>
      <c r="O347" s="56"/>
      <c r="P347" s="155">
        <f>O347*H347</f>
        <v>0</v>
      </c>
      <c r="Q347" s="155">
        <v>0</v>
      </c>
      <c r="R347" s="155">
        <f>Q347*H347</f>
        <v>0</v>
      </c>
      <c r="S347" s="155">
        <v>0</v>
      </c>
      <c r="T347" s="156">
        <f>S347*H347</f>
        <v>0</v>
      </c>
      <c r="U347" s="35"/>
      <c r="V347" s="35"/>
      <c r="W347" s="35"/>
      <c r="X347" s="35"/>
      <c r="Y347" s="35"/>
      <c r="Z347" s="35"/>
      <c r="AA347" s="35"/>
      <c r="AB347" s="35"/>
      <c r="AC347" s="35"/>
      <c r="AD347" s="35"/>
      <c r="AE347" s="35"/>
      <c r="AR347" s="157" t="s">
        <v>202</v>
      </c>
      <c r="AT347" s="157" t="s">
        <v>197</v>
      </c>
      <c r="AU347" s="157" t="s">
        <v>109</v>
      </c>
      <c r="AY347" s="20" t="s">
        <v>195</v>
      </c>
      <c r="BE347" s="158">
        <f>IF(N347="základní",J347,0)</f>
        <v>0</v>
      </c>
      <c r="BF347" s="158">
        <f>IF(N347="snížená",J347,0)</f>
        <v>0</v>
      </c>
      <c r="BG347" s="158">
        <f>IF(N347="zákl. přenesená",J347,0)</f>
        <v>0</v>
      </c>
      <c r="BH347" s="158">
        <f>IF(N347="sníž. přenesená",J347,0)</f>
        <v>0</v>
      </c>
      <c r="BI347" s="158">
        <f>IF(N347="nulová",J347,0)</f>
        <v>0</v>
      </c>
      <c r="BJ347" s="20" t="s">
        <v>79</v>
      </c>
      <c r="BK347" s="158">
        <f>ROUND(I347*H347,2)</f>
        <v>0</v>
      </c>
      <c r="BL347" s="20" t="s">
        <v>202</v>
      </c>
      <c r="BM347" s="157" t="s">
        <v>2875</v>
      </c>
    </row>
    <row r="348" spans="1:65" s="12" customFormat="1" ht="20.85" customHeight="1">
      <c r="B348" s="132"/>
      <c r="D348" s="133" t="s">
        <v>71</v>
      </c>
      <c r="E348" s="143" t="s">
        <v>5278</v>
      </c>
      <c r="F348" s="143" t="s">
        <v>8007</v>
      </c>
      <c r="I348" s="135"/>
      <c r="J348" s="144">
        <f>BK348</f>
        <v>0</v>
      </c>
      <c r="L348" s="132"/>
      <c r="M348" s="137"/>
      <c r="N348" s="138"/>
      <c r="O348" s="138"/>
      <c r="P348" s="139">
        <f>SUM(P349:P352)</f>
        <v>0</v>
      </c>
      <c r="Q348" s="138"/>
      <c r="R348" s="139">
        <f>SUM(R349:R352)</f>
        <v>0</v>
      </c>
      <c r="S348" s="138"/>
      <c r="T348" s="140">
        <f>SUM(T349:T352)</f>
        <v>0</v>
      </c>
      <c r="AR348" s="133" t="s">
        <v>79</v>
      </c>
      <c r="AT348" s="141" t="s">
        <v>71</v>
      </c>
      <c r="AU348" s="141" t="s">
        <v>81</v>
      </c>
      <c r="AY348" s="133" t="s">
        <v>195</v>
      </c>
      <c r="BK348" s="142">
        <f>SUM(BK349:BK352)</f>
        <v>0</v>
      </c>
    </row>
    <row r="349" spans="1:65" s="2" customFormat="1" ht="14.45" customHeight="1">
      <c r="A349" s="35"/>
      <c r="B349" s="145"/>
      <c r="C349" s="146" t="s">
        <v>1873</v>
      </c>
      <c r="D349" s="146" t="s">
        <v>197</v>
      </c>
      <c r="E349" s="147" t="s">
        <v>8008</v>
      </c>
      <c r="F349" s="148" t="s">
        <v>8009</v>
      </c>
      <c r="G349" s="149" t="s">
        <v>4903</v>
      </c>
      <c r="H349" s="150">
        <v>12</v>
      </c>
      <c r="I349" s="151"/>
      <c r="J349" s="152">
        <f>ROUND(I349*H349,2)</f>
        <v>0</v>
      </c>
      <c r="K349" s="148" t="s">
        <v>3</v>
      </c>
      <c r="L349" s="36"/>
      <c r="M349" s="153" t="s">
        <v>3</v>
      </c>
      <c r="N349" s="154" t="s">
        <v>43</v>
      </c>
      <c r="O349" s="56"/>
      <c r="P349" s="155">
        <f>O349*H349</f>
        <v>0</v>
      </c>
      <c r="Q349" s="155">
        <v>0</v>
      </c>
      <c r="R349" s="155">
        <f>Q349*H349</f>
        <v>0</v>
      </c>
      <c r="S349" s="155">
        <v>0</v>
      </c>
      <c r="T349" s="156">
        <f>S349*H349</f>
        <v>0</v>
      </c>
      <c r="U349" s="35"/>
      <c r="V349" s="35"/>
      <c r="W349" s="35"/>
      <c r="X349" s="35"/>
      <c r="Y349" s="35"/>
      <c r="Z349" s="35"/>
      <c r="AA349" s="35"/>
      <c r="AB349" s="35"/>
      <c r="AC349" s="35"/>
      <c r="AD349" s="35"/>
      <c r="AE349" s="35"/>
      <c r="AR349" s="157" t="s">
        <v>202</v>
      </c>
      <c r="AT349" s="157" t="s">
        <v>197</v>
      </c>
      <c r="AU349" s="157" t="s">
        <v>109</v>
      </c>
      <c r="AY349" s="20" t="s">
        <v>195</v>
      </c>
      <c r="BE349" s="158">
        <f>IF(N349="základní",J349,0)</f>
        <v>0</v>
      </c>
      <c r="BF349" s="158">
        <f>IF(N349="snížená",J349,0)</f>
        <v>0</v>
      </c>
      <c r="BG349" s="158">
        <f>IF(N349="zákl. přenesená",J349,0)</f>
        <v>0</v>
      </c>
      <c r="BH349" s="158">
        <f>IF(N349="sníž. přenesená",J349,0)</f>
        <v>0</v>
      </c>
      <c r="BI349" s="158">
        <f>IF(N349="nulová",J349,0)</f>
        <v>0</v>
      </c>
      <c r="BJ349" s="20" t="s">
        <v>79</v>
      </c>
      <c r="BK349" s="158">
        <f>ROUND(I349*H349,2)</f>
        <v>0</v>
      </c>
      <c r="BL349" s="20" t="s">
        <v>202</v>
      </c>
      <c r="BM349" s="157" t="s">
        <v>2888</v>
      </c>
    </row>
    <row r="350" spans="1:65" s="2" customFormat="1" ht="14.45" customHeight="1">
      <c r="A350" s="35"/>
      <c r="B350" s="145"/>
      <c r="C350" s="146" t="s">
        <v>1877</v>
      </c>
      <c r="D350" s="146" t="s">
        <v>197</v>
      </c>
      <c r="E350" s="147" t="s">
        <v>8010</v>
      </c>
      <c r="F350" s="148" t="s">
        <v>8011</v>
      </c>
      <c r="G350" s="149" t="s">
        <v>7688</v>
      </c>
      <c r="H350" s="150">
        <v>5</v>
      </c>
      <c r="I350" s="151"/>
      <c r="J350" s="152">
        <f>ROUND(I350*H350,2)</f>
        <v>0</v>
      </c>
      <c r="K350" s="148" t="s">
        <v>3</v>
      </c>
      <c r="L350" s="36"/>
      <c r="M350" s="153" t="s">
        <v>3</v>
      </c>
      <c r="N350" s="154" t="s">
        <v>43</v>
      </c>
      <c r="O350" s="56"/>
      <c r="P350" s="155">
        <f>O350*H350</f>
        <v>0</v>
      </c>
      <c r="Q350" s="155">
        <v>0</v>
      </c>
      <c r="R350" s="155">
        <f>Q350*H350</f>
        <v>0</v>
      </c>
      <c r="S350" s="155">
        <v>0</v>
      </c>
      <c r="T350" s="156">
        <f>S350*H350</f>
        <v>0</v>
      </c>
      <c r="U350" s="35"/>
      <c r="V350" s="35"/>
      <c r="W350" s="35"/>
      <c r="X350" s="35"/>
      <c r="Y350" s="35"/>
      <c r="Z350" s="35"/>
      <c r="AA350" s="35"/>
      <c r="AB350" s="35"/>
      <c r="AC350" s="35"/>
      <c r="AD350" s="35"/>
      <c r="AE350" s="35"/>
      <c r="AR350" s="157" t="s">
        <v>202</v>
      </c>
      <c r="AT350" s="157" t="s">
        <v>197</v>
      </c>
      <c r="AU350" s="157" t="s">
        <v>109</v>
      </c>
      <c r="AY350" s="20" t="s">
        <v>195</v>
      </c>
      <c r="BE350" s="158">
        <f>IF(N350="základní",J350,0)</f>
        <v>0</v>
      </c>
      <c r="BF350" s="158">
        <f>IF(N350="snížená",J350,0)</f>
        <v>0</v>
      </c>
      <c r="BG350" s="158">
        <f>IF(N350="zákl. přenesená",J350,0)</f>
        <v>0</v>
      </c>
      <c r="BH350" s="158">
        <f>IF(N350="sníž. přenesená",J350,0)</f>
        <v>0</v>
      </c>
      <c r="BI350" s="158">
        <f>IF(N350="nulová",J350,0)</f>
        <v>0</v>
      </c>
      <c r="BJ350" s="20" t="s">
        <v>79</v>
      </c>
      <c r="BK350" s="158">
        <f>ROUND(I350*H350,2)</f>
        <v>0</v>
      </c>
      <c r="BL350" s="20" t="s">
        <v>202</v>
      </c>
      <c r="BM350" s="157" t="s">
        <v>2899</v>
      </c>
    </row>
    <row r="351" spans="1:65" s="2" customFormat="1" ht="14.45" customHeight="1">
      <c r="A351" s="35"/>
      <c r="B351" s="145"/>
      <c r="C351" s="146" t="s">
        <v>1881</v>
      </c>
      <c r="D351" s="146" t="s">
        <v>197</v>
      </c>
      <c r="E351" s="147" t="s">
        <v>8012</v>
      </c>
      <c r="F351" s="148" t="s">
        <v>7707</v>
      </c>
      <c r="G351" s="149" t="s">
        <v>4995</v>
      </c>
      <c r="H351" s="150">
        <v>1</v>
      </c>
      <c r="I351" s="151"/>
      <c r="J351" s="152">
        <f>ROUND(I351*H351,2)</f>
        <v>0</v>
      </c>
      <c r="K351" s="148" t="s">
        <v>3</v>
      </c>
      <c r="L351" s="36"/>
      <c r="M351" s="153" t="s">
        <v>3</v>
      </c>
      <c r="N351" s="154" t="s">
        <v>43</v>
      </c>
      <c r="O351" s="56"/>
      <c r="P351" s="155">
        <f>O351*H351</f>
        <v>0</v>
      </c>
      <c r="Q351" s="155">
        <v>0</v>
      </c>
      <c r="R351" s="155">
        <f>Q351*H351</f>
        <v>0</v>
      </c>
      <c r="S351" s="155">
        <v>0</v>
      </c>
      <c r="T351" s="156">
        <f>S351*H351</f>
        <v>0</v>
      </c>
      <c r="U351" s="35"/>
      <c r="V351" s="35"/>
      <c r="W351" s="35"/>
      <c r="X351" s="35"/>
      <c r="Y351" s="35"/>
      <c r="Z351" s="35"/>
      <c r="AA351" s="35"/>
      <c r="AB351" s="35"/>
      <c r="AC351" s="35"/>
      <c r="AD351" s="35"/>
      <c r="AE351" s="35"/>
      <c r="AR351" s="157" t="s">
        <v>202</v>
      </c>
      <c r="AT351" s="157" t="s">
        <v>197</v>
      </c>
      <c r="AU351" s="157" t="s">
        <v>109</v>
      </c>
      <c r="AY351" s="20" t="s">
        <v>195</v>
      </c>
      <c r="BE351" s="158">
        <f>IF(N351="základní",J351,0)</f>
        <v>0</v>
      </c>
      <c r="BF351" s="158">
        <f>IF(N351="snížená",J351,0)</f>
        <v>0</v>
      </c>
      <c r="BG351" s="158">
        <f>IF(N351="zákl. přenesená",J351,0)</f>
        <v>0</v>
      </c>
      <c r="BH351" s="158">
        <f>IF(N351="sníž. přenesená",J351,0)</f>
        <v>0</v>
      </c>
      <c r="BI351" s="158">
        <f>IF(N351="nulová",J351,0)</f>
        <v>0</v>
      </c>
      <c r="BJ351" s="20" t="s">
        <v>79</v>
      </c>
      <c r="BK351" s="158">
        <f>ROUND(I351*H351,2)</f>
        <v>0</v>
      </c>
      <c r="BL351" s="20" t="s">
        <v>202</v>
      </c>
      <c r="BM351" s="157" t="s">
        <v>2908</v>
      </c>
    </row>
    <row r="352" spans="1:65" s="2" customFormat="1" ht="14.45" customHeight="1">
      <c r="A352" s="35"/>
      <c r="B352" s="145"/>
      <c r="C352" s="146" t="s">
        <v>1885</v>
      </c>
      <c r="D352" s="146" t="s">
        <v>197</v>
      </c>
      <c r="E352" s="147" t="s">
        <v>8013</v>
      </c>
      <c r="F352" s="148" t="s">
        <v>7965</v>
      </c>
      <c r="G352" s="149" t="s">
        <v>4995</v>
      </c>
      <c r="H352" s="150">
        <v>1</v>
      </c>
      <c r="I352" s="151"/>
      <c r="J352" s="152">
        <f>ROUND(I352*H352,2)</f>
        <v>0</v>
      </c>
      <c r="K352" s="148" t="s">
        <v>3</v>
      </c>
      <c r="L352" s="36"/>
      <c r="M352" s="153" t="s">
        <v>3</v>
      </c>
      <c r="N352" s="154" t="s">
        <v>43</v>
      </c>
      <c r="O352" s="56"/>
      <c r="P352" s="155">
        <f>O352*H352</f>
        <v>0</v>
      </c>
      <c r="Q352" s="155">
        <v>0</v>
      </c>
      <c r="R352" s="155">
        <f>Q352*H352</f>
        <v>0</v>
      </c>
      <c r="S352" s="155">
        <v>0</v>
      </c>
      <c r="T352" s="156">
        <f>S352*H352</f>
        <v>0</v>
      </c>
      <c r="U352" s="35"/>
      <c r="V352" s="35"/>
      <c r="W352" s="35"/>
      <c r="X352" s="35"/>
      <c r="Y352" s="35"/>
      <c r="Z352" s="35"/>
      <c r="AA352" s="35"/>
      <c r="AB352" s="35"/>
      <c r="AC352" s="35"/>
      <c r="AD352" s="35"/>
      <c r="AE352" s="35"/>
      <c r="AR352" s="157" t="s">
        <v>202</v>
      </c>
      <c r="AT352" s="157" t="s">
        <v>197</v>
      </c>
      <c r="AU352" s="157" t="s">
        <v>109</v>
      </c>
      <c r="AY352" s="20" t="s">
        <v>195</v>
      </c>
      <c r="BE352" s="158">
        <f>IF(N352="základní",J352,0)</f>
        <v>0</v>
      </c>
      <c r="BF352" s="158">
        <f>IF(N352="snížená",J352,0)</f>
        <v>0</v>
      </c>
      <c r="BG352" s="158">
        <f>IF(N352="zákl. přenesená",J352,0)</f>
        <v>0</v>
      </c>
      <c r="BH352" s="158">
        <f>IF(N352="sníž. přenesená",J352,0)</f>
        <v>0</v>
      </c>
      <c r="BI352" s="158">
        <f>IF(N352="nulová",J352,0)</f>
        <v>0</v>
      </c>
      <c r="BJ352" s="20" t="s">
        <v>79</v>
      </c>
      <c r="BK352" s="158">
        <f>ROUND(I352*H352,2)</f>
        <v>0</v>
      </c>
      <c r="BL352" s="20" t="s">
        <v>202</v>
      </c>
      <c r="BM352" s="157" t="s">
        <v>2919</v>
      </c>
    </row>
    <row r="353" spans="1:65" s="12" customFormat="1" ht="20.85" customHeight="1">
      <c r="B353" s="132"/>
      <c r="D353" s="133" t="s">
        <v>71</v>
      </c>
      <c r="E353" s="143" t="s">
        <v>5296</v>
      </c>
      <c r="F353" s="143" t="s">
        <v>8014</v>
      </c>
      <c r="I353" s="135"/>
      <c r="J353" s="144">
        <f>BK353</f>
        <v>0</v>
      </c>
      <c r="L353" s="132"/>
      <c r="M353" s="137"/>
      <c r="N353" s="138"/>
      <c r="O353" s="138"/>
      <c r="P353" s="139">
        <f>SUM(P354:P362)</f>
        <v>0</v>
      </c>
      <c r="Q353" s="138"/>
      <c r="R353" s="139">
        <f>SUM(R354:R362)</f>
        <v>0</v>
      </c>
      <c r="S353" s="138"/>
      <c r="T353" s="140">
        <f>SUM(T354:T362)</f>
        <v>0</v>
      </c>
      <c r="AR353" s="133" t="s">
        <v>79</v>
      </c>
      <c r="AT353" s="141" t="s">
        <v>71</v>
      </c>
      <c r="AU353" s="141" t="s">
        <v>81</v>
      </c>
      <c r="AY353" s="133" t="s">
        <v>195</v>
      </c>
      <c r="BK353" s="142">
        <f>SUM(BK354:BK362)</f>
        <v>0</v>
      </c>
    </row>
    <row r="354" spans="1:65" s="2" customFormat="1" ht="24.2" customHeight="1">
      <c r="A354" s="35"/>
      <c r="B354" s="145"/>
      <c r="C354" s="146" t="s">
        <v>1889</v>
      </c>
      <c r="D354" s="146" t="s">
        <v>197</v>
      </c>
      <c r="E354" s="147" t="s">
        <v>8015</v>
      </c>
      <c r="F354" s="148" t="s">
        <v>7968</v>
      </c>
      <c r="G354" s="149" t="s">
        <v>4903</v>
      </c>
      <c r="H354" s="150">
        <v>4</v>
      </c>
      <c r="I354" s="151"/>
      <c r="J354" s="152">
        <f>ROUND(I354*H354,2)</f>
        <v>0</v>
      </c>
      <c r="K354" s="148" t="s">
        <v>3</v>
      </c>
      <c r="L354" s="36"/>
      <c r="M354" s="153" t="s">
        <v>3</v>
      </c>
      <c r="N354" s="154" t="s">
        <v>43</v>
      </c>
      <c r="O354" s="56"/>
      <c r="P354" s="155">
        <f>O354*H354</f>
        <v>0</v>
      </c>
      <c r="Q354" s="155">
        <v>0</v>
      </c>
      <c r="R354" s="155">
        <f>Q354*H354</f>
        <v>0</v>
      </c>
      <c r="S354" s="155">
        <v>0</v>
      </c>
      <c r="T354" s="156">
        <f>S354*H354</f>
        <v>0</v>
      </c>
      <c r="U354" s="35"/>
      <c r="V354" s="35"/>
      <c r="W354" s="35"/>
      <c r="X354" s="35"/>
      <c r="Y354" s="35"/>
      <c r="Z354" s="35"/>
      <c r="AA354" s="35"/>
      <c r="AB354" s="35"/>
      <c r="AC354" s="35"/>
      <c r="AD354" s="35"/>
      <c r="AE354" s="35"/>
      <c r="AR354" s="157" t="s">
        <v>202</v>
      </c>
      <c r="AT354" s="157" t="s">
        <v>197</v>
      </c>
      <c r="AU354" s="157" t="s">
        <v>109</v>
      </c>
      <c r="AY354" s="20" t="s">
        <v>195</v>
      </c>
      <c r="BE354" s="158">
        <f>IF(N354="základní",J354,0)</f>
        <v>0</v>
      </c>
      <c r="BF354" s="158">
        <f>IF(N354="snížená",J354,0)</f>
        <v>0</v>
      </c>
      <c r="BG354" s="158">
        <f>IF(N354="zákl. přenesená",J354,0)</f>
        <v>0</v>
      </c>
      <c r="BH354" s="158">
        <f>IF(N354="sníž. přenesená",J354,0)</f>
        <v>0</v>
      </c>
      <c r="BI354" s="158">
        <f>IF(N354="nulová",J354,0)</f>
        <v>0</v>
      </c>
      <c r="BJ354" s="20" t="s">
        <v>79</v>
      </c>
      <c r="BK354" s="158">
        <f>ROUND(I354*H354,2)</f>
        <v>0</v>
      </c>
      <c r="BL354" s="20" t="s">
        <v>202</v>
      </c>
      <c r="BM354" s="157" t="s">
        <v>2929</v>
      </c>
    </row>
    <row r="355" spans="1:65" s="2" customFormat="1" ht="29.25">
      <c r="A355" s="35"/>
      <c r="B355" s="36"/>
      <c r="C355" s="35"/>
      <c r="D355" s="159" t="s">
        <v>5137</v>
      </c>
      <c r="E355" s="35"/>
      <c r="F355" s="160" t="s">
        <v>7969</v>
      </c>
      <c r="G355" s="35"/>
      <c r="H355" s="35"/>
      <c r="I355" s="161"/>
      <c r="J355" s="35"/>
      <c r="K355" s="35"/>
      <c r="L355" s="36"/>
      <c r="M355" s="162"/>
      <c r="N355" s="163"/>
      <c r="O355" s="56"/>
      <c r="P355" s="56"/>
      <c r="Q355" s="56"/>
      <c r="R355" s="56"/>
      <c r="S355" s="56"/>
      <c r="T355" s="57"/>
      <c r="U355" s="35"/>
      <c r="V355" s="35"/>
      <c r="W355" s="35"/>
      <c r="X355" s="35"/>
      <c r="Y355" s="35"/>
      <c r="Z355" s="35"/>
      <c r="AA355" s="35"/>
      <c r="AB355" s="35"/>
      <c r="AC355" s="35"/>
      <c r="AD355" s="35"/>
      <c r="AE355" s="35"/>
      <c r="AT355" s="20" t="s">
        <v>5137</v>
      </c>
      <c r="AU355" s="20" t="s">
        <v>109</v>
      </c>
    </row>
    <row r="356" spans="1:65" s="2" customFormat="1" ht="14.45" customHeight="1">
      <c r="A356" s="35"/>
      <c r="B356" s="145"/>
      <c r="C356" s="146" t="s">
        <v>1893</v>
      </c>
      <c r="D356" s="146" t="s">
        <v>197</v>
      </c>
      <c r="E356" s="147" t="s">
        <v>7973</v>
      </c>
      <c r="F356" s="148" t="s">
        <v>7974</v>
      </c>
      <c r="G356" s="149" t="s">
        <v>4903</v>
      </c>
      <c r="H356" s="150">
        <v>4</v>
      </c>
      <c r="I356" s="151"/>
      <c r="J356" s="152">
        <f t="shared" ref="J356:J362" si="120">ROUND(I356*H356,2)</f>
        <v>0</v>
      </c>
      <c r="K356" s="148" t="s">
        <v>3</v>
      </c>
      <c r="L356" s="36"/>
      <c r="M356" s="153" t="s">
        <v>3</v>
      </c>
      <c r="N356" s="154" t="s">
        <v>43</v>
      </c>
      <c r="O356" s="56"/>
      <c r="P356" s="155">
        <f t="shared" ref="P356:P362" si="121">O356*H356</f>
        <v>0</v>
      </c>
      <c r="Q356" s="155">
        <v>0</v>
      </c>
      <c r="R356" s="155">
        <f t="shared" ref="R356:R362" si="122">Q356*H356</f>
        <v>0</v>
      </c>
      <c r="S356" s="155">
        <v>0</v>
      </c>
      <c r="T356" s="156">
        <f t="shared" ref="T356:T362" si="123">S356*H356</f>
        <v>0</v>
      </c>
      <c r="U356" s="35"/>
      <c r="V356" s="35"/>
      <c r="W356" s="35"/>
      <c r="X356" s="35"/>
      <c r="Y356" s="35"/>
      <c r="Z356" s="35"/>
      <c r="AA356" s="35"/>
      <c r="AB356" s="35"/>
      <c r="AC356" s="35"/>
      <c r="AD356" s="35"/>
      <c r="AE356" s="35"/>
      <c r="AR356" s="157" t="s">
        <v>202</v>
      </c>
      <c r="AT356" s="157" t="s">
        <v>197</v>
      </c>
      <c r="AU356" s="157" t="s">
        <v>109</v>
      </c>
      <c r="AY356" s="20" t="s">
        <v>195</v>
      </c>
      <c r="BE356" s="158">
        <f t="shared" ref="BE356:BE362" si="124">IF(N356="základní",J356,0)</f>
        <v>0</v>
      </c>
      <c r="BF356" s="158">
        <f t="shared" ref="BF356:BF362" si="125">IF(N356="snížená",J356,0)</f>
        <v>0</v>
      </c>
      <c r="BG356" s="158">
        <f t="shared" ref="BG356:BG362" si="126">IF(N356="zákl. přenesená",J356,0)</f>
        <v>0</v>
      </c>
      <c r="BH356" s="158">
        <f t="shared" ref="BH356:BH362" si="127">IF(N356="sníž. přenesená",J356,0)</f>
        <v>0</v>
      </c>
      <c r="BI356" s="158">
        <f t="shared" ref="BI356:BI362" si="128">IF(N356="nulová",J356,0)</f>
        <v>0</v>
      </c>
      <c r="BJ356" s="20" t="s">
        <v>79</v>
      </c>
      <c r="BK356" s="158">
        <f t="shared" ref="BK356:BK362" si="129">ROUND(I356*H356,2)</f>
        <v>0</v>
      </c>
      <c r="BL356" s="20" t="s">
        <v>202</v>
      </c>
      <c r="BM356" s="157" t="s">
        <v>2939</v>
      </c>
    </row>
    <row r="357" spans="1:65" s="2" customFormat="1" ht="14.45" customHeight="1">
      <c r="A357" s="35"/>
      <c r="B357" s="145"/>
      <c r="C357" s="146" t="s">
        <v>1897</v>
      </c>
      <c r="D357" s="146" t="s">
        <v>197</v>
      </c>
      <c r="E357" s="147" t="s">
        <v>7975</v>
      </c>
      <c r="F357" s="148" t="s">
        <v>7976</v>
      </c>
      <c r="G357" s="149" t="s">
        <v>4903</v>
      </c>
      <c r="H357" s="150">
        <v>1</v>
      </c>
      <c r="I357" s="151"/>
      <c r="J357" s="152">
        <f t="shared" si="120"/>
        <v>0</v>
      </c>
      <c r="K357" s="148" t="s">
        <v>3</v>
      </c>
      <c r="L357" s="36"/>
      <c r="M357" s="153" t="s">
        <v>3</v>
      </c>
      <c r="N357" s="154" t="s">
        <v>43</v>
      </c>
      <c r="O357" s="56"/>
      <c r="P357" s="155">
        <f t="shared" si="121"/>
        <v>0</v>
      </c>
      <c r="Q357" s="155">
        <v>0</v>
      </c>
      <c r="R357" s="155">
        <f t="shared" si="122"/>
        <v>0</v>
      </c>
      <c r="S357" s="155">
        <v>0</v>
      </c>
      <c r="T357" s="156">
        <f t="shared" si="123"/>
        <v>0</v>
      </c>
      <c r="U357" s="35"/>
      <c r="V357" s="35"/>
      <c r="W357" s="35"/>
      <c r="X357" s="35"/>
      <c r="Y357" s="35"/>
      <c r="Z357" s="35"/>
      <c r="AA357" s="35"/>
      <c r="AB357" s="35"/>
      <c r="AC357" s="35"/>
      <c r="AD357" s="35"/>
      <c r="AE357" s="35"/>
      <c r="AR357" s="157" t="s">
        <v>202</v>
      </c>
      <c r="AT357" s="157" t="s">
        <v>197</v>
      </c>
      <c r="AU357" s="157" t="s">
        <v>109</v>
      </c>
      <c r="AY357" s="20" t="s">
        <v>195</v>
      </c>
      <c r="BE357" s="158">
        <f t="shared" si="124"/>
        <v>0</v>
      </c>
      <c r="BF357" s="158">
        <f t="shared" si="125"/>
        <v>0</v>
      </c>
      <c r="BG357" s="158">
        <f t="shared" si="126"/>
        <v>0</v>
      </c>
      <c r="BH357" s="158">
        <f t="shared" si="127"/>
        <v>0</v>
      </c>
      <c r="BI357" s="158">
        <f t="shared" si="128"/>
        <v>0</v>
      </c>
      <c r="BJ357" s="20" t="s">
        <v>79</v>
      </c>
      <c r="BK357" s="158">
        <f t="shared" si="129"/>
        <v>0</v>
      </c>
      <c r="BL357" s="20" t="s">
        <v>202</v>
      </c>
      <c r="BM357" s="157" t="s">
        <v>2950</v>
      </c>
    </row>
    <row r="358" spans="1:65" s="2" customFormat="1" ht="14.45" customHeight="1">
      <c r="A358" s="35"/>
      <c r="B358" s="145"/>
      <c r="C358" s="146" t="s">
        <v>1902</v>
      </c>
      <c r="D358" s="146" t="s">
        <v>197</v>
      </c>
      <c r="E358" s="147" t="s">
        <v>7981</v>
      </c>
      <c r="F358" s="148" t="s">
        <v>7982</v>
      </c>
      <c r="G358" s="149" t="s">
        <v>7681</v>
      </c>
      <c r="H358" s="150">
        <v>4</v>
      </c>
      <c r="I358" s="151"/>
      <c r="J358" s="152">
        <f t="shared" si="120"/>
        <v>0</v>
      </c>
      <c r="K358" s="148" t="s">
        <v>3</v>
      </c>
      <c r="L358" s="36"/>
      <c r="M358" s="153" t="s">
        <v>3</v>
      </c>
      <c r="N358" s="154" t="s">
        <v>43</v>
      </c>
      <c r="O358" s="56"/>
      <c r="P358" s="155">
        <f t="shared" si="121"/>
        <v>0</v>
      </c>
      <c r="Q358" s="155">
        <v>0</v>
      </c>
      <c r="R358" s="155">
        <f t="shared" si="122"/>
        <v>0</v>
      </c>
      <c r="S358" s="155">
        <v>0</v>
      </c>
      <c r="T358" s="156">
        <f t="shared" si="123"/>
        <v>0</v>
      </c>
      <c r="U358" s="35"/>
      <c r="V358" s="35"/>
      <c r="W358" s="35"/>
      <c r="X358" s="35"/>
      <c r="Y358" s="35"/>
      <c r="Z358" s="35"/>
      <c r="AA358" s="35"/>
      <c r="AB358" s="35"/>
      <c r="AC358" s="35"/>
      <c r="AD358" s="35"/>
      <c r="AE358" s="35"/>
      <c r="AR358" s="157" t="s">
        <v>202</v>
      </c>
      <c r="AT358" s="157" t="s">
        <v>197</v>
      </c>
      <c r="AU358" s="157" t="s">
        <v>109</v>
      </c>
      <c r="AY358" s="20" t="s">
        <v>195</v>
      </c>
      <c r="BE358" s="158">
        <f t="shared" si="124"/>
        <v>0</v>
      </c>
      <c r="BF358" s="158">
        <f t="shared" si="125"/>
        <v>0</v>
      </c>
      <c r="BG358" s="158">
        <f t="shared" si="126"/>
        <v>0</v>
      </c>
      <c r="BH358" s="158">
        <f t="shared" si="127"/>
        <v>0</v>
      </c>
      <c r="BI358" s="158">
        <f t="shared" si="128"/>
        <v>0</v>
      </c>
      <c r="BJ358" s="20" t="s">
        <v>79</v>
      </c>
      <c r="BK358" s="158">
        <f t="shared" si="129"/>
        <v>0</v>
      </c>
      <c r="BL358" s="20" t="s">
        <v>202</v>
      </c>
      <c r="BM358" s="157" t="s">
        <v>2960</v>
      </c>
    </row>
    <row r="359" spans="1:65" s="2" customFormat="1" ht="14.45" customHeight="1">
      <c r="A359" s="35"/>
      <c r="B359" s="145"/>
      <c r="C359" s="146" t="s">
        <v>1907</v>
      </c>
      <c r="D359" s="146" t="s">
        <v>197</v>
      </c>
      <c r="E359" s="147" t="s">
        <v>8016</v>
      </c>
      <c r="F359" s="148" t="s">
        <v>7696</v>
      </c>
      <c r="G359" s="149" t="s">
        <v>7681</v>
      </c>
      <c r="H359" s="150">
        <v>6</v>
      </c>
      <c r="I359" s="151"/>
      <c r="J359" s="152">
        <f t="shared" si="120"/>
        <v>0</v>
      </c>
      <c r="K359" s="148" t="s">
        <v>3</v>
      </c>
      <c r="L359" s="36"/>
      <c r="M359" s="153" t="s">
        <v>3</v>
      </c>
      <c r="N359" s="154" t="s">
        <v>43</v>
      </c>
      <c r="O359" s="56"/>
      <c r="P359" s="155">
        <f t="shared" si="121"/>
        <v>0</v>
      </c>
      <c r="Q359" s="155">
        <v>0</v>
      </c>
      <c r="R359" s="155">
        <f t="shared" si="122"/>
        <v>0</v>
      </c>
      <c r="S359" s="155">
        <v>0</v>
      </c>
      <c r="T359" s="156">
        <f t="shared" si="123"/>
        <v>0</v>
      </c>
      <c r="U359" s="35"/>
      <c r="V359" s="35"/>
      <c r="W359" s="35"/>
      <c r="X359" s="35"/>
      <c r="Y359" s="35"/>
      <c r="Z359" s="35"/>
      <c r="AA359" s="35"/>
      <c r="AB359" s="35"/>
      <c r="AC359" s="35"/>
      <c r="AD359" s="35"/>
      <c r="AE359" s="35"/>
      <c r="AR359" s="157" t="s">
        <v>202</v>
      </c>
      <c r="AT359" s="157" t="s">
        <v>197</v>
      </c>
      <c r="AU359" s="157" t="s">
        <v>109</v>
      </c>
      <c r="AY359" s="20" t="s">
        <v>195</v>
      </c>
      <c r="BE359" s="158">
        <f t="shared" si="124"/>
        <v>0</v>
      </c>
      <c r="BF359" s="158">
        <f t="shared" si="125"/>
        <v>0</v>
      </c>
      <c r="BG359" s="158">
        <f t="shared" si="126"/>
        <v>0</v>
      </c>
      <c r="BH359" s="158">
        <f t="shared" si="127"/>
        <v>0</v>
      </c>
      <c r="BI359" s="158">
        <f t="shared" si="128"/>
        <v>0</v>
      </c>
      <c r="BJ359" s="20" t="s">
        <v>79</v>
      </c>
      <c r="BK359" s="158">
        <f t="shared" si="129"/>
        <v>0</v>
      </c>
      <c r="BL359" s="20" t="s">
        <v>202</v>
      </c>
      <c r="BM359" s="157" t="s">
        <v>2969</v>
      </c>
    </row>
    <row r="360" spans="1:65" s="2" customFormat="1" ht="14.45" customHeight="1">
      <c r="A360" s="35"/>
      <c r="B360" s="145"/>
      <c r="C360" s="146" t="s">
        <v>1912</v>
      </c>
      <c r="D360" s="146" t="s">
        <v>197</v>
      </c>
      <c r="E360" s="147" t="s">
        <v>7986</v>
      </c>
      <c r="F360" s="148" t="s">
        <v>7987</v>
      </c>
      <c r="G360" s="149" t="s">
        <v>7681</v>
      </c>
      <c r="H360" s="150">
        <v>6</v>
      </c>
      <c r="I360" s="151"/>
      <c r="J360" s="152">
        <f t="shared" si="120"/>
        <v>0</v>
      </c>
      <c r="K360" s="148" t="s">
        <v>3</v>
      </c>
      <c r="L360" s="36"/>
      <c r="M360" s="153" t="s">
        <v>3</v>
      </c>
      <c r="N360" s="154" t="s">
        <v>43</v>
      </c>
      <c r="O360" s="56"/>
      <c r="P360" s="155">
        <f t="shared" si="121"/>
        <v>0</v>
      </c>
      <c r="Q360" s="155">
        <v>0</v>
      </c>
      <c r="R360" s="155">
        <f t="shared" si="122"/>
        <v>0</v>
      </c>
      <c r="S360" s="155">
        <v>0</v>
      </c>
      <c r="T360" s="156">
        <f t="shared" si="123"/>
        <v>0</v>
      </c>
      <c r="U360" s="35"/>
      <c r="V360" s="35"/>
      <c r="W360" s="35"/>
      <c r="X360" s="35"/>
      <c r="Y360" s="35"/>
      <c r="Z360" s="35"/>
      <c r="AA360" s="35"/>
      <c r="AB360" s="35"/>
      <c r="AC360" s="35"/>
      <c r="AD360" s="35"/>
      <c r="AE360" s="35"/>
      <c r="AR360" s="157" t="s">
        <v>202</v>
      </c>
      <c r="AT360" s="157" t="s">
        <v>197</v>
      </c>
      <c r="AU360" s="157" t="s">
        <v>109</v>
      </c>
      <c r="AY360" s="20" t="s">
        <v>195</v>
      </c>
      <c r="BE360" s="158">
        <f t="shared" si="124"/>
        <v>0</v>
      </c>
      <c r="BF360" s="158">
        <f t="shared" si="125"/>
        <v>0</v>
      </c>
      <c r="BG360" s="158">
        <f t="shared" si="126"/>
        <v>0</v>
      </c>
      <c r="BH360" s="158">
        <f t="shared" si="127"/>
        <v>0</v>
      </c>
      <c r="BI360" s="158">
        <f t="shared" si="128"/>
        <v>0</v>
      </c>
      <c r="BJ360" s="20" t="s">
        <v>79</v>
      </c>
      <c r="BK360" s="158">
        <f t="shared" si="129"/>
        <v>0</v>
      </c>
      <c r="BL360" s="20" t="s">
        <v>202</v>
      </c>
      <c r="BM360" s="157" t="s">
        <v>2979</v>
      </c>
    </row>
    <row r="361" spans="1:65" s="2" customFormat="1" ht="14.45" customHeight="1">
      <c r="A361" s="35"/>
      <c r="B361" s="145"/>
      <c r="C361" s="146" t="s">
        <v>1916</v>
      </c>
      <c r="D361" s="146" t="s">
        <v>197</v>
      </c>
      <c r="E361" s="147" t="s">
        <v>7994</v>
      </c>
      <c r="F361" s="148" t="s">
        <v>7707</v>
      </c>
      <c r="G361" s="149" t="s">
        <v>4995</v>
      </c>
      <c r="H361" s="150">
        <v>1</v>
      </c>
      <c r="I361" s="151"/>
      <c r="J361" s="152">
        <f t="shared" si="120"/>
        <v>0</v>
      </c>
      <c r="K361" s="148" t="s">
        <v>3</v>
      </c>
      <c r="L361" s="36"/>
      <c r="M361" s="153" t="s">
        <v>3</v>
      </c>
      <c r="N361" s="154" t="s">
        <v>43</v>
      </c>
      <c r="O361" s="56"/>
      <c r="P361" s="155">
        <f t="shared" si="121"/>
        <v>0</v>
      </c>
      <c r="Q361" s="155">
        <v>0</v>
      </c>
      <c r="R361" s="155">
        <f t="shared" si="122"/>
        <v>0</v>
      </c>
      <c r="S361" s="155">
        <v>0</v>
      </c>
      <c r="T361" s="156">
        <f t="shared" si="123"/>
        <v>0</v>
      </c>
      <c r="U361" s="35"/>
      <c r="V361" s="35"/>
      <c r="W361" s="35"/>
      <c r="X361" s="35"/>
      <c r="Y361" s="35"/>
      <c r="Z361" s="35"/>
      <c r="AA361" s="35"/>
      <c r="AB361" s="35"/>
      <c r="AC361" s="35"/>
      <c r="AD361" s="35"/>
      <c r="AE361" s="35"/>
      <c r="AR361" s="157" t="s">
        <v>202</v>
      </c>
      <c r="AT361" s="157" t="s">
        <v>197</v>
      </c>
      <c r="AU361" s="157" t="s">
        <v>109</v>
      </c>
      <c r="AY361" s="20" t="s">
        <v>195</v>
      </c>
      <c r="BE361" s="158">
        <f t="shared" si="124"/>
        <v>0</v>
      </c>
      <c r="BF361" s="158">
        <f t="shared" si="125"/>
        <v>0</v>
      </c>
      <c r="BG361" s="158">
        <f t="shared" si="126"/>
        <v>0</v>
      </c>
      <c r="BH361" s="158">
        <f t="shared" si="127"/>
        <v>0</v>
      </c>
      <c r="BI361" s="158">
        <f t="shared" si="128"/>
        <v>0</v>
      </c>
      <c r="BJ361" s="20" t="s">
        <v>79</v>
      </c>
      <c r="BK361" s="158">
        <f t="shared" si="129"/>
        <v>0</v>
      </c>
      <c r="BL361" s="20" t="s">
        <v>202</v>
      </c>
      <c r="BM361" s="157" t="s">
        <v>2989</v>
      </c>
    </row>
    <row r="362" spans="1:65" s="2" customFormat="1" ht="14.45" customHeight="1">
      <c r="A362" s="35"/>
      <c r="B362" s="145"/>
      <c r="C362" s="146" t="s">
        <v>1920</v>
      </c>
      <c r="D362" s="146" t="s">
        <v>197</v>
      </c>
      <c r="E362" s="147" t="s">
        <v>7995</v>
      </c>
      <c r="F362" s="148" t="s">
        <v>7965</v>
      </c>
      <c r="G362" s="149" t="s">
        <v>4995</v>
      </c>
      <c r="H362" s="150">
        <v>1</v>
      </c>
      <c r="I362" s="151"/>
      <c r="J362" s="152">
        <f t="shared" si="120"/>
        <v>0</v>
      </c>
      <c r="K362" s="148" t="s">
        <v>3</v>
      </c>
      <c r="L362" s="36"/>
      <c r="M362" s="153" t="s">
        <v>3</v>
      </c>
      <c r="N362" s="154" t="s">
        <v>43</v>
      </c>
      <c r="O362" s="56"/>
      <c r="P362" s="155">
        <f t="shared" si="121"/>
        <v>0</v>
      </c>
      <c r="Q362" s="155">
        <v>0</v>
      </c>
      <c r="R362" s="155">
        <f t="shared" si="122"/>
        <v>0</v>
      </c>
      <c r="S362" s="155">
        <v>0</v>
      </c>
      <c r="T362" s="156">
        <f t="shared" si="123"/>
        <v>0</v>
      </c>
      <c r="U362" s="35"/>
      <c r="V362" s="35"/>
      <c r="W362" s="35"/>
      <c r="X362" s="35"/>
      <c r="Y362" s="35"/>
      <c r="Z362" s="35"/>
      <c r="AA362" s="35"/>
      <c r="AB362" s="35"/>
      <c r="AC362" s="35"/>
      <c r="AD362" s="35"/>
      <c r="AE362" s="35"/>
      <c r="AR362" s="157" t="s">
        <v>202</v>
      </c>
      <c r="AT362" s="157" t="s">
        <v>197</v>
      </c>
      <c r="AU362" s="157" t="s">
        <v>109</v>
      </c>
      <c r="AY362" s="20" t="s">
        <v>195</v>
      </c>
      <c r="BE362" s="158">
        <f t="shared" si="124"/>
        <v>0</v>
      </c>
      <c r="BF362" s="158">
        <f t="shared" si="125"/>
        <v>0</v>
      </c>
      <c r="BG362" s="158">
        <f t="shared" si="126"/>
        <v>0</v>
      </c>
      <c r="BH362" s="158">
        <f t="shared" si="127"/>
        <v>0</v>
      </c>
      <c r="BI362" s="158">
        <f t="shared" si="128"/>
        <v>0</v>
      </c>
      <c r="BJ362" s="20" t="s">
        <v>79</v>
      </c>
      <c r="BK362" s="158">
        <f t="shared" si="129"/>
        <v>0</v>
      </c>
      <c r="BL362" s="20" t="s">
        <v>202</v>
      </c>
      <c r="BM362" s="157" t="s">
        <v>3004</v>
      </c>
    </row>
    <row r="363" spans="1:65" s="12" customFormat="1" ht="20.85" customHeight="1">
      <c r="B363" s="132"/>
      <c r="D363" s="133" t="s">
        <v>71</v>
      </c>
      <c r="E363" s="143" t="s">
        <v>5307</v>
      </c>
      <c r="F363" s="143" t="s">
        <v>8017</v>
      </c>
      <c r="I363" s="135"/>
      <c r="J363" s="144">
        <f>BK363</f>
        <v>0</v>
      </c>
      <c r="L363" s="132"/>
      <c r="M363" s="137"/>
      <c r="N363" s="138"/>
      <c r="O363" s="138"/>
      <c r="P363" s="139">
        <f>SUM(P364:P373)</f>
        <v>0</v>
      </c>
      <c r="Q363" s="138"/>
      <c r="R363" s="139">
        <f>SUM(R364:R373)</f>
        <v>0</v>
      </c>
      <c r="S363" s="138"/>
      <c r="T363" s="140">
        <f>SUM(T364:T373)</f>
        <v>0</v>
      </c>
      <c r="AR363" s="133" t="s">
        <v>79</v>
      </c>
      <c r="AT363" s="141" t="s">
        <v>71</v>
      </c>
      <c r="AU363" s="141" t="s">
        <v>81</v>
      </c>
      <c r="AY363" s="133" t="s">
        <v>195</v>
      </c>
      <c r="BK363" s="142">
        <f>SUM(BK364:BK373)</f>
        <v>0</v>
      </c>
    </row>
    <row r="364" spans="1:65" s="2" customFormat="1" ht="24.2" customHeight="1">
      <c r="A364" s="35"/>
      <c r="B364" s="145"/>
      <c r="C364" s="146" t="s">
        <v>1924</v>
      </c>
      <c r="D364" s="146" t="s">
        <v>197</v>
      </c>
      <c r="E364" s="147" t="s">
        <v>8018</v>
      </c>
      <c r="F364" s="148" t="s">
        <v>8019</v>
      </c>
      <c r="G364" s="149" t="s">
        <v>4903</v>
      </c>
      <c r="H364" s="150">
        <v>1</v>
      </c>
      <c r="I364" s="151"/>
      <c r="J364" s="152">
        <f t="shared" ref="J364:J373" si="130">ROUND(I364*H364,2)</f>
        <v>0</v>
      </c>
      <c r="K364" s="148" t="s">
        <v>3</v>
      </c>
      <c r="L364" s="36"/>
      <c r="M364" s="153" t="s">
        <v>3</v>
      </c>
      <c r="N364" s="154" t="s">
        <v>43</v>
      </c>
      <c r="O364" s="56"/>
      <c r="P364" s="155">
        <f t="shared" ref="P364:P373" si="131">O364*H364</f>
        <v>0</v>
      </c>
      <c r="Q364" s="155">
        <v>0</v>
      </c>
      <c r="R364" s="155">
        <f t="shared" ref="R364:R373" si="132">Q364*H364</f>
        <v>0</v>
      </c>
      <c r="S364" s="155">
        <v>0</v>
      </c>
      <c r="T364" s="156">
        <f t="shared" ref="T364:T373" si="133">S364*H364</f>
        <v>0</v>
      </c>
      <c r="U364" s="35"/>
      <c r="V364" s="35"/>
      <c r="W364" s="35"/>
      <c r="X364" s="35"/>
      <c r="Y364" s="35"/>
      <c r="Z364" s="35"/>
      <c r="AA364" s="35"/>
      <c r="AB364" s="35"/>
      <c r="AC364" s="35"/>
      <c r="AD364" s="35"/>
      <c r="AE364" s="35"/>
      <c r="AR364" s="157" t="s">
        <v>202</v>
      </c>
      <c r="AT364" s="157" t="s">
        <v>197</v>
      </c>
      <c r="AU364" s="157" t="s">
        <v>109</v>
      </c>
      <c r="AY364" s="20" t="s">
        <v>195</v>
      </c>
      <c r="BE364" s="158">
        <f t="shared" ref="BE364:BE373" si="134">IF(N364="základní",J364,0)</f>
        <v>0</v>
      </c>
      <c r="BF364" s="158">
        <f t="shared" ref="BF364:BF373" si="135">IF(N364="snížená",J364,0)</f>
        <v>0</v>
      </c>
      <c r="BG364" s="158">
        <f t="shared" ref="BG364:BG373" si="136">IF(N364="zákl. přenesená",J364,0)</f>
        <v>0</v>
      </c>
      <c r="BH364" s="158">
        <f t="shared" ref="BH364:BH373" si="137">IF(N364="sníž. přenesená",J364,0)</f>
        <v>0</v>
      </c>
      <c r="BI364" s="158">
        <f t="shared" ref="BI364:BI373" si="138">IF(N364="nulová",J364,0)</f>
        <v>0</v>
      </c>
      <c r="BJ364" s="20" t="s">
        <v>79</v>
      </c>
      <c r="BK364" s="158">
        <f t="shared" ref="BK364:BK373" si="139">ROUND(I364*H364,2)</f>
        <v>0</v>
      </c>
      <c r="BL364" s="20" t="s">
        <v>202</v>
      </c>
      <c r="BM364" s="157" t="s">
        <v>8020</v>
      </c>
    </row>
    <row r="365" spans="1:65" s="2" customFormat="1" ht="24.2" customHeight="1">
      <c r="A365" s="35"/>
      <c r="B365" s="145"/>
      <c r="C365" s="146" t="s">
        <v>1929</v>
      </c>
      <c r="D365" s="146" t="s">
        <v>197</v>
      </c>
      <c r="E365" s="147" t="s">
        <v>8021</v>
      </c>
      <c r="F365" s="148" t="s">
        <v>8022</v>
      </c>
      <c r="G365" s="149" t="s">
        <v>4903</v>
      </c>
      <c r="H365" s="150">
        <v>1</v>
      </c>
      <c r="I365" s="151"/>
      <c r="J365" s="152">
        <f t="shared" si="130"/>
        <v>0</v>
      </c>
      <c r="K365" s="148" t="s">
        <v>3</v>
      </c>
      <c r="L365" s="36"/>
      <c r="M365" s="153" t="s">
        <v>3</v>
      </c>
      <c r="N365" s="154" t="s">
        <v>43</v>
      </c>
      <c r="O365" s="56"/>
      <c r="P365" s="155">
        <f t="shared" si="131"/>
        <v>0</v>
      </c>
      <c r="Q365" s="155">
        <v>0</v>
      </c>
      <c r="R365" s="155">
        <f t="shared" si="132"/>
        <v>0</v>
      </c>
      <c r="S365" s="155">
        <v>0</v>
      </c>
      <c r="T365" s="156">
        <f t="shared" si="133"/>
        <v>0</v>
      </c>
      <c r="U365" s="35"/>
      <c r="V365" s="35"/>
      <c r="W365" s="35"/>
      <c r="X365" s="35"/>
      <c r="Y365" s="35"/>
      <c r="Z365" s="35"/>
      <c r="AA365" s="35"/>
      <c r="AB365" s="35"/>
      <c r="AC365" s="35"/>
      <c r="AD365" s="35"/>
      <c r="AE365" s="35"/>
      <c r="AR365" s="157" t="s">
        <v>202</v>
      </c>
      <c r="AT365" s="157" t="s">
        <v>197</v>
      </c>
      <c r="AU365" s="157" t="s">
        <v>109</v>
      </c>
      <c r="AY365" s="20" t="s">
        <v>195</v>
      </c>
      <c r="BE365" s="158">
        <f t="shared" si="134"/>
        <v>0</v>
      </c>
      <c r="BF365" s="158">
        <f t="shared" si="135"/>
        <v>0</v>
      </c>
      <c r="BG365" s="158">
        <f t="shared" si="136"/>
        <v>0</v>
      </c>
      <c r="BH365" s="158">
        <f t="shared" si="137"/>
        <v>0</v>
      </c>
      <c r="BI365" s="158">
        <f t="shared" si="138"/>
        <v>0</v>
      </c>
      <c r="BJ365" s="20" t="s">
        <v>79</v>
      </c>
      <c r="BK365" s="158">
        <f t="shared" si="139"/>
        <v>0</v>
      </c>
      <c r="BL365" s="20" t="s">
        <v>202</v>
      </c>
      <c r="BM365" s="157" t="s">
        <v>8023</v>
      </c>
    </row>
    <row r="366" spans="1:65" s="2" customFormat="1" ht="24.2" customHeight="1">
      <c r="A366" s="35"/>
      <c r="B366" s="145"/>
      <c r="C366" s="146" t="s">
        <v>1939</v>
      </c>
      <c r="D366" s="146" t="s">
        <v>197</v>
      </c>
      <c r="E366" s="147" t="s">
        <v>8024</v>
      </c>
      <c r="F366" s="148" t="s">
        <v>8025</v>
      </c>
      <c r="G366" s="149" t="s">
        <v>321</v>
      </c>
      <c r="H366" s="150">
        <v>8</v>
      </c>
      <c r="I366" s="151"/>
      <c r="J366" s="152">
        <f t="shared" si="130"/>
        <v>0</v>
      </c>
      <c r="K366" s="148" t="s">
        <v>3</v>
      </c>
      <c r="L366" s="36"/>
      <c r="M366" s="153" t="s">
        <v>3</v>
      </c>
      <c r="N366" s="154" t="s">
        <v>43</v>
      </c>
      <c r="O366" s="56"/>
      <c r="P366" s="155">
        <f t="shared" si="131"/>
        <v>0</v>
      </c>
      <c r="Q366" s="155">
        <v>0</v>
      </c>
      <c r="R366" s="155">
        <f t="shared" si="132"/>
        <v>0</v>
      </c>
      <c r="S366" s="155">
        <v>0</v>
      </c>
      <c r="T366" s="156">
        <f t="shared" si="133"/>
        <v>0</v>
      </c>
      <c r="U366" s="35"/>
      <c r="V366" s="35"/>
      <c r="W366" s="35"/>
      <c r="X366" s="35"/>
      <c r="Y366" s="35"/>
      <c r="Z366" s="35"/>
      <c r="AA366" s="35"/>
      <c r="AB366" s="35"/>
      <c r="AC366" s="35"/>
      <c r="AD366" s="35"/>
      <c r="AE366" s="35"/>
      <c r="AR366" s="157" t="s">
        <v>202</v>
      </c>
      <c r="AT366" s="157" t="s">
        <v>197</v>
      </c>
      <c r="AU366" s="157" t="s">
        <v>109</v>
      </c>
      <c r="AY366" s="20" t="s">
        <v>195</v>
      </c>
      <c r="BE366" s="158">
        <f t="shared" si="134"/>
        <v>0</v>
      </c>
      <c r="BF366" s="158">
        <f t="shared" si="135"/>
        <v>0</v>
      </c>
      <c r="BG366" s="158">
        <f t="shared" si="136"/>
        <v>0</v>
      </c>
      <c r="BH366" s="158">
        <f t="shared" si="137"/>
        <v>0</v>
      </c>
      <c r="BI366" s="158">
        <f t="shared" si="138"/>
        <v>0</v>
      </c>
      <c r="BJ366" s="20" t="s">
        <v>79</v>
      </c>
      <c r="BK366" s="158">
        <f t="shared" si="139"/>
        <v>0</v>
      </c>
      <c r="BL366" s="20" t="s">
        <v>202</v>
      </c>
      <c r="BM366" s="157" t="s">
        <v>8026</v>
      </c>
    </row>
    <row r="367" spans="1:65" s="2" customFormat="1" ht="14.45" customHeight="1">
      <c r="A367" s="35"/>
      <c r="B367" s="145"/>
      <c r="C367" s="146" t="s">
        <v>1947</v>
      </c>
      <c r="D367" s="146" t="s">
        <v>197</v>
      </c>
      <c r="E367" s="147" t="s">
        <v>8027</v>
      </c>
      <c r="F367" s="148" t="s">
        <v>7932</v>
      </c>
      <c r="G367" s="149" t="s">
        <v>467</v>
      </c>
      <c r="H367" s="150">
        <v>1</v>
      </c>
      <c r="I367" s="151"/>
      <c r="J367" s="152">
        <f t="shared" si="130"/>
        <v>0</v>
      </c>
      <c r="K367" s="148" t="s">
        <v>3</v>
      </c>
      <c r="L367" s="36"/>
      <c r="M367" s="153" t="s">
        <v>3</v>
      </c>
      <c r="N367" s="154" t="s">
        <v>43</v>
      </c>
      <c r="O367" s="56"/>
      <c r="P367" s="155">
        <f t="shared" si="131"/>
        <v>0</v>
      </c>
      <c r="Q367" s="155">
        <v>0</v>
      </c>
      <c r="R367" s="155">
        <f t="shared" si="132"/>
        <v>0</v>
      </c>
      <c r="S367" s="155">
        <v>0</v>
      </c>
      <c r="T367" s="156">
        <f t="shared" si="133"/>
        <v>0</v>
      </c>
      <c r="U367" s="35"/>
      <c r="V367" s="35"/>
      <c r="W367" s="35"/>
      <c r="X367" s="35"/>
      <c r="Y367" s="35"/>
      <c r="Z367" s="35"/>
      <c r="AA367" s="35"/>
      <c r="AB367" s="35"/>
      <c r="AC367" s="35"/>
      <c r="AD367" s="35"/>
      <c r="AE367" s="35"/>
      <c r="AR367" s="157" t="s">
        <v>202</v>
      </c>
      <c r="AT367" s="157" t="s">
        <v>197</v>
      </c>
      <c r="AU367" s="157" t="s">
        <v>109</v>
      </c>
      <c r="AY367" s="20" t="s">
        <v>195</v>
      </c>
      <c r="BE367" s="158">
        <f t="shared" si="134"/>
        <v>0</v>
      </c>
      <c r="BF367" s="158">
        <f t="shared" si="135"/>
        <v>0</v>
      </c>
      <c r="BG367" s="158">
        <f t="shared" si="136"/>
        <v>0</v>
      </c>
      <c r="BH367" s="158">
        <f t="shared" si="137"/>
        <v>0</v>
      </c>
      <c r="BI367" s="158">
        <f t="shared" si="138"/>
        <v>0</v>
      </c>
      <c r="BJ367" s="20" t="s">
        <v>79</v>
      </c>
      <c r="BK367" s="158">
        <f t="shared" si="139"/>
        <v>0</v>
      </c>
      <c r="BL367" s="20" t="s">
        <v>202</v>
      </c>
      <c r="BM367" s="157" t="s">
        <v>8028</v>
      </c>
    </row>
    <row r="368" spans="1:65" s="2" customFormat="1" ht="14.45" customHeight="1">
      <c r="A368" s="35"/>
      <c r="B368" s="145"/>
      <c r="C368" s="146" t="s">
        <v>1952</v>
      </c>
      <c r="D368" s="146" t="s">
        <v>197</v>
      </c>
      <c r="E368" s="147" t="s">
        <v>8029</v>
      </c>
      <c r="F368" s="148" t="s">
        <v>7934</v>
      </c>
      <c r="G368" s="149" t="s">
        <v>467</v>
      </c>
      <c r="H368" s="150">
        <v>1</v>
      </c>
      <c r="I368" s="151"/>
      <c r="J368" s="152">
        <f t="shared" si="130"/>
        <v>0</v>
      </c>
      <c r="K368" s="148" t="s">
        <v>3</v>
      </c>
      <c r="L368" s="36"/>
      <c r="M368" s="153" t="s">
        <v>3</v>
      </c>
      <c r="N368" s="154" t="s">
        <v>43</v>
      </c>
      <c r="O368" s="56"/>
      <c r="P368" s="155">
        <f t="shared" si="131"/>
        <v>0</v>
      </c>
      <c r="Q368" s="155">
        <v>0</v>
      </c>
      <c r="R368" s="155">
        <f t="shared" si="132"/>
        <v>0</v>
      </c>
      <c r="S368" s="155">
        <v>0</v>
      </c>
      <c r="T368" s="156">
        <f t="shared" si="133"/>
        <v>0</v>
      </c>
      <c r="U368" s="35"/>
      <c r="V368" s="35"/>
      <c r="W368" s="35"/>
      <c r="X368" s="35"/>
      <c r="Y368" s="35"/>
      <c r="Z368" s="35"/>
      <c r="AA368" s="35"/>
      <c r="AB368" s="35"/>
      <c r="AC368" s="35"/>
      <c r="AD368" s="35"/>
      <c r="AE368" s="35"/>
      <c r="AR368" s="157" t="s">
        <v>202</v>
      </c>
      <c r="AT368" s="157" t="s">
        <v>197</v>
      </c>
      <c r="AU368" s="157" t="s">
        <v>109</v>
      </c>
      <c r="AY368" s="20" t="s">
        <v>195</v>
      </c>
      <c r="BE368" s="158">
        <f t="shared" si="134"/>
        <v>0</v>
      </c>
      <c r="BF368" s="158">
        <f t="shared" si="135"/>
        <v>0</v>
      </c>
      <c r="BG368" s="158">
        <f t="shared" si="136"/>
        <v>0</v>
      </c>
      <c r="BH368" s="158">
        <f t="shared" si="137"/>
        <v>0</v>
      </c>
      <c r="BI368" s="158">
        <f t="shared" si="138"/>
        <v>0</v>
      </c>
      <c r="BJ368" s="20" t="s">
        <v>79</v>
      </c>
      <c r="BK368" s="158">
        <f t="shared" si="139"/>
        <v>0</v>
      </c>
      <c r="BL368" s="20" t="s">
        <v>202</v>
      </c>
      <c r="BM368" s="157" t="s">
        <v>8030</v>
      </c>
    </row>
    <row r="369" spans="1:65" s="2" customFormat="1" ht="14.45" customHeight="1">
      <c r="A369" s="35"/>
      <c r="B369" s="145"/>
      <c r="C369" s="146" t="s">
        <v>1957</v>
      </c>
      <c r="D369" s="146" t="s">
        <v>197</v>
      </c>
      <c r="E369" s="147" t="s">
        <v>8031</v>
      </c>
      <c r="F369" s="148" t="s">
        <v>7936</v>
      </c>
      <c r="G369" s="149" t="s">
        <v>321</v>
      </c>
      <c r="H369" s="150">
        <v>2</v>
      </c>
      <c r="I369" s="151"/>
      <c r="J369" s="152">
        <f t="shared" si="130"/>
        <v>0</v>
      </c>
      <c r="K369" s="148" t="s">
        <v>3</v>
      </c>
      <c r="L369" s="36"/>
      <c r="M369" s="153" t="s">
        <v>3</v>
      </c>
      <c r="N369" s="154" t="s">
        <v>43</v>
      </c>
      <c r="O369" s="56"/>
      <c r="P369" s="155">
        <f t="shared" si="131"/>
        <v>0</v>
      </c>
      <c r="Q369" s="155">
        <v>0</v>
      </c>
      <c r="R369" s="155">
        <f t="shared" si="132"/>
        <v>0</v>
      </c>
      <c r="S369" s="155">
        <v>0</v>
      </c>
      <c r="T369" s="156">
        <f t="shared" si="133"/>
        <v>0</v>
      </c>
      <c r="U369" s="35"/>
      <c r="V369" s="35"/>
      <c r="W369" s="35"/>
      <c r="X369" s="35"/>
      <c r="Y369" s="35"/>
      <c r="Z369" s="35"/>
      <c r="AA369" s="35"/>
      <c r="AB369" s="35"/>
      <c r="AC369" s="35"/>
      <c r="AD369" s="35"/>
      <c r="AE369" s="35"/>
      <c r="AR369" s="157" t="s">
        <v>202</v>
      </c>
      <c r="AT369" s="157" t="s">
        <v>197</v>
      </c>
      <c r="AU369" s="157" t="s">
        <v>109</v>
      </c>
      <c r="AY369" s="20" t="s">
        <v>195</v>
      </c>
      <c r="BE369" s="158">
        <f t="shared" si="134"/>
        <v>0</v>
      </c>
      <c r="BF369" s="158">
        <f t="shared" si="135"/>
        <v>0</v>
      </c>
      <c r="BG369" s="158">
        <f t="shared" si="136"/>
        <v>0</v>
      </c>
      <c r="BH369" s="158">
        <f t="shared" si="137"/>
        <v>0</v>
      </c>
      <c r="BI369" s="158">
        <f t="shared" si="138"/>
        <v>0</v>
      </c>
      <c r="BJ369" s="20" t="s">
        <v>79</v>
      </c>
      <c r="BK369" s="158">
        <f t="shared" si="139"/>
        <v>0</v>
      </c>
      <c r="BL369" s="20" t="s">
        <v>202</v>
      </c>
      <c r="BM369" s="157" t="s">
        <v>8032</v>
      </c>
    </row>
    <row r="370" spans="1:65" s="2" customFormat="1" ht="14.45" customHeight="1">
      <c r="A370" s="35"/>
      <c r="B370" s="145"/>
      <c r="C370" s="146" t="s">
        <v>1962</v>
      </c>
      <c r="D370" s="146" t="s">
        <v>197</v>
      </c>
      <c r="E370" s="147" t="s">
        <v>8033</v>
      </c>
      <c r="F370" s="148" t="s">
        <v>8034</v>
      </c>
      <c r="G370" s="149" t="s">
        <v>3995</v>
      </c>
      <c r="H370" s="150">
        <v>2</v>
      </c>
      <c r="I370" s="151"/>
      <c r="J370" s="152">
        <f t="shared" si="130"/>
        <v>0</v>
      </c>
      <c r="K370" s="148" t="s">
        <v>3</v>
      </c>
      <c r="L370" s="36"/>
      <c r="M370" s="153" t="s">
        <v>3</v>
      </c>
      <c r="N370" s="154" t="s">
        <v>43</v>
      </c>
      <c r="O370" s="56"/>
      <c r="P370" s="155">
        <f t="shared" si="131"/>
        <v>0</v>
      </c>
      <c r="Q370" s="155">
        <v>0</v>
      </c>
      <c r="R370" s="155">
        <f t="shared" si="132"/>
        <v>0</v>
      </c>
      <c r="S370" s="155">
        <v>0</v>
      </c>
      <c r="T370" s="156">
        <f t="shared" si="133"/>
        <v>0</v>
      </c>
      <c r="U370" s="35"/>
      <c r="V370" s="35"/>
      <c r="W370" s="35"/>
      <c r="X370" s="35"/>
      <c r="Y370" s="35"/>
      <c r="Z370" s="35"/>
      <c r="AA370" s="35"/>
      <c r="AB370" s="35"/>
      <c r="AC370" s="35"/>
      <c r="AD370" s="35"/>
      <c r="AE370" s="35"/>
      <c r="AR370" s="157" t="s">
        <v>202</v>
      </c>
      <c r="AT370" s="157" t="s">
        <v>197</v>
      </c>
      <c r="AU370" s="157" t="s">
        <v>109</v>
      </c>
      <c r="AY370" s="20" t="s">
        <v>195</v>
      </c>
      <c r="BE370" s="158">
        <f t="shared" si="134"/>
        <v>0</v>
      </c>
      <c r="BF370" s="158">
        <f t="shared" si="135"/>
        <v>0</v>
      </c>
      <c r="BG370" s="158">
        <f t="shared" si="136"/>
        <v>0</v>
      </c>
      <c r="BH370" s="158">
        <f t="shared" si="137"/>
        <v>0</v>
      </c>
      <c r="BI370" s="158">
        <f t="shared" si="138"/>
        <v>0</v>
      </c>
      <c r="BJ370" s="20" t="s">
        <v>79</v>
      </c>
      <c r="BK370" s="158">
        <f t="shared" si="139"/>
        <v>0</v>
      </c>
      <c r="BL370" s="20" t="s">
        <v>202</v>
      </c>
      <c r="BM370" s="157" t="s">
        <v>8035</v>
      </c>
    </row>
    <row r="371" spans="1:65" s="2" customFormat="1" ht="14.45" customHeight="1">
      <c r="A371" s="35"/>
      <c r="B371" s="145"/>
      <c r="C371" s="146" t="s">
        <v>1966</v>
      </c>
      <c r="D371" s="146" t="s">
        <v>197</v>
      </c>
      <c r="E371" s="147" t="s">
        <v>8036</v>
      </c>
      <c r="F371" s="148" t="s">
        <v>7940</v>
      </c>
      <c r="G371" s="149" t="s">
        <v>4995</v>
      </c>
      <c r="H371" s="150">
        <v>1</v>
      </c>
      <c r="I371" s="151"/>
      <c r="J371" s="152">
        <f t="shared" si="130"/>
        <v>0</v>
      </c>
      <c r="K371" s="148" t="s">
        <v>3</v>
      </c>
      <c r="L371" s="36"/>
      <c r="M371" s="153" t="s">
        <v>3</v>
      </c>
      <c r="N371" s="154" t="s">
        <v>43</v>
      </c>
      <c r="O371" s="56"/>
      <c r="P371" s="155">
        <f t="shared" si="131"/>
        <v>0</v>
      </c>
      <c r="Q371" s="155">
        <v>0</v>
      </c>
      <c r="R371" s="155">
        <f t="shared" si="132"/>
        <v>0</v>
      </c>
      <c r="S371" s="155">
        <v>0</v>
      </c>
      <c r="T371" s="156">
        <f t="shared" si="133"/>
        <v>0</v>
      </c>
      <c r="U371" s="35"/>
      <c r="V371" s="35"/>
      <c r="W371" s="35"/>
      <c r="X371" s="35"/>
      <c r="Y371" s="35"/>
      <c r="Z371" s="35"/>
      <c r="AA371" s="35"/>
      <c r="AB371" s="35"/>
      <c r="AC371" s="35"/>
      <c r="AD371" s="35"/>
      <c r="AE371" s="35"/>
      <c r="AR371" s="157" t="s">
        <v>202</v>
      </c>
      <c r="AT371" s="157" t="s">
        <v>197</v>
      </c>
      <c r="AU371" s="157" t="s">
        <v>109</v>
      </c>
      <c r="AY371" s="20" t="s">
        <v>195</v>
      </c>
      <c r="BE371" s="158">
        <f t="shared" si="134"/>
        <v>0</v>
      </c>
      <c r="BF371" s="158">
        <f t="shared" si="135"/>
        <v>0</v>
      </c>
      <c r="BG371" s="158">
        <f t="shared" si="136"/>
        <v>0</v>
      </c>
      <c r="BH371" s="158">
        <f t="shared" si="137"/>
        <v>0</v>
      </c>
      <c r="BI371" s="158">
        <f t="shared" si="138"/>
        <v>0</v>
      </c>
      <c r="BJ371" s="20" t="s">
        <v>79</v>
      </c>
      <c r="BK371" s="158">
        <f t="shared" si="139"/>
        <v>0</v>
      </c>
      <c r="BL371" s="20" t="s">
        <v>202</v>
      </c>
      <c r="BM371" s="157" t="s">
        <v>8037</v>
      </c>
    </row>
    <row r="372" spans="1:65" s="2" customFormat="1" ht="14.45" customHeight="1">
      <c r="A372" s="35"/>
      <c r="B372" s="145"/>
      <c r="C372" s="146" t="s">
        <v>1972</v>
      </c>
      <c r="D372" s="146" t="s">
        <v>197</v>
      </c>
      <c r="E372" s="147" t="s">
        <v>8038</v>
      </c>
      <c r="F372" s="148" t="s">
        <v>7707</v>
      </c>
      <c r="G372" s="149" t="s">
        <v>4995</v>
      </c>
      <c r="H372" s="150">
        <v>1</v>
      </c>
      <c r="I372" s="151"/>
      <c r="J372" s="152">
        <f t="shared" si="130"/>
        <v>0</v>
      </c>
      <c r="K372" s="148" t="s">
        <v>3</v>
      </c>
      <c r="L372" s="36"/>
      <c r="M372" s="153" t="s">
        <v>3</v>
      </c>
      <c r="N372" s="154" t="s">
        <v>43</v>
      </c>
      <c r="O372" s="56"/>
      <c r="P372" s="155">
        <f t="shared" si="131"/>
        <v>0</v>
      </c>
      <c r="Q372" s="155">
        <v>0</v>
      </c>
      <c r="R372" s="155">
        <f t="shared" si="132"/>
        <v>0</v>
      </c>
      <c r="S372" s="155">
        <v>0</v>
      </c>
      <c r="T372" s="156">
        <f t="shared" si="133"/>
        <v>0</v>
      </c>
      <c r="U372" s="35"/>
      <c r="V372" s="35"/>
      <c r="W372" s="35"/>
      <c r="X372" s="35"/>
      <c r="Y372" s="35"/>
      <c r="Z372" s="35"/>
      <c r="AA372" s="35"/>
      <c r="AB372" s="35"/>
      <c r="AC372" s="35"/>
      <c r="AD372" s="35"/>
      <c r="AE372" s="35"/>
      <c r="AR372" s="157" t="s">
        <v>202</v>
      </c>
      <c r="AT372" s="157" t="s">
        <v>197</v>
      </c>
      <c r="AU372" s="157" t="s">
        <v>109</v>
      </c>
      <c r="AY372" s="20" t="s">
        <v>195</v>
      </c>
      <c r="BE372" s="158">
        <f t="shared" si="134"/>
        <v>0</v>
      </c>
      <c r="BF372" s="158">
        <f t="shared" si="135"/>
        <v>0</v>
      </c>
      <c r="BG372" s="158">
        <f t="shared" si="136"/>
        <v>0</v>
      </c>
      <c r="BH372" s="158">
        <f t="shared" si="137"/>
        <v>0</v>
      </c>
      <c r="BI372" s="158">
        <f t="shared" si="138"/>
        <v>0</v>
      </c>
      <c r="BJ372" s="20" t="s">
        <v>79</v>
      </c>
      <c r="BK372" s="158">
        <f t="shared" si="139"/>
        <v>0</v>
      </c>
      <c r="BL372" s="20" t="s">
        <v>202</v>
      </c>
      <c r="BM372" s="157" t="s">
        <v>8039</v>
      </c>
    </row>
    <row r="373" spans="1:65" s="2" customFormat="1" ht="14.45" customHeight="1">
      <c r="A373" s="35"/>
      <c r="B373" s="145"/>
      <c r="C373" s="146" t="s">
        <v>1977</v>
      </c>
      <c r="D373" s="146" t="s">
        <v>197</v>
      </c>
      <c r="E373" s="147" t="s">
        <v>8040</v>
      </c>
      <c r="F373" s="148" t="s">
        <v>8041</v>
      </c>
      <c r="G373" s="149" t="s">
        <v>4995</v>
      </c>
      <c r="H373" s="150">
        <v>1</v>
      </c>
      <c r="I373" s="151"/>
      <c r="J373" s="152">
        <f t="shared" si="130"/>
        <v>0</v>
      </c>
      <c r="K373" s="148" t="s">
        <v>3</v>
      </c>
      <c r="L373" s="36"/>
      <c r="M373" s="203" t="s">
        <v>3</v>
      </c>
      <c r="N373" s="204" t="s">
        <v>43</v>
      </c>
      <c r="O373" s="205"/>
      <c r="P373" s="206">
        <f t="shared" si="131"/>
        <v>0</v>
      </c>
      <c r="Q373" s="206">
        <v>0</v>
      </c>
      <c r="R373" s="206">
        <f t="shared" si="132"/>
        <v>0</v>
      </c>
      <c r="S373" s="206">
        <v>0</v>
      </c>
      <c r="T373" s="207">
        <f t="shared" si="133"/>
        <v>0</v>
      </c>
      <c r="U373" s="35"/>
      <c r="V373" s="35"/>
      <c r="W373" s="35"/>
      <c r="X373" s="35"/>
      <c r="Y373" s="35"/>
      <c r="Z373" s="35"/>
      <c r="AA373" s="35"/>
      <c r="AB373" s="35"/>
      <c r="AC373" s="35"/>
      <c r="AD373" s="35"/>
      <c r="AE373" s="35"/>
      <c r="AR373" s="157" t="s">
        <v>202</v>
      </c>
      <c r="AT373" s="157" t="s">
        <v>197</v>
      </c>
      <c r="AU373" s="157" t="s">
        <v>109</v>
      </c>
      <c r="AY373" s="20" t="s">
        <v>195</v>
      </c>
      <c r="BE373" s="158">
        <f t="shared" si="134"/>
        <v>0</v>
      </c>
      <c r="BF373" s="158">
        <f t="shared" si="135"/>
        <v>0</v>
      </c>
      <c r="BG373" s="158">
        <f t="shared" si="136"/>
        <v>0</v>
      </c>
      <c r="BH373" s="158">
        <f t="shared" si="137"/>
        <v>0</v>
      </c>
      <c r="BI373" s="158">
        <f t="shared" si="138"/>
        <v>0</v>
      </c>
      <c r="BJ373" s="20" t="s">
        <v>79</v>
      </c>
      <c r="BK373" s="158">
        <f t="shared" si="139"/>
        <v>0</v>
      </c>
      <c r="BL373" s="20" t="s">
        <v>202</v>
      </c>
      <c r="BM373" s="157" t="s">
        <v>8042</v>
      </c>
    </row>
    <row r="374" spans="1:65" s="2" customFormat="1" ht="6.95" customHeight="1">
      <c r="A374" s="35"/>
      <c r="B374" s="45"/>
      <c r="C374" s="46"/>
      <c r="D374" s="46"/>
      <c r="E374" s="46"/>
      <c r="F374" s="46"/>
      <c r="G374" s="46"/>
      <c r="H374" s="46"/>
      <c r="I374" s="46"/>
      <c r="J374" s="46"/>
      <c r="K374" s="46"/>
      <c r="L374" s="36"/>
      <c r="M374" s="35"/>
      <c r="O374" s="35"/>
      <c r="P374" s="35"/>
      <c r="Q374" s="35"/>
      <c r="R374" s="35"/>
      <c r="S374" s="35"/>
      <c r="T374" s="35"/>
      <c r="U374" s="35"/>
      <c r="V374" s="35"/>
      <c r="W374" s="35"/>
      <c r="X374" s="35"/>
      <c r="Y374" s="35"/>
      <c r="Z374" s="35"/>
      <c r="AA374" s="35"/>
      <c r="AB374" s="35"/>
      <c r="AC374" s="35"/>
      <c r="AD374" s="35"/>
      <c r="AE374" s="35"/>
    </row>
  </sheetData>
  <autoFilter ref="C99:K373" xr:uid="{00000000-0009-0000-0000-00000E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5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130</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8043</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140</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20</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ROUND(J92,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ROUND((SUM(BE92:BE252)),  2)</f>
        <v>0</v>
      </c>
      <c r="G35" s="35"/>
      <c r="H35" s="35"/>
      <c r="I35" s="104">
        <v>0.21</v>
      </c>
      <c r="J35" s="103">
        <f>ROUND(((SUM(BE92:BE252))*I35),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ROUND((SUM(BF92:BF252)),  2)</f>
        <v>0</v>
      </c>
      <c r="G36" s="35"/>
      <c r="H36" s="35"/>
      <c r="I36" s="104">
        <v>0.15</v>
      </c>
      <c r="J36" s="103">
        <f>ROUND(((SUM(BF92:BF252))*I36),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ROUND((SUM(BG92:BG252)),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ROUND((SUM(BH92:BH252)),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ROUND((SUM(BI92:BI252)),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8043</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01 - stavební část</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J92</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145</v>
      </c>
      <c r="E64" s="116"/>
      <c r="F64" s="116"/>
      <c r="G64" s="116"/>
      <c r="H64" s="116"/>
      <c r="I64" s="116"/>
      <c r="J64" s="117">
        <f>J93</f>
        <v>0</v>
      </c>
      <c r="L64" s="114"/>
    </row>
    <row r="65" spans="1:31" s="10" customFormat="1" ht="19.899999999999999" customHeight="1">
      <c r="B65" s="118"/>
      <c r="D65" s="119" t="s">
        <v>146</v>
      </c>
      <c r="E65" s="120"/>
      <c r="F65" s="120"/>
      <c r="G65" s="120"/>
      <c r="H65" s="120"/>
      <c r="I65" s="120"/>
      <c r="J65" s="121">
        <f>J94</f>
        <v>0</v>
      </c>
      <c r="L65" s="118"/>
    </row>
    <row r="66" spans="1:31" s="10" customFormat="1" ht="19.899999999999999" customHeight="1">
      <c r="B66" s="118"/>
      <c r="D66" s="119" t="s">
        <v>8044</v>
      </c>
      <c r="E66" s="120"/>
      <c r="F66" s="120"/>
      <c r="G66" s="120"/>
      <c r="H66" s="120"/>
      <c r="I66" s="120"/>
      <c r="J66" s="121">
        <f>J142</f>
        <v>0</v>
      </c>
      <c r="L66" s="118"/>
    </row>
    <row r="67" spans="1:31" s="10" customFormat="1" ht="19.899999999999999" customHeight="1">
      <c r="B67" s="118"/>
      <c r="D67" s="119" t="s">
        <v>150</v>
      </c>
      <c r="E67" s="120"/>
      <c r="F67" s="120"/>
      <c r="G67" s="120"/>
      <c r="H67" s="120"/>
      <c r="I67" s="120"/>
      <c r="J67" s="121">
        <f>J176</f>
        <v>0</v>
      </c>
      <c r="L67" s="118"/>
    </row>
    <row r="68" spans="1:31" s="10" customFormat="1" ht="19.899999999999999" customHeight="1">
      <c r="B68" s="118"/>
      <c r="D68" s="119" t="s">
        <v>152</v>
      </c>
      <c r="E68" s="120"/>
      <c r="F68" s="120"/>
      <c r="G68" s="120"/>
      <c r="H68" s="120"/>
      <c r="I68" s="120"/>
      <c r="J68" s="121">
        <f>J182</f>
        <v>0</v>
      </c>
      <c r="L68" s="118"/>
    </row>
    <row r="69" spans="1:31" s="10" customFormat="1" ht="19.899999999999999" customHeight="1">
      <c r="B69" s="118"/>
      <c r="D69" s="119" t="s">
        <v>153</v>
      </c>
      <c r="E69" s="120"/>
      <c r="F69" s="120"/>
      <c r="G69" s="120"/>
      <c r="H69" s="120"/>
      <c r="I69" s="120"/>
      <c r="J69" s="121">
        <f>J232</f>
        <v>0</v>
      </c>
      <c r="L69" s="118"/>
    </row>
    <row r="70" spans="1:31" s="10" customFormat="1" ht="19.899999999999999" customHeight="1">
      <c r="B70" s="118"/>
      <c r="D70" s="119" t="s">
        <v>154</v>
      </c>
      <c r="E70" s="120"/>
      <c r="F70" s="120"/>
      <c r="G70" s="120"/>
      <c r="H70" s="120"/>
      <c r="I70" s="120"/>
      <c r="J70" s="121">
        <f>J251</f>
        <v>0</v>
      </c>
      <c r="L70" s="118"/>
    </row>
    <row r="71" spans="1:31" s="2" customFormat="1" ht="21.75" customHeight="1">
      <c r="A71" s="35"/>
      <c r="B71" s="36"/>
      <c r="C71" s="35"/>
      <c r="D71" s="35"/>
      <c r="E71" s="35"/>
      <c r="F71" s="35"/>
      <c r="G71" s="35"/>
      <c r="H71" s="35"/>
      <c r="I71" s="35"/>
      <c r="J71" s="35"/>
      <c r="K71" s="35"/>
      <c r="L71" s="97"/>
      <c r="S71" s="35"/>
      <c r="T71" s="35"/>
      <c r="U71" s="35"/>
      <c r="V71" s="35"/>
      <c r="W71" s="35"/>
      <c r="X71" s="35"/>
      <c r="Y71" s="35"/>
      <c r="Z71" s="35"/>
      <c r="AA71" s="35"/>
      <c r="AB71" s="35"/>
      <c r="AC71" s="35"/>
      <c r="AD71" s="35"/>
      <c r="AE71" s="35"/>
    </row>
    <row r="72" spans="1:31" s="2" customFormat="1" ht="6.95" customHeight="1">
      <c r="A72" s="35"/>
      <c r="B72" s="45"/>
      <c r="C72" s="46"/>
      <c r="D72" s="46"/>
      <c r="E72" s="46"/>
      <c r="F72" s="46"/>
      <c r="G72" s="46"/>
      <c r="H72" s="46"/>
      <c r="I72" s="46"/>
      <c r="J72" s="46"/>
      <c r="K72" s="46"/>
      <c r="L72" s="97"/>
      <c r="S72" s="35"/>
      <c r="T72" s="35"/>
      <c r="U72" s="35"/>
      <c r="V72" s="35"/>
      <c r="W72" s="35"/>
      <c r="X72" s="35"/>
      <c r="Y72" s="35"/>
      <c r="Z72" s="35"/>
      <c r="AA72" s="35"/>
      <c r="AB72" s="35"/>
      <c r="AC72" s="35"/>
      <c r="AD72" s="35"/>
      <c r="AE72" s="35"/>
    </row>
    <row r="76" spans="1:31" s="2" customFormat="1" ht="6.95" customHeight="1">
      <c r="A76" s="35"/>
      <c r="B76" s="47"/>
      <c r="C76" s="48"/>
      <c r="D76" s="48"/>
      <c r="E76" s="48"/>
      <c r="F76" s="48"/>
      <c r="G76" s="48"/>
      <c r="H76" s="48"/>
      <c r="I76" s="48"/>
      <c r="J76" s="48"/>
      <c r="K76" s="48"/>
      <c r="L76" s="97"/>
      <c r="S76" s="35"/>
      <c r="T76" s="35"/>
      <c r="U76" s="35"/>
      <c r="V76" s="35"/>
      <c r="W76" s="35"/>
      <c r="X76" s="35"/>
      <c r="Y76" s="35"/>
      <c r="Z76" s="35"/>
      <c r="AA76" s="35"/>
      <c r="AB76" s="35"/>
      <c r="AC76" s="35"/>
      <c r="AD76" s="35"/>
      <c r="AE76" s="35"/>
    </row>
    <row r="77" spans="1:31" s="2" customFormat="1" ht="24.95" customHeight="1">
      <c r="A77" s="35"/>
      <c r="B77" s="36"/>
      <c r="C77" s="24" t="s">
        <v>180</v>
      </c>
      <c r="D77" s="35"/>
      <c r="E77" s="35"/>
      <c r="F77" s="35"/>
      <c r="G77" s="35"/>
      <c r="H77" s="35"/>
      <c r="I77" s="35"/>
      <c r="J77" s="35"/>
      <c r="K77" s="35"/>
      <c r="L77" s="97"/>
      <c r="S77" s="35"/>
      <c r="T77" s="35"/>
      <c r="U77" s="35"/>
      <c r="V77" s="35"/>
      <c r="W77" s="35"/>
      <c r="X77" s="35"/>
      <c r="Y77" s="35"/>
      <c r="Z77" s="35"/>
      <c r="AA77" s="35"/>
      <c r="AB77" s="35"/>
      <c r="AC77" s="35"/>
      <c r="AD77" s="35"/>
      <c r="AE77" s="35"/>
    </row>
    <row r="78" spans="1:31" s="2" customFormat="1" ht="6.95" customHeight="1">
      <c r="A78" s="35"/>
      <c r="B78" s="36"/>
      <c r="C78" s="35"/>
      <c r="D78" s="35"/>
      <c r="E78" s="35"/>
      <c r="F78" s="35"/>
      <c r="G78" s="35"/>
      <c r="H78" s="35"/>
      <c r="I78" s="35"/>
      <c r="J78" s="35"/>
      <c r="K78" s="35"/>
      <c r="L78" s="97"/>
      <c r="S78" s="35"/>
      <c r="T78" s="35"/>
      <c r="U78" s="35"/>
      <c r="V78" s="35"/>
      <c r="W78" s="35"/>
      <c r="X78" s="35"/>
      <c r="Y78" s="35"/>
      <c r="Z78" s="35"/>
      <c r="AA78" s="35"/>
      <c r="AB78" s="35"/>
      <c r="AC78" s="35"/>
      <c r="AD78" s="35"/>
      <c r="AE78" s="35"/>
    </row>
    <row r="79" spans="1:31" s="2" customFormat="1" ht="12" customHeight="1">
      <c r="A79" s="35"/>
      <c r="B79" s="36"/>
      <c r="C79" s="30" t="s">
        <v>17</v>
      </c>
      <c r="D79" s="35"/>
      <c r="E79" s="35"/>
      <c r="F79" s="35"/>
      <c r="G79" s="35"/>
      <c r="H79" s="35"/>
      <c r="I79" s="35"/>
      <c r="J79" s="35"/>
      <c r="K79" s="35"/>
      <c r="L79" s="97"/>
      <c r="S79" s="35"/>
      <c r="T79" s="35"/>
      <c r="U79" s="35"/>
      <c r="V79" s="35"/>
      <c r="W79" s="35"/>
      <c r="X79" s="35"/>
      <c r="Y79" s="35"/>
      <c r="Z79" s="35"/>
      <c r="AA79" s="35"/>
      <c r="AB79" s="35"/>
      <c r="AC79" s="35"/>
      <c r="AD79" s="35"/>
      <c r="AE79" s="35"/>
    </row>
    <row r="80" spans="1:31" s="2" customFormat="1" ht="23.25" customHeight="1">
      <c r="A80" s="35"/>
      <c r="B80" s="36"/>
      <c r="C80" s="35"/>
      <c r="D80" s="35"/>
      <c r="E80" s="352" t="str">
        <f>E7</f>
        <v>Přístavba, nástavba a stavební úpravy pavilonu C-A na oddělení Hemodialýzy a Gastroskopie Nemocnice České Budějovice a.s</v>
      </c>
      <c r="F80" s="353"/>
      <c r="G80" s="353"/>
      <c r="H80" s="353"/>
      <c r="I80" s="35"/>
      <c r="J80" s="35"/>
      <c r="K80" s="35"/>
      <c r="L80" s="97"/>
      <c r="S80" s="35"/>
      <c r="T80" s="35"/>
      <c r="U80" s="35"/>
      <c r="V80" s="35"/>
      <c r="W80" s="35"/>
      <c r="X80" s="35"/>
      <c r="Y80" s="35"/>
      <c r="Z80" s="35"/>
      <c r="AA80" s="35"/>
      <c r="AB80" s="35"/>
      <c r="AC80" s="35"/>
      <c r="AD80" s="35"/>
      <c r="AE80" s="35"/>
    </row>
    <row r="81" spans="1:65" s="1" customFormat="1" ht="12" customHeight="1">
      <c r="B81" s="23"/>
      <c r="C81" s="30" t="s">
        <v>137</v>
      </c>
      <c r="L81" s="23"/>
    </row>
    <row r="82" spans="1:65" s="2" customFormat="1" ht="16.5" customHeight="1">
      <c r="A82" s="35"/>
      <c r="B82" s="36"/>
      <c r="C82" s="35"/>
      <c r="D82" s="35"/>
      <c r="E82" s="352" t="s">
        <v>8043</v>
      </c>
      <c r="F82" s="351"/>
      <c r="G82" s="351"/>
      <c r="H82" s="351"/>
      <c r="I82" s="35"/>
      <c r="J82" s="35"/>
      <c r="K82" s="35"/>
      <c r="L82" s="97"/>
      <c r="S82" s="35"/>
      <c r="T82" s="35"/>
      <c r="U82" s="35"/>
      <c r="V82" s="35"/>
      <c r="W82" s="35"/>
      <c r="X82" s="35"/>
      <c r="Y82" s="35"/>
      <c r="Z82" s="35"/>
      <c r="AA82" s="35"/>
      <c r="AB82" s="35"/>
      <c r="AC82" s="35"/>
      <c r="AD82" s="35"/>
      <c r="AE82" s="35"/>
    </row>
    <row r="83" spans="1:65" s="2" customFormat="1" ht="12" customHeight="1">
      <c r="A83" s="35"/>
      <c r="B83" s="36"/>
      <c r="C83" s="30" t="s">
        <v>139</v>
      </c>
      <c r="D83" s="35"/>
      <c r="E83" s="35"/>
      <c r="F83" s="35"/>
      <c r="G83" s="35"/>
      <c r="H83" s="35"/>
      <c r="I83" s="35"/>
      <c r="J83" s="35"/>
      <c r="K83" s="35"/>
      <c r="L83" s="97"/>
      <c r="S83" s="35"/>
      <c r="T83" s="35"/>
      <c r="U83" s="35"/>
      <c r="V83" s="35"/>
      <c r="W83" s="35"/>
      <c r="X83" s="35"/>
      <c r="Y83" s="35"/>
      <c r="Z83" s="35"/>
      <c r="AA83" s="35"/>
      <c r="AB83" s="35"/>
      <c r="AC83" s="35"/>
      <c r="AD83" s="35"/>
      <c r="AE83" s="35"/>
    </row>
    <row r="84" spans="1:65" s="2" customFormat="1" ht="16.5" customHeight="1">
      <c r="A84" s="35"/>
      <c r="B84" s="36"/>
      <c r="C84" s="35"/>
      <c r="D84" s="35"/>
      <c r="E84" s="347" t="str">
        <f>E11</f>
        <v>01 - stavební část</v>
      </c>
      <c r="F84" s="351"/>
      <c r="G84" s="351"/>
      <c r="H84" s="351"/>
      <c r="I84" s="35"/>
      <c r="J84" s="35"/>
      <c r="K84" s="35"/>
      <c r="L84" s="97"/>
      <c r="S84" s="35"/>
      <c r="T84" s="35"/>
      <c r="U84" s="35"/>
      <c r="V84" s="35"/>
      <c r="W84" s="35"/>
      <c r="X84" s="35"/>
      <c r="Y84" s="35"/>
      <c r="Z84" s="35"/>
      <c r="AA84" s="35"/>
      <c r="AB84" s="35"/>
      <c r="AC84" s="35"/>
      <c r="AD84" s="35"/>
      <c r="AE84" s="35"/>
    </row>
    <row r="85" spans="1:65" s="2" customFormat="1" ht="6.95" customHeight="1">
      <c r="A85" s="35"/>
      <c r="B85" s="36"/>
      <c r="C85" s="35"/>
      <c r="D85" s="35"/>
      <c r="E85" s="35"/>
      <c r="F85" s="35"/>
      <c r="G85" s="35"/>
      <c r="H85" s="35"/>
      <c r="I85" s="35"/>
      <c r="J85" s="35"/>
      <c r="K85" s="35"/>
      <c r="L85" s="97"/>
      <c r="S85" s="35"/>
      <c r="T85" s="35"/>
      <c r="U85" s="35"/>
      <c r="V85" s="35"/>
      <c r="W85" s="35"/>
      <c r="X85" s="35"/>
      <c r="Y85" s="35"/>
      <c r="Z85" s="35"/>
      <c r="AA85" s="35"/>
      <c r="AB85" s="35"/>
      <c r="AC85" s="35"/>
      <c r="AD85" s="35"/>
      <c r="AE85" s="35"/>
    </row>
    <row r="86" spans="1:65" s="2" customFormat="1" ht="12" customHeight="1">
      <c r="A86" s="35"/>
      <c r="B86" s="36"/>
      <c r="C86" s="30" t="s">
        <v>22</v>
      </c>
      <c r="D86" s="35"/>
      <c r="E86" s="35"/>
      <c r="F86" s="28" t="str">
        <f>F14</f>
        <v>České Budějovice</v>
      </c>
      <c r="G86" s="35"/>
      <c r="H86" s="35"/>
      <c r="I86" s="30" t="s">
        <v>24</v>
      </c>
      <c r="J86" s="53" t="str">
        <f>IF(J14="","",J14)</f>
        <v>25. 1. 2020</v>
      </c>
      <c r="K86" s="35"/>
      <c r="L86" s="97"/>
      <c r="S86" s="35"/>
      <c r="T86" s="35"/>
      <c r="U86" s="35"/>
      <c r="V86" s="35"/>
      <c r="W86" s="35"/>
      <c r="X86" s="35"/>
      <c r="Y86" s="35"/>
      <c r="Z86" s="35"/>
      <c r="AA86" s="35"/>
      <c r="AB86" s="35"/>
      <c r="AC86" s="35"/>
      <c r="AD86" s="35"/>
      <c r="AE86" s="35"/>
    </row>
    <row r="87" spans="1:65" s="2" customFormat="1" ht="6.95" customHeight="1">
      <c r="A87" s="35"/>
      <c r="B87" s="36"/>
      <c r="C87" s="35"/>
      <c r="D87" s="35"/>
      <c r="E87" s="35"/>
      <c r="F87" s="35"/>
      <c r="G87" s="35"/>
      <c r="H87" s="35"/>
      <c r="I87" s="35"/>
      <c r="J87" s="35"/>
      <c r="K87" s="35"/>
      <c r="L87" s="97"/>
      <c r="S87" s="35"/>
      <c r="T87" s="35"/>
      <c r="U87" s="35"/>
      <c r="V87" s="35"/>
      <c r="W87" s="35"/>
      <c r="X87" s="35"/>
      <c r="Y87" s="35"/>
      <c r="Z87" s="35"/>
      <c r="AA87" s="35"/>
      <c r="AB87" s="35"/>
      <c r="AC87" s="35"/>
      <c r="AD87" s="35"/>
      <c r="AE87" s="35"/>
    </row>
    <row r="88" spans="1:65" s="2" customFormat="1" ht="25.7" customHeight="1">
      <c r="A88" s="35"/>
      <c r="B88" s="36"/>
      <c r="C88" s="30" t="s">
        <v>26</v>
      </c>
      <c r="D88" s="35"/>
      <c r="E88" s="35"/>
      <c r="F88" s="28" t="str">
        <f>E17</f>
        <v xml:space="preserve"> </v>
      </c>
      <c r="G88" s="35"/>
      <c r="H88" s="35"/>
      <c r="I88" s="30" t="s">
        <v>32</v>
      </c>
      <c r="J88" s="33" t="str">
        <f>E23</f>
        <v>ATELIER G+G s.r.o.</v>
      </c>
      <c r="K88" s="35"/>
      <c r="L88" s="97"/>
      <c r="S88" s="35"/>
      <c r="T88" s="35"/>
      <c r="U88" s="35"/>
      <c r="V88" s="35"/>
      <c r="W88" s="35"/>
      <c r="X88" s="35"/>
      <c r="Y88" s="35"/>
      <c r="Z88" s="35"/>
      <c r="AA88" s="35"/>
      <c r="AB88" s="35"/>
      <c r="AC88" s="35"/>
      <c r="AD88" s="35"/>
      <c r="AE88" s="35"/>
    </row>
    <row r="89" spans="1:65" s="2" customFormat="1" ht="15.2" customHeight="1">
      <c r="A89" s="35"/>
      <c r="B89" s="36"/>
      <c r="C89" s="30" t="s">
        <v>30</v>
      </c>
      <c r="D89" s="35"/>
      <c r="E89" s="35"/>
      <c r="F89" s="28" t="str">
        <f>IF(E20="","",E20)</f>
        <v>Vyplň údaj</v>
      </c>
      <c r="G89" s="35"/>
      <c r="H89" s="35"/>
      <c r="I89" s="30" t="s">
        <v>35</v>
      </c>
      <c r="J89" s="33" t="str">
        <f>E26</f>
        <v xml:space="preserve"> </v>
      </c>
      <c r="K89" s="35"/>
      <c r="L89" s="97"/>
      <c r="S89" s="35"/>
      <c r="T89" s="35"/>
      <c r="U89" s="35"/>
      <c r="V89" s="35"/>
      <c r="W89" s="35"/>
      <c r="X89" s="35"/>
      <c r="Y89" s="35"/>
      <c r="Z89" s="35"/>
      <c r="AA89" s="35"/>
      <c r="AB89" s="35"/>
      <c r="AC89" s="35"/>
      <c r="AD89" s="35"/>
      <c r="AE89" s="35"/>
    </row>
    <row r="90" spans="1:65" s="2" customFormat="1" ht="10.35" customHeight="1">
      <c r="A90" s="35"/>
      <c r="B90" s="36"/>
      <c r="C90" s="35"/>
      <c r="D90" s="35"/>
      <c r="E90" s="35"/>
      <c r="F90" s="35"/>
      <c r="G90" s="35"/>
      <c r="H90" s="35"/>
      <c r="I90" s="35"/>
      <c r="J90" s="35"/>
      <c r="K90" s="35"/>
      <c r="L90" s="97"/>
      <c r="S90" s="35"/>
      <c r="T90" s="35"/>
      <c r="U90" s="35"/>
      <c r="V90" s="35"/>
      <c r="W90" s="35"/>
      <c r="X90" s="35"/>
      <c r="Y90" s="35"/>
      <c r="Z90" s="35"/>
      <c r="AA90" s="35"/>
      <c r="AB90" s="35"/>
      <c r="AC90" s="35"/>
      <c r="AD90" s="35"/>
      <c r="AE90" s="35"/>
    </row>
    <row r="91" spans="1:65" s="11" customFormat="1" ht="29.25" customHeight="1">
      <c r="A91" s="122"/>
      <c r="B91" s="123"/>
      <c r="C91" s="124" t="s">
        <v>181</v>
      </c>
      <c r="D91" s="125" t="s">
        <v>57</v>
      </c>
      <c r="E91" s="125" t="s">
        <v>53</v>
      </c>
      <c r="F91" s="125" t="s">
        <v>54</v>
      </c>
      <c r="G91" s="125" t="s">
        <v>182</v>
      </c>
      <c r="H91" s="125" t="s">
        <v>183</v>
      </c>
      <c r="I91" s="125" t="s">
        <v>184</v>
      </c>
      <c r="J91" s="125" t="s">
        <v>143</v>
      </c>
      <c r="K91" s="126" t="s">
        <v>185</v>
      </c>
      <c r="L91" s="127"/>
      <c r="M91" s="60" t="s">
        <v>3</v>
      </c>
      <c r="N91" s="61" t="s">
        <v>42</v>
      </c>
      <c r="O91" s="61" t="s">
        <v>186</v>
      </c>
      <c r="P91" s="61" t="s">
        <v>187</v>
      </c>
      <c r="Q91" s="61" t="s">
        <v>188</v>
      </c>
      <c r="R91" s="61" t="s">
        <v>189</v>
      </c>
      <c r="S91" s="61" t="s">
        <v>190</v>
      </c>
      <c r="T91" s="62" t="s">
        <v>191</v>
      </c>
      <c r="U91" s="122"/>
      <c r="V91" s="122"/>
      <c r="W91" s="122"/>
      <c r="X91" s="122"/>
      <c r="Y91" s="122"/>
      <c r="Z91" s="122"/>
      <c r="AA91" s="122"/>
      <c r="AB91" s="122"/>
      <c r="AC91" s="122"/>
      <c r="AD91" s="122"/>
      <c r="AE91" s="122"/>
    </row>
    <row r="92" spans="1:65" s="2" customFormat="1" ht="22.9" customHeight="1">
      <c r="A92" s="35"/>
      <c r="B92" s="36"/>
      <c r="C92" s="67" t="s">
        <v>192</v>
      </c>
      <c r="D92" s="35"/>
      <c r="E92" s="35"/>
      <c r="F92" s="35"/>
      <c r="G92" s="35"/>
      <c r="H92" s="35"/>
      <c r="I92" s="35"/>
      <c r="J92" s="128">
        <f>BK92</f>
        <v>0</v>
      </c>
      <c r="K92" s="35"/>
      <c r="L92" s="36"/>
      <c r="M92" s="63"/>
      <c r="N92" s="54"/>
      <c r="O92" s="64"/>
      <c r="P92" s="129">
        <f>P93</f>
        <v>0</v>
      </c>
      <c r="Q92" s="64"/>
      <c r="R92" s="129">
        <f>R93</f>
        <v>283.21127472000001</v>
      </c>
      <c r="S92" s="64"/>
      <c r="T92" s="130">
        <f>T93</f>
        <v>896.88305000000014</v>
      </c>
      <c r="U92" s="35"/>
      <c r="V92" s="35"/>
      <c r="W92" s="35"/>
      <c r="X92" s="35"/>
      <c r="Y92" s="35"/>
      <c r="Z92" s="35"/>
      <c r="AA92" s="35"/>
      <c r="AB92" s="35"/>
      <c r="AC92" s="35"/>
      <c r="AD92" s="35"/>
      <c r="AE92" s="35"/>
      <c r="AT92" s="20" t="s">
        <v>71</v>
      </c>
      <c r="AU92" s="20" t="s">
        <v>144</v>
      </c>
      <c r="BK92" s="131">
        <f>BK93</f>
        <v>0</v>
      </c>
    </row>
    <row r="93" spans="1:65" s="12" customFormat="1" ht="25.9" customHeight="1">
      <c r="B93" s="132"/>
      <c r="D93" s="133" t="s">
        <v>71</v>
      </c>
      <c r="E93" s="134" t="s">
        <v>193</v>
      </c>
      <c r="F93" s="134" t="s">
        <v>194</v>
      </c>
      <c r="I93" s="135"/>
      <c r="J93" s="136">
        <f>BK93</f>
        <v>0</v>
      </c>
      <c r="L93" s="132"/>
      <c r="M93" s="137"/>
      <c r="N93" s="138"/>
      <c r="O93" s="138"/>
      <c r="P93" s="139">
        <f>P94+P142+P176+P182+P232+P251</f>
        <v>0</v>
      </c>
      <c r="Q93" s="138"/>
      <c r="R93" s="139">
        <f>R94+R142+R176+R182+R232+R251</f>
        <v>283.21127472000001</v>
      </c>
      <c r="S93" s="138"/>
      <c r="T93" s="140">
        <f>T94+T142+T176+T182+T232+T251</f>
        <v>896.88305000000014</v>
      </c>
      <c r="AR93" s="133" t="s">
        <v>79</v>
      </c>
      <c r="AT93" s="141" t="s">
        <v>71</v>
      </c>
      <c r="AU93" s="141" t="s">
        <v>72</v>
      </c>
      <c r="AY93" s="133" t="s">
        <v>195</v>
      </c>
      <c r="BK93" s="142">
        <f>BK94+BK142+BK176+BK182+BK232+BK251</f>
        <v>0</v>
      </c>
    </row>
    <row r="94" spans="1:65" s="12" customFormat="1" ht="22.9" customHeight="1">
      <c r="B94" s="132"/>
      <c r="D94" s="133" t="s">
        <v>71</v>
      </c>
      <c r="E94" s="143" t="s">
        <v>79</v>
      </c>
      <c r="F94" s="143" t="s">
        <v>196</v>
      </c>
      <c r="I94" s="135"/>
      <c r="J94" s="144">
        <f>BK94</f>
        <v>0</v>
      </c>
      <c r="L94" s="132"/>
      <c r="M94" s="137"/>
      <c r="N94" s="138"/>
      <c r="O94" s="138"/>
      <c r="P94" s="139">
        <f>SUM(P95:P141)</f>
        <v>0</v>
      </c>
      <c r="Q94" s="138"/>
      <c r="R94" s="139">
        <f>SUM(R95:R141)</f>
        <v>5.1349999999999998E-3</v>
      </c>
      <c r="S94" s="138"/>
      <c r="T94" s="140">
        <f>SUM(T95:T141)</f>
        <v>808.2591000000001</v>
      </c>
      <c r="AR94" s="133" t="s">
        <v>79</v>
      </c>
      <c r="AT94" s="141" t="s">
        <v>71</v>
      </c>
      <c r="AU94" s="141" t="s">
        <v>79</v>
      </c>
      <c r="AY94" s="133" t="s">
        <v>195</v>
      </c>
      <c r="BK94" s="142">
        <f>SUM(BK95:BK141)</f>
        <v>0</v>
      </c>
    </row>
    <row r="95" spans="1:65" s="2" customFormat="1" ht="37.9" customHeight="1">
      <c r="A95" s="35"/>
      <c r="B95" s="145"/>
      <c r="C95" s="146" t="s">
        <v>79</v>
      </c>
      <c r="D95" s="146" t="s">
        <v>197</v>
      </c>
      <c r="E95" s="147" t="s">
        <v>8045</v>
      </c>
      <c r="F95" s="148" t="s">
        <v>8046</v>
      </c>
      <c r="G95" s="149" t="s">
        <v>300</v>
      </c>
      <c r="H95" s="150">
        <v>29</v>
      </c>
      <c r="I95" s="151"/>
      <c r="J95" s="152">
        <f>ROUND(I95*H95,2)</f>
        <v>0</v>
      </c>
      <c r="K95" s="148" t="s">
        <v>201</v>
      </c>
      <c r="L95" s="36"/>
      <c r="M95" s="153" t="s">
        <v>3</v>
      </c>
      <c r="N95" s="154" t="s">
        <v>43</v>
      </c>
      <c r="O95" s="56"/>
      <c r="P95" s="155">
        <f>O95*H95</f>
        <v>0</v>
      </c>
      <c r="Q95" s="155">
        <v>0</v>
      </c>
      <c r="R95" s="155">
        <f>Q95*H95</f>
        <v>0</v>
      </c>
      <c r="S95" s="155">
        <v>0</v>
      </c>
      <c r="T95" s="156">
        <f>S95*H95</f>
        <v>0</v>
      </c>
      <c r="U95" s="35"/>
      <c r="V95" s="35"/>
      <c r="W95" s="35"/>
      <c r="X95" s="35"/>
      <c r="Y95" s="35"/>
      <c r="Z95" s="35"/>
      <c r="AA95" s="35"/>
      <c r="AB95" s="35"/>
      <c r="AC95" s="35"/>
      <c r="AD95" s="35"/>
      <c r="AE95" s="35"/>
      <c r="AR95" s="157" t="s">
        <v>202</v>
      </c>
      <c r="AT95" s="157" t="s">
        <v>197</v>
      </c>
      <c r="AU95" s="157" t="s">
        <v>81</v>
      </c>
      <c r="AY95" s="20" t="s">
        <v>195</v>
      </c>
      <c r="BE95" s="158">
        <f>IF(N95="základní",J95,0)</f>
        <v>0</v>
      </c>
      <c r="BF95" s="158">
        <f>IF(N95="snížená",J95,0)</f>
        <v>0</v>
      </c>
      <c r="BG95" s="158">
        <f>IF(N95="zákl. přenesená",J95,0)</f>
        <v>0</v>
      </c>
      <c r="BH95" s="158">
        <f>IF(N95="sníž. přenesená",J95,0)</f>
        <v>0</v>
      </c>
      <c r="BI95" s="158">
        <f>IF(N95="nulová",J95,0)</f>
        <v>0</v>
      </c>
      <c r="BJ95" s="20" t="s">
        <v>79</v>
      </c>
      <c r="BK95" s="158">
        <f>ROUND(I95*H95,2)</f>
        <v>0</v>
      </c>
      <c r="BL95" s="20" t="s">
        <v>202</v>
      </c>
      <c r="BM95" s="157" t="s">
        <v>8047</v>
      </c>
    </row>
    <row r="96" spans="1:65" s="2" customFormat="1" ht="126.75">
      <c r="A96" s="35"/>
      <c r="B96" s="36"/>
      <c r="C96" s="35"/>
      <c r="D96" s="159" t="s">
        <v>204</v>
      </c>
      <c r="E96" s="35"/>
      <c r="F96" s="160" t="s">
        <v>8048</v>
      </c>
      <c r="G96" s="35"/>
      <c r="H96" s="35"/>
      <c r="I96" s="161"/>
      <c r="J96" s="35"/>
      <c r="K96" s="35"/>
      <c r="L96" s="36"/>
      <c r="M96" s="162"/>
      <c r="N96" s="163"/>
      <c r="O96" s="56"/>
      <c r="P96" s="56"/>
      <c r="Q96" s="56"/>
      <c r="R96" s="56"/>
      <c r="S96" s="56"/>
      <c r="T96" s="57"/>
      <c r="U96" s="35"/>
      <c r="V96" s="35"/>
      <c r="W96" s="35"/>
      <c r="X96" s="35"/>
      <c r="Y96" s="35"/>
      <c r="Z96" s="35"/>
      <c r="AA96" s="35"/>
      <c r="AB96" s="35"/>
      <c r="AC96" s="35"/>
      <c r="AD96" s="35"/>
      <c r="AE96" s="35"/>
      <c r="AT96" s="20" t="s">
        <v>204</v>
      </c>
      <c r="AU96" s="20" t="s">
        <v>81</v>
      </c>
    </row>
    <row r="97" spans="1:65" s="13" customFormat="1">
      <c r="B97" s="164"/>
      <c r="D97" s="159" t="s">
        <v>206</v>
      </c>
      <c r="E97" s="165" t="s">
        <v>3</v>
      </c>
      <c r="F97" s="166" t="s">
        <v>8049</v>
      </c>
      <c r="H97" s="167">
        <v>29</v>
      </c>
      <c r="I97" s="168"/>
      <c r="L97" s="164"/>
      <c r="M97" s="169"/>
      <c r="N97" s="170"/>
      <c r="O97" s="170"/>
      <c r="P97" s="170"/>
      <c r="Q97" s="170"/>
      <c r="R97" s="170"/>
      <c r="S97" s="170"/>
      <c r="T97" s="171"/>
      <c r="AT97" s="165" t="s">
        <v>206</v>
      </c>
      <c r="AU97" s="165" t="s">
        <v>81</v>
      </c>
      <c r="AV97" s="13" t="s">
        <v>81</v>
      </c>
      <c r="AW97" s="13" t="s">
        <v>34</v>
      </c>
      <c r="AX97" s="13" t="s">
        <v>79</v>
      </c>
      <c r="AY97" s="165" t="s">
        <v>195</v>
      </c>
    </row>
    <row r="98" spans="1:65" s="2" customFormat="1" ht="37.9" customHeight="1">
      <c r="A98" s="35"/>
      <c r="B98" s="145"/>
      <c r="C98" s="146" t="s">
        <v>81</v>
      </c>
      <c r="D98" s="146" t="s">
        <v>197</v>
      </c>
      <c r="E98" s="147" t="s">
        <v>8050</v>
      </c>
      <c r="F98" s="148" t="s">
        <v>8051</v>
      </c>
      <c r="G98" s="149" t="s">
        <v>200</v>
      </c>
      <c r="H98" s="150">
        <v>0.57999999999999996</v>
      </c>
      <c r="I98" s="151"/>
      <c r="J98" s="152">
        <f>ROUND(I98*H98,2)</f>
        <v>0</v>
      </c>
      <c r="K98" s="148" t="s">
        <v>201</v>
      </c>
      <c r="L98" s="36"/>
      <c r="M98" s="153" t="s">
        <v>3</v>
      </c>
      <c r="N98" s="154" t="s">
        <v>43</v>
      </c>
      <c r="O98" s="56"/>
      <c r="P98" s="155">
        <f>O98*H98</f>
        <v>0</v>
      </c>
      <c r="Q98" s="155">
        <v>0</v>
      </c>
      <c r="R98" s="155">
        <f>Q98*H98</f>
        <v>0</v>
      </c>
      <c r="S98" s="155">
        <v>0</v>
      </c>
      <c r="T98" s="156">
        <f>S98*H98</f>
        <v>0</v>
      </c>
      <c r="U98" s="35"/>
      <c r="V98" s="35"/>
      <c r="W98" s="35"/>
      <c r="X98" s="35"/>
      <c r="Y98" s="35"/>
      <c r="Z98" s="35"/>
      <c r="AA98" s="35"/>
      <c r="AB98" s="35"/>
      <c r="AC98" s="35"/>
      <c r="AD98" s="35"/>
      <c r="AE98" s="35"/>
      <c r="AR98" s="157" t="s">
        <v>202</v>
      </c>
      <c r="AT98" s="157" t="s">
        <v>197</v>
      </c>
      <c r="AU98" s="157" t="s">
        <v>81</v>
      </c>
      <c r="AY98" s="20" t="s">
        <v>195</v>
      </c>
      <c r="BE98" s="158">
        <f>IF(N98="základní",J98,0)</f>
        <v>0</v>
      </c>
      <c r="BF98" s="158">
        <f>IF(N98="snížená",J98,0)</f>
        <v>0</v>
      </c>
      <c r="BG98" s="158">
        <f>IF(N98="zákl. přenesená",J98,0)</f>
        <v>0</v>
      </c>
      <c r="BH98" s="158">
        <f>IF(N98="sníž. přenesená",J98,0)</f>
        <v>0</v>
      </c>
      <c r="BI98" s="158">
        <f>IF(N98="nulová",J98,0)</f>
        <v>0</v>
      </c>
      <c r="BJ98" s="20" t="s">
        <v>79</v>
      </c>
      <c r="BK98" s="158">
        <f>ROUND(I98*H98,2)</f>
        <v>0</v>
      </c>
      <c r="BL98" s="20" t="s">
        <v>202</v>
      </c>
      <c r="BM98" s="157" t="s">
        <v>8052</v>
      </c>
    </row>
    <row r="99" spans="1:65" s="2" customFormat="1" ht="39">
      <c r="A99" s="35"/>
      <c r="B99" s="36"/>
      <c r="C99" s="35"/>
      <c r="D99" s="159" t="s">
        <v>204</v>
      </c>
      <c r="E99" s="35"/>
      <c r="F99" s="160" t="s">
        <v>8053</v>
      </c>
      <c r="G99" s="35"/>
      <c r="H99" s="35"/>
      <c r="I99" s="161"/>
      <c r="J99" s="35"/>
      <c r="K99" s="35"/>
      <c r="L99" s="36"/>
      <c r="M99" s="162"/>
      <c r="N99" s="163"/>
      <c r="O99" s="56"/>
      <c r="P99" s="56"/>
      <c r="Q99" s="56"/>
      <c r="R99" s="56"/>
      <c r="S99" s="56"/>
      <c r="T99" s="57"/>
      <c r="U99" s="35"/>
      <c r="V99" s="35"/>
      <c r="W99" s="35"/>
      <c r="X99" s="35"/>
      <c r="Y99" s="35"/>
      <c r="Z99" s="35"/>
      <c r="AA99" s="35"/>
      <c r="AB99" s="35"/>
      <c r="AC99" s="35"/>
      <c r="AD99" s="35"/>
      <c r="AE99" s="35"/>
      <c r="AT99" s="20" t="s">
        <v>204</v>
      </c>
      <c r="AU99" s="20" t="s">
        <v>81</v>
      </c>
    </row>
    <row r="100" spans="1:65" s="13" customFormat="1">
      <c r="B100" s="164"/>
      <c r="D100" s="159" t="s">
        <v>206</v>
      </c>
      <c r="E100" s="165" t="s">
        <v>3</v>
      </c>
      <c r="F100" s="166" t="s">
        <v>8054</v>
      </c>
      <c r="H100" s="167">
        <v>0.57999999999999996</v>
      </c>
      <c r="I100" s="168"/>
      <c r="L100" s="164"/>
      <c r="M100" s="169"/>
      <c r="N100" s="170"/>
      <c r="O100" s="170"/>
      <c r="P100" s="170"/>
      <c r="Q100" s="170"/>
      <c r="R100" s="170"/>
      <c r="S100" s="170"/>
      <c r="T100" s="171"/>
      <c r="AT100" s="165" t="s">
        <v>206</v>
      </c>
      <c r="AU100" s="165" t="s">
        <v>81</v>
      </c>
      <c r="AV100" s="13" t="s">
        <v>81</v>
      </c>
      <c r="AW100" s="13" t="s">
        <v>34</v>
      </c>
      <c r="AX100" s="13" t="s">
        <v>79</v>
      </c>
      <c r="AY100" s="165" t="s">
        <v>195</v>
      </c>
    </row>
    <row r="101" spans="1:65" s="2" customFormat="1" ht="76.349999999999994" customHeight="1">
      <c r="A101" s="35"/>
      <c r="B101" s="145"/>
      <c r="C101" s="146" t="s">
        <v>109</v>
      </c>
      <c r="D101" s="146" t="s">
        <v>197</v>
      </c>
      <c r="E101" s="147" t="s">
        <v>8055</v>
      </c>
      <c r="F101" s="148" t="s">
        <v>8056</v>
      </c>
      <c r="G101" s="149" t="s">
        <v>300</v>
      </c>
      <c r="H101" s="150">
        <v>44.3</v>
      </c>
      <c r="I101" s="151"/>
      <c r="J101" s="152">
        <f>ROUND(I101*H101,2)</f>
        <v>0</v>
      </c>
      <c r="K101" s="148" t="s">
        <v>201</v>
      </c>
      <c r="L101" s="36"/>
      <c r="M101" s="153" t="s">
        <v>3</v>
      </c>
      <c r="N101" s="154" t="s">
        <v>43</v>
      </c>
      <c r="O101" s="56"/>
      <c r="P101" s="155">
        <f>O101*H101</f>
        <v>0</v>
      </c>
      <c r="Q101" s="155">
        <v>0</v>
      </c>
      <c r="R101" s="155">
        <f>Q101*H101</f>
        <v>0</v>
      </c>
      <c r="S101" s="155">
        <v>0.255</v>
      </c>
      <c r="T101" s="156">
        <f>S101*H101</f>
        <v>11.2965</v>
      </c>
      <c r="U101" s="35"/>
      <c r="V101" s="35"/>
      <c r="W101" s="35"/>
      <c r="X101" s="35"/>
      <c r="Y101" s="35"/>
      <c r="Z101" s="35"/>
      <c r="AA101" s="35"/>
      <c r="AB101" s="35"/>
      <c r="AC101" s="35"/>
      <c r="AD101" s="35"/>
      <c r="AE101" s="35"/>
      <c r="AR101" s="157" t="s">
        <v>202</v>
      </c>
      <c r="AT101" s="157" t="s">
        <v>197</v>
      </c>
      <c r="AU101" s="157" t="s">
        <v>81</v>
      </c>
      <c r="AY101" s="20" t="s">
        <v>195</v>
      </c>
      <c r="BE101" s="158">
        <f>IF(N101="základní",J101,0)</f>
        <v>0</v>
      </c>
      <c r="BF101" s="158">
        <f>IF(N101="snížená",J101,0)</f>
        <v>0</v>
      </c>
      <c r="BG101" s="158">
        <f>IF(N101="zákl. přenesená",J101,0)</f>
        <v>0</v>
      </c>
      <c r="BH101" s="158">
        <f>IF(N101="sníž. přenesená",J101,0)</f>
        <v>0</v>
      </c>
      <c r="BI101" s="158">
        <f>IF(N101="nulová",J101,0)</f>
        <v>0</v>
      </c>
      <c r="BJ101" s="20" t="s">
        <v>79</v>
      </c>
      <c r="BK101" s="158">
        <f>ROUND(I101*H101,2)</f>
        <v>0</v>
      </c>
      <c r="BL101" s="20" t="s">
        <v>202</v>
      </c>
      <c r="BM101" s="157" t="s">
        <v>8057</v>
      </c>
    </row>
    <row r="102" spans="1:65" s="2" customFormat="1" ht="175.5">
      <c r="A102" s="35"/>
      <c r="B102" s="36"/>
      <c r="C102" s="35"/>
      <c r="D102" s="159" t="s">
        <v>204</v>
      </c>
      <c r="E102" s="35"/>
      <c r="F102" s="160" t="s">
        <v>8058</v>
      </c>
      <c r="G102" s="35"/>
      <c r="H102" s="35"/>
      <c r="I102" s="161"/>
      <c r="J102" s="35"/>
      <c r="K102" s="35"/>
      <c r="L102" s="36"/>
      <c r="M102" s="162"/>
      <c r="N102" s="163"/>
      <c r="O102" s="56"/>
      <c r="P102" s="56"/>
      <c r="Q102" s="56"/>
      <c r="R102" s="56"/>
      <c r="S102" s="56"/>
      <c r="T102" s="57"/>
      <c r="U102" s="35"/>
      <c r="V102" s="35"/>
      <c r="W102" s="35"/>
      <c r="X102" s="35"/>
      <c r="Y102" s="35"/>
      <c r="Z102" s="35"/>
      <c r="AA102" s="35"/>
      <c r="AB102" s="35"/>
      <c r="AC102" s="35"/>
      <c r="AD102" s="35"/>
      <c r="AE102" s="35"/>
      <c r="AT102" s="20" t="s">
        <v>204</v>
      </c>
      <c r="AU102" s="20" t="s">
        <v>81</v>
      </c>
    </row>
    <row r="103" spans="1:65" s="13" customFormat="1" ht="22.5">
      <c r="B103" s="164"/>
      <c r="D103" s="159" t="s">
        <v>206</v>
      </c>
      <c r="E103" s="165" t="s">
        <v>3</v>
      </c>
      <c r="F103" s="166" t="s">
        <v>8059</v>
      </c>
      <c r="H103" s="167">
        <v>44.3</v>
      </c>
      <c r="I103" s="168"/>
      <c r="L103" s="164"/>
      <c r="M103" s="169"/>
      <c r="N103" s="170"/>
      <c r="O103" s="170"/>
      <c r="P103" s="170"/>
      <c r="Q103" s="170"/>
      <c r="R103" s="170"/>
      <c r="S103" s="170"/>
      <c r="T103" s="171"/>
      <c r="AT103" s="165" t="s">
        <v>206</v>
      </c>
      <c r="AU103" s="165" t="s">
        <v>81</v>
      </c>
      <c r="AV103" s="13" t="s">
        <v>81</v>
      </c>
      <c r="AW103" s="13" t="s">
        <v>34</v>
      </c>
      <c r="AX103" s="13" t="s">
        <v>79</v>
      </c>
      <c r="AY103" s="165" t="s">
        <v>195</v>
      </c>
    </row>
    <row r="104" spans="1:65" s="2" customFormat="1" ht="62.65" customHeight="1">
      <c r="A104" s="35"/>
      <c r="B104" s="145"/>
      <c r="C104" s="146" t="s">
        <v>202</v>
      </c>
      <c r="D104" s="146" t="s">
        <v>197</v>
      </c>
      <c r="E104" s="147" t="s">
        <v>8060</v>
      </c>
      <c r="F104" s="148" t="s">
        <v>8061</v>
      </c>
      <c r="G104" s="149" t="s">
        <v>300</v>
      </c>
      <c r="H104" s="150">
        <v>58.1</v>
      </c>
      <c r="I104" s="151"/>
      <c r="J104" s="152">
        <f>ROUND(I104*H104,2)</f>
        <v>0</v>
      </c>
      <c r="K104" s="148" t="s">
        <v>201</v>
      </c>
      <c r="L104" s="36"/>
      <c r="M104" s="153" t="s">
        <v>3</v>
      </c>
      <c r="N104" s="154" t="s">
        <v>43</v>
      </c>
      <c r="O104" s="56"/>
      <c r="P104" s="155">
        <f>O104*H104</f>
        <v>0</v>
      </c>
      <c r="Q104" s="155">
        <v>0</v>
      </c>
      <c r="R104" s="155">
        <f>Q104*H104</f>
        <v>0</v>
      </c>
      <c r="S104" s="155">
        <v>0.26</v>
      </c>
      <c r="T104" s="156">
        <f>S104*H104</f>
        <v>15.106000000000002</v>
      </c>
      <c r="U104" s="35"/>
      <c r="V104" s="35"/>
      <c r="W104" s="35"/>
      <c r="X104" s="35"/>
      <c r="Y104" s="35"/>
      <c r="Z104" s="35"/>
      <c r="AA104" s="35"/>
      <c r="AB104" s="35"/>
      <c r="AC104" s="35"/>
      <c r="AD104" s="35"/>
      <c r="AE104" s="35"/>
      <c r="AR104" s="157" t="s">
        <v>202</v>
      </c>
      <c r="AT104" s="157" t="s">
        <v>197</v>
      </c>
      <c r="AU104" s="157" t="s">
        <v>81</v>
      </c>
      <c r="AY104" s="20" t="s">
        <v>195</v>
      </c>
      <c r="BE104" s="158">
        <f>IF(N104="základní",J104,0)</f>
        <v>0</v>
      </c>
      <c r="BF104" s="158">
        <f>IF(N104="snížená",J104,0)</f>
        <v>0</v>
      </c>
      <c r="BG104" s="158">
        <f>IF(N104="zákl. přenesená",J104,0)</f>
        <v>0</v>
      </c>
      <c r="BH104" s="158">
        <f>IF(N104="sníž. přenesená",J104,0)</f>
        <v>0</v>
      </c>
      <c r="BI104" s="158">
        <f>IF(N104="nulová",J104,0)</f>
        <v>0</v>
      </c>
      <c r="BJ104" s="20" t="s">
        <v>79</v>
      </c>
      <c r="BK104" s="158">
        <f>ROUND(I104*H104,2)</f>
        <v>0</v>
      </c>
      <c r="BL104" s="20" t="s">
        <v>202</v>
      </c>
      <c r="BM104" s="157" t="s">
        <v>8062</v>
      </c>
    </row>
    <row r="105" spans="1:65" s="2" customFormat="1" ht="175.5">
      <c r="A105" s="35"/>
      <c r="B105" s="36"/>
      <c r="C105" s="35"/>
      <c r="D105" s="159" t="s">
        <v>204</v>
      </c>
      <c r="E105" s="35"/>
      <c r="F105" s="160" t="s">
        <v>8058</v>
      </c>
      <c r="G105" s="35"/>
      <c r="H105" s="35"/>
      <c r="I105" s="161"/>
      <c r="J105" s="35"/>
      <c r="K105" s="35"/>
      <c r="L105" s="36"/>
      <c r="M105" s="162"/>
      <c r="N105" s="163"/>
      <c r="O105" s="56"/>
      <c r="P105" s="56"/>
      <c r="Q105" s="56"/>
      <c r="R105" s="56"/>
      <c r="S105" s="56"/>
      <c r="T105" s="57"/>
      <c r="U105" s="35"/>
      <c r="V105" s="35"/>
      <c r="W105" s="35"/>
      <c r="X105" s="35"/>
      <c r="Y105" s="35"/>
      <c r="Z105" s="35"/>
      <c r="AA105" s="35"/>
      <c r="AB105" s="35"/>
      <c r="AC105" s="35"/>
      <c r="AD105" s="35"/>
      <c r="AE105" s="35"/>
      <c r="AT105" s="20" t="s">
        <v>204</v>
      </c>
      <c r="AU105" s="20" t="s">
        <v>81</v>
      </c>
    </row>
    <row r="106" spans="1:65" s="13" customFormat="1">
      <c r="B106" s="164"/>
      <c r="D106" s="159" t="s">
        <v>206</v>
      </c>
      <c r="E106" s="165" t="s">
        <v>3</v>
      </c>
      <c r="F106" s="166" t="s">
        <v>8063</v>
      </c>
      <c r="H106" s="167">
        <v>58.1</v>
      </c>
      <c r="I106" s="168"/>
      <c r="L106" s="164"/>
      <c r="M106" s="169"/>
      <c r="N106" s="170"/>
      <c r="O106" s="170"/>
      <c r="P106" s="170"/>
      <c r="Q106" s="170"/>
      <c r="R106" s="170"/>
      <c r="S106" s="170"/>
      <c r="T106" s="171"/>
      <c r="AT106" s="165" t="s">
        <v>206</v>
      </c>
      <c r="AU106" s="165" t="s">
        <v>81</v>
      </c>
      <c r="AV106" s="13" t="s">
        <v>81</v>
      </c>
      <c r="AW106" s="13" t="s">
        <v>34</v>
      </c>
      <c r="AX106" s="13" t="s">
        <v>79</v>
      </c>
      <c r="AY106" s="165" t="s">
        <v>195</v>
      </c>
    </row>
    <row r="107" spans="1:65" s="2" customFormat="1" ht="62.65" customHeight="1">
      <c r="A107" s="35"/>
      <c r="B107" s="145"/>
      <c r="C107" s="146" t="s">
        <v>231</v>
      </c>
      <c r="D107" s="146" t="s">
        <v>197</v>
      </c>
      <c r="E107" s="147" t="s">
        <v>8064</v>
      </c>
      <c r="F107" s="148" t="s">
        <v>8065</v>
      </c>
      <c r="G107" s="149" t="s">
        <v>300</v>
      </c>
      <c r="H107" s="150">
        <v>125</v>
      </c>
      <c r="I107" s="151"/>
      <c r="J107" s="152">
        <f>ROUND(I107*H107,2)</f>
        <v>0</v>
      </c>
      <c r="K107" s="148" t="s">
        <v>201</v>
      </c>
      <c r="L107" s="36"/>
      <c r="M107" s="153" t="s">
        <v>3</v>
      </c>
      <c r="N107" s="154" t="s">
        <v>43</v>
      </c>
      <c r="O107" s="56"/>
      <c r="P107" s="155">
        <f>O107*H107</f>
        <v>0</v>
      </c>
      <c r="Q107" s="155">
        <v>0</v>
      </c>
      <c r="R107" s="155">
        <f>Q107*H107</f>
        <v>0</v>
      </c>
      <c r="S107" s="155">
        <v>0.44</v>
      </c>
      <c r="T107" s="156">
        <f>S107*H107</f>
        <v>55</v>
      </c>
      <c r="U107" s="35"/>
      <c r="V107" s="35"/>
      <c r="W107" s="35"/>
      <c r="X107" s="35"/>
      <c r="Y107" s="35"/>
      <c r="Z107" s="35"/>
      <c r="AA107" s="35"/>
      <c r="AB107" s="35"/>
      <c r="AC107" s="35"/>
      <c r="AD107" s="35"/>
      <c r="AE107" s="35"/>
      <c r="AR107" s="157" t="s">
        <v>202</v>
      </c>
      <c r="AT107" s="157" t="s">
        <v>197</v>
      </c>
      <c r="AU107" s="157" t="s">
        <v>81</v>
      </c>
      <c r="AY107" s="20" t="s">
        <v>195</v>
      </c>
      <c r="BE107" s="158">
        <f>IF(N107="základní",J107,0)</f>
        <v>0</v>
      </c>
      <c r="BF107" s="158">
        <f>IF(N107="snížená",J107,0)</f>
        <v>0</v>
      </c>
      <c r="BG107" s="158">
        <f>IF(N107="zákl. přenesená",J107,0)</f>
        <v>0</v>
      </c>
      <c r="BH107" s="158">
        <f>IF(N107="sníž. přenesená",J107,0)</f>
        <v>0</v>
      </c>
      <c r="BI107" s="158">
        <f>IF(N107="nulová",J107,0)</f>
        <v>0</v>
      </c>
      <c r="BJ107" s="20" t="s">
        <v>79</v>
      </c>
      <c r="BK107" s="158">
        <f>ROUND(I107*H107,2)</f>
        <v>0</v>
      </c>
      <c r="BL107" s="20" t="s">
        <v>202</v>
      </c>
      <c r="BM107" s="157" t="s">
        <v>8066</v>
      </c>
    </row>
    <row r="108" spans="1:65" s="2" customFormat="1" ht="302.25">
      <c r="A108" s="35"/>
      <c r="B108" s="36"/>
      <c r="C108" s="35"/>
      <c r="D108" s="159" t="s">
        <v>204</v>
      </c>
      <c r="E108" s="35"/>
      <c r="F108" s="160" t="s">
        <v>8067</v>
      </c>
      <c r="G108" s="35"/>
      <c r="H108" s="35"/>
      <c r="I108" s="161"/>
      <c r="J108" s="35"/>
      <c r="K108" s="35"/>
      <c r="L108" s="36"/>
      <c r="M108" s="162"/>
      <c r="N108" s="163"/>
      <c r="O108" s="56"/>
      <c r="P108" s="56"/>
      <c r="Q108" s="56"/>
      <c r="R108" s="56"/>
      <c r="S108" s="56"/>
      <c r="T108" s="57"/>
      <c r="U108" s="35"/>
      <c r="V108" s="35"/>
      <c r="W108" s="35"/>
      <c r="X108" s="35"/>
      <c r="Y108" s="35"/>
      <c r="Z108" s="35"/>
      <c r="AA108" s="35"/>
      <c r="AB108" s="35"/>
      <c r="AC108" s="35"/>
      <c r="AD108" s="35"/>
      <c r="AE108" s="35"/>
      <c r="AT108" s="20" t="s">
        <v>204</v>
      </c>
      <c r="AU108" s="20" t="s">
        <v>81</v>
      </c>
    </row>
    <row r="109" spans="1:65" s="13" customFormat="1">
      <c r="B109" s="164"/>
      <c r="D109" s="159" t="s">
        <v>206</v>
      </c>
      <c r="E109" s="165" t="s">
        <v>3</v>
      </c>
      <c r="F109" s="166" t="s">
        <v>8068</v>
      </c>
      <c r="H109" s="167">
        <v>125</v>
      </c>
      <c r="I109" s="168"/>
      <c r="L109" s="164"/>
      <c r="M109" s="169"/>
      <c r="N109" s="170"/>
      <c r="O109" s="170"/>
      <c r="P109" s="170"/>
      <c r="Q109" s="170"/>
      <c r="R109" s="170"/>
      <c r="S109" s="170"/>
      <c r="T109" s="171"/>
      <c r="AT109" s="165" t="s">
        <v>206</v>
      </c>
      <c r="AU109" s="165" t="s">
        <v>81</v>
      </c>
      <c r="AV109" s="13" t="s">
        <v>81</v>
      </c>
      <c r="AW109" s="13" t="s">
        <v>34</v>
      </c>
      <c r="AX109" s="13" t="s">
        <v>79</v>
      </c>
      <c r="AY109" s="165" t="s">
        <v>195</v>
      </c>
    </row>
    <row r="110" spans="1:65" s="2" customFormat="1" ht="62.65" customHeight="1">
      <c r="A110" s="35"/>
      <c r="B110" s="145"/>
      <c r="C110" s="146" t="s">
        <v>237</v>
      </c>
      <c r="D110" s="146" t="s">
        <v>197</v>
      </c>
      <c r="E110" s="147" t="s">
        <v>8069</v>
      </c>
      <c r="F110" s="148" t="s">
        <v>8070</v>
      </c>
      <c r="G110" s="149" t="s">
        <v>300</v>
      </c>
      <c r="H110" s="150">
        <v>125</v>
      </c>
      <c r="I110" s="151"/>
      <c r="J110" s="152">
        <f>ROUND(I110*H110,2)</f>
        <v>0</v>
      </c>
      <c r="K110" s="148" t="s">
        <v>201</v>
      </c>
      <c r="L110" s="36"/>
      <c r="M110" s="153" t="s">
        <v>3</v>
      </c>
      <c r="N110" s="154" t="s">
        <v>43</v>
      </c>
      <c r="O110" s="56"/>
      <c r="P110" s="155">
        <f>O110*H110</f>
        <v>0</v>
      </c>
      <c r="Q110" s="155">
        <v>0</v>
      </c>
      <c r="R110" s="155">
        <f>Q110*H110</f>
        <v>0</v>
      </c>
      <c r="S110" s="155">
        <v>0.22</v>
      </c>
      <c r="T110" s="156">
        <f>S110*H110</f>
        <v>27.5</v>
      </c>
      <c r="U110" s="35"/>
      <c r="V110" s="35"/>
      <c r="W110" s="35"/>
      <c r="X110" s="35"/>
      <c r="Y110" s="35"/>
      <c r="Z110" s="35"/>
      <c r="AA110" s="35"/>
      <c r="AB110" s="35"/>
      <c r="AC110" s="35"/>
      <c r="AD110" s="35"/>
      <c r="AE110" s="35"/>
      <c r="AR110" s="157" t="s">
        <v>202</v>
      </c>
      <c r="AT110" s="157" t="s">
        <v>197</v>
      </c>
      <c r="AU110" s="157" t="s">
        <v>81</v>
      </c>
      <c r="AY110" s="20" t="s">
        <v>195</v>
      </c>
      <c r="BE110" s="158">
        <f>IF(N110="základní",J110,0)</f>
        <v>0</v>
      </c>
      <c r="BF110" s="158">
        <f>IF(N110="snížená",J110,0)</f>
        <v>0</v>
      </c>
      <c r="BG110" s="158">
        <f>IF(N110="zákl. přenesená",J110,0)</f>
        <v>0</v>
      </c>
      <c r="BH110" s="158">
        <f>IF(N110="sníž. přenesená",J110,0)</f>
        <v>0</v>
      </c>
      <c r="BI110" s="158">
        <f>IF(N110="nulová",J110,0)</f>
        <v>0</v>
      </c>
      <c r="BJ110" s="20" t="s">
        <v>79</v>
      </c>
      <c r="BK110" s="158">
        <f>ROUND(I110*H110,2)</f>
        <v>0</v>
      </c>
      <c r="BL110" s="20" t="s">
        <v>202</v>
      </c>
      <c r="BM110" s="157" t="s">
        <v>8071</v>
      </c>
    </row>
    <row r="111" spans="1:65" s="2" customFormat="1" ht="302.25">
      <c r="A111" s="35"/>
      <c r="B111" s="36"/>
      <c r="C111" s="35"/>
      <c r="D111" s="159" t="s">
        <v>204</v>
      </c>
      <c r="E111" s="35"/>
      <c r="F111" s="160" t="s">
        <v>8067</v>
      </c>
      <c r="G111" s="35"/>
      <c r="H111" s="35"/>
      <c r="I111" s="161"/>
      <c r="J111" s="35"/>
      <c r="K111" s="35"/>
      <c r="L111" s="36"/>
      <c r="M111" s="162"/>
      <c r="N111" s="163"/>
      <c r="O111" s="56"/>
      <c r="P111" s="56"/>
      <c r="Q111" s="56"/>
      <c r="R111" s="56"/>
      <c r="S111" s="56"/>
      <c r="T111" s="57"/>
      <c r="U111" s="35"/>
      <c r="V111" s="35"/>
      <c r="W111" s="35"/>
      <c r="X111" s="35"/>
      <c r="Y111" s="35"/>
      <c r="Z111" s="35"/>
      <c r="AA111" s="35"/>
      <c r="AB111" s="35"/>
      <c r="AC111" s="35"/>
      <c r="AD111" s="35"/>
      <c r="AE111" s="35"/>
      <c r="AT111" s="20" t="s">
        <v>204</v>
      </c>
      <c r="AU111" s="20" t="s">
        <v>81</v>
      </c>
    </row>
    <row r="112" spans="1:65" s="13" customFormat="1">
      <c r="B112" s="164"/>
      <c r="D112" s="159" t="s">
        <v>206</v>
      </c>
      <c r="E112" s="165" t="s">
        <v>3</v>
      </c>
      <c r="F112" s="166" t="s">
        <v>8072</v>
      </c>
      <c r="H112" s="167">
        <v>125</v>
      </c>
      <c r="I112" s="168"/>
      <c r="L112" s="164"/>
      <c r="M112" s="169"/>
      <c r="N112" s="170"/>
      <c r="O112" s="170"/>
      <c r="P112" s="170"/>
      <c r="Q112" s="170"/>
      <c r="R112" s="170"/>
      <c r="S112" s="170"/>
      <c r="T112" s="171"/>
      <c r="AT112" s="165" t="s">
        <v>206</v>
      </c>
      <c r="AU112" s="165" t="s">
        <v>81</v>
      </c>
      <c r="AV112" s="13" t="s">
        <v>81</v>
      </c>
      <c r="AW112" s="13" t="s">
        <v>34</v>
      </c>
      <c r="AX112" s="13" t="s">
        <v>79</v>
      </c>
      <c r="AY112" s="165" t="s">
        <v>195</v>
      </c>
    </row>
    <row r="113" spans="1:65" s="2" customFormat="1" ht="62.65" customHeight="1">
      <c r="A113" s="35"/>
      <c r="B113" s="145"/>
      <c r="C113" s="146" t="s">
        <v>244</v>
      </c>
      <c r="D113" s="146" t="s">
        <v>197</v>
      </c>
      <c r="E113" s="147" t="s">
        <v>8073</v>
      </c>
      <c r="F113" s="148" t="s">
        <v>8074</v>
      </c>
      <c r="G113" s="149" t="s">
        <v>300</v>
      </c>
      <c r="H113" s="150">
        <v>2347</v>
      </c>
      <c r="I113" s="151"/>
      <c r="J113" s="152">
        <f>ROUND(I113*H113,2)</f>
        <v>0</v>
      </c>
      <c r="K113" s="148" t="s">
        <v>8075</v>
      </c>
      <c r="L113" s="36"/>
      <c r="M113" s="153" t="s">
        <v>3</v>
      </c>
      <c r="N113" s="154" t="s">
        <v>43</v>
      </c>
      <c r="O113" s="56"/>
      <c r="P113" s="155">
        <f>O113*H113</f>
        <v>0</v>
      </c>
      <c r="Q113" s="155">
        <v>0</v>
      </c>
      <c r="R113" s="155">
        <f>Q113*H113</f>
        <v>0</v>
      </c>
      <c r="S113" s="155">
        <v>0.28999999999999998</v>
      </c>
      <c r="T113" s="156">
        <f>S113*H113</f>
        <v>680.63</v>
      </c>
      <c r="U113" s="35"/>
      <c r="V113" s="35"/>
      <c r="W113" s="35"/>
      <c r="X113" s="35"/>
      <c r="Y113" s="35"/>
      <c r="Z113" s="35"/>
      <c r="AA113" s="35"/>
      <c r="AB113" s="35"/>
      <c r="AC113" s="35"/>
      <c r="AD113" s="35"/>
      <c r="AE113" s="35"/>
      <c r="AR113" s="157" t="s">
        <v>202</v>
      </c>
      <c r="AT113" s="157" t="s">
        <v>197</v>
      </c>
      <c r="AU113" s="157" t="s">
        <v>81</v>
      </c>
      <c r="AY113" s="20" t="s">
        <v>195</v>
      </c>
      <c r="BE113" s="158">
        <f>IF(N113="základní",J113,0)</f>
        <v>0</v>
      </c>
      <c r="BF113" s="158">
        <f>IF(N113="snížená",J113,0)</f>
        <v>0</v>
      </c>
      <c r="BG113" s="158">
        <f>IF(N113="zákl. přenesená",J113,0)</f>
        <v>0</v>
      </c>
      <c r="BH113" s="158">
        <f>IF(N113="sníž. přenesená",J113,0)</f>
        <v>0</v>
      </c>
      <c r="BI113" s="158">
        <f>IF(N113="nulová",J113,0)</f>
        <v>0</v>
      </c>
      <c r="BJ113" s="20" t="s">
        <v>79</v>
      </c>
      <c r="BK113" s="158">
        <f>ROUND(I113*H113,2)</f>
        <v>0</v>
      </c>
      <c r="BL113" s="20" t="s">
        <v>202</v>
      </c>
      <c r="BM113" s="157" t="s">
        <v>8076</v>
      </c>
    </row>
    <row r="114" spans="1:65" s="2" customFormat="1" ht="302.25">
      <c r="A114" s="35"/>
      <c r="B114" s="36"/>
      <c r="C114" s="35"/>
      <c r="D114" s="159" t="s">
        <v>204</v>
      </c>
      <c r="E114" s="35"/>
      <c r="F114" s="160" t="s">
        <v>8067</v>
      </c>
      <c r="G114" s="35"/>
      <c r="H114" s="35"/>
      <c r="I114" s="161"/>
      <c r="J114" s="35"/>
      <c r="K114" s="35"/>
      <c r="L114" s="36"/>
      <c r="M114" s="162"/>
      <c r="N114" s="163"/>
      <c r="O114" s="56"/>
      <c r="P114" s="56"/>
      <c r="Q114" s="56"/>
      <c r="R114" s="56"/>
      <c r="S114" s="56"/>
      <c r="T114" s="57"/>
      <c r="U114" s="35"/>
      <c r="V114" s="35"/>
      <c r="W114" s="35"/>
      <c r="X114" s="35"/>
      <c r="Y114" s="35"/>
      <c r="Z114" s="35"/>
      <c r="AA114" s="35"/>
      <c r="AB114" s="35"/>
      <c r="AC114" s="35"/>
      <c r="AD114" s="35"/>
      <c r="AE114" s="35"/>
      <c r="AT114" s="20" t="s">
        <v>204</v>
      </c>
      <c r="AU114" s="20" t="s">
        <v>81</v>
      </c>
    </row>
    <row r="115" spans="1:65" s="13" customFormat="1">
      <c r="B115" s="164"/>
      <c r="D115" s="159" t="s">
        <v>206</v>
      </c>
      <c r="E115" s="165" t="s">
        <v>3</v>
      </c>
      <c r="F115" s="166" t="s">
        <v>8077</v>
      </c>
      <c r="H115" s="167">
        <v>2347</v>
      </c>
      <c r="I115" s="168"/>
      <c r="L115" s="164"/>
      <c r="M115" s="169"/>
      <c r="N115" s="170"/>
      <c r="O115" s="170"/>
      <c r="P115" s="170"/>
      <c r="Q115" s="170"/>
      <c r="R115" s="170"/>
      <c r="S115" s="170"/>
      <c r="T115" s="171"/>
      <c r="AT115" s="165" t="s">
        <v>206</v>
      </c>
      <c r="AU115" s="165" t="s">
        <v>81</v>
      </c>
      <c r="AV115" s="13" t="s">
        <v>81</v>
      </c>
      <c r="AW115" s="13" t="s">
        <v>34</v>
      </c>
      <c r="AX115" s="13" t="s">
        <v>79</v>
      </c>
      <c r="AY115" s="165" t="s">
        <v>195</v>
      </c>
    </row>
    <row r="116" spans="1:65" s="2" customFormat="1" ht="62.65" customHeight="1">
      <c r="A116" s="35"/>
      <c r="B116" s="145"/>
      <c r="C116" s="146" t="s">
        <v>249</v>
      </c>
      <c r="D116" s="146" t="s">
        <v>197</v>
      </c>
      <c r="E116" s="147" t="s">
        <v>8078</v>
      </c>
      <c r="F116" s="148" t="s">
        <v>8079</v>
      </c>
      <c r="G116" s="149" t="s">
        <v>300</v>
      </c>
      <c r="H116" s="150">
        <v>58.1</v>
      </c>
      <c r="I116" s="151"/>
      <c r="J116" s="152">
        <f>ROUND(I116*H116,2)</f>
        <v>0</v>
      </c>
      <c r="K116" s="148" t="s">
        <v>201</v>
      </c>
      <c r="L116" s="36"/>
      <c r="M116" s="153" t="s">
        <v>3</v>
      </c>
      <c r="N116" s="154" t="s">
        <v>43</v>
      </c>
      <c r="O116" s="56"/>
      <c r="P116" s="155">
        <f>O116*H116</f>
        <v>0</v>
      </c>
      <c r="Q116" s="155">
        <v>0</v>
      </c>
      <c r="R116" s="155">
        <f>Q116*H116</f>
        <v>0</v>
      </c>
      <c r="S116" s="155">
        <v>0.28999999999999998</v>
      </c>
      <c r="T116" s="156">
        <f>S116*H116</f>
        <v>16.849</v>
      </c>
      <c r="U116" s="35"/>
      <c r="V116" s="35"/>
      <c r="W116" s="35"/>
      <c r="X116" s="35"/>
      <c r="Y116" s="35"/>
      <c r="Z116" s="35"/>
      <c r="AA116" s="35"/>
      <c r="AB116" s="35"/>
      <c r="AC116" s="35"/>
      <c r="AD116" s="35"/>
      <c r="AE116" s="35"/>
      <c r="AR116" s="157" t="s">
        <v>202</v>
      </c>
      <c r="AT116" s="157" t="s">
        <v>197</v>
      </c>
      <c r="AU116" s="157" t="s">
        <v>81</v>
      </c>
      <c r="AY116" s="20" t="s">
        <v>195</v>
      </c>
      <c r="BE116" s="158">
        <f>IF(N116="základní",J116,0)</f>
        <v>0</v>
      </c>
      <c r="BF116" s="158">
        <f>IF(N116="snížená",J116,0)</f>
        <v>0</v>
      </c>
      <c r="BG116" s="158">
        <f>IF(N116="zákl. přenesená",J116,0)</f>
        <v>0</v>
      </c>
      <c r="BH116" s="158">
        <f>IF(N116="sníž. přenesená",J116,0)</f>
        <v>0</v>
      </c>
      <c r="BI116" s="158">
        <f>IF(N116="nulová",J116,0)</f>
        <v>0</v>
      </c>
      <c r="BJ116" s="20" t="s">
        <v>79</v>
      </c>
      <c r="BK116" s="158">
        <f>ROUND(I116*H116,2)</f>
        <v>0</v>
      </c>
      <c r="BL116" s="20" t="s">
        <v>202</v>
      </c>
      <c r="BM116" s="157" t="s">
        <v>8080</v>
      </c>
    </row>
    <row r="117" spans="1:65" s="2" customFormat="1" ht="302.25">
      <c r="A117" s="35"/>
      <c r="B117" s="36"/>
      <c r="C117" s="35"/>
      <c r="D117" s="159" t="s">
        <v>204</v>
      </c>
      <c r="E117" s="35"/>
      <c r="F117" s="160" t="s">
        <v>8067</v>
      </c>
      <c r="G117" s="35"/>
      <c r="H117" s="35"/>
      <c r="I117" s="161"/>
      <c r="J117" s="35"/>
      <c r="K117" s="35"/>
      <c r="L117" s="36"/>
      <c r="M117" s="162"/>
      <c r="N117" s="163"/>
      <c r="O117" s="56"/>
      <c r="P117" s="56"/>
      <c r="Q117" s="56"/>
      <c r="R117" s="56"/>
      <c r="S117" s="56"/>
      <c r="T117" s="57"/>
      <c r="U117" s="35"/>
      <c r="V117" s="35"/>
      <c r="W117" s="35"/>
      <c r="X117" s="35"/>
      <c r="Y117" s="35"/>
      <c r="Z117" s="35"/>
      <c r="AA117" s="35"/>
      <c r="AB117" s="35"/>
      <c r="AC117" s="35"/>
      <c r="AD117" s="35"/>
      <c r="AE117" s="35"/>
      <c r="AT117" s="20" t="s">
        <v>204</v>
      </c>
      <c r="AU117" s="20" t="s">
        <v>81</v>
      </c>
    </row>
    <row r="118" spans="1:65" s="13" customFormat="1">
      <c r="B118" s="164"/>
      <c r="D118" s="159" t="s">
        <v>206</v>
      </c>
      <c r="E118" s="165" t="s">
        <v>3</v>
      </c>
      <c r="F118" s="166" t="s">
        <v>8063</v>
      </c>
      <c r="H118" s="167">
        <v>58.1</v>
      </c>
      <c r="I118" s="168"/>
      <c r="L118" s="164"/>
      <c r="M118" s="169"/>
      <c r="N118" s="170"/>
      <c r="O118" s="170"/>
      <c r="P118" s="170"/>
      <c r="Q118" s="170"/>
      <c r="R118" s="170"/>
      <c r="S118" s="170"/>
      <c r="T118" s="171"/>
      <c r="AT118" s="165" t="s">
        <v>206</v>
      </c>
      <c r="AU118" s="165" t="s">
        <v>81</v>
      </c>
      <c r="AV118" s="13" t="s">
        <v>81</v>
      </c>
      <c r="AW118" s="13" t="s">
        <v>34</v>
      </c>
      <c r="AX118" s="13" t="s">
        <v>79</v>
      </c>
      <c r="AY118" s="165" t="s">
        <v>195</v>
      </c>
    </row>
    <row r="119" spans="1:65" s="2" customFormat="1" ht="24.2" customHeight="1">
      <c r="A119" s="35"/>
      <c r="B119" s="145"/>
      <c r="C119" s="146" t="s">
        <v>254</v>
      </c>
      <c r="D119" s="146" t="s">
        <v>197</v>
      </c>
      <c r="E119" s="147" t="s">
        <v>8081</v>
      </c>
      <c r="F119" s="148" t="s">
        <v>8082</v>
      </c>
      <c r="G119" s="149" t="s">
        <v>300</v>
      </c>
      <c r="H119" s="150">
        <v>2347</v>
      </c>
      <c r="I119" s="151"/>
      <c r="J119" s="152">
        <f>ROUND(I119*H119,2)</f>
        <v>0</v>
      </c>
      <c r="K119" s="148" t="s">
        <v>8075</v>
      </c>
      <c r="L119" s="36"/>
      <c r="M119" s="153" t="s">
        <v>3</v>
      </c>
      <c r="N119" s="154" t="s">
        <v>43</v>
      </c>
      <c r="O119" s="56"/>
      <c r="P119" s="155">
        <f>O119*H119</f>
        <v>0</v>
      </c>
      <c r="Q119" s="155">
        <v>0</v>
      </c>
      <c r="R119" s="155">
        <f>Q119*H119</f>
        <v>0</v>
      </c>
      <c r="S119" s="155">
        <v>8.0000000000000004E-4</v>
      </c>
      <c r="T119" s="156">
        <f>S119*H119</f>
        <v>1.8776000000000002</v>
      </c>
      <c r="U119" s="35"/>
      <c r="V119" s="35"/>
      <c r="W119" s="35"/>
      <c r="X119" s="35"/>
      <c r="Y119" s="35"/>
      <c r="Z119" s="35"/>
      <c r="AA119" s="35"/>
      <c r="AB119" s="35"/>
      <c r="AC119" s="35"/>
      <c r="AD119" s="35"/>
      <c r="AE119" s="35"/>
      <c r="AR119" s="157" t="s">
        <v>202</v>
      </c>
      <c r="AT119" s="157" t="s">
        <v>197</v>
      </c>
      <c r="AU119" s="157" t="s">
        <v>81</v>
      </c>
      <c r="AY119" s="20" t="s">
        <v>195</v>
      </c>
      <c r="BE119" s="158">
        <f>IF(N119="základní",J119,0)</f>
        <v>0</v>
      </c>
      <c r="BF119" s="158">
        <f>IF(N119="snížená",J119,0)</f>
        <v>0</v>
      </c>
      <c r="BG119" s="158">
        <f>IF(N119="zákl. přenesená",J119,0)</f>
        <v>0</v>
      </c>
      <c r="BH119" s="158">
        <f>IF(N119="sníž. přenesená",J119,0)</f>
        <v>0</v>
      </c>
      <c r="BI119" s="158">
        <f>IF(N119="nulová",J119,0)</f>
        <v>0</v>
      </c>
      <c r="BJ119" s="20" t="s">
        <v>79</v>
      </c>
      <c r="BK119" s="158">
        <f>ROUND(I119*H119,2)</f>
        <v>0</v>
      </c>
      <c r="BL119" s="20" t="s">
        <v>202</v>
      </c>
      <c r="BM119" s="157" t="s">
        <v>8083</v>
      </c>
    </row>
    <row r="120" spans="1:65" s="2" customFormat="1" ht="58.5">
      <c r="A120" s="35"/>
      <c r="B120" s="36"/>
      <c r="C120" s="35"/>
      <c r="D120" s="159" t="s">
        <v>204</v>
      </c>
      <c r="E120" s="35"/>
      <c r="F120" s="160" t="s">
        <v>8084</v>
      </c>
      <c r="G120" s="35"/>
      <c r="H120" s="35"/>
      <c r="I120" s="161"/>
      <c r="J120" s="35"/>
      <c r="K120" s="35"/>
      <c r="L120" s="36"/>
      <c r="M120" s="162"/>
      <c r="N120" s="163"/>
      <c r="O120" s="56"/>
      <c r="P120" s="56"/>
      <c r="Q120" s="56"/>
      <c r="R120" s="56"/>
      <c r="S120" s="56"/>
      <c r="T120" s="57"/>
      <c r="U120" s="35"/>
      <c r="V120" s="35"/>
      <c r="W120" s="35"/>
      <c r="X120" s="35"/>
      <c r="Y120" s="35"/>
      <c r="Z120" s="35"/>
      <c r="AA120" s="35"/>
      <c r="AB120" s="35"/>
      <c r="AC120" s="35"/>
      <c r="AD120" s="35"/>
      <c r="AE120" s="35"/>
      <c r="AT120" s="20" t="s">
        <v>204</v>
      </c>
      <c r="AU120" s="20" t="s">
        <v>81</v>
      </c>
    </row>
    <row r="121" spans="1:65" s="13" customFormat="1">
      <c r="B121" s="164"/>
      <c r="D121" s="159" t="s">
        <v>206</v>
      </c>
      <c r="E121" s="165" t="s">
        <v>3</v>
      </c>
      <c r="F121" s="166" t="s">
        <v>8085</v>
      </c>
      <c r="H121" s="167">
        <v>2347</v>
      </c>
      <c r="I121" s="168"/>
      <c r="L121" s="164"/>
      <c r="M121" s="169"/>
      <c r="N121" s="170"/>
      <c r="O121" s="170"/>
      <c r="P121" s="170"/>
      <c r="Q121" s="170"/>
      <c r="R121" s="170"/>
      <c r="S121" s="170"/>
      <c r="T121" s="171"/>
      <c r="AT121" s="165" t="s">
        <v>206</v>
      </c>
      <c r="AU121" s="165" t="s">
        <v>81</v>
      </c>
      <c r="AV121" s="13" t="s">
        <v>81</v>
      </c>
      <c r="AW121" s="13" t="s">
        <v>34</v>
      </c>
      <c r="AX121" s="13" t="s">
        <v>72</v>
      </c>
      <c r="AY121" s="165" t="s">
        <v>195</v>
      </c>
    </row>
    <row r="122" spans="1:65" s="15" customFormat="1">
      <c r="B122" s="180"/>
      <c r="D122" s="159" t="s">
        <v>206</v>
      </c>
      <c r="E122" s="181" t="s">
        <v>3</v>
      </c>
      <c r="F122" s="182" t="s">
        <v>212</v>
      </c>
      <c r="H122" s="183">
        <v>2347</v>
      </c>
      <c r="I122" s="184"/>
      <c r="L122" s="180"/>
      <c r="M122" s="185"/>
      <c r="N122" s="186"/>
      <c r="O122" s="186"/>
      <c r="P122" s="186"/>
      <c r="Q122" s="186"/>
      <c r="R122" s="186"/>
      <c r="S122" s="186"/>
      <c r="T122" s="187"/>
      <c r="AT122" s="181" t="s">
        <v>206</v>
      </c>
      <c r="AU122" s="181" t="s">
        <v>81</v>
      </c>
      <c r="AV122" s="15" t="s">
        <v>202</v>
      </c>
      <c r="AW122" s="15" t="s">
        <v>34</v>
      </c>
      <c r="AX122" s="15" t="s">
        <v>79</v>
      </c>
      <c r="AY122" s="181" t="s">
        <v>195</v>
      </c>
    </row>
    <row r="123" spans="1:65" s="2" customFormat="1" ht="24.2" customHeight="1">
      <c r="A123" s="35"/>
      <c r="B123" s="145"/>
      <c r="C123" s="146" t="s">
        <v>120</v>
      </c>
      <c r="D123" s="146" t="s">
        <v>197</v>
      </c>
      <c r="E123" s="147" t="s">
        <v>8086</v>
      </c>
      <c r="F123" s="148" t="s">
        <v>8087</v>
      </c>
      <c r="G123" s="149" t="s">
        <v>300</v>
      </c>
      <c r="H123" s="150">
        <v>497.2</v>
      </c>
      <c r="I123" s="151"/>
      <c r="J123" s="152">
        <f>ROUND(I123*H123,2)</f>
        <v>0</v>
      </c>
      <c r="K123" s="148" t="s">
        <v>201</v>
      </c>
      <c r="L123" s="36"/>
      <c r="M123" s="153" t="s">
        <v>3</v>
      </c>
      <c r="N123" s="154" t="s">
        <v>43</v>
      </c>
      <c r="O123" s="56"/>
      <c r="P123" s="155">
        <f>O123*H123</f>
        <v>0</v>
      </c>
      <c r="Q123" s="155">
        <v>0</v>
      </c>
      <c r="R123" s="155">
        <f>Q123*H123</f>
        <v>0</v>
      </c>
      <c r="S123" s="155">
        <v>0</v>
      </c>
      <c r="T123" s="156">
        <f>S123*H123</f>
        <v>0</v>
      </c>
      <c r="U123" s="35"/>
      <c r="V123" s="35"/>
      <c r="W123" s="35"/>
      <c r="X123" s="35"/>
      <c r="Y123" s="35"/>
      <c r="Z123" s="35"/>
      <c r="AA123" s="35"/>
      <c r="AB123" s="35"/>
      <c r="AC123" s="35"/>
      <c r="AD123" s="35"/>
      <c r="AE123" s="35"/>
      <c r="AR123" s="157" t="s">
        <v>202</v>
      </c>
      <c r="AT123" s="157" t="s">
        <v>197</v>
      </c>
      <c r="AU123" s="157" t="s">
        <v>81</v>
      </c>
      <c r="AY123" s="20" t="s">
        <v>195</v>
      </c>
      <c r="BE123" s="158">
        <f>IF(N123="základní",J123,0)</f>
        <v>0</v>
      </c>
      <c r="BF123" s="158">
        <f>IF(N123="snížená",J123,0)</f>
        <v>0</v>
      </c>
      <c r="BG123" s="158">
        <f>IF(N123="zákl. přenesená",J123,0)</f>
        <v>0</v>
      </c>
      <c r="BH123" s="158">
        <f>IF(N123="sníž. přenesená",J123,0)</f>
        <v>0</v>
      </c>
      <c r="BI123" s="158">
        <f>IF(N123="nulová",J123,0)</f>
        <v>0</v>
      </c>
      <c r="BJ123" s="20" t="s">
        <v>79</v>
      </c>
      <c r="BK123" s="158">
        <f>ROUND(I123*H123,2)</f>
        <v>0</v>
      </c>
      <c r="BL123" s="20" t="s">
        <v>202</v>
      </c>
      <c r="BM123" s="157" t="s">
        <v>8088</v>
      </c>
    </row>
    <row r="124" spans="1:65" s="2" customFormat="1" ht="87.75">
      <c r="A124" s="35"/>
      <c r="B124" s="36"/>
      <c r="C124" s="35"/>
      <c r="D124" s="159" t="s">
        <v>204</v>
      </c>
      <c r="E124" s="35"/>
      <c r="F124" s="160" t="s">
        <v>8089</v>
      </c>
      <c r="G124" s="35"/>
      <c r="H124" s="35"/>
      <c r="I124" s="161"/>
      <c r="J124" s="35"/>
      <c r="K124" s="35"/>
      <c r="L124" s="36"/>
      <c r="M124" s="162"/>
      <c r="N124" s="163"/>
      <c r="O124" s="56"/>
      <c r="P124" s="56"/>
      <c r="Q124" s="56"/>
      <c r="R124" s="56"/>
      <c r="S124" s="56"/>
      <c r="T124" s="57"/>
      <c r="U124" s="35"/>
      <c r="V124" s="35"/>
      <c r="W124" s="35"/>
      <c r="X124" s="35"/>
      <c r="Y124" s="35"/>
      <c r="Z124" s="35"/>
      <c r="AA124" s="35"/>
      <c r="AB124" s="35"/>
      <c r="AC124" s="35"/>
      <c r="AD124" s="35"/>
      <c r="AE124" s="35"/>
      <c r="AT124" s="20" t="s">
        <v>204</v>
      </c>
      <c r="AU124" s="20" t="s">
        <v>81</v>
      </c>
    </row>
    <row r="125" spans="1:65" s="13" customFormat="1" ht="22.5">
      <c r="B125" s="164"/>
      <c r="D125" s="159" t="s">
        <v>206</v>
      </c>
      <c r="E125" s="165" t="s">
        <v>3</v>
      </c>
      <c r="F125" s="166" t="s">
        <v>8090</v>
      </c>
      <c r="H125" s="167">
        <v>497.2</v>
      </c>
      <c r="I125" s="168"/>
      <c r="L125" s="164"/>
      <c r="M125" s="169"/>
      <c r="N125" s="170"/>
      <c r="O125" s="170"/>
      <c r="P125" s="170"/>
      <c r="Q125" s="170"/>
      <c r="R125" s="170"/>
      <c r="S125" s="170"/>
      <c r="T125" s="171"/>
      <c r="AT125" s="165" t="s">
        <v>206</v>
      </c>
      <c r="AU125" s="165" t="s">
        <v>81</v>
      </c>
      <c r="AV125" s="13" t="s">
        <v>81</v>
      </c>
      <c r="AW125" s="13" t="s">
        <v>34</v>
      </c>
      <c r="AX125" s="13" t="s">
        <v>79</v>
      </c>
      <c r="AY125" s="165" t="s">
        <v>195</v>
      </c>
    </row>
    <row r="126" spans="1:65" s="2" customFormat="1" ht="37.9" customHeight="1">
      <c r="A126" s="35"/>
      <c r="B126" s="145"/>
      <c r="C126" s="146" t="s">
        <v>123</v>
      </c>
      <c r="D126" s="146" t="s">
        <v>197</v>
      </c>
      <c r="E126" s="147" t="s">
        <v>8091</v>
      </c>
      <c r="F126" s="148" t="s">
        <v>8092</v>
      </c>
      <c r="G126" s="149" t="s">
        <v>300</v>
      </c>
      <c r="H126" s="150">
        <v>205.4</v>
      </c>
      <c r="I126" s="151"/>
      <c r="J126" s="152">
        <f>ROUND(I126*H126,2)</f>
        <v>0</v>
      </c>
      <c r="K126" s="148" t="s">
        <v>201</v>
      </c>
      <c r="L126" s="36"/>
      <c r="M126" s="153" t="s">
        <v>3</v>
      </c>
      <c r="N126" s="154" t="s">
        <v>43</v>
      </c>
      <c r="O126" s="56"/>
      <c r="P126" s="155">
        <f>O126*H126</f>
        <v>0</v>
      </c>
      <c r="Q126" s="155">
        <v>0</v>
      </c>
      <c r="R126" s="155">
        <f>Q126*H126</f>
        <v>0</v>
      </c>
      <c r="S126" s="155">
        <v>0</v>
      </c>
      <c r="T126" s="156">
        <f>S126*H126</f>
        <v>0</v>
      </c>
      <c r="U126" s="35"/>
      <c r="V126" s="35"/>
      <c r="W126" s="35"/>
      <c r="X126" s="35"/>
      <c r="Y126" s="35"/>
      <c r="Z126" s="35"/>
      <c r="AA126" s="35"/>
      <c r="AB126" s="35"/>
      <c r="AC126" s="35"/>
      <c r="AD126" s="35"/>
      <c r="AE126" s="35"/>
      <c r="AR126" s="157" t="s">
        <v>202</v>
      </c>
      <c r="AT126" s="157" t="s">
        <v>197</v>
      </c>
      <c r="AU126" s="157" t="s">
        <v>81</v>
      </c>
      <c r="AY126" s="20" t="s">
        <v>195</v>
      </c>
      <c r="BE126" s="158">
        <f>IF(N126="základní",J126,0)</f>
        <v>0</v>
      </c>
      <c r="BF126" s="158">
        <f>IF(N126="snížená",J126,0)</f>
        <v>0</v>
      </c>
      <c r="BG126" s="158">
        <f>IF(N126="zákl. přenesená",J126,0)</f>
        <v>0</v>
      </c>
      <c r="BH126" s="158">
        <f>IF(N126="sníž. přenesená",J126,0)</f>
        <v>0</v>
      </c>
      <c r="BI126" s="158">
        <f>IF(N126="nulová",J126,0)</f>
        <v>0</v>
      </c>
      <c r="BJ126" s="20" t="s">
        <v>79</v>
      </c>
      <c r="BK126" s="158">
        <f>ROUND(I126*H126,2)</f>
        <v>0</v>
      </c>
      <c r="BL126" s="20" t="s">
        <v>202</v>
      </c>
      <c r="BM126" s="157" t="s">
        <v>8093</v>
      </c>
    </row>
    <row r="127" spans="1:65" s="2" customFormat="1" ht="156">
      <c r="A127" s="35"/>
      <c r="B127" s="36"/>
      <c r="C127" s="35"/>
      <c r="D127" s="159" t="s">
        <v>204</v>
      </c>
      <c r="E127" s="35"/>
      <c r="F127" s="160" t="s">
        <v>8094</v>
      </c>
      <c r="G127" s="35"/>
      <c r="H127" s="35"/>
      <c r="I127" s="161"/>
      <c r="J127" s="35"/>
      <c r="K127" s="35"/>
      <c r="L127" s="36"/>
      <c r="M127" s="162"/>
      <c r="N127" s="163"/>
      <c r="O127" s="56"/>
      <c r="P127" s="56"/>
      <c r="Q127" s="56"/>
      <c r="R127" s="56"/>
      <c r="S127" s="56"/>
      <c r="T127" s="57"/>
      <c r="U127" s="35"/>
      <c r="V127" s="35"/>
      <c r="W127" s="35"/>
      <c r="X127" s="35"/>
      <c r="Y127" s="35"/>
      <c r="Z127" s="35"/>
      <c r="AA127" s="35"/>
      <c r="AB127" s="35"/>
      <c r="AC127" s="35"/>
      <c r="AD127" s="35"/>
      <c r="AE127" s="35"/>
      <c r="AT127" s="20" t="s">
        <v>204</v>
      </c>
      <c r="AU127" s="20" t="s">
        <v>81</v>
      </c>
    </row>
    <row r="128" spans="1:65" s="2" customFormat="1" ht="14.45" customHeight="1">
      <c r="A128" s="35"/>
      <c r="B128" s="145"/>
      <c r="C128" s="188" t="s">
        <v>269</v>
      </c>
      <c r="D128" s="188" t="s">
        <v>282</v>
      </c>
      <c r="E128" s="189" t="s">
        <v>8095</v>
      </c>
      <c r="F128" s="190" t="s">
        <v>8096</v>
      </c>
      <c r="G128" s="191" t="s">
        <v>3995</v>
      </c>
      <c r="H128" s="192">
        <v>5.1349999999999998</v>
      </c>
      <c r="I128" s="193"/>
      <c r="J128" s="194">
        <f>ROUND(I128*H128,2)</f>
        <v>0</v>
      </c>
      <c r="K128" s="190" t="s">
        <v>201</v>
      </c>
      <c r="L128" s="195"/>
      <c r="M128" s="196" t="s">
        <v>3</v>
      </c>
      <c r="N128" s="197" t="s">
        <v>43</v>
      </c>
      <c r="O128" s="56"/>
      <c r="P128" s="155">
        <f>O128*H128</f>
        <v>0</v>
      </c>
      <c r="Q128" s="155">
        <v>1E-3</v>
      </c>
      <c r="R128" s="155">
        <f>Q128*H128</f>
        <v>5.1349999999999998E-3</v>
      </c>
      <c r="S128" s="155">
        <v>0</v>
      </c>
      <c r="T128" s="156">
        <f>S128*H128</f>
        <v>0</v>
      </c>
      <c r="U128" s="35"/>
      <c r="V128" s="35"/>
      <c r="W128" s="35"/>
      <c r="X128" s="35"/>
      <c r="Y128" s="35"/>
      <c r="Z128" s="35"/>
      <c r="AA128" s="35"/>
      <c r="AB128" s="35"/>
      <c r="AC128" s="35"/>
      <c r="AD128" s="35"/>
      <c r="AE128" s="35"/>
      <c r="AR128" s="157" t="s">
        <v>249</v>
      </c>
      <c r="AT128" s="157" t="s">
        <v>282</v>
      </c>
      <c r="AU128" s="157" t="s">
        <v>81</v>
      </c>
      <c r="AY128" s="20" t="s">
        <v>195</v>
      </c>
      <c r="BE128" s="158">
        <f>IF(N128="základní",J128,0)</f>
        <v>0</v>
      </c>
      <c r="BF128" s="158">
        <f>IF(N128="snížená",J128,0)</f>
        <v>0</v>
      </c>
      <c r="BG128" s="158">
        <f>IF(N128="zákl. přenesená",J128,0)</f>
        <v>0</v>
      </c>
      <c r="BH128" s="158">
        <f>IF(N128="sníž. přenesená",J128,0)</f>
        <v>0</v>
      </c>
      <c r="BI128" s="158">
        <f>IF(N128="nulová",J128,0)</f>
        <v>0</v>
      </c>
      <c r="BJ128" s="20" t="s">
        <v>79</v>
      </c>
      <c r="BK128" s="158">
        <f>ROUND(I128*H128,2)</f>
        <v>0</v>
      </c>
      <c r="BL128" s="20" t="s">
        <v>202</v>
      </c>
      <c r="BM128" s="157" t="s">
        <v>8097</v>
      </c>
    </row>
    <row r="129" spans="1:65" s="13" customFormat="1">
      <c r="B129" s="164"/>
      <c r="D129" s="159" t="s">
        <v>206</v>
      </c>
      <c r="F129" s="166" t="s">
        <v>8098</v>
      </c>
      <c r="H129" s="167">
        <v>5.1349999999999998</v>
      </c>
      <c r="I129" s="168"/>
      <c r="L129" s="164"/>
      <c r="M129" s="169"/>
      <c r="N129" s="170"/>
      <c r="O129" s="170"/>
      <c r="P129" s="170"/>
      <c r="Q129" s="170"/>
      <c r="R129" s="170"/>
      <c r="S129" s="170"/>
      <c r="T129" s="171"/>
      <c r="AT129" s="165" t="s">
        <v>206</v>
      </c>
      <c r="AU129" s="165" t="s">
        <v>81</v>
      </c>
      <c r="AV129" s="13" t="s">
        <v>81</v>
      </c>
      <c r="AW129" s="13" t="s">
        <v>4</v>
      </c>
      <c r="AX129" s="13" t="s">
        <v>79</v>
      </c>
      <c r="AY129" s="165" t="s">
        <v>195</v>
      </c>
    </row>
    <row r="130" spans="1:65" s="2" customFormat="1" ht="24.2" customHeight="1">
      <c r="A130" s="35"/>
      <c r="B130" s="145"/>
      <c r="C130" s="146" t="s">
        <v>278</v>
      </c>
      <c r="D130" s="146" t="s">
        <v>197</v>
      </c>
      <c r="E130" s="147" t="s">
        <v>298</v>
      </c>
      <c r="F130" s="148" t="s">
        <v>299</v>
      </c>
      <c r="G130" s="149" t="s">
        <v>300</v>
      </c>
      <c r="H130" s="150">
        <v>1636.6</v>
      </c>
      <c r="I130" s="151"/>
      <c r="J130" s="152">
        <f>ROUND(I130*H130,2)</f>
        <v>0</v>
      </c>
      <c r="K130" s="148" t="s">
        <v>201</v>
      </c>
      <c r="L130" s="36"/>
      <c r="M130" s="153" t="s">
        <v>3</v>
      </c>
      <c r="N130" s="154" t="s">
        <v>43</v>
      </c>
      <c r="O130" s="56"/>
      <c r="P130" s="155">
        <f>O130*H130</f>
        <v>0</v>
      </c>
      <c r="Q130" s="155">
        <v>0</v>
      </c>
      <c r="R130" s="155">
        <f>Q130*H130</f>
        <v>0</v>
      </c>
      <c r="S130" s="155">
        <v>0</v>
      </c>
      <c r="T130" s="156">
        <f>S130*H130</f>
        <v>0</v>
      </c>
      <c r="U130" s="35"/>
      <c r="V130" s="35"/>
      <c r="W130" s="35"/>
      <c r="X130" s="35"/>
      <c r="Y130" s="35"/>
      <c r="Z130" s="35"/>
      <c r="AA130" s="35"/>
      <c r="AB130" s="35"/>
      <c r="AC130" s="35"/>
      <c r="AD130" s="35"/>
      <c r="AE130" s="35"/>
      <c r="AR130" s="157" t="s">
        <v>202</v>
      </c>
      <c r="AT130" s="157" t="s">
        <v>197</v>
      </c>
      <c r="AU130" s="157" t="s">
        <v>81</v>
      </c>
      <c r="AY130" s="20" t="s">
        <v>195</v>
      </c>
      <c r="BE130" s="158">
        <f>IF(N130="základní",J130,0)</f>
        <v>0</v>
      </c>
      <c r="BF130" s="158">
        <f>IF(N130="snížená",J130,0)</f>
        <v>0</v>
      </c>
      <c r="BG130" s="158">
        <f>IF(N130="zákl. přenesená",J130,0)</f>
        <v>0</v>
      </c>
      <c r="BH130" s="158">
        <f>IF(N130="sníž. přenesená",J130,0)</f>
        <v>0</v>
      </c>
      <c r="BI130" s="158">
        <f>IF(N130="nulová",J130,0)</f>
        <v>0</v>
      </c>
      <c r="BJ130" s="20" t="s">
        <v>79</v>
      </c>
      <c r="BK130" s="158">
        <f>ROUND(I130*H130,2)</f>
        <v>0</v>
      </c>
      <c r="BL130" s="20" t="s">
        <v>202</v>
      </c>
      <c r="BM130" s="157" t="s">
        <v>8099</v>
      </c>
    </row>
    <row r="131" spans="1:65" s="2" customFormat="1" ht="136.5">
      <c r="A131" s="35"/>
      <c r="B131" s="36"/>
      <c r="C131" s="35"/>
      <c r="D131" s="159" t="s">
        <v>204</v>
      </c>
      <c r="E131" s="35"/>
      <c r="F131" s="160" t="s">
        <v>302</v>
      </c>
      <c r="G131" s="35"/>
      <c r="H131" s="35"/>
      <c r="I131" s="161"/>
      <c r="J131" s="35"/>
      <c r="K131" s="35"/>
      <c r="L131" s="36"/>
      <c r="M131" s="162"/>
      <c r="N131" s="163"/>
      <c r="O131" s="56"/>
      <c r="P131" s="56"/>
      <c r="Q131" s="56"/>
      <c r="R131" s="56"/>
      <c r="S131" s="56"/>
      <c r="T131" s="57"/>
      <c r="U131" s="35"/>
      <c r="V131" s="35"/>
      <c r="W131" s="35"/>
      <c r="X131" s="35"/>
      <c r="Y131" s="35"/>
      <c r="Z131" s="35"/>
      <c r="AA131" s="35"/>
      <c r="AB131" s="35"/>
      <c r="AC131" s="35"/>
      <c r="AD131" s="35"/>
      <c r="AE131" s="35"/>
      <c r="AT131" s="20" t="s">
        <v>204</v>
      </c>
      <c r="AU131" s="20" t="s">
        <v>81</v>
      </c>
    </row>
    <row r="132" spans="1:65" s="13" customFormat="1">
      <c r="B132" s="164"/>
      <c r="D132" s="159" t="s">
        <v>206</v>
      </c>
      <c r="E132" s="165" t="s">
        <v>3</v>
      </c>
      <c r="F132" s="166" t="s">
        <v>8100</v>
      </c>
      <c r="H132" s="167">
        <v>65</v>
      </c>
      <c r="I132" s="168"/>
      <c r="L132" s="164"/>
      <c r="M132" s="169"/>
      <c r="N132" s="170"/>
      <c r="O132" s="170"/>
      <c r="P132" s="170"/>
      <c r="Q132" s="170"/>
      <c r="R132" s="170"/>
      <c r="S132" s="170"/>
      <c r="T132" s="171"/>
      <c r="AT132" s="165" t="s">
        <v>206</v>
      </c>
      <c r="AU132" s="165" t="s">
        <v>81</v>
      </c>
      <c r="AV132" s="13" t="s">
        <v>81</v>
      </c>
      <c r="AW132" s="13" t="s">
        <v>34</v>
      </c>
      <c r="AX132" s="13" t="s">
        <v>72</v>
      </c>
      <c r="AY132" s="165" t="s">
        <v>195</v>
      </c>
    </row>
    <row r="133" spans="1:65" s="13" customFormat="1">
      <c r="B133" s="164"/>
      <c r="D133" s="159" t="s">
        <v>206</v>
      </c>
      <c r="E133" s="165" t="s">
        <v>3</v>
      </c>
      <c r="F133" s="166" t="s">
        <v>8101</v>
      </c>
      <c r="H133" s="167">
        <v>258.7</v>
      </c>
      <c r="I133" s="168"/>
      <c r="L133" s="164"/>
      <c r="M133" s="169"/>
      <c r="N133" s="170"/>
      <c r="O133" s="170"/>
      <c r="P133" s="170"/>
      <c r="Q133" s="170"/>
      <c r="R133" s="170"/>
      <c r="S133" s="170"/>
      <c r="T133" s="171"/>
      <c r="AT133" s="165" t="s">
        <v>206</v>
      </c>
      <c r="AU133" s="165" t="s">
        <v>81</v>
      </c>
      <c r="AV133" s="13" t="s">
        <v>81</v>
      </c>
      <c r="AW133" s="13" t="s">
        <v>34</v>
      </c>
      <c r="AX133" s="13" t="s">
        <v>72</v>
      </c>
      <c r="AY133" s="165" t="s">
        <v>195</v>
      </c>
    </row>
    <row r="134" spans="1:65" s="13" customFormat="1">
      <c r="B134" s="164"/>
      <c r="D134" s="159" t="s">
        <v>206</v>
      </c>
      <c r="E134" s="165" t="s">
        <v>3</v>
      </c>
      <c r="F134" s="166" t="s">
        <v>8102</v>
      </c>
      <c r="H134" s="167">
        <v>1312.9</v>
      </c>
      <c r="I134" s="168"/>
      <c r="L134" s="164"/>
      <c r="M134" s="169"/>
      <c r="N134" s="170"/>
      <c r="O134" s="170"/>
      <c r="P134" s="170"/>
      <c r="Q134" s="170"/>
      <c r="R134" s="170"/>
      <c r="S134" s="170"/>
      <c r="T134" s="171"/>
      <c r="AT134" s="165" t="s">
        <v>206</v>
      </c>
      <c r="AU134" s="165" t="s">
        <v>81</v>
      </c>
      <c r="AV134" s="13" t="s">
        <v>81</v>
      </c>
      <c r="AW134" s="13" t="s">
        <v>34</v>
      </c>
      <c r="AX134" s="13" t="s">
        <v>72</v>
      </c>
      <c r="AY134" s="165" t="s">
        <v>195</v>
      </c>
    </row>
    <row r="135" spans="1:65" s="15" customFormat="1">
      <c r="B135" s="180"/>
      <c r="D135" s="159" t="s">
        <v>206</v>
      </c>
      <c r="E135" s="181" t="s">
        <v>3</v>
      </c>
      <c r="F135" s="182" t="s">
        <v>212</v>
      </c>
      <c r="H135" s="183">
        <v>1636.6000000000001</v>
      </c>
      <c r="I135" s="184"/>
      <c r="L135" s="180"/>
      <c r="M135" s="185"/>
      <c r="N135" s="186"/>
      <c r="O135" s="186"/>
      <c r="P135" s="186"/>
      <c r="Q135" s="186"/>
      <c r="R135" s="186"/>
      <c r="S135" s="186"/>
      <c r="T135" s="187"/>
      <c r="AT135" s="181" t="s">
        <v>206</v>
      </c>
      <c r="AU135" s="181" t="s">
        <v>81</v>
      </c>
      <c r="AV135" s="15" t="s">
        <v>202</v>
      </c>
      <c r="AW135" s="15" t="s">
        <v>34</v>
      </c>
      <c r="AX135" s="15" t="s">
        <v>79</v>
      </c>
      <c r="AY135" s="181" t="s">
        <v>195</v>
      </c>
    </row>
    <row r="136" spans="1:65" s="2" customFormat="1" ht="49.15" customHeight="1">
      <c r="A136" s="35"/>
      <c r="B136" s="145"/>
      <c r="C136" s="146" t="s">
        <v>281</v>
      </c>
      <c r="D136" s="146" t="s">
        <v>197</v>
      </c>
      <c r="E136" s="147" t="s">
        <v>8103</v>
      </c>
      <c r="F136" s="148" t="s">
        <v>8104</v>
      </c>
      <c r="G136" s="149" t="s">
        <v>300</v>
      </c>
      <c r="H136" s="150">
        <v>205.4</v>
      </c>
      <c r="I136" s="151"/>
      <c r="J136" s="152">
        <f>ROUND(I136*H136,2)</f>
        <v>0</v>
      </c>
      <c r="K136" s="148" t="s">
        <v>201</v>
      </c>
      <c r="L136" s="36"/>
      <c r="M136" s="153" t="s">
        <v>3</v>
      </c>
      <c r="N136" s="154" t="s">
        <v>43</v>
      </c>
      <c r="O136" s="56"/>
      <c r="P136" s="155">
        <f>O136*H136</f>
        <v>0</v>
      </c>
      <c r="Q136" s="155">
        <v>0</v>
      </c>
      <c r="R136" s="155">
        <f>Q136*H136</f>
        <v>0</v>
      </c>
      <c r="S136" s="155">
        <v>0</v>
      </c>
      <c r="T136" s="156">
        <f>S136*H136</f>
        <v>0</v>
      </c>
      <c r="U136" s="35"/>
      <c r="V136" s="35"/>
      <c r="W136" s="35"/>
      <c r="X136" s="35"/>
      <c r="Y136" s="35"/>
      <c r="Z136" s="35"/>
      <c r="AA136" s="35"/>
      <c r="AB136" s="35"/>
      <c r="AC136" s="35"/>
      <c r="AD136" s="35"/>
      <c r="AE136" s="35"/>
      <c r="AR136" s="157" t="s">
        <v>202</v>
      </c>
      <c r="AT136" s="157" t="s">
        <v>197</v>
      </c>
      <c r="AU136" s="157" t="s">
        <v>81</v>
      </c>
      <c r="AY136" s="20" t="s">
        <v>195</v>
      </c>
      <c r="BE136" s="158">
        <f>IF(N136="základní",J136,0)</f>
        <v>0</v>
      </c>
      <c r="BF136" s="158">
        <f>IF(N136="snížená",J136,0)</f>
        <v>0</v>
      </c>
      <c r="BG136" s="158">
        <f>IF(N136="zákl. přenesená",J136,0)</f>
        <v>0</v>
      </c>
      <c r="BH136" s="158">
        <f>IF(N136="sníž. přenesená",J136,0)</f>
        <v>0</v>
      </c>
      <c r="BI136" s="158">
        <f>IF(N136="nulová",J136,0)</f>
        <v>0</v>
      </c>
      <c r="BJ136" s="20" t="s">
        <v>79</v>
      </c>
      <c r="BK136" s="158">
        <f>ROUND(I136*H136,2)</f>
        <v>0</v>
      </c>
      <c r="BL136" s="20" t="s">
        <v>202</v>
      </c>
      <c r="BM136" s="157" t="s">
        <v>8105</v>
      </c>
    </row>
    <row r="137" spans="1:65" s="2" customFormat="1" ht="68.25">
      <c r="A137" s="35"/>
      <c r="B137" s="36"/>
      <c r="C137" s="35"/>
      <c r="D137" s="159" t="s">
        <v>204</v>
      </c>
      <c r="E137" s="35"/>
      <c r="F137" s="160" t="s">
        <v>8106</v>
      </c>
      <c r="G137" s="35"/>
      <c r="H137" s="35"/>
      <c r="I137" s="161"/>
      <c r="J137" s="35"/>
      <c r="K137" s="35"/>
      <c r="L137" s="36"/>
      <c r="M137" s="162"/>
      <c r="N137" s="163"/>
      <c r="O137" s="56"/>
      <c r="P137" s="56"/>
      <c r="Q137" s="56"/>
      <c r="R137" s="56"/>
      <c r="S137" s="56"/>
      <c r="T137" s="57"/>
      <c r="U137" s="35"/>
      <c r="V137" s="35"/>
      <c r="W137" s="35"/>
      <c r="X137" s="35"/>
      <c r="Y137" s="35"/>
      <c r="Z137" s="35"/>
      <c r="AA137" s="35"/>
      <c r="AB137" s="35"/>
      <c r="AC137" s="35"/>
      <c r="AD137" s="35"/>
      <c r="AE137" s="35"/>
      <c r="AT137" s="20" t="s">
        <v>204</v>
      </c>
      <c r="AU137" s="20" t="s">
        <v>81</v>
      </c>
    </row>
    <row r="138" spans="1:65" s="13" customFormat="1">
      <c r="B138" s="164"/>
      <c r="D138" s="159" t="s">
        <v>206</v>
      </c>
      <c r="E138" s="165" t="s">
        <v>3</v>
      </c>
      <c r="F138" s="166" t="s">
        <v>8107</v>
      </c>
      <c r="H138" s="167">
        <v>205.4</v>
      </c>
      <c r="I138" s="168"/>
      <c r="L138" s="164"/>
      <c r="M138" s="169"/>
      <c r="N138" s="170"/>
      <c r="O138" s="170"/>
      <c r="P138" s="170"/>
      <c r="Q138" s="170"/>
      <c r="R138" s="170"/>
      <c r="S138" s="170"/>
      <c r="T138" s="171"/>
      <c r="AT138" s="165" t="s">
        <v>206</v>
      </c>
      <c r="AU138" s="165" t="s">
        <v>81</v>
      </c>
      <c r="AV138" s="13" t="s">
        <v>81</v>
      </c>
      <c r="AW138" s="13" t="s">
        <v>34</v>
      </c>
      <c r="AX138" s="13" t="s">
        <v>79</v>
      </c>
      <c r="AY138" s="165" t="s">
        <v>195</v>
      </c>
    </row>
    <row r="139" spans="1:65" s="2" customFormat="1" ht="37.9" customHeight="1">
      <c r="A139" s="35"/>
      <c r="B139" s="145"/>
      <c r="C139" s="146" t="s">
        <v>9</v>
      </c>
      <c r="D139" s="146" t="s">
        <v>197</v>
      </c>
      <c r="E139" s="147" t="s">
        <v>8108</v>
      </c>
      <c r="F139" s="148" t="s">
        <v>8109</v>
      </c>
      <c r="G139" s="149" t="s">
        <v>300</v>
      </c>
      <c r="H139" s="150">
        <v>205.4</v>
      </c>
      <c r="I139" s="151"/>
      <c r="J139" s="152">
        <f>ROUND(I139*H139,2)</f>
        <v>0</v>
      </c>
      <c r="K139" s="148" t="s">
        <v>201</v>
      </c>
      <c r="L139" s="36"/>
      <c r="M139" s="153" t="s">
        <v>3</v>
      </c>
      <c r="N139" s="154" t="s">
        <v>43</v>
      </c>
      <c r="O139" s="56"/>
      <c r="P139" s="155">
        <f>O139*H139</f>
        <v>0</v>
      </c>
      <c r="Q139" s="155">
        <v>0</v>
      </c>
      <c r="R139" s="155">
        <f>Q139*H139</f>
        <v>0</v>
      </c>
      <c r="S139" s="155">
        <v>0</v>
      </c>
      <c r="T139" s="156">
        <f>S139*H139</f>
        <v>0</v>
      </c>
      <c r="U139" s="35"/>
      <c r="V139" s="35"/>
      <c r="W139" s="35"/>
      <c r="X139" s="35"/>
      <c r="Y139" s="35"/>
      <c r="Z139" s="35"/>
      <c r="AA139" s="35"/>
      <c r="AB139" s="35"/>
      <c r="AC139" s="35"/>
      <c r="AD139" s="35"/>
      <c r="AE139" s="35"/>
      <c r="AR139" s="157" t="s">
        <v>202</v>
      </c>
      <c r="AT139" s="157" t="s">
        <v>197</v>
      </c>
      <c r="AU139" s="157" t="s">
        <v>81</v>
      </c>
      <c r="AY139" s="20" t="s">
        <v>195</v>
      </c>
      <c r="BE139" s="158">
        <f>IF(N139="základní",J139,0)</f>
        <v>0</v>
      </c>
      <c r="BF139" s="158">
        <f>IF(N139="snížená",J139,0)</f>
        <v>0</v>
      </c>
      <c r="BG139" s="158">
        <f>IF(N139="zákl. přenesená",J139,0)</f>
        <v>0</v>
      </c>
      <c r="BH139" s="158">
        <f>IF(N139="sníž. přenesená",J139,0)</f>
        <v>0</v>
      </c>
      <c r="BI139" s="158">
        <f>IF(N139="nulová",J139,0)</f>
        <v>0</v>
      </c>
      <c r="BJ139" s="20" t="s">
        <v>79</v>
      </c>
      <c r="BK139" s="158">
        <f>ROUND(I139*H139,2)</f>
        <v>0</v>
      </c>
      <c r="BL139" s="20" t="s">
        <v>202</v>
      </c>
      <c r="BM139" s="157" t="s">
        <v>8110</v>
      </c>
    </row>
    <row r="140" spans="1:65" s="2" customFormat="1" ht="68.25">
      <c r="A140" s="35"/>
      <c r="B140" s="36"/>
      <c r="C140" s="35"/>
      <c r="D140" s="159" t="s">
        <v>204</v>
      </c>
      <c r="E140" s="35"/>
      <c r="F140" s="160" t="s">
        <v>8111</v>
      </c>
      <c r="G140" s="35"/>
      <c r="H140" s="35"/>
      <c r="I140" s="161"/>
      <c r="J140" s="35"/>
      <c r="K140" s="35"/>
      <c r="L140" s="36"/>
      <c r="M140" s="162"/>
      <c r="N140" s="163"/>
      <c r="O140" s="56"/>
      <c r="P140" s="56"/>
      <c r="Q140" s="56"/>
      <c r="R140" s="56"/>
      <c r="S140" s="56"/>
      <c r="T140" s="57"/>
      <c r="U140" s="35"/>
      <c r="V140" s="35"/>
      <c r="W140" s="35"/>
      <c r="X140" s="35"/>
      <c r="Y140" s="35"/>
      <c r="Z140" s="35"/>
      <c r="AA140" s="35"/>
      <c r="AB140" s="35"/>
      <c r="AC140" s="35"/>
      <c r="AD140" s="35"/>
      <c r="AE140" s="35"/>
      <c r="AT140" s="20" t="s">
        <v>204</v>
      </c>
      <c r="AU140" s="20" t="s">
        <v>81</v>
      </c>
    </row>
    <row r="141" spans="1:65" s="13" customFormat="1">
      <c r="B141" s="164"/>
      <c r="D141" s="159" t="s">
        <v>206</v>
      </c>
      <c r="E141" s="165" t="s">
        <v>3</v>
      </c>
      <c r="F141" s="166" t="s">
        <v>8107</v>
      </c>
      <c r="H141" s="167">
        <v>205.4</v>
      </c>
      <c r="I141" s="168"/>
      <c r="L141" s="164"/>
      <c r="M141" s="169"/>
      <c r="N141" s="170"/>
      <c r="O141" s="170"/>
      <c r="P141" s="170"/>
      <c r="Q141" s="170"/>
      <c r="R141" s="170"/>
      <c r="S141" s="170"/>
      <c r="T141" s="171"/>
      <c r="AT141" s="165" t="s">
        <v>206</v>
      </c>
      <c r="AU141" s="165" t="s">
        <v>81</v>
      </c>
      <c r="AV141" s="13" t="s">
        <v>81</v>
      </c>
      <c r="AW141" s="13" t="s">
        <v>34</v>
      </c>
      <c r="AX141" s="13" t="s">
        <v>79</v>
      </c>
      <c r="AY141" s="165" t="s">
        <v>195</v>
      </c>
    </row>
    <row r="142" spans="1:65" s="12" customFormat="1" ht="22.9" customHeight="1">
      <c r="B142" s="132"/>
      <c r="D142" s="133" t="s">
        <v>71</v>
      </c>
      <c r="E142" s="143" t="s">
        <v>231</v>
      </c>
      <c r="F142" s="143" t="s">
        <v>8112</v>
      </c>
      <c r="I142" s="135"/>
      <c r="J142" s="144">
        <f>BK142</f>
        <v>0</v>
      </c>
      <c r="L142" s="132"/>
      <c r="M142" s="137"/>
      <c r="N142" s="138"/>
      <c r="O142" s="138"/>
      <c r="P142" s="139">
        <f>SUM(P143:P175)</f>
        <v>0</v>
      </c>
      <c r="Q142" s="138"/>
      <c r="R142" s="139">
        <f>SUM(R143:R175)</f>
        <v>87.333100999999999</v>
      </c>
      <c r="S142" s="138"/>
      <c r="T142" s="140">
        <f>SUM(T143:T175)</f>
        <v>0</v>
      </c>
      <c r="AR142" s="133" t="s">
        <v>79</v>
      </c>
      <c r="AT142" s="141" t="s">
        <v>71</v>
      </c>
      <c r="AU142" s="141" t="s">
        <v>79</v>
      </c>
      <c r="AY142" s="133" t="s">
        <v>195</v>
      </c>
      <c r="BK142" s="142">
        <f>SUM(BK143:BK175)</f>
        <v>0</v>
      </c>
    </row>
    <row r="143" spans="1:65" s="2" customFormat="1" ht="37.9" customHeight="1">
      <c r="A143" s="35"/>
      <c r="B143" s="145"/>
      <c r="C143" s="146" t="s">
        <v>292</v>
      </c>
      <c r="D143" s="146" t="s">
        <v>197</v>
      </c>
      <c r="E143" s="147" t="s">
        <v>8113</v>
      </c>
      <c r="F143" s="148" t="s">
        <v>8114</v>
      </c>
      <c r="G143" s="149" t="s">
        <v>300</v>
      </c>
      <c r="H143" s="150">
        <v>258.7</v>
      </c>
      <c r="I143" s="151"/>
      <c r="J143" s="152">
        <f>ROUND(I143*H143,2)</f>
        <v>0</v>
      </c>
      <c r="K143" s="148" t="s">
        <v>201</v>
      </c>
      <c r="L143" s="36"/>
      <c r="M143" s="153" t="s">
        <v>3</v>
      </c>
      <c r="N143" s="154" t="s">
        <v>43</v>
      </c>
      <c r="O143" s="56"/>
      <c r="P143" s="155">
        <f>O143*H143</f>
        <v>0</v>
      </c>
      <c r="Q143" s="155">
        <v>0</v>
      </c>
      <c r="R143" s="155">
        <f>Q143*H143</f>
        <v>0</v>
      </c>
      <c r="S143" s="155">
        <v>0</v>
      </c>
      <c r="T143" s="156">
        <f>S143*H143</f>
        <v>0</v>
      </c>
      <c r="U143" s="35"/>
      <c r="V143" s="35"/>
      <c r="W143" s="35"/>
      <c r="X143" s="35"/>
      <c r="Y143" s="35"/>
      <c r="Z143" s="35"/>
      <c r="AA143" s="35"/>
      <c r="AB143" s="35"/>
      <c r="AC143" s="35"/>
      <c r="AD143" s="35"/>
      <c r="AE143" s="35"/>
      <c r="AR143" s="157" t="s">
        <v>202</v>
      </c>
      <c r="AT143" s="157" t="s">
        <v>197</v>
      </c>
      <c r="AU143" s="157" t="s">
        <v>81</v>
      </c>
      <c r="AY143" s="20" t="s">
        <v>195</v>
      </c>
      <c r="BE143" s="158">
        <f>IF(N143="základní",J143,0)</f>
        <v>0</v>
      </c>
      <c r="BF143" s="158">
        <f>IF(N143="snížená",J143,0)</f>
        <v>0</v>
      </c>
      <c r="BG143" s="158">
        <f>IF(N143="zákl. přenesená",J143,0)</f>
        <v>0</v>
      </c>
      <c r="BH143" s="158">
        <f>IF(N143="sníž. přenesená",J143,0)</f>
        <v>0</v>
      </c>
      <c r="BI143" s="158">
        <f>IF(N143="nulová",J143,0)</f>
        <v>0</v>
      </c>
      <c r="BJ143" s="20" t="s">
        <v>79</v>
      </c>
      <c r="BK143" s="158">
        <f>ROUND(I143*H143,2)</f>
        <v>0</v>
      </c>
      <c r="BL143" s="20" t="s">
        <v>202</v>
      </c>
      <c r="BM143" s="157" t="s">
        <v>8115</v>
      </c>
    </row>
    <row r="144" spans="1:65" s="13" customFormat="1">
      <c r="B144" s="164"/>
      <c r="D144" s="159" t="s">
        <v>206</v>
      </c>
      <c r="E144" s="165" t="s">
        <v>3</v>
      </c>
      <c r="F144" s="166" t="s">
        <v>8116</v>
      </c>
      <c r="H144" s="167">
        <v>258.7</v>
      </c>
      <c r="I144" s="168"/>
      <c r="L144" s="164"/>
      <c r="M144" s="169"/>
      <c r="N144" s="170"/>
      <c r="O144" s="170"/>
      <c r="P144" s="170"/>
      <c r="Q144" s="170"/>
      <c r="R144" s="170"/>
      <c r="S144" s="170"/>
      <c r="T144" s="171"/>
      <c r="AT144" s="165" t="s">
        <v>206</v>
      </c>
      <c r="AU144" s="165" t="s">
        <v>81</v>
      </c>
      <c r="AV144" s="13" t="s">
        <v>81</v>
      </c>
      <c r="AW144" s="13" t="s">
        <v>34</v>
      </c>
      <c r="AX144" s="13" t="s">
        <v>79</v>
      </c>
      <c r="AY144" s="165" t="s">
        <v>195</v>
      </c>
    </row>
    <row r="145" spans="1:65" s="2" customFormat="1" ht="37.9" customHeight="1">
      <c r="A145" s="35"/>
      <c r="B145" s="145"/>
      <c r="C145" s="146" t="s">
        <v>297</v>
      </c>
      <c r="D145" s="146" t="s">
        <v>197</v>
      </c>
      <c r="E145" s="147" t="s">
        <v>8117</v>
      </c>
      <c r="F145" s="148" t="s">
        <v>8118</v>
      </c>
      <c r="G145" s="149" t="s">
        <v>300</v>
      </c>
      <c r="H145" s="150">
        <v>65</v>
      </c>
      <c r="I145" s="151"/>
      <c r="J145" s="152">
        <f>ROUND(I145*H145,2)</f>
        <v>0</v>
      </c>
      <c r="K145" s="148" t="s">
        <v>201</v>
      </c>
      <c r="L145" s="36"/>
      <c r="M145" s="153" t="s">
        <v>3</v>
      </c>
      <c r="N145" s="154" t="s">
        <v>43</v>
      </c>
      <c r="O145" s="56"/>
      <c r="P145" s="155">
        <f>O145*H145</f>
        <v>0</v>
      </c>
      <c r="Q145" s="155">
        <v>0</v>
      </c>
      <c r="R145" s="155">
        <f>Q145*H145</f>
        <v>0</v>
      </c>
      <c r="S145" s="155">
        <v>0</v>
      </c>
      <c r="T145" s="156">
        <f>S145*H145</f>
        <v>0</v>
      </c>
      <c r="U145" s="35"/>
      <c r="V145" s="35"/>
      <c r="W145" s="35"/>
      <c r="X145" s="35"/>
      <c r="Y145" s="35"/>
      <c r="Z145" s="35"/>
      <c r="AA145" s="35"/>
      <c r="AB145" s="35"/>
      <c r="AC145" s="35"/>
      <c r="AD145" s="35"/>
      <c r="AE145" s="35"/>
      <c r="AR145" s="157" t="s">
        <v>202</v>
      </c>
      <c r="AT145" s="157" t="s">
        <v>197</v>
      </c>
      <c r="AU145" s="157" t="s">
        <v>81</v>
      </c>
      <c r="AY145" s="20" t="s">
        <v>195</v>
      </c>
      <c r="BE145" s="158">
        <f>IF(N145="základní",J145,0)</f>
        <v>0</v>
      </c>
      <c r="BF145" s="158">
        <f>IF(N145="snížená",J145,0)</f>
        <v>0</v>
      </c>
      <c r="BG145" s="158">
        <f>IF(N145="zákl. přenesená",J145,0)</f>
        <v>0</v>
      </c>
      <c r="BH145" s="158">
        <f>IF(N145="sníž. přenesená",J145,0)</f>
        <v>0</v>
      </c>
      <c r="BI145" s="158">
        <f>IF(N145="nulová",J145,0)</f>
        <v>0</v>
      </c>
      <c r="BJ145" s="20" t="s">
        <v>79</v>
      </c>
      <c r="BK145" s="158">
        <f>ROUND(I145*H145,2)</f>
        <v>0</v>
      </c>
      <c r="BL145" s="20" t="s">
        <v>202</v>
      </c>
      <c r="BM145" s="157" t="s">
        <v>8119</v>
      </c>
    </row>
    <row r="146" spans="1:65" s="13" customFormat="1">
      <c r="B146" s="164"/>
      <c r="D146" s="159" t="s">
        <v>206</v>
      </c>
      <c r="E146" s="165" t="s">
        <v>3</v>
      </c>
      <c r="F146" s="166" t="s">
        <v>8100</v>
      </c>
      <c r="H146" s="167">
        <v>65</v>
      </c>
      <c r="I146" s="168"/>
      <c r="L146" s="164"/>
      <c r="M146" s="169"/>
      <c r="N146" s="170"/>
      <c r="O146" s="170"/>
      <c r="P146" s="170"/>
      <c r="Q146" s="170"/>
      <c r="R146" s="170"/>
      <c r="S146" s="170"/>
      <c r="T146" s="171"/>
      <c r="AT146" s="165" t="s">
        <v>206</v>
      </c>
      <c r="AU146" s="165" t="s">
        <v>81</v>
      </c>
      <c r="AV146" s="13" t="s">
        <v>81</v>
      </c>
      <c r="AW146" s="13" t="s">
        <v>34</v>
      </c>
      <c r="AX146" s="13" t="s">
        <v>79</v>
      </c>
      <c r="AY146" s="165" t="s">
        <v>195</v>
      </c>
    </row>
    <row r="147" spans="1:65" s="2" customFormat="1" ht="37.9" customHeight="1">
      <c r="A147" s="35"/>
      <c r="B147" s="145"/>
      <c r="C147" s="146" t="s">
        <v>308</v>
      </c>
      <c r="D147" s="146" t="s">
        <v>197</v>
      </c>
      <c r="E147" s="147" t="s">
        <v>8120</v>
      </c>
      <c r="F147" s="148" t="s">
        <v>8121</v>
      </c>
      <c r="G147" s="149" t="s">
        <v>300</v>
      </c>
      <c r="H147" s="150">
        <v>130</v>
      </c>
      <c r="I147" s="151"/>
      <c r="J147" s="152">
        <f>ROUND(I147*H147,2)</f>
        <v>0</v>
      </c>
      <c r="K147" s="148" t="s">
        <v>201</v>
      </c>
      <c r="L147" s="36"/>
      <c r="M147" s="153" t="s">
        <v>3</v>
      </c>
      <c r="N147" s="154" t="s">
        <v>43</v>
      </c>
      <c r="O147" s="56"/>
      <c r="P147" s="155">
        <f>O147*H147</f>
        <v>0</v>
      </c>
      <c r="Q147" s="155">
        <v>0</v>
      </c>
      <c r="R147" s="155">
        <f>Q147*H147</f>
        <v>0</v>
      </c>
      <c r="S147" s="155">
        <v>0</v>
      </c>
      <c r="T147" s="156">
        <f>S147*H147</f>
        <v>0</v>
      </c>
      <c r="U147" s="35"/>
      <c r="V147" s="35"/>
      <c r="W147" s="35"/>
      <c r="X147" s="35"/>
      <c r="Y147" s="35"/>
      <c r="Z147" s="35"/>
      <c r="AA147" s="35"/>
      <c r="AB147" s="35"/>
      <c r="AC147" s="35"/>
      <c r="AD147" s="35"/>
      <c r="AE147" s="35"/>
      <c r="AR147" s="157" t="s">
        <v>202</v>
      </c>
      <c r="AT147" s="157" t="s">
        <v>197</v>
      </c>
      <c r="AU147" s="157" t="s">
        <v>81</v>
      </c>
      <c r="AY147" s="20" t="s">
        <v>195</v>
      </c>
      <c r="BE147" s="158">
        <f>IF(N147="základní",J147,0)</f>
        <v>0</v>
      </c>
      <c r="BF147" s="158">
        <f>IF(N147="snížená",J147,0)</f>
        <v>0</v>
      </c>
      <c r="BG147" s="158">
        <f>IF(N147="zákl. přenesená",J147,0)</f>
        <v>0</v>
      </c>
      <c r="BH147" s="158">
        <f>IF(N147="sníž. přenesená",J147,0)</f>
        <v>0</v>
      </c>
      <c r="BI147" s="158">
        <f>IF(N147="nulová",J147,0)</f>
        <v>0</v>
      </c>
      <c r="BJ147" s="20" t="s">
        <v>79</v>
      </c>
      <c r="BK147" s="158">
        <f>ROUND(I147*H147,2)</f>
        <v>0</v>
      </c>
      <c r="BL147" s="20" t="s">
        <v>202</v>
      </c>
      <c r="BM147" s="157" t="s">
        <v>8122</v>
      </c>
    </row>
    <row r="148" spans="1:65" s="13" customFormat="1">
      <c r="B148" s="164"/>
      <c r="D148" s="159" t="s">
        <v>206</v>
      </c>
      <c r="E148" s="165" t="s">
        <v>3</v>
      </c>
      <c r="F148" s="166" t="s">
        <v>8123</v>
      </c>
      <c r="H148" s="167">
        <v>130</v>
      </c>
      <c r="I148" s="168"/>
      <c r="L148" s="164"/>
      <c r="M148" s="169"/>
      <c r="N148" s="170"/>
      <c r="O148" s="170"/>
      <c r="P148" s="170"/>
      <c r="Q148" s="170"/>
      <c r="R148" s="170"/>
      <c r="S148" s="170"/>
      <c r="T148" s="171"/>
      <c r="AT148" s="165" t="s">
        <v>206</v>
      </c>
      <c r="AU148" s="165" t="s">
        <v>81</v>
      </c>
      <c r="AV148" s="13" t="s">
        <v>81</v>
      </c>
      <c r="AW148" s="13" t="s">
        <v>34</v>
      </c>
      <c r="AX148" s="13" t="s">
        <v>79</v>
      </c>
      <c r="AY148" s="165" t="s">
        <v>195</v>
      </c>
    </row>
    <row r="149" spans="1:65" s="2" customFormat="1" ht="24.2" customHeight="1">
      <c r="A149" s="35"/>
      <c r="B149" s="145"/>
      <c r="C149" s="146" t="s">
        <v>313</v>
      </c>
      <c r="D149" s="146" t="s">
        <v>197</v>
      </c>
      <c r="E149" s="147" t="s">
        <v>8124</v>
      </c>
      <c r="F149" s="148" t="s">
        <v>8125</v>
      </c>
      <c r="G149" s="149" t="s">
        <v>300</v>
      </c>
      <c r="H149" s="150">
        <v>2347</v>
      </c>
      <c r="I149" s="151"/>
      <c r="J149" s="152">
        <f>ROUND(I149*H149,2)</f>
        <v>0</v>
      </c>
      <c r="K149" s="148" t="s">
        <v>8075</v>
      </c>
      <c r="L149" s="36"/>
      <c r="M149" s="153" t="s">
        <v>3</v>
      </c>
      <c r="N149" s="154" t="s">
        <v>43</v>
      </c>
      <c r="O149" s="56"/>
      <c r="P149" s="155">
        <f>O149*H149</f>
        <v>0</v>
      </c>
      <c r="Q149" s="155">
        <v>0</v>
      </c>
      <c r="R149" s="155">
        <f>Q149*H149</f>
        <v>0</v>
      </c>
      <c r="S149" s="155">
        <v>0</v>
      </c>
      <c r="T149" s="156">
        <f>S149*H149</f>
        <v>0</v>
      </c>
      <c r="U149" s="35"/>
      <c r="V149" s="35"/>
      <c r="W149" s="35"/>
      <c r="X149" s="35"/>
      <c r="Y149" s="35"/>
      <c r="Z149" s="35"/>
      <c r="AA149" s="35"/>
      <c r="AB149" s="35"/>
      <c r="AC149" s="35"/>
      <c r="AD149" s="35"/>
      <c r="AE149" s="35"/>
      <c r="AR149" s="157" t="s">
        <v>202</v>
      </c>
      <c r="AT149" s="157" t="s">
        <v>197</v>
      </c>
      <c r="AU149" s="157" t="s">
        <v>81</v>
      </c>
      <c r="AY149" s="20" t="s">
        <v>195</v>
      </c>
      <c r="BE149" s="158">
        <f>IF(N149="základní",J149,0)</f>
        <v>0</v>
      </c>
      <c r="BF149" s="158">
        <f>IF(N149="snížená",J149,0)</f>
        <v>0</v>
      </c>
      <c r="BG149" s="158">
        <f>IF(N149="zákl. přenesená",J149,0)</f>
        <v>0</v>
      </c>
      <c r="BH149" s="158">
        <f>IF(N149="sníž. přenesená",J149,0)</f>
        <v>0</v>
      </c>
      <c r="BI149" s="158">
        <f>IF(N149="nulová",J149,0)</f>
        <v>0</v>
      </c>
      <c r="BJ149" s="20" t="s">
        <v>79</v>
      </c>
      <c r="BK149" s="158">
        <f>ROUND(I149*H149,2)</f>
        <v>0</v>
      </c>
      <c r="BL149" s="20" t="s">
        <v>202</v>
      </c>
      <c r="BM149" s="157" t="s">
        <v>8126</v>
      </c>
    </row>
    <row r="150" spans="1:65" s="13" customFormat="1">
      <c r="B150" s="164"/>
      <c r="D150" s="159" t="s">
        <v>206</v>
      </c>
      <c r="E150" s="165" t="s">
        <v>3</v>
      </c>
      <c r="F150" s="166" t="s">
        <v>8085</v>
      </c>
      <c r="H150" s="167">
        <v>2347</v>
      </c>
      <c r="I150" s="168"/>
      <c r="L150" s="164"/>
      <c r="M150" s="169"/>
      <c r="N150" s="170"/>
      <c r="O150" s="170"/>
      <c r="P150" s="170"/>
      <c r="Q150" s="170"/>
      <c r="R150" s="170"/>
      <c r="S150" s="170"/>
      <c r="T150" s="171"/>
      <c r="AT150" s="165" t="s">
        <v>206</v>
      </c>
      <c r="AU150" s="165" t="s">
        <v>81</v>
      </c>
      <c r="AV150" s="13" t="s">
        <v>81</v>
      </c>
      <c r="AW150" s="13" t="s">
        <v>34</v>
      </c>
      <c r="AX150" s="13" t="s">
        <v>72</v>
      </c>
      <c r="AY150" s="165" t="s">
        <v>195</v>
      </c>
    </row>
    <row r="151" spans="1:65" s="15" customFormat="1">
      <c r="B151" s="180"/>
      <c r="D151" s="159" t="s">
        <v>206</v>
      </c>
      <c r="E151" s="181" t="s">
        <v>3</v>
      </c>
      <c r="F151" s="182" t="s">
        <v>212</v>
      </c>
      <c r="H151" s="183">
        <v>2347</v>
      </c>
      <c r="I151" s="184"/>
      <c r="L151" s="180"/>
      <c r="M151" s="185"/>
      <c r="N151" s="186"/>
      <c r="O151" s="186"/>
      <c r="P151" s="186"/>
      <c r="Q151" s="186"/>
      <c r="R151" s="186"/>
      <c r="S151" s="186"/>
      <c r="T151" s="187"/>
      <c r="AT151" s="181" t="s">
        <v>206</v>
      </c>
      <c r="AU151" s="181" t="s">
        <v>81</v>
      </c>
      <c r="AV151" s="15" t="s">
        <v>202</v>
      </c>
      <c r="AW151" s="15" t="s">
        <v>34</v>
      </c>
      <c r="AX151" s="15" t="s">
        <v>79</v>
      </c>
      <c r="AY151" s="181" t="s">
        <v>195</v>
      </c>
    </row>
    <row r="152" spans="1:65" s="2" customFormat="1" ht="49.15" customHeight="1">
      <c r="A152" s="35"/>
      <c r="B152" s="145"/>
      <c r="C152" s="146" t="s">
        <v>318</v>
      </c>
      <c r="D152" s="146" t="s">
        <v>197</v>
      </c>
      <c r="E152" s="147" t="s">
        <v>8127</v>
      </c>
      <c r="F152" s="148" t="s">
        <v>8128</v>
      </c>
      <c r="G152" s="149" t="s">
        <v>300</v>
      </c>
      <c r="H152" s="150">
        <v>65</v>
      </c>
      <c r="I152" s="151"/>
      <c r="J152" s="152">
        <f>ROUND(I152*H152,2)</f>
        <v>0</v>
      </c>
      <c r="K152" s="148" t="s">
        <v>201</v>
      </c>
      <c r="L152" s="36"/>
      <c r="M152" s="153" t="s">
        <v>3</v>
      </c>
      <c r="N152" s="154" t="s">
        <v>43</v>
      </c>
      <c r="O152" s="56"/>
      <c r="P152" s="155">
        <f>O152*H152</f>
        <v>0</v>
      </c>
      <c r="Q152" s="155">
        <v>0</v>
      </c>
      <c r="R152" s="155">
        <f>Q152*H152</f>
        <v>0</v>
      </c>
      <c r="S152" s="155">
        <v>0</v>
      </c>
      <c r="T152" s="156">
        <f>S152*H152</f>
        <v>0</v>
      </c>
      <c r="U152" s="35"/>
      <c r="V152" s="35"/>
      <c r="W152" s="35"/>
      <c r="X152" s="35"/>
      <c r="Y152" s="35"/>
      <c r="Z152" s="35"/>
      <c r="AA152" s="35"/>
      <c r="AB152" s="35"/>
      <c r="AC152" s="35"/>
      <c r="AD152" s="35"/>
      <c r="AE152" s="35"/>
      <c r="AR152" s="157" t="s">
        <v>202</v>
      </c>
      <c r="AT152" s="157" t="s">
        <v>197</v>
      </c>
      <c r="AU152" s="157" t="s">
        <v>81</v>
      </c>
      <c r="AY152" s="20" t="s">
        <v>195</v>
      </c>
      <c r="BE152" s="158">
        <f>IF(N152="základní",J152,0)</f>
        <v>0</v>
      </c>
      <c r="BF152" s="158">
        <f>IF(N152="snížená",J152,0)</f>
        <v>0</v>
      </c>
      <c r="BG152" s="158">
        <f>IF(N152="zákl. přenesená",J152,0)</f>
        <v>0</v>
      </c>
      <c r="BH152" s="158">
        <f>IF(N152="sníž. přenesená",J152,0)</f>
        <v>0</v>
      </c>
      <c r="BI152" s="158">
        <f>IF(N152="nulová",J152,0)</f>
        <v>0</v>
      </c>
      <c r="BJ152" s="20" t="s">
        <v>79</v>
      </c>
      <c r="BK152" s="158">
        <f>ROUND(I152*H152,2)</f>
        <v>0</v>
      </c>
      <c r="BL152" s="20" t="s">
        <v>202</v>
      </c>
      <c r="BM152" s="157" t="s">
        <v>8129</v>
      </c>
    </row>
    <row r="153" spans="1:65" s="2" customFormat="1" ht="58.5">
      <c r="A153" s="35"/>
      <c r="B153" s="36"/>
      <c r="C153" s="35"/>
      <c r="D153" s="159" t="s">
        <v>204</v>
      </c>
      <c r="E153" s="35"/>
      <c r="F153" s="160" t="s">
        <v>8130</v>
      </c>
      <c r="G153" s="35"/>
      <c r="H153" s="35"/>
      <c r="I153" s="161"/>
      <c r="J153" s="35"/>
      <c r="K153" s="35"/>
      <c r="L153" s="36"/>
      <c r="M153" s="162"/>
      <c r="N153" s="163"/>
      <c r="O153" s="56"/>
      <c r="P153" s="56"/>
      <c r="Q153" s="56"/>
      <c r="R153" s="56"/>
      <c r="S153" s="56"/>
      <c r="T153" s="57"/>
      <c r="U153" s="35"/>
      <c r="V153" s="35"/>
      <c r="W153" s="35"/>
      <c r="X153" s="35"/>
      <c r="Y153" s="35"/>
      <c r="Z153" s="35"/>
      <c r="AA153" s="35"/>
      <c r="AB153" s="35"/>
      <c r="AC153" s="35"/>
      <c r="AD153" s="35"/>
      <c r="AE153" s="35"/>
      <c r="AT153" s="20" t="s">
        <v>204</v>
      </c>
      <c r="AU153" s="20" t="s">
        <v>81</v>
      </c>
    </row>
    <row r="154" spans="1:65" s="13" customFormat="1">
      <c r="B154" s="164"/>
      <c r="D154" s="159" t="s">
        <v>206</v>
      </c>
      <c r="E154" s="165" t="s">
        <v>3</v>
      </c>
      <c r="F154" s="166" t="s">
        <v>8100</v>
      </c>
      <c r="H154" s="167">
        <v>65</v>
      </c>
      <c r="I154" s="168"/>
      <c r="L154" s="164"/>
      <c r="M154" s="169"/>
      <c r="N154" s="170"/>
      <c r="O154" s="170"/>
      <c r="P154" s="170"/>
      <c r="Q154" s="170"/>
      <c r="R154" s="170"/>
      <c r="S154" s="170"/>
      <c r="T154" s="171"/>
      <c r="AT154" s="165" t="s">
        <v>206</v>
      </c>
      <c r="AU154" s="165" t="s">
        <v>81</v>
      </c>
      <c r="AV154" s="13" t="s">
        <v>81</v>
      </c>
      <c r="AW154" s="13" t="s">
        <v>34</v>
      </c>
      <c r="AX154" s="13" t="s">
        <v>79</v>
      </c>
      <c r="AY154" s="165" t="s">
        <v>195</v>
      </c>
    </row>
    <row r="155" spans="1:65" s="2" customFormat="1" ht="24.2" customHeight="1">
      <c r="A155" s="35"/>
      <c r="B155" s="145"/>
      <c r="C155" s="146" t="s">
        <v>8</v>
      </c>
      <c r="D155" s="146" t="s">
        <v>197</v>
      </c>
      <c r="E155" s="147" t="s">
        <v>8131</v>
      </c>
      <c r="F155" s="148" t="s">
        <v>8132</v>
      </c>
      <c r="G155" s="149" t="s">
        <v>300</v>
      </c>
      <c r="H155" s="150">
        <v>130</v>
      </c>
      <c r="I155" s="151"/>
      <c r="J155" s="152">
        <f>ROUND(I155*H155,2)</f>
        <v>0</v>
      </c>
      <c r="K155" s="148" t="s">
        <v>201</v>
      </c>
      <c r="L155" s="36"/>
      <c r="M155" s="153" t="s">
        <v>3</v>
      </c>
      <c r="N155" s="154" t="s">
        <v>43</v>
      </c>
      <c r="O155" s="56"/>
      <c r="P155" s="155">
        <f>O155*H155</f>
        <v>0</v>
      </c>
      <c r="Q155" s="155">
        <v>0</v>
      </c>
      <c r="R155" s="155">
        <f>Q155*H155</f>
        <v>0</v>
      </c>
      <c r="S155" s="155">
        <v>0</v>
      </c>
      <c r="T155" s="156">
        <f>S155*H155</f>
        <v>0</v>
      </c>
      <c r="U155" s="35"/>
      <c r="V155" s="35"/>
      <c r="W155" s="35"/>
      <c r="X155" s="35"/>
      <c r="Y155" s="35"/>
      <c r="Z155" s="35"/>
      <c r="AA155" s="35"/>
      <c r="AB155" s="35"/>
      <c r="AC155" s="35"/>
      <c r="AD155" s="35"/>
      <c r="AE155" s="35"/>
      <c r="AR155" s="157" t="s">
        <v>202</v>
      </c>
      <c r="AT155" s="157" t="s">
        <v>197</v>
      </c>
      <c r="AU155" s="157" t="s">
        <v>81</v>
      </c>
      <c r="AY155" s="20" t="s">
        <v>195</v>
      </c>
      <c r="BE155" s="158">
        <f>IF(N155="základní",J155,0)</f>
        <v>0</v>
      </c>
      <c r="BF155" s="158">
        <f>IF(N155="snížená",J155,0)</f>
        <v>0</v>
      </c>
      <c r="BG155" s="158">
        <f>IF(N155="zákl. přenesená",J155,0)</f>
        <v>0</v>
      </c>
      <c r="BH155" s="158">
        <f>IF(N155="sníž. přenesená",J155,0)</f>
        <v>0</v>
      </c>
      <c r="BI155" s="158">
        <f>IF(N155="nulová",J155,0)</f>
        <v>0</v>
      </c>
      <c r="BJ155" s="20" t="s">
        <v>79</v>
      </c>
      <c r="BK155" s="158">
        <f>ROUND(I155*H155,2)</f>
        <v>0</v>
      </c>
      <c r="BL155" s="20" t="s">
        <v>202</v>
      </c>
      <c r="BM155" s="157" t="s">
        <v>8133</v>
      </c>
    </row>
    <row r="156" spans="1:65" s="13" customFormat="1">
      <c r="B156" s="164"/>
      <c r="D156" s="159" t="s">
        <v>206</v>
      </c>
      <c r="E156" s="165" t="s">
        <v>3</v>
      </c>
      <c r="F156" s="166" t="s">
        <v>8134</v>
      </c>
      <c r="H156" s="167">
        <v>130</v>
      </c>
      <c r="I156" s="168"/>
      <c r="L156" s="164"/>
      <c r="M156" s="169"/>
      <c r="N156" s="170"/>
      <c r="O156" s="170"/>
      <c r="P156" s="170"/>
      <c r="Q156" s="170"/>
      <c r="R156" s="170"/>
      <c r="S156" s="170"/>
      <c r="T156" s="171"/>
      <c r="AT156" s="165" t="s">
        <v>206</v>
      </c>
      <c r="AU156" s="165" t="s">
        <v>81</v>
      </c>
      <c r="AV156" s="13" t="s">
        <v>81</v>
      </c>
      <c r="AW156" s="13" t="s">
        <v>34</v>
      </c>
      <c r="AX156" s="13" t="s">
        <v>72</v>
      </c>
      <c r="AY156" s="165" t="s">
        <v>195</v>
      </c>
    </row>
    <row r="157" spans="1:65" s="15" customFormat="1">
      <c r="B157" s="180"/>
      <c r="D157" s="159" t="s">
        <v>206</v>
      </c>
      <c r="E157" s="181" t="s">
        <v>3</v>
      </c>
      <c r="F157" s="182" t="s">
        <v>212</v>
      </c>
      <c r="H157" s="183">
        <v>130</v>
      </c>
      <c r="I157" s="184"/>
      <c r="L157" s="180"/>
      <c r="M157" s="185"/>
      <c r="N157" s="186"/>
      <c r="O157" s="186"/>
      <c r="P157" s="186"/>
      <c r="Q157" s="186"/>
      <c r="R157" s="186"/>
      <c r="S157" s="186"/>
      <c r="T157" s="187"/>
      <c r="AT157" s="181" t="s">
        <v>206</v>
      </c>
      <c r="AU157" s="181" t="s">
        <v>81</v>
      </c>
      <c r="AV157" s="15" t="s">
        <v>202</v>
      </c>
      <c r="AW157" s="15" t="s">
        <v>34</v>
      </c>
      <c r="AX157" s="15" t="s">
        <v>79</v>
      </c>
      <c r="AY157" s="181" t="s">
        <v>195</v>
      </c>
    </row>
    <row r="158" spans="1:65" s="2" customFormat="1" ht="49.15" customHeight="1">
      <c r="A158" s="35"/>
      <c r="B158" s="145"/>
      <c r="C158" s="146" t="s">
        <v>331</v>
      </c>
      <c r="D158" s="146" t="s">
        <v>197</v>
      </c>
      <c r="E158" s="147" t="s">
        <v>8135</v>
      </c>
      <c r="F158" s="148" t="s">
        <v>8136</v>
      </c>
      <c r="G158" s="149" t="s">
        <v>300</v>
      </c>
      <c r="H158" s="150">
        <v>65</v>
      </c>
      <c r="I158" s="151"/>
      <c r="J158" s="152">
        <f>ROUND(I158*H158,2)</f>
        <v>0</v>
      </c>
      <c r="K158" s="148" t="s">
        <v>201</v>
      </c>
      <c r="L158" s="36"/>
      <c r="M158" s="153" t="s">
        <v>3</v>
      </c>
      <c r="N158" s="154" t="s">
        <v>43</v>
      </c>
      <c r="O158" s="56"/>
      <c r="P158" s="155">
        <f>O158*H158</f>
        <v>0</v>
      </c>
      <c r="Q158" s="155">
        <v>0</v>
      </c>
      <c r="R158" s="155">
        <f>Q158*H158</f>
        <v>0</v>
      </c>
      <c r="S158" s="155">
        <v>0</v>
      </c>
      <c r="T158" s="156">
        <f>S158*H158</f>
        <v>0</v>
      </c>
      <c r="U158" s="35"/>
      <c r="V158" s="35"/>
      <c r="W158" s="35"/>
      <c r="X158" s="35"/>
      <c r="Y158" s="35"/>
      <c r="Z158" s="35"/>
      <c r="AA158" s="35"/>
      <c r="AB158" s="35"/>
      <c r="AC158" s="35"/>
      <c r="AD158" s="35"/>
      <c r="AE158" s="35"/>
      <c r="AR158" s="157" t="s">
        <v>202</v>
      </c>
      <c r="AT158" s="157" t="s">
        <v>197</v>
      </c>
      <c r="AU158" s="157" t="s">
        <v>81</v>
      </c>
      <c r="AY158" s="20" t="s">
        <v>195</v>
      </c>
      <c r="BE158" s="158">
        <f>IF(N158="základní",J158,0)</f>
        <v>0</v>
      </c>
      <c r="BF158" s="158">
        <f>IF(N158="snížená",J158,0)</f>
        <v>0</v>
      </c>
      <c r="BG158" s="158">
        <f>IF(N158="zákl. přenesená",J158,0)</f>
        <v>0</v>
      </c>
      <c r="BH158" s="158">
        <f>IF(N158="sníž. přenesená",J158,0)</f>
        <v>0</v>
      </c>
      <c r="BI158" s="158">
        <f>IF(N158="nulová",J158,0)</f>
        <v>0</v>
      </c>
      <c r="BJ158" s="20" t="s">
        <v>79</v>
      </c>
      <c r="BK158" s="158">
        <f>ROUND(I158*H158,2)</f>
        <v>0</v>
      </c>
      <c r="BL158" s="20" t="s">
        <v>202</v>
      </c>
      <c r="BM158" s="157" t="s">
        <v>8137</v>
      </c>
    </row>
    <row r="159" spans="1:65" s="2" customFormat="1" ht="58.5">
      <c r="A159" s="35"/>
      <c r="B159" s="36"/>
      <c r="C159" s="35"/>
      <c r="D159" s="159" t="s">
        <v>204</v>
      </c>
      <c r="E159" s="35"/>
      <c r="F159" s="160" t="s">
        <v>8138</v>
      </c>
      <c r="G159" s="35"/>
      <c r="H159" s="35"/>
      <c r="I159" s="161"/>
      <c r="J159" s="35"/>
      <c r="K159" s="35"/>
      <c r="L159" s="36"/>
      <c r="M159" s="162"/>
      <c r="N159" s="163"/>
      <c r="O159" s="56"/>
      <c r="P159" s="56"/>
      <c r="Q159" s="56"/>
      <c r="R159" s="56"/>
      <c r="S159" s="56"/>
      <c r="T159" s="57"/>
      <c r="U159" s="35"/>
      <c r="V159" s="35"/>
      <c r="W159" s="35"/>
      <c r="X159" s="35"/>
      <c r="Y159" s="35"/>
      <c r="Z159" s="35"/>
      <c r="AA159" s="35"/>
      <c r="AB159" s="35"/>
      <c r="AC159" s="35"/>
      <c r="AD159" s="35"/>
      <c r="AE159" s="35"/>
      <c r="AT159" s="20" t="s">
        <v>204</v>
      </c>
      <c r="AU159" s="20" t="s">
        <v>81</v>
      </c>
    </row>
    <row r="160" spans="1:65" s="13" customFormat="1">
      <c r="B160" s="164"/>
      <c r="D160" s="159" t="s">
        <v>206</v>
      </c>
      <c r="E160" s="165" t="s">
        <v>3</v>
      </c>
      <c r="F160" s="166" t="s">
        <v>8139</v>
      </c>
      <c r="H160" s="167">
        <v>65</v>
      </c>
      <c r="I160" s="168"/>
      <c r="L160" s="164"/>
      <c r="M160" s="169"/>
      <c r="N160" s="170"/>
      <c r="O160" s="170"/>
      <c r="P160" s="170"/>
      <c r="Q160" s="170"/>
      <c r="R160" s="170"/>
      <c r="S160" s="170"/>
      <c r="T160" s="171"/>
      <c r="AT160" s="165" t="s">
        <v>206</v>
      </c>
      <c r="AU160" s="165" t="s">
        <v>81</v>
      </c>
      <c r="AV160" s="13" t="s">
        <v>81</v>
      </c>
      <c r="AW160" s="13" t="s">
        <v>34</v>
      </c>
      <c r="AX160" s="13" t="s">
        <v>79</v>
      </c>
      <c r="AY160" s="165" t="s">
        <v>195</v>
      </c>
    </row>
    <row r="161" spans="1:65" s="2" customFormat="1" ht="37.9" customHeight="1">
      <c r="A161" s="35"/>
      <c r="B161" s="145"/>
      <c r="C161" s="146" t="s">
        <v>336</v>
      </c>
      <c r="D161" s="146" t="s">
        <v>197</v>
      </c>
      <c r="E161" s="147" t="s">
        <v>8140</v>
      </c>
      <c r="F161" s="148" t="s">
        <v>8141</v>
      </c>
      <c r="G161" s="149" t="s">
        <v>300</v>
      </c>
      <c r="H161" s="150">
        <v>65</v>
      </c>
      <c r="I161" s="151"/>
      <c r="J161" s="152">
        <f>ROUND(I161*H161,2)</f>
        <v>0</v>
      </c>
      <c r="K161" s="148" t="s">
        <v>201</v>
      </c>
      <c r="L161" s="36"/>
      <c r="M161" s="153" t="s">
        <v>3</v>
      </c>
      <c r="N161" s="154" t="s">
        <v>43</v>
      </c>
      <c r="O161" s="56"/>
      <c r="P161" s="155">
        <f>O161*H161</f>
        <v>0</v>
      </c>
      <c r="Q161" s="155">
        <v>0</v>
      </c>
      <c r="R161" s="155">
        <f>Q161*H161</f>
        <v>0</v>
      </c>
      <c r="S161" s="155">
        <v>0</v>
      </c>
      <c r="T161" s="156">
        <f>S161*H161</f>
        <v>0</v>
      </c>
      <c r="U161" s="35"/>
      <c r="V161" s="35"/>
      <c r="W161" s="35"/>
      <c r="X161" s="35"/>
      <c r="Y161" s="35"/>
      <c r="Z161" s="35"/>
      <c r="AA161" s="35"/>
      <c r="AB161" s="35"/>
      <c r="AC161" s="35"/>
      <c r="AD161" s="35"/>
      <c r="AE161" s="35"/>
      <c r="AR161" s="157" t="s">
        <v>202</v>
      </c>
      <c r="AT161" s="157" t="s">
        <v>197</v>
      </c>
      <c r="AU161" s="157" t="s">
        <v>81</v>
      </c>
      <c r="AY161" s="20" t="s">
        <v>195</v>
      </c>
      <c r="BE161" s="158">
        <f>IF(N161="základní",J161,0)</f>
        <v>0</v>
      </c>
      <c r="BF161" s="158">
        <f>IF(N161="snížená",J161,0)</f>
        <v>0</v>
      </c>
      <c r="BG161" s="158">
        <f>IF(N161="zákl. přenesená",J161,0)</f>
        <v>0</v>
      </c>
      <c r="BH161" s="158">
        <f>IF(N161="sníž. přenesená",J161,0)</f>
        <v>0</v>
      </c>
      <c r="BI161" s="158">
        <f>IF(N161="nulová",J161,0)</f>
        <v>0</v>
      </c>
      <c r="BJ161" s="20" t="s">
        <v>79</v>
      </c>
      <c r="BK161" s="158">
        <f>ROUND(I161*H161,2)</f>
        <v>0</v>
      </c>
      <c r="BL161" s="20" t="s">
        <v>202</v>
      </c>
      <c r="BM161" s="157" t="s">
        <v>8142</v>
      </c>
    </row>
    <row r="162" spans="1:65" s="2" customFormat="1" ht="58.5">
      <c r="A162" s="35"/>
      <c r="B162" s="36"/>
      <c r="C162" s="35"/>
      <c r="D162" s="159" t="s">
        <v>204</v>
      </c>
      <c r="E162" s="35"/>
      <c r="F162" s="160" t="s">
        <v>8143</v>
      </c>
      <c r="G162" s="35"/>
      <c r="H162" s="35"/>
      <c r="I162" s="161"/>
      <c r="J162" s="35"/>
      <c r="K162" s="35"/>
      <c r="L162" s="36"/>
      <c r="M162" s="162"/>
      <c r="N162" s="163"/>
      <c r="O162" s="56"/>
      <c r="P162" s="56"/>
      <c r="Q162" s="56"/>
      <c r="R162" s="56"/>
      <c r="S162" s="56"/>
      <c r="T162" s="57"/>
      <c r="U162" s="35"/>
      <c r="V162" s="35"/>
      <c r="W162" s="35"/>
      <c r="X162" s="35"/>
      <c r="Y162" s="35"/>
      <c r="Z162" s="35"/>
      <c r="AA162" s="35"/>
      <c r="AB162" s="35"/>
      <c r="AC162" s="35"/>
      <c r="AD162" s="35"/>
      <c r="AE162" s="35"/>
      <c r="AT162" s="20" t="s">
        <v>204</v>
      </c>
      <c r="AU162" s="20" t="s">
        <v>81</v>
      </c>
    </row>
    <row r="163" spans="1:65" s="13" customFormat="1">
      <c r="B163" s="164"/>
      <c r="D163" s="159" t="s">
        <v>206</v>
      </c>
      <c r="E163" s="165" t="s">
        <v>3</v>
      </c>
      <c r="F163" s="166" t="s">
        <v>8139</v>
      </c>
      <c r="H163" s="167">
        <v>65</v>
      </c>
      <c r="I163" s="168"/>
      <c r="L163" s="164"/>
      <c r="M163" s="169"/>
      <c r="N163" s="170"/>
      <c r="O163" s="170"/>
      <c r="P163" s="170"/>
      <c r="Q163" s="170"/>
      <c r="R163" s="170"/>
      <c r="S163" s="170"/>
      <c r="T163" s="171"/>
      <c r="AT163" s="165" t="s">
        <v>206</v>
      </c>
      <c r="AU163" s="165" t="s">
        <v>81</v>
      </c>
      <c r="AV163" s="13" t="s">
        <v>81</v>
      </c>
      <c r="AW163" s="13" t="s">
        <v>34</v>
      </c>
      <c r="AX163" s="13" t="s">
        <v>79</v>
      </c>
      <c r="AY163" s="165" t="s">
        <v>195</v>
      </c>
    </row>
    <row r="164" spans="1:65" s="2" customFormat="1" ht="76.349999999999994" customHeight="1">
      <c r="A164" s="35"/>
      <c r="B164" s="145"/>
      <c r="C164" s="146" t="s">
        <v>340</v>
      </c>
      <c r="D164" s="146" t="s">
        <v>197</v>
      </c>
      <c r="E164" s="147" t="s">
        <v>8144</v>
      </c>
      <c r="F164" s="148" t="s">
        <v>8145</v>
      </c>
      <c r="G164" s="149" t="s">
        <v>300</v>
      </c>
      <c r="H164" s="150">
        <v>63.1</v>
      </c>
      <c r="I164" s="151"/>
      <c r="J164" s="152">
        <f>ROUND(I164*H164,2)</f>
        <v>0</v>
      </c>
      <c r="K164" s="148" t="s">
        <v>201</v>
      </c>
      <c r="L164" s="36"/>
      <c r="M164" s="153" t="s">
        <v>3</v>
      </c>
      <c r="N164" s="154" t="s">
        <v>43</v>
      </c>
      <c r="O164" s="56"/>
      <c r="P164" s="155">
        <f>O164*H164</f>
        <v>0</v>
      </c>
      <c r="Q164" s="155">
        <v>8.4250000000000005E-2</v>
      </c>
      <c r="R164" s="155">
        <f>Q164*H164</f>
        <v>5.3161750000000003</v>
      </c>
      <c r="S164" s="155">
        <v>0</v>
      </c>
      <c r="T164" s="156">
        <f>S164*H164</f>
        <v>0</v>
      </c>
      <c r="U164" s="35"/>
      <c r="V164" s="35"/>
      <c r="W164" s="35"/>
      <c r="X164" s="35"/>
      <c r="Y164" s="35"/>
      <c r="Z164" s="35"/>
      <c r="AA164" s="35"/>
      <c r="AB164" s="35"/>
      <c r="AC164" s="35"/>
      <c r="AD164" s="35"/>
      <c r="AE164" s="35"/>
      <c r="AR164" s="157" t="s">
        <v>202</v>
      </c>
      <c r="AT164" s="157" t="s">
        <v>197</v>
      </c>
      <c r="AU164" s="157" t="s">
        <v>81</v>
      </c>
      <c r="AY164" s="20" t="s">
        <v>195</v>
      </c>
      <c r="BE164" s="158">
        <f>IF(N164="základní",J164,0)</f>
        <v>0</v>
      </c>
      <c r="BF164" s="158">
        <f>IF(N164="snížená",J164,0)</f>
        <v>0</v>
      </c>
      <c r="BG164" s="158">
        <f>IF(N164="zákl. přenesená",J164,0)</f>
        <v>0</v>
      </c>
      <c r="BH164" s="158">
        <f>IF(N164="sníž. přenesená",J164,0)</f>
        <v>0</v>
      </c>
      <c r="BI164" s="158">
        <f>IF(N164="nulová",J164,0)</f>
        <v>0</v>
      </c>
      <c r="BJ164" s="20" t="s">
        <v>79</v>
      </c>
      <c r="BK164" s="158">
        <f>ROUND(I164*H164,2)</f>
        <v>0</v>
      </c>
      <c r="BL164" s="20" t="s">
        <v>202</v>
      </c>
      <c r="BM164" s="157" t="s">
        <v>8146</v>
      </c>
    </row>
    <row r="165" spans="1:65" s="2" customFormat="1" ht="156">
      <c r="A165" s="35"/>
      <c r="B165" s="36"/>
      <c r="C165" s="35"/>
      <c r="D165" s="159" t="s">
        <v>204</v>
      </c>
      <c r="E165" s="35"/>
      <c r="F165" s="160" t="s">
        <v>8147</v>
      </c>
      <c r="G165" s="35"/>
      <c r="H165" s="35"/>
      <c r="I165" s="161"/>
      <c r="J165" s="35"/>
      <c r="K165" s="35"/>
      <c r="L165" s="36"/>
      <c r="M165" s="162"/>
      <c r="N165" s="163"/>
      <c r="O165" s="56"/>
      <c r="P165" s="56"/>
      <c r="Q165" s="56"/>
      <c r="R165" s="56"/>
      <c r="S165" s="56"/>
      <c r="T165" s="57"/>
      <c r="U165" s="35"/>
      <c r="V165" s="35"/>
      <c r="W165" s="35"/>
      <c r="X165" s="35"/>
      <c r="Y165" s="35"/>
      <c r="Z165" s="35"/>
      <c r="AA165" s="35"/>
      <c r="AB165" s="35"/>
      <c r="AC165" s="35"/>
      <c r="AD165" s="35"/>
      <c r="AE165" s="35"/>
      <c r="AT165" s="20" t="s">
        <v>204</v>
      </c>
      <c r="AU165" s="20" t="s">
        <v>81</v>
      </c>
    </row>
    <row r="166" spans="1:65" s="13" customFormat="1">
      <c r="B166" s="164"/>
      <c r="D166" s="159" t="s">
        <v>206</v>
      </c>
      <c r="E166" s="165" t="s">
        <v>3</v>
      </c>
      <c r="F166" s="166" t="s">
        <v>8148</v>
      </c>
      <c r="H166" s="167">
        <v>63.1</v>
      </c>
      <c r="I166" s="168"/>
      <c r="L166" s="164"/>
      <c r="M166" s="169"/>
      <c r="N166" s="170"/>
      <c r="O166" s="170"/>
      <c r="P166" s="170"/>
      <c r="Q166" s="170"/>
      <c r="R166" s="170"/>
      <c r="S166" s="170"/>
      <c r="T166" s="171"/>
      <c r="AT166" s="165" t="s">
        <v>206</v>
      </c>
      <c r="AU166" s="165" t="s">
        <v>81</v>
      </c>
      <c r="AV166" s="13" t="s">
        <v>81</v>
      </c>
      <c r="AW166" s="13" t="s">
        <v>34</v>
      </c>
      <c r="AX166" s="13" t="s">
        <v>79</v>
      </c>
      <c r="AY166" s="165" t="s">
        <v>195</v>
      </c>
    </row>
    <row r="167" spans="1:65" s="2" customFormat="1" ht="76.349999999999994" customHeight="1">
      <c r="A167" s="35"/>
      <c r="B167" s="145"/>
      <c r="C167" s="146" t="s">
        <v>344</v>
      </c>
      <c r="D167" s="146" t="s">
        <v>197</v>
      </c>
      <c r="E167" s="147" t="s">
        <v>8149</v>
      </c>
      <c r="F167" s="148" t="s">
        <v>8150</v>
      </c>
      <c r="G167" s="149" t="s">
        <v>300</v>
      </c>
      <c r="H167" s="150">
        <v>195.6</v>
      </c>
      <c r="I167" s="151"/>
      <c r="J167" s="152">
        <f>ROUND(I167*H167,2)</f>
        <v>0</v>
      </c>
      <c r="K167" s="148" t="s">
        <v>201</v>
      </c>
      <c r="L167" s="36"/>
      <c r="M167" s="153" t="s">
        <v>3</v>
      </c>
      <c r="N167" s="154" t="s">
        <v>43</v>
      </c>
      <c r="O167" s="56"/>
      <c r="P167" s="155">
        <f>O167*H167</f>
        <v>0</v>
      </c>
      <c r="Q167" s="155">
        <v>8.4250000000000005E-2</v>
      </c>
      <c r="R167" s="155">
        <f>Q167*H167</f>
        <v>16.479300000000002</v>
      </c>
      <c r="S167" s="155">
        <v>0</v>
      </c>
      <c r="T167" s="156">
        <f>S167*H167</f>
        <v>0</v>
      </c>
      <c r="U167" s="35"/>
      <c r="V167" s="35"/>
      <c r="W167" s="35"/>
      <c r="X167" s="35"/>
      <c r="Y167" s="35"/>
      <c r="Z167" s="35"/>
      <c r="AA167" s="35"/>
      <c r="AB167" s="35"/>
      <c r="AC167" s="35"/>
      <c r="AD167" s="35"/>
      <c r="AE167" s="35"/>
      <c r="AR167" s="157" t="s">
        <v>202</v>
      </c>
      <c r="AT167" s="157" t="s">
        <v>197</v>
      </c>
      <c r="AU167" s="157" t="s">
        <v>81</v>
      </c>
      <c r="AY167" s="20" t="s">
        <v>195</v>
      </c>
      <c r="BE167" s="158">
        <f>IF(N167="základní",J167,0)</f>
        <v>0</v>
      </c>
      <c r="BF167" s="158">
        <f>IF(N167="snížená",J167,0)</f>
        <v>0</v>
      </c>
      <c r="BG167" s="158">
        <f>IF(N167="zákl. přenesená",J167,0)</f>
        <v>0</v>
      </c>
      <c r="BH167" s="158">
        <f>IF(N167="sníž. přenesená",J167,0)</f>
        <v>0</v>
      </c>
      <c r="BI167" s="158">
        <f>IF(N167="nulová",J167,0)</f>
        <v>0</v>
      </c>
      <c r="BJ167" s="20" t="s">
        <v>79</v>
      </c>
      <c r="BK167" s="158">
        <f>ROUND(I167*H167,2)</f>
        <v>0</v>
      </c>
      <c r="BL167" s="20" t="s">
        <v>202</v>
      </c>
      <c r="BM167" s="157" t="s">
        <v>8151</v>
      </c>
    </row>
    <row r="168" spans="1:65" s="2" customFormat="1" ht="156">
      <c r="A168" s="35"/>
      <c r="B168" s="36"/>
      <c r="C168" s="35"/>
      <c r="D168" s="159" t="s">
        <v>204</v>
      </c>
      <c r="E168" s="35"/>
      <c r="F168" s="160" t="s">
        <v>8147</v>
      </c>
      <c r="G168" s="35"/>
      <c r="H168" s="35"/>
      <c r="I168" s="161"/>
      <c r="J168" s="35"/>
      <c r="K168" s="35"/>
      <c r="L168" s="36"/>
      <c r="M168" s="162"/>
      <c r="N168" s="163"/>
      <c r="O168" s="56"/>
      <c r="P168" s="56"/>
      <c r="Q168" s="56"/>
      <c r="R168" s="56"/>
      <c r="S168" s="56"/>
      <c r="T168" s="57"/>
      <c r="U168" s="35"/>
      <c r="V168" s="35"/>
      <c r="W168" s="35"/>
      <c r="X168" s="35"/>
      <c r="Y168" s="35"/>
      <c r="Z168" s="35"/>
      <c r="AA168" s="35"/>
      <c r="AB168" s="35"/>
      <c r="AC168" s="35"/>
      <c r="AD168" s="35"/>
      <c r="AE168" s="35"/>
      <c r="AT168" s="20" t="s">
        <v>204</v>
      </c>
      <c r="AU168" s="20" t="s">
        <v>81</v>
      </c>
    </row>
    <row r="169" spans="1:65" s="13" customFormat="1">
      <c r="B169" s="164"/>
      <c r="D169" s="159" t="s">
        <v>206</v>
      </c>
      <c r="E169" s="165" t="s">
        <v>3</v>
      </c>
      <c r="F169" s="166" t="s">
        <v>8152</v>
      </c>
      <c r="H169" s="167">
        <v>195.6</v>
      </c>
      <c r="I169" s="168"/>
      <c r="L169" s="164"/>
      <c r="M169" s="169"/>
      <c r="N169" s="170"/>
      <c r="O169" s="170"/>
      <c r="P169" s="170"/>
      <c r="Q169" s="170"/>
      <c r="R169" s="170"/>
      <c r="S169" s="170"/>
      <c r="T169" s="171"/>
      <c r="AT169" s="165" t="s">
        <v>206</v>
      </c>
      <c r="AU169" s="165" t="s">
        <v>81</v>
      </c>
      <c r="AV169" s="13" t="s">
        <v>81</v>
      </c>
      <c r="AW169" s="13" t="s">
        <v>34</v>
      </c>
      <c r="AX169" s="13" t="s">
        <v>79</v>
      </c>
      <c r="AY169" s="165" t="s">
        <v>195</v>
      </c>
    </row>
    <row r="170" spans="1:65" s="2" customFormat="1" ht="24.2" customHeight="1">
      <c r="A170" s="35"/>
      <c r="B170" s="145"/>
      <c r="C170" s="188" t="s">
        <v>349</v>
      </c>
      <c r="D170" s="188" t="s">
        <v>282</v>
      </c>
      <c r="E170" s="189" t="s">
        <v>8153</v>
      </c>
      <c r="F170" s="190" t="s">
        <v>8154</v>
      </c>
      <c r="G170" s="191" t="s">
        <v>300</v>
      </c>
      <c r="H170" s="192">
        <v>5</v>
      </c>
      <c r="I170" s="193"/>
      <c r="J170" s="194">
        <f>ROUND(I170*H170,2)</f>
        <v>0</v>
      </c>
      <c r="K170" s="190" t="s">
        <v>201</v>
      </c>
      <c r="L170" s="195"/>
      <c r="M170" s="196" t="s">
        <v>3</v>
      </c>
      <c r="N170" s="197" t="s">
        <v>43</v>
      </c>
      <c r="O170" s="56"/>
      <c r="P170" s="155">
        <f>O170*H170</f>
        <v>0</v>
      </c>
      <c r="Q170" s="155">
        <v>0.13100000000000001</v>
      </c>
      <c r="R170" s="155">
        <f>Q170*H170</f>
        <v>0.65500000000000003</v>
      </c>
      <c r="S170" s="155">
        <v>0</v>
      </c>
      <c r="T170" s="156">
        <f>S170*H170</f>
        <v>0</v>
      </c>
      <c r="U170" s="35"/>
      <c r="V170" s="35"/>
      <c r="W170" s="35"/>
      <c r="X170" s="35"/>
      <c r="Y170" s="35"/>
      <c r="Z170" s="35"/>
      <c r="AA170" s="35"/>
      <c r="AB170" s="35"/>
      <c r="AC170" s="35"/>
      <c r="AD170" s="35"/>
      <c r="AE170" s="35"/>
      <c r="AR170" s="157" t="s">
        <v>249</v>
      </c>
      <c r="AT170" s="157" t="s">
        <v>282</v>
      </c>
      <c r="AU170" s="157" t="s">
        <v>81</v>
      </c>
      <c r="AY170" s="20" t="s">
        <v>195</v>
      </c>
      <c r="BE170" s="158">
        <f>IF(N170="základní",J170,0)</f>
        <v>0</v>
      </c>
      <c r="BF170" s="158">
        <f>IF(N170="snížená",J170,0)</f>
        <v>0</v>
      </c>
      <c r="BG170" s="158">
        <f>IF(N170="zákl. přenesená",J170,0)</f>
        <v>0</v>
      </c>
      <c r="BH170" s="158">
        <f>IF(N170="sníž. přenesená",J170,0)</f>
        <v>0</v>
      </c>
      <c r="BI170" s="158">
        <f>IF(N170="nulová",J170,0)</f>
        <v>0</v>
      </c>
      <c r="BJ170" s="20" t="s">
        <v>79</v>
      </c>
      <c r="BK170" s="158">
        <f>ROUND(I170*H170,2)</f>
        <v>0</v>
      </c>
      <c r="BL170" s="20" t="s">
        <v>202</v>
      </c>
      <c r="BM170" s="157" t="s">
        <v>8155</v>
      </c>
    </row>
    <row r="171" spans="1:65" s="2" customFormat="1" ht="14.45" customHeight="1">
      <c r="A171" s="35"/>
      <c r="B171" s="145"/>
      <c r="C171" s="188" t="s">
        <v>354</v>
      </c>
      <c r="D171" s="188" t="s">
        <v>282</v>
      </c>
      <c r="E171" s="189" t="s">
        <v>8156</v>
      </c>
      <c r="F171" s="190" t="s">
        <v>8157</v>
      </c>
      <c r="G171" s="191" t="s">
        <v>300</v>
      </c>
      <c r="H171" s="192">
        <v>279.89999999999998</v>
      </c>
      <c r="I171" s="193"/>
      <c r="J171" s="194">
        <f>ROUND(I171*H171,2)</f>
        <v>0</v>
      </c>
      <c r="K171" s="190" t="s">
        <v>201</v>
      </c>
      <c r="L171" s="195"/>
      <c r="M171" s="196" t="s">
        <v>3</v>
      </c>
      <c r="N171" s="197" t="s">
        <v>43</v>
      </c>
      <c r="O171" s="56"/>
      <c r="P171" s="155">
        <f>O171*H171</f>
        <v>0</v>
      </c>
      <c r="Q171" s="155">
        <v>0.13100000000000001</v>
      </c>
      <c r="R171" s="155">
        <f>Q171*H171</f>
        <v>36.666899999999998</v>
      </c>
      <c r="S171" s="155">
        <v>0</v>
      </c>
      <c r="T171" s="156">
        <f>S171*H171</f>
        <v>0</v>
      </c>
      <c r="U171" s="35"/>
      <c r="V171" s="35"/>
      <c r="W171" s="35"/>
      <c r="X171" s="35"/>
      <c r="Y171" s="35"/>
      <c r="Z171" s="35"/>
      <c r="AA171" s="35"/>
      <c r="AB171" s="35"/>
      <c r="AC171" s="35"/>
      <c r="AD171" s="35"/>
      <c r="AE171" s="35"/>
      <c r="AR171" s="157" t="s">
        <v>249</v>
      </c>
      <c r="AT171" s="157" t="s">
        <v>282</v>
      </c>
      <c r="AU171" s="157" t="s">
        <v>81</v>
      </c>
      <c r="AY171" s="20" t="s">
        <v>195</v>
      </c>
      <c r="BE171" s="158">
        <f>IF(N171="základní",J171,0)</f>
        <v>0</v>
      </c>
      <c r="BF171" s="158">
        <f>IF(N171="snížená",J171,0)</f>
        <v>0</v>
      </c>
      <c r="BG171" s="158">
        <f>IF(N171="zákl. přenesená",J171,0)</f>
        <v>0</v>
      </c>
      <c r="BH171" s="158">
        <f>IF(N171="sníž. přenesená",J171,0)</f>
        <v>0</v>
      </c>
      <c r="BI171" s="158">
        <f>IF(N171="nulová",J171,0)</f>
        <v>0</v>
      </c>
      <c r="BJ171" s="20" t="s">
        <v>79</v>
      </c>
      <c r="BK171" s="158">
        <f>ROUND(I171*H171,2)</f>
        <v>0</v>
      </c>
      <c r="BL171" s="20" t="s">
        <v>202</v>
      </c>
      <c r="BM171" s="157" t="s">
        <v>8158</v>
      </c>
    </row>
    <row r="172" spans="1:65" s="13" customFormat="1">
      <c r="B172" s="164"/>
      <c r="D172" s="159" t="s">
        <v>206</v>
      </c>
      <c r="E172" s="165" t="s">
        <v>3</v>
      </c>
      <c r="F172" s="166" t="s">
        <v>8159</v>
      </c>
      <c r="H172" s="167">
        <v>279.89999999999998</v>
      </c>
      <c r="I172" s="168"/>
      <c r="L172" s="164"/>
      <c r="M172" s="169"/>
      <c r="N172" s="170"/>
      <c r="O172" s="170"/>
      <c r="P172" s="170"/>
      <c r="Q172" s="170"/>
      <c r="R172" s="170"/>
      <c r="S172" s="170"/>
      <c r="T172" s="171"/>
      <c r="AT172" s="165" t="s">
        <v>206</v>
      </c>
      <c r="AU172" s="165" t="s">
        <v>81</v>
      </c>
      <c r="AV172" s="13" t="s">
        <v>81</v>
      </c>
      <c r="AW172" s="13" t="s">
        <v>34</v>
      </c>
      <c r="AX172" s="13" t="s">
        <v>79</v>
      </c>
      <c r="AY172" s="165" t="s">
        <v>195</v>
      </c>
    </row>
    <row r="173" spans="1:65" s="2" customFormat="1" ht="76.349999999999994" customHeight="1">
      <c r="A173" s="35"/>
      <c r="B173" s="145"/>
      <c r="C173" s="146" t="s">
        <v>360</v>
      </c>
      <c r="D173" s="146" t="s">
        <v>197</v>
      </c>
      <c r="E173" s="147" t="s">
        <v>8160</v>
      </c>
      <c r="F173" s="148" t="s">
        <v>8161</v>
      </c>
      <c r="G173" s="149" t="s">
        <v>300</v>
      </c>
      <c r="H173" s="150">
        <v>272.3</v>
      </c>
      <c r="I173" s="151"/>
      <c r="J173" s="152">
        <f>ROUND(I173*H173,2)</f>
        <v>0</v>
      </c>
      <c r="K173" s="148" t="s">
        <v>201</v>
      </c>
      <c r="L173" s="36"/>
      <c r="M173" s="153" t="s">
        <v>3</v>
      </c>
      <c r="N173" s="154" t="s">
        <v>43</v>
      </c>
      <c r="O173" s="56"/>
      <c r="P173" s="155">
        <f>O173*H173</f>
        <v>0</v>
      </c>
      <c r="Q173" s="155">
        <v>0.10362</v>
      </c>
      <c r="R173" s="155">
        <f>Q173*H173</f>
        <v>28.215726000000004</v>
      </c>
      <c r="S173" s="155">
        <v>0</v>
      </c>
      <c r="T173" s="156">
        <f>S173*H173</f>
        <v>0</v>
      </c>
      <c r="U173" s="35"/>
      <c r="V173" s="35"/>
      <c r="W173" s="35"/>
      <c r="X173" s="35"/>
      <c r="Y173" s="35"/>
      <c r="Z173" s="35"/>
      <c r="AA173" s="35"/>
      <c r="AB173" s="35"/>
      <c r="AC173" s="35"/>
      <c r="AD173" s="35"/>
      <c r="AE173" s="35"/>
      <c r="AR173" s="157" t="s">
        <v>202</v>
      </c>
      <c r="AT173" s="157" t="s">
        <v>197</v>
      </c>
      <c r="AU173" s="157" t="s">
        <v>81</v>
      </c>
      <c r="AY173" s="20" t="s">
        <v>195</v>
      </c>
      <c r="BE173" s="158">
        <f>IF(N173="základní",J173,0)</f>
        <v>0</v>
      </c>
      <c r="BF173" s="158">
        <f>IF(N173="snížená",J173,0)</f>
        <v>0</v>
      </c>
      <c r="BG173" s="158">
        <f>IF(N173="zákl. přenesená",J173,0)</f>
        <v>0</v>
      </c>
      <c r="BH173" s="158">
        <f>IF(N173="sníž. přenesená",J173,0)</f>
        <v>0</v>
      </c>
      <c r="BI173" s="158">
        <f>IF(N173="nulová",J173,0)</f>
        <v>0</v>
      </c>
      <c r="BJ173" s="20" t="s">
        <v>79</v>
      </c>
      <c r="BK173" s="158">
        <f>ROUND(I173*H173,2)</f>
        <v>0</v>
      </c>
      <c r="BL173" s="20" t="s">
        <v>202</v>
      </c>
      <c r="BM173" s="157" t="s">
        <v>8162</v>
      </c>
    </row>
    <row r="174" spans="1:65" s="2" customFormat="1" ht="156">
      <c r="A174" s="35"/>
      <c r="B174" s="36"/>
      <c r="C174" s="35"/>
      <c r="D174" s="159" t="s">
        <v>204</v>
      </c>
      <c r="E174" s="35"/>
      <c r="F174" s="160" t="s">
        <v>8163</v>
      </c>
      <c r="G174" s="35"/>
      <c r="H174" s="35"/>
      <c r="I174" s="161"/>
      <c r="J174" s="35"/>
      <c r="K174" s="35"/>
      <c r="L174" s="36"/>
      <c r="M174" s="162"/>
      <c r="N174" s="163"/>
      <c r="O174" s="56"/>
      <c r="P174" s="56"/>
      <c r="Q174" s="56"/>
      <c r="R174" s="56"/>
      <c r="S174" s="56"/>
      <c r="T174" s="57"/>
      <c r="U174" s="35"/>
      <c r="V174" s="35"/>
      <c r="W174" s="35"/>
      <c r="X174" s="35"/>
      <c r="Y174" s="35"/>
      <c r="Z174" s="35"/>
      <c r="AA174" s="35"/>
      <c r="AB174" s="35"/>
      <c r="AC174" s="35"/>
      <c r="AD174" s="35"/>
      <c r="AE174" s="35"/>
      <c r="AT174" s="20" t="s">
        <v>204</v>
      </c>
      <c r="AU174" s="20" t="s">
        <v>81</v>
      </c>
    </row>
    <row r="175" spans="1:65" s="13" customFormat="1">
      <c r="B175" s="164"/>
      <c r="D175" s="159" t="s">
        <v>206</v>
      </c>
      <c r="E175" s="165" t="s">
        <v>3</v>
      </c>
      <c r="F175" s="166" t="s">
        <v>8164</v>
      </c>
      <c r="H175" s="167">
        <v>272.3</v>
      </c>
      <c r="I175" s="168"/>
      <c r="L175" s="164"/>
      <c r="M175" s="169"/>
      <c r="N175" s="170"/>
      <c r="O175" s="170"/>
      <c r="P175" s="170"/>
      <c r="Q175" s="170"/>
      <c r="R175" s="170"/>
      <c r="S175" s="170"/>
      <c r="T175" s="171"/>
      <c r="AT175" s="165" t="s">
        <v>206</v>
      </c>
      <c r="AU175" s="165" t="s">
        <v>81</v>
      </c>
      <c r="AV175" s="13" t="s">
        <v>81</v>
      </c>
      <c r="AW175" s="13" t="s">
        <v>34</v>
      </c>
      <c r="AX175" s="13" t="s">
        <v>79</v>
      </c>
      <c r="AY175" s="165" t="s">
        <v>195</v>
      </c>
    </row>
    <row r="176" spans="1:65" s="12" customFormat="1" ht="22.9" customHeight="1">
      <c r="B176" s="132"/>
      <c r="D176" s="133" t="s">
        <v>71</v>
      </c>
      <c r="E176" s="143" t="s">
        <v>237</v>
      </c>
      <c r="F176" s="143" t="s">
        <v>1232</v>
      </c>
      <c r="I176" s="135"/>
      <c r="J176" s="144">
        <f>BK176</f>
        <v>0</v>
      </c>
      <c r="L176" s="132"/>
      <c r="M176" s="137"/>
      <c r="N176" s="138"/>
      <c r="O176" s="138"/>
      <c r="P176" s="139">
        <f>SUM(P177:P181)</f>
        <v>0</v>
      </c>
      <c r="Q176" s="138"/>
      <c r="R176" s="139">
        <f>SUM(R177:R181)</f>
        <v>108.097264</v>
      </c>
      <c r="S176" s="138"/>
      <c r="T176" s="140">
        <f>SUM(T177:T181)</f>
        <v>0</v>
      </c>
      <c r="AR176" s="133" t="s">
        <v>79</v>
      </c>
      <c r="AT176" s="141" t="s">
        <v>71</v>
      </c>
      <c r="AU176" s="141" t="s">
        <v>79</v>
      </c>
      <c r="AY176" s="133" t="s">
        <v>195</v>
      </c>
      <c r="BK176" s="142">
        <f>SUM(BK177:BK181)</f>
        <v>0</v>
      </c>
    </row>
    <row r="177" spans="1:65" s="2" customFormat="1" ht="24.2" customHeight="1">
      <c r="A177" s="35"/>
      <c r="B177" s="145"/>
      <c r="C177" s="146" t="s">
        <v>369</v>
      </c>
      <c r="D177" s="146" t="s">
        <v>197</v>
      </c>
      <c r="E177" s="147" t="s">
        <v>8165</v>
      </c>
      <c r="F177" s="148" t="s">
        <v>8166</v>
      </c>
      <c r="G177" s="149" t="s">
        <v>300</v>
      </c>
      <c r="H177" s="150">
        <v>82.4</v>
      </c>
      <c r="I177" s="151"/>
      <c r="J177" s="152">
        <f>ROUND(I177*H177,2)</f>
        <v>0</v>
      </c>
      <c r="K177" s="148" t="s">
        <v>201</v>
      </c>
      <c r="L177" s="36"/>
      <c r="M177" s="153" t="s">
        <v>3</v>
      </c>
      <c r="N177" s="154" t="s">
        <v>43</v>
      </c>
      <c r="O177" s="56"/>
      <c r="P177" s="155">
        <f>O177*H177</f>
        <v>0</v>
      </c>
      <c r="Q177" s="155">
        <v>0.45929999999999999</v>
      </c>
      <c r="R177" s="155">
        <f>Q177*H177</f>
        <v>37.846319999999999</v>
      </c>
      <c r="S177" s="155">
        <v>0</v>
      </c>
      <c r="T177" s="156">
        <f>S177*H177</f>
        <v>0</v>
      </c>
      <c r="U177" s="35"/>
      <c r="V177" s="35"/>
      <c r="W177" s="35"/>
      <c r="X177" s="35"/>
      <c r="Y177" s="35"/>
      <c r="Z177" s="35"/>
      <c r="AA177" s="35"/>
      <c r="AB177" s="35"/>
      <c r="AC177" s="35"/>
      <c r="AD177" s="35"/>
      <c r="AE177" s="35"/>
      <c r="AR177" s="157" t="s">
        <v>202</v>
      </c>
      <c r="AT177" s="157" t="s">
        <v>197</v>
      </c>
      <c r="AU177" s="157" t="s">
        <v>81</v>
      </c>
      <c r="AY177" s="20" t="s">
        <v>195</v>
      </c>
      <c r="BE177" s="158">
        <f>IF(N177="základní",J177,0)</f>
        <v>0</v>
      </c>
      <c r="BF177" s="158">
        <f>IF(N177="snížená",J177,0)</f>
        <v>0</v>
      </c>
      <c r="BG177" s="158">
        <f>IF(N177="zákl. přenesená",J177,0)</f>
        <v>0</v>
      </c>
      <c r="BH177" s="158">
        <f>IF(N177="sníž. přenesená",J177,0)</f>
        <v>0</v>
      </c>
      <c r="BI177" s="158">
        <f>IF(N177="nulová",J177,0)</f>
        <v>0</v>
      </c>
      <c r="BJ177" s="20" t="s">
        <v>79</v>
      </c>
      <c r="BK177" s="158">
        <f>ROUND(I177*H177,2)</f>
        <v>0</v>
      </c>
      <c r="BL177" s="20" t="s">
        <v>202</v>
      </c>
      <c r="BM177" s="157" t="s">
        <v>8167</v>
      </c>
    </row>
    <row r="178" spans="1:65" s="13" customFormat="1" ht="33.75">
      <c r="B178" s="164"/>
      <c r="D178" s="159" t="s">
        <v>206</v>
      </c>
      <c r="E178" s="165" t="s">
        <v>3</v>
      </c>
      <c r="F178" s="166" t="s">
        <v>8168</v>
      </c>
      <c r="H178" s="167">
        <v>82.4</v>
      </c>
      <c r="I178" s="168"/>
      <c r="L178" s="164"/>
      <c r="M178" s="169"/>
      <c r="N178" s="170"/>
      <c r="O178" s="170"/>
      <c r="P178" s="170"/>
      <c r="Q178" s="170"/>
      <c r="R178" s="170"/>
      <c r="S178" s="170"/>
      <c r="T178" s="171"/>
      <c r="AT178" s="165" t="s">
        <v>206</v>
      </c>
      <c r="AU178" s="165" t="s">
        <v>81</v>
      </c>
      <c r="AV178" s="13" t="s">
        <v>81</v>
      </c>
      <c r="AW178" s="13" t="s">
        <v>34</v>
      </c>
      <c r="AX178" s="13" t="s">
        <v>79</v>
      </c>
      <c r="AY178" s="165" t="s">
        <v>195</v>
      </c>
    </row>
    <row r="179" spans="1:65" s="2" customFormat="1" ht="24.2" customHeight="1">
      <c r="A179" s="35"/>
      <c r="B179" s="145"/>
      <c r="C179" s="146" t="s">
        <v>375</v>
      </c>
      <c r="D179" s="146" t="s">
        <v>197</v>
      </c>
      <c r="E179" s="147" t="s">
        <v>8169</v>
      </c>
      <c r="F179" s="148" t="s">
        <v>8170</v>
      </c>
      <c r="G179" s="149" t="s">
        <v>300</v>
      </c>
      <c r="H179" s="150">
        <v>82.4</v>
      </c>
      <c r="I179" s="151"/>
      <c r="J179" s="152">
        <f>ROUND(I179*H179,2)</f>
        <v>0</v>
      </c>
      <c r="K179" s="148" t="s">
        <v>201</v>
      </c>
      <c r="L179" s="36"/>
      <c r="M179" s="153" t="s">
        <v>3</v>
      </c>
      <c r="N179" s="154" t="s">
        <v>43</v>
      </c>
      <c r="O179" s="56"/>
      <c r="P179" s="155">
        <f>O179*H179</f>
        <v>0</v>
      </c>
      <c r="Q179" s="155">
        <v>0.45929999999999999</v>
      </c>
      <c r="R179" s="155">
        <f>Q179*H179</f>
        <v>37.846319999999999</v>
      </c>
      <c r="S179" s="155">
        <v>0</v>
      </c>
      <c r="T179" s="156">
        <f>S179*H179</f>
        <v>0</v>
      </c>
      <c r="U179" s="35"/>
      <c r="V179" s="35"/>
      <c r="W179" s="35"/>
      <c r="X179" s="35"/>
      <c r="Y179" s="35"/>
      <c r="Z179" s="35"/>
      <c r="AA179" s="35"/>
      <c r="AB179" s="35"/>
      <c r="AC179" s="35"/>
      <c r="AD179" s="35"/>
      <c r="AE179" s="35"/>
      <c r="AR179" s="157" t="s">
        <v>202</v>
      </c>
      <c r="AT179" s="157" t="s">
        <v>197</v>
      </c>
      <c r="AU179" s="157" t="s">
        <v>81</v>
      </c>
      <c r="AY179" s="20" t="s">
        <v>195</v>
      </c>
      <c r="BE179" s="158">
        <f>IF(N179="základní",J179,0)</f>
        <v>0</v>
      </c>
      <c r="BF179" s="158">
        <f>IF(N179="snížená",J179,0)</f>
        <v>0</v>
      </c>
      <c r="BG179" s="158">
        <f>IF(N179="zákl. přenesená",J179,0)</f>
        <v>0</v>
      </c>
      <c r="BH179" s="158">
        <f>IF(N179="sníž. přenesená",J179,0)</f>
        <v>0</v>
      </c>
      <c r="BI179" s="158">
        <f>IF(N179="nulová",J179,0)</f>
        <v>0</v>
      </c>
      <c r="BJ179" s="20" t="s">
        <v>79</v>
      </c>
      <c r="BK179" s="158">
        <f>ROUND(I179*H179,2)</f>
        <v>0</v>
      </c>
      <c r="BL179" s="20" t="s">
        <v>202</v>
      </c>
      <c r="BM179" s="157" t="s">
        <v>8171</v>
      </c>
    </row>
    <row r="180" spans="1:65" s="2" customFormat="1" ht="37.9" customHeight="1">
      <c r="A180" s="35"/>
      <c r="B180" s="145"/>
      <c r="C180" s="146" t="s">
        <v>385</v>
      </c>
      <c r="D180" s="146" t="s">
        <v>197</v>
      </c>
      <c r="E180" s="147" t="s">
        <v>8172</v>
      </c>
      <c r="F180" s="148" t="s">
        <v>8173</v>
      </c>
      <c r="G180" s="149" t="s">
        <v>321</v>
      </c>
      <c r="H180" s="150">
        <v>164.8</v>
      </c>
      <c r="I180" s="151"/>
      <c r="J180" s="152">
        <f>ROUND(I180*H180,2)</f>
        <v>0</v>
      </c>
      <c r="K180" s="148" t="s">
        <v>201</v>
      </c>
      <c r="L180" s="36"/>
      <c r="M180" s="153" t="s">
        <v>3</v>
      </c>
      <c r="N180" s="154" t="s">
        <v>43</v>
      </c>
      <c r="O180" s="56"/>
      <c r="P180" s="155">
        <f>O180*H180</f>
        <v>0</v>
      </c>
      <c r="Q180" s="155">
        <v>0.19663</v>
      </c>
      <c r="R180" s="155">
        <f>Q180*H180</f>
        <v>32.404624000000005</v>
      </c>
      <c r="S180" s="155">
        <v>0</v>
      </c>
      <c r="T180" s="156">
        <f>S180*H180</f>
        <v>0</v>
      </c>
      <c r="U180" s="35"/>
      <c r="V180" s="35"/>
      <c r="W180" s="35"/>
      <c r="X180" s="35"/>
      <c r="Y180" s="35"/>
      <c r="Z180" s="35"/>
      <c r="AA180" s="35"/>
      <c r="AB180" s="35"/>
      <c r="AC180" s="35"/>
      <c r="AD180" s="35"/>
      <c r="AE180" s="35"/>
      <c r="AR180" s="157" t="s">
        <v>202</v>
      </c>
      <c r="AT180" s="157" t="s">
        <v>197</v>
      </c>
      <c r="AU180" s="157" t="s">
        <v>81</v>
      </c>
      <c r="AY180" s="20" t="s">
        <v>195</v>
      </c>
      <c r="BE180" s="158">
        <f>IF(N180="základní",J180,0)</f>
        <v>0</v>
      </c>
      <c r="BF180" s="158">
        <f>IF(N180="snížená",J180,0)</f>
        <v>0</v>
      </c>
      <c r="BG180" s="158">
        <f>IF(N180="zákl. přenesená",J180,0)</f>
        <v>0</v>
      </c>
      <c r="BH180" s="158">
        <f>IF(N180="sníž. přenesená",J180,0)</f>
        <v>0</v>
      </c>
      <c r="BI180" s="158">
        <f>IF(N180="nulová",J180,0)</f>
        <v>0</v>
      </c>
      <c r="BJ180" s="20" t="s">
        <v>79</v>
      </c>
      <c r="BK180" s="158">
        <f>ROUND(I180*H180,2)</f>
        <v>0</v>
      </c>
      <c r="BL180" s="20" t="s">
        <v>202</v>
      </c>
      <c r="BM180" s="157" t="s">
        <v>8174</v>
      </c>
    </row>
    <row r="181" spans="1:65" s="13" customFormat="1" ht="22.5">
      <c r="B181" s="164"/>
      <c r="D181" s="159" t="s">
        <v>206</v>
      </c>
      <c r="E181" s="165" t="s">
        <v>3</v>
      </c>
      <c r="F181" s="166" t="s">
        <v>8175</v>
      </c>
      <c r="H181" s="167">
        <v>164.8</v>
      </c>
      <c r="I181" s="168"/>
      <c r="L181" s="164"/>
      <c r="M181" s="169"/>
      <c r="N181" s="170"/>
      <c r="O181" s="170"/>
      <c r="P181" s="170"/>
      <c r="Q181" s="170"/>
      <c r="R181" s="170"/>
      <c r="S181" s="170"/>
      <c r="T181" s="171"/>
      <c r="AT181" s="165" t="s">
        <v>206</v>
      </c>
      <c r="AU181" s="165" t="s">
        <v>81</v>
      </c>
      <c r="AV181" s="13" t="s">
        <v>81</v>
      </c>
      <c r="AW181" s="13" t="s">
        <v>34</v>
      </c>
      <c r="AX181" s="13" t="s">
        <v>79</v>
      </c>
      <c r="AY181" s="165" t="s">
        <v>195</v>
      </c>
    </row>
    <row r="182" spans="1:65" s="12" customFormat="1" ht="22.9" customHeight="1">
      <c r="B182" s="132"/>
      <c r="D182" s="133" t="s">
        <v>71</v>
      </c>
      <c r="E182" s="143" t="s">
        <v>254</v>
      </c>
      <c r="F182" s="143" t="s">
        <v>1928</v>
      </c>
      <c r="I182" s="135"/>
      <c r="J182" s="144">
        <f>BK182</f>
        <v>0</v>
      </c>
      <c r="L182" s="132"/>
      <c r="M182" s="137"/>
      <c r="N182" s="138"/>
      <c r="O182" s="138"/>
      <c r="P182" s="139">
        <f>SUM(P183:P231)</f>
        <v>0</v>
      </c>
      <c r="Q182" s="138"/>
      <c r="R182" s="139">
        <f>SUM(R183:R231)</f>
        <v>87.775774719999987</v>
      </c>
      <c r="S182" s="138"/>
      <c r="T182" s="140">
        <f>SUM(T183:T231)</f>
        <v>88.623949999999994</v>
      </c>
      <c r="AR182" s="133" t="s">
        <v>79</v>
      </c>
      <c r="AT182" s="141" t="s">
        <v>71</v>
      </c>
      <c r="AU182" s="141" t="s">
        <v>79</v>
      </c>
      <c r="AY182" s="133" t="s">
        <v>195</v>
      </c>
      <c r="BK182" s="142">
        <f>SUM(BK183:BK231)</f>
        <v>0</v>
      </c>
    </row>
    <row r="183" spans="1:65" s="2" customFormat="1" ht="24.2" customHeight="1">
      <c r="A183" s="35"/>
      <c r="B183" s="145"/>
      <c r="C183" s="146" t="s">
        <v>392</v>
      </c>
      <c r="D183" s="146" t="s">
        <v>197</v>
      </c>
      <c r="E183" s="147" t="s">
        <v>8176</v>
      </c>
      <c r="F183" s="148" t="s">
        <v>8177</v>
      </c>
      <c r="G183" s="149" t="s">
        <v>467</v>
      </c>
      <c r="H183" s="150">
        <v>2</v>
      </c>
      <c r="I183" s="151"/>
      <c r="J183" s="152">
        <f>ROUND(I183*H183,2)</f>
        <v>0</v>
      </c>
      <c r="K183" s="148" t="s">
        <v>201</v>
      </c>
      <c r="L183" s="36"/>
      <c r="M183" s="153" t="s">
        <v>3</v>
      </c>
      <c r="N183" s="154" t="s">
        <v>43</v>
      </c>
      <c r="O183" s="56"/>
      <c r="P183" s="155">
        <f>O183*H183</f>
        <v>0</v>
      </c>
      <c r="Q183" s="155">
        <v>6.9999999999999999E-4</v>
      </c>
      <c r="R183" s="155">
        <f>Q183*H183</f>
        <v>1.4E-3</v>
      </c>
      <c r="S183" s="155">
        <v>0</v>
      </c>
      <c r="T183" s="156">
        <f>S183*H183</f>
        <v>0</v>
      </c>
      <c r="U183" s="35"/>
      <c r="V183" s="35"/>
      <c r="W183" s="35"/>
      <c r="X183" s="35"/>
      <c r="Y183" s="35"/>
      <c r="Z183" s="35"/>
      <c r="AA183" s="35"/>
      <c r="AB183" s="35"/>
      <c r="AC183" s="35"/>
      <c r="AD183" s="35"/>
      <c r="AE183" s="35"/>
      <c r="AR183" s="157" t="s">
        <v>202</v>
      </c>
      <c r="AT183" s="157" t="s">
        <v>197</v>
      </c>
      <c r="AU183" s="157" t="s">
        <v>81</v>
      </c>
      <c r="AY183" s="20" t="s">
        <v>195</v>
      </c>
      <c r="BE183" s="158">
        <f>IF(N183="základní",J183,0)</f>
        <v>0</v>
      </c>
      <c r="BF183" s="158">
        <f>IF(N183="snížená",J183,0)</f>
        <v>0</v>
      </c>
      <c r="BG183" s="158">
        <f>IF(N183="zákl. přenesená",J183,0)</f>
        <v>0</v>
      </c>
      <c r="BH183" s="158">
        <f>IF(N183="sníž. přenesená",J183,0)</f>
        <v>0</v>
      </c>
      <c r="BI183" s="158">
        <f>IF(N183="nulová",J183,0)</f>
        <v>0</v>
      </c>
      <c r="BJ183" s="20" t="s">
        <v>79</v>
      </c>
      <c r="BK183" s="158">
        <f>ROUND(I183*H183,2)</f>
        <v>0</v>
      </c>
      <c r="BL183" s="20" t="s">
        <v>202</v>
      </c>
      <c r="BM183" s="157" t="s">
        <v>8178</v>
      </c>
    </row>
    <row r="184" spans="1:65" s="2" customFormat="1" ht="195">
      <c r="A184" s="35"/>
      <c r="B184" s="36"/>
      <c r="C184" s="35"/>
      <c r="D184" s="159" t="s">
        <v>204</v>
      </c>
      <c r="E184" s="35"/>
      <c r="F184" s="160" t="s">
        <v>8179</v>
      </c>
      <c r="G184" s="35"/>
      <c r="H184" s="35"/>
      <c r="I184" s="161"/>
      <c r="J184" s="35"/>
      <c r="K184" s="35"/>
      <c r="L184" s="36"/>
      <c r="M184" s="162"/>
      <c r="N184" s="163"/>
      <c r="O184" s="56"/>
      <c r="P184" s="56"/>
      <c r="Q184" s="56"/>
      <c r="R184" s="56"/>
      <c r="S184" s="56"/>
      <c r="T184" s="57"/>
      <c r="U184" s="35"/>
      <c r="V184" s="35"/>
      <c r="W184" s="35"/>
      <c r="X184" s="35"/>
      <c r="Y184" s="35"/>
      <c r="Z184" s="35"/>
      <c r="AA184" s="35"/>
      <c r="AB184" s="35"/>
      <c r="AC184" s="35"/>
      <c r="AD184" s="35"/>
      <c r="AE184" s="35"/>
      <c r="AT184" s="20" t="s">
        <v>204</v>
      </c>
      <c r="AU184" s="20" t="s">
        <v>81</v>
      </c>
    </row>
    <row r="185" spans="1:65" s="13" customFormat="1">
      <c r="B185" s="164"/>
      <c r="D185" s="159" t="s">
        <v>206</v>
      </c>
      <c r="E185" s="165" t="s">
        <v>3</v>
      </c>
      <c r="F185" s="166" t="s">
        <v>8180</v>
      </c>
      <c r="H185" s="167">
        <v>2</v>
      </c>
      <c r="I185" s="168"/>
      <c r="L185" s="164"/>
      <c r="M185" s="169"/>
      <c r="N185" s="170"/>
      <c r="O185" s="170"/>
      <c r="P185" s="170"/>
      <c r="Q185" s="170"/>
      <c r="R185" s="170"/>
      <c r="S185" s="170"/>
      <c r="T185" s="171"/>
      <c r="AT185" s="165" t="s">
        <v>206</v>
      </c>
      <c r="AU185" s="165" t="s">
        <v>81</v>
      </c>
      <c r="AV185" s="13" t="s">
        <v>81</v>
      </c>
      <c r="AW185" s="13" t="s">
        <v>34</v>
      </c>
      <c r="AX185" s="13" t="s">
        <v>79</v>
      </c>
      <c r="AY185" s="165" t="s">
        <v>195</v>
      </c>
    </row>
    <row r="186" spans="1:65" s="2" customFormat="1" ht="24.2" customHeight="1">
      <c r="A186" s="35"/>
      <c r="B186" s="145"/>
      <c r="C186" s="188" t="s">
        <v>398</v>
      </c>
      <c r="D186" s="188" t="s">
        <v>282</v>
      </c>
      <c r="E186" s="189" t="s">
        <v>8181</v>
      </c>
      <c r="F186" s="190" t="s">
        <v>8182</v>
      </c>
      <c r="G186" s="191" t="s">
        <v>467</v>
      </c>
      <c r="H186" s="192">
        <v>2</v>
      </c>
      <c r="I186" s="193"/>
      <c r="J186" s="194">
        <f>ROUND(I186*H186,2)</f>
        <v>0</v>
      </c>
      <c r="K186" s="190" t="s">
        <v>201</v>
      </c>
      <c r="L186" s="195"/>
      <c r="M186" s="196" t="s">
        <v>3</v>
      </c>
      <c r="N186" s="197" t="s">
        <v>43</v>
      </c>
      <c r="O186" s="56"/>
      <c r="P186" s="155">
        <f>O186*H186</f>
        <v>0</v>
      </c>
      <c r="Q186" s="155">
        <v>2.5999999999999999E-3</v>
      </c>
      <c r="R186" s="155">
        <f>Q186*H186</f>
        <v>5.1999999999999998E-3</v>
      </c>
      <c r="S186" s="155">
        <v>0</v>
      </c>
      <c r="T186" s="156">
        <f>S186*H186</f>
        <v>0</v>
      </c>
      <c r="U186" s="35"/>
      <c r="V186" s="35"/>
      <c r="W186" s="35"/>
      <c r="X186" s="35"/>
      <c r="Y186" s="35"/>
      <c r="Z186" s="35"/>
      <c r="AA186" s="35"/>
      <c r="AB186" s="35"/>
      <c r="AC186" s="35"/>
      <c r="AD186" s="35"/>
      <c r="AE186" s="35"/>
      <c r="AR186" s="157" t="s">
        <v>249</v>
      </c>
      <c r="AT186" s="157" t="s">
        <v>282</v>
      </c>
      <c r="AU186" s="157" t="s">
        <v>81</v>
      </c>
      <c r="AY186" s="20" t="s">
        <v>195</v>
      </c>
      <c r="BE186" s="158">
        <f>IF(N186="základní",J186,0)</f>
        <v>0</v>
      </c>
      <c r="BF186" s="158">
        <f>IF(N186="snížená",J186,0)</f>
        <v>0</v>
      </c>
      <c r="BG186" s="158">
        <f>IF(N186="zákl. přenesená",J186,0)</f>
        <v>0</v>
      </c>
      <c r="BH186" s="158">
        <f>IF(N186="sníž. přenesená",J186,0)</f>
        <v>0</v>
      </c>
      <c r="BI186" s="158">
        <f>IF(N186="nulová",J186,0)</f>
        <v>0</v>
      </c>
      <c r="BJ186" s="20" t="s">
        <v>79</v>
      </c>
      <c r="BK186" s="158">
        <f>ROUND(I186*H186,2)</f>
        <v>0</v>
      </c>
      <c r="BL186" s="20" t="s">
        <v>202</v>
      </c>
      <c r="BM186" s="157" t="s">
        <v>8183</v>
      </c>
    </row>
    <row r="187" spans="1:65" s="13" customFormat="1">
      <c r="B187" s="164"/>
      <c r="D187" s="159" t="s">
        <v>206</v>
      </c>
      <c r="E187" s="165" t="s">
        <v>3</v>
      </c>
      <c r="F187" s="166" t="s">
        <v>8180</v>
      </c>
      <c r="H187" s="167">
        <v>2</v>
      </c>
      <c r="I187" s="168"/>
      <c r="L187" s="164"/>
      <c r="M187" s="169"/>
      <c r="N187" s="170"/>
      <c r="O187" s="170"/>
      <c r="P187" s="170"/>
      <c r="Q187" s="170"/>
      <c r="R187" s="170"/>
      <c r="S187" s="170"/>
      <c r="T187" s="171"/>
      <c r="AT187" s="165" t="s">
        <v>206</v>
      </c>
      <c r="AU187" s="165" t="s">
        <v>81</v>
      </c>
      <c r="AV187" s="13" t="s">
        <v>81</v>
      </c>
      <c r="AW187" s="13" t="s">
        <v>34</v>
      </c>
      <c r="AX187" s="13" t="s">
        <v>79</v>
      </c>
      <c r="AY187" s="165" t="s">
        <v>195</v>
      </c>
    </row>
    <row r="188" spans="1:65" s="2" customFormat="1" ht="24.2" customHeight="1">
      <c r="A188" s="35"/>
      <c r="B188" s="145"/>
      <c r="C188" s="146" t="s">
        <v>407</v>
      </c>
      <c r="D188" s="146" t="s">
        <v>197</v>
      </c>
      <c r="E188" s="147" t="s">
        <v>8184</v>
      </c>
      <c r="F188" s="148" t="s">
        <v>8185</v>
      </c>
      <c r="G188" s="149" t="s">
        <v>467</v>
      </c>
      <c r="H188" s="150">
        <v>2</v>
      </c>
      <c r="I188" s="151"/>
      <c r="J188" s="152">
        <f>ROUND(I188*H188,2)</f>
        <v>0</v>
      </c>
      <c r="K188" s="148" t="s">
        <v>201</v>
      </c>
      <c r="L188" s="36"/>
      <c r="M188" s="153" t="s">
        <v>3</v>
      </c>
      <c r="N188" s="154" t="s">
        <v>43</v>
      </c>
      <c r="O188" s="56"/>
      <c r="P188" s="155">
        <f>O188*H188</f>
        <v>0</v>
      </c>
      <c r="Q188" s="155">
        <v>0.11241</v>
      </c>
      <c r="R188" s="155">
        <f>Q188*H188</f>
        <v>0.22481999999999999</v>
      </c>
      <c r="S188" s="155">
        <v>0</v>
      </c>
      <c r="T188" s="156">
        <f>S188*H188</f>
        <v>0</v>
      </c>
      <c r="U188" s="35"/>
      <c r="V188" s="35"/>
      <c r="W188" s="35"/>
      <c r="X188" s="35"/>
      <c r="Y188" s="35"/>
      <c r="Z188" s="35"/>
      <c r="AA188" s="35"/>
      <c r="AB188" s="35"/>
      <c r="AC188" s="35"/>
      <c r="AD188" s="35"/>
      <c r="AE188" s="35"/>
      <c r="AR188" s="157" t="s">
        <v>202</v>
      </c>
      <c r="AT188" s="157" t="s">
        <v>197</v>
      </c>
      <c r="AU188" s="157" t="s">
        <v>81</v>
      </c>
      <c r="AY188" s="20" t="s">
        <v>195</v>
      </c>
      <c r="BE188" s="158">
        <f>IF(N188="základní",J188,0)</f>
        <v>0</v>
      </c>
      <c r="BF188" s="158">
        <f>IF(N188="snížená",J188,0)</f>
        <v>0</v>
      </c>
      <c r="BG188" s="158">
        <f>IF(N188="zákl. přenesená",J188,0)</f>
        <v>0</v>
      </c>
      <c r="BH188" s="158">
        <f>IF(N188="sníž. přenesená",J188,0)</f>
        <v>0</v>
      </c>
      <c r="BI188" s="158">
        <f>IF(N188="nulová",J188,0)</f>
        <v>0</v>
      </c>
      <c r="BJ188" s="20" t="s">
        <v>79</v>
      </c>
      <c r="BK188" s="158">
        <f>ROUND(I188*H188,2)</f>
        <v>0</v>
      </c>
      <c r="BL188" s="20" t="s">
        <v>202</v>
      </c>
      <c r="BM188" s="157" t="s">
        <v>8186</v>
      </c>
    </row>
    <row r="189" spans="1:65" s="2" customFormat="1" ht="117">
      <c r="A189" s="35"/>
      <c r="B189" s="36"/>
      <c r="C189" s="35"/>
      <c r="D189" s="159" t="s">
        <v>204</v>
      </c>
      <c r="E189" s="35"/>
      <c r="F189" s="160" t="s">
        <v>8187</v>
      </c>
      <c r="G189" s="35"/>
      <c r="H189" s="35"/>
      <c r="I189" s="161"/>
      <c r="J189" s="35"/>
      <c r="K189" s="35"/>
      <c r="L189" s="36"/>
      <c r="M189" s="162"/>
      <c r="N189" s="163"/>
      <c r="O189" s="56"/>
      <c r="P189" s="56"/>
      <c r="Q189" s="56"/>
      <c r="R189" s="56"/>
      <c r="S189" s="56"/>
      <c r="T189" s="57"/>
      <c r="U189" s="35"/>
      <c r="V189" s="35"/>
      <c r="W189" s="35"/>
      <c r="X189" s="35"/>
      <c r="Y189" s="35"/>
      <c r="Z189" s="35"/>
      <c r="AA189" s="35"/>
      <c r="AB189" s="35"/>
      <c r="AC189" s="35"/>
      <c r="AD189" s="35"/>
      <c r="AE189" s="35"/>
      <c r="AT189" s="20" t="s">
        <v>204</v>
      </c>
      <c r="AU189" s="20" t="s">
        <v>81</v>
      </c>
    </row>
    <row r="190" spans="1:65" s="13" customFormat="1">
      <c r="B190" s="164"/>
      <c r="D190" s="159" t="s">
        <v>206</v>
      </c>
      <c r="E190" s="165" t="s">
        <v>3</v>
      </c>
      <c r="F190" s="166" t="s">
        <v>8180</v>
      </c>
      <c r="H190" s="167">
        <v>2</v>
      </c>
      <c r="I190" s="168"/>
      <c r="L190" s="164"/>
      <c r="M190" s="169"/>
      <c r="N190" s="170"/>
      <c r="O190" s="170"/>
      <c r="P190" s="170"/>
      <c r="Q190" s="170"/>
      <c r="R190" s="170"/>
      <c r="S190" s="170"/>
      <c r="T190" s="171"/>
      <c r="AT190" s="165" t="s">
        <v>206</v>
      </c>
      <c r="AU190" s="165" t="s">
        <v>81</v>
      </c>
      <c r="AV190" s="13" t="s">
        <v>81</v>
      </c>
      <c r="AW190" s="13" t="s">
        <v>34</v>
      </c>
      <c r="AX190" s="13" t="s">
        <v>79</v>
      </c>
      <c r="AY190" s="165" t="s">
        <v>195</v>
      </c>
    </row>
    <row r="191" spans="1:65" s="2" customFormat="1" ht="14.45" customHeight="1">
      <c r="A191" s="35"/>
      <c r="B191" s="145"/>
      <c r="C191" s="188" t="s">
        <v>413</v>
      </c>
      <c r="D191" s="188" t="s">
        <v>282</v>
      </c>
      <c r="E191" s="189" t="s">
        <v>8188</v>
      </c>
      <c r="F191" s="190" t="s">
        <v>8189</v>
      </c>
      <c r="G191" s="191" t="s">
        <v>467</v>
      </c>
      <c r="H191" s="192">
        <v>2</v>
      </c>
      <c r="I191" s="193"/>
      <c r="J191" s="194">
        <f>ROUND(I191*H191,2)</f>
        <v>0</v>
      </c>
      <c r="K191" s="190" t="s">
        <v>201</v>
      </c>
      <c r="L191" s="195"/>
      <c r="M191" s="196" t="s">
        <v>3</v>
      </c>
      <c r="N191" s="197" t="s">
        <v>43</v>
      </c>
      <c r="O191" s="56"/>
      <c r="P191" s="155">
        <f>O191*H191</f>
        <v>0</v>
      </c>
      <c r="Q191" s="155">
        <v>2.5000000000000001E-3</v>
      </c>
      <c r="R191" s="155">
        <f>Q191*H191</f>
        <v>5.0000000000000001E-3</v>
      </c>
      <c r="S191" s="155">
        <v>0</v>
      </c>
      <c r="T191" s="156">
        <f>S191*H191</f>
        <v>0</v>
      </c>
      <c r="U191" s="35"/>
      <c r="V191" s="35"/>
      <c r="W191" s="35"/>
      <c r="X191" s="35"/>
      <c r="Y191" s="35"/>
      <c r="Z191" s="35"/>
      <c r="AA191" s="35"/>
      <c r="AB191" s="35"/>
      <c r="AC191" s="35"/>
      <c r="AD191" s="35"/>
      <c r="AE191" s="35"/>
      <c r="AR191" s="157" t="s">
        <v>249</v>
      </c>
      <c r="AT191" s="157" t="s">
        <v>282</v>
      </c>
      <c r="AU191" s="157" t="s">
        <v>81</v>
      </c>
      <c r="AY191" s="20" t="s">
        <v>195</v>
      </c>
      <c r="BE191" s="158">
        <f>IF(N191="základní",J191,0)</f>
        <v>0</v>
      </c>
      <c r="BF191" s="158">
        <f>IF(N191="snížená",J191,0)</f>
        <v>0</v>
      </c>
      <c r="BG191" s="158">
        <f>IF(N191="zákl. přenesená",J191,0)</f>
        <v>0</v>
      </c>
      <c r="BH191" s="158">
        <f>IF(N191="sníž. přenesená",J191,0)</f>
        <v>0</v>
      </c>
      <c r="BI191" s="158">
        <f>IF(N191="nulová",J191,0)</f>
        <v>0</v>
      </c>
      <c r="BJ191" s="20" t="s">
        <v>79</v>
      </c>
      <c r="BK191" s="158">
        <f>ROUND(I191*H191,2)</f>
        <v>0</v>
      </c>
      <c r="BL191" s="20" t="s">
        <v>202</v>
      </c>
      <c r="BM191" s="157" t="s">
        <v>8190</v>
      </c>
    </row>
    <row r="192" spans="1:65" s="2" customFormat="1" ht="14.45" customHeight="1">
      <c r="A192" s="35"/>
      <c r="B192" s="145"/>
      <c r="C192" s="188" t="s">
        <v>419</v>
      </c>
      <c r="D192" s="188" t="s">
        <v>282</v>
      </c>
      <c r="E192" s="189" t="s">
        <v>8191</v>
      </c>
      <c r="F192" s="190" t="s">
        <v>8192</v>
      </c>
      <c r="G192" s="191" t="s">
        <v>467</v>
      </c>
      <c r="H192" s="192">
        <v>2</v>
      </c>
      <c r="I192" s="193"/>
      <c r="J192" s="194">
        <f>ROUND(I192*H192,2)</f>
        <v>0</v>
      </c>
      <c r="K192" s="190" t="s">
        <v>201</v>
      </c>
      <c r="L192" s="195"/>
      <c r="M192" s="196" t="s">
        <v>3</v>
      </c>
      <c r="N192" s="197" t="s">
        <v>43</v>
      </c>
      <c r="O192" s="56"/>
      <c r="P192" s="155">
        <f>O192*H192</f>
        <v>0</v>
      </c>
      <c r="Q192" s="155">
        <v>3.0000000000000001E-3</v>
      </c>
      <c r="R192" s="155">
        <f>Q192*H192</f>
        <v>6.0000000000000001E-3</v>
      </c>
      <c r="S192" s="155">
        <v>0</v>
      </c>
      <c r="T192" s="156">
        <f>S192*H192</f>
        <v>0</v>
      </c>
      <c r="U192" s="35"/>
      <c r="V192" s="35"/>
      <c r="W192" s="35"/>
      <c r="X192" s="35"/>
      <c r="Y192" s="35"/>
      <c r="Z192" s="35"/>
      <c r="AA192" s="35"/>
      <c r="AB192" s="35"/>
      <c r="AC192" s="35"/>
      <c r="AD192" s="35"/>
      <c r="AE192" s="35"/>
      <c r="AR192" s="157" t="s">
        <v>249</v>
      </c>
      <c r="AT192" s="157" t="s">
        <v>282</v>
      </c>
      <c r="AU192" s="157" t="s">
        <v>81</v>
      </c>
      <c r="AY192" s="20" t="s">
        <v>195</v>
      </c>
      <c r="BE192" s="158">
        <f>IF(N192="základní",J192,0)</f>
        <v>0</v>
      </c>
      <c r="BF192" s="158">
        <f>IF(N192="snížená",J192,0)</f>
        <v>0</v>
      </c>
      <c r="BG192" s="158">
        <f>IF(N192="zákl. přenesená",J192,0)</f>
        <v>0</v>
      </c>
      <c r="BH192" s="158">
        <f>IF(N192="sníž. přenesená",J192,0)</f>
        <v>0</v>
      </c>
      <c r="BI192" s="158">
        <f>IF(N192="nulová",J192,0)</f>
        <v>0</v>
      </c>
      <c r="BJ192" s="20" t="s">
        <v>79</v>
      </c>
      <c r="BK192" s="158">
        <f>ROUND(I192*H192,2)</f>
        <v>0</v>
      </c>
      <c r="BL192" s="20" t="s">
        <v>202</v>
      </c>
      <c r="BM192" s="157" t="s">
        <v>8193</v>
      </c>
    </row>
    <row r="193" spans="1:65" s="2" customFormat="1" ht="14.45" customHeight="1">
      <c r="A193" s="35"/>
      <c r="B193" s="145"/>
      <c r="C193" s="188" t="s">
        <v>423</v>
      </c>
      <c r="D193" s="188" t="s">
        <v>282</v>
      </c>
      <c r="E193" s="189" t="s">
        <v>8194</v>
      </c>
      <c r="F193" s="190" t="s">
        <v>8195</v>
      </c>
      <c r="G193" s="191" t="s">
        <v>467</v>
      </c>
      <c r="H193" s="192">
        <v>2</v>
      </c>
      <c r="I193" s="193"/>
      <c r="J193" s="194">
        <f>ROUND(I193*H193,2)</f>
        <v>0</v>
      </c>
      <c r="K193" s="190" t="s">
        <v>201</v>
      </c>
      <c r="L193" s="195"/>
      <c r="M193" s="196" t="s">
        <v>3</v>
      </c>
      <c r="N193" s="197" t="s">
        <v>43</v>
      </c>
      <c r="O193" s="56"/>
      <c r="P193" s="155">
        <f>O193*H193</f>
        <v>0</v>
      </c>
      <c r="Q193" s="155">
        <v>1E-4</v>
      </c>
      <c r="R193" s="155">
        <f>Q193*H193</f>
        <v>2.0000000000000001E-4</v>
      </c>
      <c r="S193" s="155">
        <v>0</v>
      </c>
      <c r="T193" s="156">
        <f>S193*H193</f>
        <v>0</v>
      </c>
      <c r="U193" s="35"/>
      <c r="V193" s="35"/>
      <c r="W193" s="35"/>
      <c r="X193" s="35"/>
      <c r="Y193" s="35"/>
      <c r="Z193" s="35"/>
      <c r="AA193" s="35"/>
      <c r="AB193" s="35"/>
      <c r="AC193" s="35"/>
      <c r="AD193" s="35"/>
      <c r="AE193" s="35"/>
      <c r="AR193" s="157" t="s">
        <v>249</v>
      </c>
      <c r="AT193" s="157" t="s">
        <v>282</v>
      </c>
      <c r="AU193" s="157" t="s">
        <v>81</v>
      </c>
      <c r="AY193" s="20" t="s">
        <v>195</v>
      </c>
      <c r="BE193" s="158">
        <f>IF(N193="základní",J193,0)</f>
        <v>0</v>
      </c>
      <c r="BF193" s="158">
        <f>IF(N193="snížená",J193,0)</f>
        <v>0</v>
      </c>
      <c r="BG193" s="158">
        <f>IF(N193="zákl. přenesená",J193,0)</f>
        <v>0</v>
      </c>
      <c r="BH193" s="158">
        <f>IF(N193="sníž. přenesená",J193,0)</f>
        <v>0</v>
      </c>
      <c r="BI193" s="158">
        <f>IF(N193="nulová",J193,0)</f>
        <v>0</v>
      </c>
      <c r="BJ193" s="20" t="s">
        <v>79</v>
      </c>
      <c r="BK193" s="158">
        <f>ROUND(I193*H193,2)</f>
        <v>0</v>
      </c>
      <c r="BL193" s="20" t="s">
        <v>202</v>
      </c>
      <c r="BM193" s="157" t="s">
        <v>8196</v>
      </c>
    </row>
    <row r="194" spans="1:65" s="2" customFormat="1" ht="14.45" customHeight="1">
      <c r="A194" s="35"/>
      <c r="B194" s="145"/>
      <c r="C194" s="188" t="s">
        <v>428</v>
      </c>
      <c r="D194" s="188" t="s">
        <v>282</v>
      </c>
      <c r="E194" s="189" t="s">
        <v>8197</v>
      </c>
      <c r="F194" s="190" t="s">
        <v>8198</v>
      </c>
      <c r="G194" s="191" t="s">
        <v>467</v>
      </c>
      <c r="H194" s="192">
        <v>4</v>
      </c>
      <c r="I194" s="193"/>
      <c r="J194" s="194">
        <f>ROUND(I194*H194,2)</f>
        <v>0</v>
      </c>
      <c r="K194" s="190" t="s">
        <v>201</v>
      </c>
      <c r="L194" s="195"/>
      <c r="M194" s="196" t="s">
        <v>3</v>
      </c>
      <c r="N194" s="197" t="s">
        <v>43</v>
      </c>
      <c r="O194" s="56"/>
      <c r="P194" s="155">
        <f>O194*H194</f>
        <v>0</v>
      </c>
      <c r="Q194" s="155">
        <v>3.5E-4</v>
      </c>
      <c r="R194" s="155">
        <f>Q194*H194</f>
        <v>1.4E-3</v>
      </c>
      <c r="S194" s="155">
        <v>0</v>
      </c>
      <c r="T194" s="156">
        <f>S194*H194</f>
        <v>0</v>
      </c>
      <c r="U194" s="35"/>
      <c r="V194" s="35"/>
      <c r="W194" s="35"/>
      <c r="X194" s="35"/>
      <c r="Y194" s="35"/>
      <c r="Z194" s="35"/>
      <c r="AA194" s="35"/>
      <c r="AB194" s="35"/>
      <c r="AC194" s="35"/>
      <c r="AD194" s="35"/>
      <c r="AE194" s="35"/>
      <c r="AR194" s="157" t="s">
        <v>249</v>
      </c>
      <c r="AT194" s="157" t="s">
        <v>282</v>
      </c>
      <c r="AU194" s="157" t="s">
        <v>81</v>
      </c>
      <c r="AY194" s="20" t="s">
        <v>195</v>
      </c>
      <c r="BE194" s="158">
        <f>IF(N194="základní",J194,0)</f>
        <v>0</v>
      </c>
      <c r="BF194" s="158">
        <f>IF(N194="snížená",J194,0)</f>
        <v>0</v>
      </c>
      <c r="BG194" s="158">
        <f>IF(N194="zákl. přenesená",J194,0)</f>
        <v>0</v>
      </c>
      <c r="BH194" s="158">
        <f>IF(N194="sníž. přenesená",J194,0)</f>
        <v>0</v>
      </c>
      <c r="BI194" s="158">
        <f>IF(N194="nulová",J194,0)</f>
        <v>0</v>
      </c>
      <c r="BJ194" s="20" t="s">
        <v>79</v>
      </c>
      <c r="BK194" s="158">
        <f>ROUND(I194*H194,2)</f>
        <v>0</v>
      </c>
      <c r="BL194" s="20" t="s">
        <v>202</v>
      </c>
      <c r="BM194" s="157" t="s">
        <v>8199</v>
      </c>
    </row>
    <row r="195" spans="1:65" s="2" customFormat="1" ht="37.9" customHeight="1">
      <c r="A195" s="35"/>
      <c r="B195" s="145"/>
      <c r="C195" s="146" t="s">
        <v>436</v>
      </c>
      <c r="D195" s="146" t="s">
        <v>197</v>
      </c>
      <c r="E195" s="147" t="s">
        <v>8200</v>
      </c>
      <c r="F195" s="148" t="s">
        <v>8201</v>
      </c>
      <c r="G195" s="149" t="s">
        <v>300</v>
      </c>
      <c r="H195" s="150">
        <v>20</v>
      </c>
      <c r="I195" s="151"/>
      <c r="J195" s="152">
        <f>ROUND(I195*H195,2)</f>
        <v>0</v>
      </c>
      <c r="K195" s="148" t="s">
        <v>201</v>
      </c>
      <c r="L195" s="36"/>
      <c r="M195" s="153" t="s">
        <v>3</v>
      </c>
      <c r="N195" s="154" t="s">
        <v>43</v>
      </c>
      <c r="O195" s="56"/>
      <c r="P195" s="155">
        <f>O195*H195</f>
        <v>0</v>
      </c>
      <c r="Q195" s="155">
        <v>2.5999999999999999E-3</v>
      </c>
      <c r="R195" s="155">
        <f>Q195*H195</f>
        <v>5.1999999999999998E-2</v>
      </c>
      <c r="S195" s="155">
        <v>0</v>
      </c>
      <c r="T195" s="156">
        <f>S195*H195</f>
        <v>0</v>
      </c>
      <c r="U195" s="35"/>
      <c r="V195" s="35"/>
      <c r="W195" s="35"/>
      <c r="X195" s="35"/>
      <c r="Y195" s="35"/>
      <c r="Z195" s="35"/>
      <c r="AA195" s="35"/>
      <c r="AB195" s="35"/>
      <c r="AC195" s="35"/>
      <c r="AD195" s="35"/>
      <c r="AE195" s="35"/>
      <c r="AR195" s="157" t="s">
        <v>202</v>
      </c>
      <c r="AT195" s="157" t="s">
        <v>197</v>
      </c>
      <c r="AU195" s="157" t="s">
        <v>81</v>
      </c>
      <c r="AY195" s="20" t="s">
        <v>195</v>
      </c>
      <c r="BE195" s="158">
        <f>IF(N195="základní",J195,0)</f>
        <v>0</v>
      </c>
      <c r="BF195" s="158">
        <f>IF(N195="snížená",J195,0)</f>
        <v>0</v>
      </c>
      <c r="BG195" s="158">
        <f>IF(N195="zákl. přenesená",J195,0)</f>
        <v>0</v>
      </c>
      <c r="BH195" s="158">
        <f>IF(N195="sníž. přenesená",J195,0)</f>
        <v>0</v>
      </c>
      <c r="BI195" s="158">
        <f>IF(N195="nulová",J195,0)</f>
        <v>0</v>
      </c>
      <c r="BJ195" s="20" t="s">
        <v>79</v>
      </c>
      <c r="BK195" s="158">
        <f>ROUND(I195*H195,2)</f>
        <v>0</v>
      </c>
      <c r="BL195" s="20" t="s">
        <v>202</v>
      </c>
      <c r="BM195" s="157" t="s">
        <v>8202</v>
      </c>
    </row>
    <row r="196" spans="1:65" s="2" customFormat="1" ht="146.25">
      <c r="A196" s="35"/>
      <c r="B196" s="36"/>
      <c r="C196" s="35"/>
      <c r="D196" s="159" t="s">
        <v>204</v>
      </c>
      <c r="E196" s="35"/>
      <c r="F196" s="160" t="s">
        <v>8203</v>
      </c>
      <c r="G196" s="35"/>
      <c r="H196" s="35"/>
      <c r="I196" s="161"/>
      <c r="J196" s="35"/>
      <c r="K196" s="35"/>
      <c r="L196" s="36"/>
      <c r="M196" s="162"/>
      <c r="N196" s="163"/>
      <c r="O196" s="56"/>
      <c r="P196" s="56"/>
      <c r="Q196" s="56"/>
      <c r="R196" s="56"/>
      <c r="S196" s="56"/>
      <c r="T196" s="57"/>
      <c r="U196" s="35"/>
      <c r="V196" s="35"/>
      <c r="W196" s="35"/>
      <c r="X196" s="35"/>
      <c r="Y196" s="35"/>
      <c r="Z196" s="35"/>
      <c r="AA196" s="35"/>
      <c r="AB196" s="35"/>
      <c r="AC196" s="35"/>
      <c r="AD196" s="35"/>
      <c r="AE196" s="35"/>
      <c r="AT196" s="20" t="s">
        <v>204</v>
      </c>
      <c r="AU196" s="20" t="s">
        <v>81</v>
      </c>
    </row>
    <row r="197" spans="1:65" s="13" customFormat="1">
      <c r="B197" s="164"/>
      <c r="D197" s="159" t="s">
        <v>206</v>
      </c>
      <c r="E197" s="165" t="s">
        <v>3</v>
      </c>
      <c r="F197" s="166" t="s">
        <v>8204</v>
      </c>
      <c r="H197" s="167">
        <v>20</v>
      </c>
      <c r="I197" s="168"/>
      <c r="L197" s="164"/>
      <c r="M197" s="169"/>
      <c r="N197" s="170"/>
      <c r="O197" s="170"/>
      <c r="P197" s="170"/>
      <c r="Q197" s="170"/>
      <c r="R197" s="170"/>
      <c r="S197" s="170"/>
      <c r="T197" s="171"/>
      <c r="AT197" s="165" t="s">
        <v>206</v>
      </c>
      <c r="AU197" s="165" t="s">
        <v>81</v>
      </c>
      <c r="AV197" s="13" t="s">
        <v>81</v>
      </c>
      <c r="AW197" s="13" t="s">
        <v>34</v>
      </c>
      <c r="AX197" s="13" t="s">
        <v>79</v>
      </c>
      <c r="AY197" s="165" t="s">
        <v>195</v>
      </c>
    </row>
    <row r="198" spans="1:65" s="2" customFormat="1" ht="37.9" customHeight="1">
      <c r="A198" s="35"/>
      <c r="B198" s="145"/>
      <c r="C198" s="146" t="s">
        <v>443</v>
      </c>
      <c r="D198" s="146" t="s">
        <v>197</v>
      </c>
      <c r="E198" s="147" t="s">
        <v>8205</v>
      </c>
      <c r="F198" s="148" t="s">
        <v>8206</v>
      </c>
      <c r="G198" s="149" t="s">
        <v>300</v>
      </c>
      <c r="H198" s="150">
        <v>20</v>
      </c>
      <c r="I198" s="151"/>
      <c r="J198" s="152">
        <f>ROUND(I198*H198,2)</f>
        <v>0</v>
      </c>
      <c r="K198" s="148" t="s">
        <v>201</v>
      </c>
      <c r="L198" s="36"/>
      <c r="M198" s="153" t="s">
        <v>3</v>
      </c>
      <c r="N198" s="154" t="s">
        <v>43</v>
      </c>
      <c r="O198" s="56"/>
      <c r="P198" s="155">
        <f>O198*H198</f>
        <v>0</v>
      </c>
      <c r="Q198" s="155">
        <v>1.0000000000000001E-5</v>
      </c>
      <c r="R198" s="155">
        <f>Q198*H198</f>
        <v>2.0000000000000001E-4</v>
      </c>
      <c r="S198" s="155">
        <v>0</v>
      </c>
      <c r="T198" s="156">
        <f>S198*H198</f>
        <v>0</v>
      </c>
      <c r="U198" s="35"/>
      <c r="V198" s="35"/>
      <c r="W198" s="35"/>
      <c r="X198" s="35"/>
      <c r="Y198" s="35"/>
      <c r="Z198" s="35"/>
      <c r="AA198" s="35"/>
      <c r="AB198" s="35"/>
      <c r="AC198" s="35"/>
      <c r="AD198" s="35"/>
      <c r="AE198" s="35"/>
      <c r="AR198" s="157" t="s">
        <v>202</v>
      </c>
      <c r="AT198" s="157" t="s">
        <v>197</v>
      </c>
      <c r="AU198" s="157" t="s">
        <v>81</v>
      </c>
      <c r="AY198" s="20" t="s">
        <v>195</v>
      </c>
      <c r="BE198" s="158">
        <f>IF(N198="základní",J198,0)</f>
        <v>0</v>
      </c>
      <c r="BF198" s="158">
        <f>IF(N198="snížená",J198,0)</f>
        <v>0</v>
      </c>
      <c r="BG198" s="158">
        <f>IF(N198="zákl. přenesená",J198,0)</f>
        <v>0</v>
      </c>
      <c r="BH198" s="158">
        <f>IF(N198="sníž. přenesená",J198,0)</f>
        <v>0</v>
      </c>
      <c r="BI198" s="158">
        <f>IF(N198="nulová",J198,0)</f>
        <v>0</v>
      </c>
      <c r="BJ198" s="20" t="s">
        <v>79</v>
      </c>
      <c r="BK198" s="158">
        <f>ROUND(I198*H198,2)</f>
        <v>0</v>
      </c>
      <c r="BL198" s="20" t="s">
        <v>202</v>
      </c>
      <c r="BM198" s="157" t="s">
        <v>8207</v>
      </c>
    </row>
    <row r="199" spans="1:65" s="2" customFormat="1" ht="58.5">
      <c r="A199" s="35"/>
      <c r="B199" s="36"/>
      <c r="C199" s="35"/>
      <c r="D199" s="159" t="s">
        <v>204</v>
      </c>
      <c r="E199" s="35"/>
      <c r="F199" s="160" t="s">
        <v>8208</v>
      </c>
      <c r="G199" s="35"/>
      <c r="H199" s="35"/>
      <c r="I199" s="161"/>
      <c r="J199" s="35"/>
      <c r="K199" s="35"/>
      <c r="L199" s="36"/>
      <c r="M199" s="162"/>
      <c r="N199" s="163"/>
      <c r="O199" s="56"/>
      <c r="P199" s="56"/>
      <c r="Q199" s="56"/>
      <c r="R199" s="56"/>
      <c r="S199" s="56"/>
      <c r="T199" s="57"/>
      <c r="U199" s="35"/>
      <c r="V199" s="35"/>
      <c r="W199" s="35"/>
      <c r="X199" s="35"/>
      <c r="Y199" s="35"/>
      <c r="Z199" s="35"/>
      <c r="AA199" s="35"/>
      <c r="AB199" s="35"/>
      <c r="AC199" s="35"/>
      <c r="AD199" s="35"/>
      <c r="AE199" s="35"/>
      <c r="AT199" s="20" t="s">
        <v>204</v>
      </c>
      <c r="AU199" s="20" t="s">
        <v>81</v>
      </c>
    </row>
    <row r="200" spans="1:65" s="13" customFormat="1">
      <c r="B200" s="164"/>
      <c r="D200" s="159" t="s">
        <v>206</v>
      </c>
      <c r="E200" s="165" t="s">
        <v>3</v>
      </c>
      <c r="F200" s="166" t="s">
        <v>8209</v>
      </c>
      <c r="H200" s="167">
        <v>20</v>
      </c>
      <c r="I200" s="168"/>
      <c r="L200" s="164"/>
      <c r="M200" s="169"/>
      <c r="N200" s="170"/>
      <c r="O200" s="170"/>
      <c r="P200" s="170"/>
      <c r="Q200" s="170"/>
      <c r="R200" s="170"/>
      <c r="S200" s="170"/>
      <c r="T200" s="171"/>
      <c r="AT200" s="165" t="s">
        <v>206</v>
      </c>
      <c r="AU200" s="165" t="s">
        <v>81</v>
      </c>
      <c r="AV200" s="13" t="s">
        <v>81</v>
      </c>
      <c r="AW200" s="13" t="s">
        <v>34</v>
      </c>
      <c r="AX200" s="13" t="s">
        <v>79</v>
      </c>
      <c r="AY200" s="165" t="s">
        <v>195</v>
      </c>
    </row>
    <row r="201" spans="1:65" s="2" customFormat="1" ht="49.15" customHeight="1">
      <c r="A201" s="35"/>
      <c r="B201" s="145"/>
      <c r="C201" s="146" t="s">
        <v>448</v>
      </c>
      <c r="D201" s="146" t="s">
        <v>197</v>
      </c>
      <c r="E201" s="147" t="s">
        <v>8210</v>
      </c>
      <c r="F201" s="148" t="s">
        <v>8211</v>
      </c>
      <c r="G201" s="149" t="s">
        <v>321</v>
      </c>
      <c r="H201" s="150">
        <v>91.9</v>
      </c>
      <c r="I201" s="151"/>
      <c r="J201" s="152">
        <f>ROUND(I201*H201,2)</f>
        <v>0</v>
      </c>
      <c r="K201" s="148" t="s">
        <v>201</v>
      </c>
      <c r="L201" s="36"/>
      <c r="M201" s="153" t="s">
        <v>3</v>
      </c>
      <c r="N201" s="154" t="s">
        <v>43</v>
      </c>
      <c r="O201" s="56"/>
      <c r="P201" s="155">
        <f>O201*H201</f>
        <v>0</v>
      </c>
      <c r="Q201" s="155">
        <v>0.15540000000000001</v>
      </c>
      <c r="R201" s="155">
        <f>Q201*H201</f>
        <v>14.281260000000001</v>
      </c>
      <c r="S201" s="155">
        <v>0</v>
      </c>
      <c r="T201" s="156">
        <f>S201*H201</f>
        <v>0</v>
      </c>
      <c r="U201" s="35"/>
      <c r="V201" s="35"/>
      <c r="W201" s="35"/>
      <c r="X201" s="35"/>
      <c r="Y201" s="35"/>
      <c r="Z201" s="35"/>
      <c r="AA201" s="35"/>
      <c r="AB201" s="35"/>
      <c r="AC201" s="35"/>
      <c r="AD201" s="35"/>
      <c r="AE201" s="35"/>
      <c r="AR201" s="157" t="s">
        <v>202</v>
      </c>
      <c r="AT201" s="157" t="s">
        <v>197</v>
      </c>
      <c r="AU201" s="157" t="s">
        <v>81</v>
      </c>
      <c r="AY201" s="20" t="s">
        <v>195</v>
      </c>
      <c r="BE201" s="158">
        <f>IF(N201="základní",J201,0)</f>
        <v>0</v>
      </c>
      <c r="BF201" s="158">
        <f>IF(N201="snížená",J201,0)</f>
        <v>0</v>
      </c>
      <c r="BG201" s="158">
        <f>IF(N201="zákl. přenesená",J201,0)</f>
        <v>0</v>
      </c>
      <c r="BH201" s="158">
        <f>IF(N201="sníž. přenesená",J201,0)</f>
        <v>0</v>
      </c>
      <c r="BI201" s="158">
        <f>IF(N201="nulová",J201,0)</f>
        <v>0</v>
      </c>
      <c r="BJ201" s="20" t="s">
        <v>79</v>
      </c>
      <c r="BK201" s="158">
        <f>ROUND(I201*H201,2)</f>
        <v>0</v>
      </c>
      <c r="BL201" s="20" t="s">
        <v>202</v>
      </c>
      <c r="BM201" s="157" t="s">
        <v>8212</v>
      </c>
    </row>
    <row r="202" spans="1:65" s="2" customFormat="1" ht="126.75">
      <c r="A202" s="35"/>
      <c r="B202" s="36"/>
      <c r="C202" s="35"/>
      <c r="D202" s="159" t="s">
        <v>204</v>
      </c>
      <c r="E202" s="35"/>
      <c r="F202" s="160" t="s">
        <v>8213</v>
      </c>
      <c r="G202" s="35"/>
      <c r="H202" s="35"/>
      <c r="I202" s="161"/>
      <c r="J202" s="35"/>
      <c r="K202" s="35"/>
      <c r="L202" s="36"/>
      <c r="M202" s="162"/>
      <c r="N202" s="163"/>
      <c r="O202" s="56"/>
      <c r="P202" s="56"/>
      <c r="Q202" s="56"/>
      <c r="R202" s="56"/>
      <c r="S202" s="56"/>
      <c r="T202" s="57"/>
      <c r="U202" s="35"/>
      <c r="V202" s="35"/>
      <c r="W202" s="35"/>
      <c r="X202" s="35"/>
      <c r="Y202" s="35"/>
      <c r="Z202" s="35"/>
      <c r="AA202" s="35"/>
      <c r="AB202" s="35"/>
      <c r="AC202" s="35"/>
      <c r="AD202" s="35"/>
      <c r="AE202" s="35"/>
      <c r="AT202" s="20" t="s">
        <v>204</v>
      </c>
      <c r="AU202" s="20" t="s">
        <v>81</v>
      </c>
    </row>
    <row r="203" spans="1:65" s="13" customFormat="1">
      <c r="B203" s="164"/>
      <c r="D203" s="159" t="s">
        <v>206</v>
      </c>
      <c r="E203" s="165" t="s">
        <v>3</v>
      </c>
      <c r="F203" s="166" t="s">
        <v>8214</v>
      </c>
      <c r="H203" s="167">
        <v>91.9</v>
      </c>
      <c r="I203" s="168"/>
      <c r="L203" s="164"/>
      <c r="M203" s="169"/>
      <c r="N203" s="170"/>
      <c r="O203" s="170"/>
      <c r="P203" s="170"/>
      <c r="Q203" s="170"/>
      <c r="R203" s="170"/>
      <c r="S203" s="170"/>
      <c r="T203" s="171"/>
      <c r="AT203" s="165" t="s">
        <v>206</v>
      </c>
      <c r="AU203" s="165" t="s">
        <v>81</v>
      </c>
      <c r="AV203" s="13" t="s">
        <v>81</v>
      </c>
      <c r="AW203" s="13" t="s">
        <v>34</v>
      </c>
      <c r="AX203" s="13" t="s">
        <v>79</v>
      </c>
      <c r="AY203" s="165" t="s">
        <v>195</v>
      </c>
    </row>
    <row r="204" spans="1:65" s="2" customFormat="1" ht="14.45" customHeight="1">
      <c r="A204" s="35"/>
      <c r="B204" s="145"/>
      <c r="C204" s="188" t="s">
        <v>454</v>
      </c>
      <c r="D204" s="188" t="s">
        <v>282</v>
      </c>
      <c r="E204" s="189" t="s">
        <v>8215</v>
      </c>
      <c r="F204" s="190" t="s">
        <v>8216</v>
      </c>
      <c r="G204" s="191" t="s">
        <v>321</v>
      </c>
      <c r="H204" s="192">
        <v>96.495000000000005</v>
      </c>
      <c r="I204" s="193"/>
      <c r="J204" s="194">
        <f>ROUND(I204*H204,2)</f>
        <v>0</v>
      </c>
      <c r="K204" s="190" t="s">
        <v>201</v>
      </c>
      <c r="L204" s="195"/>
      <c r="M204" s="196" t="s">
        <v>3</v>
      </c>
      <c r="N204" s="197" t="s">
        <v>43</v>
      </c>
      <c r="O204" s="56"/>
      <c r="P204" s="155">
        <f>O204*H204</f>
        <v>0</v>
      </c>
      <c r="Q204" s="155">
        <v>0.08</v>
      </c>
      <c r="R204" s="155">
        <f>Q204*H204</f>
        <v>7.7196000000000007</v>
      </c>
      <c r="S204" s="155">
        <v>0</v>
      </c>
      <c r="T204" s="156">
        <f>S204*H204</f>
        <v>0</v>
      </c>
      <c r="U204" s="35"/>
      <c r="V204" s="35"/>
      <c r="W204" s="35"/>
      <c r="X204" s="35"/>
      <c r="Y204" s="35"/>
      <c r="Z204" s="35"/>
      <c r="AA204" s="35"/>
      <c r="AB204" s="35"/>
      <c r="AC204" s="35"/>
      <c r="AD204" s="35"/>
      <c r="AE204" s="35"/>
      <c r="AR204" s="157" t="s">
        <v>249</v>
      </c>
      <c r="AT204" s="157" t="s">
        <v>282</v>
      </c>
      <c r="AU204" s="157" t="s">
        <v>81</v>
      </c>
      <c r="AY204" s="20" t="s">
        <v>195</v>
      </c>
      <c r="BE204" s="158">
        <f>IF(N204="základní",J204,0)</f>
        <v>0</v>
      </c>
      <c r="BF204" s="158">
        <f>IF(N204="snížená",J204,0)</f>
        <v>0</v>
      </c>
      <c r="BG204" s="158">
        <f>IF(N204="zákl. přenesená",J204,0)</f>
        <v>0</v>
      </c>
      <c r="BH204" s="158">
        <f>IF(N204="sníž. přenesená",J204,0)</f>
        <v>0</v>
      </c>
      <c r="BI204" s="158">
        <f>IF(N204="nulová",J204,0)</f>
        <v>0</v>
      </c>
      <c r="BJ204" s="20" t="s">
        <v>79</v>
      </c>
      <c r="BK204" s="158">
        <f>ROUND(I204*H204,2)</f>
        <v>0</v>
      </c>
      <c r="BL204" s="20" t="s">
        <v>202</v>
      </c>
      <c r="BM204" s="157" t="s">
        <v>8217</v>
      </c>
    </row>
    <row r="205" spans="1:65" s="13" customFormat="1">
      <c r="B205" s="164"/>
      <c r="D205" s="159" t="s">
        <v>206</v>
      </c>
      <c r="E205" s="165" t="s">
        <v>3</v>
      </c>
      <c r="F205" s="166" t="s">
        <v>8218</v>
      </c>
      <c r="H205" s="167">
        <v>96.495000000000005</v>
      </c>
      <c r="I205" s="168"/>
      <c r="L205" s="164"/>
      <c r="M205" s="169"/>
      <c r="N205" s="170"/>
      <c r="O205" s="170"/>
      <c r="P205" s="170"/>
      <c r="Q205" s="170"/>
      <c r="R205" s="170"/>
      <c r="S205" s="170"/>
      <c r="T205" s="171"/>
      <c r="AT205" s="165" t="s">
        <v>206</v>
      </c>
      <c r="AU205" s="165" t="s">
        <v>81</v>
      </c>
      <c r="AV205" s="13" t="s">
        <v>81</v>
      </c>
      <c r="AW205" s="13" t="s">
        <v>34</v>
      </c>
      <c r="AX205" s="13" t="s">
        <v>79</v>
      </c>
      <c r="AY205" s="165" t="s">
        <v>195</v>
      </c>
    </row>
    <row r="206" spans="1:65" s="2" customFormat="1" ht="49.15" customHeight="1">
      <c r="A206" s="35"/>
      <c r="B206" s="145"/>
      <c r="C206" s="146" t="s">
        <v>459</v>
      </c>
      <c r="D206" s="146" t="s">
        <v>197</v>
      </c>
      <c r="E206" s="147" t="s">
        <v>8219</v>
      </c>
      <c r="F206" s="148" t="s">
        <v>8220</v>
      </c>
      <c r="G206" s="149" t="s">
        <v>321</v>
      </c>
      <c r="H206" s="150">
        <v>83.3</v>
      </c>
      <c r="I206" s="151"/>
      <c r="J206" s="152">
        <f>ROUND(I206*H206,2)</f>
        <v>0</v>
      </c>
      <c r="K206" s="148" t="s">
        <v>201</v>
      </c>
      <c r="L206" s="36"/>
      <c r="M206" s="153" t="s">
        <v>3</v>
      </c>
      <c r="N206" s="154" t="s">
        <v>43</v>
      </c>
      <c r="O206" s="56"/>
      <c r="P206" s="155">
        <f>O206*H206</f>
        <v>0</v>
      </c>
      <c r="Q206" s="155">
        <v>0.1295</v>
      </c>
      <c r="R206" s="155">
        <f>Q206*H206</f>
        <v>10.78735</v>
      </c>
      <c r="S206" s="155">
        <v>0</v>
      </c>
      <c r="T206" s="156">
        <f>S206*H206</f>
        <v>0</v>
      </c>
      <c r="U206" s="35"/>
      <c r="V206" s="35"/>
      <c r="W206" s="35"/>
      <c r="X206" s="35"/>
      <c r="Y206" s="35"/>
      <c r="Z206" s="35"/>
      <c r="AA206" s="35"/>
      <c r="AB206" s="35"/>
      <c r="AC206" s="35"/>
      <c r="AD206" s="35"/>
      <c r="AE206" s="35"/>
      <c r="AR206" s="157" t="s">
        <v>202</v>
      </c>
      <c r="AT206" s="157" t="s">
        <v>197</v>
      </c>
      <c r="AU206" s="157" t="s">
        <v>81</v>
      </c>
      <c r="AY206" s="20" t="s">
        <v>195</v>
      </c>
      <c r="BE206" s="158">
        <f>IF(N206="základní",J206,0)</f>
        <v>0</v>
      </c>
      <c r="BF206" s="158">
        <f>IF(N206="snížená",J206,0)</f>
        <v>0</v>
      </c>
      <c r="BG206" s="158">
        <f>IF(N206="zákl. přenesená",J206,0)</f>
        <v>0</v>
      </c>
      <c r="BH206" s="158">
        <f>IF(N206="sníž. přenesená",J206,0)</f>
        <v>0</v>
      </c>
      <c r="BI206" s="158">
        <f>IF(N206="nulová",J206,0)</f>
        <v>0</v>
      </c>
      <c r="BJ206" s="20" t="s">
        <v>79</v>
      </c>
      <c r="BK206" s="158">
        <f>ROUND(I206*H206,2)</f>
        <v>0</v>
      </c>
      <c r="BL206" s="20" t="s">
        <v>202</v>
      </c>
      <c r="BM206" s="157" t="s">
        <v>8221</v>
      </c>
    </row>
    <row r="207" spans="1:65" s="2" customFormat="1" ht="136.5">
      <c r="A207" s="35"/>
      <c r="B207" s="36"/>
      <c r="C207" s="35"/>
      <c r="D207" s="159" t="s">
        <v>204</v>
      </c>
      <c r="E207" s="35"/>
      <c r="F207" s="160" t="s">
        <v>8222</v>
      </c>
      <c r="G207" s="35"/>
      <c r="H207" s="35"/>
      <c r="I207" s="161"/>
      <c r="J207" s="35"/>
      <c r="K207" s="35"/>
      <c r="L207" s="36"/>
      <c r="M207" s="162"/>
      <c r="N207" s="163"/>
      <c r="O207" s="56"/>
      <c r="P207" s="56"/>
      <c r="Q207" s="56"/>
      <c r="R207" s="56"/>
      <c r="S207" s="56"/>
      <c r="T207" s="57"/>
      <c r="U207" s="35"/>
      <c r="V207" s="35"/>
      <c r="W207" s="35"/>
      <c r="X207" s="35"/>
      <c r="Y207" s="35"/>
      <c r="Z207" s="35"/>
      <c r="AA207" s="35"/>
      <c r="AB207" s="35"/>
      <c r="AC207" s="35"/>
      <c r="AD207" s="35"/>
      <c r="AE207" s="35"/>
      <c r="AT207" s="20" t="s">
        <v>204</v>
      </c>
      <c r="AU207" s="20" t="s">
        <v>81</v>
      </c>
    </row>
    <row r="208" spans="1:65" s="13" customFormat="1">
      <c r="B208" s="164"/>
      <c r="D208" s="159" t="s">
        <v>206</v>
      </c>
      <c r="E208" s="165" t="s">
        <v>3</v>
      </c>
      <c r="F208" s="166" t="s">
        <v>8223</v>
      </c>
      <c r="H208" s="167">
        <v>83.3</v>
      </c>
      <c r="I208" s="168"/>
      <c r="L208" s="164"/>
      <c r="M208" s="169"/>
      <c r="N208" s="170"/>
      <c r="O208" s="170"/>
      <c r="P208" s="170"/>
      <c r="Q208" s="170"/>
      <c r="R208" s="170"/>
      <c r="S208" s="170"/>
      <c r="T208" s="171"/>
      <c r="AT208" s="165" t="s">
        <v>206</v>
      </c>
      <c r="AU208" s="165" t="s">
        <v>81</v>
      </c>
      <c r="AV208" s="13" t="s">
        <v>81</v>
      </c>
      <c r="AW208" s="13" t="s">
        <v>34</v>
      </c>
      <c r="AX208" s="13" t="s">
        <v>79</v>
      </c>
      <c r="AY208" s="165" t="s">
        <v>195</v>
      </c>
    </row>
    <row r="209" spans="1:65" s="2" customFormat="1" ht="14.45" customHeight="1">
      <c r="A209" s="35"/>
      <c r="B209" s="145"/>
      <c r="C209" s="188" t="s">
        <v>464</v>
      </c>
      <c r="D209" s="188" t="s">
        <v>282</v>
      </c>
      <c r="E209" s="189" t="s">
        <v>8224</v>
      </c>
      <c r="F209" s="190" t="s">
        <v>8225</v>
      </c>
      <c r="G209" s="191" t="s">
        <v>321</v>
      </c>
      <c r="H209" s="192">
        <v>87.465000000000003</v>
      </c>
      <c r="I209" s="193"/>
      <c r="J209" s="194">
        <f>ROUND(I209*H209,2)</f>
        <v>0</v>
      </c>
      <c r="K209" s="190" t="s">
        <v>201</v>
      </c>
      <c r="L209" s="195"/>
      <c r="M209" s="196" t="s">
        <v>3</v>
      </c>
      <c r="N209" s="197" t="s">
        <v>43</v>
      </c>
      <c r="O209" s="56"/>
      <c r="P209" s="155">
        <f>O209*H209</f>
        <v>0</v>
      </c>
      <c r="Q209" s="155">
        <v>5.6120000000000003E-2</v>
      </c>
      <c r="R209" s="155">
        <f>Q209*H209</f>
        <v>4.9085358000000001</v>
      </c>
      <c r="S209" s="155">
        <v>0</v>
      </c>
      <c r="T209" s="156">
        <f>S209*H209</f>
        <v>0</v>
      </c>
      <c r="U209" s="35"/>
      <c r="V209" s="35"/>
      <c r="W209" s="35"/>
      <c r="X209" s="35"/>
      <c r="Y209" s="35"/>
      <c r="Z209" s="35"/>
      <c r="AA209" s="35"/>
      <c r="AB209" s="35"/>
      <c r="AC209" s="35"/>
      <c r="AD209" s="35"/>
      <c r="AE209" s="35"/>
      <c r="AR209" s="157" t="s">
        <v>249</v>
      </c>
      <c r="AT209" s="157" t="s">
        <v>282</v>
      </c>
      <c r="AU209" s="157" t="s">
        <v>81</v>
      </c>
      <c r="AY209" s="20" t="s">
        <v>195</v>
      </c>
      <c r="BE209" s="158">
        <f>IF(N209="základní",J209,0)</f>
        <v>0</v>
      </c>
      <c r="BF209" s="158">
        <f>IF(N209="snížená",J209,0)</f>
        <v>0</v>
      </c>
      <c r="BG209" s="158">
        <f>IF(N209="zákl. přenesená",J209,0)</f>
        <v>0</v>
      </c>
      <c r="BH209" s="158">
        <f>IF(N209="sníž. přenesená",J209,0)</f>
        <v>0</v>
      </c>
      <c r="BI209" s="158">
        <f>IF(N209="nulová",J209,0)</f>
        <v>0</v>
      </c>
      <c r="BJ209" s="20" t="s">
        <v>79</v>
      </c>
      <c r="BK209" s="158">
        <f>ROUND(I209*H209,2)</f>
        <v>0</v>
      </c>
      <c r="BL209" s="20" t="s">
        <v>202</v>
      </c>
      <c r="BM209" s="157" t="s">
        <v>8226</v>
      </c>
    </row>
    <row r="210" spans="1:65" s="13" customFormat="1">
      <c r="B210" s="164"/>
      <c r="D210" s="159" t="s">
        <v>206</v>
      </c>
      <c r="E210" s="165" t="s">
        <v>3</v>
      </c>
      <c r="F210" s="166" t="s">
        <v>8227</v>
      </c>
      <c r="H210" s="167">
        <v>87.465000000000003</v>
      </c>
      <c r="I210" s="168"/>
      <c r="L210" s="164"/>
      <c r="M210" s="169"/>
      <c r="N210" s="170"/>
      <c r="O210" s="170"/>
      <c r="P210" s="170"/>
      <c r="Q210" s="170"/>
      <c r="R210" s="170"/>
      <c r="S210" s="170"/>
      <c r="T210" s="171"/>
      <c r="AT210" s="165" t="s">
        <v>206</v>
      </c>
      <c r="AU210" s="165" t="s">
        <v>81</v>
      </c>
      <c r="AV210" s="13" t="s">
        <v>81</v>
      </c>
      <c r="AW210" s="13" t="s">
        <v>34</v>
      </c>
      <c r="AX210" s="13" t="s">
        <v>79</v>
      </c>
      <c r="AY210" s="165" t="s">
        <v>195</v>
      </c>
    </row>
    <row r="211" spans="1:65" s="2" customFormat="1" ht="24.2" customHeight="1">
      <c r="A211" s="35"/>
      <c r="B211" s="145"/>
      <c r="C211" s="146" t="s">
        <v>471</v>
      </c>
      <c r="D211" s="146" t="s">
        <v>197</v>
      </c>
      <c r="E211" s="147" t="s">
        <v>8228</v>
      </c>
      <c r="F211" s="148" t="s">
        <v>8229</v>
      </c>
      <c r="G211" s="149" t="s">
        <v>200</v>
      </c>
      <c r="H211" s="150">
        <v>11.288</v>
      </c>
      <c r="I211" s="151"/>
      <c r="J211" s="152">
        <f>ROUND(I211*H211,2)</f>
        <v>0</v>
      </c>
      <c r="K211" s="148" t="s">
        <v>201</v>
      </c>
      <c r="L211" s="36"/>
      <c r="M211" s="153" t="s">
        <v>3</v>
      </c>
      <c r="N211" s="154" t="s">
        <v>43</v>
      </c>
      <c r="O211" s="56"/>
      <c r="P211" s="155">
        <f>O211*H211</f>
        <v>0</v>
      </c>
      <c r="Q211" s="155">
        <v>2.2563399999999998</v>
      </c>
      <c r="R211" s="155">
        <f>Q211*H211</f>
        <v>25.469565919999997</v>
      </c>
      <c r="S211" s="155">
        <v>0</v>
      </c>
      <c r="T211" s="156">
        <f>S211*H211</f>
        <v>0</v>
      </c>
      <c r="U211" s="35"/>
      <c r="V211" s="35"/>
      <c r="W211" s="35"/>
      <c r="X211" s="35"/>
      <c r="Y211" s="35"/>
      <c r="Z211" s="35"/>
      <c r="AA211" s="35"/>
      <c r="AB211" s="35"/>
      <c r="AC211" s="35"/>
      <c r="AD211" s="35"/>
      <c r="AE211" s="35"/>
      <c r="AR211" s="157" t="s">
        <v>202</v>
      </c>
      <c r="AT211" s="157" t="s">
        <v>197</v>
      </c>
      <c r="AU211" s="157" t="s">
        <v>81</v>
      </c>
      <c r="AY211" s="20" t="s">
        <v>195</v>
      </c>
      <c r="BE211" s="158">
        <f>IF(N211="základní",J211,0)</f>
        <v>0</v>
      </c>
      <c r="BF211" s="158">
        <f>IF(N211="snížená",J211,0)</f>
        <v>0</v>
      </c>
      <c r="BG211" s="158">
        <f>IF(N211="zákl. přenesená",J211,0)</f>
        <v>0</v>
      </c>
      <c r="BH211" s="158">
        <f>IF(N211="sníž. přenesená",J211,0)</f>
        <v>0</v>
      </c>
      <c r="BI211" s="158">
        <f>IF(N211="nulová",J211,0)</f>
        <v>0</v>
      </c>
      <c r="BJ211" s="20" t="s">
        <v>79</v>
      </c>
      <c r="BK211" s="158">
        <f>ROUND(I211*H211,2)</f>
        <v>0</v>
      </c>
      <c r="BL211" s="20" t="s">
        <v>202</v>
      </c>
      <c r="BM211" s="157" t="s">
        <v>8230</v>
      </c>
    </row>
    <row r="212" spans="1:65" s="13" customFormat="1">
      <c r="B212" s="164"/>
      <c r="D212" s="159" t="s">
        <v>206</v>
      </c>
      <c r="E212" s="165" t="s">
        <v>3</v>
      </c>
      <c r="F212" s="166" t="s">
        <v>8231</v>
      </c>
      <c r="H212" s="167">
        <v>11.288</v>
      </c>
      <c r="I212" s="168"/>
      <c r="L212" s="164"/>
      <c r="M212" s="169"/>
      <c r="N212" s="170"/>
      <c r="O212" s="170"/>
      <c r="P212" s="170"/>
      <c r="Q212" s="170"/>
      <c r="R212" s="170"/>
      <c r="S212" s="170"/>
      <c r="T212" s="171"/>
      <c r="AT212" s="165" t="s">
        <v>206</v>
      </c>
      <c r="AU212" s="165" t="s">
        <v>81</v>
      </c>
      <c r="AV212" s="13" t="s">
        <v>81</v>
      </c>
      <c r="AW212" s="13" t="s">
        <v>34</v>
      </c>
      <c r="AX212" s="13" t="s">
        <v>79</v>
      </c>
      <c r="AY212" s="165" t="s">
        <v>195</v>
      </c>
    </row>
    <row r="213" spans="1:65" s="2" customFormat="1" ht="37.9" customHeight="1">
      <c r="A213" s="35"/>
      <c r="B213" s="145"/>
      <c r="C213" s="146" t="s">
        <v>476</v>
      </c>
      <c r="D213" s="146" t="s">
        <v>197</v>
      </c>
      <c r="E213" s="147" t="s">
        <v>8232</v>
      </c>
      <c r="F213" s="148" t="s">
        <v>8233</v>
      </c>
      <c r="G213" s="149" t="s">
        <v>300</v>
      </c>
      <c r="H213" s="150">
        <v>2347</v>
      </c>
      <c r="I213" s="151"/>
      <c r="J213" s="152">
        <f>ROUND(I213*H213,2)</f>
        <v>0</v>
      </c>
      <c r="K213" s="148" t="s">
        <v>8075</v>
      </c>
      <c r="L213" s="36"/>
      <c r="M213" s="153" t="s">
        <v>3</v>
      </c>
      <c r="N213" s="154" t="s">
        <v>43</v>
      </c>
      <c r="O213" s="56"/>
      <c r="P213" s="155">
        <f>O213*H213</f>
        <v>0</v>
      </c>
      <c r="Q213" s="155">
        <v>7.6000000000000004E-4</v>
      </c>
      <c r="R213" s="155">
        <f>Q213*H213</f>
        <v>1.7837200000000002</v>
      </c>
      <c r="S213" s="155">
        <v>0</v>
      </c>
      <c r="T213" s="156">
        <f>S213*H213</f>
        <v>0</v>
      </c>
      <c r="U213" s="35"/>
      <c r="V213" s="35"/>
      <c r="W213" s="35"/>
      <c r="X213" s="35"/>
      <c r="Y213" s="35"/>
      <c r="Z213" s="35"/>
      <c r="AA213" s="35"/>
      <c r="AB213" s="35"/>
      <c r="AC213" s="35"/>
      <c r="AD213" s="35"/>
      <c r="AE213" s="35"/>
      <c r="AR213" s="157" t="s">
        <v>202</v>
      </c>
      <c r="AT213" s="157" t="s">
        <v>197</v>
      </c>
      <c r="AU213" s="157" t="s">
        <v>81</v>
      </c>
      <c r="AY213" s="20" t="s">
        <v>195</v>
      </c>
      <c r="BE213" s="158">
        <f>IF(N213="základní",J213,0)</f>
        <v>0</v>
      </c>
      <c r="BF213" s="158">
        <f>IF(N213="snížená",J213,0)</f>
        <v>0</v>
      </c>
      <c r="BG213" s="158">
        <f>IF(N213="zákl. přenesená",J213,0)</f>
        <v>0</v>
      </c>
      <c r="BH213" s="158">
        <f>IF(N213="sníž. přenesená",J213,0)</f>
        <v>0</v>
      </c>
      <c r="BI213" s="158">
        <f>IF(N213="nulová",J213,0)</f>
        <v>0</v>
      </c>
      <c r="BJ213" s="20" t="s">
        <v>79</v>
      </c>
      <c r="BK213" s="158">
        <f>ROUND(I213*H213,2)</f>
        <v>0</v>
      </c>
      <c r="BL213" s="20" t="s">
        <v>202</v>
      </c>
      <c r="BM213" s="157" t="s">
        <v>8234</v>
      </c>
    </row>
    <row r="214" spans="1:65" s="2" customFormat="1" ht="39">
      <c r="A214" s="35"/>
      <c r="B214" s="36"/>
      <c r="C214" s="35"/>
      <c r="D214" s="159" t="s">
        <v>204</v>
      </c>
      <c r="E214" s="35"/>
      <c r="F214" s="160" t="s">
        <v>8235</v>
      </c>
      <c r="G214" s="35"/>
      <c r="H214" s="35"/>
      <c r="I214" s="161"/>
      <c r="J214" s="35"/>
      <c r="K214" s="35"/>
      <c r="L214" s="36"/>
      <c r="M214" s="162"/>
      <c r="N214" s="163"/>
      <c r="O214" s="56"/>
      <c r="P214" s="56"/>
      <c r="Q214" s="56"/>
      <c r="R214" s="56"/>
      <c r="S214" s="56"/>
      <c r="T214" s="57"/>
      <c r="U214" s="35"/>
      <c r="V214" s="35"/>
      <c r="W214" s="35"/>
      <c r="X214" s="35"/>
      <c r="Y214" s="35"/>
      <c r="Z214" s="35"/>
      <c r="AA214" s="35"/>
      <c r="AB214" s="35"/>
      <c r="AC214" s="35"/>
      <c r="AD214" s="35"/>
      <c r="AE214" s="35"/>
      <c r="AT214" s="20" t="s">
        <v>204</v>
      </c>
      <c r="AU214" s="20" t="s">
        <v>81</v>
      </c>
    </row>
    <row r="215" spans="1:65" s="13" customFormat="1">
      <c r="B215" s="164"/>
      <c r="D215" s="159" t="s">
        <v>206</v>
      </c>
      <c r="E215" s="165" t="s">
        <v>3</v>
      </c>
      <c r="F215" s="166" t="s">
        <v>8085</v>
      </c>
      <c r="H215" s="167">
        <v>2347</v>
      </c>
      <c r="I215" s="168"/>
      <c r="L215" s="164"/>
      <c r="M215" s="169"/>
      <c r="N215" s="170"/>
      <c r="O215" s="170"/>
      <c r="P215" s="170"/>
      <c r="Q215" s="170"/>
      <c r="R215" s="170"/>
      <c r="S215" s="170"/>
      <c r="T215" s="171"/>
      <c r="AT215" s="165" t="s">
        <v>206</v>
      </c>
      <c r="AU215" s="165" t="s">
        <v>81</v>
      </c>
      <c r="AV215" s="13" t="s">
        <v>81</v>
      </c>
      <c r="AW215" s="13" t="s">
        <v>34</v>
      </c>
      <c r="AX215" s="13" t="s">
        <v>72</v>
      </c>
      <c r="AY215" s="165" t="s">
        <v>195</v>
      </c>
    </row>
    <row r="216" spans="1:65" s="15" customFormat="1">
      <c r="B216" s="180"/>
      <c r="D216" s="159" t="s">
        <v>206</v>
      </c>
      <c r="E216" s="181" t="s">
        <v>3</v>
      </c>
      <c r="F216" s="182" t="s">
        <v>212</v>
      </c>
      <c r="H216" s="183">
        <v>2347</v>
      </c>
      <c r="I216" s="184"/>
      <c r="L216" s="180"/>
      <c r="M216" s="185"/>
      <c r="N216" s="186"/>
      <c r="O216" s="186"/>
      <c r="P216" s="186"/>
      <c r="Q216" s="186"/>
      <c r="R216" s="186"/>
      <c r="S216" s="186"/>
      <c r="T216" s="187"/>
      <c r="AT216" s="181" t="s">
        <v>206</v>
      </c>
      <c r="AU216" s="181" t="s">
        <v>81</v>
      </c>
      <c r="AV216" s="15" t="s">
        <v>202</v>
      </c>
      <c r="AW216" s="15" t="s">
        <v>34</v>
      </c>
      <c r="AX216" s="15" t="s">
        <v>79</v>
      </c>
      <c r="AY216" s="181" t="s">
        <v>195</v>
      </c>
    </row>
    <row r="217" spans="1:65" s="2" customFormat="1" ht="62.65" customHeight="1">
      <c r="A217" s="35"/>
      <c r="B217" s="145"/>
      <c r="C217" s="146" t="s">
        <v>481</v>
      </c>
      <c r="D217" s="146" t="s">
        <v>197</v>
      </c>
      <c r="E217" s="147" t="s">
        <v>8236</v>
      </c>
      <c r="F217" s="148" t="s">
        <v>8237</v>
      </c>
      <c r="G217" s="149" t="s">
        <v>321</v>
      </c>
      <c r="H217" s="150">
        <v>150</v>
      </c>
      <c r="I217" s="151"/>
      <c r="J217" s="152">
        <f>ROUND(I217*H217,2)</f>
        <v>0</v>
      </c>
      <c r="K217" s="148" t="s">
        <v>201</v>
      </c>
      <c r="L217" s="36"/>
      <c r="M217" s="153" t="s">
        <v>3</v>
      </c>
      <c r="N217" s="154" t="s">
        <v>43</v>
      </c>
      <c r="O217" s="56"/>
      <c r="P217" s="155">
        <f>O217*H217</f>
        <v>0</v>
      </c>
      <c r="Q217" s="155">
        <v>6.0999999999999997E-4</v>
      </c>
      <c r="R217" s="155">
        <f>Q217*H217</f>
        <v>9.1499999999999998E-2</v>
      </c>
      <c r="S217" s="155">
        <v>0</v>
      </c>
      <c r="T217" s="156">
        <f>S217*H217</f>
        <v>0</v>
      </c>
      <c r="U217" s="35"/>
      <c r="V217" s="35"/>
      <c r="W217" s="35"/>
      <c r="X217" s="35"/>
      <c r="Y217" s="35"/>
      <c r="Z217" s="35"/>
      <c r="AA217" s="35"/>
      <c r="AB217" s="35"/>
      <c r="AC217" s="35"/>
      <c r="AD217" s="35"/>
      <c r="AE217" s="35"/>
      <c r="AR217" s="157" t="s">
        <v>202</v>
      </c>
      <c r="AT217" s="157" t="s">
        <v>197</v>
      </c>
      <c r="AU217" s="157" t="s">
        <v>81</v>
      </c>
      <c r="AY217" s="20" t="s">
        <v>195</v>
      </c>
      <c r="BE217" s="158">
        <f>IF(N217="základní",J217,0)</f>
        <v>0</v>
      </c>
      <c r="BF217" s="158">
        <f>IF(N217="snížená",J217,0)</f>
        <v>0</v>
      </c>
      <c r="BG217" s="158">
        <f>IF(N217="zákl. přenesená",J217,0)</f>
        <v>0</v>
      </c>
      <c r="BH217" s="158">
        <f>IF(N217="sníž. přenesená",J217,0)</f>
        <v>0</v>
      </c>
      <c r="BI217" s="158">
        <f>IF(N217="nulová",J217,0)</f>
        <v>0</v>
      </c>
      <c r="BJ217" s="20" t="s">
        <v>79</v>
      </c>
      <c r="BK217" s="158">
        <f>ROUND(I217*H217,2)</f>
        <v>0</v>
      </c>
      <c r="BL217" s="20" t="s">
        <v>202</v>
      </c>
      <c r="BM217" s="157" t="s">
        <v>8238</v>
      </c>
    </row>
    <row r="218" spans="1:65" s="2" customFormat="1" ht="39">
      <c r="A218" s="35"/>
      <c r="B218" s="36"/>
      <c r="C218" s="35"/>
      <c r="D218" s="159" t="s">
        <v>204</v>
      </c>
      <c r="E218" s="35"/>
      <c r="F218" s="160" t="s">
        <v>8239</v>
      </c>
      <c r="G218" s="35"/>
      <c r="H218" s="35"/>
      <c r="I218" s="161"/>
      <c r="J218" s="35"/>
      <c r="K218" s="35"/>
      <c r="L218" s="36"/>
      <c r="M218" s="162"/>
      <c r="N218" s="163"/>
      <c r="O218" s="56"/>
      <c r="P218" s="56"/>
      <c r="Q218" s="56"/>
      <c r="R218" s="56"/>
      <c r="S218" s="56"/>
      <c r="T218" s="57"/>
      <c r="U218" s="35"/>
      <c r="V218" s="35"/>
      <c r="W218" s="35"/>
      <c r="X218" s="35"/>
      <c r="Y218" s="35"/>
      <c r="Z218" s="35"/>
      <c r="AA218" s="35"/>
      <c r="AB218" s="35"/>
      <c r="AC218" s="35"/>
      <c r="AD218" s="35"/>
      <c r="AE218" s="35"/>
      <c r="AT218" s="20" t="s">
        <v>204</v>
      </c>
      <c r="AU218" s="20" t="s">
        <v>81</v>
      </c>
    </row>
    <row r="219" spans="1:65" s="13" customFormat="1">
      <c r="B219" s="164"/>
      <c r="D219" s="159" t="s">
        <v>206</v>
      </c>
      <c r="E219" s="165" t="s">
        <v>3</v>
      </c>
      <c r="F219" s="166" t="s">
        <v>8240</v>
      </c>
      <c r="H219" s="167">
        <v>150</v>
      </c>
      <c r="I219" s="168"/>
      <c r="L219" s="164"/>
      <c r="M219" s="169"/>
      <c r="N219" s="170"/>
      <c r="O219" s="170"/>
      <c r="P219" s="170"/>
      <c r="Q219" s="170"/>
      <c r="R219" s="170"/>
      <c r="S219" s="170"/>
      <c r="T219" s="171"/>
      <c r="AT219" s="165" t="s">
        <v>206</v>
      </c>
      <c r="AU219" s="165" t="s">
        <v>81</v>
      </c>
      <c r="AV219" s="13" t="s">
        <v>81</v>
      </c>
      <c r="AW219" s="13" t="s">
        <v>34</v>
      </c>
      <c r="AX219" s="13" t="s">
        <v>79</v>
      </c>
      <c r="AY219" s="165" t="s">
        <v>195</v>
      </c>
    </row>
    <row r="220" spans="1:65" s="2" customFormat="1" ht="24.2" customHeight="1">
      <c r="A220" s="35"/>
      <c r="B220" s="145"/>
      <c r="C220" s="146" t="s">
        <v>489</v>
      </c>
      <c r="D220" s="146" t="s">
        <v>197</v>
      </c>
      <c r="E220" s="147" t="s">
        <v>8241</v>
      </c>
      <c r="F220" s="148" t="s">
        <v>8242</v>
      </c>
      <c r="G220" s="149" t="s">
        <v>321</v>
      </c>
      <c r="H220" s="150">
        <v>150</v>
      </c>
      <c r="I220" s="151"/>
      <c r="J220" s="152">
        <f>ROUND(I220*H220,2)</f>
        <v>0</v>
      </c>
      <c r="K220" s="148" t="s">
        <v>201</v>
      </c>
      <c r="L220" s="36"/>
      <c r="M220" s="153" t="s">
        <v>3</v>
      </c>
      <c r="N220" s="154" t="s">
        <v>43</v>
      </c>
      <c r="O220" s="56"/>
      <c r="P220" s="155">
        <f>O220*H220</f>
        <v>0</v>
      </c>
      <c r="Q220" s="155">
        <v>0</v>
      </c>
      <c r="R220" s="155">
        <f>Q220*H220</f>
        <v>0</v>
      </c>
      <c r="S220" s="155">
        <v>0</v>
      </c>
      <c r="T220" s="156">
        <f>S220*H220</f>
        <v>0</v>
      </c>
      <c r="U220" s="35"/>
      <c r="V220" s="35"/>
      <c r="W220" s="35"/>
      <c r="X220" s="35"/>
      <c r="Y220" s="35"/>
      <c r="Z220" s="35"/>
      <c r="AA220" s="35"/>
      <c r="AB220" s="35"/>
      <c r="AC220" s="35"/>
      <c r="AD220" s="35"/>
      <c r="AE220" s="35"/>
      <c r="AR220" s="157" t="s">
        <v>202</v>
      </c>
      <c r="AT220" s="157" t="s">
        <v>197</v>
      </c>
      <c r="AU220" s="157" t="s">
        <v>81</v>
      </c>
      <c r="AY220" s="20" t="s">
        <v>195</v>
      </c>
      <c r="BE220" s="158">
        <f>IF(N220="základní",J220,0)</f>
        <v>0</v>
      </c>
      <c r="BF220" s="158">
        <f>IF(N220="snížená",J220,0)</f>
        <v>0</v>
      </c>
      <c r="BG220" s="158">
        <f>IF(N220="zákl. přenesená",J220,0)</f>
        <v>0</v>
      </c>
      <c r="BH220" s="158">
        <f>IF(N220="sníž. přenesená",J220,0)</f>
        <v>0</v>
      </c>
      <c r="BI220" s="158">
        <f>IF(N220="nulová",J220,0)</f>
        <v>0</v>
      </c>
      <c r="BJ220" s="20" t="s">
        <v>79</v>
      </c>
      <c r="BK220" s="158">
        <f>ROUND(I220*H220,2)</f>
        <v>0</v>
      </c>
      <c r="BL220" s="20" t="s">
        <v>202</v>
      </c>
      <c r="BM220" s="157" t="s">
        <v>8243</v>
      </c>
    </row>
    <row r="221" spans="1:65" s="2" customFormat="1" ht="29.25">
      <c r="A221" s="35"/>
      <c r="B221" s="36"/>
      <c r="C221" s="35"/>
      <c r="D221" s="159" t="s">
        <v>204</v>
      </c>
      <c r="E221" s="35"/>
      <c r="F221" s="160" t="s">
        <v>8244</v>
      </c>
      <c r="G221" s="35"/>
      <c r="H221" s="35"/>
      <c r="I221" s="161"/>
      <c r="J221" s="35"/>
      <c r="K221" s="35"/>
      <c r="L221" s="36"/>
      <c r="M221" s="162"/>
      <c r="N221" s="163"/>
      <c r="O221" s="56"/>
      <c r="P221" s="56"/>
      <c r="Q221" s="56"/>
      <c r="R221" s="56"/>
      <c r="S221" s="56"/>
      <c r="T221" s="57"/>
      <c r="U221" s="35"/>
      <c r="V221" s="35"/>
      <c r="W221" s="35"/>
      <c r="X221" s="35"/>
      <c r="Y221" s="35"/>
      <c r="Z221" s="35"/>
      <c r="AA221" s="35"/>
      <c r="AB221" s="35"/>
      <c r="AC221" s="35"/>
      <c r="AD221" s="35"/>
      <c r="AE221" s="35"/>
      <c r="AT221" s="20" t="s">
        <v>204</v>
      </c>
      <c r="AU221" s="20" t="s">
        <v>81</v>
      </c>
    </row>
    <row r="222" spans="1:65" s="13" customFormat="1">
      <c r="B222" s="164"/>
      <c r="D222" s="159" t="s">
        <v>206</v>
      </c>
      <c r="E222" s="165" t="s">
        <v>3</v>
      </c>
      <c r="F222" s="166" t="s">
        <v>8245</v>
      </c>
      <c r="H222" s="167">
        <v>150</v>
      </c>
      <c r="I222" s="168"/>
      <c r="L222" s="164"/>
      <c r="M222" s="169"/>
      <c r="N222" s="170"/>
      <c r="O222" s="170"/>
      <c r="P222" s="170"/>
      <c r="Q222" s="170"/>
      <c r="R222" s="170"/>
      <c r="S222" s="170"/>
      <c r="T222" s="171"/>
      <c r="AT222" s="165" t="s">
        <v>206</v>
      </c>
      <c r="AU222" s="165" t="s">
        <v>81</v>
      </c>
      <c r="AV222" s="13" t="s">
        <v>81</v>
      </c>
      <c r="AW222" s="13" t="s">
        <v>34</v>
      </c>
      <c r="AX222" s="13" t="s">
        <v>79</v>
      </c>
      <c r="AY222" s="165" t="s">
        <v>195</v>
      </c>
    </row>
    <row r="223" spans="1:65" s="2" customFormat="1" ht="49.15" customHeight="1">
      <c r="A223" s="35"/>
      <c r="B223" s="145"/>
      <c r="C223" s="146" t="s">
        <v>494</v>
      </c>
      <c r="D223" s="146" t="s">
        <v>197</v>
      </c>
      <c r="E223" s="147" t="s">
        <v>8246</v>
      </c>
      <c r="F223" s="148" t="s">
        <v>8247</v>
      </c>
      <c r="G223" s="149" t="s">
        <v>321</v>
      </c>
      <c r="H223" s="150">
        <v>54.3</v>
      </c>
      <c r="I223" s="151"/>
      <c r="J223" s="152">
        <f>ROUND(I223*H223,2)</f>
        <v>0</v>
      </c>
      <c r="K223" s="148" t="s">
        <v>201</v>
      </c>
      <c r="L223" s="36"/>
      <c r="M223" s="153" t="s">
        <v>3</v>
      </c>
      <c r="N223" s="154" t="s">
        <v>43</v>
      </c>
      <c r="O223" s="56"/>
      <c r="P223" s="155">
        <f>O223*H223</f>
        <v>0</v>
      </c>
      <c r="Q223" s="155">
        <v>0.14760999999999999</v>
      </c>
      <c r="R223" s="155">
        <f>Q223*H223</f>
        <v>8.0152229999999989</v>
      </c>
      <c r="S223" s="155">
        <v>0</v>
      </c>
      <c r="T223" s="156">
        <f>S223*H223</f>
        <v>0</v>
      </c>
      <c r="U223" s="35"/>
      <c r="V223" s="35"/>
      <c r="W223" s="35"/>
      <c r="X223" s="35"/>
      <c r="Y223" s="35"/>
      <c r="Z223" s="35"/>
      <c r="AA223" s="35"/>
      <c r="AB223" s="35"/>
      <c r="AC223" s="35"/>
      <c r="AD223" s="35"/>
      <c r="AE223" s="35"/>
      <c r="AR223" s="157" t="s">
        <v>202</v>
      </c>
      <c r="AT223" s="157" t="s">
        <v>197</v>
      </c>
      <c r="AU223" s="157" t="s">
        <v>81</v>
      </c>
      <c r="AY223" s="20" t="s">
        <v>195</v>
      </c>
      <c r="BE223" s="158">
        <f>IF(N223="základní",J223,0)</f>
        <v>0</v>
      </c>
      <c r="BF223" s="158">
        <f>IF(N223="snížená",J223,0)</f>
        <v>0</v>
      </c>
      <c r="BG223" s="158">
        <f>IF(N223="zákl. přenesená",J223,0)</f>
        <v>0</v>
      </c>
      <c r="BH223" s="158">
        <f>IF(N223="sníž. přenesená",J223,0)</f>
        <v>0</v>
      </c>
      <c r="BI223" s="158">
        <f>IF(N223="nulová",J223,0)</f>
        <v>0</v>
      </c>
      <c r="BJ223" s="20" t="s">
        <v>79</v>
      </c>
      <c r="BK223" s="158">
        <f>ROUND(I223*H223,2)</f>
        <v>0</v>
      </c>
      <c r="BL223" s="20" t="s">
        <v>202</v>
      </c>
      <c r="BM223" s="157" t="s">
        <v>8248</v>
      </c>
    </row>
    <row r="224" spans="1:65" s="2" customFormat="1" ht="146.25">
      <c r="A224" s="35"/>
      <c r="B224" s="36"/>
      <c r="C224" s="35"/>
      <c r="D224" s="159" t="s">
        <v>204</v>
      </c>
      <c r="E224" s="35"/>
      <c r="F224" s="160" t="s">
        <v>8249</v>
      </c>
      <c r="G224" s="35"/>
      <c r="H224" s="35"/>
      <c r="I224" s="161"/>
      <c r="J224" s="35"/>
      <c r="K224" s="35"/>
      <c r="L224" s="36"/>
      <c r="M224" s="162"/>
      <c r="N224" s="163"/>
      <c r="O224" s="56"/>
      <c r="P224" s="56"/>
      <c r="Q224" s="56"/>
      <c r="R224" s="56"/>
      <c r="S224" s="56"/>
      <c r="T224" s="57"/>
      <c r="U224" s="35"/>
      <c r="V224" s="35"/>
      <c r="W224" s="35"/>
      <c r="X224" s="35"/>
      <c r="Y224" s="35"/>
      <c r="Z224" s="35"/>
      <c r="AA224" s="35"/>
      <c r="AB224" s="35"/>
      <c r="AC224" s="35"/>
      <c r="AD224" s="35"/>
      <c r="AE224" s="35"/>
      <c r="AT224" s="20" t="s">
        <v>204</v>
      </c>
      <c r="AU224" s="20" t="s">
        <v>81</v>
      </c>
    </row>
    <row r="225" spans="1:65" s="13" customFormat="1">
      <c r="B225" s="164"/>
      <c r="D225" s="159" t="s">
        <v>206</v>
      </c>
      <c r="E225" s="165" t="s">
        <v>3</v>
      </c>
      <c r="F225" s="166" t="s">
        <v>8250</v>
      </c>
      <c r="H225" s="167">
        <v>54.3</v>
      </c>
      <c r="I225" s="168"/>
      <c r="L225" s="164"/>
      <c r="M225" s="169"/>
      <c r="N225" s="170"/>
      <c r="O225" s="170"/>
      <c r="P225" s="170"/>
      <c r="Q225" s="170"/>
      <c r="R225" s="170"/>
      <c r="S225" s="170"/>
      <c r="T225" s="171"/>
      <c r="AT225" s="165" t="s">
        <v>206</v>
      </c>
      <c r="AU225" s="165" t="s">
        <v>81</v>
      </c>
      <c r="AV225" s="13" t="s">
        <v>81</v>
      </c>
      <c r="AW225" s="13" t="s">
        <v>34</v>
      </c>
      <c r="AX225" s="13" t="s">
        <v>79</v>
      </c>
      <c r="AY225" s="165" t="s">
        <v>195</v>
      </c>
    </row>
    <row r="226" spans="1:65" s="2" customFormat="1" ht="14.45" customHeight="1">
      <c r="A226" s="35"/>
      <c r="B226" s="145"/>
      <c r="C226" s="188" t="s">
        <v>501</v>
      </c>
      <c r="D226" s="188" t="s">
        <v>282</v>
      </c>
      <c r="E226" s="189" t="s">
        <v>8251</v>
      </c>
      <c r="F226" s="190" t="s">
        <v>8252</v>
      </c>
      <c r="G226" s="191" t="s">
        <v>321</v>
      </c>
      <c r="H226" s="192">
        <v>56</v>
      </c>
      <c r="I226" s="193"/>
      <c r="J226" s="194">
        <f>ROUND(I226*H226,2)</f>
        <v>0</v>
      </c>
      <c r="K226" s="190" t="s">
        <v>3</v>
      </c>
      <c r="L226" s="195"/>
      <c r="M226" s="196" t="s">
        <v>3</v>
      </c>
      <c r="N226" s="197" t="s">
        <v>43</v>
      </c>
      <c r="O226" s="56"/>
      <c r="P226" s="155">
        <f>O226*H226</f>
        <v>0</v>
      </c>
      <c r="Q226" s="155">
        <v>0.25755</v>
      </c>
      <c r="R226" s="155">
        <f>Q226*H226</f>
        <v>14.422800000000001</v>
      </c>
      <c r="S226" s="155">
        <v>0</v>
      </c>
      <c r="T226" s="156">
        <f>S226*H226</f>
        <v>0</v>
      </c>
      <c r="U226" s="35"/>
      <c r="V226" s="35"/>
      <c r="W226" s="35"/>
      <c r="X226" s="35"/>
      <c r="Y226" s="35"/>
      <c r="Z226" s="35"/>
      <c r="AA226" s="35"/>
      <c r="AB226" s="35"/>
      <c r="AC226" s="35"/>
      <c r="AD226" s="35"/>
      <c r="AE226" s="35"/>
      <c r="AR226" s="157" t="s">
        <v>249</v>
      </c>
      <c r="AT226" s="157" t="s">
        <v>282</v>
      </c>
      <c r="AU226" s="157" t="s">
        <v>81</v>
      </c>
      <c r="AY226" s="20" t="s">
        <v>195</v>
      </c>
      <c r="BE226" s="158">
        <f>IF(N226="základní",J226,0)</f>
        <v>0</v>
      </c>
      <c r="BF226" s="158">
        <f>IF(N226="snížená",J226,0)</f>
        <v>0</v>
      </c>
      <c r="BG226" s="158">
        <f>IF(N226="zákl. přenesená",J226,0)</f>
        <v>0</v>
      </c>
      <c r="BH226" s="158">
        <f>IF(N226="sníž. přenesená",J226,0)</f>
        <v>0</v>
      </c>
      <c r="BI226" s="158">
        <f>IF(N226="nulová",J226,0)</f>
        <v>0</v>
      </c>
      <c r="BJ226" s="20" t="s">
        <v>79</v>
      </c>
      <c r="BK226" s="158">
        <f>ROUND(I226*H226,2)</f>
        <v>0</v>
      </c>
      <c r="BL226" s="20" t="s">
        <v>202</v>
      </c>
      <c r="BM226" s="157" t="s">
        <v>8253</v>
      </c>
    </row>
    <row r="227" spans="1:65" s="2" customFormat="1" ht="62.65" customHeight="1">
      <c r="A227" s="35"/>
      <c r="B227" s="145"/>
      <c r="C227" s="146" t="s">
        <v>508</v>
      </c>
      <c r="D227" s="146" t="s">
        <v>197</v>
      </c>
      <c r="E227" s="147" t="s">
        <v>8254</v>
      </c>
      <c r="F227" s="148" t="s">
        <v>8255</v>
      </c>
      <c r="G227" s="149" t="s">
        <v>300</v>
      </c>
      <c r="H227" s="150">
        <v>2347</v>
      </c>
      <c r="I227" s="151"/>
      <c r="J227" s="152">
        <f>ROUND(I227*H227,2)</f>
        <v>0</v>
      </c>
      <c r="K227" s="148" t="s">
        <v>8075</v>
      </c>
      <c r="L227" s="36"/>
      <c r="M227" s="153" t="s">
        <v>3</v>
      </c>
      <c r="N227" s="154" t="s">
        <v>43</v>
      </c>
      <c r="O227" s="56"/>
      <c r="P227" s="155">
        <f>O227*H227</f>
        <v>0</v>
      </c>
      <c r="Q227" s="155">
        <v>0</v>
      </c>
      <c r="R227" s="155">
        <f>Q227*H227</f>
        <v>0</v>
      </c>
      <c r="S227" s="155">
        <v>0.02</v>
      </c>
      <c r="T227" s="156">
        <f>S227*H227</f>
        <v>46.94</v>
      </c>
      <c r="U227" s="35"/>
      <c r="V227" s="35"/>
      <c r="W227" s="35"/>
      <c r="X227" s="35"/>
      <c r="Y227" s="35"/>
      <c r="Z227" s="35"/>
      <c r="AA227" s="35"/>
      <c r="AB227" s="35"/>
      <c r="AC227" s="35"/>
      <c r="AD227" s="35"/>
      <c r="AE227" s="35"/>
      <c r="AR227" s="157" t="s">
        <v>202</v>
      </c>
      <c r="AT227" s="157" t="s">
        <v>197</v>
      </c>
      <c r="AU227" s="157" t="s">
        <v>81</v>
      </c>
      <c r="AY227" s="20" t="s">
        <v>195</v>
      </c>
      <c r="BE227" s="158">
        <f>IF(N227="základní",J227,0)</f>
        <v>0</v>
      </c>
      <c r="BF227" s="158">
        <f>IF(N227="snížená",J227,0)</f>
        <v>0</v>
      </c>
      <c r="BG227" s="158">
        <f>IF(N227="zákl. přenesená",J227,0)</f>
        <v>0</v>
      </c>
      <c r="BH227" s="158">
        <f>IF(N227="sníž. přenesená",J227,0)</f>
        <v>0</v>
      </c>
      <c r="BI227" s="158">
        <f>IF(N227="nulová",J227,0)</f>
        <v>0</v>
      </c>
      <c r="BJ227" s="20" t="s">
        <v>79</v>
      </c>
      <c r="BK227" s="158">
        <f>ROUND(I227*H227,2)</f>
        <v>0</v>
      </c>
      <c r="BL227" s="20" t="s">
        <v>202</v>
      </c>
      <c r="BM227" s="157" t="s">
        <v>8256</v>
      </c>
    </row>
    <row r="228" spans="1:65" s="2" customFormat="1" ht="97.5">
      <c r="A228" s="35"/>
      <c r="B228" s="36"/>
      <c r="C228" s="35"/>
      <c r="D228" s="159" t="s">
        <v>204</v>
      </c>
      <c r="E228" s="35"/>
      <c r="F228" s="160" t="s">
        <v>8257</v>
      </c>
      <c r="G228" s="35"/>
      <c r="H228" s="35"/>
      <c r="I228" s="161"/>
      <c r="J228" s="35"/>
      <c r="K228" s="35"/>
      <c r="L228" s="36"/>
      <c r="M228" s="162"/>
      <c r="N228" s="163"/>
      <c r="O228" s="56"/>
      <c r="P228" s="56"/>
      <c r="Q228" s="56"/>
      <c r="R228" s="56"/>
      <c r="S228" s="56"/>
      <c r="T228" s="57"/>
      <c r="U228" s="35"/>
      <c r="V228" s="35"/>
      <c r="W228" s="35"/>
      <c r="X228" s="35"/>
      <c r="Y228" s="35"/>
      <c r="Z228" s="35"/>
      <c r="AA228" s="35"/>
      <c r="AB228" s="35"/>
      <c r="AC228" s="35"/>
      <c r="AD228" s="35"/>
      <c r="AE228" s="35"/>
      <c r="AT228" s="20" t="s">
        <v>204</v>
      </c>
      <c r="AU228" s="20" t="s">
        <v>81</v>
      </c>
    </row>
    <row r="229" spans="1:65" s="2" customFormat="1" ht="62.65" customHeight="1">
      <c r="A229" s="35"/>
      <c r="B229" s="145"/>
      <c r="C229" s="146" t="s">
        <v>517</v>
      </c>
      <c r="D229" s="146" t="s">
        <v>197</v>
      </c>
      <c r="E229" s="147" t="s">
        <v>8258</v>
      </c>
      <c r="F229" s="148" t="s">
        <v>8259</v>
      </c>
      <c r="G229" s="149" t="s">
        <v>321</v>
      </c>
      <c r="H229" s="150">
        <v>119.09699999999999</v>
      </c>
      <c r="I229" s="151"/>
      <c r="J229" s="152">
        <f>ROUND(I229*H229,2)</f>
        <v>0</v>
      </c>
      <c r="K229" s="148" t="s">
        <v>201</v>
      </c>
      <c r="L229" s="36"/>
      <c r="M229" s="153" t="s">
        <v>3</v>
      </c>
      <c r="N229" s="154" t="s">
        <v>43</v>
      </c>
      <c r="O229" s="56"/>
      <c r="P229" s="155">
        <f>O229*H229</f>
        <v>0</v>
      </c>
      <c r="Q229" s="155">
        <v>0</v>
      </c>
      <c r="R229" s="155">
        <f>Q229*H229</f>
        <v>0</v>
      </c>
      <c r="S229" s="155">
        <v>0.35</v>
      </c>
      <c r="T229" s="156">
        <f>S229*H229</f>
        <v>41.683949999999996</v>
      </c>
      <c r="U229" s="35"/>
      <c r="V229" s="35"/>
      <c r="W229" s="35"/>
      <c r="X229" s="35"/>
      <c r="Y229" s="35"/>
      <c r="Z229" s="35"/>
      <c r="AA229" s="35"/>
      <c r="AB229" s="35"/>
      <c r="AC229" s="35"/>
      <c r="AD229" s="35"/>
      <c r="AE229" s="35"/>
      <c r="AR229" s="157" t="s">
        <v>202</v>
      </c>
      <c r="AT229" s="157" t="s">
        <v>197</v>
      </c>
      <c r="AU229" s="157" t="s">
        <v>81</v>
      </c>
      <c r="AY229" s="20" t="s">
        <v>195</v>
      </c>
      <c r="BE229" s="158">
        <f>IF(N229="základní",J229,0)</f>
        <v>0</v>
      </c>
      <c r="BF229" s="158">
        <f>IF(N229="snížená",J229,0)</f>
        <v>0</v>
      </c>
      <c r="BG229" s="158">
        <f>IF(N229="zákl. přenesená",J229,0)</f>
        <v>0</v>
      </c>
      <c r="BH229" s="158">
        <f>IF(N229="sníž. přenesená",J229,0)</f>
        <v>0</v>
      </c>
      <c r="BI229" s="158">
        <f>IF(N229="nulová",J229,0)</f>
        <v>0</v>
      </c>
      <c r="BJ229" s="20" t="s">
        <v>79</v>
      </c>
      <c r="BK229" s="158">
        <f>ROUND(I229*H229,2)</f>
        <v>0</v>
      </c>
      <c r="BL229" s="20" t="s">
        <v>202</v>
      </c>
      <c r="BM229" s="157" t="s">
        <v>8260</v>
      </c>
    </row>
    <row r="230" spans="1:65" s="2" customFormat="1" ht="87.75">
      <c r="A230" s="35"/>
      <c r="B230" s="36"/>
      <c r="C230" s="35"/>
      <c r="D230" s="159" t="s">
        <v>204</v>
      </c>
      <c r="E230" s="35"/>
      <c r="F230" s="160" t="s">
        <v>8261</v>
      </c>
      <c r="G230" s="35"/>
      <c r="H230" s="35"/>
      <c r="I230" s="161"/>
      <c r="J230" s="35"/>
      <c r="K230" s="35"/>
      <c r="L230" s="36"/>
      <c r="M230" s="162"/>
      <c r="N230" s="163"/>
      <c r="O230" s="56"/>
      <c r="P230" s="56"/>
      <c r="Q230" s="56"/>
      <c r="R230" s="56"/>
      <c r="S230" s="56"/>
      <c r="T230" s="57"/>
      <c r="U230" s="35"/>
      <c r="V230" s="35"/>
      <c r="W230" s="35"/>
      <c r="X230" s="35"/>
      <c r="Y230" s="35"/>
      <c r="Z230" s="35"/>
      <c r="AA230" s="35"/>
      <c r="AB230" s="35"/>
      <c r="AC230" s="35"/>
      <c r="AD230" s="35"/>
      <c r="AE230" s="35"/>
      <c r="AT230" s="20" t="s">
        <v>204</v>
      </c>
      <c r="AU230" s="20" t="s">
        <v>81</v>
      </c>
    </row>
    <row r="231" spans="1:65" s="13" customFormat="1" ht="22.5">
      <c r="B231" s="164"/>
      <c r="D231" s="159" t="s">
        <v>206</v>
      </c>
      <c r="E231" s="165" t="s">
        <v>3</v>
      </c>
      <c r="F231" s="166" t="s">
        <v>8262</v>
      </c>
      <c r="H231" s="167">
        <v>119.09699999999999</v>
      </c>
      <c r="I231" s="168"/>
      <c r="L231" s="164"/>
      <c r="M231" s="169"/>
      <c r="N231" s="170"/>
      <c r="O231" s="170"/>
      <c r="P231" s="170"/>
      <c r="Q231" s="170"/>
      <c r="R231" s="170"/>
      <c r="S231" s="170"/>
      <c r="T231" s="171"/>
      <c r="AT231" s="165" t="s">
        <v>206</v>
      </c>
      <c r="AU231" s="165" t="s">
        <v>81</v>
      </c>
      <c r="AV231" s="13" t="s">
        <v>81</v>
      </c>
      <c r="AW231" s="13" t="s">
        <v>34</v>
      </c>
      <c r="AX231" s="13" t="s">
        <v>79</v>
      </c>
      <c r="AY231" s="165" t="s">
        <v>195</v>
      </c>
    </row>
    <row r="232" spans="1:65" s="12" customFormat="1" ht="22.9" customHeight="1">
      <c r="B232" s="132"/>
      <c r="D232" s="133" t="s">
        <v>71</v>
      </c>
      <c r="E232" s="143" t="s">
        <v>2341</v>
      </c>
      <c r="F232" s="143" t="s">
        <v>2342</v>
      </c>
      <c r="I232" s="135"/>
      <c r="J232" s="144">
        <f>BK232</f>
        <v>0</v>
      </c>
      <c r="L232" s="132"/>
      <c r="M232" s="137"/>
      <c r="N232" s="138"/>
      <c r="O232" s="138"/>
      <c r="P232" s="139">
        <f>SUM(P233:P250)</f>
        <v>0</v>
      </c>
      <c r="Q232" s="138"/>
      <c r="R232" s="139">
        <f>SUM(R233:R250)</f>
        <v>0</v>
      </c>
      <c r="S232" s="138"/>
      <c r="T232" s="140">
        <f>SUM(T233:T250)</f>
        <v>0</v>
      </c>
      <c r="AR232" s="133" t="s">
        <v>79</v>
      </c>
      <c r="AT232" s="141" t="s">
        <v>71</v>
      </c>
      <c r="AU232" s="141" t="s">
        <v>79</v>
      </c>
      <c r="AY232" s="133" t="s">
        <v>195</v>
      </c>
      <c r="BK232" s="142">
        <f>SUM(BK233:BK250)</f>
        <v>0</v>
      </c>
    </row>
    <row r="233" spans="1:65" s="2" customFormat="1" ht="37.9" customHeight="1">
      <c r="A233" s="35"/>
      <c r="B233" s="145"/>
      <c r="C233" s="146" t="s">
        <v>522</v>
      </c>
      <c r="D233" s="146" t="s">
        <v>197</v>
      </c>
      <c r="E233" s="147" t="s">
        <v>2344</v>
      </c>
      <c r="F233" s="148" t="s">
        <v>2345</v>
      </c>
      <c r="G233" s="149" t="s">
        <v>262</v>
      </c>
      <c r="H233" s="150">
        <v>896.88300000000004</v>
      </c>
      <c r="I233" s="151"/>
      <c r="J233" s="152">
        <f>ROUND(I233*H233,2)</f>
        <v>0</v>
      </c>
      <c r="K233" s="148" t="s">
        <v>201</v>
      </c>
      <c r="L233" s="36"/>
      <c r="M233" s="153" t="s">
        <v>3</v>
      </c>
      <c r="N233" s="154" t="s">
        <v>43</v>
      </c>
      <c r="O233" s="56"/>
      <c r="P233" s="155">
        <f>O233*H233</f>
        <v>0</v>
      </c>
      <c r="Q233" s="155">
        <v>0</v>
      </c>
      <c r="R233" s="155">
        <f>Q233*H233</f>
        <v>0</v>
      </c>
      <c r="S233" s="155">
        <v>0</v>
      </c>
      <c r="T233" s="156">
        <f>S233*H233</f>
        <v>0</v>
      </c>
      <c r="U233" s="35"/>
      <c r="V233" s="35"/>
      <c r="W233" s="35"/>
      <c r="X233" s="35"/>
      <c r="Y233" s="35"/>
      <c r="Z233" s="35"/>
      <c r="AA233" s="35"/>
      <c r="AB233" s="35"/>
      <c r="AC233" s="35"/>
      <c r="AD233" s="35"/>
      <c r="AE233" s="35"/>
      <c r="AR233" s="157" t="s">
        <v>202</v>
      </c>
      <c r="AT233" s="157" t="s">
        <v>197</v>
      </c>
      <c r="AU233" s="157" t="s">
        <v>81</v>
      </c>
      <c r="AY233" s="20" t="s">
        <v>195</v>
      </c>
      <c r="BE233" s="158">
        <f>IF(N233="základní",J233,0)</f>
        <v>0</v>
      </c>
      <c r="BF233" s="158">
        <f>IF(N233="snížená",J233,0)</f>
        <v>0</v>
      </c>
      <c r="BG233" s="158">
        <f>IF(N233="zákl. přenesená",J233,0)</f>
        <v>0</v>
      </c>
      <c r="BH233" s="158">
        <f>IF(N233="sníž. přenesená",J233,0)</f>
        <v>0</v>
      </c>
      <c r="BI233" s="158">
        <f>IF(N233="nulová",J233,0)</f>
        <v>0</v>
      </c>
      <c r="BJ233" s="20" t="s">
        <v>79</v>
      </c>
      <c r="BK233" s="158">
        <f>ROUND(I233*H233,2)</f>
        <v>0</v>
      </c>
      <c r="BL233" s="20" t="s">
        <v>202</v>
      </c>
      <c r="BM233" s="157" t="s">
        <v>8263</v>
      </c>
    </row>
    <row r="234" spans="1:65" s="2" customFormat="1" ht="146.25">
      <c r="A234" s="35"/>
      <c r="B234" s="36"/>
      <c r="C234" s="35"/>
      <c r="D234" s="159" t="s">
        <v>204</v>
      </c>
      <c r="E234" s="35"/>
      <c r="F234" s="160" t="s">
        <v>2347</v>
      </c>
      <c r="G234" s="35"/>
      <c r="H234" s="35"/>
      <c r="I234" s="161"/>
      <c r="J234" s="35"/>
      <c r="K234" s="35"/>
      <c r="L234" s="36"/>
      <c r="M234" s="162"/>
      <c r="N234" s="163"/>
      <c r="O234" s="56"/>
      <c r="P234" s="56"/>
      <c r="Q234" s="56"/>
      <c r="R234" s="56"/>
      <c r="S234" s="56"/>
      <c r="T234" s="57"/>
      <c r="U234" s="35"/>
      <c r="V234" s="35"/>
      <c r="W234" s="35"/>
      <c r="X234" s="35"/>
      <c r="Y234" s="35"/>
      <c r="Z234" s="35"/>
      <c r="AA234" s="35"/>
      <c r="AB234" s="35"/>
      <c r="AC234" s="35"/>
      <c r="AD234" s="35"/>
      <c r="AE234" s="35"/>
      <c r="AT234" s="20" t="s">
        <v>204</v>
      </c>
      <c r="AU234" s="20" t="s">
        <v>81</v>
      </c>
    </row>
    <row r="235" spans="1:65" s="2" customFormat="1" ht="37.9" customHeight="1">
      <c r="A235" s="35"/>
      <c r="B235" s="145"/>
      <c r="C235" s="146" t="s">
        <v>542</v>
      </c>
      <c r="D235" s="146" t="s">
        <v>197</v>
      </c>
      <c r="E235" s="147" t="s">
        <v>2349</v>
      </c>
      <c r="F235" s="148" t="s">
        <v>2350</v>
      </c>
      <c r="G235" s="149" t="s">
        <v>262</v>
      </c>
      <c r="H235" s="150">
        <v>14350.128000000001</v>
      </c>
      <c r="I235" s="151"/>
      <c r="J235" s="152">
        <f>ROUND(I235*H235,2)</f>
        <v>0</v>
      </c>
      <c r="K235" s="148" t="s">
        <v>201</v>
      </c>
      <c r="L235" s="36"/>
      <c r="M235" s="153" t="s">
        <v>3</v>
      </c>
      <c r="N235" s="154" t="s">
        <v>43</v>
      </c>
      <c r="O235" s="56"/>
      <c r="P235" s="155">
        <f>O235*H235</f>
        <v>0</v>
      </c>
      <c r="Q235" s="155">
        <v>0</v>
      </c>
      <c r="R235" s="155">
        <f>Q235*H235</f>
        <v>0</v>
      </c>
      <c r="S235" s="155">
        <v>0</v>
      </c>
      <c r="T235" s="156">
        <f>S235*H235</f>
        <v>0</v>
      </c>
      <c r="U235" s="35"/>
      <c r="V235" s="35"/>
      <c r="W235" s="35"/>
      <c r="X235" s="35"/>
      <c r="Y235" s="35"/>
      <c r="Z235" s="35"/>
      <c r="AA235" s="35"/>
      <c r="AB235" s="35"/>
      <c r="AC235" s="35"/>
      <c r="AD235" s="35"/>
      <c r="AE235" s="35"/>
      <c r="AR235" s="157" t="s">
        <v>202</v>
      </c>
      <c r="AT235" s="157" t="s">
        <v>197</v>
      </c>
      <c r="AU235" s="157" t="s">
        <v>81</v>
      </c>
      <c r="AY235" s="20" t="s">
        <v>195</v>
      </c>
      <c r="BE235" s="158">
        <f>IF(N235="základní",J235,0)</f>
        <v>0</v>
      </c>
      <c r="BF235" s="158">
        <f>IF(N235="snížená",J235,0)</f>
        <v>0</v>
      </c>
      <c r="BG235" s="158">
        <f>IF(N235="zákl. přenesená",J235,0)</f>
        <v>0</v>
      </c>
      <c r="BH235" s="158">
        <f>IF(N235="sníž. přenesená",J235,0)</f>
        <v>0</v>
      </c>
      <c r="BI235" s="158">
        <f>IF(N235="nulová",J235,0)</f>
        <v>0</v>
      </c>
      <c r="BJ235" s="20" t="s">
        <v>79</v>
      </c>
      <c r="BK235" s="158">
        <f>ROUND(I235*H235,2)</f>
        <v>0</v>
      </c>
      <c r="BL235" s="20" t="s">
        <v>202</v>
      </c>
      <c r="BM235" s="157" t="s">
        <v>8264</v>
      </c>
    </row>
    <row r="236" spans="1:65" s="2" customFormat="1" ht="87.75">
      <c r="A236" s="35"/>
      <c r="B236" s="36"/>
      <c r="C236" s="35"/>
      <c r="D236" s="159" t="s">
        <v>204</v>
      </c>
      <c r="E236" s="35"/>
      <c r="F236" s="160" t="s">
        <v>2352</v>
      </c>
      <c r="G236" s="35"/>
      <c r="H236" s="35"/>
      <c r="I236" s="161"/>
      <c r="J236" s="35"/>
      <c r="K236" s="35"/>
      <c r="L236" s="36"/>
      <c r="M236" s="162"/>
      <c r="N236" s="163"/>
      <c r="O236" s="56"/>
      <c r="P236" s="56"/>
      <c r="Q236" s="56"/>
      <c r="R236" s="56"/>
      <c r="S236" s="56"/>
      <c r="T236" s="57"/>
      <c r="U236" s="35"/>
      <c r="V236" s="35"/>
      <c r="W236" s="35"/>
      <c r="X236" s="35"/>
      <c r="Y236" s="35"/>
      <c r="Z236" s="35"/>
      <c r="AA236" s="35"/>
      <c r="AB236" s="35"/>
      <c r="AC236" s="35"/>
      <c r="AD236" s="35"/>
      <c r="AE236" s="35"/>
      <c r="AT236" s="20" t="s">
        <v>204</v>
      </c>
      <c r="AU236" s="20" t="s">
        <v>81</v>
      </c>
    </row>
    <row r="237" spans="1:65" s="13" customFormat="1">
      <c r="B237" s="164"/>
      <c r="D237" s="159" t="s">
        <v>206</v>
      </c>
      <c r="F237" s="166" t="s">
        <v>8265</v>
      </c>
      <c r="H237" s="167">
        <v>14350.128000000001</v>
      </c>
      <c r="I237" s="168"/>
      <c r="L237" s="164"/>
      <c r="M237" s="169"/>
      <c r="N237" s="170"/>
      <c r="O237" s="170"/>
      <c r="P237" s="170"/>
      <c r="Q237" s="170"/>
      <c r="R237" s="170"/>
      <c r="S237" s="170"/>
      <c r="T237" s="171"/>
      <c r="AT237" s="165" t="s">
        <v>206</v>
      </c>
      <c r="AU237" s="165" t="s">
        <v>81</v>
      </c>
      <c r="AV237" s="13" t="s">
        <v>81</v>
      </c>
      <c r="AW237" s="13" t="s">
        <v>4</v>
      </c>
      <c r="AX237" s="13" t="s">
        <v>79</v>
      </c>
      <c r="AY237" s="165" t="s">
        <v>195</v>
      </c>
    </row>
    <row r="238" spans="1:65" s="2" customFormat="1" ht="37.9" customHeight="1">
      <c r="A238" s="35"/>
      <c r="B238" s="145"/>
      <c r="C238" s="146" t="s">
        <v>624</v>
      </c>
      <c r="D238" s="146" t="s">
        <v>197</v>
      </c>
      <c r="E238" s="147" t="s">
        <v>2355</v>
      </c>
      <c r="F238" s="148" t="s">
        <v>2356</v>
      </c>
      <c r="G238" s="149" t="s">
        <v>262</v>
      </c>
      <c r="H238" s="150">
        <v>896.88300000000004</v>
      </c>
      <c r="I238" s="151"/>
      <c r="J238" s="152">
        <f>ROUND(I238*H238,2)</f>
        <v>0</v>
      </c>
      <c r="K238" s="148" t="s">
        <v>201</v>
      </c>
      <c r="L238" s="36"/>
      <c r="M238" s="153" t="s">
        <v>3</v>
      </c>
      <c r="N238" s="154" t="s">
        <v>43</v>
      </c>
      <c r="O238" s="56"/>
      <c r="P238" s="155">
        <f>O238*H238</f>
        <v>0</v>
      </c>
      <c r="Q238" s="155">
        <v>0</v>
      </c>
      <c r="R238" s="155">
        <f>Q238*H238</f>
        <v>0</v>
      </c>
      <c r="S238" s="155">
        <v>0</v>
      </c>
      <c r="T238" s="156">
        <f>S238*H238</f>
        <v>0</v>
      </c>
      <c r="U238" s="35"/>
      <c r="V238" s="35"/>
      <c r="W238" s="35"/>
      <c r="X238" s="35"/>
      <c r="Y238" s="35"/>
      <c r="Z238" s="35"/>
      <c r="AA238" s="35"/>
      <c r="AB238" s="35"/>
      <c r="AC238" s="35"/>
      <c r="AD238" s="35"/>
      <c r="AE238" s="35"/>
      <c r="AR238" s="157" t="s">
        <v>202</v>
      </c>
      <c r="AT238" s="157" t="s">
        <v>197</v>
      </c>
      <c r="AU238" s="157" t="s">
        <v>81</v>
      </c>
      <c r="AY238" s="20" t="s">
        <v>195</v>
      </c>
      <c r="BE238" s="158">
        <f>IF(N238="základní",J238,0)</f>
        <v>0</v>
      </c>
      <c r="BF238" s="158">
        <f>IF(N238="snížená",J238,0)</f>
        <v>0</v>
      </c>
      <c r="BG238" s="158">
        <f>IF(N238="zákl. přenesená",J238,0)</f>
        <v>0</v>
      </c>
      <c r="BH238" s="158">
        <f>IF(N238="sníž. přenesená",J238,0)</f>
        <v>0</v>
      </c>
      <c r="BI238" s="158">
        <f>IF(N238="nulová",J238,0)</f>
        <v>0</v>
      </c>
      <c r="BJ238" s="20" t="s">
        <v>79</v>
      </c>
      <c r="BK238" s="158">
        <f>ROUND(I238*H238,2)</f>
        <v>0</v>
      </c>
      <c r="BL238" s="20" t="s">
        <v>202</v>
      </c>
      <c r="BM238" s="157" t="s">
        <v>8266</v>
      </c>
    </row>
    <row r="239" spans="1:65" s="2" customFormat="1" ht="97.5">
      <c r="A239" s="35"/>
      <c r="B239" s="36"/>
      <c r="C239" s="35"/>
      <c r="D239" s="159" t="s">
        <v>204</v>
      </c>
      <c r="E239" s="35"/>
      <c r="F239" s="160" t="s">
        <v>2358</v>
      </c>
      <c r="G239" s="35"/>
      <c r="H239" s="35"/>
      <c r="I239" s="161"/>
      <c r="J239" s="35"/>
      <c r="K239" s="35"/>
      <c r="L239" s="36"/>
      <c r="M239" s="162"/>
      <c r="N239" s="163"/>
      <c r="O239" s="56"/>
      <c r="P239" s="56"/>
      <c r="Q239" s="56"/>
      <c r="R239" s="56"/>
      <c r="S239" s="56"/>
      <c r="T239" s="57"/>
      <c r="U239" s="35"/>
      <c r="V239" s="35"/>
      <c r="W239" s="35"/>
      <c r="X239" s="35"/>
      <c r="Y239" s="35"/>
      <c r="Z239" s="35"/>
      <c r="AA239" s="35"/>
      <c r="AB239" s="35"/>
      <c r="AC239" s="35"/>
      <c r="AD239" s="35"/>
      <c r="AE239" s="35"/>
      <c r="AT239" s="20" t="s">
        <v>204</v>
      </c>
      <c r="AU239" s="20" t="s">
        <v>81</v>
      </c>
    </row>
    <row r="240" spans="1:65" s="2" customFormat="1" ht="37.9" customHeight="1">
      <c r="A240" s="35"/>
      <c r="B240" s="145"/>
      <c r="C240" s="146" t="s">
        <v>701</v>
      </c>
      <c r="D240" s="146" t="s">
        <v>197</v>
      </c>
      <c r="E240" s="147" t="s">
        <v>8267</v>
      </c>
      <c r="F240" s="148" t="s">
        <v>8268</v>
      </c>
      <c r="G240" s="149" t="s">
        <v>262</v>
      </c>
      <c r="H240" s="150">
        <v>68.087000000000003</v>
      </c>
      <c r="I240" s="151"/>
      <c r="J240" s="152">
        <f>ROUND(I240*H240,2)</f>
        <v>0</v>
      </c>
      <c r="K240" s="148" t="s">
        <v>201</v>
      </c>
      <c r="L240" s="36"/>
      <c r="M240" s="153" t="s">
        <v>3</v>
      </c>
      <c r="N240" s="154" t="s">
        <v>43</v>
      </c>
      <c r="O240" s="56"/>
      <c r="P240" s="155">
        <f>O240*H240</f>
        <v>0</v>
      </c>
      <c r="Q240" s="155">
        <v>0</v>
      </c>
      <c r="R240" s="155">
        <f>Q240*H240</f>
        <v>0</v>
      </c>
      <c r="S240" s="155">
        <v>0</v>
      </c>
      <c r="T240" s="156">
        <f>S240*H240</f>
        <v>0</v>
      </c>
      <c r="U240" s="35"/>
      <c r="V240" s="35"/>
      <c r="W240" s="35"/>
      <c r="X240" s="35"/>
      <c r="Y240" s="35"/>
      <c r="Z240" s="35"/>
      <c r="AA240" s="35"/>
      <c r="AB240" s="35"/>
      <c r="AC240" s="35"/>
      <c r="AD240" s="35"/>
      <c r="AE240" s="35"/>
      <c r="AR240" s="157" t="s">
        <v>202</v>
      </c>
      <c r="AT240" s="157" t="s">
        <v>197</v>
      </c>
      <c r="AU240" s="157" t="s">
        <v>81</v>
      </c>
      <c r="AY240" s="20" t="s">
        <v>195</v>
      </c>
      <c r="BE240" s="158">
        <f>IF(N240="základní",J240,0)</f>
        <v>0</v>
      </c>
      <c r="BF240" s="158">
        <f>IF(N240="snížená",J240,0)</f>
        <v>0</v>
      </c>
      <c r="BG240" s="158">
        <f>IF(N240="zákl. přenesená",J240,0)</f>
        <v>0</v>
      </c>
      <c r="BH240" s="158">
        <f>IF(N240="sníž. přenesená",J240,0)</f>
        <v>0</v>
      </c>
      <c r="BI240" s="158">
        <f>IF(N240="nulová",J240,0)</f>
        <v>0</v>
      </c>
      <c r="BJ240" s="20" t="s">
        <v>79</v>
      </c>
      <c r="BK240" s="158">
        <f>ROUND(I240*H240,2)</f>
        <v>0</v>
      </c>
      <c r="BL240" s="20" t="s">
        <v>202</v>
      </c>
      <c r="BM240" s="157" t="s">
        <v>8269</v>
      </c>
    </row>
    <row r="241" spans="1:65" s="2" customFormat="1" ht="97.5">
      <c r="A241" s="35"/>
      <c r="B241" s="36"/>
      <c r="C241" s="35"/>
      <c r="D241" s="159" t="s">
        <v>204</v>
      </c>
      <c r="E241" s="35"/>
      <c r="F241" s="160" t="s">
        <v>2363</v>
      </c>
      <c r="G241" s="35"/>
      <c r="H241" s="35"/>
      <c r="I241" s="161"/>
      <c r="J241" s="35"/>
      <c r="K241" s="35"/>
      <c r="L241" s="36"/>
      <c r="M241" s="162"/>
      <c r="N241" s="163"/>
      <c r="O241" s="56"/>
      <c r="P241" s="56"/>
      <c r="Q241" s="56"/>
      <c r="R241" s="56"/>
      <c r="S241" s="56"/>
      <c r="T241" s="57"/>
      <c r="U241" s="35"/>
      <c r="V241" s="35"/>
      <c r="W241" s="35"/>
      <c r="X241" s="35"/>
      <c r="Y241" s="35"/>
      <c r="Z241" s="35"/>
      <c r="AA241" s="35"/>
      <c r="AB241" s="35"/>
      <c r="AC241" s="35"/>
      <c r="AD241" s="35"/>
      <c r="AE241" s="35"/>
      <c r="AT241" s="20" t="s">
        <v>204</v>
      </c>
      <c r="AU241" s="20" t="s">
        <v>81</v>
      </c>
    </row>
    <row r="242" spans="1:65" s="13" customFormat="1">
      <c r="B242" s="164"/>
      <c r="D242" s="159" t="s">
        <v>206</v>
      </c>
      <c r="E242" s="165" t="s">
        <v>3</v>
      </c>
      <c r="F242" s="166" t="s">
        <v>8270</v>
      </c>
      <c r="H242" s="167">
        <v>68.087000000000003</v>
      </c>
      <c r="I242" s="168"/>
      <c r="L242" s="164"/>
      <c r="M242" s="169"/>
      <c r="N242" s="170"/>
      <c r="O242" s="170"/>
      <c r="P242" s="170"/>
      <c r="Q242" s="170"/>
      <c r="R242" s="170"/>
      <c r="S242" s="170"/>
      <c r="T242" s="171"/>
      <c r="AT242" s="165" t="s">
        <v>206</v>
      </c>
      <c r="AU242" s="165" t="s">
        <v>81</v>
      </c>
      <c r="AV242" s="13" t="s">
        <v>81</v>
      </c>
      <c r="AW242" s="13" t="s">
        <v>34</v>
      </c>
      <c r="AX242" s="13" t="s">
        <v>79</v>
      </c>
      <c r="AY242" s="165" t="s">
        <v>195</v>
      </c>
    </row>
    <row r="243" spans="1:65" s="2" customFormat="1" ht="37.9" customHeight="1">
      <c r="A243" s="35"/>
      <c r="B243" s="145"/>
      <c r="C243" s="146" t="s">
        <v>705</v>
      </c>
      <c r="D243" s="146" t="s">
        <v>197</v>
      </c>
      <c r="E243" s="147" t="s">
        <v>8271</v>
      </c>
      <c r="F243" s="148" t="s">
        <v>8272</v>
      </c>
      <c r="G243" s="149" t="s">
        <v>262</v>
      </c>
      <c r="H243" s="150">
        <v>74.44</v>
      </c>
      <c r="I243" s="151"/>
      <c r="J243" s="152">
        <f>ROUND(I243*H243,2)</f>
        <v>0</v>
      </c>
      <c r="K243" s="148" t="s">
        <v>201</v>
      </c>
      <c r="L243" s="36"/>
      <c r="M243" s="153" t="s">
        <v>3</v>
      </c>
      <c r="N243" s="154" t="s">
        <v>43</v>
      </c>
      <c r="O243" s="56"/>
      <c r="P243" s="155">
        <f>O243*H243</f>
        <v>0</v>
      </c>
      <c r="Q243" s="155">
        <v>0</v>
      </c>
      <c r="R243" s="155">
        <f>Q243*H243</f>
        <v>0</v>
      </c>
      <c r="S243" s="155">
        <v>0</v>
      </c>
      <c r="T243" s="156">
        <f>S243*H243</f>
        <v>0</v>
      </c>
      <c r="U243" s="35"/>
      <c r="V243" s="35"/>
      <c r="W243" s="35"/>
      <c r="X243" s="35"/>
      <c r="Y243" s="35"/>
      <c r="Z243" s="35"/>
      <c r="AA243" s="35"/>
      <c r="AB243" s="35"/>
      <c r="AC243" s="35"/>
      <c r="AD243" s="35"/>
      <c r="AE243" s="35"/>
      <c r="AR243" s="157" t="s">
        <v>202</v>
      </c>
      <c r="AT243" s="157" t="s">
        <v>197</v>
      </c>
      <c r="AU243" s="157" t="s">
        <v>81</v>
      </c>
      <c r="AY243" s="20" t="s">
        <v>195</v>
      </c>
      <c r="BE243" s="158">
        <f>IF(N243="základní",J243,0)</f>
        <v>0</v>
      </c>
      <c r="BF243" s="158">
        <f>IF(N243="snížená",J243,0)</f>
        <v>0</v>
      </c>
      <c r="BG243" s="158">
        <f>IF(N243="zákl. přenesená",J243,0)</f>
        <v>0</v>
      </c>
      <c r="BH243" s="158">
        <f>IF(N243="sníž. přenesená",J243,0)</f>
        <v>0</v>
      </c>
      <c r="BI243" s="158">
        <f>IF(N243="nulová",J243,0)</f>
        <v>0</v>
      </c>
      <c r="BJ243" s="20" t="s">
        <v>79</v>
      </c>
      <c r="BK243" s="158">
        <f>ROUND(I243*H243,2)</f>
        <v>0</v>
      </c>
      <c r="BL243" s="20" t="s">
        <v>202</v>
      </c>
      <c r="BM243" s="157" t="s">
        <v>8273</v>
      </c>
    </row>
    <row r="244" spans="1:65" s="2" customFormat="1" ht="97.5">
      <c r="A244" s="35"/>
      <c r="B244" s="36"/>
      <c r="C244" s="35"/>
      <c r="D244" s="159" t="s">
        <v>204</v>
      </c>
      <c r="E244" s="35"/>
      <c r="F244" s="160" t="s">
        <v>2363</v>
      </c>
      <c r="G244" s="35"/>
      <c r="H244" s="35"/>
      <c r="I244" s="161"/>
      <c r="J244" s="35"/>
      <c r="K244" s="35"/>
      <c r="L244" s="36"/>
      <c r="M244" s="162"/>
      <c r="N244" s="163"/>
      <c r="O244" s="56"/>
      <c r="P244" s="56"/>
      <c r="Q244" s="56"/>
      <c r="R244" s="56"/>
      <c r="S244" s="56"/>
      <c r="T244" s="57"/>
      <c r="U244" s="35"/>
      <c r="V244" s="35"/>
      <c r="W244" s="35"/>
      <c r="X244" s="35"/>
      <c r="Y244" s="35"/>
      <c r="Z244" s="35"/>
      <c r="AA244" s="35"/>
      <c r="AB244" s="35"/>
      <c r="AC244" s="35"/>
      <c r="AD244" s="35"/>
      <c r="AE244" s="35"/>
      <c r="AT244" s="20" t="s">
        <v>204</v>
      </c>
      <c r="AU244" s="20" t="s">
        <v>81</v>
      </c>
    </row>
    <row r="245" spans="1:65" s="13" customFormat="1">
      <c r="B245" s="164"/>
      <c r="D245" s="159" t="s">
        <v>206</v>
      </c>
      <c r="E245" s="165" t="s">
        <v>3</v>
      </c>
      <c r="F245" s="166" t="s">
        <v>8274</v>
      </c>
      <c r="H245" s="167">
        <v>74.44</v>
      </c>
      <c r="I245" s="168"/>
      <c r="L245" s="164"/>
      <c r="M245" s="169"/>
      <c r="N245" s="170"/>
      <c r="O245" s="170"/>
      <c r="P245" s="170"/>
      <c r="Q245" s="170"/>
      <c r="R245" s="170"/>
      <c r="S245" s="170"/>
      <c r="T245" s="171"/>
      <c r="AT245" s="165" t="s">
        <v>206</v>
      </c>
      <c r="AU245" s="165" t="s">
        <v>81</v>
      </c>
      <c r="AV245" s="13" t="s">
        <v>81</v>
      </c>
      <c r="AW245" s="13" t="s">
        <v>34</v>
      </c>
      <c r="AX245" s="13" t="s">
        <v>79</v>
      </c>
      <c r="AY245" s="165" t="s">
        <v>195</v>
      </c>
    </row>
    <row r="246" spans="1:65" s="2" customFormat="1" ht="37.9" customHeight="1">
      <c r="A246" s="35"/>
      <c r="B246" s="145"/>
      <c r="C246" s="146" t="s">
        <v>714</v>
      </c>
      <c r="D246" s="146" t="s">
        <v>197</v>
      </c>
      <c r="E246" s="147" t="s">
        <v>8275</v>
      </c>
      <c r="F246" s="148" t="s">
        <v>8276</v>
      </c>
      <c r="G246" s="149" t="s">
        <v>262</v>
      </c>
      <c r="H246" s="150">
        <v>71.849000000000004</v>
      </c>
      <c r="I246" s="151"/>
      <c r="J246" s="152">
        <f>ROUND(I246*H246,2)</f>
        <v>0</v>
      </c>
      <c r="K246" s="148" t="s">
        <v>201</v>
      </c>
      <c r="L246" s="36"/>
      <c r="M246" s="153" t="s">
        <v>3</v>
      </c>
      <c r="N246" s="154" t="s">
        <v>43</v>
      </c>
      <c r="O246" s="56"/>
      <c r="P246" s="155">
        <f>O246*H246</f>
        <v>0</v>
      </c>
      <c r="Q246" s="155">
        <v>0</v>
      </c>
      <c r="R246" s="155">
        <f>Q246*H246</f>
        <v>0</v>
      </c>
      <c r="S246" s="155">
        <v>0</v>
      </c>
      <c r="T246" s="156">
        <f>S246*H246</f>
        <v>0</v>
      </c>
      <c r="U246" s="35"/>
      <c r="V246" s="35"/>
      <c r="W246" s="35"/>
      <c r="X246" s="35"/>
      <c r="Y246" s="35"/>
      <c r="Z246" s="35"/>
      <c r="AA246" s="35"/>
      <c r="AB246" s="35"/>
      <c r="AC246" s="35"/>
      <c r="AD246" s="35"/>
      <c r="AE246" s="35"/>
      <c r="AR246" s="157" t="s">
        <v>202</v>
      </c>
      <c r="AT246" s="157" t="s">
        <v>197</v>
      </c>
      <c r="AU246" s="157" t="s">
        <v>81</v>
      </c>
      <c r="AY246" s="20" t="s">
        <v>195</v>
      </c>
      <c r="BE246" s="158">
        <f>IF(N246="základní",J246,0)</f>
        <v>0</v>
      </c>
      <c r="BF246" s="158">
        <f>IF(N246="snížená",J246,0)</f>
        <v>0</v>
      </c>
      <c r="BG246" s="158">
        <f>IF(N246="zákl. přenesená",J246,0)</f>
        <v>0</v>
      </c>
      <c r="BH246" s="158">
        <f>IF(N246="sníž. přenesená",J246,0)</f>
        <v>0</v>
      </c>
      <c r="BI246" s="158">
        <f>IF(N246="nulová",J246,0)</f>
        <v>0</v>
      </c>
      <c r="BJ246" s="20" t="s">
        <v>79</v>
      </c>
      <c r="BK246" s="158">
        <f>ROUND(I246*H246,2)</f>
        <v>0</v>
      </c>
      <c r="BL246" s="20" t="s">
        <v>202</v>
      </c>
      <c r="BM246" s="157" t="s">
        <v>8277</v>
      </c>
    </row>
    <row r="247" spans="1:65" s="2" customFormat="1" ht="97.5">
      <c r="A247" s="35"/>
      <c r="B247" s="36"/>
      <c r="C247" s="35"/>
      <c r="D247" s="159" t="s">
        <v>204</v>
      </c>
      <c r="E247" s="35"/>
      <c r="F247" s="160" t="s">
        <v>2363</v>
      </c>
      <c r="G247" s="35"/>
      <c r="H247" s="35"/>
      <c r="I247" s="161"/>
      <c r="J247" s="35"/>
      <c r="K247" s="35"/>
      <c r="L247" s="36"/>
      <c r="M247" s="162"/>
      <c r="N247" s="163"/>
      <c r="O247" s="56"/>
      <c r="P247" s="56"/>
      <c r="Q247" s="56"/>
      <c r="R247" s="56"/>
      <c r="S247" s="56"/>
      <c r="T247" s="57"/>
      <c r="U247" s="35"/>
      <c r="V247" s="35"/>
      <c r="W247" s="35"/>
      <c r="X247" s="35"/>
      <c r="Y247" s="35"/>
      <c r="Z247" s="35"/>
      <c r="AA247" s="35"/>
      <c r="AB247" s="35"/>
      <c r="AC247" s="35"/>
      <c r="AD247" s="35"/>
      <c r="AE247" s="35"/>
      <c r="AT247" s="20" t="s">
        <v>204</v>
      </c>
      <c r="AU247" s="20" t="s">
        <v>81</v>
      </c>
    </row>
    <row r="248" spans="1:65" s="13" customFormat="1">
      <c r="B248" s="164"/>
      <c r="D248" s="159" t="s">
        <v>206</v>
      </c>
      <c r="E248" s="165" t="s">
        <v>3</v>
      </c>
      <c r="F248" s="166" t="s">
        <v>8278</v>
      </c>
      <c r="H248" s="167">
        <v>71.849000000000004</v>
      </c>
      <c r="I248" s="168"/>
      <c r="L248" s="164"/>
      <c r="M248" s="169"/>
      <c r="N248" s="170"/>
      <c r="O248" s="170"/>
      <c r="P248" s="170"/>
      <c r="Q248" s="170"/>
      <c r="R248" s="170"/>
      <c r="S248" s="170"/>
      <c r="T248" s="171"/>
      <c r="AT248" s="165" t="s">
        <v>206</v>
      </c>
      <c r="AU248" s="165" t="s">
        <v>81</v>
      </c>
      <c r="AV248" s="13" t="s">
        <v>81</v>
      </c>
      <c r="AW248" s="13" t="s">
        <v>34</v>
      </c>
      <c r="AX248" s="13" t="s">
        <v>79</v>
      </c>
      <c r="AY248" s="165" t="s">
        <v>195</v>
      </c>
    </row>
    <row r="249" spans="1:65" s="2" customFormat="1" ht="37.9" customHeight="1">
      <c r="A249" s="35"/>
      <c r="B249" s="145"/>
      <c r="C249" s="146" t="s">
        <v>718</v>
      </c>
      <c r="D249" s="146" t="s">
        <v>197</v>
      </c>
      <c r="E249" s="147" t="s">
        <v>8279</v>
      </c>
      <c r="F249" s="148" t="s">
        <v>8280</v>
      </c>
      <c r="G249" s="149" t="s">
        <v>262</v>
      </c>
      <c r="H249" s="150">
        <v>1.8779999999999999</v>
      </c>
      <c r="I249" s="151"/>
      <c r="J249" s="152">
        <f>ROUND(I249*H249,2)</f>
        <v>0</v>
      </c>
      <c r="K249" s="148" t="s">
        <v>8075</v>
      </c>
      <c r="L249" s="36"/>
      <c r="M249" s="153" t="s">
        <v>3</v>
      </c>
      <c r="N249" s="154" t="s">
        <v>43</v>
      </c>
      <c r="O249" s="56"/>
      <c r="P249" s="155">
        <f>O249*H249</f>
        <v>0</v>
      </c>
      <c r="Q249" s="155">
        <v>0</v>
      </c>
      <c r="R249" s="155">
        <f>Q249*H249</f>
        <v>0</v>
      </c>
      <c r="S249" s="155">
        <v>0</v>
      </c>
      <c r="T249" s="156">
        <f>S249*H249</f>
        <v>0</v>
      </c>
      <c r="U249" s="35"/>
      <c r="V249" s="35"/>
      <c r="W249" s="35"/>
      <c r="X249" s="35"/>
      <c r="Y249" s="35"/>
      <c r="Z249" s="35"/>
      <c r="AA249" s="35"/>
      <c r="AB249" s="35"/>
      <c r="AC249" s="35"/>
      <c r="AD249" s="35"/>
      <c r="AE249" s="35"/>
      <c r="AR249" s="157" t="s">
        <v>202</v>
      </c>
      <c r="AT249" s="157" t="s">
        <v>197</v>
      </c>
      <c r="AU249" s="157" t="s">
        <v>81</v>
      </c>
      <c r="AY249" s="20" t="s">
        <v>195</v>
      </c>
      <c r="BE249" s="158">
        <f>IF(N249="základní",J249,0)</f>
        <v>0</v>
      </c>
      <c r="BF249" s="158">
        <f>IF(N249="snížená",J249,0)</f>
        <v>0</v>
      </c>
      <c r="BG249" s="158">
        <f>IF(N249="zákl. přenesená",J249,0)</f>
        <v>0</v>
      </c>
      <c r="BH249" s="158">
        <f>IF(N249="sníž. přenesená",J249,0)</f>
        <v>0</v>
      </c>
      <c r="BI249" s="158">
        <f>IF(N249="nulová",J249,0)</f>
        <v>0</v>
      </c>
      <c r="BJ249" s="20" t="s">
        <v>79</v>
      </c>
      <c r="BK249" s="158">
        <f>ROUND(I249*H249,2)</f>
        <v>0</v>
      </c>
      <c r="BL249" s="20" t="s">
        <v>202</v>
      </c>
      <c r="BM249" s="157" t="s">
        <v>8281</v>
      </c>
    </row>
    <row r="250" spans="1:65" s="2" customFormat="1" ht="97.5">
      <c r="A250" s="35"/>
      <c r="B250" s="36"/>
      <c r="C250" s="35"/>
      <c r="D250" s="159" t="s">
        <v>204</v>
      </c>
      <c r="E250" s="35"/>
      <c r="F250" s="160" t="s">
        <v>2363</v>
      </c>
      <c r="G250" s="35"/>
      <c r="H250" s="35"/>
      <c r="I250" s="161"/>
      <c r="J250" s="35"/>
      <c r="K250" s="35"/>
      <c r="L250" s="36"/>
      <c r="M250" s="162"/>
      <c r="N250" s="163"/>
      <c r="O250" s="56"/>
      <c r="P250" s="56"/>
      <c r="Q250" s="56"/>
      <c r="R250" s="56"/>
      <c r="S250" s="56"/>
      <c r="T250" s="57"/>
      <c r="U250" s="35"/>
      <c r="V250" s="35"/>
      <c r="W250" s="35"/>
      <c r="X250" s="35"/>
      <c r="Y250" s="35"/>
      <c r="Z250" s="35"/>
      <c r="AA250" s="35"/>
      <c r="AB250" s="35"/>
      <c r="AC250" s="35"/>
      <c r="AD250" s="35"/>
      <c r="AE250" s="35"/>
      <c r="AT250" s="20" t="s">
        <v>204</v>
      </c>
      <c r="AU250" s="20" t="s">
        <v>81</v>
      </c>
    </row>
    <row r="251" spans="1:65" s="12" customFormat="1" ht="22.9" customHeight="1">
      <c r="B251" s="132"/>
      <c r="D251" s="133" t="s">
        <v>71</v>
      </c>
      <c r="E251" s="143" t="s">
        <v>2396</v>
      </c>
      <c r="F251" s="143" t="s">
        <v>2397</v>
      </c>
      <c r="I251" s="135"/>
      <c r="J251" s="144">
        <f>BK251</f>
        <v>0</v>
      </c>
      <c r="L251" s="132"/>
      <c r="M251" s="137"/>
      <c r="N251" s="138"/>
      <c r="O251" s="138"/>
      <c r="P251" s="139">
        <f>P252</f>
        <v>0</v>
      </c>
      <c r="Q251" s="138"/>
      <c r="R251" s="139">
        <f>R252</f>
        <v>0</v>
      </c>
      <c r="S251" s="138"/>
      <c r="T251" s="140">
        <f>T252</f>
        <v>0</v>
      </c>
      <c r="AR251" s="133" t="s">
        <v>79</v>
      </c>
      <c r="AT251" s="141" t="s">
        <v>71</v>
      </c>
      <c r="AU251" s="141" t="s">
        <v>79</v>
      </c>
      <c r="AY251" s="133" t="s">
        <v>195</v>
      </c>
      <c r="BK251" s="142">
        <f>BK252</f>
        <v>0</v>
      </c>
    </row>
    <row r="252" spans="1:65" s="2" customFormat="1" ht="37.9" customHeight="1">
      <c r="A252" s="35"/>
      <c r="B252" s="145"/>
      <c r="C252" s="146" t="s">
        <v>725</v>
      </c>
      <c r="D252" s="146" t="s">
        <v>197</v>
      </c>
      <c r="E252" s="147" t="s">
        <v>8282</v>
      </c>
      <c r="F252" s="148" t="s">
        <v>8283</v>
      </c>
      <c r="G252" s="149" t="s">
        <v>262</v>
      </c>
      <c r="H252" s="150">
        <v>283.21100000000001</v>
      </c>
      <c r="I252" s="151"/>
      <c r="J252" s="152">
        <f>ROUND(I252*H252,2)</f>
        <v>0</v>
      </c>
      <c r="K252" s="148" t="s">
        <v>201</v>
      </c>
      <c r="L252" s="36"/>
      <c r="M252" s="203" t="s">
        <v>3</v>
      </c>
      <c r="N252" s="204" t="s">
        <v>43</v>
      </c>
      <c r="O252" s="205"/>
      <c r="P252" s="206">
        <f>O252*H252</f>
        <v>0</v>
      </c>
      <c r="Q252" s="206">
        <v>0</v>
      </c>
      <c r="R252" s="206">
        <f>Q252*H252</f>
        <v>0</v>
      </c>
      <c r="S252" s="206">
        <v>0</v>
      </c>
      <c r="T252" s="207">
        <f>S252*H252</f>
        <v>0</v>
      </c>
      <c r="U252" s="35"/>
      <c r="V252" s="35"/>
      <c r="W252" s="35"/>
      <c r="X252" s="35"/>
      <c r="Y252" s="35"/>
      <c r="Z252" s="35"/>
      <c r="AA252" s="35"/>
      <c r="AB252" s="35"/>
      <c r="AC252" s="35"/>
      <c r="AD252" s="35"/>
      <c r="AE252" s="35"/>
      <c r="AR252" s="157" t="s">
        <v>202</v>
      </c>
      <c r="AT252" s="157" t="s">
        <v>197</v>
      </c>
      <c r="AU252" s="157" t="s">
        <v>81</v>
      </c>
      <c r="AY252" s="20" t="s">
        <v>195</v>
      </c>
      <c r="BE252" s="158">
        <f>IF(N252="základní",J252,0)</f>
        <v>0</v>
      </c>
      <c r="BF252" s="158">
        <f>IF(N252="snížená",J252,0)</f>
        <v>0</v>
      </c>
      <c r="BG252" s="158">
        <f>IF(N252="zákl. přenesená",J252,0)</f>
        <v>0</v>
      </c>
      <c r="BH252" s="158">
        <f>IF(N252="sníž. přenesená",J252,0)</f>
        <v>0</v>
      </c>
      <c r="BI252" s="158">
        <f>IF(N252="nulová",J252,0)</f>
        <v>0</v>
      </c>
      <c r="BJ252" s="20" t="s">
        <v>79</v>
      </c>
      <c r="BK252" s="158">
        <f>ROUND(I252*H252,2)</f>
        <v>0</v>
      </c>
      <c r="BL252" s="20" t="s">
        <v>202</v>
      </c>
      <c r="BM252" s="157" t="s">
        <v>8284</v>
      </c>
    </row>
    <row r="253" spans="1:65" s="2" customFormat="1" ht="6.95" customHeight="1">
      <c r="A253" s="35"/>
      <c r="B253" s="45"/>
      <c r="C253" s="46"/>
      <c r="D253" s="46"/>
      <c r="E253" s="46"/>
      <c r="F253" s="46"/>
      <c r="G253" s="46"/>
      <c r="H253" s="46"/>
      <c r="I253" s="46"/>
      <c r="J253" s="46"/>
      <c r="K253" s="46"/>
      <c r="L253" s="36"/>
      <c r="M253" s="35"/>
      <c r="O253" s="35"/>
      <c r="P253" s="35"/>
      <c r="Q253" s="35"/>
      <c r="R253" s="35"/>
      <c r="S253" s="35"/>
      <c r="T253" s="35"/>
      <c r="U253" s="35"/>
      <c r="V253" s="35"/>
      <c r="W253" s="35"/>
      <c r="X253" s="35"/>
      <c r="Y253" s="35"/>
      <c r="Z253" s="35"/>
      <c r="AA253" s="35"/>
      <c r="AB253" s="35"/>
      <c r="AC253" s="35"/>
      <c r="AD253" s="35"/>
      <c r="AE253" s="35"/>
    </row>
  </sheetData>
  <autoFilter ref="C91:K252"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132</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1" customFormat="1" ht="12" customHeight="1">
      <c r="B8" s="23"/>
      <c r="D8" s="30" t="s">
        <v>137</v>
      </c>
      <c r="L8" s="23"/>
    </row>
    <row r="9" spans="1:46" s="2" customFormat="1" ht="16.5" customHeight="1">
      <c r="A9" s="35"/>
      <c r="B9" s="36"/>
      <c r="C9" s="35"/>
      <c r="D9" s="35"/>
      <c r="E9" s="352" t="s">
        <v>8043</v>
      </c>
      <c r="F9" s="351"/>
      <c r="G9" s="351"/>
      <c r="H9" s="351"/>
      <c r="I9" s="35"/>
      <c r="J9" s="35"/>
      <c r="K9" s="35"/>
      <c r="L9" s="97"/>
      <c r="S9" s="35"/>
      <c r="T9" s="35"/>
      <c r="U9" s="35"/>
      <c r="V9" s="35"/>
      <c r="W9" s="35"/>
      <c r="X9" s="35"/>
      <c r="Y9" s="35"/>
      <c r="Z9" s="35"/>
      <c r="AA9" s="35"/>
      <c r="AB9" s="35"/>
      <c r="AC9" s="35"/>
      <c r="AD9" s="35"/>
      <c r="AE9" s="35"/>
    </row>
    <row r="10" spans="1:46" s="2" customFormat="1" ht="12" customHeight="1">
      <c r="A10" s="35"/>
      <c r="B10" s="36"/>
      <c r="C10" s="35"/>
      <c r="D10" s="30" t="s">
        <v>139</v>
      </c>
      <c r="E10" s="35"/>
      <c r="F10" s="35"/>
      <c r="G10" s="35"/>
      <c r="H10" s="35"/>
      <c r="I10" s="35"/>
      <c r="J10" s="35"/>
      <c r="K10" s="35"/>
      <c r="L10" s="97"/>
      <c r="S10" s="35"/>
      <c r="T10" s="35"/>
      <c r="U10" s="35"/>
      <c r="V10" s="35"/>
      <c r="W10" s="35"/>
      <c r="X10" s="35"/>
      <c r="Y10" s="35"/>
      <c r="Z10" s="35"/>
      <c r="AA10" s="35"/>
      <c r="AB10" s="35"/>
      <c r="AC10" s="35"/>
      <c r="AD10" s="35"/>
      <c r="AE10" s="35"/>
    </row>
    <row r="11" spans="1:46" s="2" customFormat="1" ht="16.5" customHeight="1">
      <c r="A11" s="35"/>
      <c r="B11" s="36"/>
      <c r="C11" s="35"/>
      <c r="D11" s="35"/>
      <c r="E11" s="347" t="s">
        <v>8285</v>
      </c>
      <c r="F11" s="351"/>
      <c r="G11" s="351"/>
      <c r="H11" s="351"/>
      <c r="I11" s="35"/>
      <c r="J11" s="35"/>
      <c r="K11" s="35"/>
      <c r="L11" s="97"/>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97"/>
      <c r="S12" s="35"/>
      <c r="T12" s="35"/>
      <c r="U12" s="35"/>
      <c r="V12" s="35"/>
      <c r="W12" s="35"/>
      <c r="X12" s="35"/>
      <c r="Y12" s="35"/>
      <c r="Z12" s="35"/>
      <c r="AA12" s="35"/>
      <c r="AB12" s="35"/>
      <c r="AC12" s="35"/>
      <c r="AD12" s="35"/>
      <c r="AE12" s="35"/>
    </row>
    <row r="13" spans="1:46" s="2" customFormat="1" ht="12" customHeight="1">
      <c r="A13" s="35"/>
      <c r="B13" s="36"/>
      <c r="C13" s="35"/>
      <c r="D13" s="30" t="s">
        <v>19</v>
      </c>
      <c r="E13" s="35"/>
      <c r="F13" s="28" t="s">
        <v>3</v>
      </c>
      <c r="G13" s="35"/>
      <c r="H13" s="35"/>
      <c r="I13" s="30" t="s">
        <v>21</v>
      </c>
      <c r="J13" s="28" t="s">
        <v>3</v>
      </c>
      <c r="K13" s="35"/>
      <c r="L13" s="97"/>
      <c r="S13" s="35"/>
      <c r="T13" s="35"/>
      <c r="U13" s="35"/>
      <c r="V13" s="35"/>
      <c r="W13" s="35"/>
      <c r="X13" s="35"/>
      <c r="Y13" s="35"/>
      <c r="Z13" s="35"/>
      <c r="AA13" s="35"/>
      <c r="AB13" s="35"/>
      <c r="AC13" s="35"/>
      <c r="AD13" s="35"/>
      <c r="AE13" s="35"/>
    </row>
    <row r="14" spans="1:46" s="2" customFormat="1" ht="12" customHeight="1">
      <c r="A14" s="35"/>
      <c r="B14" s="36"/>
      <c r="C14" s="35"/>
      <c r="D14" s="30" t="s">
        <v>22</v>
      </c>
      <c r="E14" s="35"/>
      <c r="F14" s="28" t="s">
        <v>23</v>
      </c>
      <c r="G14" s="35"/>
      <c r="H14" s="35"/>
      <c r="I14" s="30" t="s">
        <v>24</v>
      </c>
      <c r="J14" s="53" t="str">
        <f>'Rekapitulace stavby'!AN8</f>
        <v>25. 1. 2020</v>
      </c>
      <c r="K14" s="35"/>
      <c r="L14" s="97"/>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97"/>
      <c r="S15" s="35"/>
      <c r="T15" s="35"/>
      <c r="U15" s="35"/>
      <c r="V15" s="35"/>
      <c r="W15" s="35"/>
      <c r="X15" s="35"/>
      <c r="Y15" s="35"/>
      <c r="Z15" s="35"/>
      <c r="AA15" s="35"/>
      <c r="AB15" s="35"/>
      <c r="AC15" s="35"/>
      <c r="AD15" s="35"/>
      <c r="AE15" s="35"/>
    </row>
    <row r="16" spans="1:46" s="2" customFormat="1" ht="12" customHeight="1">
      <c r="A16" s="35"/>
      <c r="B16" s="36"/>
      <c r="C16" s="35"/>
      <c r="D16" s="30" t="s">
        <v>26</v>
      </c>
      <c r="E16" s="35"/>
      <c r="F16" s="35"/>
      <c r="G16" s="35"/>
      <c r="H16" s="35"/>
      <c r="I16" s="30" t="s">
        <v>27</v>
      </c>
      <c r="J16" s="28" t="str">
        <f>IF('Rekapitulace stavby'!AN10="","",'Rekapitulace stavby'!AN10)</f>
        <v/>
      </c>
      <c r="K16" s="35"/>
      <c r="L16" s="97"/>
      <c r="S16" s="35"/>
      <c r="T16" s="35"/>
      <c r="U16" s="35"/>
      <c r="V16" s="35"/>
      <c r="W16" s="35"/>
      <c r="X16" s="35"/>
      <c r="Y16" s="35"/>
      <c r="Z16" s="35"/>
      <c r="AA16" s="35"/>
      <c r="AB16" s="35"/>
      <c r="AC16" s="35"/>
      <c r="AD16" s="35"/>
      <c r="AE16" s="35"/>
    </row>
    <row r="17" spans="1:31" s="2" customFormat="1" ht="18" customHeight="1">
      <c r="A17" s="35"/>
      <c r="B17" s="36"/>
      <c r="C17" s="35"/>
      <c r="D17" s="35"/>
      <c r="E17" s="28" t="str">
        <f>IF('Rekapitulace stavby'!E11="","",'Rekapitulace stavby'!E11)</f>
        <v xml:space="preserve"> </v>
      </c>
      <c r="F17" s="35"/>
      <c r="G17" s="35"/>
      <c r="H17" s="35"/>
      <c r="I17" s="30" t="s">
        <v>29</v>
      </c>
      <c r="J17" s="28" t="str">
        <f>IF('Rekapitulace stavby'!AN11="","",'Rekapitulace stavby'!AN11)</f>
        <v/>
      </c>
      <c r="K17" s="35"/>
      <c r="L17" s="97"/>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97"/>
      <c r="S18" s="35"/>
      <c r="T18" s="35"/>
      <c r="U18" s="35"/>
      <c r="V18" s="35"/>
      <c r="W18" s="35"/>
      <c r="X18" s="35"/>
      <c r="Y18" s="35"/>
      <c r="Z18" s="35"/>
      <c r="AA18" s="35"/>
      <c r="AB18" s="35"/>
      <c r="AC18" s="35"/>
      <c r="AD18" s="35"/>
      <c r="AE18" s="35"/>
    </row>
    <row r="19" spans="1:31" s="2" customFormat="1" ht="12" customHeight="1">
      <c r="A19" s="35"/>
      <c r="B19" s="36"/>
      <c r="C19" s="35"/>
      <c r="D19" s="30" t="s">
        <v>30</v>
      </c>
      <c r="E19" s="35"/>
      <c r="F19" s="35"/>
      <c r="G19" s="35"/>
      <c r="H19" s="35"/>
      <c r="I19" s="30" t="s">
        <v>27</v>
      </c>
      <c r="J19" s="31" t="str">
        <f>'Rekapitulace stavby'!AN13</f>
        <v>Vyplň údaj</v>
      </c>
      <c r="K19" s="35"/>
      <c r="L19" s="97"/>
      <c r="S19" s="35"/>
      <c r="T19" s="35"/>
      <c r="U19" s="35"/>
      <c r="V19" s="35"/>
      <c r="W19" s="35"/>
      <c r="X19" s="35"/>
      <c r="Y19" s="35"/>
      <c r="Z19" s="35"/>
      <c r="AA19" s="35"/>
      <c r="AB19" s="35"/>
      <c r="AC19" s="35"/>
      <c r="AD19" s="35"/>
      <c r="AE19" s="35"/>
    </row>
    <row r="20" spans="1:31" s="2" customFormat="1" ht="18" customHeight="1">
      <c r="A20" s="35"/>
      <c r="B20" s="36"/>
      <c r="C20" s="35"/>
      <c r="D20" s="35"/>
      <c r="E20" s="354" t="str">
        <f>'Rekapitulace stavby'!E14</f>
        <v>Vyplň údaj</v>
      </c>
      <c r="F20" s="338"/>
      <c r="G20" s="338"/>
      <c r="H20" s="338"/>
      <c r="I20" s="30" t="s">
        <v>29</v>
      </c>
      <c r="J20" s="31" t="str">
        <f>'Rekapitulace stavby'!AN14</f>
        <v>Vyplň údaj</v>
      </c>
      <c r="K20" s="35"/>
      <c r="L20" s="97"/>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97"/>
      <c r="S21" s="35"/>
      <c r="T21" s="35"/>
      <c r="U21" s="35"/>
      <c r="V21" s="35"/>
      <c r="W21" s="35"/>
      <c r="X21" s="35"/>
      <c r="Y21" s="35"/>
      <c r="Z21" s="35"/>
      <c r="AA21" s="35"/>
      <c r="AB21" s="35"/>
      <c r="AC21" s="35"/>
      <c r="AD21" s="35"/>
      <c r="AE21" s="35"/>
    </row>
    <row r="22" spans="1:31" s="2" customFormat="1" ht="12" customHeight="1">
      <c r="A22" s="35"/>
      <c r="B22" s="36"/>
      <c r="C22" s="35"/>
      <c r="D22" s="30" t="s">
        <v>32</v>
      </c>
      <c r="E22" s="35"/>
      <c r="F22" s="35"/>
      <c r="G22" s="35"/>
      <c r="H22" s="35"/>
      <c r="I22" s="30" t="s">
        <v>27</v>
      </c>
      <c r="J22" s="28" t="s">
        <v>3</v>
      </c>
      <c r="K22" s="35"/>
      <c r="L22" s="97"/>
      <c r="S22" s="35"/>
      <c r="T22" s="35"/>
      <c r="U22" s="35"/>
      <c r="V22" s="35"/>
      <c r="W22" s="35"/>
      <c r="X22" s="35"/>
      <c r="Y22" s="35"/>
      <c r="Z22" s="35"/>
      <c r="AA22" s="35"/>
      <c r="AB22" s="35"/>
      <c r="AC22" s="35"/>
      <c r="AD22" s="35"/>
      <c r="AE22" s="35"/>
    </row>
    <row r="23" spans="1:31" s="2" customFormat="1" ht="18" customHeight="1">
      <c r="A23" s="35"/>
      <c r="B23" s="36"/>
      <c r="C23" s="35"/>
      <c r="D23" s="35"/>
      <c r="E23" s="28" t="s">
        <v>33</v>
      </c>
      <c r="F23" s="35"/>
      <c r="G23" s="35"/>
      <c r="H23" s="35"/>
      <c r="I23" s="30" t="s">
        <v>29</v>
      </c>
      <c r="J23" s="28" t="s">
        <v>3</v>
      </c>
      <c r="K23" s="35"/>
      <c r="L23" s="97"/>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97"/>
      <c r="S24" s="35"/>
      <c r="T24" s="35"/>
      <c r="U24" s="35"/>
      <c r="V24" s="35"/>
      <c r="W24" s="35"/>
      <c r="X24" s="35"/>
      <c r="Y24" s="35"/>
      <c r="Z24" s="35"/>
      <c r="AA24" s="35"/>
      <c r="AB24" s="35"/>
      <c r="AC24" s="35"/>
      <c r="AD24" s="35"/>
      <c r="AE24" s="35"/>
    </row>
    <row r="25" spans="1:31" s="2" customFormat="1" ht="12" customHeight="1">
      <c r="A25" s="35"/>
      <c r="B25" s="36"/>
      <c r="C25" s="35"/>
      <c r="D25" s="30" t="s">
        <v>35</v>
      </c>
      <c r="E25" s="35"/>
      <c r="F25" s="35"/>
      <c r="G25" s="35"/>
      <c r="H25" s="35"/>
      <c r="I25" s="30" t="s">
        <v>27</v>
      </c>
      <c r="J25" s="28" t="str">
        <f>IF('Rekapitulace stavby'!AN19="","",'Rekapitulace stavby'!AN19)</f>
        <v/>
      </c>
      <c r="K25" s="35"/>
      <c r="L25" s="97"/>
      <c r="S25" s="35"/>
      <c r="T25" s="35"/>
      <c r="U25" s="35"/>
      <c r="V25" s="35"/>
      <c r="W25" s="35"/>
      <c r="X25" s="35"/>
      <c r="Y25" s="35"/>
      <c r="Z25" s="35"/>
      <c r="AA25" s="35"/>
      <c r="AB25" s="35"/>
      <c r="AC25" s="35"/>
      <c r="AD25" s="35"/>
      <c r="AE25" s="35"/>
    </row>
    <row r="26" spans="1:31" s="2" customFormat="1" ht="18" customHeight="1">
      <c r="A26" s="35"/>
      <c r="B26" s="36"/>
      <c r="C26" s="35"/>
      <c r="D26" s="35"/>
      <c r="E26" s="28" t="str">
        <f>IF('Rekapitulace stavby'!E20="","",'Rekapitulace stavby'!E20)</f>
        <v xml:space="preserve"> </v>
      </c>
      <c r="F26" s="35"/>
      <c r="G26" s="35"/>
      <c r="H26" s="35"/>
      <c r="I26" s="30" t="s">
        <v>29</v>
      </c>
      <c r="J26" s="28" t="str">
        <f>IF('Rekapitulace stavby'!AN20="","",'Rekapitulace stavby'!AN20)</f>
        <v/>
      </c>
      <c r="K26" s="35"/>
      <c r="L26" s="97"/>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97"/>
      <c r="S27" s="35"/>
      <c r="T27" s="35"/>
      <c r="U27" s="35"/>
      <c r="V27" s="35"/>
      <c r="W27" s="35"/>
      <c r="X27" s="35"/>
      <c r="Y27" s="35"/>
      <c r="Z27" s="35"/>
      <c r="AA27" s="35"/>
      <c r="AB27" s="35"/>
      <c r="AC27" s="35"/>
      <c r="AD27" s="35"/>
      <c r="AE27" s="35"/>
    </row>
    <row r="28" spans="1:31" s="2" customFormat="1" ht="12" customHeight="1">
      <c r="A28" s="35"/>
      <c r="B28" s="36"/>
      <c r="C28" s="35"/>
      <c r="D28" s="30" t="s">
        <v>36</v>
      </c>
      <c r="E28" s="35"/>
      <c r="F28" s="35"/>
      <c r="G28" s="35"/>
      <c r="H28" s="35"/>
      <c r="I28" s="35"/>
      <c r="J28" s="35"/>
      <c r="K28" s="35"/>
      <c r="L28" s="97"/>
      <c r="S28" s="35"/>
      <c r="T28" s="35"/>
      <c r="U28" s="35"/>
      <c r="V28" s="35"/>
      <c r="W28" s="35"/>
      <c r="X28" s="35"/>
      <c r="Y28" s="35"/>
      <c r="Z28" s="35"/>
      <c r="AA28" s="35"/>
      <c r="AB28" s="35"/>
      <c r="AC28" s="35"/>
      <c r="AD28" s="35"/>
      <c r="AE28" s="35"/>
    </row>
    <row r="29" spans="1:31" s="8" customFormat="1" ht="83.25" customHeight="1">
      <c r="A29" s="98"/>
      <c r="B29" s="99"/>
      <c r="C29" s="98"/>
      <c r="D29" s="98"/>
      <c r="E29" s="342" t="s">
        <v>37</v>
      </c>
      <c r="F29" s="342"/>
      <c r="G29" s="342"/>
      <c r="H29" s="342"/>
      <c r="I29" s="98"/>
      <c r="J29" s="98"/>
      <c r="K29" s="98"/>
      <c r="L29" s="100"/>
      <c r="S29" s="98"/>
      <c r="T29" s="98"/>
      <c r="U29" s="98"/>
      <c r="V29" s="98"/>
      <c r="W29" s="98"/>
      <c r="X29" s="98"/>
      <c r="Y29" s="98"/>
      <c r="Z29" s="98"/>
      <c r="AA29" s="98"/>
      <c r="AB29" s="98"/>
      <c r="AC29" s="98"/>
      <c r="AD29" s="98"/>
      <c r="AE29" s="98"/>
    </row>
    <row r="30" spans="1:31" s="2" customFormat="1" ht="6.95" customHeight="1">
      <c r="A30" s="35"/>
      <c r="B30" s="36"/>
      <c r="C30" s="35"/>
      <c r="D30" s="35"/>
      <c r="E30" s="35"/>
      <c r="F30" s="35"/>
      <c r="G30" s="35"/>
      <c r="H30" s="35"/>
      <c r="I30" s="35"/>
      <c r="J30" s="35"/>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25.35" customHeight="1">
      <c r="A32" s="35"/>
      <c r="B32" s="36"/>
      <c r="C32" s="35"/>
      <c r="D32" s="101" t="s">
        <v>38</v>
      </c>
      <c r="E32" s="35"/>
      <c r="F32" s="35"/>
      <c r="G32" s="35"/>
      <c r="H32" s="35"/>
      <c r="I32" s="35"/>
      <c r="J32" s="69">
        <f>ROUND(J90, 2)</f>
        <v>0</v>
      </c>
      <c r="K32" s="35"/>
      <c r="L32" s="97"/>
      <c r="S32" s="35"/>
      <c r="T32" s="35"/>
      <c r="U32" s="35"/>
      <c r="V32" s="35"/>
      <c r="W32" s="35"/>
      <c r="X32" s="35"/>
      <c r="Y32" s="35"/>
      <c r="Z32" s="35"/>
      <c r="AA32" s="35"/>
      <c r="AB32" s="35"/>
      <c r="AC32" s="35"/>
      <c r="AD32" s="35"/>
      <c r="AE32" s="35"/>
    </row>
    <row r="33" spans="1:31" s="2" customFormat="1" ht="6.95" customHeight="1">
      <c r="A33" s="35"/>
      <c r="B33" s="36"/>
      <c r="C33" s="35"/>
      <c r="D33" s="64"/>
      <c r="E33" s="64"/>
      <c r="F33" s="64"/>
      <c r="G33" s="64"/>
      <c r="H33" s="64"/>
      <c r="I33" s="64"/>
      <c r="J33" s="64"/>
      <c r="K33" s="64"/>
      <c r="L33" s="97"/>
      <c r="S33" s="35"/>
      <c r="T33" s="35"/>
      <c r="U33" s="35"/>
      <c r="V33" s="35"/>
      <c r="W33" s="35"/>
      <c r="X33" s="35"/>
      <c r="Y33" s="35"/>
      <c r="Z33" s="35"/>
      <c r="AA33" s="35"/>
      <c r="AB33" s="35"/>
      <c r="AC33" s="35"/>
      <c r="AD33" s="35"/>
      <c r="AE33" s="35"/>
    </row>
    <row r="34" spans="1:31" s="2" customFormat="1" ht="14.45" customHeight="1">
      <c r="A34" s="35"/>
      <c r="B34" s="36"/>
      <c r="C34" s="35"/>
      <c r="D34" s="35"/>
      <c r="E34" s="35"/>
      <c r="F34" s="39" t="s">
        <v>40</v>
      </c>
      <c r="G34" s="35"/>
      <c r="H34" s="35"/>
      <c r="I34" s="39" t="s">
        <v>39</v>
      </c>
      <c r="J34" s="39" t="s">
        <v>41</v>
      </c>
      <c r="K34" s="35"/>
      <c r="L34" s="97"/>
      <c r="S34" s="35"/>
      <c r="T34" s="35"/>
      <c r="U34" s="35"/>
      <c r="V34" s="35"/>
      <c r="W34" s="35"/>
      <c r="X34" s="35"/>
      <c r="Y34" s="35"/>
      <c r="Z34" s="35"/>
      <c r="AA34" s="35"/>
      <c r="AB34" s="35"/>
      <c r="AC34" s="35"/>
      <c r="AD34" s="35"/>
      <c r="AE34" s="35"/>
    </row>
    <row r="35" spans="1:31" s="2" customFormat="1" ht="14.45" customHeight="1">
      <c r="A35" s="35"/>
      <c r="B35" s="36"/>
      <c r="C35" s="35"/>
      <c r="D35" s="102" t="s">
        <v>42</v>
      </c>
      <c r="E35" s="30" t="s">
        <v>43</v>
      </c>
      <c r="F35" s="103">
        <f>ROUND((SUM(BE90:BE132)),  2)</f>
        <v>0</v>
      </c>
      <c r="G35" s="35"/>
      <c r="H35" s="35"/>
      <c r="I35" s="104">
        <v>0.21</v>
      </c>
      <c r="J35" s="103">
        <f>ROUND(((SUM(BE90:BE132))*I35),  2)</f>
        <v>0</v>
      </c>
      <c r="K35" s="35"/>
      <c r="L35" s="97"/>
      <c r="S35" s="35"/>
      <c r="T35" s="35"/>
      <c r="U35" s="35"/>
      <c r="V35" s="35"/>
      <c r="W35" s="35"/>
      <c r="X35" s="35"/>
      <c r="Y35" s="35"/>
      <c r="Z35" s="35"/>
      <c r="AA35" s="35"/>
      <c r="AB35" s="35"/>
      <c r="AC35" s="35"/>
      <c r="AD35" s="35"/>
      <c r="AE35" s="35"/>
    </row>
    <row r="36" spans="1:31" s="2" customFormat="1" ht="14.45" customHeight="1">
      <c r="A36" s="35"/>
      <c r="B36" s="36"/>
      <c r="C36" s="35"/>
      <c r="D36" s="35"/>
      <c r="E36" s="30" t="s">
        <v>44</v>
      </c>
      <c r="F36" s="103">
        <f>ROUND((SUM(BF90:BF132)),  2)</f>
        <v>0</v>
      </c>
      <c r="G36" s="35"/>
      <c r="H36" s="35"/>
      <c r="I36" s="104">
        <v>0.15</v>
      </c>
      <c r="J36" s="103">
        <f>ROUND(((SUM(BF90:BF132))*I36),  2)</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45</v>
      </c>
      <c r="F37" s="103">
        <f>ROUND((SUM(BG90:BG132)),  2)</f>
        <v>0</v>
      </c>
      <c r="G37" s="35"/>
      <c r="H37" s="35"/>
      <c r="I37" s="104">
        <v>0.21</v>
      </c>
      <c r="J37" s="103">
        <f>0</f>
        <v>0</v>
      </c>
      <c r="K37" s="35"/>
      <c r="L37" s="97"/>
      <c r="S37" s="35"/>
      <c r="T37" s="35"/>
      <c r="U37" s="35"/>
      <c r="V37" s="35"/>
      <c r="W37" s="35"/>
      <c r="X37" s="35"/>
      <c r="Y37" s="35"/>
      <c r="Z37" s="35"/>
      <c r="AA37" s="35"/>
      <c r="AB37" s="35"/>
      <c r="AC37" s="35"/>
      <c r="AD37" s="35"/>
      <c r="AE37" s="35"/>
    </row>
    <row r="38" spans="1:31" s="2" customFormat="1" ht="14.45" hidden="1" customHeight="1">
      <c r="A38" s="35"/>
      <c r="B38" s="36"/>
      <c r="C38" s="35"/>
      <c r="D38" s="35"/>
      <c r="E38" s="30" t="s">
        <v>46</v>
      </c>
      <c r="F38" s="103">
        <f>ROUND((SUM(BH90:BH132)),  2)</f>
        <v>0</v>
      </c>
      <c r="G38" s="35"/>
      <c r="H38" s="35"/>
      <c r="I38" s="104">
        <v>0.15</v>
      </c>
      <c r="J38" s="103">
        <f>0</f>
        <v>0</v>
      </c>
      <c r="K38" s="35"/>
      <c r="L38" s="97"/>
      <c r="S38" s="35"/>
      <c r="T38" s="35"/>
      <c r="U38" s="35"/>
      <c r="V38" s="35"/>
      <c r="W38" s="35"/>
      <c r="X38" s="35"/>
      <c r="Y38" s="35"/>
      <c r="Z38" s="35"/>
      <c r="AA38" s="35"/>
      <c r="AB38" s="35"/>
      <c r="AC38" s="35"/>
      <c r="AD38" s="35"/>
      <c r="AE38" s="35"/>
    </row>
    <row r="39" spans="1:31" s="2" customFormat="1" ht="14.45" hidden="1" customHeight="1">
      <c r="A39" s="35"/>
      <c r="B39" s="36"/>
      <c r="C39" s="35"/>
      <c r="D39" s="35"/>
      <c r="E39" s="30" t="s">
        <v>47</v>
      </c>
      <c r="F39" s="103">
        <f>ROUND((SUM(BI90:BI132)),  2)</f>
        <v>0</v>
      </c>
      <c r="G39" s="35"/>
      <c r="H39" s="35"/>
      <c r="I39" s="104">
        <v>0</v>
      </c>
      <c r="J39" s="103">
        <f>0</f>
        <v>0</v>
      </c>
      <c r="K39" s="35"/>
      <c r="L39" s="97"/>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97"/>
      <c r="S40" s="35"/>
      <c r="T40" s="35"/>
      <c r="U40" s="35"/>
      <c r="V40" s="35"/>
      <c r="W40" s="35"/>
      <c r="X40" s="35"/>
      <c r="Y40" s="35"/>
      <c r="Z40" s="35"/>
      <c r="AA40" s="35"/>
      <c r="AB40" s="35"/>
      <c r="AC40" s="35"/>
      <c r="AD40" s="35"/>
      <c r="AE40" s="35"/>
    </row>
    <row r="41" spans="1:31" s="2" customFormat="1" ht="25.35" customHeight="1">
      <c r="A41" s="35"/>
      <c r="B41" s="36"/>
      <c r="C41" s="105"/>
      <c r="D41" s="106" t="s">
        <v>48</v>
      </c>
      <c r="E41" s="58"/>
      <c r="F41" s="58"/>
      <c r="G41" s="107" t="s">
        <v>49</v>
      </c>
      <c r="H41" s="108" t="s">
        <v>50</v>
      </c>
      <c r="I41" s="58"/>
      <c r="J41" s="109">
        <f>SUM(J32:J39)</f>
        <v>0</v>
      </c>
      <c r="K41" s="110"/>
      <c r="L41" s="97"/>
      <c r="S41" s="35"/>
      <c r="T41" s="35"/>
      <c r="U41" s="35"/>
      <c r="V41" s="35"/>
      <c r="W41" s="35"/>
      <c r="X41" s="35"/>
      <c r="Y41" s="35"/>
      <c r="Z41" s="35"/>
      <c r="AA41" s="35"/>
      <c r="AB41" s="35"/>
      <c r="AC41" s="35"/>
      <c r="AD41" s="35"/>
      <c r="AE41" s="35"/>
    </row>
    <row r="42" spans="1:31" s="2" customFormat="1" ht="14.45" customHeight="1">
      <c r="A42" s="35"/>
      <c r="B42" s="45"/>
      <c r="C42" s="46"/>
      <c r="D42" s="46"/>
      <c r="E42" s="46"/>
      <c r="F42" s="46"/>
      <c r="G42" s="46"/>
      <c r="H42" s="46"/>
      <c r="I42" s="46"/>
      <c r="J42" s="46"/>
      <c r="K42" s="46"/>
      <c r="L42" s="97"/>
      <c r="S42" s="35"/>
      <c r="T42" s="35"/>
      <c r="U42" s="35"/>
      <c r="V42" s="35"/>
      <c r="W42" s="35"/>
      <c r="X42" s="35"/>
      <c r="Y42" s="35"/>
      <c r="Z42" s="35"/>
      <c r="AA42" s="35"/>
      <c r="AB42" s="35"/>
      <c r="AC42" s="35"/>
      <c r="AD42" s="35"/>
      <c r="AE42" s="35"/>
    </row>
    <row r="46" spans="1:31" s="2" customFormat="1" ht="6.95" customHeight="1">
      <c r="A46" s="35"/>
      <c r="B46" s="47"/>
      <c r="C46" s="48"/>
      <c r="D46" s="48"/>
      <c r="E46" s="48"/>
      <c r="F46" s="48"/>
      <c r="G46" s="48"/>
      <c r="H46" s="48"/>
      <c r="I46" s="48"/>
      <c r="J46" s="48"/>
      <c r="K46" s="48"/>
      <c r="L46" s="97"/>
      <c r="S46" s="35"/>
      <c r="T46" s="35"/>
      <c r="U46" s="35"/>
      <c r="V46" s="35"/>
      <c r="W46" s="35"/>
      <c r="X46" s="35"/>
      <c r="Y46" s="35"/>
      <c r="Z46" s="35"/>
      <c r="AA46" s="35"/>
      <c r="AB46" s="35"/>
      <c r="AC46" s="35"/>
      <c r="AD46" s="35"/>
      <c r="AE46" s="35"/>
    </row>
    <row r="47" spans="1:31" s="2" customFormat="1" ht="24.95" customHeight="1">
      <c r="A47" s="35"/>
      <c r="B47" s="36"/>
      <c r="C47" s="24" t="s">
        <v>141</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6.95" customHeight="1">
      <c r="A48" s="35"/>
      <c r="B48" s="36"/>
      <c r="C48" s="35"/>
      <c r="D48" s="35"/>
      <c r="E48" s="35"/>
      <c r="F48" s="35"/>
      <c r="G48" s="35"/>
      <c r="H48" s="35"/>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23.25" customHeight="1">
      <c r="A50" s="35"/>
      <c r="B50" s="36"/>
      <c r="C50" s="35"/>
      <c r="D50" s="35"/>
      <c r="E50" s="352" t="str">
        <f>E7</f>
        <v>Přístavba, nástavba a stavební úpravy pavilonu C-A na oddělení Hemodialýzy a Gastroskopie Nemocnice České Budějovice a.s</v>
      </c>
      <c r="F50" s="353"/>
      <c r="G50" s="353"/>
      <c r="H50" s="353"/>
      <c r="I50" s="35"/>
      <c r="J50" s="35"/>
      <c r="K50" s="35"/>
      <c r="L50" s="97"/>
      <c r="S50" s="35"/>
      <c r="T50" s="35"/>
      <c r="U50" s="35"/>
      <c r="V50" s="35"/>
      <c r="W50" s="35"/>
      <c r="X50" s="35"/>
      <c r="Y50" s="35"/>
      <c r="Z50" s="35"/>
      <c r="AA50" s="35"/>
      <c r="AB50" s="35"/>
      <c r="AC50" s="35"/>
      <c r="AD50" s="35"/>
      <c r="AE50" s="35"/>
    </row>
    <row r="51" spans="1:47" s="1" customFormat="1" ht="12" customHeight="1">
      <c r="B51" s="23"/>
      <c r="C51" s="30" t="s">
        <v>137</v>
      </c>
      <c r="L51" s="23"/>
    </row>
    <row r="52" spans="1:47" s="2" customFormat="1" ht="16.5" customHeight="1">
      <c r="A52" s="35"/>
      <c r="B52" s="36"/>
      <c r="C52" s="35"/>
      <c r="D52" s="35"/>
      <c r="E52" s="352" t="s">
        <v>8043</v>
      </c>
      <c r="F52" s="351"/>
      <c r="G52" s="351"/>
      <c r="H52" s="351"/>
      <c r="I52" s="35"/>
      <c r="J52" s="35"/>
      <c r="K52" s="35"/>
      <c r="L52" s="97"/>
      <c r="S52" s="35"/>
      <c r="T52" s="35"/>
      <c r="U52" s="35"/>
      <c r="V52" s="35"/>
      <c r="W52" s="35"/>
      <c r="X52" s="35"/>
      <c r="Y52" s="35"/>
      <c r="Z52" s="35"/>
      <c r="AA52" s="35"/>
      <c r="AB52" s="35"/>
      <c r="AC52" s="35"/>
      <c r="AD52" s="35"/>
      <c r="AE52" s="35"/>
    </row>
    <row r="53" spans="1:47" s="2" customFormat="1" ht="12" customHeight="1">
      <c r="A53" s="35"/>
      <c r="B53" s="36"/>
      <c r="C53" s="30" t="s">
        <v>139</v>
      </c>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16.5" customHeight="1">
      <c r="A54" s="35"/>
      <c r="B54" s="36"/>
      <c r="C54" s="35"/>
      <c r="D54" s="35"/>
      <c r="E54" s="347" t="str">
        <f>E11</f>
        <v>02 - elektroinstalace - přeložky</v>
      </c>
      <c r="F54" s="351"/>
      <c r="G54" s="351"/>
      <c r="H54" s="351"/>
      <c r="I54" s="35"/>
      <c r="J54" s="35"/>
      <c r="K54" s="35"/>
      <c r="L54" s="97"/>
      <c r="S54" s="35"/>
      <c r="T54" s="35"/>
      <c r="U54" s="35"/>
      <c r="V54" s="35"/>
      <c r="W54" s="35"/>
      <c r="X54" s="35"/>
      <c r="Y54" s="35"/>
      <c r="Z54" s="35"/>
      <c r="AA54" s="35"/>
      <c r="AB54" s="35"/>
      <c r="AC54" s="35"/>
      <c r="AD54" s="35"/>
      <c r="AE54" s="35"/>
    </row>
    <row r="55" spans="1:47" s="2" customFormat="1" ht="6.95" customHeight="1">
      <c r="A55" s="35"/>
      <c r="B55" s="36"/>
      <c r="C55" s="35"/>
      <c r="D55" s="35"/>
      <c r="E55" s="35"/>
      <c r="F55" s="35"/>
      <c r="G55" s="35"/>
      <c r="H55" s="35"/>
      <c r="I55" s="35"/>
      <c r="J55" s="35"/>
      <c r="K55" s="35"/>
      <c r="L55" s="97"/>
      <c r="S55" s="35"/>
      <c r="T55" s="35"/>
      <c r="U55" s="35"/>
      <c r="V55" s="35"/>
      <c r="W55" s="35"/>
      <c r="X55" s="35"/>
      <c r="Y55" s="35"/>
      <c r="Z55" s="35"/>
      <c r="AA55" s="35"/>
      <c r="AB55" s="35"/>
      <c r="AC55" s="35"/>
      <c r="AD55" s="35"/>
      <c r="AE55" s="35"/>
    </row>
    <row r="56" spans="1:47" s="2" customFormat="1" ht="12" customHeight="1">
      <c r="A56" s="35"/>
      <c r="B56" s="36"/>
      <c r="C56" s="30" t="s">
        <v>22</v>
      </c>
      <c r="D56" s="35"/>
      <c r="E56" s="35"/>
      <c r="F56" s="28" t="str">
        <f>F14</f>
        <v>České Budějovice</v>
      </c>
      <c r="G56" s="35"/>
      <c r="H56" s="35"/>
      <c r="I56" s="30" t="s">
        <v>24</v>
      </c>
      <c r="J56" s="53" t="str">
        <f>IF(J14="","",J14)</f>
        <v>25. 1. 2020</v>
      </c>
      <c r="K56" s="35"/>
      <c r="L56" s="97"/>
      <c r="S56" s="35"/>
      <c r="T56" s="35"/>
      <c r="U56" s="35"/>
      <c r="V56" s="35"/>
      <c r="W56" s="35"/>
      <c r="X56" s="35"/>
      <c r="Y56" s="35"/>
      <c r="Z56" s="35"/>
      <c r="AA56" s="35"/>
      <c r="AB56" s="35"/>
      <c r="AC56" s="35"/>
      <c r="AD56" s="35"/>
      <c r="AE56" s="35"/>
    </row>
    <row r="57" spans="1:47" s="2" customFormat="1" ht="6.95" customHeight="1">
      <c r="A57" s="35"/>
      <c r="B57" s="36"/>
      <c r="C57" s="35"/>
      <c r="D57" s="35"/>
      <c r="E57" s="35"/>
      <c r="F57" s="35"/>
      <c r="G57" s="35"/>
      <c r="H57" s="35"/>
      <c r="I57" s="35"/>
      <c r="J57" s="35"/>
      <c r="K57" s="35"/>
      <c r="L57" s="97"/>
      <c r="S57" s="35"/>
      <c r="T57" s="35"/>
      <c r="U57" s="35"/>
      <c r="V57" s="35"/>
      <c r="W57" s="35"/>
      <c r="X57" s="35"/>
      <c r="Y57" s="35"/>
      <c r="Z57" s="35"/>
      <c r="AA57" s="35"/>
      <c r="AB57" s="35"/>
      <c r="AC57" s="35"/>
      <c r="AD57" s="35"/>
      <c r="AE57" s="35"/>
    </row>
    <row r="58" spans="1:47" s="2" customFormat="1" ht="25.7" customHeight="1">
      <c r="A58" s="35"/>
      <c r="B58" s="36"/>
      <c r="C58" s="30" t="s">
        <v>26</v>
      </c>
      <c r="D58" s="35"/>
      <c r="E58" s="35"/>
      <c r="F58" s="28" t="str">
        <f>E17</f>
        <v xml:space="preserve"> </v>
      </c>
      <c r="G58" s="35"/>
      <c r="H58" s="35"/>
      <c r="I58" s="30" t="s">
        <v>32</v>
      </c>
      <c r="J58" s="33" t="str">
        <f>E23</f>
        <v>ATELIER G+G s.r.o.</v>
      </c>
      <c r="K58" s="35"/>
      <c r="L58" s="97"/>
      <c r="S58" s="35"/>
      <c r="T58" s="35"/>
      <c r="U58" s="35"/>
      <c r="V58" s="35"/>
      <c r="W58" s="35"/>
      <c r="X58" s="35"/>
      <c r="Y58" s="35"/>
      <c r="Z58" s="35"/>
      <c r="AA58" s="35"/>
      <c r="AB58" s="35"/>
      <c r="AC58" s="35"/>
      <c r="AD58" s="35"/>
      <c r="AE58" s="35"/>
    </row>
    <row r="59" spans="1:47" s="2" customFormat="1" ht="15.2" customHeight="1">
      <c r="A59" s="35"/>
      <c r="B59" s="36"/>
      <c r="C59" s="30" t="s">
        <v>30</v>
      </c>
      <c r="D59" s="35"/>
      <c r="E59" s="35"/>
      <c r="F59" s="28" t="str">
        <f>IF(E20="","",E20)</f>
        <v>Vyplň údaj</v>
      </c>
      <c r="G59" s="35"/>
      <c r="H59" s="35"/>
      <c r="I59" s="30" t="s">
        <v>35</v>
      </c>
      <c r="J59" s="33" t="str">
        <f>E26</f>
        <v xml:space="preserve"> </v>
      </c>
      <c r="K59" s="35"/>
      <c r="L59" s="97"/>
      <c r="S59" s="35"/>
      <c r="T59" s="35"/>
      <c r="U59" s="35"/>
      <c r="V59" s="35"/>
      <c r="W59" s="35"/>
      <c r="X59" s="35"/>
      <c r="Y59" s="35"/>
      <c r="Z59" s="35"/>
      <c r="AA59" s="35"/>
      <c r="AB59" s="35"/>
      <c r="AC59" s="35"/>
      <c r="AD59" s="35"/>
      <c r="AE59" s="35"/>
    </row>
    <row r="60" spans="1:47" s="2" customFormat="1" ht="10.35" customHeight="1">
      <c r="A60" s="35"/>
      <c r="B60" s="36"/>
      <c r="C60" s="35"/>
      <c r="D60" s="35"/>
      <c r="E60" s="35"/>
      <c r="F60" s="35"/>
      <c r="G60" s="35"/>
      <c r="H60" s="35"/>
      <c r="I60" s="35"/>
      <c r="J60" s="35"/>
      <c r="K60" s="35"/>
      <c r="L60" s="97"/>
      <c r="S60" s="35"/>
      <c r="T60" s="35"/>
      <c r="U60" s="35"/>
      <c r="V60" s="35"/>
      <c r="W60" s="35"/>
      <c r="X60" s="35"/>
      <c r="Y60" s="35"/>
      <c r="Z60" s="35"/>
      <c r="AA60" s="35"/>
      <c r="AB60" s="35"/>
      <c r="AC60" s="35"/>
      <c r="AD60" s="35"/>
      <c r="AE60" s="35"/>
    </row>
    <row r="61" spans="1:47" s="2" customFormat="1" ht="29.25" customHeight="1">
      <c r="A61" s="35"/>
      <c r="B61" s="36"/>
      <c r="C61" s="111" t="s">
        <v>142</v>
      </c>
      <c r="D61" s="105"/>
      <c r="E61" s="105"/>
      <c r="F61" s="105"/>
      <c r="G61" s="105"/>
      <c r="H61" s="105"/>
      <c r="I61" s="105"/>
      <c r="J61" s="112" t="s">
        <v>143</v>
      </c>
      <c r="K61" s="105"/>
      <c r="L61" s="97"/>
      <c r="S61" s="35"/>
      <c r="T61" s="35"/>
      <c r="U61" s="35"/>
      <c r="V61" s="35"/>
      <c r="W61" s="35"/>
      <c r="X61" s="35"/>
      <c r="Y61" s="35"/>
      <c r="Z61" s="35"/>
      <c r="AA61" s="35"/>
      <c r="AB61" s="35"/>
      <c r="AC61" s="35"/>
      <c r="AD61" s="35"/>
      <c r="AE61" s="35"/>
    </row>
    <row r="62" spans="1:47" s="2" customFormat="1" ht="10.35" customHeight="1">
      <c r="A62" s="35"/>
      <c r="B62" s="36"/>
      <c r="C62" s="35"/>
      <c r="D62" s="35"/>
      <c r="E62" s="35"/>
      <c r="F62" s="35"/>
      <c r="G62" s="35"/>
      <c r="H62" s="35"/>
      <c r="I62" s="35"/>
      <c r="J62" s="35"/>
      <c r="K62" s="35"/>
      <c r="L62" s="97"/>
      <c r="S62" s="35"/>
      <c r="T62" s="35"/>
      <c r="U62" s="35"/>
      <c r="V62" s="35"/>
      <c r="W62" s="35"/>
      <c r="X62" s="35"/>
      <c r="Y62" s="35"/>
      <c r="Z62" s="35"/>
      <c r="AA62" s="35"/>
      <c r="AB62" s="35"/>
      <c r="AC62" s="35"/>
      <c r="AD62" s="35"/>
      <c r="AE62" s="35"/>
    </row>
    <row r="63" spans="1:47" s="2" customFormat="1" ht="22.9" customHeight="1">
      <c r="A63" s="35"/>
      <c r="B63" s="36"/>
      <c r="C63" s="113" t="s">
        <v>70</v>
      </c>
      <c r="D63" s="35"/>
      <c r="E63" s="35"/>
      <c r="F63" s="35"/>
      <c r="G63" s="35"/>
      <c r="H63" s="35"/>
      <c r="I63" s="35"/>
      <c r="J63" s="69">
        <f>J90</f>
        <v>0</v>
      </c>
      <c r="K63" s="35"/>
      <c r="L63" s="97"/>
      <c r="S63" s="35"/>
      <c r="T63" s="35"/>
      <c r="U63" s="35"/>
      <c r="V63" s="35"/>
      <c r="W63" s="35"/>
      <c r="X63" s="35"/>
      <c r="Y63" s="35"/>
      <c r="Z63" s="35"/>
      <c r="AA63" s="35"/>
      <c r="AB63" s="35"/>
      <c r="AC63" s="35"/>
      <c r="AD63" s="35"/>
      <c r="AE63" s="35"/>
      <c r="AU63" s="20" t="s">
        <v>144</v>
      </c>
    </row>
    <row r="64" spans="1:47" s="9" customFormat="1" ht="24.95" customHeight="1">
      <c r="B64" s="114"/>
      <c r="D64" s="115" t="s">
        <v>155</v>
      </c>
      <c r="E64" s="116"/>
      <c r="F64" s="116"/>
      <c r="G64" s="116"/>
      <c r="H64" s="116"/>
      <c r="I64" s="116"/>
      <c r="J64" s="117">
        <f>J91</f>
        <v>0</v>
      </c>
      <c r="L64" s="114"/>
    </row>
    <row r="65" spans="1:31" s="10" customFormat="1" ht="19.899999999999999" customHeight="1">
      <c r="B65" s="118"/>
      <c r="D65" s="119" t="s">
        <v>160</v>
      </c>
      <c r="E65" s="120"/>
      <c r="F65" s="120"/>
      <c r="G65" s="120"/>
      <c r="H65" s="120"/>
      <c r="I65" s="120"/>
      <c r="J65" s="121">
        <f>J92</f>
        <v>0</v>
      </c>
      <c r="L65" s="118"/>
    </row>
    <row r="66" spans="1:31" s="10" customFormat="1" ht="14.85" customHeight="1">
      <c r="B66" s="118"/>
      <c r="D66" s="119" t="s">
        <v>5538</v>
      </c>
      <c r="E66" s="120"/>
      <c r="F66" s="120"/>
      <c r="G66" s="120"/>
      <c r="H66" s="120"/>
      <c r="I66" s="120"/>
      <c r="J66" s="121">
        <f>J93</f>
        <v>0</v>
      </c>
      <c r="L66" s="118"/>
    </row>
    <row r="67" spans="1:31" s="10" customFormat="1" ht="14.85" customHeight="1">
      <c r="B67" s="118"/>
      <c r="D67" s="119" t="s">
        <v>8286</v>
      </c>
      <c r="E67" s="120"/>
      <c r="F67" s="120"/>
      <c r="G67" s="120"/>
      <c r="H67" s="120"/>
      <c r="I67" s="120"/>
      <c r="J67" s="121">
        <f>J114</f>
        <v>0</v>
      </c>
      <c r="L67" s="118"/>
    </row>
    <row r="68" spans="1:31" s="10" customFormat="1" ht="14.85" customHeight="1">
      <c r="B68" s="118"/>
      <c r="D68" s="119" t="s">
        <v>8287</v>
      </c>
      <c r="E68" s="120"/>
      <c r="F68" s="120"/>
      <c r="G68" s="120"/>
      <c r="H68" s="120"/>
      <c r="I68" s="120"/>
      <c r="J68" s="121">
        <f>J116</f>
        <v>0</v>
      </c>
      <c r="L68" s="118"/>
    </row>
    <row r="69" spans="1:31" s="2" customFormat="1" ht="21.75" customHeight="1">
      <c r="A69" s="35"/>
      <c r="B69" s="36"/>
      <c r="C69" s="35"/>
      <c r="D69" s="35"/>
      <c r="E69" s="35"/>
      <c r="F69" s="35"/>
      <c r="G69" s="35"/>
      <c r="H69" s="35"/>
      <c r="I69" s="35"/>
      <c r="J69" s="35"/>
      <c r="K69" s="35"/>
      <c r="L69" s="97"/>
      <c r="S69" s="35"/>
      <c r="T69" s="35"/>
      <c r="U69" s="35"/>
      <c r="V69" s="35"/>
      <c r="W69" s="35"/>
      <c r="X69" s="35"/>
      <c r="Y69" s="35"/>
      <c r="Z69" s="35"/>
      <c r="AA69" s="35"/>
      <c r="AB69" s="35"/>
      <c r="AC69" s="35"/>
      <c r="AD69" s="35"/>
      <c r="AE69" s="35"/>
    </row>
    <row r="70" spans="1:31" s="2" customFormat="1" ht="6.95" customHeight="1">
      <c r="A70" s="35"/>
      <c r="B70" s="45"/>
      <c r="C70" s="46"/>
      <c r="D70" s="46"/>
      <c r="E70" s="46"/>
      <c r="F70" s="46"/>
      <c r="G70" s="46"/>
      <c r="H70" s="46"/>
      <c r="I70" s="46"/>
      <c r="J70" s="46"/>
      <c r="K70" s="46"/>
      <c r="L70" s="97"/>
      <c r="S70" s="35"/>
      <c r="T70" s="35"/>
      <c r="U70" s="35"/>
      <c r="V70" s="35"/>
      <c r="W70" s="35"/>
      <c r="X70" s="35"/>
      <c r="Y70" s="35"/>
      <c r="Z70" s="35"/>
      <c r="AA70" s="35"/>
      <c r="AB70" s="35"/>
      <c r="AC70" s="35"/>
      <c r="AD70" s="35"/>
      <c r="AE70" s="35"/>
    </row>
    <row r="74" spans="1:31" s="2" customFormat="1" ht="6.95" customHeight="1">
      <c r="A74" s="35"/>
      <c r="B74" s="47"/>
      <c r="C74" s="48"/>
      <c r="D74" s="48"/>
      <c r="E74" s="48"/>
      <c r="F74" s="48"/>
      <c r="G74" s="48"/>
      <c r="H74" s="48"/>
      <c r="I74" s="48"/>
      <c r="J74" s="48"/>
      <c r="K74" s="48"/>
      <c r="L74" s="97"/>
      <c r="S74" s="35"/>
      <c r="T74" s="35"/>
      <c r="U74" s="35"/>
      <c r="V74" s="35"/>
      <c r="W74" s="35"/>
      <c r="X74" s="35"/>
      <c r="Y74" s="35"/>
      <c r="Z74" s="35"/>
      <c r="AA74" s="35"/>
      <c r="AB74" s="35"/>
      <c r="AC74" s="35"/>
      <c r="AD74" s="35"/>
      <c r="AE74" s="35"/>
    </row>
    <row r="75" spans="1:31" s="2" customFormat="1" ht="24.95" customHeight="1">
      <c r="A75" s="35"/>
      <c r="B75" s="36"/>
      <c r="C75" s="24" t="s">
        <v>180</v>
      </c>
      <c r="D75" s="35"/>
      <c r="E75" s="35"/>
      <c r="F75" s="35"/>
      <c r="G75" s="35"/>
      <c r="H75" s="35"/>
      <c r="I75" s="35"/>
      <c r="J75" s="35"/>
      <c r="K75" s="35"/>
      <c r="L75" s="97"/>
      <c r="S75" s="35"/>
      <c r="T75" s="35"/>
      <c r="U75" s="35"/>
      <c r="V75" s="35"/>
      <c r="W75" s="35"/>
      <c r="X75" s="35"/>
      <c r="Y75" s="35"/>
      <c r="Z75" s="35"/>
      <c r="AA75" s="35"/>
      <c r="AB75" s="35"/>
      <c r="AC75" s="35"/>
      <c r="AD75" s="35"/>
      <c r="AE75" s="35"/>
    </row>
    <row r="76" spans="1:31" s="2" customFormat="1" ht="6.95" customHeight="1">
      <c r="A76" s="35"/>
      <c r="B76" s="36"/>
      <c r="C76" s="35"/>
      <c r="D76" s="35"/>
      <c r="E76" s="35"/>
      <c r="F76" s="35"/>
      <c r="G76" s="35"/>
      <c r="H76" s="35"/>
      <c r="I76" s="35"/>
      <c r="J76" s="35"/>
      <c r="K76" s="35"/>
      <c r="L76" s="97"/>
      <c r="S76" s="35"/>
      <c r="T76" s="35"/>
      <c r="U76" s="35"/>
      <c r="V76" s="35"/>
      <c r="W76" s="35"/>
      <c r="X76" s="35"/>
      <c r="Y76" s="35"/>
      <c r="Z76" s="35"/>
      <c r="AA76" s="35"/>
      <c r="AB76" s="35"/>
      <c r="AC76" s="35"/>
      <c r="AD76" s="35"/>
      <c r="AE76" s="35"/>
    </row>
    <row r="77" spans="1:31" s="2" customFormat="1" ht="12" customHeight="1">
      <c r="A77" s="35"/>
      <c r="B77" s="36"/>
      <c r="C77" s="30" t="s">
        <v>17</v>
      </c>
      <c r="D77" s="35"/>
      <c r="E77" s="35"/>
      <c r="F77" s="35"/>
      <c r="G77" s="35"/>
      <c r="H77" s="35"/>
      <c r="I77" s="35"/>
      <c r="J77" s="35"/>
      <c r="K77" s="35"/>
      <c r="L77" s="97"/>
      <c r="S77" s="35"/>
      <c r="T77" s="35"/>
      <c r="U77" s="35"/>
      <c r="V77" s="35"/>
      <c r="W77" s="35"/>
      <c r="X77" s="35"/>
      <c r="Y77" s="35"/>
      <c r="Z77" s="35"/>
      <c r="AA77" s="35"/>
      <c r="AB77" s="35"/>
      <c r="AC77" s="35"/>
      <c r="AD77" s="35"/>
      <c r="AE77" s="35"/>
    </row>
    <row r="78" spans="1:31" s="2" customFormat="1" ht="23.25" customHeight="1">
      <c r="A78" s="35"/>
      <c r="B78" s="36"/>
      <c r="C78" s="35"/>
      <c r="D78" s="35"/>
      <c r="E78" s="352" t="str">
        <f>E7</f>
        <v>Přístavba, nástavba a stavební úpravy pavilonu C-A na oddělení Hemodialýzy a Gastroskopie Nemocnice České Budějovice a.s</v>
      </c>
      <c r="F78" s="353"/>
      <c r="G78" s="353"/>
      <c r="H78" s="353"/>
      <c r="I78" s="35"/>
      <c r="J78" s="35"/>
      <c r="K78" s="35"/>
      <c r="L78" s="97"/>
      <c r="S78" s="35"/>
      <c r="T78" s="35"/>
      <c r="U78" s="35"/>
      <c r="V78" s="35"/>
      <c r="W78" s="35"/>
      <c r="X78" s="35"/>
      <c r="Y78" s="35"/>
      <c r="Z78" s="35"/>
      <c r="AA78" s="35"/>
      <c r="AB78" s="35"/>
      <c r="AC78" s="35"/>
      <c r="AD78" s="35"/>
      <c r="AE78" s="35"/>
    </row>
    <row r="79" spans="1:31" s="1" customFormat="1" ht="12" customHeight="1">
      <c r="B79" s="23"/>
      <c r="C79" s="30" t="s">
        <v>137</v>
      </c>
      <c r="L79" s="23"/>
    </row>
    <row r="80" spans="1:31" s="2" customFormat="1" ht="16.5" customHeight="1">
      <c r="A80" s="35"/>
      <c r="B80" s="36"/>
      <c r="C80" s="35"/>
      <c r="D80" s="35"/>
      <c r="E80" s="352" t="s">
        <v>8043</v>
      </c>
      <c r="F80" s="351"/>
      <c r="G80" s="351"/>
      <c r="H80" s="351"/>
      <c r="I80" s="35"/>
      <c r="J80" s="35"/>
      <c r="K80" s="35"/>
      <c r="L80" s="97"/>
      <c r="S80" s="35"/>
      <c r="T80" s="35"/>
      <c r="U80" s="35"/>
      <c r="V80" s="35"/>
      <c r="W80" s="35"/>
      <c r="X80" s="35"/>
      <c r="Y80" s="35"/>
      <c r="Z80" s="35"/>
      <c r="AA80" s="35"/>
      <c r="AB80" s="35"/>
      <c r="AC80" s="35"/>
      <c r="AD80" s="35"/>
      <c r="AE80" s="35"/>
    </row>
    <row r="81" spans="1:65" s="2" customFormat="1" ht="12" customHeight="1">
      <c r="A81" s="35"/>
      <c r="B81" s="36"/>
      <c r="C81" s="30" t="s">
        <v>139</v>
      </c>
      <c r="D81" s="35"/>
      <c r="E81" s="35"/>
      <c r="F81" s="35"/>
      <c r="G81" s="35"/>
      <c r="H81" s="35"/>
      <c r="I81" s="35"/>
      <c r="J81" s="35"/>
      <c r="K81" s="35"/>
      <c r="L81" s="97"/>
      <c r="S81" s="35"/>
      <c r="T81" s="35"/>
      <c r="U81" s="35"/>
      <c r="V81" s="35"/>
      <c r="W81" s="35"/>
      <c r="X81" s="35"/>
      <c r="Y81" s="35"/>
      <c r="Z81" s="35"/>
      <c r="AA81" s="35"/>
      <c r="AB81" s="35"/>
      <c r="AC81" s="35"/>
      <c r="AD81" s="35"/>
      <c r="AE81" s="35"/>
    </row>
    <row r="82" spans="1:65" s="2" customFormat="1" ht="16.5" customHeight="1">
      <c r="A82" s="35"/>
      <c r="B82" s="36"/>
      <c r="C82" s="35"/>
      <c r="D82" s="35"/>
      <c r="E82" s="347" t="str">
        <f>E11</f>
        <v>02 - elektroinstalace - přeložky</v>
      </c>
      <c r="F82" s="351"/>
      <c r="G82" s="351"/>
      <c r="H82" s="351"/>
      <c r="I82" s="35"/>
      <c r="J82" s="35"/>
      <c r="K82" s="35"/>
      <c r="L82" s="97"/>
      <c r="S82" s="35"/>
      <c r="T82" s="35"/>
      <c r="U82" s="35"/>
      <c r="V82" s="35"/>
      <c r="W82" s="35"/>
      <c r="X82" s="35"/>
      <c r="Y82" s="35"/>
      <c r="Z82" s="35"/>
      <c r="AA82" s="35"/>
      <c r="AB82" s="35"/>
      <c r="AC82" s="35"/>
      <c r="AD82" s="35"/>
      <c r="AE82" s="35"/>
    </row>
    <row r="83" spans="1:65" s="2" customFormat="1" ht="6.95" customHeight="1">
      <c r="A83" s="35"/>
      <c r="B83" s="36"/>
      <c r="C83" s="35"/>
      <c r="D83" s="35"/>
      <c r="E83" s="35"/>
      <c r="F83" s="35"/>
      <c r="G83" s="35"/>
      <c r="H83" s="35"/>
      <c r="I83" s="35"/>
      <c r="J83" s="35"/>
      <c r="K83" s="35"/>
      <c r="L83" s="97"/>
      <c r="S83" s="35"/>
      <c r="T83" s="35"/>
      <c r="U83" s="35"/>
      <c r="V83" s="35"/>
      <c r="W83" s="35"/>
      <c r="X83" s="35"/>
      <c r="Y83" s="35"/>
      <c r="Z83" s="35"/>
      <c r="AA83" s="35"/>
      <c r="AB83" s="35"/>
      <c r="AC83" s="35"/>
      <c r="AD83" s="35"/>
      <c r="AE83" s="35"/>
    </row>
    <row r="84" spans="1:65" s="2" customFormat="1" ht="12" customHeight="1">
      <c r="A84" s="35"/>
      <c r="B84" s="36"/>
      <c r="C84" s="30" t="s">
        <v>22</v>
      </c>
      <c r="D84" s="35"/>
      <c r="E84" s="35"/>
      <c r="F84" s="28" t="str">
        <f>F14</f>
        <v>České Budějovice</v>
      </c>
      <c r="G84" s="35"/>
      <c r="H84" s="35"/>
      <c r="I84" s="30" t="s">
        <v>24</v>
      </c>
      <c r="J84" s="53" t="str">
        <f>IF(J14="","",J14)</f>
        <v>25. 1. 2020</v>
      </c>
      <c r="K84" s="35"/>
      <c r="L84" s="97"/>
      <c r="S84" s="35"/>
      <c r="T84" s="35"/>
      <c r="U84" s="35"/>
      <c r="V84" s="35"/>
      <c r="W84" s="35"/>
      <c r="X84" s="35"/>
      <c r="Y84" s="35"/>
      <c r="Z84" s="35"/>
      <c r="AA84" s="35"/>
      <c r="AB84" s="35"/>
      <c r="AC84" s="35"/>
      <c r="AD84" s="35"/>
      <c r="AE84" s="35"/>
    </row>
    <row r="85" spans="1:65" s="2" customFormat="1" ht="6.95" customHeight="1">
      <c r="A85" s="35"/>
      <c r="B85" s="36"/>
      <c r="C85" s="35"/>
      <c r="D85" s="35"/>
      <c r="E85" s="35"/>
      <c r="F85" s="35"/>
      <c r="G85" s="35"/>
      <c r="H85" s="35"/>
      <c r="I85" s="35"/>
      <c r="J85" s="35"/>
      <c r="K85" s="35"/>
      <c r="L85" s="97"/>
      <c r="S85" s="35"/>
      <c r="T85" s="35"/>
      <c r="U85" s="35"/>
      <c r="V85" s="35"/>
      <c r="W85" s="35"/>
      <c r="X85" s="35"/>
      <c r="Y85" s="35"/>
      <c r="Z85" s="35"/>
      <c r="AA85" s="35"/>
      <c r="AB85" s="35"/>
      <c r="AC85" s="35"/>
      <c r="AD85" s="35"/>
      <c r="AE85" s="35"/>
    </row>
    <row r="86" spans="1:65" s="2" customFormat="1" ht="25.7" customHeight="1">
      <c r="A86" s="35"/>
      <c r="B86" s="36"/>
      <c r="C86" s="30" t="s">
        <v>26</v>
      </c>
      <c r="D86" s="35"/>
      <c r="E86" s="35"/>
      <c r="F86" s="28" t="str">
        <f>E17</f>
        <v xml:space="preserve"> </v>
      </c>
      <c r="G86" s="35"/>
      <c r="H86" s="35"/>
      <c r="I86" s="30" t="s">
        <v>32</v>
      </c>
      <c r="J86" s="33" t="str">
        <f>E23</f>
        <v>ATELIER G+G s.r.o.</v>
      </c>
      <c r="K86" s="35"/>
      <c r="L86" s="97"/>
      <c r="S86" s="35"/>
      <c r="T86" s="35"/>
      <c r="U86" s="35"/>
      <c r="V86" s="35"/>
      <c r="W86" s="35"/>
      <c r="X86" s="35"/>
      <c r="Y86" s="35"/>
      <c r="Z86" s="35"/>
      <c r="AA86" s="35"/>
      <c r="AB86" s="35"/>
      <c r="AC86" s="35"/>
      <c r="AD86" s="35"/>
      <c r="AE86" s="35"/>
    </row>
    <row r="87" spans="1:65" s="2" customFormat="1" ht="15.2" customHeight="1">
      <c r="A87" s="35"/>
      <c r="B87" s="36"/>
      <c r="C87" s="30" t="s">
        <v>30</v>
      </c>
      <c r="D87" s="35"/>
      <c r="E87" s="35"/>
      <c r="F87" s="28" t="str">
        <f>IF(E20="","",E20)</f>
        <v>Vyplň údaj</v>
      </c>
      <c r="G87" s="35"/>
      <c r="H87" s="35"/>
      <c r="I87" s="30" t="s">
        <v>35</v>
      </c>
      <c r="J87" s="33" t="str">
        <f>E26</f>
        <v xml:space="preserve"> </v>
      </c>
      <c r="K87" s="35"/>
      <c r="L87" s="97"/>
      <c r="S87" s="35"/>
      <c r="T87" s="35"/>
      <c r="U87" s="35"/>
      <c r="V87" s="35"/>
      <c r="W87" s="35"/>
      <c r="X87" s="35"/>
      <c r="Y87" s="35"/>
      <c r="Z87" s="35"/>
      <c r="AA87" s="35"/>
      <c r="AB87" s="35"/>
      <c r="AC87" s="35"/>
      <c r="AD87" s="35"/>
      <c r="AE87" s="35"/>
    </row>
    <row r="88" spans="1:65" s="2" customFormat="1" ht="10.35" customHeight="1">
      <c r="A88" s="35"/>
      <c r="B88" s="36"/>
      <c r="C88" s="35"/>
      <c r="D88" s="35"/>
      <c r="E88" s="35"/>
      <c r="F88" s="35"/>
      <c r="G88" s="35"/>
      <c r="H88" s="35"/>
      <c r="I88" s="35"/>
      <c r="J88" s="35"/>
      <c r="K88" s="35"/>
      <c r="L88" s="97"/>
      <c r="S88" s="35"/>
      <c r="T88" s="35"/>
      <c r="U88" s="35"/>
      <c r="V88" s="35"/>
      <c r="W88" s="35"/>
      <c r="X88" s="35"/>
      <c r="Y88" s="35"/>
      <c r="Z88" s="35"/>
      <c r="AA88" s="35"/>
      <c r="AB88" s="35"/>
      <c r="AC88" s="35"/>
      <c r="AD88" s="35"/>
      <c r="AE88" s="35"/>
    </row>
    <row r="89" spans="1:65" s="11" customFormat="1" ht="29.25" customHeight="1">
      <c r="A89" s="122"/>
      <c r="B89" s="123"/>
      <c r="C89" s="124" t="s">
        <v>181</v>
      </c>
      <c r="D89" s="125" t="s">
        <v>57</v>
      </c>
      <c r="E89" s="125" t="s">
        <v>53</v>
      </c>
      <c r="F89" s="125" t="s">
        <v>54</v>
      </c>
      <c r="G89" s="125" t="s">
        <v>182</v>
      </c>
      <c r="H89" s="125" t="s">
        <v>183</v>
      </c>
      <c r="I89" s="125" t="s">
        <v>184</v>
      </c>
      <c r="J89" s="125" t="s">
        <v>143</v>
      </c>
      <c r="K89" s="126" t="s">
        <v>185</v>
      </c>
      <c r="L89" s="127"/>
      <c r="M89" s="60" t="s">
        <v>3</v>
      </c>
      <c r="N89" s="61" t="s">
        <v>42</v>
      </c>
      <c r="O89" s="61" t="s">
        <v>186</v>
      </c>
      <c r="P89" s="61" t="s">
        <v>187</v>
      </c>
      <c r="Q89" s="61" t="s">
        <v>188</v>
      </c>
      <c r="R89" s="61" t="s">
        <v>189</v>
      </c>
      <c r="S89" s="61" t="s">
        <v>190</v>
      </c>
      <c r="T89" s="62" t="s">
        <v>191</v>
      </c>
      <c r="U89" s="122"/>
      <c r="V89" s="122"/>
      <c r="W89" s="122"/>
      <c r="X89" s="122"/>
      <c r="Y89" s="122"/>
      <c r="Z89" s="122"/>
      <c r="AA89" s="122"/>
      <c r="AB89" s="122"/>
      <c r="AC89" s="122"/>
      <c r="AD89" s="122"/>
      <c r="AE89" s="122"/>
    </row>
    <row r="90" spans="1:65" s="2" customFormat="1" ht="22.9" customHeight="1">
      <c r="A90" s="35"/>
      <c r="B90" s="36"/>
      <c r="C90" s="67" t="s">
        <v>192</v>
      </c>
      <c r="D90" s="35"/>
      <c r="E90" s="35"/>
      <c r="F90" s="35"/>
      <c r="G90" s="35"/>
      <c r="H90" s="35"/>
      <c r="I90" s="35"/>
      <c r="J90" s="128">
        <f>BK90</f>
        <v>0</v>
      </c>
      <c r="K90" s="35"/>
      <c r="L90" s="36"/>
      <c r="M90" s="63"/>
      <c r="N90" s="54"/>
      <c r="O90" s="64"/>
      <c r="P90" s="129">
        <f>P91</f>
        <v>0</v>
      </c>
      <c r="Q90" s="64"/>
      <c r="R90" s="129">
        <f>R91</f>
        <v>0</v>
      </c>
      <c r="S90" s="64"/>
      <c r="T90" s="130">
        <f>T91</f>
        <v>0</v>
      </c>
      <c r="U90" s="35"/>
      <c r="V90" s="35"/>
      <c r="W90" s="35"/>
      <c r="X90" s="35"/>
      <c r="Y90" s="35"/>
      <c r="Z90" s="35"/>
      <c r="AA90" s="35"/>
      <c r="AB90" s="35"/>
      <c r="AC90" s="35"/>
      <c r="AD90" s="35"/>
      <c r="AE90" s="35"/>
      <c r="AT90" s="20" t="s">
        <v>71</v>
      </c>
      <c r="AU90" s="20" t="s">
        <v>144</v>
      </c>
      <c r="BK90" s="131">
        <f>BK91</f>
        <v>0</v>
      </c>
    </row>
    <row r="91" spans="1:65" s="12" customFormat="1" ht="25.9" customHeight="1">
      <c r="B91" s="132"/>
      <c r="D91" s="133" t="s">
        <v>71</v>
      </c>
      <c r="E91" s="134" t="s">
        <v>2403</v>
      </c>
      <c r="F91" s="134" t="s">
        <v>2404</v>
      </c>
      <c r="I91" s="135"/>
      <c r="J91" s="136">
        <f>BK91</f>
        <v>0</v>
      </c>
      <c r="L91" s="132"/>
      <c r="M91" s="137"/>
      <c r="N91" s="138"/>
      <c r="O91" s="138"/>
      <c r="P91" s="139">
        <f>P92</f>
        <v>0</v>
      </c>
      <c r="Q91" s="138"/>
      <c r="R91" s="139">
        <f>R92</f>
        <v>0</v>
      </c>
      <c r="S91" s="138"/>
      <c r="T91" s="140">
        <f>T92</f>
        <v>0</v>
      </c>
      <c r="AR91" s="133" t="s">
        <v>81</v>
      </c>
      <c r="AT91" s="141" t="s">
        <v>71</v>
      </c>
      <c r="AU91" s="141" t="s">
        <v>72</v>
      </c>
      <c r="AY91" s="133" t="s">
        <v>195</v>
      </c>
      <c r="BK91" s="142">
        <f>BK92</f>
        <v>0</v>
      </c>
    </row>
    <row r="92" spans="1:65" s="12" customFormat="1" ht="22.9" customHeight="1">
      <c r="B92" s="132"/>
      <c r="D92" s="133" t="s">
        <v>71</v>
      </c>
      <c r="E92" s="143" t="s">
        <v>2886</v>
      </c>
      <c r="F92" s="143" t="s">
        <v>2887</v>
      </c>
      <c r="I92" s="135"/>
      <c r="J92" s="144">
        <f>BK92</f>
        <v>0</v>
      </c>
      <c r="L92" s="132"/>
      <c r="M92" s="137"/>
      <c r="N92" s="138"/>
      <c r="O92" s="138"/>
      <c r="P92" s="139">
        <f>P93+P114+P116</f>
        <v>0</v>
      </c>
      <c r="Q92" s="138"/>
      <c r="R92" s="139">
        <f>R93+R114+R116</f>
        <v>0</v>
      </c>
      <c r="S92" s="138"/>
      <c r="T92" s="140">
        <f>T93+T114+T116</f>
        <v>0</v>
      </c>
      <c r="AR92" s="133" t="s">
        <v>81</v>
      </c>
      <c r="AT92" s="141" t="s">
        <v>71</v>
      </c>
      <c r="AU92" s="141" t="s">
        <v>79</v>
      </c>
      <c r="AY92" s="133" t="s">
        <v>195</v>
      </c>
      <c r="BK92" s="142">
        <f>BK93+BK114+BK116</f>
        <v>0</v>
      </c>
    </row>
    <row r="93" spans="1:65" s="12" customFormat="1" ht="20.85" customHeight="1">
      <c r="B93" s="132"/>
      <c r="D93" s="133" t="s">
        <v>71</v>
      </c>
      <c r="E93" s="143" t="s">
        <v>5550</v>
      </c>
      <c r="F93" s="143" t="s">
        <v>5551</v>
      </c>
      <c r="I93" s="135"/>
      <c r="J93" s="144">
        <f>BK93</f>
        <v>0</v>
      </c>
      <c r="L93" s="132"/>
      <c r="M93" s="137"/>
      <c r="N93" s="138"/>
      <c r="O93" s="138"/>
      <c r="P93" s="139">
        <f>SUM(P94:P113)</f>
        <v>0</v>
      </c>
      <c r="Q93" s="138"/>
      <c r="R93" s="139">
        <f>SUM(R94:R113)</f>
        <v>0</v>
      </c>
      <c r="S93" s="138"/>
      <c r="T93" s="140">
        <f>SUM(T94:T113)</f>
        <v>0</v>
      </c>
      <c r="AR93" s="133" t="s">
        <v>79</v>
      </c>
      <c r="AT93" s="141" t="s">
        <v>71</v>
      </c>
      <c r="AU93" s="141" t="s">
        <v>81</v>
      </c>
      <c r="AY93" s="133" t="s">
        <v>195</v>
      </c>
      <c r="BK93" s="142">
        <f>SUM(BK94:BK113)</f>
        <v>0</v>
      </c>
    </row>
    <row r="94" spans="1:65" s="2" customFormat="1" ht="14.45" customHeight="1">
      <c r="A94" s="35"/>
      <c r="B94" s="145"/>
      <c r="C94" s="146" t="s">
        <v>79</v>
      </c>
      <c r="D94" s="146" t="s">
        <v>197</v>
      </c>
      <c r="E94" s="147" t="s">
        <v>8288</v>
      </c>
      <c r="F94" s="148" t="s">
        <v>8289</v>
      </c>
      <c r="G94" s="149" t="s">
        <v>321</v>
      </c>
      <c r="H94" s="150">
        <v>1080</v>
      </c>
      <c r="I94" s="151"/>
      <c r="J94" s="152">
        <f t="shared" ref="J94:J113" si="0">ROUND(I94*H94,2)</f>
        <v>0</v>
      </c>
      <c r="K94" s="148" t="s">
        <v>3</v>
      </c>
      <c r="L94" s="36"/>
      <c r="M94" s="153" t="s">
        <v>3</v>
      </c>
      <c r="N94" s="154" t="s">
        <v>43</v>
      </c>
      <c r="O94" s="56"/>
      <c r="P94" s="155">
        <f t="shared" ref="P94:P113" si="1">O94*H94</f>
        <v>0</v>
      </c>
      <c r="Q94" s="155">
        <v>0</v>
      </c>
      <c r="R94" s="155">
        <f t="shared" ref="R94:R113" si="2">Q94*H94</f>
        <v>0</v>
      </c>
      <c r="S94" s="155">
        <v>0</v>
      </c>
      <c r="T94" s="156">
        <f t="shared" ref="T94:T113" si="3">S94*H94</f>
        <v>0</v>
      </c>
      <c r="U94" s="35"/>
      <c r="V94" s="35"/>
      <c r="W94" s="35"/>
      <c r="X94" s="35"/>
      <c r="Y94" s="35"/>
      <c r="Z94" s="35"/>
      <c r="AA94" s="35"/>
      <c r="AB94" s="35"/>
      <c r="AC94" s="35"/>
      <c r="AD94" s="35"/>
      <c r="AE94" s="35"/>
      <c r="AR94" s="157" t="s">
        <v>202</v>
      </c>
      <c r="AT94" s="157" t="s">
        <v>197</v>
      </c>
      <c r="AU94" s="157" t="s">
        <v>109</v>
      </c>
      <c r="AY94" s="20" t="s">
        <v>195</v>
      </c>
      <c r="BE94" s="158">
        <f t="shared" ref="BE94:BE113" si="4">IF(N94="základní",J94,0)</f>
        <v>0</v>
      </c>
      <c r="BF94" s="158">
        <f t="shared" ref="BF94:BF113" si="5">IF(N94="snížená",J94,0)</f>
        <v>0</v>
      </c>
      <c r="BG94" s="158">
        <f t="shared" ref="BG94:BG113" si="6">IF(N94="zákl. přenesená",J94,0)</f>
        <v>0</v>
      </c>
      <c r="BH94" s="158">
        <f t="shared" ref="BH94:BH113" si="7">IF(N94="sníž. přenesená",J94,0)</f>
        <v>0</v>
      </c>
      <c r="BI94" s="158">
        <f t="shared" ref="BI94:BI113" si="8">IF(N94="nulová",J94,0)</f>
        <v>0</v>
      </c>
      <c r="BJ94" s="20" t="s">
        <v>79</v>
      </c>
      <c r="BK94" s="158">
        <f t="shared" ref="BK94:BK113" si="9">ROUND(I94*H94,2)</f>
        <v>0</v>
      </c>
      <c r="BL94" s="20" t="s">
        <v>202</v>
      </c>
      <c r="BM94" s="157" t="s">
        <v>81</v>
      </c>
    </row>
    <row r="95" spans="1:65" s="2" customFormat="1" ht="14.45" customHeight="1">
      <c r="A95" s="35"/>
      <c r="B95" s="145"/>
      <c r="C95" s="146" t="s">
        <v>81</v>
      </c>
      <c r="D95" s="146" t="s">
        <v>197</v>
      </c>
      <c r="E95" s="147" t="s">
        <v>8290</v>
      </c>
      <c r="F95" s="148" t="s">
        <v>8291</v>
      </c>
      <c r="G95" s="149" t="s">
        <v>321</v>
      </c>
      <c r="H95" s="150">
        <v>90</v>
      </c>
      <c r="I95" s="151"/>
      <c r="J95" s="152">
        <f t="shared" si="0"/>
        <v>0</v>
      </c>
      <c r="K95" s="148" t="s">
        <v>3</v>
      </c>
      <c r="L95" s="36"/>
      <c r="M95" s="153" t="s">
        <v>3</v>
      </c>
      <c r="N95" s="154" t="s">
        <v>43</v>
      </c>
      <c r="O95" s="56"/>
      <c r="P95" s="155">
        <f t="shared" si="1"/>
        <v>0</v>
      </c>
      <c r="Q95" s="155">
        <v>0</v>
      </c>
      <c r="R95" s="155">
        <f t="shared" si="2"/>
        <v>0</v>
      </c>
      <c r="S95" s="155">
        <v>0</v>
      </c>
      <c r="T95" s="156">
        <f t="shared" si="3"/>
        <v>0</v>
      </c>
      <c r="U95" s="35"/>
      <c r="V95" s="35"/>
      <c r="W95" s="35"/>
      <c r="X95" s="35"/>
      <c r="Y95" s="35"/>
      <c r="Z95" s="35"/>
      <c r="AA95" s="35"/>
      <c r="AB95" s="35"/>
      <c r="AC95" s="35"/>
      <c r="AD95" s="35"/>
      <c r="AE95" s="35"/>
      <c r="AR95" s="157" t="s">
        <v>202</v>
      </c>
      <c r="AT95" s="157" t="s">
        <v>197</v>
      </c>
      <c r="AU95" s="157" t="s">
        <v>109</v>
      </c>
      <c r="AY95" s="20" t="s">
        <v>195</v>
      </c>
      <c r="BE95" s="158">
        <f t="shared" si="4"/>
        <v>0</v>
      </c>
      <c r="BF95" s="158">
        <f t="shared" si="5"/>
        <v>0</v>
      </c>
      <c r="BG95" s="158">
        <f t="shared" si="6"/>
        <v>0</v>
      </c>
      <c r="BH95" s="158">
        <f t="shared" si="7"/>
        <v>0</v>
      </c>
      <c r="BI95" s="158">
        <f t="shared" si="8"/>
        <v>0</v>
      </c>
      <c r="BJ95" s="20" t="s">
        <v>79</v>
      </c>
      <c r="BK95" s="158">
        <f t="shared" si="9"/>
        <v>0</v>
      </c>
      <c r="BL95" s="20" t="s">
        <v>202</v>
      </c>
      <c r="BM95" s="157" t="s">
        <v>202</v>
      </c>
    </row>
    <row r="96" spans="1:65" s="2" customFormat="1" ht="14.45" customHeight="1">
      <c r="A96" s="35"/>
      <c r="B96" s="145"/>
      <c r="C96" s="146" t="s">
        <v>109</v>
      </c>
      <c r="D96" s="146" t="s">
        <v>197</v>
      </c>
      <c r="E96" s="147" t="s">
        <v>8292</v>
      </c>
      <c r="F96" s="148" t="s">
        <v>8293</v>
      </c>
      <c r="G96" s="149" t="s">
        <v>321</v>
      </c>
      <c r="H96" s="150">
        <v>95</v>
      </c>
      <c r="I96" s="151"/>
      <c r="J96" s="152">
        <f t="shared" si="0"/>
        <v>0</v>
      </c>
      <c r="K96" s="148" t="s">
        <v>3</v>
      </c>
      <c r="L96" s="36"/>
      <c r="M96" s="153" t="s">
        <v>3</v>
      </c>
      <c r="N96" s="154" t="s">
        <v>43</v>
      </c>
      <c r="O96" s="56"/>
      <c r="P96" s="155">
        <f t="shared" si="1"/>
        <v>0</v>
      </c>
      <c r="Q96" s="155">
        <v>0</v>
      </c>
      <c r="R96" s="155">
        <f t="shared" si="2"/>
        <v>0</v>
      </c>
      <c r="S96" s="155">
        <v>0</v>
      </c>
      <c r="T96" s="156">
        <f t="shared" si="3"/>
        <v>0</v>
      </c>
      <c r="U96" s="35"/>
      <c r="V96" s="35"/>
      <c r="W96" s="35"/>
      <c r="X96" s="35"/>
      <c r="Y96" s="35"/>
      <c r="Z96" s="35"/>
      <c r="AA96" s="35"/>
      <c r="AB96" s="35"/>
      <c r="AC96" s="35"/>
      <c r="AD96" s="35"/>
      <c r="AE96" s="35"/>
      <c r="AR96" s="157" t="s">
        <v>202</v>
      </c>
      <c r="AT96" s="157" t="s">
        <v>197</v>
      </c>
      <c r="AU96" s="157" t="s">
        <v>109</v>
      </c>
      <c r="AY96" s="20" t="s">
        <v>195</v>
      </c>
      <c r="BE96" s="158">
        <f t="shared" si="4"/>
        <v>0</v>
      </c>
      <c r="BF96" s="158">
        <f t="shared" si="5"/>
        <v>0</v>
      </c>
      <c r="BG96" s="158">
        <f t="shared" si="6"/>
        <v>0</v>
      </c>
      <c r="BH96" s="158">
        <f t="shared" si="7"/>
        <v>0</v>
      </c>
      <c r="BI96" s="158">
        <f t="shared" si="8"/>
        <v>0</v>
      </c>
      <c r="BJ96" s="20" t="s">
        <v>79</v>
      </c>
      <c r="BK96" s="158">
        <f t="shared" si="9"/>
        <v>0</v>
      </c>
      <c r="BL96" s="20" t="s">
        <v>202</v>
      </c>
      <c r="BM96" s="157" t="s">
        <v>237</v>
      </c>
    </row>
    <row r="97" spans="1:65" s="2" customFormat="1" ht="14.45" customHeight="1">
      <c r="A97" s="35"/>
      <c r="B97" s="145"/>
      <c r="C97" s="146" t="s">
        <v>202</v>
      </c>
      <c r="D97" s="146" t="s">
        <v>197</v>
      </c>
      <c r="E97" s="147" t="s">
        <v>8294</v>
      </c>
      <c r="F97" s="148" t="s">
        <v>8295</v>
      </c>
      <c r="G97" s="149" t="s">
        <v>321</v>
      </c>
      <c r="H97" s="150">
        <v>110</v>
      </c>
      <c r="I97" s="151"/>
      <c r="J97" s="152">
        <f t="shared" si="0"/>
        <v>0</v>
      </c>
      <c r="K97" s="148" t="s">
        <v>3</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202</v>
      </c>
      <c r="AT97" s="157" t="s">
        <v>197</v>
      </c>
      <c r="AU97" s="157" t="s">
        <v>109</v>
      </c>
      <c r="AY97" s="20" t="s">
        <v>195</v>
      </c>
      <c r="BE97" s="158">
        <f t="shared" si="4"/>
        <v>0</v>
      </c>
      <c r="BF97" s="158">
        <f t="shared" si="5"/>
        <v>0</v>
      </c>
      <c r="BG97" s="158">
        <f t="shared" si="6"/>
        <v>0</v>
      </c>
      <c r="BH97" s="158">
        <f t="shared" si="7"/>
        <v>0</v>
      </c>
      <c r="BI97" s="158">
        <f t="shared" si="8"/>
        <v>0</v>
      </c>
      <c r="BJ97" s="20" t="s">
        <v>79</v>
      </c>
      <c r="BK97" s="158">
        <f t="shared" si="9"/>
        <v>0</v>
      </c>
      <c r="BL97" s="20" t="s">
        <v>202</v>
      </c>
      <c r="BM97" s="157" t="s">
        <v>249</v>
      </c>
    </row>
    <row r="98" spans="1:65" s="2" customFormat="1" ht="14.45" customHeight="1">
      <c r="A98" s="35"/>
      <c r="B98" s="145"/>
      <c r="C98" s="146" t="s">
        <v>231</v>
      </c>
      <c r="D98" s="146" t="s">
        <v>197</v>
      </c>
      <c r="E98" s="147" t="s">
        <v>8296</v>
      </c>
      <c r="F98" s="148" t="s">
        <v>8297</v>
      </c>
      <c r="G98" s="149" t="s">
        <v>4903</v>
      </c>
      <c r="H98" s="150">
        <v>6</v>
      </c>
      <c r="I98" s="151"/>
      <c r="J98" s="152">
        <f t="shared" si="0"/>
        <v>0</v>
      </c>
      <c r="K98" s="148" t="s">
        <v>3</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202</v>
      </c>
      <c r="AT98" s="157" t="s">
        <v>197</v>
      </c>
      <c r="AU98" s="157" t="s">
        <v>109</v>
      </c>
      <c r="AY98" s="20" t="s">
        <v>195</v>
      </c>
      <c r="BE98" s="158">
        <f t="shared" si="4"/>
        <v>0</v>
      </c>
      <c r="BF98" s="158">
        <f t="shared" si="5"/>
        <v>0</v>
      </c>
      <c r="BG98" s="158">
        <f t="shared" si="6"/>
        <v>0</v>
      </c>
      <c r="BH98" s="158">
        <f t="shared" si="7"/>
        <v>0</v>
      </c>
      <c r="BI98" s="158">
        <f t="shared" si="8"/>
        <v>0</v>
      </c>
      <c r="BJ98" s="20" t="s">
        <v>79</v>
      </c>
      <c r="BK98" s="158">
        <f t="shared" si="9"/>
        <v>0</v>
      </c>
      <c r="BL98" s="20" t="s">
        <v>202</v>
      </c>
      <c r="BM98" s="157" t="s">
        <v>120</v>
      </c>
    </row>
    <row r="99" spans="1:65" s="2" customFormat="1" ht="14.45" customHeight="1">
      <c r="A99" s="35"/>
      <c r="B99" s="145"/>
      <c r="C99" s="146" t="s">
        <v>237</v>
      </c>
      <c r="D99" s="146" t="s">
        <v>197</v>
      </c>
      <c r="E99" s="147" t="s">
        <v>8298</v>
      </c>
      <c r="F99" s="148" t="s">
        <v>8299</v>
      </c>
      <c r="G99" s="149" t="s">
        <v>4903</v>
      </c>
      <c r="H99" s="150">
        <v>2</v>
      </c>
      <c r="I99" s="151"/>
      <c r="J99" s="152">
        <f t="shared" si="0"/>
        <v>0</v>
      </c>
      <c r="K99" s="148" t="s">
        <v>3</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202</v>
      </c>
      <c r="AT99" s="157" t="s">
        <v>197</v>
      </c>
      <c r="AU99" s="157" t="s">
        <v>109</v>
      </c>
      <c r="AY99" s="20" t="s">
        <v>195</v>
      </c>
      <c r="BE99" s="158">
        <f t="shared" si="4"/>
        <v>0</v>
      </c>
      <c r="BF99" s="158">
        <f t="shared" si="5"/>
        <v>0</v>
      </c>
      <c r="BG99" s="158">
        <f t="shared" si="6"/>
        <v>0</v>
      </c>
      <c r="BH99" s="158">
        <f t="shared" si="7"/>
        <v>0</v>
      </c>
      <c r="BI99" s="158">
        <f t="shared" si="8"/>
        <v>0</v>
      </c>
      <c r="BJ99" s="20" t="s">
        <v>79</v>
      </c>
      <c r="BK99" s="158">
        <f t="shared" si="9"/>
        <v>0</v>
      </c>
      <c r="BL99" s="20" t="s">
        <v>202</v>
      </c>
      <c r="BM99" s="157" t="s">
        <v>269</v>
      </c>
    </row>
    <row r="100" spans="1:65" s="2" customFormat="1" ht="14.45" customHeight="1">
      <c r="A100" s="35"/>
      <c r="B100" s="145"/>
      <c r="C100" s="146" t="s">
        <v>244</v>
      </c>
      <c r="D100" s="146" t="s">
        <v>197</v>
      </c>
      <c r="E100" s="147" t="s">
        <v>8300</v>
      </c>
      <c r="F100" s="148" t="s">
        <v>8301</v>
      </c>
      <c r="G100" s="149" t="s">
        <v>4903</v>
      </c>
      <c r="H100" s="150">
        <v>24</v>
      </c>
      <c r="I100" s="151"/>
      <c r="J100" s="152">
        <f t="shared" si="0"/>
        <v>0</v>
      </c>
      <c r="K100" s="148" t="s">
        <v>3</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202</v>
      </c>
      <c r="AT100" s="157" t="s">
        <v>197</v>
      </c>
      <c r="AU100" s="157" t="s">
        <v>109</v>
      </c>
      <c r="AY100" s="20" t="s">
        <v>195</v>
      </c>
      <c r="BE100" s="158">
        <f t="shared" si="4"/>
        <v>0</v>
      </c>
      <c r="BF100" s="158">
        <f t="shared" si="5"/>
        <v>0</v>
      </c>
      <c r="BG100" s="158">
        <f t="shared" si="6"/>
        <v>0</v>
      </c>
      <c r="BH100" s="158">
        <f t="shared" si="7"/>
        <v>0</v>
      </c>
      <c r="BI100" s="158">
        <f t="shared" si="8"/>
        <v>0</v>
      </c>
      <c r="BJ100" s="20" t="s">
        <v>79</v>
      </c>
      <c r="BK100" s="158">
        <f t="shared" si="9"/>
        <v>0</v>
      </c>
      <c r="BL100" s="20" t="s">
        <v>202</v>
      </c>
      <c r="BM100" s="157" t="s">
        <v>281</v>
      </c>
    </row>
    <row r="101" spans="1:65" s="2" customFormat="1" ht="24.2" customHeight="1">
      <c r="A101" s="35"/>
      <c r="B101" s="145"/>
      <c r="C101" s="146" t="s">
        <v>249</v>
      </c>
      <c r="D101" s="146" t="s">
        <v>197</v>
      </c>
      <c r="E101" s="147" t="s">
        <v>8302</v>
      </c>
      <c r="F101" s="148" t="s">
        <v>8303</v>
      </c>
      <c r="G101" s="149" t="s">
        <v>321</v>
      </c>
      <c r="H101" s="150">
        <v>180</v>
      </c>
      <c r="I101" s="151"/>
      <c r="J101" s="152">
        <f t="shared" si="0"/>
        <v>0</v>
      </c>
      <c r="K101" s="148" t="s">
        <v>3</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202</v>
      </c>
      <c r="AT101" s="157" t="s">
        <v>197</v>
      </c>
      <c r="AU101" s="157" t="s">
        <v>109</v>
      </c>
      <c r="AY101" s="20" t="s">
        <v>195</v>
      </c>
      <c r="BE101" s="158">
        <f t="shared" si="4"/>
        <v>0</v>
      </c>
      <c r="BF101" s="158">
        <f t="shared" si="5"/>
        <v>0</v>
      </c>
      <c r="BG101" s="158">
        <f t="shared" si="6"/>
        <v>0</v>
      </c>
      <c r="BH101" s="158">
        <f t="shared" si="7"/>
        <v>0</v>
      </c>
      <c r="BI101" s="158">
        <f t="shared" si="8"/>
        <v>0</v>
      </c>
      <c r="BJ101" s="20" t="s">
        <v>79</v>
      </c>
      <c r="BK101" s="158">
        <f t="shared" si="9"/>
        <v>0</v>
      </c>
      <c r="BL101" s="20" t="s">
        <v>202</v>
      </c>
      <c r="BM101" s="157" t="s">
        <v>292</v>
      </c>
    </row>
    <row r="102" spans="1:65" s="2" customFormat="1" ht="14.45" customHeight="1">
      <c r="A102" s="35"/>
      <c r="B102" s="145"/>
      <c r="C102" s="146" t="s">
        <v>254</v>
      </c>
      <c r="D102" s="146" t="s">
        <v>197</v>
      </c>
      <c r="E102" s="147" t="s">
        <v>8304</v>
      </c>
      <c r="F102" s="148" t="s">
        <v>8305</v>
      </c>
      <c r="G102" s="149" t="s">
        <v>4903</v>
      </c>
      <c r="H102" s="150">
        <v>4</v>
      </c>
      <c r="I102" s="151"/>
      <c r="J102" s="152">
        <f t="shared" si="0"/>
        <v>0</v>
      </c>
      <c r="K102" s="148" t="s">
        <v>3</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202</v>
      </c>
      <c r="AT102" s="157" t="s">
        <v>197</v>
      </c>
      <c r="AU102" s="157" t="s">
        <v>109</v>
      </c>
      <c r="AY102" s="20" t="s">
        <v>195</v>
      </c>
      <c r="BE102" s="158">
        <f t="shared" si="4"/>
        <v>0</v>
      </c>
      <c r="BF102" s="158">
        <f t="shared" si="5"/>
        <v>0</v>
      </c>
      <c r="BG102" s="158">
        <f t="shared" si="6"/>
        <v>0</v>
      </c>
      <c r="BH102" s="158">
        <f t="shared" si="7"/>
        <v>0</v>
      </c>
      <c r="BI102" s="158">
        <f t="shared" si="8"/>
        <v>0</v>
      </c>
      <c r="BJ102" s="20" t="s">
        <v>79</v>
      </c>
      <c r="BK102" s="158">
        <f t="shared" si="9"/>
        <v>0</v>
      </c>
      <c r="BL102" s="20" t="s">
        <v>202</v>
      </c>
      <c r="BM102" s="157" t="s">
        <v>308</v>
      </c>
    </row>
    <row r="103" spans="1:65" s="2" customFormat="1" ht="14.45" customHeight="1">
      <c r="A103" s="35"/>
      <c r="B103" s="145"/>
      <c r="C103" s="146" t="s">
        <v>120</v>
      </c>
      <c r="D103" s="146" t="s">
        <v>197</v>
      </c>
      <c r="E103" s="147" t="s">
        <v>8306</v>
      </c>
      <c r="F103" s="148" t="s">
        <v>8307</v>
      </c>
      <c r="G103" s="149" t="s">
        <v>321</v>
      </c>
      <c r="H103" s="150">
        <v>270</v>
      </c>
      <c r="I103" s="151"/>
      <c r="J103" s="152">
        <f t="shared" si="0"/>
        <v>0</v>
      </c>
      <c r="K103" s="148" t="s">
        <v>3</v>
      </c>
      <c r="L103" s="36"/>
      <c r="M103" s="153" t="s">
        <v>3</v>
      </c>
      <c r="N103" s="154" t="s">
        <v>43</v>
      </c>
      <c r="O103" s="56"/>
      <c r="P103" s="155">
        <f t="shared" si="1"/>
        <v>0</v>
      </c>
      <c r="Q103" s="155">
        <v>0</v>
      </c>
      <c r="R103" s="155">
        <f t="shared" si="2"/>
        <v>0</v>
      </c>
      <c r="S103" s="155">
        <v>0</v>
      </c>
      <c r="T103" s="156">
        <f t="shared" si="3"/>
        <v>0</v>
      </c>
      <c r="U103" s="35"/>
      <c r="V103" s="35"/>
      <c r="W103" s="35"/>
      <c r="X103" s="35"/>
      <c r="Y103" s="35"/>
      <c r="Z103" s="35"/>
      <c r="AA103" s="35"/>
      <c r="AB103" s="35"/>
      <c r="AC103" s="35"/>
      <c r="AD103" s="35"/>
      <c r="AE103" s="35"/>
      <c r="AR103" s="157" t="s">
        <v>202</v>
      </c>
      <c r="AT103" s="157" t="s">
        <v>197</v>
      </c>
      <c r="AU103" s="157" t="s">
        <v>109</v>
      </c>
      <c r="AY103" s="20" t="s">
        <v>195</v>
      </c>
      <c r="BE103" s="158">
        <f t="shared" si="4"/>
        <v>0</v>
      </c>
      <c r="BF103" s="158">
        <f t="shared" si="5"/>
        <v>0</v>
      </c>
      <c r="BG103" s="158">
        <f t="shared" si="6"/>
        <v>0</v>
      </c>
      <c r="BH103" s="158">
        <f t="shared" si="7"/>
        <v>0</v>
      </c>
      <c r="BI103" s="158">
        <f t="shared" si="8"/>
        <v>0</v>
      </c>
      <c r="BJ103" s="20" t="s">
        <v>79</v>
      </c>
      <c r="BK103" s="158">
        <f t="shared" si="9"/>
        <v>0</v>
      </c>
      <c r="BL103" s="20" t="s">
        <v>202</v>
      </c>
      <c r="BM103" s="157" t="s">
        <v>318</v>
      </c>
    </row>
    <row r="104" spans="1:65" s="2" customFormat="1" ht="14.45" customHeight="1">
      <c r="A104" s="35"/>
      <c r="B104" s="145"/>
      <c r="C104" s="146" t="s">
        <v>123</v>
      </c>
      <c r="D104" s="146" t="s">
        <v>197</v>
      </c>
      <c r="E104" s="147" t="s">
        <v>8308</v>
      </c>
      <c r="F104" s="148" t="s">
        <v>8309</v>
      </c>
      <c r="G104" s="149" t="s">
        <v>321</v>
      </c>
      <c r="H104" s="150">
        <v>180</v>
      </c>
      <c r="I104" s="151"/>
      <c r="J104" s="152">
        <f t="shared" si="0"/>
        <v>0</v>
      </c>
      <c r="K104" s="148" t="s">
        <v>3</v>
      </c>
      <c r="L104" s="36"/>
      <c r="M104" s="153" t="s">
        <v>3</v>
      </c>
      <c r="N104" s="154" t="s">
        <v>43</v>
      </c>
      <c r="O104" s="56"/>
      <c r="P104" s="155">
        <f t="shared" si="1"/>
        <v>0</v>
      </c>
      <c r="Q104" s="155">
        <v>0</v>
      </c>
      <c r="R104" s="155">
        <f t="shared" si="2"/>
        <v>0</v>
      </c>
      <c r="S104" s="155">
        <v>0</v>
      </c>
      <c r="T104" s="156">
        <f t="shared" si="3"/>
        <v>0</v>
      </c>
      <c r="U104" s="35"/>
      <c r="V104" s="35"/>
      <c r="W104" s="35"/>
      <c r="X104" s="35"/>
      <c r="Y104" s="35"/>
      <c r="Z104" s="35"/>
      <c r="AA104" s="35"/>
      <c r="AB104" s="35"/>
      <c r="AC104" s="35"/>
      <c r="AD104" s="35"/>
      <c r="AE104" s="35"/>
      <c r="AR104" s="157" t="s">
        <v>202</v>
      </c>
      <c r="AT104" s="157" t="s">
        <v>197</v>
      </c>
      <c r="AU104" s="157" t="s">
        <v>109</v>
      </c>
      <c r="AY104" s="20" t="s">
        <v>195</v>
      </c>
      <c r="BE104" s="158">
        <f t="shared" si="4"/>
        <v>0</v>
      </c>
      <c r="BF104" s="158">
        <f t="shared" si="5"/>
        <v>0</v>
      </c>
      <c r="BG104" s="158">
        <f t="shared" si="6"/>
        <v>0</v>
      </c>
      <c r="BH104" s="158">
        <f t="shared" si="7"/>
        <v>0</v>
      </c>
      <c r="BI104" s="158">
        <f t="shared" si="8"/>
        <v>0</v>
      </c>
      <c r="BJ104" s="20" t="s">
        <v>79</v>
      </c>
      <c r="BK104" s="158">
        <f t="shared" si="9"/>
        <v>0</v>
      </c>
      <c r="BL104" s="20" t="s">
        <v>202</v>
      </c>
      <c r="BM104" s="157" t="s">
        <v>331</v>
      </c>
    </row>
    <row r="105" spans="1:65" s="2" customFormat="1" ht="14.45" customHeight="1">
      <c r="A105" s="35"/>
      <c r="B105" s="145"/>
      <c r="C105" s="146" t="s">
        <v>269</v>
      </c>
      <c r="D105" s="146" t="s">
        <v>197</v>
      </c>
      <c r="E105" s="147" t="s">
        <v>8310</v>
      </c>
      <c r="F105" s="148" t="s">
        <v>8311</v>
      </c>
      <c r="G105" s="149" t="s">
        <v>321</v>
      </c>
      <c r="H105" s="150">
        <v>135</v>
      </c>
      <c r="I105" s="151"/>
      <c r="J105" s="152">
        <f t="shared" si="0"/>
        <v>0</v>
      </c>
      <c r="K105" s="148" t="s">
        <v>3</v>
      </c>
      <c r="L105" s="36"/>
      <c r="M105" s="153" t="s">
        <v>3</v>
      </c>
      <c r="N105" s="154" t="s">
        <v>43</v>
      </c>
      <c r="O105" s="56"/>
      <c r="P105" s="155">
        <f t="shared" si="1"/>
        <v>0</v>
      </c>
      <c r="Q105" s="155">
        <v>0</v>
      </c>
      <c r="R105" s="155">
        <f t="shared" si="2"/>
        <v>0</v>
      </c>
      <c r="S105" s="155">
        <v>0</v>
      </c>
      <c r="T105" s="156">
        <f t="shared" si="3"/>
        <v>0</v>
      </c>
      <c r="U105" s="35"/>
      <c r="V105" s="35"/>
      <c r="W105" s="35"/>
      <c r="X105" s="35"/>
      <c r="Y105" s="35"/>
      <c r="Z105" s="35"/>
      <c r="AA105" s="35"/>
      <c r="AB105" s="35"/>
      <c r="AC105" s="35"/>
      <c r="AD105" s="35"/>
      <c r="AE105" s="35"/>
      <c r="AR105" s="157" t="s">
        <v>202</v>
      </c>
      <c r="AT105" s="157" t="s">
        <v>197</v>
      </c>
      <c r="AU105" s="157" t="s">
        <v>109</v>
      </c>
      <c r="AY105" s="20" t="s">
        <v>195</v>
      </c>
      <c r="BE105" s="158">
        <f t="shared" si="4"/>
        <v>0</v>
      </c>
      <c r="BF105" s="158">
        <f t="shared" si="5"/>
        <v>0</v>
      </c>
      <c r="BG105" s="158">
        <f t="shared" si="6"/>
        <v>0</v>
      </c>
      <c r="BH105" s="158">
        <f t="shared" si="7"/>
        <v>0</v>
      </c>
      <c r="BI105" s="158">
        <f t="shared" si="8"/>
        <v>0</v>
      </c>
      <c r="BJ105" s="20" t="s">
        <v>79</v>
      </c>
      <c r="BK105" s="158">
        <f t="shared" si="9"/>
        <v>0</v>
      </c>
      <c r="BL105" s="20" t="s">
        <v>202</v>
      </c>
      <c r="BM105" s="157" t="s">
        <v>340</v>
      </c>
    </row>
    <row r="106" spans="1:65" s="2" customFormat="1" ht="14.45" customHeight="1">
      <c r="A106" s="35"/>
      <c r="B106" s="145"/>
      <c r="C106" s="146" t="s">
        <v>278</v>
      </c>
      <c r="D106" s="146" t="s">
        <v>197</v>
      </c>
      <c r="E106" s="147" t="s">
        <v>8312</v>
      </c>
      <c r="F106" s="148" t="s">
        <v>8313</v>
      </c>
      <c r="G106" s="149" t="s">
        <v>321</v>
      </c>
      <c r="H106" s="150">
        <v>50</v>
      </c>
      <c r="I106" s="151"/>
      <c r="J106" s="152">
        <f t="shared" si="0"/>
        <v>0</v>
      </c>
      <c r="K106" s="148" t="s">
        <v>3</v>
      </c>
      <c r="L106" s="36"/>
      <c r="M106" s="153" t="s">
        <v>3</v>
      </c>
      <c r="N106" s="154" t="s">
        <v>43</v>
      </c>
      <c r="O106" s="56"/>
      <c r="P106" s="155">
        <f t="shared" si="1"/>
        <v>0</v>
      </c>
      <c r="Q106" s="155">
        <v>0</v>
      </c>
      <c r="R106" s="155">
        <f t="shared" si="2"/>
        <v>0</v>
      </c>
      <c r="S106" s="155">
        <v>0</v>
      </c>
      <c r="T106" s="156">
        <f t="shared" si="3"/>
        <v>0</v>
      </c>
      <c r="U106" s="35"/>
      <c r="V106" s="35"/>
      <c r="W106" s="35"/>
      <c r="X106" s="35"/>
      <c r="Y106" s="35"/>
      <c r="Z106" s="35"/>
      <c r="AA106" s="35"/>
      <c r="AB106" s="35"/>
      <c r="AC106" s="35"/>
      <c r="AD106" s="35"/>
      <c r="AE106" s="35"/>
      <c r="AR106" s="157" t="s">
        <v>202</v>
      </c>
      <c r="AT106" s="157" t="s">
        <v>197</v>
      </c>
      <c r="AU106" s="157" t="s">
        <v>109</v>
      </c>
      <c r="AY106" s="20" t="s">
        <v>195</v>
      </c>
      <c r="BE106" s="158">
        <f t="shared" si="4"/>
        <v>0</v>
      </c>
      <c r="BF106" s="158">
        <f t="shared" si="5"/>
        <v>0</v>
      </c>
      <c r="BG106" s="158">
        <f t="shared" si="6"/>
        <v>0</v>
      </c>
      <c r="BH106" s="158">
        <f t="shared" si="7"/>
        <v>0</v>
      </c>
      <c r="BI106" s="158">
        <f t="shared" si="8"/>
        <v>0</v>
      </c>
      <c r="BJ106" s="20" t="s">
        <v>79</v>
      </c>
      <c r="BK106" s="158">
        <f t="shared" si="9"/>
        <v>0</v>
      </c>
      <c r="BL106" s="20" t="s">
        <v>202</v>
      </c>
      <c r="BM106" s="157" t="s">
        <v>349</v>
      </c>
    </row>
    <row r="107" spans="1:65" s="2" customFormat="1" ht="14.45" customHeight="1">
      <c r="A107" s="35"/>
      <c r="B107" s="145"/>
      <c r="C107" s="146" t="s">
        <v>281</v>
      </c>
      <c r="D107" s="146" t="s">
        <v>197</v>
      </c>
      <c r="E107" s="147" t="s">
        <v>8314</v>
      </c>
      <c r="F107" s="148" t="s">
        <v>8315</v>
      </c>
      <c r="G107" s="149" t="s">
        <v>321</v>
      </c>
      <c r="H107" s="150">
        <v>1200</v>
      </c>
      <c r="I107" s="151"/>
      <c r="J107" s="152">
        <f t="shared" si="0"/>
        <v>0</v>
      </c>
      <c r="K107" s="148" t="s">
        <v>3</v>
      </c>
      <c r="L107" s="36"/>
      <c r="M107" s="153" t="s">
        <v>3</v>
      </c>
      <c r="N107" s="154" t="s">
        <v>43</v>
      </c>
      <c r="O107" s="56"/>
      <c r="P107" s="155">
        <f t="shared" si="1"/>
        <v>0</v>
      </c>
      <c r="Q107" s="155">
        <v>0</v>
      </c>
      <c r="R107" s="155">
        <f t="shared" si="2"/>
        <v>0</v>
      </c>
      <c r="S107" s="155">
        <v>0</v>
      </c>
      <c r="T107" s="156">
        <f t="shared" si="3"/>
        <v>0</v>
      </c>
      <c r="U107" s="35"/>
      <c r="V107" s="35"/>
      <c r="W107" s="35"/>
      <c r="X107" s="35"/>
      <c r="Y107" s="35"/>
      <c r="Z107" s="35"/>
      <c r="AA107" s="35"/>
      <c r="AB107" s="35"/>
      <c r="AC107" s="35"/>
      <c r="AD107" s="35"/>
      <c r="AE107" s="35"/>
      <c r="AR107" s="157" t="s">
        <v>202</v>
      </c>
      <c r="AT107" s="157" t="s">
        <v>197</v>
      </c>
      <c r="AU107" s="157" t="s">
        <v>109</v>
      </c>
      <c r="AY107" s="20" t="s">
        <v>195</v>
      </c>
      <c r="BE107" s="158">
        <f t="shared" si="4"/>
        <v>0</v>
      </c>
      <c r="BF107" s="158">
        <f t="shared" si="5"/>
        <v>0</v>
      </c>
      <c r="BG107" s="158">
        <f t="shared" si="6"/>
        <v>0</v>
      </c>
      <c r="BH107" s="158">
        <f t="shared" si="7"/>
        <v>0</v>
      </c>
      <c r="BI107" s="158">
        <f t="shared" si="8"/>
        <v>0</v>
      </c>
      <c r="BJ107" s="20" t="s">
        <v>79</v>
      </c>
      <c r="BK107" s="158">
        <f t="shared" si="9"/>
        <v>0</v>
      </c>
      <c r="BL107" s="20" t="s">
        <v>202</v>
      </c>
      <c r="BM107" s="157" t="s">
        <v>360</v>
      </c>
    </row>
    <row r="108" spans="1:65" s="2" customFormat="1" ht="14.45" customHeight="1">
      <c r="A108" s="35"/>
      <c r="B108" s="145"/>
      <c r="C108" s="146" t="s">
        <v>9</v>
      </c>
      <c r="D108" s="146" t="s">
        <v>197</v>
      </c>
      <c r="E108" s="147" t="s">
        <v>8316</v>
      </c>
      <c r="F108" s="148" t="s">
        <v>8317</v>
      </c>
      <c r="G108" s="149" t="s">
        <v>321</v>
      </c>
      <c r="H108" s="150">
        <v>280</v>
      </c>
      <c r="I108" s="151"/>
      <c r="J108" s="152">
        <f t="shared" si="0"/>
        <v>0</v>
      </c>
      <c r="K108" s="148" t="s">
        <v>3</v>
      </c>
      <c r="L108" s="36"/>
      <c r="M108" s="153" t="s">
        <v>3</v>
      </c>
      <c r="N108" s="154" t="s">
        <v>43</v>
      </c>
      <c r="O108" s="56"/>
      <c r="P108" s="155">
        <f t="shared" si="1"/>
        <v>0</v>
      </c>
      <c r="Q108" s="155">
        <v>0</v>
      </c>
      <c r="R108" s="155">
        <f t="shared" si="2"/>
        <v>0</v>
      </c>
      <c r="S108" s="155">
        <v>0</v>
      </c>
      <c r="T108" s="156">
        <f t="shared" si="3"/>
        <v>0</v>
      </c>
      <c r="U108" s="35"/>
      <c r="V108" s="35"/>
      <c r="W108" s="35"/>
      <c r="X108" s="35"/>
      <c r="Y108" s="35"/>
      <c r="Z108" s="35"/>
      <c r="AA108" s="35"/>
      <c r="AB108" s="35"/>
      <c r="AC108" s="35"/>
      <c r="AD108" s="35"/>
      <c r="AE108" s="35"/>
      <c r="AR108" s="157" t="s">
        <v>202</v>
      </c>
      <c r="AT108" s="157" t="s">
        <v>197</v>
      </c>
      <c r="AU108" s="157" t="s">
        <v>109</v>
      </c>
      <c r="AY108" s="20" t="s">
        <v>195</v>
      </c>
      <c r="BE108" s="158">
        <f t="shared" si="4"/>
        <v>0</v>
      </c>
      <c r="BF108" s="158">
        <f t="shared" si="5"/>
        <v>0</v>
      </c>
      <c r="BG108" s="158">
        <f t="shared" si="6"/>
        <v>0</v>
      </c>
      <c r="BH108" s="158">
        <f t="shared" si="7"/>
        <v>0</v>
      </c>
      <c r="BI108" s="158">
        <f t="shared" si="8"/>
        <v>0</v>
      </c>
      <c r="BJ108" s="20" t="s">
        <v>79</v>
      </c>
      <c r="BK108" s="158">
        <f t="shared" si="9"/>
        <v>0</v>
      </c>
      <c r="BL108" s="20" t="s">
        <v>202</v>
      </c>
      <c r="BM108" s="157" t="s">
        <v>375</v>
      </c>
    </row>
    <row r="109" spans="1:65" s="2" customFormat="1" ht="14.45" customHeight="1">
      <c r="A109" s="35"/>
      <c r="B109" s="145"/>
      <c r="C109" s="146" t="s">
        <v>292</v>
      </c>
      <c r="D109" s="146" t="s">
        <v>197</v>
      </c>
      <c r="E109" s="147" t="s">
        <v>8318</v>
      </c>
      <c r="F109" s="148" t="s">
        <v>8319</v>
      </c>
      <c r="G109" s="149" t="s">
        <v>200</v>
      </c>
      <c r="H109" s="150">
        <v>25</v>
      </c>
      <c r="I109" s="151"/>
      <c r="J109" s="152">
        <f t="shared" si="0"/>
        <v>0</v>
      </c>
      <c r="K109" s="148" t="s">
        <v>3</v>
      </c>
      <c r="L109" s="36"/>
      <c r="M109" s="153" t="s">
        <v>3</v>
      </c>
      <c r="N109" s="154" t="s">
        <v>43</v>
      </c>
      <c r="O109" s="56"/>
      <c r="P109" s="155">
        <f t="shared" si="1"/>
        <v>0</v>
      </c>
      <c r="Q109" s="155">
        <v>0</v>
      </c>
      <c r="R109" s="155">
        <f t="shared" si="2"/>
        <v>0</v>
      </c>
      <c r="S109" s="155">
        <v>0</v>
      </c>
      <c r="T109" s="156">
        <f t="shared" si="3"/>
        <v>0</v>
      </c>
      <c r="U109" s="35"/>
      <c r="V109" s="35"/>
      <c r="W109" s="35"/>
      <c r="X109" s="35"/>
      <c r="Y109" s="35"/>
      <c r="Z109" s="35"/>
      <c r="AA109" s="35"/>
      <c r="AB109" s="35"/>
      <c r="AC109" s="35"/>
      <c r="AD109" s="35"/>
      <c r="AE109" s="35"/>
      <c r="AR109" s="157" t="s">
        <v>202</v>
      </c>
      <c r="AT109" s="157" t="s">
        <v>197</v>
      </c>
      <c r="AU109" s="157" t="s">
        <v>109</v>
      </c>
      <c r="AY109" s="20" t="s">
        <v>195</v>
      </c>
      <c r="BE109" s="158">
        <f t="shared" si="4"/>
        <v>0</v>
      </c>
      <c r="BF109" s="158">
        <f t="shared" si="5"/>
        <v>0</v>
      </c>
      <c r="BG109" s="158">
        <f t="shared" si="6"/>
        <v>0</v>
      </c>
      <c r="BH109" s="158">
        <f t="shared" si="7"/>
        <v>0</v>
      </c>
      <c r="BI109" s="158">
        <f t="shared" si="8"/>
        <v>0</v>
      </c>
      <c r="BJ109" s="20" t="s">
        <v>79</v>
      </c>
      <c r="BK109" s="158">
        <f t="shared" si="9"/>
        <v>0</v>
      </c>
      <c r="BL109" s="20" t="s">
        <v>202</v>
      </c>
      <c r="BM109" s="157" t="s">
        <v>392</v>
      </c>
    </row>
    <row r="110" spans="1:65" s="2" customFormat="1" ht="14.45" customHeight="1">
      <c r="A110" s="35"/>
      <c r="B110" s="145"/>
      <c r="C110" s="146" t="s">
        <v>297</v>
      </c>
      <c r="D110" s="146" t="s">
        <v>197</v>
      </c>
      <c r="E110" s="147" t="s">
        <v>8320</v>
      </c>
      <c r="F110" s="148" t="s">
        <v>8321</v>
      </c>
      <c r="G110" s="149" t="s">
        <v>200</v>
      </c>
      <c r="H110" s="150">
        <v>18</v>
      </c>
      <c r="I110" s="151"/>
      <c r="J110" s="152">
        <f t="shared" si="0"/>
        <v>0</v>
      </c>
      <c r="K110" s="148" t="s">
        <v>3</v>
      </c>
      <c r="L110" s="36"/>
      <c r="M110" s="153" t="s">
        <v>3</v>
      </c>
      <c r="N110" s="154" t="s">
        <v>43</v>
      </c>
      <c r="O110" s="56"/>
      <c r="P110" s="155">
        <f t="shared" si="1"/>
        <v>0</v>
      </c>
      <c r="Q110" s="155">
        <v>0</v>
      </c>
      <c r="R110" s="155">
        <f t="shared" si="2"/>
        <v>0</v>
      </c>
      <c r="S110" s="155">
        <v>0</v>
      </c>
      <c r="T110" s="156">
        <f t="shared" si="3"/>
        <v>0</v>
      </c>
      <c r="U110" s="35"/>
      <c r="V110" s="35"/>
      <c r="W110" s="35"/>
      <c r="X110" s="35"/>
      <c r="Y110" s="35"/>
      <c r="Z110" s="35"/>
      <c r="AA110" s="35"/>
      <c r="AB110" s="35"/>
      <c r="AC110" s="35"/>
      <c r="AD110" s="35"/>
      <c r="AE110" s="35"/>
      <c r="AR110" s="157" t="s">
        <v>202</v>
      </c>
      <c r="AT110" s="157" t="s">
        <v>197</v>
      </c>
      <c r="AU110" s="157" t="s">
        <v>109</v>
      </c>
      <c r="AY110" s="20" t="s">
        <v>195</v>
      </c>
      <c r="BE110" s="158">
        <f t="shared" si="4"/>
        <v>0</v>
      </c>
      <c r="BF110" s="158">
        <f t="shared" si="5"/>
        <v>0</v>
      </c>
      <c r="BG110" s="158">
        <f t="shared" si="6"/>
        <v>0</v>
      </c>
      <c r="BH110" s="158">
        <f t="shared" si="7"/>
        <v>0</v>
      </c>
      <c r="BI110" s="158">
        <f t="shared" si="8"/>
        <v>0</v>
      </c>
      <c r="BJ110" s="20" t="s">
        <v>79</v>
      </c>
      <c r="BK110" s="158">
        <f t="shared" si="9"/>
        <v>0</v>
      </c>
      <c r="BL110" s="20" t="s">
        <v>202</v>
      </c>
      <c r="BM110" s="157" t="s">
        <v>407</v>
      </c>
    </row>
    <row r="111" spans="1:65" s="2" customFormat="1" ht="24.2" customHeight="1">
      <c r="A111" s="35"/>
      <c r="B111" s="145"/>
      <c r="C111" s="146" t="s">
        <v>308</v>
      </c>
      <c r="D111" s="146" t="s">
        <v>197</v>
      </c>
      <c r="E111" s="147" t="s">
        <v>8322</v>
      </c>
      <c r="F111" s="148" t="s">
        <v>8323</v>
      </c>
      <c r="G111" s="149" t="s">
        <v>4903</v>
      </c>
      <c r="H111" s="150">
        <v>1</v>
      </c>
      <c r="I111" s="151"/>
      <c r="J111" s="152">
        <f t="shared" si="0"/>
        <v>0</v>
      </c>
      <c r="K111" s="148" t="s">
        <v>3</v>
      </c>
      <c r="L111" s="36"/>
      <c r="M111" s="153" t="s">
        <v>3</v>
      </c>
      <c r="N111" s="154" t="s">
        <v>43</v>
      </c>
      <c r="O111" s="56"/>
      <c r="P111" s="155">
        <f t="shared" si="1"/>
        <v>0</v>
      </c>
      <c r="Q111" s="155">
        <v>0</v>
      </c>
      <c r="R111" s="155">
        <f t="shared" si="2"/>
        <v>0</v>
      </c>
      <c r="S111" s="155">
        <v>0</v>
      </c>
      <c r="T111" s="156">
        <f t="shared" si="3"/>
        <v>0</v>
      </c>
      <c r="U111" s="35"/>
      <c r="V111" s="35"/>
      <c r="W111" s="35"/>
      <c r="X111" s="35"/>
      <c r="Y111" s="35"/>
      <c r="Z111" s="35"/>
      <c r="AA111" s="35"/>
      <c r="AB111" s="35"/>
      <c r="AC111" s="35"/>
      <c r="AD111" s="35"/>
      <c r="AE111" s="35"/>
      <c r="AR111" s="157" t="s">
        <v>202</v>
      </c>
      <c r="AT111" s="157" t="s">
        <v>197</v>
      </c>
      <c r="AU111" s="157" t="s">
        <v>109</v>
      </c>
      <c r="AY111" s="20" t="s">
        <v>195</v>
      </c>
      <c r="BE111" s="158">
        <f t="shared" si="4"/>
        <v>0</v>
      </c>
      <c r="BF111" s="158">
        <f t="shared" si="5"/>
        <v>0</v>
      </c>
      <c r="BG111" s="158">
        <f t="shared" si="6"/>
        <v>0</v>
      </c>
      <c r="BH111" s="158">
        <f t="shared" si="7"/>
        <v>0</v>
      </c>
      <c r="BI111" s="158">
        <f t="shared" si="8"/>
        <v>0</v>
      </c>
      <c r="BJ111" s="20" t="s">
        <v>79</v>
      </c>
      <c r="BK111" s="158">
        <f t="shared" si="9"/>
        <v>0</v>
      </c>
      <c r="BL111" s="20" t="s">
        <v>202</v>
      </c>
      <c r="BM111" s="157" t="s">
        <v>419</v>
      </c>
    </row>
    <row r="112" spans="1:65" s="2" customFormat="1" ht="14.45" customHeight="1">
      <c r="A112" s="35"/>
      <c r="B112" s="145"/>
      <c r="C112" s="146" t="s">
        <v>313</v>
      </c>
      <c r="D112" s="146" t="s">
        <v>197</v>
      </c>
      <c r="E112" s="147" t="s">
        <v>8324</v>
      </c>
      <c r="F112" s="148" t="s">
        <v>8325</v>
      </c>
      <c r="G112" s="149" t="s">
        <v>200</v>
      </c>
      <c r="H112" s="150">
        <v>4</v>
      </c>
      <c r="I112" s="151"/>
      <c r="J112" s="152">
        <f t="shared" si="0"/>
        <v>0</v>
      </c>
      <c r="K112" s="148" t="s">
        <v>3</v>
      </c>
      <c r="L112" s="36"/>
      <c r="M112" s="153" t="s">
        <v>3</v>
      </c>
      <c r="N112" s="154" t="s">
        <v>43</v>
      </c>
      <c r="O112" s="56"/>
      <c r="P112" s="155">
        <f t="shared" si="1"/>
        <v>0</v>
      </c>
      <c r="Q112" s="155">
        <v>0</v>
      </c>
      <c r="R112" s="155">
        <f t="shared" si="2"/>
        <v>0</v>
      </c>
      <c r="S112" s="155">
        <v>0</v>
      </c>
      <c r="T112" s="156">
        <f t="shared" si="3"/>
        <v>0</v>
      </c>
      <c r="U112" s="35"/>
      <c r="V112" s="35"/>
      <c r="W112" s="35"/>
      <c r="X112" s="35"/>
      <c r="Y112" s="35"/>
      <c r="Z112" s="35"/>
      <c r="AA112" s="35"/>
      <c r="AB112" s="35"/>
      <c r="AC112" s="35"/>
      <c r="AD112" s="35"/>
      <c r="AE112" s="35"/>
      <c r="AR112" s="157" t="s">
        <v>202</v>
      </c>
      <c r="AT112" s="157" t="s">
        <v>197</v>
      </c>
      <c r="AU112" s="157" t="s">
        <v>109</v>
      </c>
      <c r="AY112" s="20" t="s">
        <v>195</v>
      </c>
      <c r="BE112" s="158">
        <f t="shared" si="4"/>
        <v>0</v>
      </c>
      <c r="BF112" s="158">
        <f t="shared" si="5"/>
        <v>0</v>
      </c>
      <c r="BG112" s="158">
        <f t="shared" si="6"/>
        <v>0</v>
      </c>
      <c r="BH112" s="158">
        <f t="shared" si="7"/>
        <v>0</v>
      </c>
      <c r="BI112" s="158">
        <f t="shared" si="8"/>
        <v>0</v>
      </c>
      <c r="BJ112" s="20" t="s">
        <v>79</v>
      </c>
      <c r="BK112" s="158">
        <f t="shared" si="9"/>
        <v>0</v>
      </c>
      <c r="BL112" s="20" t="s">
        <v>202</v>
      </c>
      <c r="BM112" s="157" t="s">
        <v>428</v>
      </c>
    </row>
    <row r="113" spans="1:65" s="2" customFormat="1" ht="24.2" customHeight="1">
      <c r="A113" s="35"/>
      <c r="B113" s="145"/>
      <c r="C113" s="146" t="s">
        <v>318</v>
      </c>
      <c r="D113" s="146" t="s">
        <v>197</v>
      </c>
      <c r="E113" s="147" t="s">
        <v>8326</v>
      </c>
      <c r="F113" s="148" t="s">
        <v>8327</v>
      </c>
      <c r="G113" s="149" t="s">
        <v>321</v>
      </c>
      <c r="H113" s="150">
        <v>8</v>
      </c>
      <c r="I113" s="151"/>
      <c r="J113" s="152">
        <f t="shared" si="0"/>
        <v>0</v>
      </c>
      <c r="K113" s="148" t="s">
        <v>3</v>
      </c>
      <c r="L113" s="36"/>
      <c r="M113" s="153" t="s">
        <v>3</v>
      </c>
      <c r="N113" s="154" t="s">
        <v>43</v>
      </c>
      <c r="O113" s="56"/>
      <c r="P113" s="155">
        <f t="shared" si="1"/>
        <v>0</v>
      </c>
      <c r="Q113" s="155">
        <v>0</v>
      </c>
      <c r="R113" s="155">
        <f t="shared" si="2"/>
        <v>0</v>
      </c>
      <c r="S113" s="155">
        <v>0</v>
      </c>
      <c r="T113" s="156">
        <f t="shared" si="3"/>
        <v>0</v>
      </c>
      <c r="U113" s="35"/>
      <c r="V113" s="35"/>
      <c r="W113" s="35"/>
      <c r="X113" s="35"/>
      <c r="Y113" s="35"/>
      <c r="Z113" s="35"/>
      <c r="AA113" s="35"/>
      <c r="AB113" s="35"/>
      <c r="AC113" s="35"/>
      <c r="AD113" s="35"/>
      <c r="AE113" s="35"/>
      <c r="AR113" s="157" t="s">
        <v>202</v>
      </c>
      <c r="AT113" s="157" t="s">
        <v>197</v>
      </c>
      <c r="AU113" s="157" t="s">
        <v>109</v>
      </c>
      <c r="AY113" s="20" t="s">
        <v>195</v>
      </c>
      <c r="BE113" s="158">
        <f t="shared" si="4"/>
        <v>0</v>
      </c>
      <c r="BF113" s="158">
        <f t="shared" si="5"/>
        <v>0</v>
      </c>
      <c r="BG113" s="158">
        <f t="shared" si="6"/>
        <v>0</v>
      </c>
      <c r="BH113" s="158">
        <f t="shared" si="7"/>
        <v>0</v>
      </c>
      <c r="BI113" s="158">
        <f t="shared" si="8"/>
        <v>0</v>
      </c>
      <c r="BJ113" s="20" t="s">
        <v>79</v>
      </c>
      <c r="BK113" s="158">
        <f t="shared" si="9"/>
        <v>0</v>
      </c>
      <c r="BL113" s="20" t="s">
        <v>202</v>
      </c>
      <c r="BM113" s="157" t="s">
        <v>443</v>
      </c>
    </row>
    <row r="114" spans="1:65" s="12" customFormat="1" ht="20.85" customHeight="1">
      <c r="B114" s="132"/>
      <c r="D114" s="133" t="s">
        <v>71</v>
      </c>
      <c r="E114" s="143" t="s">
        <v>4899</v>
      </c>
      <c r="F114" s="143" t="s">
        <v>5932</v>
      </c>
      <c r="I114" s="135"/>
      <c r="J114" s="144">
        <f>BK114</f>
        <v>0</v>
      </c>
      <c r="L114" s="132"/>
      <c r="M114" s="137"/>
      <c r="N114" s="138"/>
      <c r="O114" s="138"/>
      <c r="P114" s="139">
        <f>P115</f>
        <v>0</v>
      </c>
      <c r="Q114" s="138"/>
      <c r="R114" s="139">
        <f>R115</f>
        <v>0</v>
      </c>
      <c r="S114" s="138"/>
      <c r="T114" s="140">
        <f>T115</f>
        <v>0</v>
      </c>
      <c r="AR114" s="133" t="s">
        <v>79</v>
      </c>
      <c r="AT114" s="141" t="s">
        <v>71</v>
      </c>
      <c r="AU114" s="141" t="s">
        <v>81</v>
      </c>
      <c r="AY114" s="133" t="s">
        <v>195</v>
      </c>
      <c r="BK114" s="142">
        <f>BK115</f>
        <v>0</v>
      </c>
    </row>
    <row r="115" spans="1:65" s="2" customFormat="1" ht="14.45" customHeight="1">
      <c r="A115" s="35"/>
      <c r="B115" s="145"/>
      <c r="C115" s="146" t="s">
        <v>8</v>
      </c>
      <c r="D115" s="146" t="s">
        <v>197</v>
      </c>
      <c r="E115" s="147" t="s">
        <v>5933</v>
      </c>
      <c r="F115" s="148" t="s">
        <v>5934</v>
      </c>
      <c r="G115" s="149" t="s">
        <v>321</v>
      </c>
      <c r="H115" s="150">
        <v>125</v>
      </c>
      <c r="I115" s="151"/>
      <c r="J115" s="152">
        <f>ROUND(I115*H115,2)</f>
        <v>0</v>
      </c>
      <c r="K115" s="148" t="s">
        <v>3</v>
      </c>
      <c r="L115" s="36"/>
      <c r="M115" s="153" t="s">
        <v>3</v>
      </c>
      <c r="N115" s="154" t="s">
        <v>43</v>
      </c>
      <c r="O115" s="56"/>
      <c r="P115" s="155">
        <f>O115*H115</f>
        <v>0</v>
      </c>
      <c r="Q115" s="155">
        <v>0</v>
      </c>
      <c r="R115" s="155">
        <f>Q115*H115</f>
        <v>0</v>
      </c>
      <c r="S115" s="155">
        <v>0</v>
      </c>
      <c r="T115" s="156">
        <f>S115*H115</f>
        <v>0</v>
      </c>
      <c r="U115" s="35"/>
      <c r="V115" s="35"/>
      <c r="W115" s="35"/>
      <c r="X115" s="35"/>
      <c r="Y115" s="35"/>
      <c r="Z115" s="35"/>
      <c r="AA115" s="35"/>
      <c r="AB115" s="35"/>
      <c r="AC115" s="35"/>
      <c r="AD115" s="35"/>
      <c r="AE115" s="35"/>
      <c r="AR115" s="157" t="s">
        <v>202</v>
      </c>
      <c r="AT115" s="157" t="s">
        <v>197</v>
      </c>
      <c r="AU115" s="157" t="s">
        <v>109</v>
      </c>
      <c r="AY115" s="20" t="s">
        <v>195</v>
      </c>
      <c r="BE115" s="158">
        <f>IF(N115="základní",J115,0)</f>
        <v>0</v>
      </c>
      <c r="BF115" s="158">
        <f>IF(N115="snížená",J115,0)</f>
        <v>0</v>
      </c>
      <c r="BG115" s="158">
        <f>IF(N115="zákl. přenesená",J115,0)</f>
        <v>0</v>
      </c>
      <c r="BH115" s="158">
        <f>IF(N115="sníž. přenesená",J115,0)</f>
        <v>0</v>
      </c>
      <c r="BI115" s="158">
        <f>IF(N115="nulová",J115,0)</f>
        <v>0</v>
      </c>
      <c r="BJ115" s="20" t="s">
        <v>79</v>
      </c>
      <c r="BK115" s="158">
        <f>ROUND(I115*H115,2)</f>
        <v>0</v>
      </c>
      <c r="BL115" s="20" t="s">
        <v>202</v>
      </c>
      <c r="BM115" s="157" t="s">
        <v>454</v>
      </c>
    </row>
    <row r="116" spans="1:65" s="12" customFormat="1" ht="20.85" customHeight="1">
      <c r="B116" s="132"/>
      <c r="D116" s="133" t="s">
        <v>71</v>
      </c>
      <c r="E116" s="143" t="s">
        <v>4934</v>
      </c>
      <c r="F116" s="143" t="s">
        <v>5955</v>
      </c>
      <c r="I116" s="135"/>
      <c r="J116" s="144">
        <f>BK116</f>
        <v>0</v>
      </c>
      <c r="L116" s="132"/>
      <c r="M116" s="137"/>
      <c r="N116" s="138"/>
      <c r="O116" s="138"/>
      <c r="P116" s="139">
        <f>SUM(P117:P132)</f>
        <v>0</v>
      </c>
      <c r="Q116" s="138"/>
      <c r="R116" s="139">
        <f>SUM(R117:R132)</f>
        <v>0</v>
      </c>
      <c r="S116" s="138"/>
      <c r="T116" s="140">
        <f>SUM(T117:T132)</f>
        <v>0</v>
      </c>
      <c r="AR116" s="133" t="s">
        <v>79</v>
      </c>
      <c r="AT116" s="141" t="s">
        <v>71</v>
      </c>
      <c r="AU116" s="141" t="s">
        <v>81</v>
      </c>
      <c r="AY116" s="133" t="s">
        <v>195</v>
      </c>
      <c r="BK116" s="142">
        <f>SUM(BK117:BK132)</f>
        <v>0</v>
      </c>
    </row>
    <row r="117" spans="1:65" s="2" customFormat="1" ht="14.45" customHeight="1">
      <c r="A117" s="35"/>
      <c r="B117" s="145"/>
      <c r="C117" s="146" t="s">
        <v>331</v>
      </c>
      <c r="D117" s="146" t="s">
        <v>197</v>
      </c>
      <c r="E117" s="147" t="s">
        <v>8328</v>
      </c>
      <c r="F117" s="148" t="s">
        <v>8329</v>
      </c>
      <c r="G117" s="149" t="s">
        <v>4747</v>
      </c>
      <c r="H117" s="150">
        <v>93</v>
      </c>
      <c r="I117" s="151"/>
      <c r="J117" s="152">
        <f t="shared" ref="J117:J132" si="10">ROUND(I117*H117,2)</f>
        <v>0</v>
      </c>
      <c r="K117" s="148" t="s">
        <v>3</v>
      </c>
      <c r="L117" s="36"/>
      <c r="M117" s="153" t="s">
        <v>3</v>
      </c>
      <c r="N117" s="154" t="s">
        <v>43</v>
      </c>
      <c r="O117" s="56"/>
      <c r="P117" s="155">
        <f t="shared" ref="P117:P132" si="11">O117*H117</f>
        <v>0</v>
      </c>
      <c r="Q117" s="155">
        <v>0</v>
      </c>
      <c r="R117" s="155">
        <f t="shared" ref="R117:R132" si="12">Q117*H117</f>
        <v>0</v>
      </c>
      <c r="S117" s="155">
        <v>0</v>
      </c>
      <c r="T117" s="156">
        <f t="shared" ref="T117:T132" si="13">S117*H117</f>
        <v>0</v>
      </c>
      <c r="U117" s="35"/>
      <c r="V117" s="35"/>
      <c r="W117" s="35"/>
      <c r="X117" s="35"/>
      <c r="Y117" s="35"/>
      <c r="Z117" s="35"/>
      <c r="AA117" s="35"/>
      <c r="AB117" s="35"/>
      <c r="AC117" s="35"/>
      <c r="AD117" s="35"/>
      <c r="AE117" s="35"/>
      <c r="AR117" s="157" t="s">
        <v>202</v>
      </c>
      <c r="AT117" s="157" t="s">
        <v>197</v>
      </c>
      <c r="AU117" s="157" t="s">
        <v>109</v>
      </c>
      <c r="AY117" s="20" t="s">
        <v>195</v>
      </c>
      <c r="BE117" s="158">
        <f t="shared" ref="BE117:BE132" si="14">IF(N117="základní",J117,0)</f>
        <v>0</v>
      </c>
      <c r="BF117" s="158">
        <f t="shared" ref="BF117:BF132" si="15">IF(N117="snížená",J117,0)</f>
        <v>0</v>
      </c>
      <c r="BG117" s="158">
        <f t="shared" ref="BG117:BG132" si="16">IF(N117="zákl. přenesená",J117,0)</f>
        <v>0</v>
      </c>
      <c r="BH117" s="158">
        <f t="shared" ref="BH117:BH132" si="17">IF(N117="sníž. přenesená",J117,0)</f>
        <v>0</v>
      </c>
      <c r="BI117" s="158">
        <f t="shared" ref="BI117:BI132" si="18">IF(N117="nulová",J117,0)</f>
        <v>0</v>
      </c>
      <c r="BJ117" s="20" t="s">
        <v>79</v>
      </c>
      <c r="BK117" s="158">
        <f t="shared" ref="BK117:BK132" si="19">ROUND(I117*H117,2)</f>
        <v>0</v>
      </c>
      <c r="BL117" s="20" t="s">
        <v>202</v>
      </c>
      <c r="BM117" s="157" t="s">
        <v>464</v>
      </c>
    </row>
    <row r="118" spans="1:65" s="2" customFormat="1" ht="14.45" customHeight="1">
      <c r="A118" s="35"/>
      <c r="B118" s="145"/>
      <c r="C118" s="146" t="s">
        <v>336</v>
      </c>
      <c r="D118" s="146" t="s">
        <v>197</v>
      </c>
      <c r="E118" s="147" t="s">
        <v>8330</v>
      </c>
      <c r="F118" s="148" t="s">
        <v>8331</v>
      </c>
      <c r="G118" s="149" t="s">
        <v>4747</v>
      </c>
      <c r="H118" s="150">
        <v>60</v>
      </c>
      <c r="I118" s="151"/>
      <c r="J118" s="152">
        <f t="shared" si="10"/>
        <v>0</v>
      </c>
      <c r="K118" s="148" t="s">
        <v>3</v>
      </c>
      <c r="L118" s="36"/>
      <c r="M118" s="153" t="s">
        <v>3</v>
      </c>
      <c r="N118" s="154" t="s">
        <v>43</v>
      </c>
      <c r="O118" s="56"/>
      <c r="P118" s="155">
        <f t="shared" si="11"/>
        <v>0</v>
      </c>
      <c r="Q118" s="155">
        <v>0</v>
      </c>
      <c r="R118" s="155">
        <f t="shared" si="12"/>
        <v>0</v>
      </c>
      <c r="S118" s="155">
        <v>0</v>
      </c>
      <c r="T118" s="156">
        <f t="shared" si="13"/>
        <v>0</v>
      </c>
      <c r="U118" s="35"/>
      <c r="V118" s="35"/>
      <c r="W118" s="35"/>
      <c r="X118" s="35"/>
      <c r="Y118" s="35"/>
      <c r="Z118" s="35"/>
      <c r="AA118" s="35"/>
      <c r="AB118" s="35"/>
      <c r="AC118" s="35"/>
      <c r="AD118" s="35"/>
      <c r="AE118" s="35"/>
      <c r="AR118" s="157" t="s">
        <v>202</v>
      </c>
      <c r="AT118" s="157" t="s">
        <v>197</v>
      </c>
      <c r="AU118" s="157" t="s">
        <v>109</v>
      </c>
      <c r="AY118" s="20" t="s">
        <v>195</v>
      </c>
      <c r="BE118" s="158">
        <f t="shared" si="14"/>
        <v>0</v>
      </c>
      <c r="BF118" s="158">
        <f t="shared" si="15"/>
        <v>0</v>
      </c>
      <c r="BG118" s="158">
        <f t="shared" si="16"/>
        <v>0</v>
      </c>
      <c r="BH118" s="158">
        <f t="shared" si="17"/>
        <v>0</v>
      </c>
      <c r="BI118" s="158">
        <f t="shared" si="18"/>
        <v>0</v>
      </c>
      <c r="BJ118" s="20" t="s">
        <v>79</v>
      </c>
      <c r="BK118" s="158">
        <f t="shared" si="19"/>
        <v>0</v>
      </c>
      <c r="BL118" s="20" t="s">
        <v>202</v>
      </c>
      <c r="BM118" s="157" t="s">
        <v>476</v>
      </c>
    </row>
    <row r="119" spans="1:65" s="2" customFormat="1" ht="14.45" customHeight="1">
      <c r="A119" s="35"/>
      <c r="B119" s="145"/>
      <c r="C119" s="146" t="s">
        <v>340</v>
      </c>
      <c r="D119" s="146" t="s">
        <v>197</v>
      </c>
      <c r="E119" s="147" t="s">
        <v>8332</v>
      </c>
      <c r="F119" s="148" t="s">
        <v>8333</v>
      </c>
      <c r="G119" s="149" t="s">
        <v>4747</v>
      </c>
      <c r="H119" s="150">
        <v>15</v>
      </c>
      <c r="I119" s="151"/>
      <c r="J119" s="152">
        <f t="shared" si="10"/>
        <v>0</v>
      </c>
      <c r="K119" s="148" t="s">
        <v>3</v>
      </c>
      <c r="L119" s="36"/>
      <c r="M119" s="153" t="s">
        <v>3</v>
      </c>
      <c r="N119" s="154" t="s">
        <v>43</v>
      </c>
      <c r="O119" s="56"/>
      <c r="P119" s="155">
        <f t="shared" si="11"/>
        <v>0</v>
      </c>
      <c r="Q119" s="155">
        <v>0</v>
      </c>
      <c r="R119" s="155">
        <f t="shared" si="12"/>
        <v>0</v>
      </c>
      <c r="S119" s="155">
        <v>0</v>
      </c>
      <c r="T119" s="156">
        <f t="shared" si="13"/>
        <v>0</v>
      </c>
      <c r="U119" s="35"/>
      <c r="V119" s="35"/>
      <c r="W119" s="35"/>
      <c r="X119" s="35"/>
      <c r="Y119" s="35"/>
      <c r="Z119" s="35"/>
      <c r="AA119" s="35"/>
      <c r="AB119" s="35"/>
      <c r="AC119" s="35"/>
      <c r="AD119" s="35"/>
      <c r="AE119" s="35"/>
      <c r="AR119" s="157" t="s">
        <v>202</v>
      </c>
      <c r="AT119" s="157" t="s">
        <v>197</v>
      </c>
      <c r="AU119" s="157" t="s">
        <v>109</v>
      </c>
      <c r="AY119" s="20" t="s">
        <v>195</v>
      </c>
      <c r="BE119" s="158">
        <f t="shared" si="14"/>
        <v>0</v>
      </c>
      <c r="BF119" s="158">
        <f t="shared" si="15"/>
        <v>0</v>
      </c>
      <c r="BG119" s="158">
        <f t="shared" si="16"/>
        <v>0</v>
      </c>
      <c r="BH119" s="158">
        <f t="shared" si="17"/>
        <v>0</v>
      </c>
      <c r="BI119" s="158">
        <f t="shared" si="18"/>
        <v>0</v>
      </c>
      <c r="BJ119" s="20" t="s">
        <v>79</v>
      </c>
      <c r="BK119" s="158">
        <f t="shared" si="19"/>
        <v>0</v>
      </c>
      <c r="BL119" s="20" t="s">
        <v>202</v>
      </c>
      <c r="BM119" s="157" t="s">
        <v>489</v>
      </c>
    </row>
    <row r="120" spans="1:65" s="2" customFormat="1" ht="14.45" customHeight="1">
      <c r="A120" s="35"/>
      <c r="B120" s="145"/>
      <c r="C120" s="146" t="s">
        <v>344</v>
      </c>
      <c r="D120" s="146" t="s">
        <v>197</v>
      </c>
      <c r="E120" s="147" t="s">
        <v>8334</v>
      </c>
      <c r="F120" s="148" t="s">
        <v>8335</v>
      </c>
      <c r="G120" s="149" t="s">
        <v>4747</v>
      </c>
      <c r="H120" s="150">
        <v>35</v>
      </c>
      <c r="I120" s="151"/>
      <c r="J120" s="152">
        <f t="shared" si="10"/>
        <v>0</v>
      </c>
      <c r="K120" s="148" t="s">
        <v>3</v>
      </c>
      <c r="L120" s="36"/>
      <c r="M120" s="153" t="s">
        <v>3</v>
      </c>
      <c r="N120" s="154" t="s">
        <v>43</v>
      </c>
      <c r="O120" s="56"/>
      <c r="P120" s="155">
        <f t="shared" si="11"/>
        <v>0</v>
      </c>
      <c r="Q120" s="155">
        <v>0</v>
      </c>
      <c r="R120" s="155">
        <f t="shared" si="12"/>
        <v>0</v>
      </c>
      <c r="S120" s="155">
        <v>0</v>
      </c>
      <c r="T120" s="156">
        <f t="shared" si="13"/>
        <v>0</v>
      </c>
      <c r="U120" s="35"/>
      <c r="V120" s="35"/>
      <c r="W120" s="35"/>
      <c r="X120" s="35"/>
      <c r="Y120" s="35"/>
      <c r="Z120" s="35"/>
      <c r="AA120" s="35"/>
      <c r="AB120" s="35"/>
      <c r="AC120" s="35"/>
      <c r="AD120" s="35"/>
      <c r="AE120" s="35"/>
      <c r="AR120" s="157" t="s">
        <v>202</v>
      </c>
      <c r="AT120" s="157" t="s">
        <v>197</v>
      </c>
      <c r="AU120" s="157" t="s">
        <v>109</v>
      </c>
      <c r="AY120" s="20" t="s">
        <v>195</v>
      </c>
      <c r="BE120" s="158">
        <f t="shared" si="14"/>
        <v>0</v>
      </c>
      <c r="BF120" s="158">
        <f t="shared" si="15"/>
        <v>0</v>
      </c>
      <c r="BG120" s="158">
        <f t="shared" si="16"/>
        <v>0</v>
      </c>
      <c r="BH120" s="158">
        <f t="shared" si="17"/>
        <v>0</v>
      </c>
      <c r="BI120" s="158">
        <f t="shared" si="18"/>
        <v>0</v>
      </c>
      <c r="BJ120" s="20" t="s">
        <v>79</v>
      </c>
      <c r="BK120" s="158">
        <f t="shared" si="19"/>
        <v>0</v>
      </c>
      <c r="BL120" s="20" t="s">
        <v>202</v>
      </c>
      <c r="BM120" s="157" t="s">
        <v>501</v>
      </c>
    </row>
    <row r="121" spans="1:65" s="2" customFormat="1" ht="14.45" customHeight="1">
      <c r="A121" s="35"/>
      <c r="B121" s="145"/>
      <c r="C121" s="146" t="s">
        <v>349</v>
      </c>
      <c r="D121" s="146" t="s">
        <v>197</v>
      </c>
      <c r="E121" s="147" t="s">
        <v>8336</v>
      </c>
      <c r="F121" s="148" t="s">
        <v>8337</v>
      </c>
      <c r="G121" s="149" t="s">
        <v>4747</v>
      </c>
      <c r="H121" s="150">
        <v>15</v>
      </c>
      <c r="I121" s="151"/>
      <c r="J121" s="152">
        <f t="shared" si="10"/>
        <v>0</v>
      </c>
      <c r="K121" s="148" t="s">
        <v>3</v>
      </c>
      <c r="L121" s="36"/>
      <c r="M121" s="153" t="s">
        <v>3</v>
      </c>
      <c r="N121" s="154" t="s">
        <v>43</v>
      </c>
      <c r="O121" s="56"/>
      <c r="P121" s="155">
        <f t="shared" si="11"/>
        <v>0</v>
      </c>
      <c r="Q121" s="155">
        <v>0</v>
      </c>
      <c r="R121" s="155">
        <f t="shared" si="12"/>
        <v>0</v>
      </c>
      <c r="S121" s="155">
        <v>0</v>
      </c>
      <c r="T121" s="156">
        <f t="shared" si="13"/>
        <v>0</v>
      </c>
      <c r="U121" s="35"/>
      <c r="V121" s="35"/>
      <c r="W121" s="35"/>
      <c r="X121" s="35"/>
      <c r="Y121" s="35"/>
      <c r="Z121" s="35"/>
      <c r="AA121" s="35"/>
      <c r="AB121" s="35"/>
      <c r="AC121" s="35"/>
      <c r="AD121" s="35"/>
      <c r="AE121" s="35"/>
      <c r="AR121" s="157" t="s">
        <v>202</v>
      </c>
      <c r="AT121" s="157" t="s">
        <v>197</v>
      </c>
      <c r="AU121" s="157" t="s">
        <v>109</v>
      </c>
      <c r="AY121" s="20" t="s">
        <v>195</v>
      </c>
      <c r="BE121" s="158">
        <f t="shared" si="14"/>
        <v>0</v>
      </c>
      <c r="BF121" s="158">
        <f t="shared" si="15"/>
        <v>0</v>
      </c>
      <c r="BG121" s="158">
        <f t="shared" si="16"/>
        <v>0</v>
      </c>
      <c r="BH121" s="158">
        <f t="shared" si="17"/>
        <v>0</v>
      </c>
      <c r="BI121" s="158">
        <f t="shared" si="18"/>
        <v>0</v>
      </c>
      <c r="BJ121" s="20" t="s">
        <v>79</v>
      </c>
      <c r="BK121" s="158">
        <f t="shared" si="19"/>
        <v>0</v>
      </c>
      <c r="BL121" s="20" t="s">
        <v>202</v>
      </c>
      <c r="BM121" s="157" t="s">
        <v>517</v>
      </c>
    </row>
    <row r="122" spans="1:65" s="2" customFormat="1" ht="14.45" customHeight="1">
      <c r="A122" s="35"/>
      <c r="B122" s="145"/>
      <c r="C122" s="146" t="s">
        <v>354</v>
      </c>
      <c r="D122" s="146" t="s">
        <v>197</v>
      </c>
      <c r="E122" s="147" t="s">
        <v>8338</v>
      </c>
      <c r="F122" s="148" t="s">
        <v>8339</v>
      </c>
      <c r="G122" s="149" t="s">
        <v>4747</v>
      </c>
      <c r="H122" s="150">
        <v>20</v>
      </c>
      <c r="I122" s="151"/>
      <c r="J122" s="152">
        <f t="shared" si="10"/>
        <v>0</v>
      </c>
      <c r="K122" s="148" t="s">
        <v>3</v>
      </c>
      <c r="L122" s="36"/>
      <c r="M122" s="153" t="s">
        <v>3</v>
      </c>
      <c r="N122" s="154" t="s">
        <v>43</v>
      </c>
      <c r="O122" s="56"/>
      <c r="P122" s="155">
        <f t="shared" si="11"/>
        <v>0</v>
      </c>
      <c r="Q122" s="155">
        <v>0</v>
      </c>
      <c r="R122" s="155">
        <f t="shared" si="12"/>
        <v>0</v>
      </c>
      <c r="S122" s="155">
        <v>0</v>
      </c>
      <c r="T122" s="156">
        <f t="shared" si="13"/>
        <v>0</v>
      </c>
      <c r="U122" s="35"/>
      <c r="V122" s="35"/>
      <c r="W122" s="35"/>
      <c r="X122" s="35"/>
      <c r="Y122" s="35"/>
      <c r="Z122" s="35"/>
      <c r="AA122" s="35"/>
      <c r="AB122" s="35"/>
      <c r="AC122" s="35"/>
      <c r="AD122" s="35"/>
      <c r="AE122" s="35"/>
      <c r="AR122" s="157" t="s">
        <v>202</v>
      </c>
      <c r="AT122" s="157" t="s">
        <v>197</v>
      </c>
      <c r="AU122" s="157" t="s">
        <v>109</v>
      </c>
      <c r="AY122" s="20" t="s">
        <v>195</v>
      </c>
      <c r="BE122" s="158">
        <f t="shared" si="14"/>
        <v>0</v>
      </c>
      <c r="BF122" s="158">
        <f t="shared" si="15"/>
        <v>0</v>
      </c>
      <c r="BG122" s="158">
        <f t="shared" si="16"/>
        <v>0</v>
      </c>
      <c r="BH122" s="158">
        <f t="shared" si="17"/>
        <v>0</v>
      </c>
      <c r="BI122" s="158">
        <f t="shared" si="18"/>
        <v>0</v>
      </c>
      <c r="BJ122" s="20" t="s">
        <v>79</v>
      </c>
      <c r="BK122" s="158">
        <f t="shared" si="19"/>
        <v>0</v>
      </c>
      <c r="BL122" s="20" t="s">
        <v>202</v>
      </c>
      <c r="BM122" s="157" t="s">
        <v>542</v>
      </c>
    </row>
    <row r="123" spans="1:65" s="2" customFormat="1" ht="14.45" customHeight="1">
      <c r="A123" s="35"/>
      <c r="B123" s="145"/>
      <c r="C123" s="146" t="s">
        <v>360</v>
      </c>
      <c r="D123" s="146" t="s">
        <v>197</v>
      </c>
      <c r="E123" s="147" t="s">
        <v>8340</v>
      </c>
      <c r="F123" s="148" t="s">
        <v>8341</v>
      </c>
      <c r="G123" s="149" t="s">
        <v>4747</v>
      </c>
      <c r="H123" s="150">
        <v>80</v>
      </c>
      <c r="I123" s="151"/>
      <c r="J123" s="152">
        <f t="shared" si="10"/>
        <v>0</v>
      </c>
      <c r="K123" s="148" t="s">
        <v>3</v>
      </c>
      <c r="L123" s="36"/>
      <c r="M123" s="153" t="s">
        <v>3</v>
      </c>
      <c r="N123" s="154" t="s">
        <v>43</v>
      </c>
      <c r="O123" s="56"/>
      <c r="P123" s="155">
        <f t="shared" si="11"/>
        <v>0</v>
      </c>
      <c r="Q123" s="155">
        <v>0</v>
      </c>
      <c r="R123" s="155">
        <f t="shared" si="12"/>
        <v>0</v>
      </c>
      <c r="S123" s="155">
        <v>0</v>
      </c>
      <c r="T123" s="156">
        <f t="shared" si="13"/>
        <v>0</v>
      </c>
      <c r="U123" s="35"/>
      <c r="V123" s="35"/>
      <c r="W123" s="35"/>
      <c r="X123" s="35"/>
      <c r="Y123" s="35"/>
      <c r="Z123" s="35"/>
      <c r="AA123" s="35"/>
      <c r="AB123" s="35"/>
      <c r="AC123" s="35"/>
      <c r="AD123" s="35"/>
      <c r="AE123" s="35"/>
      <c r="AR123" s="157" t="s">
        <v>202</v>
      </c>
      <c r="AT123" s="157" t="s">
        <v>197</v>
      </c>
      <c r="AU123" s="157" t="s">
        <v>109</v>
      </c>
      <c r="AY123" s="20" t="s">
        <v>195</v>
      </c>
      <c r="BE123" s="158">
        <f t="shared" si="14"/>
        <v>0</v>
      </c>
      <c r="BF123" s="158">
        <f t="shared" si="15"/>
        <v>0</v>
      </c>
      <c r="BG123" s="158">
        <f t="shared" si="16"/>
        <v>0</v>
      </c>
      <c r="BH123" s="158">
        <f t="shared" si="17"/>
        <v>0</v>
      </c>
      <c r="BI123" s="158">
        <f t="shared" si="18"/>
        <v>0</v>
      </c>
      <c r="BJ123" s="20" t="s">
        <v>79</v>
      </c>
      <c r="BK123" s="158">
        <f t="shared" si="19"/>
        <v>0</v>
      </c>
      <c r="BL123" s="20" t="s">
        <v>202</v>
      </c>
      <c r="BM123" s="157" t="s">
        <v>701</v>
      </c>
    </row>
    <row r="124" spans="1:65" s="2" customFormat="1" ht="14.45" customHeight="1">
      <c r="A124" s="35"/>
      <c r="B124" s="145"/>
      <c r="C124" s="146" t="s">
        <v>369</v>
      </c>
      <c r="D124" s="146" t="s">
        <v>197</v>
      </c>
      <c r="E124" s="147" t="s">
        <v>8342</v>
      </c>
      <c r="F124" s="148" t="s">
        <v>8343</v>
      </c>
      <c r="G124" s="149" t="s">
        <v>4747</v>
      </c>
      <c r="H124" s="150">
        <v>25</v>
      </c>
      <c r="I124" s="151"/>
      <c r="J124" s="152">
        <f t="shared" si="10"/>
        <v>0</v>
      </c>
      <c r="K124" s="148" t="s">
        <v>3</v>
      </c>
      <c r="L124" s="36"/>
      <c r="M124" s="153" t="s">
        <v>3</v>
      </c>
      <c r="N124" s="154" t="s">
        <v>43</v>
      </c>
      <c r="O124" s="56"/>
      <c r="P124" s="155">
        <f t="shared" si="11"/>
        <v>0</v>
      </c>
      <c r="Q124" s="155">
        <v>0</v>
      </c>
      <c r="R124" s="155">
        <f t="shared" si="12"/>
        <v>0</v>
      </c>
      <c r="S124" s="155">
        <v>0</v>
      </c>
      <c r="T124" s="156">
        <f t="shared" si="13"/>
        <v>0</v>
      </c>
      <c r="U124" s="35"/>
      <c r="V124" s="35"/>
      <c r="W124" s="35"/>
      <c r="X124" s="35"/>
      <c r="Y124" s="35"/>
      <c r="Z124" s="35"/>
      <c r="AA124" s="35"/>
      <c r="AB124" s="35"/>
      <c r="AC124" s="35"/>
      <c r="AD124" s="35"/>
      <c r="AE124" s="35"/>
      <c r="AR124" s="157" t="s">
        <v>202</v>
      </c>
      <c r="AT124" s="157" t="s">
        <v>197</v>
      </c>
      <c r="AU124" s="157" t="s">
        <v>109</v>
      </c>
      <c r="AY124" s="20" t="s">
        <v>195</v>
      </c>
      <c r="BE124" s="158">
        <f t="shared" si="14"/>
        <v>0</v>
      </c>
      <c r="BF124" s="158">
        <f t="shared" si="15"/>
        <v>0</v>
      </c>
      <c r="BG124" s="158">
        <f t="shared" si="16"/>
        <v>0</v>
      </c>
      <c r="BH124" s="158">
        <f t="shared" si="17"/>
        <v>0</v>
      </c>
      <c r="BI124" s="158">
        <f t="shared" si="18"/>
        <v>0</v>
      </c>
      <c r="BJ124" s="20" t="s">
        <v>79</v>
      </c>
      <c r="BK124" s="158">
        <f t="shared" si="19"/>
        <v>0</v>
      </c>
      <c r="BL124" s="20" t="s">
        <v>202</v>
      </c>
      <c r="BM124" s="157" t="s">
        <v>714</v>
      </c>
    </row>
    <row r="125" spans="1:65" s="2" customFormat="1" ht="14.45" customHeight="1">
      <c r="A125" s="35"/>
      <c r="B125" s="145"/>
      <c r="C125" s="146" t="s">
        <v>375</v>
      </c>
      <c r="D125" s="146" t="s">
        <v>197</v>
      </c>
      <c r="E125" s="147" t="s">
        <v>8344</v>
      </c>
      <c r="F125" s="148" t="s">
        <v>8345</v>
      </c>
      <c r="G125" s="149" t="s">
        <v>4747</v>
      </c>
      <c r="H125" s="150">
        <v>20</v>
      </c>
      <c r="I125" s="151"/>
      <c r="J125" s="152">
        <f t="shared" si="10"/>
        <v>0</v>
      </c>
      <c r="K125" s="148" t="s">
        <v>3</v>
      </c>
      <c r="L125" s="36"/>
      <c r="M125" s="153" t="s">
        <v>3</v>
      </c>
      <c r="N125" s="154" t="s">
        <v>43</v>
      </c>
      <c r="O125" s="56"/>
      <c r="P125" s="155">
        <f t="shared" si="11"/>
        <v>0</v>
      </c>
      <c r="Q125" s="155">
        <v>0</v>
      </c>
      <c r="R125" s="155">
        <f t="shared" si="12"/>
        <v>0</v>
      </c>
      <c r="S125" s="155">
        <v>0</v>
      </c>
      <c r="T125" s="156">
        <f t="shared" si="13"/>
        <v>0</v>
      </c>
      <c r="U125" s="35"/>
      <c r="V125" s="35"/>
      <c r="W125" s="35"/>
      <c r="X125" s="35"/>
      <c r="Y125" s="35"/>
      <c r="Z125" s="35"/>
      <c r="AA125" s="35"/>
      <c r="AB125" s="35"/>
      <c r="AC125" s="35"/>
      <c r="AD125" s="35"/>
      <c r="AE125" s="35"/>
      <c r="AR125" s="157" t="s">
        <v>202</v>
      </c>
      <c r="AT125" s="157" t="s">
        <v>197</v>
      </c>
      <c r="AU125" s="157" t="s">
        <v>109</v>
      </c>
      <c r="AY125" s="20" t="s">
        <v>195</v>
      </c>
      <c r="BE125" s="158">
        <f t="shared" si="14"/>
        <v>0</v>
      </c>
      <c r="BF125" s="158">
        <f t="shared" si="15"/>
        <v>0</v>
      </c>
      <c r="BG125" s="158">
        <f t="shared" si="16"/>
        <v>0</v>
      </c>
      <c r="BH125" s="158">
        <f t="shared" si="17"/>
        <v>0</v>
      </c>
      <c r="BI125" s="158">
        <f t="shared" si="18"/>
        <v>0</v>
      </c>
      <c r="BJ125" s="20" t="s">
        <v>79</v>
      </c>
      <c r="BK125" s="158">
        <f t="shared" si="19"/>
        <v>0</v>
      </c>
      <c r="BL125" s="20" t="s">
        <v>202</v>
      </c>
      <c r="BM125" s="157" t="s">
        <v>725</v>
      </c>
    </row>
    <row r="126" spans="1:65" s="2" customFormat="1" ht="14.45" customHeight="1">
      <c r="A126" s="35"/>
      <c r="B126" s="145"/>
      <c r="C126" s="146" t="s">
        <v>385</v>
      </c>
      <c r="D126" s="146" t="s">
        <v>197</v>
      </c>
      <c r="E126" s="147" t="s">
        <v>8346</v>
      </c>
      <c r="F126" s="148" t="s">
        <v>8347</v>
      </c>
      <c r="G126" s="149" t="s">
        <v>4747</v>
      </c>
      <c r="H126" s="150">
        <v>30</v>
      </c>
      <c r="I126" s="151"/>
      <c r="J126" s="152">
        <f t="shared" si="10"/>
        <v>0</v>
      </c>
      <c r="K126" s="148" t="s">
        <v>3</v>
      </c>
      <c r="L126" s="36"/>
      <c r="M126" s="153" t="s">
        <v>3</v>
      </c>
      <c r="N126" s="154" t="s">
        <v>43</v>
      </c>
      <c r="O126" s="56"/>
      <c r="P126" s="155">
        <f t="shared" si="11"/>
        <v>0</v>
      </c>
      <c r="Q126" s="155">
        <v>0</v>
      </c>
      <c r="R126" s="155">
        <f t="shared" si="12"/>
        <v>0</v>
      </c>
      <c r="S126" s="155">
        <v>0</v>
      </c>
      <c r="T126" s="156">
        <f t="shared" si="13"/>
        <v>0</v>
      </c>
      <c r="U126" s="35"/>
      <c r="V126" s="35"/>
      <c r="W126" s="35"/>
      <c r="X126" s="35"/>
      <c r="Y126" s="35"/>
      <c r="Z126" s="35"/>
      <c r="AA126" s="35"/>
      <c r="AB126" s="35"/>
      <c r="AC126" s="35"/>
      <c r="AD126" s="35"/>
      <c r="AE126" s="35"/>
      <c r="AR126" s="157" t="s">
        <v>202</v>
      </c>
      <c r="AT126" s="157" t="s">
        <v>197</v>
      </c>
      <c r="AU126" s="157" t="s">
        <v>109</v>
      </c>
      <c r="AY126" s="20" t="s">
        <v>195</v>
      </c>
      <c r="BE126" s="158">
        <f t="shared" si="14"/>
        <v>0</v>
      </c>
      <c r="BF126" s="158">
        <f t="shared" si="15"/>
        <v>0</v>
      </c>
      <c r="BG126" s="158">
        <f t="shared" si="16"/>
        <v>0</v>
      </c>
      <c r="BH126" s="158">
        <f t="shared" si="17"/>
        <v>0</v>
      </c>
      <c r="BI126" s="158">
        <f t="shared" si="18"/>
        <v>0</v>
      </c>
      <c r="BJ126" s="20" t="s">
        <v>79</v>
      </c>
      <c r="BK126" s="158">
        <f t="shared" si="19"/>
        <v>0</v>
      </c>
      <c r="BL126" s="20" t="s">
        <v>202</v>
      </c>
      <c r="BM126" s="157" t="s">
        <v>736</v>
      </c>
    </row>
    <row r="127" spans="1:65" s="2" customFormat="1" ht="24.2" customHeight="1">
      <c r="A127" s="35"/>
      <c r="B127" s="145"/>
      <c r="C127" s="146" t="s">
        <v>392</v>
      </c>
      <c r="D127" s="146" t="s">
        <v>197</v>
      </c>
      <c r="E127" s="147" t="s">
        <v>8348</v>
      </c>
      <c r="F127" s="148" t="s">
        <v>8349</v>
      </c>
      <c r="G127" s="149" t="s">
        <v>4747</v>
      </c>
      <c r="H127" s="150">
        <v>24</v>
      </c>
      <c r="I127" s="151"/>
      <c r="J127" s="152">
        <f t="shared" si="10"/>
        <v>0</v>
      </c>
      <c r="K127" s="148" t="s">
        <v>3</v>
      </c>
      <c r="L127" s="36"/>
      <c r="M127" s="153" t="s">
        <v>3</v>
      </c>
      <c r="N127" s="154" t="s">
        <v>43</v>
      </c>
      <c r="O127" s="56"/>
      <c r="P127" s="155">
        <f t="shared" si="11"/>
        <v>0</v>
      </c>
      <c r="Q127" s="155">
        <v>0</v>
      </c>
      <c r="R127" s="155">
        <f t="shared" si="12"/>
        <v>0</v>
      </c>
      <c r="S127" s="155">
        <v>0</v>
      </c>
      <c r="T127" s="156">
        <f t="shared" si="13"/>
        <v>0</v>
      </c>
      <c r="U127" s="35"/>
      <c r="V127" s="35"/>
      <c r="W127" s="35"/>
      <c r="X127" s="35"/>
      <c r="Y127" s="35"/>
      <c r="Z127" s="35"/>
      <c r="AA127" s="35"/>
      <c r="AB127" s="35"/>
      <c r="AC127" s="35"/>
      <c r="AD127" s="35"/>
      <c r="AE127" s="35"/>
      <c r="AR127" s="157" t="s">
        <v>202</v>
      </c>
      <c r="AT127" s="157" t="s">
        <v>197</v>
      </c>
      <c r="AU127" s="157" t="s">
        <v>109</v>
      </c>
      <c r="AY127" s="20" t="s">
        <v>195</v>
      </c>
      <c r="BE127" s="158">
        <f t="shared" si="14"/>
        <v>0</v>
      </c>
      <c r="BF127" s="158">
        <f t="shared" si="15"/>
        <v>0</v>
      </c>
      <c r="BG127" s="158">
        <f t="shared" si="16"/>
        <v>0</v>
      </c>
      <c r="BH127" s="158">
        <f t="shared" si="17"/>
        <v>0</v>
      </c>
      <c r="BI127" s="158">
        <f t="shared" si="18"/>
        <v>0</v>
      </c>
      <c r="BJ127" s="20" t="s">
        <v>79</v>
      </c>
      <c r="BK127" s="158">
        <f t="shared" si="19"/>
        <v>0</v>
      </c>
      <c r="BL127" s="20" t="s">
        <v>202</v>
      </c>
      <c r="BM127" s="157" t="s">
        <v>744</v>
      </c>
    </row>
    <row r="128" spans="1:65" s="2" customFormat="1" ht="49.15" customHeight="1">
      <c r="A128" s="35"/>
      <c r="B128" s="145"/>
      <c r="C128" s="146" t="s">
        <v>398</v>
      </c>
      <c r="D128" s="146" t="s">
        <v>197</v>
      </c>
      <c r="E128" s="147" t="s">
        <v>8350</v>
      </c>
      <c r="F128" s="148" t="s">
        <v>6015</v>
      </c>
      <c r="G128" s="149" t="s">
        <v>4747</v>
      </c>
      <c r="H128" s="150">
        <v>40</v>
      </c>
      <c r="I128" s="151"/>
      <c r="J128" s="152">
        <f t="shared" si="10"/>
        <v>0</v>
      </c>
      <c r="K128" s="148" t="s">
        <v>3</v>
      </c>
      <c r="L128" s="36"/>
      <c r="M128" s="153" t="s">
        <v>3</v>
      </c>
      <c r="N128" s="154" t="s">
        <v>43</v>
      </c>
      <c r="O128" s="56"/>
      <c r="P128" s="155">
        <f t="shared" si="11"/>
        <v>0</v>
      </c>
      <c r="Q128" s="155">
        <v>0</v>
      </c>
      <c r="R128" s="155">
        <f t="shared" si="12"/>
        <v>0</v>
      </c>
      <c r="S128" s="155">
        <v>0</v>
      </c>
      <c r="T128" s="156">
        <f t="shared" si="13"/>
        <v>0</v>
      </c>
      <c r="U128" s="35"/>
      <c r="V128" s="35"/>
      <c r="W128" s="35"/>
      <c r="X128" s="35"/>
      <c r="Y128" s="35"/>
      <c r="Z128" s="35"/>
      <c r="AA128" s="35"/>
      <c r="AB128" s="35"/>
      <c r="AC128" s="35"/>
      <c r="AD128" s="35"/>
      <c r="AE128" s="35"/>
      <c r="AR128" s="157" t="s">
        <v>202</v>
      </c>
      <c r="AT128" s="157" t="s">
        <v>197</v>
      </c>
      <c r="AU128" s="157" t="s">
        <v>109</v>
      </c>
      <c r="AY128" s="20" t="s">
        <v>195</v>
      </c>
      <c r="BE128" s="158">
        <f t="shared" si="14"/>
        <v>0</v>
      </c>
      <c r="BF128" s="158">
        <f t="shared" si="15"/>
        <v>0</v>
      </c>
      <c r="BG128" s="158">
        <f t="shared" si="16"/>
        <v>0</v>
      </c>
      <c r="BH128" s="158">
        <f t="shared" si="17"/>
        <v>0</v>
      </c>
      <c r="BI128" s="158">
        <f t="shared" si="18"/>
        <v>0</v>
      </c>
      <c r="BJ128" s="20" t="s">
        <v>79</v>
      </c>
      <c r="BK128" s="158">
        <f t="shared" si="19"/>
        <v>0</v>
      </c>
      <c r="BL128" s="20" t="s">
        <v>202</v>
      </c>
      <c r="BM128" s="157" t="s">
        <v>753</v>
      </c>
    </row>
    <row r="129" spans="1:65" s="2" customFormat="1" ht="14.45" customHeight="1">
      <c r="A129" s="35"/>
      <c r="B129" s="145"/>
      <c r="C129" s="146" t="s">
        <v>407</v>
      </c>
      <c r="D129" s="146" t="s">
        <v>197</v>
      </c>
      <c r="E129" s="147" t="s">
        <v>8351</v>
      </c>
      <c r="F129" s="148" t="s">
        <v>8352</v>
      </c>
      <c r="G129" s="149" t="s">
        <v>4747</v>
      </c>
      <c r="H129" s="150">
        <v>18</v>
      </c>
      <c r="I129" s="151"/>
      <c r="J129" s="152">
        <f t="shared" si="10"/>
        <v>0</v>
      </c>
      <c r="K129" s="148" t="s">
        <v>3</v>
      </c>
      <c r="L129" s="36"/>
      <c r="M129" s="153" t="s">
        <v>3</v>
      </c>
      <c r="N129" s="154" t="s">
        <v>43</v>
      </c>
      <c r="O129" s="56"/>
      <c r="P129" s="155">
        <f t="shared" si="11"/>
        <v>0</v>
      </c>
      <c r="Q129" s="155">
        <v>0</v>
      </c>
      <c r="R129" s="155">
        <f t="shared" si="12"/>
        <v>0</v>
      </c>
      <c r="S129" s="155">
        <v>0</v>
      </c>
      <c r="T129" s="156">
        <f t="shared" si="13"/>
        <v>0</v>
      </c>
      <c r="U129" s="35"/>
      <c r="V129" s="35"/>
      <c r="W129" s="35"/>
      <c r="X129" s="35"/>
      <c r="Y129" s="35"/>
      <c r="Z129" s="35"/>
      <c r="AA129" s="35"/>
      <c r="AB129" s="35"/>
      <c r="AC129" s="35"/>
      <c r="AD129" s="35"/>
      <c r="AE129" s="35"/>
      <c r="AR129" s="157" t="s">
        <v>202</v>
      </c>
      <c r="AT129" s="157" t="s">
        <v>197</v>
      </c>
      <c r="AU129" s="157" t="s">
        <v>109</v>
      </c>
      <c r="AY129" s="20" t="s">
        <v>195</v>
      </c>
      <c r="BE129" s="158">
        <f t="shared" si="14"/>
        <v>0</v>
      </c>
      <c r="BF129" s="158">
        <f t="shared" si="15"/>
        <v>0</v>
      </c>
      <c r="BG129" s="158">
        <f t="shared" si="16"/>
        <v>0</v>
      </c>
      <c r="BH129" s="158">
        <f t="shared" si="17"/>
        <v>0</v>
      </c>
      <c r="BI129" s="158">
        <f t="shared" si="18"/>
        <v>0</v>
      </c>
      <c r="BJ129" s="20" t="s">
        <v>79</v>
      </c>
      <c r="BK129" s="158">
        <f t="shared" si="19"/>
        <v>0</v>
      </c>
      <c r="BL129" s="20" t="s">
        <v>202</v>
      </c>
      <c r="BM129" s="157" t="s">
        <v>775</v>
      </c>
    </row>
    <row r="130" spans="1:65" s="2" customFormat="1" ht="14.45" customHeight="1">
      <c r="A130" s="35"/>
      <c r="B130" s="145"/>
      <c r="C130" s="146" t="s">
        <v>413</v>
      </c>
      <c r="D130" s="146" t="s">
        <v>197</v>
      </c>
      <c r="E130" s="147" t="s">
        <v>5962</v>
      </c>
      <c r="F130" s="148" t="s">
        <v>5963</v>
      </c>
      <c r="G130" s="149" t="s">
        <v>4747</v>
      </c>
      <c r="H130" s="150">
        <v>10</v>
      </c>
      <c r="I130" s="151"/>
      <c r="J130" s="152">
        <f t="shared" si="10"/>
        <v>0</v>
      </c>
      <c r="K130" s="148" t="s">
        <v>3</v>
      </c>
      <c r="L130" s="36"/>
      <c r="M130" s="153" t="s">
        <v>3</v>
      </c>
      <c r="N130" s="154" t="s">
        <v>43</v>
      </c>
      <c r="O130" s="56"/>
      <c r="P130" s="155">
        <f t="shared" si="11"/>
        <v>0</v>
      </c>
      <c r="Q130" s="155">
        <v>0</v>
      </c>
      <c r="R130" s="155">
        <f t="shared" si="12"/>
        <v>0</v>
      </c>
      <c r="S130" s="155">
        <v>0</v>
      </c>
      <c r="T130" s="156">
        <f t="shared" si="13"/>
        <v>0</v>
      </c>
      <c r="U130" s="35"/>
      <c r="V130" s="35"/>
      <c r="W130" s="35"/>
      <c r="X130" s="35"/>
      <c r="Y130" s="35"/>
      <c r="Z130" s="35"/>
      <c r="AA130" s="35"/>
      <c r="AB130" s="35"/>
      <c r="AC130" s="35"/>
      <c r="AD130" s="35"/>
      <c r="AE130" s="35"/>
      <c r="AR130" s="157" t="s">
        <v>202</v>
      </c>
      <c r="AT130" s="157" t="s">
        <v>197</v>
      </c>
      <c r="AU130" s="157" t="s">
        <v>109</v>
      </c>
      <c r="AY130" s="20" t="s">
        <v>195</v>
      </c>
      <c r="BE130" s="158">
        <f t="shared" si="14"/>
        <v>0</v>
      </c>
      <c r="BF130" s="158">
        <f t="shared" si="15"/>
        <v>0</v>
      </c>
      <c r="BG130" s="158">
        <f t="shared" si="16"/>
        <v>0</v>
      </c>
      <c r="BH130" s="158">
        <f t="shared" si="17"/>
        <v>0</v>
      </c>
      <c r="BI130" s="158">
        <f t="shared" si="18"/>
        <v>0</v>
      </c>
      <c r="BJ130" s="20" t="s">
        <v>79</v>
      </c>
      <c r="BK130" s="158">
        <f t="shared" si="19"/>
        <v>0</v>
      </c>
      <c r="BL130" s="20" t="s">
        <v>202</v>
      </c>
      <c r="BM130" s="157" t="s">
        <v>788</v>
      </c>
    </row>
    <row r="131" spans="1:65" s="2" customFormat="1" ht="14.45" customHeight="1">
      <c r="A131" s="35"/>
      <c r="B131" s="145"/>
      <c r="C131" s="146" t="s">
        <v>419</v>
      </c>
      <c r="D131" s="146" t="s">
        <v>197</v>
      </c>
      <c r="E131" s="147" t="s">
        <v>5964</v>
      </c>
      <c r="F131" s="148" t="s">
        <v>5965</v>
      </c>
      <c r="G131" s="149" t="s">
        <v>4747</v>
      </c>
      <c r="H131" s="150">
        <v>20</v>
      </c>
      <c r="I131" s="151"/>
      <c r="J131" s="152">
        <f t="shared" si="10"/>
        <v>0</v>
      </c>
      <c r="K131" s="148" t="s">
        <v>3</v>
      </c>
      <c r="L131" s="36"/>
      <c r="M131" s="153" t="s">
        <v>3</v>
      </c>
      <c r="N131" s="154" t="s">
        <v>43</v>
      </c>
      <c r="O131" s="56"/>
      <c r="P131" s="155">
        <f t="shared" si="11"/>
        <v>0</v>
      </c>
      <c r="Q131" s="155">
        <v>0</v>
      </c>
      <c r="R131" s="155">
        <f t="shared" si="12"/>
        <v>0</v>
      </c>
      <c r="S131" s="155">
        <v>0</v>
      </c>
      <c r="T131" s="156">
        <f t="shared" si="13"/>
        <v>0</v>
      </c>
      <c r="U131" s="35"/>
      <c r="V131" s="35"/>
      <c r="W131" s="35"/>
      <c r="X131" s="35"/>
      <c r="Y131" s="35"/>
      <c r="Z131" s="35"/>
      <c r="AA131" s="35"/>
      <c r="AB131" s="35"/>
      <c r="AC131" s="35"/>
      <c r="AD131" s="35"/>
      <c r="AE131" s="35"/>
      <c r="AR131" s="157" t="s">
        <v>202</v>
      </c>
      <c r="AT131" s="157" t="s">
        <v>197</v>
      </c>
      <c r="AU131" s="157" t="s">
        <v>109</v>
      </c>
      <c r="AY131" s="20" t="s">
        <v>195</v>
      </c>
      <c r="BE131" s="158">
        <f t="shared" si="14"/>
        <v>0</v>
      </c>
      <c r="BF131" s="158">
        <f t="shared" si="15"/>
        <v>0</v>
      </c>
      <c r="BG131" s="158">
        <f t="shared" si="16"/>
        <v>0</v>
      </c>
      <c r="BH131" s="158">
        <f t="shared" si="17"/>
        <v>0</v>
      </c>
      <c r="BI131" s="158">
        <f t="shared" si="18"/>
        <v>0</v>
      </c>
      <c r="BJ131" s="20" t="s">
        <v>79</v>
      </c>
      <c r="BK131" s="158">
        <f t="shared" si="19"/>
        <v>0</v>
      </c>
      <c r="BL131" s="20" t="s">
        <v>202</v>
      </c>
      <c r="BM131" s="157" t="s">
        <v>800</v>
      </c>
    </row>
    <row r="132" spans="1:65" s="2" customFormat="1" ht="14.45" customHeight="1">
      <c r="A132" s="35"/>
      <c r="B132" s="145"/>
      <c r="C132" s="146" t="s">
        <v>423</v>
      </c>
      <c r="D132" s="146" t="s">
        <v>197</v>
      </c>
      <c r="E132" s="147" t="s">
        <v>8353</v>
      </c>
      <c r="F132" s="148" t="s">
        <v>6021</v>
      </c>
      <c r="G132" s="149" t="s">
        <v>4995</v>
      </c>
      <c r="H132" s="150">
        <v>1</v>
      </c>
      <c r="I132" s="151"/>
      <c r="J132" s="152">
        <f t="shared" si="10"/>
        <v>0</v>
      </c>
      <c r="K132" s="148" t="s">
        <v>3</v>
      </c>
      <c r="L132" s="36"/>
      <c r="M132" s="203" t="s">
        <v>3</v>
      </c>
      <c r="N132" s="204" t="s">
        <v>43</v>
      </c>
      <c r="O132" s="205"/>
      <c r="P132" s="206">
        <f t="shared" si="11"/>
        <v>0</v>
      </c>
      <c r="Q132" s="206">
        <v>0</v>
      </c>
      <c r="R132" s="206">
        <f t="shared" si="12"/>
        <v>0</v>
      </c>
      <c r="S132" s="206">
        <v>0</v>
      </c>
      <c r="T132" s="207">
        <f t="shared" si="13"/>
        <v>0</v>
      </c>
      <c r="U132" s="35"/>
      <c r="V132" s="35"/>
      <c r="W132" s="35"/>
      <c r="X132" s="35"/>
      <c r="Y132" s="35"/>
      <c r="Z132" s="35"/>
      <c r="AA132" s="35"/>
      <c r="AB132" s="35"/>
      <c r="AC132" s="35"/>
      <c r="AD132" s="35"/>
      <c r="AE132" s="35"/>
      <c r="AR132" s="157" t="s">
        <v>202</v>
      </c>
      <c r="AT132" s="157" t="s">
        <v>197</v>
      </c>
      <c r="AU132" s="157" t="s">
        <v>109</v>
      </c>
      <c r="AY132" s="20" t="s">
        <v>195</v>
      </c>
      <c r="BE132" s="158">
        <f t="shared" si="14"/>
        <v>0</v>
      </c>
      <c r="BF132" s="158">
        <f t="shared" si="15"/>
        <v>0</v>
      </c>
      <c r="BG132" s="158">
        <f t="shared" si="16"/>
        <v>0</v>
      </c>
      <c r="BH132" s="158">
        <f t="shared" si="17"/>
        <v>0</v>
      </c>
      <c r="BI132" s="158">
        <f t="shared" si="18"/>
        <v>0</v>
      </c>
      <c r="BJ132" s="20" t="s">
        <v>79</v>
      </c>
      <c r="BK132" s="158">
        <f t="shared" si="19"/>
        <v>0</v>
      </c>
      <c r="BL132" s="20" t="s">
        <v>202</v>
      </c>
      <c r="BM132" s="157" t="s">
        <v>8354</v>
      </c>
    </row>
    <row r="133" spans="1:65" s="2" customFormat="1" ht="6.95" customHeight="1">
      <c r="A133" s="35"/>
      <c r="B133" s="45"/>
      <c r="C133" s="46"/>
      <c r="D133" s="46"/>
      <c r="E133" s="46"/>
      <c r="F133" s="46"/>
      <c r="G133" s="46"/>
      <c r="H133" s="46"/>
      <c r="I133" s="46"/>
      <c r="J133" s="46"/>
      <c r="K133" s="46"/>
      <c r="L133" s="36"/>
      <c r="M133" s="35"/>
      <c r="O133" s="35"/>
      <c r="P133" s="35"/>
      <c r="Q133" s="35"/>
      <c r="R133" s="35"/>
      <c r="S133" s="35"/>
      <c r="T133" s="35"/>
      <c r="U133" s="35"/>
      <c r="V133" s="35"/>
      <c r="W133" s="35"/>
      <c r="X133" s="35"/>
      <c r="Y133" s="35"/>
      <c r="Z133" s="35"/>
      <c r="AA133" s="35"/>
      <c r="AB133" s="35"/>
      <c r="AC133" s="35"/>
      <c r="AD133" s="35"/>
      <c r="AE133" s="35"/>
    </row>
  </sheetData>
  <autoFilter ref="C89:K132" xr:uid="{00000000-0009-0000-0000-000010000000}"/>
  <mergeCells count="12">
    <mergeCell ref="E82:H82"/>
    <mergeCell ref="L2:V2"/>
    <mergeCell ref="E50:H50"/>
    <mergeCell ref="E52:H52"/>
    <mergeCell ref="E54:H54"/>
    <mergeCell ref="E78:H78"/>
    <mergeCell ref="E80:H80"/>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326"/>
      <c r="N2" s="326"/>
      <c r="O2" s="326"/>
      <c r="P2" s="326"/>
      <c r="Q2" s="326"/>
      <c r="R2" s="326"/>
      <c r="S2" s="326"/>
      <c r="T2" s="326"/>
      <c r="U2" s="326"/>
      <c r="V2" s="326"/>
      <c r="AT2" s="20" t="s">
        <v>135</v>
      </c>
    </row>
    <row r="3" spans="1:46" s="1" customFormat="1" ht="6.95" customHeight="1">
      <c r="B3" s="21"/>
      <c r="C3" s="22"/>
      <c r="D3" s="22"/>
      <c r="E3" s="22"/>
      <c r="F3" s="22"/>
      <c r="G3" s="22"/>
      <c r="H3" s="22"/>
      <c r="I3" s="22"/>
      <c r="J3" s="22"/>
      <c r="K3" s="22"/>
      <c r="L3" s="23"/>
      <c r="AT3" s="20" t="s">
        <v>81</v>
      </c>
    </row>
    <row r="4" spans="1:46" s="1" customFormat="1" ht="24.95" customHeight="1">
      <c r="B4" s="23"/>
      <c r="D4" s="24" t="s">
        <v>136</v>
      </c>
      <c r="L4" s="23"/>
      <c r="M4" s="96" t="s">
        <v>11</v>
      </c>
      <c r="AT4" s="20" t="s">
        <v>4</v>
      </c>
    </row>
    <row r="5" spans="1:46" s="1" customFormat="1" ht="6.95" customHeight="1">
      <c r="B5" s="23"/>
      <c r="L5" s="23"/>
    </row>
    <row r="6" spans="1:46" s="1" customFormat="1" ht="12" customHeight="1">
      <c r="B6" s="23"/>
      <c r="D6" s="30" t="s">
        <v>17</v>
      </c>
      <c r="L6" s="23"/>
    </row>
    <row r="7" spans="1:46" s="1" customFormat="1" ht="23.25" customHeight="1">
      <c r="B7" s="23"/>
      <c r="E7" s="352" t="str">
        <f>'Rekapitulace stavby'!K6</f>
        <v>Přístavba, nástavba a stavební úpravy pavilonu C-A na oddělení Hemodialýzy a Gastroskopie Nemocnice České Budějovice a.s</v>
      </c>
      <c r="F7" s="353"/>
      <c r="G7" s="353"/>
      <c r="H7" s="353"/>
      <c r="L7" s="23"/>
    </row>
    <row r="8" spans="1:46" s="2" customFormat="1" ht="12" customHeight="1">
      <c r="A8" s="35"/>
      <c r="B8" s="36"/>
      <c r="C8" s="35"/>
      <c r="D8" s="30" t="s">
        <v>137</v>
      </c>
      <c r="E8" s="35"/>
      <c r="F8" s="35"/>
      <c r="G8" s="35"/>
      <c r="H8" s="35"/>
      <c r="I8" s="35"/>
      <c r="J8" s="35"/>
      <c r="K8" s="35"/>
      <c r="L8" s="97"/>
      <c r="S8" s="35"/>
      <c r="T8" s="35"/>
      <c r="U8" s="35"/>
      <c r="V8" s="35"/>
      <c r="W8" s="35"/>
      <c r="X8" s="35"/>
      <c r="Y8" s="35"/>
      <c r="Z8" s="35"/>
      <c r="AA8" s="35"/>
      <c r="AB8" s="35"/>
      <c r="AC8" s="35"/>
      <c r="AD8" s="35"/>
      <c r="AE8" s="35"/>
    </row>
    <row r="9" spans="1:46" s="2" customFormat="1" ht="16.5" customHeight="1">
      <c r="A9" s="35"/>
      <c r="B9" s="36"/>
      <c r="C9" s="35"/>
      <c r="D9" s="35"/>
      <c r="E9" s="347" t="s">
        <v>8355</v>
      </c>
      <c r="F9" s="351"/>
      <c r="G9" s="351"/>
      <c r="H9" s="351"/>
      <c r="I9" s="35"/>
      <c r="J9" s="35"/>
      <c r="K9" s="35"/>
      <c r="L9" s="97"/>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97"/>
      <c r="S10" s="35"/>
      <c r="T10" s="35"/>
      <c r="U10" s="35"/>
      <c r="V10" s="35"/>
      <c r="W10" s="35"/>
      <c r="X10" s="35"/>
      <c r="Y10" s="35"/>
      <c r="Z10" s="35"/>
      <c r="AA10" s="35"/>
      <c r="AB10" s="35"/>
      <c r="AC10" s="35"/>
      <c r="AD10" s="35"/>
      <c r="AE10" s="35"/>
    </row>
    <row r="11" spans="1:46" s="2" customFormat="1" ht="12" customHeight="1">
      <c r="A11" s="35"/>
      <c r="B11" s="36"/>
      <c r="C11" s="35"/>
      <c r="D11" s="30" t="s">
        <v>19</v>
      </c>
      <c r="E11" s="35"/>
      <c r="F11" s="28" t="s">
        <v>20</v>
      </c>
      <c r="G11" s="35"/>
      <c r="H11" s="35"/>
      <c r="I11" s="30" t="s">
        <v>21</v>
      </c>
      <c r="J11" s="28" t="s">
        <v>3</v>
      </c>
      <c r="K11" s="35"/>
      <c r="L11" s="97"/>
      <c r="S11" s="35"/>
      <c r="T11" s="35"/>
      <c r="U11" s="35"/>
      <c r="V11" s="35"/>
      <c r="W11" s="35"/>
      <c r="X11" s="35"/>
      <c r="Y11" s="35"/>
      <c r="Z11" s="35"/>
      <c r="AA11" s="35"/>
      <c r="AB11" s="35"/>
      <c r="AC11" s="35"/>
      <c r="AD11" s="35"/>
      <c r="AE11" s="35"/>
    </row>
    <row r="12" spans="1:46" s="2" customFormat="1" ht="12" customHeight="1">
      <c r="A12" s="35"/>
      <c r="B12" s="36"/>
      <c r="C12" s="35"/>
      <c r="D12" s="30" t="s">
        <v>22</v>
      </c>
      <c r="E12" s="35"/>
      <c r="F12" s="28" t="s">
        <v>23</v>
      </c>
      <c r="G12" s="35"/>
      <c r="H12" s="35"/>
      <c r="I12" s="30" t="s">
        <v>24</v>
      </c>
      <c r="J12" s="53" t="str">
        <f>'Rekapitulace stavby'!AN8</f>
        <v>25. 1. 2020</v>
      </c>
      <c r="K12" s="35"/>
      <c r="L12" s="97"/>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97"/>
      <c r="S13" s="35"/>
      <c r="T13" s="35"/>
      <c r="U13" s="35"/>
      <c r="V13" s="35"/>
      <c r="W13" s="35"/>
      <c r="X13" s="35"/>
      <c r="Y13" s="35"/>
      <c r="Z13" s="35"/>
      <c r="AA13" s="35"/>
      <c r="AB13" s="35"/>
      <c r="AC13" s="35"/>
      <c r="AD13" s="35"/>
      <c r="AE13" s="35"/>
    </row>
    <row r="14" spans="1:46" s="2" customFormat="1" ht="12" customHeight="1">
      <c r="A14" s="35"/>
      <c r="B14" s="36"/>
      <c r="C14" s="35"/>
      <c r="D14" s="30" t="s">
        <v>26</v>
      </c>
      <c r="E14" s="35"/>
      <c r="F14" s="35"/>
      <c r="G14" s="35"/>
      <c r="H14" s="35"/>
      <c r="I14" s="30" t="s">
        <v>27</v>
      </c>
      <c r="J14" s="28" t="str">
        <f>IF('Rekapitulace stavby'!AN10="","",'Rekapitulace stavby'!AN10)</f>
        <v/>
      </c>
      <c r="K14" s="35"/>
      <c r="L14" s="97"/>
      <c r="S14" s="35"/>
      <c r="T14" s="35"/>
      <c r="U14" s="35"/>
      <c r="V14" s="35"/>
      <c r="W14" s="35"/>
      <c r="X14" s="35"/>
      <c r="Y14" s="35"/>
      <c r="Z14" s="35"/>
      <c r="AA14" s="35"/>
      <c r="AB14" s="35"/>
      <c r="AC14" s="35"/>
      <c r="AD14" s="35"/>
      <c r="AE14" s="35"/>
    </row>
    <row r="15" spans="1:46" s="2" customFormat="1" ht="18" customHeight="1">
      <c r="A15" s="35"/>
      <c r="B15" s="36"/>
      <c r="C15" s="35"/>
      <c r="D15" s="35"/>
      <c r="E15" s="28" t="str">
        <f>IF('Rekapitulace stavby'!E11="","",'Rekapitulace stavby'!E11)</f>
        <v xml:space="preserve"> </v>
      </c>
      <c r="F15" s="35"/>
      <c r="G15" s="35"/>
      <c r="H15" s="35"/>
      <c r="I15" s="30" t="s">
        <v>29</v>
      </c>
      <c r="J15" s="28" t="str">
        <f>IF('Rekapitulace stavby'!AN11="","",'Rekapitulace stavby'!AN11)</f>
        <v/>
      </c>
      <c r="K15" s="35"/>
      <c r="L15" s="97"/>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97"/>
      <c r="S16" s="35"/>
      <c r="T16" s="35"/>
      <c r="U16" s="35"/>
      <c r="V16" s="35"/>
      <c r="W16" s="35"/>
      <c r="X16" s="35"/>
      <c r="Y16" s="35"/>
      <c r="Z16" s="35"/>
      <c r="AA16" s="35"/>
      <c r="AB16" s="35"/>
      <c r="AC16" s="35"/>
      <c r="AD16" s="35"/>
      <c r="AE16" s="35"/>
    </row>
    <row r="17" spans="1:31" s="2" customFormat="1" ht="12" customHeight="1">
      <c r="A17" s="35"/>
      <c r="B17" s="36"/>
      <c r="C17" s="35"/>
      <c r="D17" s="30" t="s">
        <v>30</v>
      </c>
      <c r="E17" s="35"/>
      <c r="F17" s="35"/>
      <c r="G17" s="35"/>
      <c r="H17" s="35"/>
      <c r="I17" s="30" t="s">
        <v>27</v>
      </c>
      <c r="J17" s="31" t="str">
        <f>'Rekapitulace stavby'!AN13</f>
        <v>Vyplň údaj</v>
      </c>
      <c r="K17" s="35"/>
      <c r="L17" s="97"/>
      <c r="S17" s="35"/>
      <c r="T17" s="35"/>
      <c r="U17" s="35"/>
      <c r="V17" s="35"/>
      <c r="W17" s="35"/>
      <c r="X17" s="35"/>
      <c r="Y17" s="35"/>
      <c r="Z17" s="35"/>
      <c r="AA17" s="35"/>
      <c r="AB17" s="35"/>
      <c r="AC17" s="35"/>
      <c r="AD17" s="35"/>
      <c r="AE17" s="35"/>
    </row>
    <row r="18" spans="1:31" s="2" customFormat="1" ht="18" customHeight="1">
      <c r="A18" s="35"/>
      <c r="B18" s="36"/>
      <c r="C18" s="35"/>
      <c r="D18" s="35"/>
      <c r="E18" s="354" t="str">
        <f>'Rekapitulace stavby'!E14</f>
        <v>Vyplň údaj</v>
      </c>
      <c r="F18" s="338"/>
      <c r="G18" s="338"/>
      <c r="H18" s="338"/>
      <c r="I18" s="30" t="s">
        <v>29</v>
      </c>
      <c r="J18" s="31" t="str">
        <f>'Rekapitulace stavby'!AN14</f>
        <v>Vyplň údaj</v>
      </c>
      <c r="K18" s="35"/>
      <c r="L18" s="97"/>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97"/>
      <c r="S19" s="35"/>
      <c r="T19" s="35"/>
      <c r="U19" s="35"/>
      <c r="V19" s="35"/>
      <c r="W19" s="35"/>
      <c r="X19" s="35"/>
      <c r="Y19" s="35"/>
      <c r="Z19" s="35"/>
      <c r="AA19" s="35"/>
      <c r="AB19" s="35"/>
      <c r="AC19" s="35"/>
      <c r="AD19" s="35"/>
      <c r="AE19" s="35"/>
    </row>
    <row r="20" spans="1:31" s="2" customFormat="1" ht="12" customHeight="1">
      <c r="A20" s="35"/>
      <c r="B20" s="36"/>
      <c r="C20" s="35"/>
      <c r="D20" s="30" t="s">
        <v>32</v>
      </c>
      <c r="E20" s="35"/>
      <c r="F20" s="35"/>
      <c r="G20" s="35"/>
      <c r="H20" s="35"/>
      <c r="I20" s="30" t="s">
        <v>27</v>
      </c>
      <c r="J20" s="28" t="s">
        <v>3</v>
      </c>
      <c r="K20" s="35"/>
      <c r="L20" s="97"/>
      <c r="S20" s="35"/>
      <c r="T20" s="35"/>
      <c r="U20" s="35"/>
      <c r="V20" s="35"/>
      <c r="W20" s="35"/>
      <c r="X20" s="35"/>
      <c r="Y20" s="35"/>
      <c r="Z20" s="35"/>
      <c r="AA20" s="35"/>
      <c r="AB20" s="35"/>
      <c r="AC20" s="35"/>
      <c r="AD20" s="35"/>
      <c r="AE20" s="35"/>
    </row>
    <row r="21" spans="1:31" s="2" customFormat="1" ht="18" customHeight="1">
      <c r="A21" s="35"/>
      <c r="B21" s="36"/>
      <c r="C21" s="35"/>
      <c r="D21" s="35"/>
      <c r="E21" s="28" t="s">
        <v>33</v>
      </c>
      <c r="F21" s="35"/>
      <c r="G21" s="35"/>
      <c r="H21" s="35"/>
      <c r="I21" s="30" t="s">
        <v>29</v>
      </c>
      <c r="J21" s="28" t="s">
        <v>3</v>
      </c>
      <c r="K21" s="35"/>
      <c r="L21" s="97"/>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97"/>
      <c r="S22" s="35"/>
      <c r="T22" s="35"/>
      <c r="U22" s="35"/>
      <c r="V22" s="35"/>
      <c r="W22" s="35"/>
      <c r="X22" s="35"/>
      <c r="Y22" s="35"/>
      <c r="Z22" s="35"/>
      <c r="AA22" s="35"/>
      <c r="AB22" s="35"/>
      <c r="AC22" s="35"/>
      <c r="AD22" s="35"/>
      <c r="AE22" s="35"/>
    </row>
    <row r="23" spans="1:31" s="2" customFormat="1" ht="12" customHeight="1">
      <c r="A23" s="35"/>
      <c r="B23" s="36"/>
      <c r="C23" s="35"/>
      <c r="D23" s="30" t="s">
        <v>35</v>
      </c>
      <c r="E23" s="35"/>
      <c r="F23" s="35"/>
      <c r="G23" s="35"/>
      <c r="H23" s="35"/>
      <c r="I23" s="30" t="s">
        <v>27</v>
      </c>
      <c r="J23" s="28" t="str">
        <f>IF('Rekapitulace stavby'!AN19="","",'Rekapitulace stavby'!AN19)</f>
        <v/>
      </c>
      <c r="K23" s="35"/>
      <c r="L23" s="97"/>
      <c r="S23" s="35"/>
      <c r="T23" s="35"/>
      <c r="U23" s="35"/>
      <c r="V23" s="35"/>
      <c r="W23" s="35"/>
      <c r="X23" s="35"/>
      <c r="Y23" s="35"/>
      <c r="Z23" s="35"/>
      <c r="AA23" s="35"/>
      <c r="AB23" s="35"/>
      <c r="AC23" s="35"/>
      <c r="AD23" s="35"/>
      <c r="AE23" s="35"/>
    </row>
    <row r="24" spans="1:31" s="2" customFormat="1" ht="18" customHeight="1">
      <c r="A24" s="35"/>
      <c r="B24" s="36"/>
      <c r="C24" s="35"/>
      <c r="D24" s="35"/>
      <c r="E24" s="28" t="str">
        <f>IF('Rekapitulace stavby'!E20="","",'Rekapitulace stavby'!E20)</f>
        <v xml:space="preserve"> </v>
      </c>
      <c r="F24" s="35"/>
      <c r="G24" s="35"/>
      <c r="H24" s="35"/>
      <c r="I24" s="30" t="s">
        <v>29</v>
      </c>
      <c r="J24" s="28" t="str">
        <f>IF('Rekapitulace stavby'!AN20="","",'Rekapitulace stavby'!AN20)</f>
        <v/>
      </c>
      <c r="K24" s="35"/>
      <c r="L24" s="97"/>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97"/>
      <c r="S25" s="35"/>
      <c r="T25" s="35"/>
      <c r="U25" s="35"/>
      <c r="V25" s="35"/>
      <c r="W25" s="35"/>
      <c r="X25" s="35"/>
      <c r="Y25" s="35"/>
      <c r="Z25" s="35"/>
      <c r="AA25" s="35"/>
      <c r="AB25" s="35"/>
      <c r="AC25" s="35"/>
      <c r="AD25" s="35"/>
      <c r="AE25" s="35"/>
    </row>
    <row r="26" spans="1:31" s="2" customFormat="1" ht="12" customHeight="1">
      <c r="A26" s="35"/>
      <c r="B26" s="36"/>
      <c r="C26" s="35"/>
      <c r="D26" s="30" t="s">
        <v>36</v>
      </c>
      <c r="E26" s="35"/>
      <c r="F26" s="35"/>
      <c r="G26" s="35"/>
      <c r="H26" s="35"/>
      <c r="I26" s="35"/>
      <c r="J26" s="35"/>
      <c r="K26" s="35"/>
      <c r="L26" s="97"/>
      <c r="S26" s="35"/>
      <c r="T26" s="35"/>
      <c r="U26" s="35"/>
      <c r="V26" s="35"/>
      <c r="W26" s="35"/>
      <c r="X26" s="35"/>
      <c r="Y26" s="35"/>
      <c r="Z26" s="35"/>
      <c r="AA26" s="35"/>
      <c r="AB26" s="35"/>
      <c r="AC26" s="35"/>
      <c r="AD26" s="35"/>
      <c r="AE26" s="35"/>
    </row>
    <row r="27" spans="1:31" s="8" customFormat="1" ht="83.25" customHeight="1">
      <c r="A27" s="98"/>
      <c r="B27" s="99"/>
      <c r="C27" s="98"/>
      <c r="D27" s="98"/>
      <c r="E27" s="342" t="s">
        <v>37</v>
      </c>
      <c r="F27" s="342"/>
      <c r="G27" s="342"/>
      <c r="H27" s="342"/>
      <c r="I27" s="98"/>
      <c r="J27" s="98"/>
      <c r="K27" s="98"/>
      <c r="L27" s="100"/>
      <c r="S27" s="98"/>
      <c r="T27" s="98"/>
      <c r="U27" s="98"/>
      <c r="V27" s="98"/>
      <c r="W27" s="98"/>
      <c r="X27" s="98"/>
      <c r="Y27" s="98"/>
      <c r="Z27" s="98"/>
      <c r="AA27" s="98"/>
      <c r="AB27" s="98"/>
      <c r="AC27" s="98"/>
      <c r="AD27" s="98"/>
      <c r="AE27" s="98"/>
    </row>
    <row r="28" spans="1:31" s="2" customFormat="1" ht="6.95" customHeight="1">
      <c r="A28" s="35"/>
      <c r="B28" s="36"/>
      <c r="C28" s="35"/>
      <c r="D28" s="35"/>
      <c r="E28" s="35"/>
      <c r="F28" s="35"/>
      <c r="G28" s="35"/>
      <c r="H28" s="35"/>
      <c r="I28" s="35"/>
      <c r="J28" s="35"/>
      <c r="K28" s="35"/>
      <c r="L28" s="97"/>
      <c r="S28" s="35"/>
      <c r="T28" s="35"/>
      <c r="U28" s="35"/>
      <c r="V28" s="35"/>
      <c r="W28" s="35"/>
      <c r="X28" s="35"/>
      <c r="Y28" s="35"/>
      <c r="Z28" s="35"/>
      <c r="AA28" s="35"/>
      <c r="AB28" s="35"/>
      <c r="AC28" s="35"/>
      <c r="AD28" s="35"/>
      <c r="AE28" s="35"/>
    </row>
    <row r="29" spans="1:31" s="2" customFormat="1" ht="6.95" customHeight="1">
      <c r="A29" s="35"/>
      <c r="B29" s="36"/>
      <c r="C29" s="35"/>
      <c r="D29" s="64"/>
      <c r="E29" s="64"/>
      <c r="F29" s="64"/>
      <c r="G29" s="64"/>
      <c r="H29" s="64"/>
      <c r="I29" s="64"/>
      <c r="J29" s="64"/>
      <c r="K29" s="64"/>
      <c r="L29" s="97"/>
      <c r="S29" s="35"/>
      <c r="T29" s="35"/>
      <c r="U29" s="35"/>
      <c r="V29" s="35"/>
      <c r="W29" s="35"/>
      <c r="X29" s="35"/>
      <c r="Y29" s="35"/>
      <c r="Z29" s="35"/>
      <c r="AA29" s="35"/>
      <c r="AB29" s="35"/>
      <c r="AC29" s="35"/>
      <c r="AD29" s="35"/>
      <c r="AE29" s="35"/>
    </row>
    <row r="30" spans="1:31" s="2" customFormat="1" ht="25.35" customHeight="1">
      <c r="A30" s="35"/>
      <c r="B30" s="36"/>
      <c r="C30" s="35"/>
      <c r="D30" s="101" t="s">
        <v>38</v>
      </c>
      <c r="E30" s="35"/>
      <c r="F30" s="35"/>
      <c r="G30" s="35"/>
      <c r="H30" s="35"/>
      <c r="I30" s="35"/>
      <c r="J30" s="69">
        <f>ROUND(J84, 2)</f>
        <v>0</v>
      </c>
      <c r="K30" s="35"/>
      <c r="L30" s="97"/>
      <c r="S30" s="35"/>
      <c r="T30" s="35"/>
      <c r="U30" s="35"/>
      <c r="V30" s="35"/>
      <c r="W30" s="35"/>
      <c r="X30" s="35"/>
      <c r="Y30" s="35"/>
      <c r="Z30" s="35"/>
      <c r="AA30" s="35"/>
      <c r="AB30" s="35"/>
      <c r="AC30" s="35"/>
      <c r="AD30" s="35"/>
      <c r="AE30" s="35"/>
    </row>
    <row r="31" spans="1:31" s="2" customFormat="1" ht="6.95" customHeight="1">
      <c r="A31" s="35"/>
      <c r="B31" s="36"/>
      <c r="C31" s="35"/>
      <c r="D31" s="64"/>
      <c r="E31" s="64"/>
      <c r="F31" s="64"/>
      <c r="G31" s="64"/>
      <c r="H31" s="64"/>
      <c r="I31" s="64"/>
      <c r="J31" s="64"/>
      <c r="K31" s="64"/>
      <c r="L31" s="97"/>
      <c r="S31" s="35"/>
      <c r="T31" s="35"/>
      <c r="U31" s="35"/>
      <c r="V31" s="35"/>
      <c r="W31" s="35"/>
      <c r="X31" s="35"/>
      <c r="Y31" s="35"/>
      <c r="Z31" s="35"/>
      <c r="AA31" s="35"/>
      <c r="AB31" s="35"/>
      <c r="AC31" s="35"/>
      <c r="AD31" s="35"/>
      <c r="AE31" s="35"/>
    </row>
    <row r="32" spans="1:31" s="2" customFormat="1" ht="14.45" customHeight="1">
      <c r="A32" s="35"/>
      <c r="B32" s="36"/>
      <c r="C32" s="35"/>
      <c r="D32" s="35"/>
      <c r="E32" s="35"/>
      <c r="F32" s="39" t="s">
        <v>40</v>
      </c>
      <c r="G32" s="35"/>
      <c r="H32" s="35"/>
      <c r="I32" s="39" t="s">
        <v>39</v>
      </c>
      <c r="J32" s="39" t="s">
        <v>41</v>
      </c>
      <c r="K32" s="35"/>
      <c r="L32" s="97"/>
      <c r="S32" s="35"/>
      <c r="T32" s="35"/>
      <c r="U32" s="35"/>
      <c r="V32" s="35"/>
      <c r="W32" s="35"/>
      <c r="X32" s="35"/>
      <c r="Y32" s="35"/>
      <c r="Z32" s="35"/>
      <c r="AA32" s="35"/>
      <c r="AB32" s="35"/>
      <c r="AC32" s="35"/>
      <c r="AD32" s="35"/>
      <c r="AE32" s="35"/>
    </row>
    <row r="33" spans="1:31" s="2" customFormat="1" ht="14.45" customHeight="1">
      <c r="A33" s="35"/>
      <c r="B33" s="36"/>
      <c r="C33" s="35"/>
      <c r="D33" s="102" t="s">
        <v>42</v>
      </c>
      <c r="E33" s="30" t="s">
        <v>43</v>
      </c>
      <c r="F33" s="103">
        <f>ROUND((SUM(BE84:BE112)),  2)</f>
        <v>0</v>
      </c>
      <c r="G33" s="35"/>
      <c r="H33" s="35"/>
      <c r="I33" s="104">
        <v>0.21</v>
      </c>
      <c r="J33" s="103">
        <f>ROUND(((SUM(BE84:BE112))*I33),  2)</f>
        <v>0</v>
      </c>
      <c r="K33" s="35"/>
      <c r="L33" s="97"/>
      <c r="S33" s="35"/>
      <c r="T33" s="35"/>
      <c r="U33" s="35"/>
      <c r="V33" s="35"/>
      <c r="W33" s="35"/>
      <c r="X33" s="35"/>
      <c r="Y33" s="35"/>
      <c r="Z33" s="35"/>
      <c r="AA33" s="35"/>
      <c r="AB33" s="35"/>
      <c r="AC33" s="35"/>
      <c r="AD33" s="35"/>
      <c r="AE33" s="35"/>
    </row>
    <row r="34" spans="1:31" s="2" customFormat="1" ht="14.45" customHeight="1">
      <c r="A34" s="35"/>
      <c r="B34" s="36"/>
      <c r="C34" s="35"/>
      <c r="D34" s="35"/>
      <c r="E34" s="30" t="s">
        <v>44</v>
      </c>
      <c r="F34" s="103">
        <f>ROUND((SUM(BF84:BF112)),  2)</f>
        <v>0</v>
      </c>
      <c r="G34" s="35"/>
      <c r="H34" s="35"/>
      <c r="I34" s="104">
        <v>0.15</v>
      </c>
      <c r="J34" s="103">
        <f>ROUND(((SUM(BF84:BF112))*I34),  2)</f>
        <v>0</v>
      </c>
      <c r="K34" s="35"/>
      <c r="L34" s="97"/>
      <c r="S34" s="35"/>
      <c r="T34" s="35"/>
      <c r="U34" s="35"/>
      <c r="V34" s="35"/>
      <c r="W34" s="35"/>
      <c r="X34" s="35"/>
      <c r="Y34" s="35"/>
      <c r="Z34" s="35"/>
      <c r="AA34" s="35"/>
      <c r="AB34" s="35"/>
      <c r="AC34" s="35"/>
      <c r="AD34" s="35"/>
      <c r="AE34" s="35"/>
    </row>
    <row r="35" spans="1:31" s="2" customFormat="1" ht="14.45" hidden="1" customHeight="1">
      <c r="A35" s="35"/>
      <c r="B35" s="36"/>
      <c r="C35" s="35"/>
      <c r="D35" s="35"/>
      <c r="E35" s="30" t="s">
        <v>45</v>
      </c>
      <c r="F35" s="103">
        <f>ROUND((SUM(BG84:BG112)),  2)</f>
        <v>0</v>
      </c>
      <c r="G35" s="35"/>
      <c r="H35" s="35"/>
      <c r="I35" s="104">
        <v>0.21</v>
      </c>
      <c r="J35" s="103">
        <f>0</f>
        <v>0</v>
      </c>
      <c r="K35" s="35"/>
      <c r="L35" s="97"/>
      <c r="S35" s="35"/>
      <c r="T35" s="35"/>
      <c r="U35" s="35"/>
      <c r="V35" s="35"/>
      <c r="W35" s="35"/>
      <c r="X35" s="35"/>
      <c r="Y35" s="35"/>
      <c r="Z35" s="35"/>
      <c r="AA35" s="35"/>
      <c r="AB35" s="35"/>
      <c r="AC35" s="35"/>
      <c r="AD35" s="35"/>
      <c r="AE35" s="35"/>
    </row>
    <row r="36" spans="1:31" s="2" customFormat="1" ht="14.45" hidden="1" customHeight="1">
      <c r="A36" s="35"/>
      <c r="B36" s="36"/>
      <c r="C36" s="35"/>
      <c r="D36" s="35"/>
      <c r="E36" s="30" t="s">
        <v>46</v>
      </c>
      <c r="F36" s="103">
        <f>ROUND((SUM(BH84:BH112)),  2)</f>
        <v>0</v>
      </c>
      <c r="G36" s="35"/>
      <c r="H36" s="35"/>
      <c r="I36" s="104">
        <v>0.15</v>
      </c>
      <c r="J36" s="103">
        <f>0</f>
        <v>0</v>
      </c>
      <c r="K36" s="35"/>
      <c r="L36" s="97"/>
      <c r="S36" s="35"/>
      <c r="T36" s="35"/>
      <c r="U36" s="35"/>
      <c r="V36" s="35"/>
      <c r="W36" s="35"/>
      <c r="X36" s="35"/>
      <c r="Y36" s="35"/>
      <c r="Z36" s="35"/>
      <c r="AA36" s="35"/>
      <c r="AB36" s="35"/>
      <c r="AC36" s="35"/>
      <c r="AD36" s="35"/>
      <c r="AE36" s="35"/>
    </row>
    <row r="37" spans="1:31" s="2" customFormat="1" ht="14.45" hidden="1" customHeight="1">
      <c r="A37" s="35"/>
      <c r="B37" s="36"/>
      <c r="C37" s="35"/>
      <c r="D37" s="35"/>
      <c r="E37" s="30" t="s">
        <v>47</v>
      </c>
      <c r="F37" s="103">
        <f>ROUND((SUM(BI84:BI112)),  2)</f>
        <v>0</v>
      </c>
      <c r="G37" s="35"/>
      <c r="H37" s="35"/>
      <c r="I37" s="104">
        <v>0</v>
      </c>
      <c r="J37" s="103">
        <f>0</f>
        <v>0</v>
      </c>
      <c r="K37" s="35"/>
      <c r="L37" s="97"/>
      <c r="S37" s="35"/>
      <c r="T37" s="35"/>
      <c r="U37" s="35"/>
      <c r="V37" s="35"/>
      <c r="W37" s="35"/>
      <c r="X37" s="35"/>
      <c r="Y37" s="35"/>
      <c r="Z37" s="35"/>
      <c r="AA37" s="35"/>
      <c r="AB37" s="35"/>
      <c r="AC37" s="35"/>
      <c r="AD37" s="35"/>
      <c r="AE37" s="35"/>
    </row>
    <row r="38" spans="1:31" s="2" customFormat="1" ht="6.95" customHeight="1">
      <c r="A38" s="35"/>
      <c r="B38" s="36"/>
      <c r="C38" s="35"/>
      <c r="D38" s="35"/>
      <c r="E38" s="35"/>
      <c r="F38" s="35"/>
      <c r="G38" s="35"/>
      <c r="H38" s="35"/>
      <c r="I38" s="35"/>
      <c r="J38" s="35"/>
      <c r="K38" s="35"/>
      <c r="L38" s="97"/>
      <c r="S38" s="35"/>
      <c r="T38" s="35"/>
      <c r="U38" s="35"/>
      <c r="V38" s="35"/>
      <c r="W38" s="35"/>
      <c r="X38" s="35"/>
      <c r="Y38" s="35"/>
      <c r="Z38" s="35"/>
      <c r="AA38" s="35"/>
      <c r="AB38" s="35"/>
      <c r="AC38" s="35"/>
      <c r="AD38" s="35"/>
      <c r="AE38" s="35"/>
    </row>
    <row r="39" spans="1:31" s="2" customFormat="1" ht="25.35" customHeight="1">
      <c r="A39" s="35"/>
      <c r="B39" s="36"/>
      <c r="C39" s="105"/>
      <c r="D39" s="106" t="s">
        <v>48</v>
      </c>
      <c r="E39" s="58"/>
      <c r="F39" s="58"/>
      <c r="G39" s="107" t="s">
        <v>49</v>
      </c>
      <c r="H39" s="108" t="s">
        <v>50</v>
      </c>
      <c r="I39" s="58"/>
      <c r="J39" s="109">
        <f>SUM(J30:J37)</f>
        <v>0</v>
      </c>
      <c r="K39" s="110"/>
      <c r="L39" s="97"/>
      <c r="S39" s="35"/>
      <c r="T39" s="35"/>
      <c r="U39" s="35"/>
      <c r="V39" s="35"/>
      <c r="W39" s="35"/>
      <c r="X39" s="35"/>
      <c r="Y39" s="35"/>
      <c r="Z39" s="35"/>
      <c r="AA39" s="35"/>
      <c r="AB39" s="35"/>
      <c r="AC39" s="35"/>
      <c r="AD39" s="35"/>
      <c r="AE39" s="35"/>
    </row>
    <row r="40" spans="1:31" s="2" customFormat="1" ht="14.45" customHeight="1">
      <c r="A40" s="35"/>
      <c r="B40" s="45"/>
      <c r="C40" s="46"/>
      <c r="D40" s="46"/>
      <c r="E40" s="46"/>
      <c r="F40" s="46"/>
      <c r="G40" s="46"/>
      <c r="H40" s="46"/>
      <c r="I40" s="46"/>
      <c r="J40" s="46"/>
      <c r="K40" s="46"/>
      <c r="L40" s="97"/>
      <c r="S40" s="35"/>
      <c r="T40" s="35"/>
      <c r="U40" s="35"/>
      <c r="V40" s="35"/>
      <c r="W40" s="35"/>
      <c r="X40" s="35"/>
      <c r="Y40" s="35"/>
      <c r="Z40" s="35"/>
      <c r="AA40" s="35"/>
      <c r="AB40" s="35"/>
      <c r="AC40" s="35"/>
      <c r="AD40" s="35"/>
      <c r="AE40" s="35"/>
    </row>
    <row r="44" spans="1:31" s="2" customFormat="1" ht="6.95" customHeight="1">
      <c r="A44" s="35"/>
      <c r="B44" s="47"/>
      <c r="C44" s="48"/>
      <c r="D44" s="48"/>
      <c r="E44" s="48"/>
      <c r="F44" s="48"/>
      <c r="G44" s="48"/>
      <c r="H44" s="48"/>
      <c r="I44" s="48"/>
      <c r="J44" s="48"/>
      <c r="K44" s="48"/>
      <c r="L44" s="97"/>
      <c r="S44" s="35"/>
      <c r="T44" s="35"/>
      <c r="U44" s="35"/>
      <c r="V44" s="35"/>
      <c r="W44" s="35"/>
      <c r="X44" s="35"/>
      <c r="Y44" s="35"/>
      <c r="Z44" s="35"/>
      <c r="AA44" s="35"/>
      <c r="AB44" s="35"/>
      <c r="AC44" s="35"/>
      <c r="AD44" s="35"/>
      <c r="AE44" s="35"/>
    </row>
    <row r="45" spans="1:31" s="2" customFormat="1" ht="24.95" customHeight="1">
      <c r="A45" s="35"/>
      <c r="B45" s="36"/>
      <c r="C45" s="24" t="s">
        <v>141</v>
      </c>
      <c r="D45" s="35"/>
      <c r="E45" s="35"/>
      <c r="F45" s="35"/>
      <c r="G45" s="35"/>
      <c r="H45" s="35"/>
      <c r="I45" s="35"/>
      <c r="J45" s="35"/>
      <c r="K45" s="35"/>
      <c r="L45" s="97"/>
      <c r="S45" s="35"/>
      <c r="T45" s="35"/>
      <c r="U45" s="35"/>
      <c r="V45" s="35"/>
      <c r="W45" s="35"/>
      <c r="X45" s="35"/>
      <c r="Y45" s="35"/>
      <c r="Z45" s="35"/>
      <c r="AA45" s="35"/>
      <c r="AB45" s="35"/>
      <c r="AC45" s="35"/>
      <c r="AD45" s="35"/>
      <c r="AE45" s="35"/>
    </row>
    <row r="46" spans="1:31" s="2" customFormat="1" ht="6.95" customHeight="1">
      <c r="A46" s="35"/>
      <c r="B46" s="36"/>
      <c r="C46" s="35"/>
      <c r="D46" s="35"/>
      <c r="E46" s="35"/>
      <c r="F46" s="35"/>
      <c r="G46" s="35"/>
      <c r="H46" s="35"/>
      <c r="I46" s="35"/>
      <c r="J46" s="35"/>
      <c r="K46" s="35"/>
      <c r="L46" s="97"/>
      <c r="S46" s="35"/>
      <c r="T46" s="35"/>
      <c r="U46" s="35"/>
      <c r="V46" s="35"/>
      <c r="W46" s="35"/>
      <c r="X46" s="35"/>
      <c r="Y46" s="35"/>
      <c r="Z46" s="35"/>
      <c r="AA46" s="35"/>
      <c r="AB46" s="35"/>
      <c r="AC46" s="35"/>
      <c r="AD46" s="35"/>
      <c r="AE46" s="35"/>
    </row>
    <row r="47" spans="1:31" s="2" customFormat="1" ht="12" customHeight="1">
      <c r="A47" s="35"/>
      <c r="B47" s="36"/>
      <c r="C47" s="30" t="s">
        <v>17</v>
      </c>
      <c r="D47" s="35"/>
      <c r="E47" s="35"/>
      <c r="F47" s="35"/>
      <c r="G47" s="35"/>
      <c r="H47" s="35"/>
      <c r="I47" s="35"/>
      <c r="J47" s="35"/>
      <c r="K47" s="35"/>
      <c r="L47" s="97"/>
      <c r="S47" s="35"/>
      <c r="T47" s="35"/>
      <c r="U47" s="35"/>
      <c r="V47" s="35"/>
      <c r="W47" s="35"/>
      <c r="X47" s="35"/>
      <c r="Y47" s="35"/>
      <c r="Z47" s="35"/>
      <c r="AA47" s="35"/>
      <c r="AB47" s="35"/>
      <c r="AC47" s="35"/>
      <c r="AD47" s="35"/>
      <c r="AE47" s="35"/>
    </row>
    <row r="48" spans="1:31" s="2" customFormat="1" ht="23.25" customHeight="1">
      <c r="A48" s="35"/>
      <c r="B48" s="36"/>
      <c r="C48" s="35"/>
      <c r="D48" s="35"/>
      <c r="E48" s="352" t="str">
        <f>E7</f>
        <v>Přístavba, nástavba a stavební úpravy pavilonu C-A na oddělení Hemodialýzy a Gastroskopie Nemocnice České Budějovice a.s</v>
      </c>
      <c r="F48" s="353"/>
      <c r="G48" s="353"/>
      <c r="H48" s="353"/>
      <c r="I48" s="35"/>
      <c r="J48" s="35"/>
      <c r="K48" s="35"/>
      <c r="L48" s="97"/>
      <c r="S48" s="35"/>
      <c r="T48" s="35"/>
      <c r="U48" s="35"/>
      <c r="V48" s="35"/>
      <c r="W48" s="35"/>
      <c r="X48" s="35"/>
      <c r="Y48" s="35"/>
      <c r="Z48" s="35"/>
      <c r="AA48" s="35"/>
      <c r="AB48" s="35"/>
      <c r="AC48" s="35"/>
      <c r="AD48" s="35"/>
      <c r="AE48" s="35"/>
    </row>
    <row r="49" spans="1:47" s="2" customFormat="1" ht="12" customHeight="1">
      <c r="A49" s="35"/>
      <c r="B49" s="36"/>
      <c r="C49" s="30" t="s">
        <v>137</v>
      </c>
      <c r="D49" s="35"/>
      <c r="E49" s="35"/>
      <c r="F49" s="35"/>
      <c r="G49" s="35"/>
      <c r="H49" s="35"/>
      <c r="I49" s="35"/>
      <c r="J49" s="35"/>
      <c r="K49" s="35"/>
      <c r="L49" s="97"/>
      <c r="S49" s="35"/>
      <c r="T49" s="35"/>
      <c r="U49" s="35"/>
      <c r="V49" s="35"/>
      <c r="W49" s="35"/>
      <c r="X49" s="35"/>
      <c r="Y49" s="35"/>
      <c r="Z49" s="35"/>
      <c r="AA49" s="35"/>
      <c r="AB49" s="35"/>
      <c r="AC49" s="35"/>
      <c r="AD49" s="35"/>
      <c r="AE49" s="35"/>
    </row>
    <row r="50" spans="1:47" s="2" customFormat="1" ht="16.5" customHeight="1">
      <c r="A50" s="35"/>
      <c r="B50" s="36"/>
      <c r="C50" s="35"/>
      <c r="D50" s="35"/>
      <c r="E50" s="347" t="str">
        <f>E9</f>
        <v>VON - vedlejší a ostatní náklady</v>
      </c>
      <c r="F50" s="351"/>
      <c r="G50" s="351"/>
      <c r="H50" s="351"/>
      <c r="I50" s="35"/>
      <c r="J50" s="35"/>
      <c r="K50" s="35"/>
      <c r="L50" s="97"/>
      <c r="S50" s="35"/>
      <c r="T50" s="35"/>
      <c r="U50" s="35"/>
      <c r="V50" s="35"/>
      <c r="W50" s="35"/>
      <c r="X50" s="35"/>
      <c r="Y50" s="35"/>
      <c r="Z50" s="35"/>
      <c r="AA50" s="35"/>
      <c r="AB50" s="35"/>
      <c r="AC50" s="35"/>
      <c r="AD50" s="35"/>
      <c r="AE50" s="35"/>
    </row>
    <row r="51" spans="1:47" s="2" customFormat="1" ht="6.95" customHeight="1">
      <c r="A51" s="35"/>
      <c r="B51" s="36"/>
      <c r="C51" s="35"/>
      <c r="D51" s="35"/>
      <c r="E51" s="35"/>
      <c r="F51" s="35"/>
      <c r="G51" s="35"/>
      <c r="H51" s="35"/>
      <c r="I51" s="35"/>
      <c r="J51" s="35"/>
      <c r="K51" s="35"/>
      <c r="L51" s="97"/>
      <c r="S51" s="35"/>
      <c r="T51" s="35"/>
      <c r="U51" s="35"/>
      <c r="V51" s="35"/>
      <c r="W51" s="35"/>
      <c r="X51" s="35"/>
      <c r="Y51" s="35"/>
      <c r="Z51" s="35"/>
      <c r="AA51" s="35"/>
      <c r="AB51" s="35"/>
      <c r="AC51" s="35"/>
      <c r="AD51" s="35"/>
      <c r="AE51" s="35"/>
    </row>
    <row r="52" spans="1:47" s="2" customFormat="1" ht="12" customHeight="1">
      <c r="A52" s="35"/>
      <c r="B52" s="36"/>
      <c r="C52" s="30" t="s">
        <v>22</v>
      </c>
      <c r="D52" s="35"/>
      <c r="E52" s="35"/>
      <c r="F52" s="28" t="str">
        <f>F12</f>
        <v>České Budějovice</v>
      </c>
      <c r="G52" s="35"/>
      <c r="H52" s="35"/>
      <c r="I52" s="30" t="s">
        <v>24</v>
      </c>
      <c r="J52" s="53" t="str">
        <f>IF(J12="","",J12)</f>
        <v>25. 1. 2020</v>
      </c>
      <c r="K52" s="35"/>
      <c r="L52" s="97"/>
      <c r="S52" s="35"/>
      <c r="T52" s="35"/>
      <c r="U52" s="35"/>
      <c r="V52" s="35"/>
      <c r="W52" s="35"/>
      <c r="X52" s="35"/>
      <c r="Y52" s="35"/>
      <c r="Z52" s="35"/>
      <c r="AA52" s="35"/>
      <c r="AB52" s="35"/>
      <c r="AC52" s="35"/>
      <c r="AD52" s="35"/>
      <c r="AE52" s="35"/>
    </row>
    <row r="53" spans="1:47" s="2" customFormat="1" ht="6.95" customHeight="1">
      <c r="A53" s="35"/>
      <c r="B53" s="36"/>
      <c r="C53" s="35"/>
      <c r="D53" s="35"/>
      <c r="E53" s="35"/>
      <c r="F53" s="35"/>
      <c r="G53" s="35"/>
      <c r="H53" s="35"/>
      <c r="I53" s="35"/>
      <c r="J53" s="35"/>
      <c r="K53" s="35"/>
      <c r="L53" s="97"/>
      <c r="S53" s="35"/>
      <c r="T53" s="35"/>
      <c r="U53" s="35"/>
      <c r="V53" s="35"/>
      <c r="W53" s="35"/>
      <c r="X53" s="35"/>
      <c r="Y53" s="35"/>
      <c r="Z53" s="35"/>
      <c r="AA53" s="35"/>
      <c r="AB53" s="35"/>
      <c r="AC53" s="35"/>
      <c r="AD53" s="35"/>
      <c r="AE53" s="35"/>
    </row>
    <row r="54" spans="1:47" s="2" customFormat="1" ht="25.7" customHeight="1">
      <c r="A54" s="35"/>
      <c r="B54" s="36"/>
      <c r="C54" s="30" t="s">
        <v>26</v>
      </c>
      <c r="D54" s="35"/>
      <c r="E54" s="35"/>
      <c r="F54" s="28" t="str">
        <f>E15</f>
        <v xml:space="preserve"> </v>
      </c>
      <c r="G54" s="35"/>
      <c r="H54" s="35"/>
      <c r="I54" s="30" t="s">
        <v>32</v>
      </c>
      <c r="J54" s="33" t="str">
        <f>E21</f>
        <v>ATELIER G+G s.r.o.</v>
      </c>
      <c r="K54" s="35"/>
      <c r="L54" s="97"/>
      <c r="S54" s="35"/>
      <c r="T54" s="35"/>
      <c r="U54" s="35"/>
      <c r="V54" s="35"/>
      <c r="W54" s="35"/>
      <c r="X54" s="35"/>
      <c r="Y54" s="35"/>
      <c r="Z54" s="35"/>
      <c r="AA54" s="35"/>
      <c r="AB54" s="35"/>
      <c r="AC54" s="35"/>
      <c r="AD54" s="35"/>
      <c r="AE54" s="35"/>
    </row>
    <row r="55" spans="1:47" s="2" customFormat="1" ht="15.2" customHeight="1">
      <c r="A55" s="35"/>
      <c r="B55" s="36"/>
      <c r="C55" s="30" t="s">
        <v>30</v>
      </c>
      <c r="D55" s="35"/>
      <c r="E55" s="35"/>
      <c r="F55" s="28" t="str">
        <f>IF(E18="","",E18)</f>
        <v>Vyplň údaj</v>
      </c>
      <c r="G55" s="35"/>
      <c r="H55" s="35"/>
      <c r="I55" s="30" t="s">
        <v>35</v>
      </c>
      <c r="J55" s="33" t="str">
        <f>E24</f>
        <v xml:space="preserve"> </v>
      </c>
      <c r="K55" s="35"/>
      <c r="L55" s="97"/>
      <c r="S55" s="35"/>
      <c r="T55" s="35"/>
      <c r="U55" s="35"/>
      <c r="V55" s="35"/>
      <c r="W55" s="35"/>
      <c r="X55" s="35"/>
      <c r="Y55" s="35"/>
      <c r="Z55" s="35"/>
      <c r="AA55" s="35"/>
      <c r="AB55" s="35"/>
      <c r="AC55" s="35"/>
      <c r="AD55" s="35"/>
      <c r="AE55" s="35"/>
    </row>
    <row r="56" spans="1:47" s="2" customFormat="1" ht="10.35" customHeight="1">
      <c r="A56" s="35"/>
      <c r="B56" s="36"/>
      <c r="C56" s="35"/>
      <c r="D56" s="35"/>
      <c r="E56" s="35"/>
      <c r="F56" s="35"/>
      <c r="G56" s="35"/>
      <c r="H56" s="35"/>
      <c r="I56" s="35"/>
      <c r="J56" s="35"/>
      <c r="K56" s="35"/>
      <c r="L56" s="97"/>
      <c r="S56" s="35"/>
      <c r="T56" s="35"/>
      <c r="U56" s="35"/>
      <c r="V56" s="35"/>
      <c r="W56" s="35"/>
      <c r="X56" s="35"/>
      <c r="Y56" s="35"/>
      <c r="Z56" s="35"/>
      <c r="AA56" s="35"/>
      <c r="AB56" s="35"/>
      <c r="AC56" s="35"/>
      <c r="AD56" s="35"/>
      <c r="AE56" s="35"/>
    </row>
    <row r="57" spans="1:47" s="2" customFormat="1" ht="29.25" customHeight="1">
      <c r="A57" s="35"/>
      <c r="B57" s="36"/>
      <c r="C57" s="111" t="s">
        <v>142</v>
      </c>
      <c r="D57" s="105"/>
      <c r="E57" s="105"/>
      <c r="F57" s="105"/>
      <c r="G57" s="105"/>
      <c r="H57" s="105"/>
      <c r="I57" s="105"/>
      <c r="J57" s="112" t="s">
        <v>143</v>
      </c>
      <c r="K57" s="105"/>
      <c r="L57" s="97"/>
      <c r="S57" s="35"/>
      <c r="T57" s="35"/>
      <c r="U57" s="35"/>
      <c r="V57" s="35"/>
      <c r="W57" s="35"/>
      <c r="X57" s="35"/>
      <c r="Y57" s="35"/>
      <c r="Z57" s="35"/>
      <c r="AA57" s="35"/>
      <c r="AB57" s="35"/>
      <c r="AC57" s="35"/>
      <c r="AD57" s="35"/>
      <c r="AE57" s="35"/>
    </row>
    <row r="58" spans="1:47" s="2" customFormat="1" ht="10.35" customHeight="1">
      <c r="A58" s="35"/>
      <c r="B58" s="36"/>
      <c r="C58" s="35"/>
      <c r="D58" s="35"/>
      <c r="E58" s="35"/>
      <c r="F58" s="35"/>
      <c r="G58" s="35"/>
      <c r="H58" s="35"/>
      <c r="I58" s="35"/>
      <c r="J58" s="35"/>
      <c r="K58" s="35"/>
      <c r="L58" s="97"/>
      <c r="S58" s="35"/>
      <c r="T58" s="35"/>
      <c r="U58" s="35"/>
      <c r="V58" s="35"/>
      <c r="W58" s="35"/>
      <c r="X58" s="35"/>
      <c r="Y58" s="35"/>
      <c r="Z58" s="35"/>
      <c r="AA58" s="35"/>
      <c r="AB58" s="35"/>
      <c r="AC58" s="35"/>
      <c r="AD58" s="35"/>
      <c r="AE58" s="35"/>
    </row>
    <row r="59" spans="1:47" s="2" customFormat="1" ht="22.9" customHeight="1">
      <c r="A59" s="35"/>
      <c r="B59" s="36"/>
      <c r="C59" s="113" t="s">
        <v>70</v>
      </c>
      <c r="D59" s="35"/>
      <c r="E59" s="35"/>
      <c r="F59" s="35"/>
      <c r="G59" s="35"/>
      <c r="H59" s="35"/>
      <c r="I59" s="35"/>
      <c r="J59" s="69">
        <f>J84</f>
        <v>0</v>
      </c>
      <c r="K59" s="35"/>
      <c r="L59" s="97"/>
      <c r="S59" s="35"/>
      <c r="T59" s="35"/>
      <c r="U59" s="35"/>
      <c r="V59" s="35"/>
      <c r="W59" s="35"/>
      <c r="X59" s="35"/>
      <c r="Y59" s="35"/>
      <c r="Z59" s="35"/>
      <c r="AA59" s="35"/>
      <c r="AB59" s="35"/>
      <c r="AC59" s="35"/>
      <c r="AD59" s="35"/>
      <c r="AE59" s="35"/>
      <c r="AU59" s="20" t="s">
        <v>144</v>
      </c>
    </row>
    <row r="60" spans="1:47" s="9" customFormat="1" ht="24.95" customHeight="1">
      <c r="B60" s="114"/>
      <c r="D60" s="115" t="s">
        <v>8356</v>
      </c>
      <c r="E60" s="116"/>
      <c r="F60" s="116"/>
      <c r="G60" s="116"/>
      <c r="H60" s="116"/>
      <c r="I60" s="116"/>
      <c r="J60" s="117">
        <f>J85</f>
        <v>0</v>
      </c>
      <c r="L60" s="114"/>
    </row>
    <row r="61" spans="1:47" s="10" customFormat="1" ht="19.899999999999999" customHeight="1">
      <c r="B61" s="118"/>
      <c r="D61" s="119" t="s">
        <v>8357</v>
      </c>
      <c r="E61" s="120"/>
      <c r="F61" s="120"/>
      <c r="G61" s="120"/>
      <c r="H61" s="120"/>
      <c r="I61" s="120"/>
      <c r="J61" s="121">
        <f>J86</f>
        <v>0</v>
      </c>
      <c r="L61" s="118"/>
    </row>
    <row r="62" spans="1:47" s="10" customFormat="1" ht="19.899999999999999" customHeight="1">
      <c r="B62" s="118"/>
      <c r="D62" s="119" t="s">
        <v>8358</v>
      </c>
      <c r="E62" s="120"/>
      <c r="F62" s="120"/>
      <c r="G62" s="120"/>
      <c r="H62" s="120"/>
      <c r="I62" s="120"/>
      <c r="J62" s="121">
        <f>J91</f>
        <v>0</v>
      </c>
      <c r="L62" s="118"/>
    </row>
    <row r="63" spans="1:47" s="10" customFormat="1" ht="19.899999999999999" customHeight="1">
      <c r="B63" s="118"/>
      <c r="D63" s="119" t="s">
        <v>8359</v>
      </c>
      <c r="E63" s="120"/>
      <c r="F63" s="120"/>
      <c r="G63" s="120"/>
      <c r="H63" s="120"/>
      <c r="I63" s="120"/>
      <c r="J63" s="121">
        <f>J103</f>
        <v>0</v>
      </c>
      <c r="L63" s="118"/>
    </row>
    <row r="64" spans="1:47" s="10" customFormat="1" ht="19.899999999999999" customHeight="1">
      <c r="B64" s="118"/>
      <c r="D64" s="119" t="s">
        <v>8360</v>
      </c>
      <c r="E64" s="120"/>
      <c r="F64" s="120"/>
      <c r="G64" s="120"/>
      <c r="H64" s="120"/>
      <c r="I64" s="120"/>
      <c r="J64" s="121">
        <f>J105</f>
        <v>0</v>
      </c>
      <c r="L64" s="118"/>
    </row>
    <row r="65" spans="1:31" s="2" customFormat="1" ht="21.75" customHeight="1">
      <c r="A65" s="35"/>
      <c r="B65" s="36"/>
      <c r="C65" s="35"/>
      <c r="D65" s="35"/>
      <c r="E65" s="35"/>
      <c r="F65" s="35"/>
      <c r="G65" s="35"/>
      <c r="H65" s="35"/>
      <c r="I65" s="35"/>
      <c r="J65" s="35"/>
      <c r="K65" s="35"/>
      <c r="L65" s="97"/>
      <c r="S65" s="35"/>
      <c r="T65" s="35"/>
      <c r="U65" s="35"/>
      <c r="V65" s="35"/>
      <c r="W65" s="35"/>
      <c r="X65" s="35"/>
      <c r="Y65" s="35"/>
      <c r="Z65" s="35"/>
      <c r="AA65" s="35"/>
      <c r="AB65" s="35"/>
      <c r="AC65" s="35"/>
      <c r="AD65" s="35"/>
      <c r="AE65" s="35"/>
    </row>
    <row r="66" spans="1:31" s="2" customFormat="1" ht="6.95" customHeight="1">
      <c r="A66" s="35"/>
      <c r="B66" s="45"/>
      <c r="C66" s="46"/>
      <c r="D66" s="46"/>
      <c r="E66" s="46"/>
      <c r="F66" s="46"/>
      <c r="G66" s="46"/>
      <c r="H66" s="46"/>
      <c r="I66" s="46"/>
      <c r="J66" s="46"/>
      <c r="K66" s="46"/>
      <c r="L66" s="97"/>
      <c r="S66" s="35"/>
      <c r="T66" s="35"/>
      <c r="U66" s="35"/>
      <c r="V66" s="35"/>
      <c r="W66" s="35"/>
      <c r="X66" s="35"/>
      <c r="Y66" s="35"/>
      <c r="Z66" s="35"/>
      <c r="AA66" s="35"/>
      <c r="AB66" s="35"/>
      <c r="AC66" s="35"/>
      <c r="AD66" s="35"/>
      <c r="AE66" s="35"/>
    </row>
    <row r="70" spans="1:31" s="2" customFormat="1" ht="6.95" customHeight="1">
      <c r="A70" s="35"/>
      <c r="B70" s="47"/>
      <c r="C70" s="48"/>
      <c r="D70" s="48"/>
      <c r="E70" s="48"/>
      <c r="F70" s="48"/>
      <c r="G70" s="48"/>
      <c r="H70" s="48"/>
      <c r="I70" s="48"/>
      <c r="J70" s="48"/>
      <c r="K70" s="48"/>
      <c r="L70" s="97"/>
      <c r="S70" s="35"/>
      <c r="T70" s="35"/>
      <c r="U70" s="35"/>
      <c r="V70" s="35"/>
      <c r="W70" s="35"/>
      <c r="X70" s="35"/>
      <c r="Y70" s="35"/>
      <c r="Z70" s="35"/>
      <c r="AA70" s="35"/>
      <c r="AB70" s="35"/>
      <c r="AC70" s="35"/>
      <c r="AD70" s="35"/>
      <c r="AE70" s="35"/>
    </row>
    <row r="71" spans="1:31" s="2" customFormat="1" ht="24.95" customHeight="1">
      <c r="A71" s="35"/>
      <c r="B71" s="36"/>
      <c r="C71" s="24" t="s">
        <v>180</v>
      </c>
      <c r="D71" s="35"/>
      <c r="E71" s="35"/>
      <c r="F71" s="35"/>
      <c r="G71" s="35"/>
      <c r="H71" s="35"/>
      <c r="I71" s="35"/>
      <c r="J71" s="35"/>
      <c r="K71" s="35"/>
      <c r="L71" s="97"/>
      <c r="S71" s="35"/>
      <c r="T71" s="35"/>
      <c r="U71" s="35"/>
      <c r="V71" s="35"/>
      <c r="W71" s="35"/>
      <c r="X71" s="35"/>
      <c r="Y71" s="35"/>
      <c r="Z71" s="35"/>
      <c r="AA71" s="35"/>
      <c r="AB71" s="35"/>
      <c r="AC71" s="35"/>
      <c r="AD71" s="35"/>
      <c r="AE71" s="35"/>
    </row>
    <row r="72" spans="1:31" s="2" customFormat="1" ht="6.95" customHeight="1">
      <c r="A72" s="35"/>
      <c r="B72" s="36"/>
      <c r="C72" s="35"/>
      <c r="D72" s="35"/>
      <c r="E72" s="35"/>
      <c r="F72" s="35"/>
      <c r="G72" s="35"/>
      <c r="H72" s="35"/>
      <c r="I72" s="35"/>
      <c r="J72" s="35"/>
      <c r="K72" s="35"/>
      <c r="L72" s="97"/>
      <c r="S72" s="35"/>
      <c r="T72" s="35"/>
      <c r="U72" s="35"/>
      <c r="V72" s="35"/>
      <c r="W72" s="35"/>
      <c r="X72" s="35"/>
      <c r="Y72" s="35"/>
      <c r="Z72" s="35"/>
      <c r="AA72" s="35"/>
      <c r="AB72" s="35"/>
      <c r="AC72" s="35"/>
      <c r="AD72" s="35"/>
      <c r="AE72" s="35"/>
    </row>
    <row r="73" spans="1:31" s="2" customFormat="1" ht="12" customHeight="1">
      <c r="A73" s="35"/>
      <c r="B73" s="36"/>
      <c r="C73" s="30" t="s">
        <v>17</v>
      </c>
      <c r="D73" s="35"/>
      <c r="E73" s="35"/>
      <c r="F73" s="35"/>
      <c r="G73" s="35"/>
      <c r="H73" s="35"/>
      <c r="I73" s="35"/>
      <c r="J73" s="35"/>
      <c r="K73" s="35"/>
      <c r="L73" s="97"/>
      <c r="S73" s="35"/>
      <c r="T73" s="35"/>
      <c r="U73" s="35"/>
      <c r="V73" s="35"/>
      <c r="W73" s="35"/>
      <c r="X73" s="35"/>
      <c r="Y73" s="35"/>
      <c r="Z73" s="35"/>
      <c r="AA73" s="35"/>
      <c r="AB73" s="35"/>
      <c r="AC73" s="35"/>
      <c r="AD73" s="35"/>
      <c r="AE73" s="35"/>
    </row>
    <row r="74" spans="1:31" s="2" customFormat="1" ht="23.25" customHeight="1">
      <c r="A74" s="35"/>
      <c r="B74" s="36"/>
      <c r="C74" s="35"/>
      <c r="D74" s="35"/>
      <c r="E74" s="352" t="str">
        <f>E7</f>
        <v>Přístavba, nástavba a stavební úpravy pavilonu C-A na oddělení Hemodialýzy a Gastroskopie Nemocnice České Budějovice a.s</v>
      </c>
      <c r="F74" s="353"/>
      <c r="G74" s="353"/>
      <c r="H74" s="353"/>
      <c r="I74" s="35"/>
      <c r="J74" s="35"/>
      <c r="K74" s="35"/>
      <c r="L74" s="97"/>
      <c r="S74" s="35"/>
      <c r="T74" s="35"/>
      <c r="U74" s="35"/>
      <c r="V74" s="35"/>
      <c r="W74" s="35"/>
      <c r="X74" s="35"/>
      <c r="Y74" s="35"/>
      <c r="Z74" s="35"/>
      <c r="AA74" s="35"/>
      <c r="AB74" s="35"/>
      <c r="AC74" s="35"/>
      <c r="AD74" s="35"/>
      <c r="AE74" s="35"/>
    </row>
    <row r="75" spans="1:31" s="2" customFormat="1" ht="12" customHeight="1">
      <c r="A75" s="35"/>
      <c r="B75" s="36"/>
      <c r="C75" s="30" t="s">
        <v>137</v>
      </c>
      <c r="D75" s="35"/>
      <c r="E75" s="35"/>
      <c r="F75" s="35"/>
      <c r="G75" s="35"/>
      <c r="H75" s="35"/>
      <c r="I75" s="35"/>
      <c r="J75" s="35"/>
      <c r="K75" s="35"/>
      <c r="L75" s="97"/>
      <c r="S75" s="35"/>
      <c r="T75" s="35"/>
      <c r="U75" s="35"/>
      <c r="V75" s="35"/>
      <c r="W75" s="35"/>
      <c r="X75" s="35"/>
      <c r="Y75" s="35"/>
      <c r="Z75" s="35"/>
      <c r="AA75" s="35"/>
      <c r="AB75" s="35"/>
      <c r="AC75" s="35"/>
      <c r="AD75" s="35"/>
      <c r="AE75" s="35"/>
    </row>
    <row r="76" spans="1:31" s="2" customFormat="1" ht="16.5" customHeight="1">
      <c r="A76" s="35"/>
      <c r="B76" s="36"/>
      <c r="C76" s="35"/>
      <c r="D76" s="35"/>
      <c r="E76" s="347" t="str">
        <f>E9</f>
        <v>VON - vedlejší a ostatní náklady</v>
      </c>
      <c r="F76" s="351"/>
      <c r="G76" s="351"/>
      <c r="H76" s="351"/>
      <c r="I76" s="35"/>
      <c r="J76" s="35"/>
      <c r="K76" s="35"/>
      <c r="L76" s="97"/>
      <c r="S76" s="35"/>
      <c r="T76" s="35"/>
      <c r="U76" s="35"/>
      <c r="V76" s="35"/>
      <c r="W76" s="35"/>
      <c r="X76" s="35"/>
      <c r="Y76" s="35"/>
      <c r="Z76" s="35"/>
      <c r="AA76" s="35"/>
      <c r="AB76" s="35"/>
      <c r="AC76" s="35"/>
      <c r="AD76" s="35"/>
      <c r="AE76" s="35"/>
    </row>
    <row r="77" spans="1:31" s="2" customFormat="1" ht="6.95" customHeight="1">
      <c r="A77" s="35"/>
      <c r="B77" s="36"/>
      <c r="C77" s="35"/>
      <c r="D77" s="35"/>
      <c r="E77" s="35"/>
      <c r="F77" s="35"/>
      <c r="G77" s="35"/>
      <c r="H77" s="35"/>
      <c r="I77" s="35"/>
      <c r="J77" s="35"/>
      <c r="K77" s="35"/>
      <c r="L77" s="97"/>
      <c r="S77" s="35"/>
      <c r="T77" s="35"/>
      <c r="U77" s="35"/>
      <c r="V77" s="35"/>
      <c r="W77" s="35"/>
      <c r="X77" s="35"/>
      <c r="Y77" s="35"/>
      <c r="Z77" s="35"/>
      <c r="AA77" s="35"/>
      <c r="AB77" s="35"/>
      <c r="AC77" s="35"/>
      <c r="AD77" s="35"/>
      <c r="AE77" s="35"/>
    </row>
    <row r="78" spans="1:31" s="2" customFormat="1" ht="12" customHeight="1">
      <c r="A78" s="35"/>
      <c r="B78" s="36"/>
      <c r="C78" s="30" t="s">
        <v>22</v>
      </c>
      <c r="D78" s="35"/>
      <c r="E78" s="35"/>
      <c r="F78" s="28" t="str">
        <f>F12</f>
        <v>České Budějovice</v>
      </c>
      <c r="G78" s="35"/>
      <c r="H78" s="35"/>
      <c r="I78" s="30" t="s">
        <v>24</v>
      </c>
      <c r="J78" s="53" t="str">
        <f>IF(J12="","",J12)</f>
        <v>25. 1. 2020</v>
      </c>
      <c r="K78" s="35"/>
      <c r="L78" s="97"/>
      <c r="S78" s="35"/>
      <c r="T78" s="35"/>
      <c r="U78" s="35"/>
      <c r="V78" s="35"/>
      <c r="W78" s="35"/>
      <c r="X78" s="35"/>
      <c r="Y78" s="35"/>
      <c r="Z78" s="35"/>
      <c r="AA78" s="35"/>
      <c r="AB78" s="35"/>
      <c r="AC78" s="35"/>
      <c r="AD78" s="35"/>
      <c r="AE78" s="35"/>
    </row>
    <row r="79" spans="1:31" s="2" customFormat="1" ht="6.95" customHeight="1">
      <c r="A79" s="35"/>
      <c r="B79" s="36"/>
      <c r="C79" s="35"/>
      <c r="D79" s="35"/>
      <c r="E79" s="35"/>
      <c r="F79" s="35"/>
      <c r="G79" s="35"/>
      <c r="H79" s="35"/>
      <c r="I79" s="35"/>
      <c r="J79" s="35"/>
      <c r="K79" s="35"/>
      <c r="L79" s="97"/>
      <c r="S79" s="35"/>
      <c r="T79" s="35"/>
      <c r="U79" s="35"/>
      <c r="V79" s="35"/>
      <c r="W79" s="35"/>
      <c r="X79" s="35"/>
      <c r="Y79" s="35"/>
      <c r="Z79" s="35"/>
      <c r="AA79" s="35"/>
      <c r="AB79" s="35"/>
      <c r="AC79" s="35"/>
      <c r="AD79" s="35"/>
      <c r="AE79" s="35"/>
    </row>
    <row r="80" spans="1:31" s="2" customFormat="1" ht="25.7" customHeight="1">
      <c r="A80" s="35"/>
      <c r="B80" s="36"/>
      <c r="C80" s="30" t="s">
        <v>26</v>
      </c>
      <c r="D80" s="35"/>
      <c r="E80" s="35"/>
      <c r="F80" s="28" t="str">
        <f>E15</f>
        <v xml:space="preserve"> </v>
      </c>
      <c r="G80" s="35"/>
      <c r="H80" s="35"/>
      <c r="I80" s="30" t="s">
        <v>32</v>
      </c>
      <c r="J80" s="33" t="str">
        <f>E21</f>
        <v>ATELIER G+G s.r.o.</v>
      </c>
      <c r="K80" s="35"/>
      <c r="L80" s="97"/>
      <c r="S80" s="35"/>
      <c r="T80" s="35"/>
      <c r="U80" s="35"/>
      <c r="V80" s="35"/>
      <c r="W80" s="35"/>
      <c r="X80" s="35"/>
      <c r="Y80" s="35"/>
      <c r="Z80" s="35"/>
      <c r="AA80" s="35"/>
      <c r="AB80" s="35"/>
      <c r="AC80" s="35"/>
      <c r="AD80" s="35"/>
      <c r="AE80" s="35"/>
    </row>
    <row r="81" spans="1:65" s="2" customFormat="1" ht="15.2" customHeight="1">
      <c r="A81" s="35"/>
      <c r="B81" s="36"/>
      <c r="C81" s="30" t="s">
        <v>30</v>
      </c>
      <c r="D81" s="35"/>
      <c r="E81" s="35"/>
      <c r="F81" s="28" t="str">
        <f>IF(E18="","",E18)</f>
        <v>Vyplň údaj</v>
      </c>
      <c r="G81" s="35"/>
      <c r="H81" s="35"/>
      <c r="I81" s="30" t="s">
        <v>35</v>
      </c>
      <c r="J81" s="33" t="str">
        <f>E24</f>
        <v xml:space="preserve"> </v>
      </c>
      <c r="K81" s="35"/>
      <c r="L81" s="97"/>
      <c r="S81" s="35"/>
      <c r="T81" s="35"/>
      <c r="U81" s="35"/>
      <c r="V81" s="35"/>
      <c r="W81" s="35"/>
      <c r="X81" s="35"/>
      <c r="Y81" s="35"/>
      <c r="Z81" s="35"/>
      <c r="AA81" s="35"/>
      <c r="AB81" s="35"/>
      <c r="AC81" s="35"/>
      <c r="AD81" s="35"/>
      <c r="AE81" s="35"/>
    </row>
    <row r="82" spans="1:65" s="2" customFormat="1" ht="10.35" customHeight="1">
      <c r="A82" s="35"/>
      <c r="B82" s="36"/>
      <c r="C82" s="35"/>
      <c r="D82" s="35"/>
      <c r="E82" s="35"/>
      <c r="F82" s="35"/>
      <c r="G82" s="35"/>
      <c r="H82" s="35"/>
      <c r="I82" s="35"/>
      <c r="J82" s="35"/>
      <c r="K82" s="35"/>
      <c r="L82" s="97"/>
      <c r="S82" s="35"/>
      <c r="T82" s="35"/>
      <c r="U82" s="35"/>
      <c r="V82" s="35"/>
      <c r="W82" s="35"/>
      <c r="X82" s="35"/>
      <c r="Y82" s="35"/>
      <c r="Z82" s="35"/>
      <c r="AA82" s="35"/>
      <c r="AB82" s="35"/>
      <c r="AC82" s="35"/>
      <c r="AD82" s="35"/>
      <c r="AE82" s="35"/>
    </row>
    <row r="83" spans="1:65" s="11" customFormat="1" ht="29.25" customHeight="1">
      <c r="A83" s="122"/>
      <c r="B83" s="123"/>
      <c r="C83" s="124" t="s">
        <v>181</v>
      </c>
      <c r="D83" s="125" t="s">
        <v>57</v>
      </c>
      <c r="E83" s="125" t="s">
        <v>53</v>
      </c>
      <c r="F83" s="125" t="s">
        <v>54</v>
      </c>
      <c r="G83" s="125" t="s">
        <v>182</v>
      </c>
      <c r="H83" s="125" t="s">
        <v>183</v>
      </c>
      <c r="I83" s="125" t="s">
        <v>184</v>
      </c>
      <c r="J83" s="125" t="s">
        <v>143</v>
      </c>
      <c r="K83" s="126" t="s">
        <v>185</v>
      </c>
      <c r="L83" s="127"/>
      <c r="M83" s="60" t="s">
        <v>3</v>
      </c>
      <c r="N83" s="61" t="s">
        <v>42</v>
      </c>
      <c r="O83" s="61" t="s">
        <v>186</v>
      </c>
      <c r="P83" s="61" t="s">
        <v>187</v>
      </c>
      <c r="Q83" s="61" t="s">
        <v>188</v>
      </c>
      <c r="R83" s="61" t="s">
        <v>189</v>
      </c>
      <c r="S83" s="61" t="s">
        <v>190</v>
      </c>
      <c r="T83" s="62" t="s">
        <v>191</v>
      </c>
      <c r="U83" s="122"/>
      <c r="V83" s="122"/>
      <c r="W83" s="122"/>
      <c r="X83" s="122"/>
      <c r="Y83" s="122"/>
      <c r="Z83" s="122"/>
      <c r="AA83" s="122"/>
      <c r="AB83" s="122"/>
      <c r="AC83" s="122"/>
      <c r="AD83" s="122"/>
      <c r="AE83" s="122"/>
    </row>
    <row r="84" spans="1:65" s="2" customFormat="1" ht="22.9" customHeight="1">
      <c r="A84" s="35"/>
      <c r="B84" s="36"/>
      <c r="C84" s="67" t="s">
        <v>192</v>
      </c>
      <c r="D84" s="35"/>
      <c r="E84" s="35"/>
      <c r="F84" s="35"/>
      <c r="G84" s="35"/>
      <c r="H84" s="35"/>
      <c r="I84" s="35"/>
      <c r="J84" s="128">
        <f>BK84</f>
        <v>0</v>
      </c>
      <c r="K84" s="35"/>
      <c r="L84" s="36"/>
      <c r="M84" s="63"/>
      <c r="N84" s="54"/>
      <c r="O84" s="64"/>
      <c r="P84" s="129">
        <f>P85</f>
        <v>0</v>
      </c>
      <c r="Q84" s="64"/>
      <c r="R84" s="129">
        <f>R85</f>
        <v>0</v>
      </c>
      <c r="S84" s="64"/>
      <c r="T84" s="130">
        <f>T85</f>
        <v>0</v>
      </c>
      <c r="U84" s="35"/>
      <c r="V84" s="35"/>
      <c r="W84" s="35"/>
      <c r="X84" s="35"/>
      <c r="Y84" s="35"/>
      <c r="Z84" s="35"/>
      <c r="AA84" s="35"/>
      <c r="AB84" s="35"/>
      <c r="AC84" s="35"/>
      <c r="AD84" s="35"/>
      <c r="AE84" s="35"/>
      <c r="AT84" s="20" t="s">
        <v>71</v>
      </c>
      <c r="AU84" s="20" t="s">
        <v>144</v>
      </c>
      <c r="BK84" s="131">
        <f>BK85</f>
        <v>0</v>
      </c>
    </row>
    <row r="85" spans="1:65" s="12" customFormat="1" ht="25.9" customHeight="1">
      <c r="B85" s="132"/>
      <c r="D85" s="133" t="s">
        <v>71</v>
      </c>
      <c r="E85" s="134" t="s">
        <v>8361</v>
      </c>
      <c r="F85" s="134" t="s">
        <v>8362</v>
      </c>
      <c r="I85" s="135"/>
      <c r="J85" s="136">
        <f>BK85</f>
        <v>0</v>
      </c>
      <c r="L85" s="132"/>
      <c r="M85" s="137"/>
      <c r="N85" s="138"/>
      <c r="O85" s="138"/>
      <c r="P85" s="139">
        <f>P86+P91+P103+P105</f>
        <v>0</v>
      </c>
      <c r="Q85" s="138"/>
      <c r="R85" s="139">
        <f>R86+R91+R103+R105</f>
        <v>0</v>
      </c>
      <c r="S85" s="138"/>
      <c r="T85" s="140">
        <f>T86+T91+T103+T105</f>
        <v>0</v>
      </c>
      <c r="AR85" s="133" t="s">
        <v>231</v>
      </c>
      <c r="AT85" s="141" t="s">
        <v>71</v>
      </c>
      <c r="AU85" s="141" t="s">
        <v>72</v>
      </c>
      <c r="AY85" s="133" t="s">
        <v>195</v>
      </c>
      <c r="BK85" s="142">
        <f>BK86+BK91+BK103+BK105</f>
        <v>0</v>
      </c>
    </row>
    <row r="86" spans="1:65" s="12" customFormat="1" ht="22.9" customHeight="1">
      <c r="B86" s="132"/>
      <c r="D86" s="133" t="s">
        <v>71</v>
      </c>
      <c r="E86" s="143" t="s">
        <v>8363</v>
      </c>
      <c r="F86" s="143" t="s">
        <v>8364</v>
      </c>
      <c r="I86" s="135"/>
      <c r="J86" s="144">
        <f>BK86</f>
        <v>0</v>
      </c>
      <c r="L86" s="132"/>
      <c r="M86" s="137"/>
      <c r="N86" s="138"/>
      <c r="O86" s="138"/>
      <c r="P86" s="139">
        <f>SUM(P87:P90)</f>
        <v>0</v>
      </c>
      <c r="Q86" s="138"/>
      <c r="R86" s="139">
        <f>SUM(R87:R90)</f>
        <v>0</v>
      </c>
      <c r="S86" s="138"/>
      <c r="T86" s="140">
        <f>SUM(T87:T90)</f>
        <v>0</v>
      </c>
      <c r="AR86" s="133" t="s">
        <v>231</v>
      </c>
      <c r="AT86" s="141" t="s">
        <v>71</v>
      </c>
      <c r="AU86" s="141" t="s">
        <v>79</v>
      </c>
      <c r="AY86" s="133" t="s">
        <v>195</v>
      </c>
      <c r="BK86" s="142">
        <f>SUM(BK87:BK90)</f>
        <v>0</v>
      </c>
    </row>
    <row r="87" spans="1:65" s="2" customFormat="1" ht="24.2" customHeight="1">
      <c r="A87" s="35"/>
      <c r="B87" s="145"/>
      <c r="C87" s="146" t="s">
        <v>79</v>
      </c>
      <c r="D87" s="146" t="s">
        <v>197</v>
      </c>
      <c r="E87" s="147" t="s">
        <v>8365</v>
      </c>
      <c r="F87" s="148" t="s">
        <v>8366</v>
      </c>
      <c r="G87" s="149" t="s">
        <v>4747</v>
      </c>
      <c r="H87" s="150">
        <v>480</v>
      </c>
      <c r="I87" s="151"/>
      <c r="J87" s="152">
        <f>ROUND(I87*H87,2)</f>
        <v>0</v>
      </c>
      <c r="K87" s="148" t="s">
        <v>201</v>
      </c>
      <c r="L87" s="36"/>
      <c r="M87" s="153" t="s">
        <v>3</v>
      </c>
      <c r="N87" s="154" t="s">
        <v>43</v>
      </c>
      <c r="O87" s="56"/>
      <c r="P87" s="155">
        <f>O87*H87</f>
        <v>0</v>
      </c>
      <c r="Q87" s="155">
        <v>0</v>
      </c>
      <c r="R87" s="155">
        <f>Q87*H87</f>
        <v>0</v>
      </c>
      <c r="S87" s="155">
        <v>0</v>
      </c>
      <c r="T87" s="156">
        <f>S87*H87</f>
        <v>0</v>
      </c>
      <c r="U87" s="35"/>
      <c r="V87" s="35"/>
      <c r="W87" s="35"/>
      <c r="X87" s="35"/>
      <c r="Y87" s="35"/>
      <c r="Z87" s="35"/>
      <c r="AA87" s="35"/>
      <c r="AB87" s="35"/>
      <c r="AC87" s="35"/>
      <c r="AD87" s="35"/>
      <c r="AE87" s="35"/>
      <c r="AR87" s="157" t="s">
        <v>8367</v>
      </c>
      <c r="AT87" s="157" t="s">
        <v>197</v>
      </c>
      <c r="AU87" s="157" t="s">
        <v>81</v>
      </c>
      <c r="AY87" s="20" t="s">
        <v>195</v>
      </c>
      <c r="BE87" s="158">
        <f>IF(N87="základní",J87,0)</f>
        <v>0</v>
      </c>
      <c r="BF87" s="158">
        <f>IF(N87="snížená",J87,0)</f>
        <v>0</v>
      </c>
      <c r="BG87" s="158">
        <f>IF(N87="zákl. přenesená",J87,0)</f>
        <v>0</v>
      </c>
      <c r="BH87" s="158">
        <f>IF(N87="sníž. přenesená",J87,0)</f>
        <v>0</v>
      </c>
      <c r="BI87" s="158">
        <f>IF(N87="nulová",J87,0)</f>
        <v>0</v>
      </c>
      <c r="BJ87" s="20" t="s">
        <v>79</v>
      </c>
      <c r="BK87" s="158">
        <f>ROUND(I87*H87,2)</f>
        <v>0</v>
      </c>
      <c r="BL87" s="20" t="s">
        <v>8367</v>
      </c>
      <c r="BM87" s="157" t="s">
        <v>8368</v>
      </c>
    </row>
    <row r="88" spans="1:65" s="2" customFormat="1" ht="14.45" customHeight="1">
      <c r="A88" s="35"/>
      <c r="B88" s="145"/>
      <c r="C88" s="146" t="s">
        <v>81</v>
      </c>
      <c r="D88" s="146" t="s">
        <v>197</v>
      </c>
      <c r="E88" s="147" t="s">
        <v>8369</v>
      </c>
      <c r="F88" s="148" t="s">
        <v>8370</v>
      </c>
      <c r="G88" s="149" t="s">
        <v>8371</v>
      </c>
      <c r="H88" s="150">
        <v>1</v>
      </c>
      <c r="I88" s="151"/>
      <c r="J88" s="152">
        <f>ROUND(I88*H88,2)</f>
        <v>0</v>
      </c>
      <c r="K88" s="148" t="s">
        <v>201</v>
      </c>
      <c r="L88" s="36"/>
      <c r="M88" s="153" t="s">
        <v>3</v>
      </c>
      <c r="N88" s="154" t="s">
        <v>43</v>
      </c>
      <c r="O88" s="56"/>
      <c r="P88" s="155">
        <f>O88*H88</f>
        <v>0</v>
      </c>
      <c r="Q88" s="155">
        <v>0</v>
      </c>
      <c r="R88" s="155">
        <f>Q88*H88</f>
        <v>0</v>
      </c>
      <c r="S88" s="155">
        <v>0</v>
      </c>
      <c r="T88" s="156">
        <f>S88*H88</f>
        <v>0</v>
      </c>
      <c r="U88" s="35"/>
      <c r="V88" s="35"/>
      <c r="W88" s="35"/>
      <c r="X88" s="35"/>
      <c r="Y88" s="35"/>
      <c r="Z88" s="35"/>
      <c r="AA88" s="35"/>
      <c r="AB88" s="35"/>
      <c r="AC88" s="35"/>
      <c r="AD88" s="35"/>
      <c r="AE88" s="35"/>
      <c r="AR88" s="157" t="s">
        <v>8367</v>
      </c>
      <c r="AT88" s="157" t="s">
        <v>197</v>
      </c>
      <c r="AU88" s="157" t="s">
        <v>81</v>
      </c>
      <c r="AY88" s="20" t="s">
        <v>195</v>
      </c>
      <c r="BE88" s="158">
        <f>IF(N88="základní",J88,0)</f>
        <v>0</v>
      </c>
      <c r="BF88" s="158">
        <f>IF(N88="snížená",J88,0)</f>
        <v>0</v>
      </c>
      <c r="BG88" s="158">
        <f>IF(N88="zákl. přenesená",J88,0)</f>
        <v>0</v>
      </c>
      <c r="BH88" s="158">
        <f>IF(N88="sníž. přenesená",J88,0)</f>
        <v>0</v>
      </c>
      <c r="BI88" s="158">
        <f>IF(N88="nulová",J88,0)</f>
        <v>0</v>
      </c>
      <c r="BJ88" s="20" t="s">
        <v>79</v>
      </c>
      <c r="BK88" s="158">
        <f>ROUND(I88*H88,2)</f>
        <v>0</v>
      </c>
      <c r="BL88" s="20" t="s">
        <v>8367</v>
      </c>
      <c r="BM88" s="157" t="s">
        <v>8372</v>
      </c>
    </row>
    <row r="89" spans="1:65" s="2" customFormat="1" ht="37.9" customHeight="1">
      <c r="A89" s="35"/>
      <c r="B89" s="145"/>
      <c r="C89" s="146" t="s">
        <v>109</v>
      </c>
      <c r="D89" s="146" t="s">
        <v>197</v>
      </c>
      <c r="E89" s="147" t="s">
        <v>8373</v>
      </c>
      <c r="F89" s="148" t="s">
        <v>8374</v>
      </c>
      <c r="G89" s="149" t="s">
        <v>8371</v>
      </c>
      <c r="H89" s="150">
        <v>1</v>
      </c>
      <c r="I89" s="151"/>
      <c r="J89" s="152">
        <f>ROUND(I89*H89,2)</f>
        <v>0</v>
      </c>
      <c r="K89" s="148" t="s">
        <v>3</v>
      </c>
      <c r="L89" s="36"/>
      <c r="M89" s="153" t="s">
        <v>3</v>
      </c>
      <c r="N89" s="154" t="s">
        <v>43</v>
      </c>
      <c r="O89" s="56"/>
      <c r="P89" s="155">
        <f>O89*H89</f>
        <v>0</v>
      </c>
      <c r="Q89" s="155">
        <v>0</v>
      </c>
      <c r="R89" s="155">
        <f>Q89*H89</f>
        <v>0</v>
      </c>
      <c r="S89" s="155">
        <v>0</v>
      </c>
      <c r="T89" s="156">
        <f>S89*H89</f>
        <v>0</v>
      </c>
      <c r="U89" s="35"/>
      <c r="V89" s="35"/>
      <c r="W89" s="35"/>
      <c r="X89" s="35"/>
      <c r="Y89" s="35"/>
      <c r="Z89" s="35"/>
      <c r="AA89" s="35"/>
      <c r="AB89" s="35"/>
      <c r="AC89" s="35"/>
      <c r="AD89" s="35"/>
      <c r="AE89" s="35"/>
      <c r="AR89" s="157" t="s">
        <v>8367</v>
      </c>
      <c r="AT89" s="157" t="s">
        <v>197</v>
      </c>
      <c r="AU89" s="157" t="s">
        <v>81</v>
      </c>
      <c r="AY89" s="20" t="s">
        <v>195</v>
      </c>
      <c r="BE89" s="158">
        <f>IF(N89="základní",J89,0)</f>
        <v>0</v>
      </c>
      <c r="BF89" s="158">
        <f>IF(N89="snížená",J89,0)</f>
        <v>0</v>
      </c>
      <c r="BG89" s="158">
        <f>IF(N89="zákl. přenesená",J89,0)</f>
        <v>0</v>
      </c>
      <c r="BH89" s="158">
        <f>IF(N89="sníž. přenesená",J89,0)</f>
        <v>0</v>
      </c>
      <c r="BI89" s="158">
        <f>IF(N89="nulová",J89,0)</f>
        <v>0</v>
      </c>
      <c r="BJ89" s="20" t="s">
        <v>79</v>
      </c>
      <c r="BK89" s="158">
        <f>ROUND(I89*H89,2)</f>
        <v>0</v>
      </c>
      <c r="BL89" s="20" t="s">
        <v>8367</v>
      </c>
      <c r="BM89" s="157" t="s">
        <v>8375</v>
      </c>
    </row>
    <row r="90" spans="1:65" s="2" customFormat="1" ht="14.45" customHeight="1">
      <c r="A90" s="35"/>
      <c r="B90" s="145"/>
      <c r="C90" s="146" t="s">
        <v>202</v>
      </c>
      <c r="D90" s="146" t="s">
        <v>197</v>
      </c>
      <c r="E90" s="147" t="s">
        <v>8376</v>
      </c>
      <c r="F90" s="148" t="s">
        <v>8377</v>
      </c>
      <c r="G90" s="149" t="s">
        <v>8371</v>
      </c>
      <c r="H90" s="150">
        <v>1</v>
      </c>
      <c r="I90" s="151"/>
      <c r="J90" s="152">
        <f>ROUND(I90*H90,2)</f>
        <v>0</v>
      </c>
      <c r="K90" s="148" t="s">
        <v>3</v>
      </c>
      <c r="L90" s="36"/>
      <c r="M90" s="153" t="s">
        <v>3</v>
      </c>
      <c r="N90" s="154" t="s">
        <v>43</v>
      </c>
      <c r="O90" s="56"/>
      <c r="P90" s="155">
        <f>O90*H90</f>
        <v>0</v>
      </c>
      <c r="Q90" s="155">
        <v>0</v>
      </c>
      <c r="R90" s="155">
        <f>Q90*H90</f>
        <v>0</v>
      </c>
      <c r="S90" s="155">
        <v>0</v>
      </c>
      <c r="T90" s="156">
        <f>S90*H90</f>
        <v>0</v>
      </c>
      <c r="U90" s="35"/>
      <c r="V90" s="35"/>
      <c r="W90" s="35"/>
      <c r="X90" s="35"/>
      <c r="Y90" s="35"/>
      <c r="Z90" s="35"/>
      <c r="AA90" s="35"/>
      <c r="AB90" s="35"/>
      <c r="AC90" s="35"/>
      <c r="AD90" s="35"/>
      <c r="AE90" s="35"/>
      <c r="AR90" s="157" t="s">
        <v>8367</v>
      </c>
      <c r="AT90" s="157" t="s">
        <v>197</v>
      </c>
      <c r="AU90" s="157" t="s">
        <v>81</v>
      </c>
      <c r="AY90" s="20" t="s">
        <v>195</v>
      </c>
      <c r="BE90" s="158">
        <f>IF(N90="základní",J90,0)</f>
        <v>0</v>
      </c>
      <c r="BF90" s="158">
        <f>IF(N90="snížená",J90,0)</f>
        <v>0</v>
      </c>
      <c r="BG90" s="158">
        <f>IF(N90="zákl. přenesená",J90,0)</f>
        <v>0</v>
      </c>
      <c r="BH90" s="158">
        <f>IF(N90="sníž. přenesená",J90,0)</f>
        <v>0</v>
      </c>
      <c r="BI90" s="158">
        <f>IF(N90="nulová",J90,0)</f>
        <v>0</v>
      </c>
      <c r="BJ90" s="20" t="s">
        <v>79</v>
      </c>
      <c r="BK90" s="158">
        <f>ROUND(I90*H90,2)</f>
        <v>0</v>
      </c>
      <c r="BL90" s="20" t="s">
        <v>8367</v>
      </c>
      <c r="BM90" s="157" t="s">
        <v>8378</v>
      </c>
    </row>
    <row r="91" spans="1:65" s="12" customFormat="1" ht="22.9" customHeight="1">
      <c r="B91" s="132"/>
      <c r="D91" s="133" t="s">
        <v>71</v>
      </c>
      <c r="E91" s="143" t="s">
        <v>8379</v>
      </c>
      <c r="F91" s="143" t="s">
        <v>8380</v>
      </c>
      <c r="I91" s="135"/>
      <c r="J91" s="144">
        <f>BK91</f>
        <v>0</v>
      </c>
      <c r="L91" s="132"/>
      <c r="M91" s="137"/>
      <c r="N91" s="138"/>
      <c r="O91" s="138"/>
      <c r="P91" s="139">
        <f>SUM(P92:P102)</f>
        <v>0</v>
      </c>
      <c r="Q91" s="138"/>
      <c r="R91" s="139">
        <f>SUM(R92:R102)</f>
        <v>0</v>
      </c>
      <c r="S91" s="138"/>
      <c r="T91" s="140">
        <f>SUM(T92:T102)</f>
        <v>0</v>
      </c>
      <c r="AR91" s="133" t="s">
        <v>231</v>
      </c>
      <c r="AT91" s="141" t="s">
        <v>71</v>
      </c>
      <c r="AU91" s="141" t="s">
        <v>79</v>
      </c>
      <c r="AY91" s="133" t="s">
        <v>195</v>
      </c>
      <c r="BK91" s="142">
        <f>SUM(BK92:BK102)</f>
        <v>0</v>
      </c>
    </row>
    <row r="92" spans="1:65" s="2" customFormat="1" ht="14.45" customHeight="1">
      <c r="A92" s="35"/>
      <c r="B92" s="145"/>
      <c r="C92" s="146" t="s">
        <v>231</v>
      </c>
      <c r="D92" s="146" t="s">
        <v>197</v>
      </c>
      <c r="E92" s="147" t="s">
        <v>8381</v>
      </c>
      <c r="F92" s="148" t="s">
        <v>8382</v>
      </c>
      <c r="G92" s="149" t="s">
        <v>8371</v>
      </c>
      <c r="H92" s="150">
        <v>1</v>
      </c>
      <c r="I92" s="151"/>
      <c r="J92" s="152">
        <f t="shared" ref="J92:J102" si="0">ROUND(I92*H92,2)</f>
        <v>0</v>
      </c>
      <c r="K92" s="148" t="s">
        <v>201</v>
      </c>
      <c r="L92" s="36"/>
      <c r="M92" s="153" t="s">
        <v>3</v>
      </c>
      <c r="N92" s="154" t="s">
        <v>43</v>
      </c>
      <c r="O92" s="56"/>
      <c r="P92" s="155">
        <f t="shared" ref="P92:P102" si="1">O92*H92</f>
        <v>0</v>
      </c>
      <c r="Q92" s="155">
        <v>0</v>
      </c>
      <c r="R92" s="155">
        <f t="shared" ref="R92:R102" si="2">Q92*H92</f>
        <v>0</v>
      </c>
      <c r="S92" s="155">
        <v>0</v>
      </c>
      <c r="T92" s="156">
        <f t="shared" ref="T92:T102" si="3">S92*H92</f>
        <v>0</v>
      </c>
      <c r="U92" s="35"/>
      <c r="V92" s="35"/>
      <c r="W92" s="35"/>
      <c r="X92" s="35"/>
      <c r="Y92" s="35"/>
      <c r="Z92" s="35"/>
      <c r="AA92" s="35"/>
      <c r="AB92" s="35"/>
      <c r="AC92" s="35"/>
      <c r="AD92" s="35"/>
      <c r="AE92" s="35"/>
      <c r="AR92" s="157" t="s">
        <v>8367</v>
      </c>
      <c r="AT92" s="157" t="s">
        <v>197</v>
      </c>
      <c r="AU92" s="157" t="s">
        <v>81</v>
      </c>
      <c r="AY92" s="20" t="s">
        <v>195</v>
      </c>
      <c r="BE92" s="158">
        <f t="shared" ref="BE92:BE102" si="4">IF(N92="základní",J92,0)</f>
        <v>0</v>
      </c>
      <c r="BF92" s="158">
        <f t="shared" ref="BF92:BF102" si="5">IF(N92="snížená",J92,0)</f>
        <v>0</v>
      </c>
      <c r="BG92" s="158">
        <f t="shared" ref="BG92:BG102" si="6">IF(N92="zákl. přenesená",J92,0)</f>
        <v>0</v>
      </c>
      <c r="BH92" s="158">
        <f t="shared" ref="BH92:BH102" si="7">IF(N92="sníž. přenesená",J92,0)</f>
        <v>0</v>
      </c>
      <c r="BI92" s="158">
        <f t="shared" ref="BI92:BI102" si="8">IF(N92="nulová",J92,0)</f>
        <v>0</v>
      </c>
      <c r="BJ92" s="20" t="s">
        <v>79</v>
      </c>
      <c r="BK92" s="158">
        <f t="shared" ref="BK92:BK102" si="9">ROUND(I92*H92,2)</f>
        <v>0</v>
      </c>
      <c r="BL92" s="20" t="s">
        <v>8367</v>
      </c>
      <c r="BM92" s="157" t="s">
        <v>8383</v>
      </c>
    </row>
    <row r="93" spans="1:65" s="2" customFormat="1" ht="14.45" customHeight="1">
      <c r="A93" s="35"/>
      <c r="B93" s="145"/>
      <c r="C93" s="146" t="s">
        <v>237</v>
      </c>
      <c r="D93" s="146" t="s">
        <v>197</v>
      </c>
      <c r="E93" s="147" t="s">
        <v>8384</v>
      </c>
      <c r="F93" s="148" t="s">
        <v>8385</v>
      </c>
      <c r="G93" s="149" t="s">
        <v>8371</v>
      </c>
      <c r="H93" s="150">
        <v>1</v>
      </c>
      <c r="I93" s="151"/>
      <c r="J93" s="152">
        <f t="shared" si="0"/>
        <v>0</v>
      </c>
      <c r="K93" s="148" t="s">
        <v>201</v>
      </c>
      <c r="L93" s="36"/>
      <c r="M93" s="153" t="s">
        <v>3</v>
      </c>
      <c r="N93" s="154" t="s">
        <v>43</v>
      </c>
      <c r="O93" s="56"/>
      <c r="P93" s="155">
        <f t="shared" si="1"/>
        <v>0</v>
      </c>
      <c r="Q93" s="155">
        <v>0</v>
      </c>
      <c r="R93" s="155">
        <f t="shared" si="2"/>
        <v>0</v>
      </c>
      <c r="S93" s="155">
        <v>0</v>
      </c>
      <c r="T93" s="156">
        <f t="shared" si="3"/>
        <v>0</v>
      </c>
      <c r="U93" s="35"/>
      <c r="V93" s="35"/>
      <c r="W93" s="35"/>
      <c r="X93" s="35"/>
      <c r="Y93" s="35"/>
      <c r="Z93" s="35"/>
      <c r="AA93" s="35"/>
      <c r="AB93" s="35"/>
      <c r="AC93" s="35"/>
      <c r="AD93" s="35"/>
      <c r="AE93" s="35"/>
      <c r="AR93" s="157" t="s">
        <v>8367</v>
      </c>
      <c r="AT93" s="157" t="s">
        <v>197</v>
      </c>
      <c r="AU93" s="157" t="s">
        <v>81</v>
      </c>
      <c r="AY93" s="20" t="s">
        <v>195</v>
      </c>
      <c r="BE93" s="158">
        <f t="shared" si="4"/>
        <v>0</v>
      </c>
      <c r="BF93" s="158">
        <f t="shared" si="5"/>
        <v>0</v>
      </c>
      <c r="BG93" s="158">
        <f t="shared" si="6"/>
        <v>0</v>
      </c>
      <c r="BH93" s="158">
        <f t="shared" si="7"/>
        <v>0</v>
      </c>
      <c r="BI93" s="158">
        <f t="shared" si="8"/>
        <v>0</v>
      </c>
      <c r="BJ93" s="20" t="s">
        <v>79</v>
      </c>
      <c r="BK93" s="158">
        <f t="shared" si="9"/>
        <v>0</v>
      </c>
      <c r="BL93" s="20" t="s">
        <v>8367</v>
      </c>
      <c r="BM93" s="157" t="s">
        <v>8386</v>
      </c>
    </row>
    <row r="94" spans="1:65" s="2" customFormat="1" ht="14.45" customHeight="1">
      <c r="A94" s="35"/>
      <c r="B94" s="145"/>
      <c r="C94" s="146" t="s">
        <v>244</v>
      </c>
      <c r="D94" s="146" t="s">
        <v>197</v>
      </c>
      <c r="E94" s="147" t="s">
        <v>8387</v>
      </c>
      <c r="F94" s="148" t="s">
        <v>8388</v>
      </c>
      <c r="G94" s="149" t="s">
        <v>8371</v>
      </c>
      <c r="H94" s="150">
        <v>1</v>
      </c>
      <c r="I94" s="151"/>
      <c r="J94" s="152">
        <f t="shared" si="0"/>
        <v>0</v>
      </c>
      <c r="K94" s="148" t="s">
        <v>201</v>
      </c>
      <c r="L94" s="36"/>
      <c r="M94" s="153" t="s">
        <v>3</v>
      </c>
      <c r="N94" s="154" t="s">
        <v>43</v>
      </c>
      <c r="O94" s="56"/>
      <c r="P94" s="155">
        <f t="shared" si="1"/>
        <v>0</v>
      </c>
      <c r="Q94" s="155">
        <v>0</v>
      </c>
      <c r="R94" s="155">
        <f t="shared" si="2"/>
        <v>0</v>
      </c>
      <c r="S94" s="155">
        <v>0</v>
      </c>
      <c r="T94" s="156">
        <f t="shared" si="3"/>
        <v>0</v>
      </c>
      <c r="U94" s="35"/>
      <c r="V94" s="35"/>
      <c r="W94" s="35"/>
      <c r="X94" s="35"/>
      <c r="Y94" s="35"/>
      <c r="Z94" s="35"/>
      <c r="AA94" s="35"/>
      <c r="AB94" s="35"/>
      <c r="AC94" s="35"/>
      <c r="AD94" s="35"/>
      <c r="AE94" s="35"/>
      <c r="AR94" s="157" t="s">
        <v>8367</v>
      </c>
      <c r="AT94" s="157" t="s">
        <v>197</v>
      </c>
      <c r="AU94" s="157" t="s">
        <v>81</v>
      </c>
      <c r="AY94" s="20" t="s">
        <v>195</v>
      </c>
      <c r="BE94" s="158">
        <f t="shared" si="4"/>
        <v>0</v>
      </c>
      <c r="BF94" s="158">
        <f t="shared" si="5"/>
        <v>0</v>
      </c>
      <c r="BG94" s="158">
        <f t="shared" si="6"/>
        <v>0</v>
      </c>
      <c r="BH94" s="158">
        <f t="shared" si="7"/>
        <v>0</v>
      </c>
      <c r="BI94" s="158">
        <f t="shared" si="8"/>
        <v>0</v>
      </c>
      <c r="BJ94" s="20" t="s">
        <v>79</v>
      </c>
      <c r="BK94" s="158">
        <f t="shared" si="9"/>
        <v>0</v>
      </c>
      <c r="BL94" s="20" t="s">
        <v>8367</v>
      </c>
      <c r="BM94" s="157" t="s">
        <v>8389</v>
      </c>
    </row>
    <row r="95" spans="1:65" s="2" customFormat="1" ht="14.45" customHeight="1">
      <c r="A95" s="35"/>
      <c r="B95" s="145"/>
      <c r="C95" s="146" t="s">
        <v>249</v>
      </c>
      <c r="D95" s="146" t="s">
        <v>197</v>
      </c>
      <c r="E95" s="147" t="s">
        <v>8390</v>
      </c>
      <c r="F95" s="148" t="s">
        <v>8391</v>
      </c>
      <c r="G95" s="149" t="s">
        <v>8371</v>
      </c>
      <c r="H95" s="150">
        <v>1</v>
      </c>
      <c r="I95" s="151"/>
      <c r="J95" s="152">
        <f t="shared" si="0"/>
        <v>0</v>
      </c>
      <c r="K95" s="148" t="s">
        <v>201</v>
      </c>
      <c r="L95" s="36"/>
      <c r="M95" s="153" t="s">
        <v>3</v>
      </c>
      <c r="N95" s="154" t="s">
        <v>43</v>
      </c>
      <c r="O95" s="56"/>
      <c r="P95" s="155">
        <f t="shared" si="1"/>
        <v>0</v>
      </c>
      <c r="Q95" s="155">
        <v>0</v>
      </c>
      <c r="R95" s="155">
        <f t="shared" si="2"/>
        <v>0</v>
      </c>
      <c r="S95" s="155">
        <v>0</v>
      </c>
      <c r="T95" s="156">
        <f t="shared" si="3"/>
        <v>0</v>
      </c>
      <c r="U95" s="35"/>
      <c r="V95" s="35"/>
      <c r="W95" s="35"/>
      <c r="X95" s="35"/>
      <c r="Y95" s="35"/>
      <c r="Z95" s="35"/>
      <c r="AA95" s="35"/>
      <c r="AB95" s="35"/>
      <c r="AC95" s="35"/>
      <c r="AD95" s="35"/>
      <c r="AE95" s="35"/>
      <c r="AR95" s="157" t="s">
        <v>8367</v>
      </c>
      <c r="AT95" s="157" t="s">
        <v>197</v>
      </c>
      <c r="AU95" s="157" t="s">
        <v>81</v>
      </c>
      <c r="AY95" s="20" t="s">
        <v>195</v>
      </c>
      <c r="BE95" s="158">
        <f t="shared" si="4"/>
        <v>0</v>
      </c>
      <c r="BF95" s="158">
        <f t="shared" si="5"/>
        <v>0</v>
      </c>
      <c r="BG95" s="158">
        <f t="shared" si="6"/>
        <v>0</v>
      </c>
      <c r="BH95" s="158">
        <f t="shared" si="7"/>
        <v>0</v>
      </c>
      <c r="BI95" s="158">
        <f t="shared" si="8"/>
        <v>0</v>
      </c>
      <c r="BJ95" s="20" t="s">
        <v>79</v>
      </c>
      <c r="BK95" s="158">
        <f t="shared" si="9"/>
        <v>0</v>
      </c>
      <c r="BL95" s="20" t="s">
        <v>8367</v>
      </c>
      <c r="BM95" s="157" t="s">
        <v>8392</v>
      </c>
    </row>
    <row r="96" spans="1:65" s="2" customFormat="1" ht="14.45" customHeight="1">
      <c r="A96" s="35"/>
      <c r="B96" s="145"/>
      <c r="C96" s="146" t="s">
        <v>254</v>
      </c>
      <c r="D96" s="146" t="s">
        <v>197</v>
      </c>
      <c r="E96" s="147" t="s">
        <v>8393</v>
      </c>
      <c r="F96" s="148" t="s">
        <v>8394</v>
      </c>
      <c r="G96" s="149" t="s">
        <v>8371</v>
      </c>
      <c r="H96" s="150">
        <v>1</v>
      </c>
      <c r="I96" s="151"/>
      <c r="J96" s="152">
        <f t="shared" si="0"/>
        <v>0</v>
      </c>
      <c r="K96" s="148" t="s">
        <v>201</v>
      </c>
      <c r="L96" s="36"/>
      <c r="M96" s="153" t="s">
        <v>3</v>
      </c>
      <c r="N96" s="154" t="s">
        <v>43</v>
      </c>
      <c r="O96" s="56"/>
      <c r="P96" s="155">
        <f t="shared" si="1"/>
        <v>0</v>
      </c>
      <c r="Q96" s="155">
        <v>0</v>
      </c>
      <c r="R96" s="155">
        <f t="shared" si="2"/>
        <v>0</v>
      </c>
      <c r="S96" s="155">
        <v>0</v>
      </c>
      <c r="T96" s="156">
        <f t="shared" si="3"/>
        <v>0</v>
      </c>
      <c r="U96" s="35"/>
      <c r="V96" s="35"/>
      <c r="W96" s="35"/>
      <c r="X96" s="35"/>
      <c r="Y96" s="35"/>
      <c r="Z96" s="35"/>
      <c r="AA96" s="35"/>
      <c r="AB96" s="35"/>
      <c r="AC96" s="35"/>
      <c r="AD96" s="35"/>
      <c r="AE96" s="35"/>
      <c r="AR96" s="157" t="s">
        <v>8367</v>
      </c>
      <c r="AT96" s="157" t="s">
        <v>197</v>
      </c>
      <c r="AU96" s="157" t="s">
        <v>81</v>
      </c>
      <c r="AY96" s="20" t="s">
        <v>195</v>
      </c>
      <c r="BE96" s="158">
        <f t="shared" si="4"/>
        <v>0</v>
      </c>
      <c r="BF96" s="158">
        <f t="shared" si="5"/>
        <v>0</v>
      </c>
      <c r="BG96" s="158">
        <f t="shared" si="6"/>
        <v>0</v>
      </c>
      <c r="BH96" s="158">
        <f t="shared" si="7"/>
        <v>0</v>
      </c>
      <c r="BI96" s="158">
        <f t="shared" si="8"/>
        <v>0</v>
      </c>
      <c r="BJ96" s="20" t="s">
        <v>79</v>
      </c>
      <c r="BK96" s="158">
        <f t="shared" si="9"/>
        <v>0</v>
      </c>
      <c r="BL96" s="20" t="s">
        <v>8367</v>
      </c>
      <c r="BM96" s="157" t="s">
        <v>8395</v>
      </c>
    </row>
    <row r="97" spans="1:65" s="2" customFormat="1" ht="14.45" customHeight="1">
      <c r="A97" s="35"/>
      <c r="B97" s="145"/>
      <c r="C97" s="146" t="s">
        <v>120</v>
      </c>
      <c r="D97" s="146" t="s">
        <v>197</v>
      </c>
      <c r="E97" s="147" t="s">
        <v>8396</v>
      </c>
      <c r="F97" s="148" t="s">
        <v>8397</v>
      </c>
      <c r="G97" s="149" t="s">
        <v>8371</v>
      </c>
      <c r="H97" s="150">
        <v>1</v>
      </c>
      <c r="I97" s="151"/>
      <c r="J97" s="152">
        <f t="shared" si="0"/>
        <v>0</v>
      </c>
      <c r="K97" s="148" t="s">
        <v>201</v>
      </c>
      <c r="L97" s="36"/>
      <c r="M97" s="153" t="s">
        <v>3</v>
      </c>
      <c r="N97" s="154" t="s">
        <v>43</v>
      </c>
      <c r="O97" s="56"/>
      <c r="P97" s="155">
        <f t="shared" si="1"/>
        <v>0</v>
      </c>
      <c r="Q97" s="155">
        <v>0</v>
      </c>
      <c r="R97" s="155">
        <f t="shared" si="2"/>
        <v>0</v>
      </c>
      <c r="S97" s="155">
        <v>0</v>
      </c>
      <c r="T97" s="156">
        <f t="shared" si="3"/>
        <v>0</v>
      </c>
      <c r="U97" s="35"/>
      <c r="V97" s="35"/>
      <c r="W97" s="35"/>
      <c r="X97" s="35"/>
      <c r="Y97" s="35"/>
      <c r="Z97" s="35"/>
      <c r="AA97" s="35"/>
      <c r="AB97" s="35"/>
      <c r="AC97" s="35"/>
      <c r="AD97" s="35"/>
      <c r="AE97" s="35"/>
      <c r="AR97" s="157" t="s">
        <v>8367</v>
      </c>
      <c r="AT97" s="157" t="s">
        <v>197</v>
      </c>
      <c r="AU97" s="157" t="s">
        <v>81</v>
      </c>
      <c r="AY97" s="20" t="s">
        <v>195</v>
      </c>
      <c r="BE97" s="158">
        <f t="shared" si="4"/>
        <v>0</v>
      </c>
      <c r="BF97" s="158">
        <f t="shared" si="5"/>
        <v>0</v>
      </c>
      <c r="BG97" s="158">
        <f t="shared" si="6"/>
        <v>0</v>
      </c>
      <c r="BH97" s="158">
        <f t="shared" si="7"/>
        <v>0</v>
      </c>
      <c r="BI97" s="158">
        <f t="shared" si="8"/>
        <v>0</v>
      </c>
      <c r="BJ97" s="20" t="s">
        <v>79</v>
      </c>
      <c r="BK97" s="158">
        <f t="shared" si="9"/>
        <v>0</v>
      </c>
      <c r="BL97" s="20" t="s">
        <v>8367</v>
      </c>
      <c r="BM97" s="157" t="s">
        <v>8398</v>
      </c>
    </row>
    <row r="98" spans="1:65" s="2" customFormat="1" ht="14.45" customHeight="1">
      <c r="A98" s="35"/>
      <c r="B98" s="145"/>
      <c r="C98" s="146" t="s">
        <v>123</v>
      </c>
      <c r="D98" s="146" t="s">
        <v>197</v>
      </c>
      <c r="E98" s="147" t="s">
        <v>8399</v>
      </c>
      <c r="F98" s="148" t="s">
        <v>8400</v>
      </c>
      <c r="G98" s="149" t="s">
        <v>8371</v>
      </c>
      <c r="H98" s="150">
        <v>1</v>
      </c>
      <c r="I98" s="151"/>
      <c r="J98" s="152">
        <f t="shared" si="0"/>
        <v>0</v>
      </c>
      <c r="K98" s="148" t="s">
        <v>201</v>
      </c>
      <c r="L98" s="36"/>
      <c r="M98" s="153" t="s">
        <v>3</v>
      </c>
      <c r="N98" s="154" t="s">
        <v>43</v>
      </c>
      <c r="O98" s="56"/>
      <c r="P98" s="155">
        <f t="shared" si="1"/>
        <v>0</v>
      </c>
      <c r="Q98" s="155">
        <v>0</v>
      </c>
      <c r="R98" s="155">
        <f t="shared" si="2"/>
        <v>0</v>
      </c>
      <c r="S98" s="155">
        <v>0</v>
      </c>
      <c r="T98" s="156">
        <f t="shared" si="3"/>
        <v>0</v>
      </c>
      <c r="U98" s="35"/>
      <c r="V98" s="35"/>
      <c r="W98" s="35"/>
      <c r="X98" s="35"/>
      <c r="Y98" s="35"/>
      <c r="Z98" s="35"/>
      <c r="AA98" s="35"/>
      <c r="AB98" s="35"/>
      <c r="AC98" s="35"/>
      <c r="AD98" s="35"/>
      <c r="AE98" s="35"/>
      <c r="AR98" s="157" t="s">
        <v>8367</v>
      </c>
      <c r="AT98" s="157" t="s">
        <v>197</v>
      </c>
      <c r="AU98" s="157" t="s">
        <v>81</v>
      </c>
      <c r="AY98" s="20" t="s">
        <v>195</v>
      </c>
      <c r="BE98" s="158">
        <f t="shared" si="4"/>
        <v>0</v>
      </c>
      <c r="BF98" s="158">
        <f t="shared" si="5"/>
        <v>0</v>
      </c>
      <c r="BG98" s="158">
        <f t="shared" si="6"/>
        <v>0</v>
      </c>
      <c r="BH98" s="158">
        <f t="shared" si="7"/>
        <v>0</v>
      </c>
      <c r="BI98" s="158">
        <f t="shared" si="8"/>
        <v>0</v>
      </c>
      <c r="BJ98" s="20" t="s">
        <v>79</v>
      </c>
      <c r="BK98" s="158">
        <f t="shared" si="9"/>
        <v>0</v>
      </c>
      <c r="BL98" s="20" t="s">
        <v>8367</v>
      </c>
      <c r="BM98" s="157" t="s">
        <v>8401</v>
      </c>
    </row>
    <row r="99" spans="1:65" s="2" customFormat="1" ht="14.45" customHeight="1">
      <c r="A99" s="35"/>
      <c r="B99" s="145"/>
      <c r="C99" s="146" t="s">
        <v>269</v>
      </c>
      <c r="D99" s="146" t="s">
        <v>197</v>
      </c>
      <c r="E99" s="147" t="s">
        <v>8402</v>
      </c>
      <c r="F99" s="148" t="s">
        <v>8403</v>
      </c>
      <c r="G99" s="149" t="s">
        <v>8371</v>
      </c>
      <c r="H99" s="150">
        <v>1</v>
      </c>
      <c r="I99" s="151"/>
      <c r="J99" s="152">
        <f t="shared" si="0"/>
        <v>0</v>
      </c>
      <c r="K99" s="148" t="s">
        <v>201</v>
      </c>
      <c r="L99" s="36"/>
      <c r="M99" s="153" t="s">
        <v>3</v>
      </c>
      <c r="N99" s="154" t="s">
        <v>43</v>
      </c>
      <c r="O99" s="56"/>
      <c r="P99" s="155">
        <f t="shared" si="1"/>
        <v>0</v>
      </c>
      <c r="Q99" s="155">
        <v>0</v>
      </c>
      <c r="R99" s="155">
        <f t="shared" si="2"/>
        <v>0</v>
      </c>
      <c r="S99" s="155">
        <v>0</v>
      </c>
      <c r="T99" s="156">
        <f t="shared" si="3"/>
        <v>0</v>
      </c>
      <c r="U99" s="35"/>
      <c r="V99" s="35"/>
      <c r="W99" s="35"/>
      <c r="X99" s="35"/>
      <c r="Y99" s="35"/>
      <c r="Z99" s="35"/>
      <c r="AA99" s="35"/>
      <c r="AB99" s="35"/>
      <c r="AC99" s="35"/>
      <c r="AD99" s="35"/>
      <c r="AE99" s="35"/>
      <c r="AR99" s="157" t="s">
        <v>8367</v>
      </c>
      <c r="AT99" s="157" t="s">
        <v>197</v>
      </c>
      <c r="AU99" s="157" t="s">
        <v>81</v>
      </c>
      <c r="AY99" s="20" t="s">
        <v>195</v>
      </c>
      <c r="BE99" s="158">
        <f t="shared" si="4"/>
        <v>0</v>
      </c>
      <c r="BF99" s="158">
        <f t="shared" si="5"/>
        <v>0</v>
      </c>
      <c r="BG99" s="158">
        <f t="shared" si="6"/>
        <v>0</v>
      </c>
      <c r="BH99" s="158">
        <f t="shared" si="7"/>
        <v>0</v>
      </c>
      <c r="BI99" s="158">
        <f t="shared" si="8"/>
        <v>0</v>
      </c>
      <c r="BJ99" s="20" t="s">
        <v>79</v>
      </c>
      <c r="BK99" s="158">
        <f t="shared" si="9"/>
        <v>0</v>
      </c>
      <c r="BL99" s="20" t="s">
        <v>8367</v>
      </c>
      <c r="BM99" s="157" t="s">
        <v>8404</v>
      </c>
    </row>
    <row r="100" spans="1:65" s="2" customFormat="1" ht="14.45" customHeight="1">
      <c r="A100" s="35"/>
      <c r="B100" s="145"/>
      <c r="C100" s="146" t="s">
        <v>278</v>
      </c>
      <c r="D100" s="146" t="s">
        <v>197</v>
      </c>
      <c r="E100" s="147" t="s">
        <v>8405</v>
      </c>
      <c r="F100" s="148" t="s">
        <v>8406</v>
      </c>
      <c r="G100" s="149" t="s">
        <v>8371</v>
      </c>
      <c r="H100" s="150">
        <v>1</v>
      </c>
      <c r="I100" s="151"/>
      <c r="J100" s="152">
        <f t="shared" si="0"/>
        <v>0</v>
      </c>
      <c r="K100" s="148" t="s">
        <v>201</v>
      </c>
      <c r="L100" s="36"/>
      <c r="M100" s="153" t="s">
        <v>3</v>
      </c>
      <c r="N100" s="154" t="s">
        <v>43</v>
      </c>
      <c r="O100" s="56"/>
      <c r="P100" s="155">
        <f t="shared" si="1"/>
        <v>0</v>
      </c>
      <c r="Q100" s="155">
        <v>0</v>
      </c>
      <c r="R100" s="155">
        <f t="shared" si="2"/>
        <v>0</v>
      </c>
      <c r="S100" s="155">
        <v>0</v>
      </c>
      <c r="T100" s="156">
        <f t="shared" si="3"/>
        <v>0</v>
      </c>
      <c r="U100" s="35"/>
      <c r="V100" s="35"/>
      <c r="W100" s="35"/>
      <c r="X100" s="35"/>
      <c r="Y100" s="35"/>
      <c r="Z100" s="35"/>
      <c r="AA100" s="35"/>
      <c r="AB100" s="35"/>
      <c r="AC100" s="35"/>
      <c r="AD100" s="35"/>
      <c r="AE100" s="35"/>
      <c r="AR100" s="157" t="s">
        <v>8367</v>
      </c>
      <c r="AT100" s="157" t="s">
        <v>197</v>
      </c>
      <c r="AU100" s="157" t="s">
        <v>81</v>
      </c>
      <c r="AY100" s="20" t="s">
        <v>195</v>
      </c>
      <c r="BE100" s="158">
        <f t="shared" si="4"/>
        <v>0</v>
      </c>
      <c r="BF100" s="158">
        <f t="shared" si="5"/>
        <v>0</v>
      </c>
      <c r="BG100" s="158">
        <f t="shared" si="6"/>
        <v>0</v>
      </c>
      <c r="BH100" s="158">
        <f t="shared" si="7"/>
        <v>0</v>
      </c>
      <c r="BI100" s="158">
        <f t="shared" si="8"/>
        <v>0</v>
      </c>
      <c r="BJ100" s="20" t="s">
        <v>79</v>
      </c>
      <c r="BK100" s="158">
        <f t="shared" si="9"/>
        <v>0</v>
      </c>
      <c r="BL100" s="20" t="s">
        <v>8367</v>
      </c>
      <c r="BM100" s="157" t="s">
        <v>8407</v>
      </c>
    </row>
    <row r="101" spans="1:65" s="2" customFormat="1" ht="14.45" customHeight="1">
      <c r="A101" s="35"/>
      <c r="B101" s="145"/>
      <c r="C101" s="146" t="s">
        <v>281</v>
      </c>
      <c r="D101" s="146" t="s">
        <v>197</v>
      </c>
      <c r="E101" s="147" t="s">
        <v>8408</v>
      </c>
      <c r="F101" s="148" t="s">
        <v>8409</v>
      </c>
      <c r="G101" s="149" t="s">
        <v>8371</v>
      </c>
      <c r="H101" s="150">
        <v>1</v>
      </c>
      <c r="I101" s="151"/>
      <c r="J101" s="152">
        <f t="shared" si="0"/>
        <v>0</v>
      </c>
      <c r="K101" s="148" t="s">
        <v>201</v>
      </c>
      <c r="L101" s="36"/>
      <c r="M101" s="153" t="s">
        <v>3</v>
      </c>
      <c r="N101" s="154" t="s">
        <v>43</v>
      </c>
      <c r="O101" s="56"/>
      <c r="P101" s="155">
        <f t="shared" si="1"/>
        <v>0</v>
      </c>
      <c r="Q101" s="155">
        <v>0</v>
      </c>
      <c r="R101" s="155">
        <f t="shared" si="2"/>
        <v>0</v>
      </c>
      <c r="S101" s="155">
        <v>0</v>
      </c>
      <c r="T101" s="156">
        <f t="shared" si="3"/>
        <v>0</v>
      </c>
      <c r="U101" s="35"/>
      <c r="V101" s="35"/>
      <c r="W101" s="35"/>
      <c r="X101" s="35"/>
      <c r="Y101" s="35"/>
      <c r="Z101" s="35"/>
      <c r="AA101" s="35"/>
      <c r="AB101" s="35"/>
      <c r="AC101" s="35"/>
      <c r="AD101" s="35"/>
      <c r="AE101" s="35"/>
      <c r="AR101" s="157" t="s">
        <v>8367</v>
      </c>
      <c r="AT101" s="157" t="s">
        <v>197</v>
      </c>
      <c r="AU101" s="157" t="s">
        <v>81</v>
      </c>
      <c r="AY101" s="20" t="s">
        <v>195</v>
      </c>
      <c r="BE101" s="158">
        <f t="shared" si="4"/>
        <v>0</v>
      </c>
      <c r="BF101" s="158">
        <f t="shared" si="5"/>
        <v>0</v>
      </c>
      <c r="BG101" s="158">
        <f t="shared" si="6"/>
        <v>0</v>
      </c>
      <c r="BH101" s="158">
        <f t="shared" si="7"/>
        <v>0</v>
      </c>
      <c r="BI101" s="158">
        <f t="shared" si="8"/>
        <v>0</v>
      </c>
      <c r="BJ101" s="20" t="s">
        <v>79</v>
      </c>
      <c r="BK101" s="158">
        <f t="shared" si="9"/>
        <v>0</v>
      </c>
      <c r="BL101" s="20" t="s">
        <v>8367</v>
      </c>
      <c r="BM101" s="157" t="s">
        <v>8410</v>
      </c>
    </row>
    <row r="102" spans="1:65" s="2" customFormat="1" ht="24.2" customHeight="1">
      <c r="A102" s="35"/>
      <c r="B102" s="145"/>
      <c r="C102" s="146" t="s">
        <v>9</v>
      </c>
      <c r="D102" s="146" t="s">
        <v>197</v>
      </c>
      <c r="E102" s="147" t="s">
        <v>8411</v>
      </c>
      <c r="F102" s="148" t="s">
        <v>8412</v>
      </c>
      <c r="G102" s="149" t="s">
        <v>1071</v>
      </c>
      <c r="H102" s="150">
        <v>1</v>
      </c>
      <c r="I102" s="151"/>
      <c r="J102" s="152">
        <f t="shared" si="0"/>
        <v>0</v>
      </c>
      <c r="K102" s="148" t="s">
        <v>3</v>
      </c>
      <c r="L102" s="36"/>
      <c r="M102" s="153" t="s">
        <v>3</v>
      </c>
      <c r="N102" s="154" t="s">
        <v>43</v>
      </c>
      <c r="O102" s="56"/>
      <c r="P102" s="155">
        <f t="shared" si="1"/>
        <v>0</v>
      </c>
      <c r="Q102" s="155">
        <v>0</v>
      </c>
      <c r="R102" s="155">
        <f t="shared" si="2"/>
        <v>0</v>
      </c>
      <c r="S102" s="155">
        <v>0</v>
      </c>
      <c r="T102" s="156">
        <f t="shared" si="3"/>
        <v>0</v>
      </c>
      <c r="U102" s="35"/>
      <c r="V102" s="35"/>
      <c r="W102" s="35"/>
      <c r="X102" s="35"/>
      <c r="Y102" s="35"/>
      <c r="Z102" s="35"/>
      <c r="AA102" s="35"/>
      <c r="AB102" s="35"/>
      <c r="AC102" s="35"/>
      <c r="AD102" s="35"/>
      <c r="AE102" s="35"/>
      <c r="AR102" s="157" t="s">
        <v>8367</v>
      </c>
      <c r="AT102" s="157" t="s">
        <v>197</v>
      </c>
      <c r="AU102" s="157" t="s">
        <v>81</v>
      </c>
      <c r="AY102" s="20" t="s">
        <v>195</v>
      </c>
      <c r="BE102" s="158">
        <f t="shared" si="4"/>
        <v>0</v>
      </c>
      <c r="BF102" s="158">
        <f t="shared" si="5"/>
        <v>0</v>
      </c>
      <c r="BG102" s="158">
        <f t="shared" si="6"/>
        <v>0</v>
      </c>
      <c r="BH102" s="158">
        <f t="shared" si="7"/>
        <v>0</v>
      </c>
      <c r="BI102" s="158">
        <f t="shared" si="8"/>
        <v>0</v>
      </c>
      <c r="BJ102" s="20" t="s">
        <v>79</v>
      </c>
      <c r="BK102" s="158">
        <f t="shared" si="9"/>
        <v>0</v>
      </c>
      <c r="BL102" s="20" t="s">
        <v>8367</v>
      </c>
      <c r="BM102" s="157" t="s">
        <v>8413</v>
      </c>
    </row>
    <row r="103" spans="1:65" s="12" customFormat="1" ht="22.9" customHeight="1">
      <c r="B103" s="132"/>
      <c r="D103" s="133" t="s">
        <v>71</v>
      </c>
      <c r="E103" s="143" t="s">
        <v>8414</v>
      </c>
      <c r="F103" s="143" t="s">
        <v>8415</v>
      </c>
      <c r="I103" s="135"/>
      <c r="J103" s="144">
        <f>BK103</f>
        <v>0</v>
      </c>
      <c r="L103" s="132"/>
      <c r="M103" s="137"/>
      <c r="N103" s="138"/>
      <c r="O103" s="138"/>
      <c r="P103" s="139">
        <f>P104</f>
        <v>0</v>
      </c>
      <c r="Q103" s="138"/>
      <c r="R103" s="139">
        <f>R104</f>
        <v>0</v>
      </c>
      <c r="S103" s="138"/>
      <c r="T103" s="140">
        <f>T104</f>
        <v>0</v>
      </c>
      <c r="AR103" s="133" t="s">
        <v>231</v>
      </c>
      <c r="AT103" s="141" t="s">
        <v>71</v>
      </c>
      <c r="AU103" s="141" t="s">
        <v>79</v>
      </c>
      <c r="AY103" s="133" t="s">
        <v>195</v>
      </c>
      <c r="BK103" s="142">
        <f>BK104</f>
        <v>0</v>
      </c>
    </row>
    <row r="104" spans="1:65" s="2" customFormat="1" ht="49.15" customHeight="1">
      <c r="A104" s="35"/>
      <c r="B104" s="145"/>
      <c r="C104" s="146" t="s">
        <v>292</v>
      </c>
      <c r="D104" s="146" t="s">
        <v>197</v>
      </c>
      <c r="E104" s="147" t="s">
        <v>8416</v>
      </c>
      <c r="F104" s="148" t="s">
        <v>8417</v>
      </c>
      <c r="G104" s="149" t="s">
        <v>8371</v>
      </c>
      <c r="H104" s="150">
        <v>1</v>
      </c>
      <c r="I104" s="151"/>
      <c r="J104" s="152">
        <f>ROUND(I104*H104,2)</f>
        <v>0</v>
      </c>
      <c r="K104" s="148" t="s">
        <v>3</v>
      </c>
      <c r="L104" s="36"/>
      <c r="M104" s="153" t="s">
        <v>3</v>
      </c>
      <c r="N104" s="154" t="s">
        <v>43</v>
      </c>
      <c r="O104" s="56"/>
      <c r="P104" s="155">
        <f>O104*H104</f>
        <v>0</v>
      </c>
      <c r="Q104" s="155">
        <v>0</v>
      </c>
      <c r="R104" s="155">
        <f>Q104*H104</f>
        <v>0</v>
      </c>
      <c r="S104" s="155">
        <v>0</v>
      </c>
      <c r="T104" s="156">
        <f>S104*H104</f>
        <v>0</v>
      </c>
      <c r="U104" s="35"/>
      <c r="V104" s="35"/>
      <c r="W104" s="35"/>
      <c r="X104" s="35"/>
      <c r="Y104" s="35"/>
      <c r="Z104" s="35"/>
      <c r="AA104" s="35"/>
      <c r="AB104" s="35"/>
      <c r="AC104" s="35"/>
      <c r="AD104" s="35"/>
      <c r="AE104" s="35"/>
      <c r="AR104" s="157" t="s">
        <v>8367</v>
      </c>
      <c r="AT104" s="157" t="s">
        <v>197</v>
      </c>
      <c r="AU104" s="157" t="s">
        <v>81</v>
      </c>
      <c r="AY104" s="20" t="s">
        <v>195</v>
      </c>
      <c r="BE104" s="158">
        <f>IF(N104="základní",J104,0)</f>
        <v>0</v>
      </c>
      <c r="BF104" s="158">
        <f>IF(N104="snížená",J104,0)</f>
        <v>0</v>
      </c>
      <c r="BG104" s="158">
        <f>IF(N104="zákl. přenesená",J104,0)</f>
        <v>0</v>
      </c>
      <c r="BH104" s="158">
        <f>IF(N104="sníž. přenesená",J104,0)</f>
        <v>0</v>
      </c>
      <c r="BI104" s="158">
        <f>IF(N104="nulová",J104,0)</f>
        <v>0</v>
      </c>
      <c r="BJ104" s="20" t="s">
        <v>79</v>
      </c>
      <c r="BK104" s="158">
        <f>ROUND(I104*H104,2)</f>
        <v>0</v>
      </c>
      <c r="BL104" s="20" t="s">
        <v>8367</v>
      </c>
      <c r="BM104" s="157" t="s">
        <v>8418</v>
      </c>
    </row>
    <row r="105" spans="1:65" s="12" customFormat="1" ht="22.9" customHeight="1">
      <c r="B105" s="132"/>
      <c r="D105" s="133" t="s">
        <v>71</v>
      </c>
      <c r="E105" s="143" t="s">
        <v>8419</v>
      </c>
      <c r="F105" s="143" t="s">
        <v>8420</v>
      </c>
      <c r="I105" s="135"/>
      <c r="J105" s="144">
        <f>BK105</f>
        <v>0</v>
      </c>
      <c r="L105" s="132"/>
      <c r="M105" s="137"/>
      <c r="N105" s="138"/>
      <c r="O105" s="138"/>
      <c r="P105" s="139">
        <f>SUM(P106:P112)</f>
        <v>0</v>
      </c>
      <c r="Q105" s="138"/>
      <c r="R105" s="139">
        <f>SUM(R106:R112)</f>
        <v>0</v>
      </c>
      <c r="S105" s="138"/>
      <c r="T105" s="140">
        <f>SUM(T106:T112)</f>
        <v>0</v>
      </c>
      <c r="AR105" s="133" t="s">
        <v>231</v>
      </c>
      <c r="AT105" s="141" t="s">
        <v>71</v>
      </c>
      <c r="AU105" s="141" t="s">
        <v>79</v>
      </c>
      <c r="AY105" s="133" t="s">
        <v>195</v>
      </c>
      <c r="BK105" s="142">
        <f>SUM(BK106:BK112)</f>
        <v>0</v>
      </c>
    </row>
    <row r="106" spans="1:65" s="2" customFormat="1" ht="14.45" customHeight="1">
      <c r="A106" s="35"/>
      <c r="B106" s="145"/>
      <c r="C106" s="146" t="s">
        <v>297</v>
      </c>
      <c r="D106" s="146" t="s">
        <v>197</v>
      </c>
      <c r="E106" s="147" t="s">
        <v>8421</v>
      </c>
      <c r="F106" s="148" t="s">
        <v>8422</v>
      </c>
      <c r="G106" s="149" t="s">
        <v>4747</v>
      </c>
      <c r="H106" s="150">
        <v>560</v>
      </c>
      <c r="I106" s="151"/>
      <c r="J106" s="152">
        <f>ROUND(I106*H106,2)</f>
        <v>0</v>
      </c>
      <c r="K106" s="148" t="s">
        <v>201</v>
      </c>
      <c r="L106" s="36"/>
      <c r="M106" s="153" t="s">
        <v>3</v>
      </c>
      <c r="N106" s="154" t="s">
        <v>43</v>
      </c>
      <c r="O106" s="56"/>
      <c r="P106" s="155">
        <f>O106*H106</f>
        <v>0</v>
      </c>
      <c r="Q106" s="155">
        <v>0</v>
      </c>
      <c r="R106" s="155">
        <f>Q106*H106</f>
        <v>0</v>
      </c>
      <c r="S106" s="155">
        <v>0</v>
      </c>
      <c r="T106" s="156">
        <f>S106*H106</f>
        <v>0</v>
      </c>
      <c r="U106" s="35"/>
      <c r="V106" s="35"/>
      <c r="W106" s="35"/>
      <c r="X106" s="35"/>
      <c r="Y106" s="35"/>
      <c r="Z106" s="35"/>
      <c r="AA106" s="35"/>
      <c r="AB106" s="35"/>
      <c r="AC106" s="35"/>
      <c r="AD106" s="35"/>
      <c r="AE106" s="35"/>
      <c r="AR106" s="157" t="s">
        <v>8367</v>
      </c>
      <c r="AT106" s="157" t="s">
        <v>197</v>
      </c>
      <c r="AU106" s="157" t="s">
        <v>81</v>
      </c>
      <c r="AY106" s="20" t="s">
        <v>195</v>
      </c>
      <c r="BE106" s="158">
        <f>IF(N106="základní",J106,0)</f>
        <v>0</v>
      </c>
      <c r="BF106" s="158">
        <f>IF(N106="snížená",J106,0)</f>
        <v>0</v>
      </c>
      <c r="BG106" s="158">
        <f>IF(N106="zákl. přenesená",J106,0)</f>
        <v>0</v>
      </c>
      <c r="BH106" s="158">
        <f>IF(N106="sníž. přenesená",J106,0)</f>
        <v>0</v>
      </c>
      <c r="BI106" s="158">
        <f>IF(N106="nulová",J106,0)</f>
        <v>0</v>
      </c>
      <c r="BJ106" s="20" t="s">
        <v>79</v>
      </c>
      <c r="BK106" s="158">
        <f>ROUND(I106*H106,2)</f>
        <v>0</v>
      </c>
      <c r="BL106" s="20" t="s">
        <v>8367</v>
      </c>
      <c r="BM106" s="157" t="s">
        <v>8423</v>
      </c>
    </row>
    <row r="107" spans="1:65" s="13" customFormat="1" ht="22.5">
      <c r="B107" s="164"/>
      <c r="D107" s="159" t="s">
        <v>206</v>
      </c>
      <c r="E107" s="165" t="s">
        <v>3</v>
      </c>
      <c r="F107" s="166" t="s">
        <v>8424</v>
      </c>
      <c r="H107" s="167">
        <v>140</v>
      </c>
      <c r="I107" s="168"/>
      <c r="L107" s="164"/>
      <c r="M107" s="169"/>
      <c r="N107" s="170"/>
      <c r="O107" s="170"/>
      <c r="P107" s="170"/>
      <c r="Q107" s="170"/>
      <c r="R107" s="170"/>
      <c r="S107" s="170"/>
      <c r="T107" s="171"/>
      <c r="AT107" s="165" t="s">
        <v>206</v>
      </c>
      <c r="AU107" s="165" t="s">
        <v>81</v>
      </c>
      <c r="AV107" s="13" t="s">
        <v>81</v>
      </c>
      <c r="AW107" s="13" t="s">
        <v>34</v>
      </c>
      <c r="AX107" s="13" t="s">
        <v>72</v>
      </c>
      <c r="AY107" s="165" t="s">
        <v>195</v>
      </c>
    </row>
    <row r="108" spans="1:65" s="13" customFormat="1" ht="22.5">
      <c r="B108" s="164"/>
      <c r="D108" s="159" t="s">
        <v>206</v>
      </c>
      <c r="E108" s="165" t="s">
        <v>3</v>
      </c>
      <c r="F108" s="166" t="s">
        <v>8424</v>
      </c>
      <c r="H108" s="167">
        <v>140</v>
      </c>
      <c r="I108" s="168"/>
      <c r="L108" s="164"/>
      <c r="M108" s="169"/>
      <c r="N108" s="170"/>
      <c r="O108" s="170"/>
      <c r="P108" s="170"/>
      <c r="Q108" s="170"/>
      <c r="R108" s="170"/>
      <c r="S108" s="170"/>
      <c r="T108" s="171"/>
      <c r="AT108" s="165" t="s">
        <v>206</v>
      </c>
      <c r="AU108" s="165" t="s">
        <v>81</v>
      </c>
      <c r="AV108" s="13" t="s">
        <v>81</v>
      </c>
      <c r="AW108" s="13" t="s">
        <v>34</v>
      </c>
      <c r="AX108" s="13" t="s">
        <v>72</v>
      </c>
      <c r="AY108" s="165" t="s">
        <v>195</v>
      </c>
    </row>
    <row r="109" spans="1:65" s="13" customFormat="1" ht="22.5">
      <c r="B109" s="164"/>
      <c r="D109" s="159" t="s">
        <v>206</v>
      </c>
      <c r="E109" s="165" t="s">
        <v>3</v>
      </c>
      <c r="F109" s="166" t="s">
        <v>8424</v>
      </c>
      <c r="H109" s="167">
        <v>140</v>
      </c>
      <c r="I109" s="168"/>
      <c r="L109" s="164"/>
      <c r="M109" s="169"/>
      <c r="N109" s="170"/>
      <c r="O109" s="170"/>
      <c r="P109" s="170"/>
      <c r="Q109" s="170"/>
      <c r="R109" s="170"/>
      <c r="S109" s="170"/>
      <c r="T109" s="171"/>
      <c r="AT109" s="165" t="s">
        <v>206</v>
      </c>
      <c r="AU109" s="165" t="s">
        <v>81</v>
      </c>
      <c r="AV109" s="13" t="s">
        <v>81</v>
      </c>
      <c r="AW109" s="13" t="s">
        <v>34</v>
      </c>
      <c r="AX109" s="13" t="s">
        <v>72</v>
      </c>
      <c r="AY109" s="165" t="s">
        <v>195</v>
      </c>
    </row>
    <row r="110" spans="1:65" s="13" customFormat="1" ht="22.5">
      <c r="B110" s="164"/>
      <c r="D110" s="159" t="s">
        <v>206</v>
      </c>
      <c r="E110" s="165" t="s">
        <v>3</v>
      </c>
      <c r="F110" s="166" t="s">
        <v>8424</v>
      </c>
      <c r="H110" s="167">
        <v>140</v>
      </c>
      <c r="I110" s="168"/>
      <c r="L110" s="164"/>
      <c r="M110" s="169"/>
      <c r="N110" s="170"/>
      <c r="O110" s="170"/>
      <c r="P110" s="170"/>
      <c r="Q110" s="170"/>
      <c r="R110" s="170"/>
      <c r="S110" s="170"/>
      <c r="T110" s="171"/>
      <c r="AT110" s="165" t="s">
        <v>206</v>
      </c>
      <c r="AU110" s="165" t="s">
        <v>81</v>
      </c>
      <c r="AV110" s="13" t="s">
        <v>81</v>
      </c>
      <c r="AW110" s="13" t="s">
        <v>34</v>
      </c>
      <c r="AX110" s="13" t="s">
        <v>72</v>
      </c>
      <c r="AY110" s="165" t="s">
        <v>195</v>
      </c>
    </row>
    <row r="111" spans="1:65" s="15" customFormat="1">
      <c r="B111" s="180"/>
      <c r="D111" s="159" t="s">
        <v>206</v>
      </c>
      <c r="E111" s="181" t="s">
        <v>3</v>
      </c>
      <c r="F111" s="182" t="s">
        <v>212</v>
      </c>
      <c r="H111" s="183">
        <v>560</v>
      </c>
      <c r="I111" s="184"/>
      <c r="L111" s="180"/>
      <c r="M111" s="185"/>
      <c r="N111" s="186"/>
      <c r="O111" s="186"/>
      <c r="P111" s="186"/>
      <c r="Q111" s="186"/>
      <c r="R111" s="186"/>
      <c r="S111" s="186"/>
      <c r="T111" s="187"/>
      <c r="AT111" s="181" t="s">
        <v>206</v>
      </c>
      <c r="AU111" s="181" t="s">
        <v>81</v>
      </c>
      <c r="AV111" s="15" t="s">
        <v>202</v>
      </c>
      <c r="AW111" s="15" t="s">
        <v>34</v>
      </c>
      <c r="AX111" s="15" t="s">
        <v>79</v>
      </c>
      <c r="AY111" s="181" t="s">
        <v>195</v>
      </c>
    </row>
    <row r="112" spans="1:65" s="17" customFormat="1">
      <c r="B112" s="220"/>
      <c r="D112" s="159" t="s">
        <v>206</v>
      </c>
      <c r="E112" s="221" t="s">
        <v>3</v>
      </c>
      <c r="F112" s="222" t="s">
        <v>8425</v>
      </c>
      <c r="H112" s="221" t="s">
        <v>3</v>
      </c>
      <c r="I112" s="223"/>
      <c r="L112" s="220"/>
      <c r="M112" s="224"/>
      <c r="N112" s="225"/>
      <c r="O112" s="225"/>
      <c r="P112" s="225"/>
      <c r="Q112" s="225"/>
      <c r="R112" s="225"/>
      <c r="S112" s="225"/>
      <c r="T112" s="226"/>
      <c r="AT112" s="221" t="s">
        <v>206</v>
      </c>
      <c r="AU112" s="221" t="s">
        <v>81</v>
      </c>
      <c r="AV112" s="17" t="s">
        <v>79</v>
      </c>
      <c r="AW112" s="17" t="s">
        <v>34</v>
      </c>
      <c r="AX112" s="17" t="s">
        <v>72</v>
      </c>
      <c r="AY112" s="221" t="s">
        <v>195</v>
      </c>
    </row>
    <row r="113" spans="1:31" s="2" customFormat="1" ht="6.95" customHeight="1">
      <c r="A113" s="35"/>
      <c r="B113" s="45"/>
      <c r="C113" s="46"/>
      <c r="D113" s="46"/>
      <c r="E113" s="46"/>
      <c r="F113" s="46"/>
      <c r="G113" s="46"/>
      <c r="H113" s="46"/>
      <c r="I113" s="46"/>
      <c r="J113" s="46"/>
      <c r="K113" s="46"/>
      <c r="L113" s="36"/>
      <c r="M113" s="35"/>
      <c r="O113" s="35"/>
      <c r="P113" s="35"/>
      <c r="Q113" s="35"/>
      <c r="R113" s="35"/>
      <c r="S113" s="35"/>
      <c r="T113" s="35"/>
      <c r="U113" s="35"/>
      <c r="V113" s="35"/>
      <c r="W113" s="35"/>
      <c r="X113" s="35"/>
      <c r="Y113" s="35"/>
      <c r="Z113" s="35"/>
      <c r="AA113" s="35"/>
      <c r="AB113" s="35"/>
      <c r="AC113" s="35"/>
      <c r="AD113" s="35"/>
      <c r="AE113" s="35"/>
    </row>
  </sheetData>
  <autoFilter ref="C83:K11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8"/>
  <sheetViews>
    <sheetView showGridLines="0" zoomScale="110" zoomScaleNormal="110" workbookViewId="0"/>
  </sheetViews>
  <sheetFormatPr defaultRowHeight="11.25"/>
  <cols>
    <col min="1" max="1" width="8.33203125" style="227" customWidth="1"/>
    <col min="2" max="2" width="1.6640625" style="227" customWidth="1"/>
    <col min="3" max="4" width="5" style="227" customWidth="1"/>
    <col min="5" max="5" width="11.6640625" style="227" customWidth="1"/>
    <col min="6" max="6" width="9.1640625" style="227" customWidth="1"/>
    <col min="7" max="7" width="5" style="227" customWidth="1"/>
    <col min="8" max="8" width="77.83203125" style="227" customWidth="1"/>
    <col min="9" max="10" width="20" style="227" customWidth="1"/>
    <col min="11" max="11" width="1.6640625" style="227" customWidth="1"/>
  </cols>
  <sheetData>
    <row r="1" spans="2:11" s="1" customFormat="1" ht="37.5" customHeight="1"/>
    <row r="2" spans="2:11" s="1" customFormat="1" ht="7.5" customHeight="1">
      <c r="B2" s="228"/>
      <c r="C2" s="229"/>
      <c r="D2" s="229"/>
      <c r="E2" s="229"/>
      <c r="F2" s="229"/>
      <c r="G2" s="229"/>
      <c r="H2" s="229"/>
      <c r="I2" s="229"/>
      <c r="J2" s="229"/>
      <c r="K2" s="230"/>
    </row>
    <row r="3" spans="2:11" s="18" customFormat="1" ht="45" customHeight="1">
      <c r="B3" s="231"/>
      <c r="C3" s="357" t="s">
        <v>8426</v>
      </c>
      <c r="D3" s="357"/>
      <c r="E3" s="357"/>
      <c r="F3" s="357"/>
      <c r="G3" s="357"/>
      <c r="H3" s="357"/>
      <c r="I3" s="357"/>
      <c r="J3" s="357"/>
      <c r="K3" s="232"/>
    </row>
    <row r="4" spans="2:11" s="1" customFormat="1" ht="25.5" customHeight="1">
      <c r="B4" s="233"/>
      <c r="C4" s="358" t="s">
        <v>8427</v>
      </c>
      <c r="D4" s="358"/>
      <c r="E4" s="358"/>
      <c r="F4" s="358"/>
      <c r="G4" s="358"/>
      <c r="H4" s="358"/>
      <c r="I4" s="358"/>
      <c r="J4" s="358"/>
      <c r="K4" s="234"/>
    </row>
    <row r="5" spans="2:11" s="1" customFormat="1" ht="5.25" customHeight="1">
      <c r="B5" s="233"/>
      <c r="C5" s="235"/>
      <c r="D5" s="235"/>
      <c r="E5" s="235"/>
      <c r="F5" s="235"/>
      <c r="G5" s="235"/>
      <c r="H5" s="235"/>
      <c r="I5" s="235"/>
      <c r="J5" s="235"/>
      <c r="K5" s="234"/>
    </row>
    <row r="6" spans="2:11" s="1" customFormat="1" ht="15" customHeight="1">
      <c r="B6" s="233"/>
      <c r="C6" s="356" t="s">
        <v>8428</v>
      </c>
      <c r="D6" s="356"/>
      <c r="E6" s="356"/>
      <c r="F6" s="356"/>
      <c r="G6" s="356"/>
      <c r="H6" s="356"/>
      <c r="I6" s="356"/>
      <c r="J6" s="356"/>
      <c r="K6" s="234"/>
    </row>
    <row r="7" spans="2:11" s="1" customFormat="1" ht="15" customHeight="1">
      <c r="B7" s="237"/>
      <c r="C7" s="356" t="s">
        <v>8429</v>
      </c>
      <c r="D7" s="356"/>
      <c r="E7" s="356"/>
      <c r="F7" s="356"/>
      <c r="G7" s="356"/>
      <c r="H7" s="356"/>
      <c r="I7" s="356"/>
      <c r="J7" s="356"/>
      <c r="K7" s="234"/>
    </row>
    <row r="8" spans="2:11" s="1" customFormat="1" ht="12.75" customHeight="1">
      <c r="B8" s="237"/>
      <c r="C8" s="236"/>
      <c r="D8" s="236"/>
      <c r="E8" s="236"/>
      <c r="F8" s="236"/>
      <c r="G8" s="236"/>
      <c r="H8" s="236"/>
      <c r="I8" s="236"/>
      <c r="J8" s="236"/>
      <c r="K8" s="234"/>
    </row>
    <row r="9" spans="2:11" s="1" customFormat="1" ht="15" customHeight="1">
      <c r="B9" s="237"/>
      <c r="C9" s="356" t="s">
        <v>8430</v>
      </c>
      <c r="D9" s="356"/>
      <c r="E9" s="356"/>
      <c r="F9" s="356"/>
      <c r="G9" s="356"/>
      <c r="H9" s="356"/>
      <c r="I9" s="356"/>
      <c r="J9" s="356"/>
      <c r="K9" s="234"/>
    </row>
    <row r="10" spans="2:11" s="1" customFormat="1" ht="15" customHeight="1">
      <c r="B10" s="237"/>
      <c r="C10" s="236"/>
      <c r="D10" s="356" t="s">
        <v>8431</v>
      </c>
      <c r="E10" s="356"/>
      <c r="F10" s="356"/>
      <c r="G10" s="356"/>
      <c r="H10" s="356"/>
      <c r="I10" s="356"/>
      <c r="J10" s="356"/>
      <c r="K10" s="234"/>
    </row>
    <row r="11" spans="2:11" s="1" customFormat="1" ht="15" customHeight="1">
      <c r="B11" s="237"/>
      <c r="C11" s="238"/>
      <c r="D11" s="356" t="s">
        <v>8432</v>
      </c>
      <c r="E11" s="356"/>
      <c r="F11" s="356"/>
      <c r="G11" s="356"/>
      <c r="H11" s="356"/>
      <c r="I11" s="356"/>
      <c r="J11" s="356"/>
      <c r="K11" s="234"/>
    </row>
    <row r="12" spans="2:11" s="1" customFormat="1" ht="15" customHeight="1">
      <c r="B12" s="237"/>
      <c r="C12" s="238"/>
      <c r="D12" s="236"/>
      <c r="E12" s="236"/>
      <c r="F12" s="236"/>
      <c r="G12" s="236"/>
      <c r="H12" s="236"/>
      <c r="I12" s="236"/>
      <c r="J12" s="236"/>
      <c r="K12" s="234"/>
    </row>
    <row r="13" spans="2:11" s="1" customFormat="1" ht="15" customHeight="1">
      <c r="B13" s="237"/>
      <c r="C13" s="238"/>
      <c r="D13" s="239" t="s">
        <v>8433</v>
      </c>
      <c r="E13" s="236"/>
      <c r="F13" s="236"/>
      <c r="G13" s="236"/>
      <c r="H13" s="236"/>
      <c r="I13" s="236"/>
      <c r="J13" s="236"/>
      <c r="K13" s="234"/>
    </row>
    <row r="14" spans="2:11" s="1" customFormat="1" ht="12.75" customHeight="1">
      <c r="B14" s="237"/>
      <c r="C14" s="238"/>
      <c r="D14" s="238"/>
      <c r="E14" s="238"/>
      <c r="F14" s="238"/>
      <c r="G14" s="238"/>
      <c r="H14" s="238"/>
      <c r="I14" s="238"/>
      <c r="J14" s="238"/>
      <c r="K14" s="234"/>
    </row>
    <row r="15" spans="2:11" s="1" customFormat="1" ht="15" customHeight="1">
      <c r="B15" s="237"/>
      <c r="C15" s="238"/>
      <c r="D15" s="356" t="s">
        <v>8434</v>
      </c>
      <c r="E15" s="356"/>
      <c r="F15" s="356"/>
      <c r="G15" s="356"/>
      <c r="H15" s="356"/>
      <c r="I15" s="356"/>
      <c r="J15" s="356"/>
      <c r="K15" s="234"/>
    </row>
    <row r="16" spans="2:11" s="1" customFormat="1" ht="15" customHeight="1">
      <c r="B16" s="237"/>
      <c r="C16" s="238"/>
      <c r="D16" s="356" t="s">
        <v>8435</v>
      </c>
      <c r="E16" s="356"/>
      <c r="F16" s="356"/>
      <c r="G16" s="356"/>
      <c r="H16" s="356"/>
      <c r="I16" s="356"/>
      <c r="J16" s="356"/>
      <c r="K16" s="234"/>
    </row>
    <row r="17" spans="2:11" s="1" customFormat="1" ht="15" customHeight="1">
      <c r="B17" s="237"/>
      <c r="C17" s="238"/>
      <c r="D17" s="356" t="s">
        <v>8436</v>
      </c>
      <c r="E17" s="356"/>
      <c r="F17" s="356"/>
      <c r="G17" s="356"/>
      <c r="H17" s="356"/>
      <c r="I17" s="356"/>
      <c r="J17" s="356"/>
      <c r="K17" s="234"/>
    </row>
    <row r="18" spans="2:11" s="1" customFormat="1" ht="15" customHeight="1">
      <c r="B18" s="237"/>
      <c r="C18" s="238"/>
      <c r="D18" s="238"/>
      <c r="E18" s="240" t="s">
        <v>78</v>
      </c>
      <c r="F18" s="356" t="s">
        <v>8437</v>
      </c>
      <c r="G18" s="356"/>
      <c r="H18" s="356"/>
      <c r="I18" s="356"/>
      <c r="J18" s="356"/>
      <c r="K18" s="234"/>
    </row>
    <row r="19" spans="2:11" s="1" customFormat="1" ht="15" customHeight="1">
      <c r="B19" s="237"/>
      <c r="C19" s="238"/>
      <c r="D19" s="238"/>
      <c r="E19" s="240" t="s">
        <v>128</v>
      </c>
      <c r="F19" s="356" t="s">
        <v>8438</v>
      </c>
      <c r="G19" s="356"/>
      <c r="H19" s="356"/>
      <c r="I19" s="356"/>
      <c r="J19" s="356"/>
      <c r="K19" s="234"/>
    </row>
    <row r="20" spans="2:11" s="1" customFormat="1" ht="15" customHeight="1">
      <c r="B20" s="237"/>
      <c r="C20" s="238"/>
      <c r="D20" s="238"/>
      <c r="E20" s="240" t="s">
        <v>8439</v>
      </c>
      <c r="F20" s="356" t="s">
        <v>8440</v>
      </c>
      <c r="G20" s="356"/>
      <c r="H20" s="356"/>
      <c r="I20" s="356"/>
      <c r="J20" s="356"/>
      <c r="K20" s="234"/>
    </row>
    <row r="21" spans="2:11" s="1" customFormat="1" ht="15" customHeight="1">
      <c r="B21" s="237"/>
      <c r="C21" s="238"/>
      <c r="D21" s="238"/>
      <c r="E21" s="240" t="s">
        <v>133</v>
      </c>
      <c r="F21" s="356" t="s">
        <v>8441</v>
      </c>
      <c r="G21" s="356"/>
      <c r="H21" s="356"/>
      <c r="I21" s="356"/>
      <c r="J21" s="356"/>
      <c r="K21" s="234"/>
    </row>
    <row r="22" spans="2:11" s="1" customFormat="1" ht="15" customHeight="1">
      <c r="B22" s="237"/>
      <c r="C22" s="238"/>
      <c r="D22" s="238"/>
      <c r="E22" s="240" t="s">
        <v>4764</v>
      </c>
      <c r="F22" s="356" t="s">
        <v>4765</v>
      </c>
      <c r="G22" s="356"/>
      <c r="H22" s="356"/>
      <c r="I22" s="356"/>
      <c r="J22" s="356"/>
      <c r="K22" s="234"/>
    </row>
    <row r="23" spans="2:11" s="1" customFormat="1" ht="15" customHeight="1">
      <c r="B23" s="237"/>
      <c r="C23" s="238"/>
      <c r="D23" s="238"/>
      <c r="E23" s="240" t="s">
        <v>85</v>
      </c>
      <c r="F23" s="356" t="s">
        <v>8442</v>
      </c>
      <c r="G23" s="356"/>
      <c r="H23" s="356"/>
      <c r="I23" s="356"/>
      <c r="J23" s="356"/>
      <c r="K23" s="234"/>
    </row>
    <row r="24" spans="2:11" s="1" customFormat="1" ht="12.75" customHeight="1">
      <c r="B24" s="237"/>
      <c r="C24" s="238"/>
      <c r="D24" s="238"/>
      <c r="E24" s="238"/>
      <c r="F24" s="238"/>
      <c r="G24" s="238"/>
      <c r="H24" s="238"/>
      <c r="I24" s="238"/>
      <c r="J24" s="238"/>
      <c r="K24" s="234"/>
    </row>
    <row r="25" spans="2:11" s="1" customFormat="1" ht="15" customHeight="1">
      <c r="B25" s="237"/>
      <c r="C25" s="356" t="s">
        <v>8443</v>
      </c>
      <c r="D25" s="356"/>
      <c r="E25" s="356"/>
      <c r="F25" s="356"/>
      <c r="G25" s="356"/>
      <c r="H25" s="356"/>
      <c r="I25" s="356"/>
      <c r="J25" s="356"/>
      <c r="K25" s="234"/>
    </row>
    <row r="26" spans="2:11" s="1" customFormat="1" ht="15" customHeight="1">
      <c r="B26" s="237"/>
      <c r="C26" s="356" t="s">
        <v>8444</v>
      </c>
      <c r="D26" s="356"/>
      <c r="E26" s="356"/>
      <c r="F26" s="356"/>
      <c r="G26" s="356"/>
      <c r="H26" s="356"/>
      <c r="I26" s="356"/>
      <c r="J26" s="356"/>
      <c r="K26" s="234"/>
    </row>
    <row r="27" spans="2:11" s="1" customFormat="1" ht="15" customHeight="1">
      <c r="B27" s="237"/>
      <c r="C27" s="236"/>
      <c r="D27" s="356" t="s">
        <v>8445</v>
      </c>
      <c r="E27" s="356"/>
      <c r="F27" s="356"/>
      <c r="G27" s="356"/>
      <c r="H27" s="356"/>
      <c r="I27" s="356"/>
      <c r="J27" s="356"/>
      <c r="K27" s="234"/>
    </row>
    <row r="28" spans="2:11" s="1" customFormat="1" ht="15" customHeight="1">
      <c r="B28" s="237"/>
      <c r="C28" s="238"/>
      <c r="D28" s="356" t="s">
        <v>8446</v>
      </c>
      <c r="E28" s="356"/>
      <c r="F28" s="356"/>
      <c r="G28" s="356"/>
      <c r="H28" s="356"/>
      <c r="I28" s="356"/>
      <c r="J28" s="356"/>
      <c r="K28" s="234"/>
    </row>
    <row r="29" spans="2:11" s="1" customFormat="1" ht="12.75" customHeight="1">
      <c r="B29" s="237"/>
      <c r="C29" s="238"/>
      <c r="D29" s="238"/>
      <c r="E29" s="238"/>
      <c r="F29" s="238"/>
      <c r="G29" s="238"/>
      <c r="H29" s="238"/>
      <c r="I29" s="238"/>
      <c r="J29" s="238"/>
      <c r="K29" s="234"/>
    </row>
    <row r="30" spans="2:11" s="1" customFormat="1" ht="15" customHeight="1">
      <c r="B30" s="237"/>
      <c r="C30" s="238"/>
      <c r="D30" s="356" t="s">
        <v>8447</v>
      </c>
      <c r="E30" s="356"/>
      <c r="F30" s="356"/>
      <c r="G30" s="356"/>
      <c r="H30" s="356"/>
      <c r="I30" s="356"/>
      <c r="J30" s="356"/>
      <c r="K30" s="234"/>
    </row>
    <row r="31" spans="2:11" s="1" customFormat="1" ht="15" customHeight="1">
      <c r="B31" s="237"/>
      <c r="C31" s="238"/>
      <c r="D31" s="356" t="s">
        <v>8448</v>
      </c>
      <c r="E31" s="356"/>
      <c r="F31" s="356"/>
      <c r="G31" s="356"/>
      <c r="H31" s="356"/>
      <c r="I31" s="356"/>
      <c r="J31" s="356"/>
      <c r="K31" s="234"/>
    </row>
    <row r="32" spans="2:11" s="1" customFormat="1" ht="12.75" customHeight="1">
      <c r="B32" s="237"/>
      <c r="C32" s="238"/>
      <c r="D32" s="238"/>
      <c r="E32" s="238"/>
      <c r="F32" s="238"/>
      <c r="G32" s="238"/>
      <c r="H32" s="238"/>
      <c r="I32" s="238"/>
      <c r="J32" s="238"/>
      <c r="K32" s="234"/>
    </row>
    <row r="33" spans="2:11" s="1" customFormat="1" ht="15" customHeight="1">
      <c r="B33" s="237"/>
      <c r="C33" s="238"/>
      <c r="D33" s="356" t="s">
        <v>8449</v>
      </c>
      <c r="E33" s="356"/>
      <c r="F33" s="356"/>
      <c r="G33" s="356"/>
      <c r="H33" s="356"/>
      <c r="I33" s="356"/>
      <c r="J33" s="356"/>
      <c r="K33" s="234"/>
    </row>
    <row r="34" spans="2:11" s="1" customFormat="1" ht="15" customHeight="1">
      <c r="B34" s="237"/>
      <c r="C34" s="238"/>
      <c r="D34" s="356" t="s">
        <v>8450</v>
      </c>
      <c r="E34" s="356"/>
      <c r="F34" s="356"/>
      <c r="G34" s="356"/>
      <c r="H34" s="356"/>
      <c r="I34" s="356"/>
      <c r="J34" s="356"/>
      <c r="K34" s="234"/>
    </row>
    <row r="35" spans="2:11" s="1" customFormat="1" ht="15" customHeight="1">
      <c r="B35" s="237"/>
      <c r="C35" s="238"/>
      <c r="D35" s="356" t="s">
        <v>8451</v>
      </c>
      <c r="E35" s="356"/>
      <c r="F35" s="356"/>
      <c r="G35" s="356"/>
      <c r="H35" s="356"/>
      <c r="I35" s="356"/>
      <c r="J35" s="356"/>
      <c r="K35" s="234"/>
    </row>
    <row r="36" spans="2:11" s="1" customFormat="1" ht="15" customHeight="1">
      <c r="B36" s="237"/>
      <c r="C36" s="238"/>
      <c r="D36" s="236"/>
      <c r="E36" s="239" t="s">
        <v>181</v>
      </c>
      <c r="F36" s="236"/>
      <c r="G36" s="356" t="s">
        <v>8452</v>
      </c>
      <c r="H36" s="356"/>
      <c r="I36" s="356"/>
      <c r="J36" s="356"/>
      <c r="K36" s="234"/>
    </row>
    <row r="37" spans="2:11" s="1" customFormat="1" ht="30.75" customHeight="1">
      <c r="B37" s="237"/>
      <c r="C37" s="238"/>
      <c r="D37" s="236"/>
      <c r="E37" s="239" t="s">
        <v>8453</v>
      </c>
      <c r="F37" s="236"/>
      <c r="G37" s="356" t="s">
        <v>8454</v>
      </c>
      <c r="H37" s="356"/>
      <c r="I37" s="356"/>
      <c r="J37" s="356"/>
      <c r="K37" s="234"/>
    </row>
    <row r="38" spans="2:11" s="1" customFormat="1" ht="15" customHeight="1">
      <c r="B38" s="237"/>
      <c r="C38" s="238"/>
      <c r="D38" s="236"/>
      <c r="E38" s="239" t="s">
        <v>53</v>
      </c>
      <c r="F38" s="236"/>
      <c r="G38" s="356" t="s">
        <v>8455</v>
      </c>
      <c r="H38" s="356"/>
      <c r="I38" s="356"/>
      <c r="J38" s="356"/>
      <c r="K38" s="234"/>
    </row>
    <row r="39" spans="2:11" s="1" customFormat="1" ht="15" customHeight="1">
      <c r="B39" s="237"/>
      <c r="C39" s="238"/>
      <c r="D39" s="236"/>
      <c r="E39" s="239" t="s">
        <v>54</v>
      </c>
      <c r="F39" s="236"/>
      <c r="G39" s="356" t="s">
        <v>8456</v>
      </c>
      <c r="H39" s="356"/>
      <c r="I39" s="356"/>
      <c r="J39" s="356"/>
      <c r="K39" s="234"/>
    </row>
    <row r="40" spans="2:11" s="1" customFormat="1" ht="15" customHeight="1">
      <c r="B40" s="237"/>
      <c r="C40" s="238"/>
      <c r="D40" s="236"/>
      <c r="E40" s="239" t="s">
        <v>182</v>
      </c>
      <c r="F40" s="236"/>
      <c r="G40" s="356" t="s">
        <v>8457</v>
      </c>
      <c r="H40" s="356"/>
      <c r="I40" s="356"/>
      <c r="J40" s="356"/>
      <c r="K40" s="234"/>
    </row>
    <row r="41" spans="2:11" s="1" customFormat="1" ht="15" customHeight="1">
      <c r="B41" s="237"/>
      <c r="C41" s="238"/>
      <c r="D41" s="236"/>
      <c r="E41" s="239" t="s">
        <v>183</v>
      </c>
      <c r="F41" s="236"/>
      <c r="G41" s="356" t="s">
        <v>8458</v>
      </c>
      <c r="H41" s="356"/>
      <c r="I41" s="356"/>
      <c r="J41" s="356"/>
      <c r="K41" s="234"/>
    </row>
    <row r="42" spans="2:11" s="1" customFormat="1" ht="15" customHeight="1">
      <c r="B42" s="237"/>
      <c r="C42" s="238"/>
      <c r="D42" s="236"/>
      <c r="E42" s="239" t="s">
        <v>8459</v>
      </c>
      <c r="F42" s="236"/>
      <c r="G42" s="356" t="s">
        <v>8460</v>
      </c>
      <c r="H42" s="356"/>
      <c r="I42" s="356"/>
      <c r="J42" s="356"/>
      <c r="K42" s="234"/>
    </row>
    <row r="43" spans="2:11" s="1" customFormat="1" ht="15" customHeight="1">
      <c r="B43" s="237"/>
      <c r="C43" s="238"/>
      <c r="D43" s="236"/>
      <c r="E43" s="239"/>
      <c r="F43" s="236"/>
      <c r="G43" s="356" t="s">
        <v>8461</v>
      </c>
      <c r="H43" s="356"/>
      <c r="I43" s="356"/>
      <c r="J43" s="356"/>
      <c r="K43" s="234"/>
    </row>
    <row r="44" spans="2:11" s="1" customFormat="1" ht="15" customHeight="1">
      <c r="B44" s="237"/>
      <c r="C44" s="238"/>
      <c r="D44" s="236"/>
      <c r="E44" s="239" t="s">
        <v>8462</v>
      </c>
      <c r="F44" s="236"/>
      <c r="G44" s="356" t="s">
        <v>8463</v>
      </c>
      <c r="H44" s="356"/>
      <c r="I44" s="356"/>
      <c r="J44" s="356"/>
      <c r="K44" s="234"/>
    </row>
    <row r="45" spans="2:11" s="1" customFormat="1" ht="15" customHeight="1">
      <c r="B45" s="237"/>
      <c r="C45" s="238"/>
      <c r="D45" s="236"/>
      <c r="E45" s="239" t="s">
        <v>185</v>
      </c>
      <c r="F45" s="236"/>
      <c r="G45" s="356" t="s">
        <v>8464</v>
      </c>
      <c r="H45" s="356"/>
      <c r="I45" s="356"/>
      <c r="J45" s="356"/>
      <c r="K45" s="234"/>
    </row>
    <row r="46" spans="2:11" s="1" customFormat="1" ht="12.75" customHeight="1">
      <c r="B46" s="237"/>
      <c r="C46" s="238"/>
      <c r="D46" s="236"/>
      <c r="E46" s="236"/>
      <c r="F46" s="236"/>
      <c r="G46" s="236"/>
      <c r="H46" s="236"/>
      <c r="I46" s="236"/>
      <c r="J46" s="236"/>
      <c r="K46" s="234"/>
    </row>
    <row r="47" spans="2:11" s="1" customFormat="1" ht="15" customHeight="1">
      <c r="B47" s="237"/>
      <c r="C47" s="238"/>
      <c r="D47" s="356" t="s">
        <v>8465</v>
      </c>
      <c r="E47" s="356"/>
      <c r="F47" s="356"/>
      <c r="G47" s="356"/>
      <c r="H47" s="356"/>
      <c r="I47" s="356"/>
      <c r="J47" s="356"/>
      <c r="K47" s="234"/>
    </row>
    <row r="48" spans="2:11" s="1" customFormat="1" ht="15" customHeight="1">
      <c r="B48" s="237"/>
      <c r="C48" s="238"/>
      <c r="D48" s="238"/>
      <c r="E48" s="356" t="s">
        <v>8466</v>
      </c>
      <c r="F48" s="356"/>
      <c r="G48" s="356"/>
      <c r="H48" s="356"/>
      <c r="I48" s="356"/>
      <c r="J48" s="356"/>
      <c r="K48" s="234"/>
    </row>
    <row r="49" spans="2:11" s="1" customFormat="1" ht="15" customHeight="1">
      <c r="B49" s="237"/>
      <c r="C49" s="238"/>
      <c r="D49" s="238"/>
      <c r="E49" s="356" t="s">
        <v>8467</v>
      </c>
      <c r="F49" s="356"/>
      <c r="G49" s="356"/>
      <c r="H49" s="356"/>
      <c r="I49" s="356"/>
      <c r="J49" s="356"/>
      <c r="K49" s="234"/>
    </row>
    <row r="50" spans="2:11" s="1" customFormat="1" ht="15" customHeight="1">
      <c r="B50" s="237"/>
      <c r="C50" s="238"/>
      <c r="D50" s="238"/>
      <c r="E50" s="356" t="s">
        <v>8468</v>
      </c>
      <c r="F50" s="356"/>
      <c r="G50" s="356"/>
      <c r="H50" s="356"/>
      <c r="I50" s="356"/>
      <c r="J50" s="356"/>
      <c r="K50" s="234"/>
    </row>
    <row r="51" spans="2:11" s="1" customFormat="1" ht="15" customHeight="1">
      <c r="B51" s="237"/>
      <c r="C51" s="238"/>
      <c r="D51" s="356" t="s">
        <v>8469</v>
      </c>
      <c r="E51" s="356"/>
      <c r="F51" s="356"/>
      <c r="G51" s="356"/>
      <c r="H51" s="356"/>
      <c r="I51" s="356"/>
      <c r="J51" s="356"/>
      <c r="K51" s="234"/>
    </row>
    <row r="52" spans="2:11" s="1" customFormat="1" ht="25.5" customHeight="1">
      <c r="B52" s="233"/>
      <c r="C52" s="358" t="s">
        <v>8470</v>
      </c>
      <c r="D52" s="358"/>
      <c r="E52" s="358"/>
      <c r="F52" s="358"/>
      <c r="G52" s="358"/>
      <c r="H52" s="358"/>
      <c r="I52" s="358"/>
      <c r="J52" s="358"/>
      <c r="K52" s="234"/>
    </row>
    <row r="53" spans="2:11" s="1" customFormat="1" ht="5.25" customHeight="1">
      <c r="B53" s="233"/>
      <c r="C53" s="235"/>
      <c r="D53" s="235"/>
      <c r="E53" s="235"/>
      <c r="F53" s="235"/>
      <c r="G53" s="235"/>
      <c r="H53" s="235"/>
      <c r="I53" s="235"/>
      <c r="J53" s="235"/>
      <c r="K53" s="234"/>
    </row>
    <row r="54" spans="2:11" s="1" customFormat="1" ht="15" customHeight="1">
      <c r="B54" s="233"/>
      <c r="C54" s="356" t="s">
        <v>8471</v>
      </c>
      <c r="D54" s="356"/>
      <c r="E54" s="356"/>
      <c r="F54" s="356"/>
      <c r="G54" s="356"/>
      <c r="H54" s="356"/>
      <c r="I54" s="356"/>
      <c r="J54" s="356"/>
      <c r="K54" s="234"/>
    </row>
    <row r="55" spans="2:11" s="1" customFormat="1" ht="15" customHeight="1">
      <c r="B55" s="233"/>
      <c r="C55" s="356" t="s">
        <v>8472</v>
      </c>
      <c r="D55" s="356"/>
      <c r="E55" s="356"/>
      <c r="F55" s="356"/>
      <c r="G55" s="356"/>
      <c r="H55" s="356"/>
      <c r="I55" s="356"/>
      <c r="J55" s="356"/>
      <c r="K55" s="234"/>
    </row>
    <row r="56" spans="2:11" s="1" customFormat="1" ht="12.75" customHeight="1">
      <c r="B56" s="233"/>
      <c r="C56" s="236"/>
      <c r="D56" s="236"/>
      <c r="E56" s="236"/>
      <c r="F56" s="236"/>
      <c r="G56" s="236"/>
      <c r="H56" s="236"/>
      <c r="I56" s="236"/>
      <c r="J56" s="236"/>
      <c r="K56" s="234"/>
    </row>
    <row r="57" spans="2:11" s="1" customFormat="1" ht="15" customHeight="1">
      <c r="B57" s="233"/>
      <c r="C57" s="356" t="s">
        <v>8473</v>
      </c>
      <c r="D57" s="356"/>
      <c r="E57" s="356"/>
      <c r="F57" s="356"/>
      <c r="G57" s="356"/>
      <c r="H57" s="356"/>
      <c r="I57" s="356"/>
      <c r="J57" s="356"/>
      <c r="K57" s="234"/>
    </row>
    <row r="58" spans="2:11" s="1" customFormat="1" ht="15" customHeight="1">
      <c r="B58" s="233"/>
      <c r="C58" s="238"/>
      <c r="D58" s="356" t="s">
        <v>8474</v>
      </c>
      <c r="E58" s="356"/>
      <c r="F58" s="356"/>
      <c r="G58" s="356"/>
      <c r="H58" s="356"/>
      <c r="I58" s="356"/>
      <c r="J58" s="356"/>
      <c r="K58" s="234"/>
    </row>
    <row r="59" spans="2:11" s="1" customFormat="1" ht="15" customHeight="1">
      <c r="B59" s="233"/>
      <c r="C59" s="238"/>
      <c r="D59" s="356" t="s">
        <v>8475</v>
      </c>
      <c r="E59" s="356"/>
      <c r="F59" s="356"/>
      <c r="G59" s="356"/>
      <c r="H59" s="356"/>
      <c r="I59" s="356"/>
      <c r="J59" s="356"/>
      <c r="K59" s="234"/>
    </row>
    <row r="60" spans="2:11" s="1" customFormat="1" ht="15" customHeight="1">
      <c r="B60" s="233"/>
      <c r="C60" s="238"/>
      <c r="D60" s="356" t="s">
        <v>8476</v>
      </c>
      <c r="E60" s="356"/>
      <c r="F60" s="356"/>
      <c r="G60" s="356"/>
      <c r="H60" s="356"/>
      <c r="I60" s="356"/>
      <c r="J60" s="356"/>
      <c r="K60" s="234"/>
    </row>
    <row r="61" spans="2:11" s="1" customFormat="1" ht="15" customHeight="1">
      <c r="B61" s="233"/>
      <c r="C61" s="238"/>
      <c r="D61" s="356" t="s">
        <v>8477</v>
      </c>
      <c r="E61" s="356"/>
      <c r="F61" s="356"/>
      <c r="G61" s="356"/>
      <c r="H61" s="356"/>
      <c r="I61" s="356"/>
      <c r="J61" s="356"/>
      <c r="K61" s="234"/>
    </row>
    <row r="62" spans="2:11" s="1" customFormat="1" ht="15" customHeight="1">
      <c r="B62" s="233"/>
      <c r="C62" s="238"/>
      <c r="D62" s="360" t="s">
        <v>8478</v>
      </c>
      <c r="E62" s="360"/>
      <c r="F62" s="360"/>
      <c r="G62" s="360"/>
      <c r="H62" s="360"/>
      <c r="I62" s="360"/>
      <c r="J62" s="360"/>
      <c r="K62" s="234"/>
    </row>
    <row r="63" spans="2:11" s="1" customFormat="1" ht="15" customHeight="1">
      <c r="B63" s="233"/>
      <c r="C63" s="238"/>
      <c r="D63" s="356" t="s">
        <v>8479</v>
      </c>
      <c r="E63" s="356"/>
      <c r="F63" s="356"/>
      <c r="G63" s="356"/>
      <c r="H63" s="356"/>
      <c r="I63" s="356"/>
      <c r="J63" s="356"/>
      <c r="K63" s="234"/>
    </row>
    <row r="64" spans="2:11" s="1" customFormat="1" ht="12.75" customHeight="1">
      <c r="B64" s="233"/>
      <c r="C64" s="238"/>
      <c r="D64" s="238"/>
      <c r="E64" s="241"/>
      <c r="F64" s="238"/>
      <c r="G64" s="238"/>
      <c r="H64" s="238"/>
      <c r="I64" s="238"/>
      <c r="J64" s="238"/>
      <c r="K64" s="234"/>
    </row>
    <row r="65" spans="2:11" s="1" customFormat="1" ht="15" customHeight="1">
      <c r="B65" s="233"/>
      <c r="C65" s="238"/>
      <c r="D65" s="356" t="s">
        <v>8480</v>
      </c>
      <c r="E65" s="356"/>
      <c r="F65" s="356"/>
      <c r="G65" s="356"/>
      <c r="H65" s="356"/>
      <c r="I65" s="356"/>
      <c r="J65" s="356"/>
      <c r="K65" s="234"/>
    </row>
    <row r="66" spans="2:11" s="1" customFormat="1" ht="15" customHeight="1">
      <c r="B66" s="233"/>
      <c r="C66" s="238"/>
      <c r="D66" s="360" t="s">
        <v>8481</v>
      </c>
      <c r="E66" s="360"/>
      <c r="F66" s="360"/>
      <c r="G66" s="360"/>
      <c r="H66" s="360"/>
      <c r="I66" s="360"/>
      <c r="J66" s="360"/>
      <c r="K66" s="234"/>
    </row>
    <row r="67" spans="2:11" s="1" customFormat="1" ht="15" customHeight="1">
      <c r="B67" s="233"/>
      <c r="C67" s="238"/>
      <c r="D67" s="356" t="s">
        <v>8482</v>
      </c>
      <c r="E67" s="356"/>
      <c r="F67" s="356"/>
      <c r="G67" s="356"/>
      <c r="H67" s="356"/>
      <c r="I67" s="356"/>
      <c r="J67" s="356"/>
      <c r="K67" s="234"/>
    </row>
    <row r="68" spans="2:11" s="1" customFormat="1" ht="15" customHeight="1">
      <c r="B68" s="233"/>
      <c r="C68" s="238"/>
      <c r="D68" s="356" t="s">
        <v>8483</v>
      </c>
      <c r="E68" s="356"/>
      <c r="F68" s="356"/>
      <c r="G68" s="356"/>
      <c r="H68" s="356"/>
      <c r="I68" s="356"/>
      <c r="J68" s="356"/>
      <c r="K68" s="234"/>
    </row>
    <row r="69" spans="2:11" s="1" customFormat="1" ht="15" customHeight="1">
      <c r="B69" s="233"/>
      <c r="C69" s="238"/>
      <c r="D69" s="356" t="s">
        <v>8484</v>
      </c>
      <c r="E69" s="356"/>
      <c r="F69" s="356"/>
      <c r="G69" s="356"/>
      <c r="H69" s="356"/>
      <c r="I69" s="356"/>
      <c r="J69" s="356"/>
      <c r="K69" s="234"/>
    </row>
    <row r="70" spans="2:11" s="1" customFormat="1" ht="15" customHeight="1">
      <c r="B70" s="233"/>
      <c r="C70" s="238"/>
      <c r="D70" s="356" t="s">
        <v>8485</v>
      </c>
      <c r="E70" s="356"/>
      <c r="F70" s="356"/>
      <c r="G70" s="356"/>
      <c r="H70" s="356"/>
      <c r="I70" s="356"/>
      <c r="J70" s="356"/>
      <c r="K70" s="234"/>
    </row>
    <row r="71" spans="2:11" s="1" customFormat="1" ht="12.75" customHeight="1">
      <c r="B71" s="242"/>
      <c r="C71" s="243"/>
      <c r="D71" s="243"/>
      <c r="E71" s="243"/>
      <c r="F71" s="243"/>
      <c r="G71" s="243"/>
      <c r="H71" s="243"/>
      <c r="I71" s="243"/>
      <c r="J71" s="243"/>
      <c r="K71" s="244"/>
    </row>
    <row r="72" spans="2:11" s="1" customFormat="1" ht="18.75" customHeight="1">
      <c r="B72" s="245"/>
      <c r="C72" s="245"/>
      <c r="D72" s="245"/>
      <c r="E72" s="245"/>
      <c r="F72" s="245"/>
      <c r="G72" s="245"/>
      <c r="H72" s="245"/>
      <c r="I72" s="245"/>
      <c r="J72" s="245"/>
      <c r="K72" s="246"/>
    </row>
    <row r="73" spans="2:11" s="1" customFormat="1" ht="18.75" customHeight="1">
      <c r="B73" s="246"/>
      <c r="C73" s="246"/>
      <c r="D73" s="246"/>
      <c r="E73" s="246"/>
      <c r="F73" s="246"/>
      <c r="G73" s="246"/>
      <c r="H73" s="246"/>
      <c r="I73" s="246"/>
      <c r="J73" s="246"/>
      <c r="K73" s="246"/>
    </row>
    <row r="74" spans="2:11" s="1" customFormat="1" ht="7.5" customHeight="1">
      <c r="B74" s="247"/>
      <c r="C74" s="248"/>
      <c r="D74" s="248"/>
      <c r="E74" s="248"/>
      <c r="F74" s="248"/>
      <c r="G74" s="248"/>
      <c r="H74" s="248"/>
      <c r="I74" s="248"/>
      <c r="J74" s="248"/>
      <c r="K74" s="249"/>
    </row>
    <row r="75" spans="2:11" s="1" customFormat="1" ht="45" customHeight="1">
      <c r="B75" s="250"/>
      <c r="C75" s="359" t="s">
        <v>8486</v>
      </c>
      <c r="D75" s="359"/>
      <c r="E75" s="359"/>
      <c r="F75" s="359"/>
      <c r="G75" s="359"/>
      <c r="H75" s="359"/>
      <c r="I75" s="359"/>
      <c r="J75" s="359"/>
      <c r="K75" s="251"/>
    </row>
    <row r="76" spans="2:11" s="1" customFormat="1" ht="17.25" customHeight="1">
      <c r="B76" s="250"/>
      <c r="C76" s="252" t="s">
        <v>8487</v>
      </c>
      <c r="D76" s="252"/>
      <c r="E76" s="252"/>
      <c r="F76" s="252" t="s">
        <v>8488</v>
      </c>
      <c r="G76" s="253"/>
      <c r="H76" s="252" t="s">
        <v>54</v>
      </c>
      <c r="I76" s="252" t="s">
        <v>57</v>
      </c>
      <c r="J76" s="252" t="s">
        <v>8489</v>
      </c>
      <c r="K76" s="251"/>
    </row>
    <row r="77" spans="2:11" s="1" customFormat="1" ht="17.25" customHeight="1">
      <c r="B77" s="250"/>
      <c r="C77" s="254" t="s">
        <v>8490</v>
      </c>
      <c r="D77" s="254"/>
      <c r="E77" s="254"/>
      <c r="F77" s="255" t="s">
        <v>8491</v>
      </c>
      <c r="G77" s="256"/>
      <c r="H77" s="254"/>
      <c r="I77" s="254"/>
      <c r="J77" s="254" t="s">
        <v>8492</v>
      </c>
      <c r="K77" s="251"/>
    </row>
    <row r="78" spans="2:11" s="1" customFormat="1" ht="5.25" customHeight="1">
      <c r="B78" s="250"/>
      <c r="C78" s="257"/>
      <c r="D78" s="257"/>
      <c r="E78" s="257"/>
      <c r="F78" s="257"/>
      <c r="G78" s="258"/>
      <c r="H78" s="257"/>
      <c r="I78" s="257"/>
      <c r="J78" s="257"/>
      <c r="K78" s="251"/>
    </row>
    <row r="79" spans="2:11" s="1" customFormat="1" ht="15" customHeight="1">
      <c r="B79" s="250"/>
      <c r="C79" s="239" t="s">
        <v>53</v>
      </c>
      <c r="D79" s="259"/>
      <c r="E79" s="259"/>
      <c r="F79" s="260" t="s">
        <v>8493</v>
      </c>
      <c r="G79" s="261"/>
      <c r="H79" s="239" t="s">
        <v>8494</v>
      </c>
      <c r="I79" s="239" t="s">
        <v>8495</v>
      </c>
      <c r="J79" s="239">
        <v>20</v>
      </c>
      <c r="K79" s="251"/>
    </row>
    <row r="80" spans="2:11" s="1" customFormat="1" ht="15" customHeight="1">
      <c r="B80" s="250"/>
      <c r="C80" s="239" t="s">
        <v>8496</v>
      </c>
      <c r="D80" s="239"/>
      <c r="E80" s="239"/>
      <c r="F80" s="260" t="s">
        <v>8493</v>
      </c>
      <c r="G80" s="261"/>
      <c r="H80" s="239" t="s">
        <v>8497</v>
      </c>
      <c r="I80" s="239" t="s">
        <v>8495</v>
      </c>
      <c r="J80" s="239">
        <v>120</v>
      </c>
      <c r="K80" s="251"/>
    </row>
    <row r="81" spans="2:11" s="1" customFormat="1" ht="15" customHeight="1">
      <c r="B81" s="262"/>
      <c r="C81" s="239" t="s">
        <v>8498</v>
      </c>
      <c r="D81" s="239"/>
      <c r="E81" s="239"/>
      <c r="F81" s="260" t="s">
        <v>8499</v>
      </c>
      <c r="G81" s="261"/>
      <c r="H81" s="239" t="s">
        <v>8500</v>
      </c>
      <c r="I81" s="239" t="s">
        <v>8495</v>
      </c>
      <c r="J81" s="239">
        <v>50</v>
      </c>
      <c r="K81" s="251"/>
    </row>
    <row r="82" spans="2:11" s="1" customFormat="1" ht="15" customHeight="1">
      <c r="B82" s="262"/>
      <c r="C82" s="239" t="s">
        <v>8501</v>
      </c>
      <c r="D82" s="239"/>
      <c r="E82" s="239"/>
      <c r="F82" s="260" t="s">
        <v>8493</v>
      </c>
      <c r="G82" s="261"/>
      <c r="H82" s="239" t="s">
        <v>8502</v>
      </c>
      <c r="I82" s="239" t="s">
        <v>8503</v>
      </c>
      <c r="J82" s="239"/>
      <c r="K82" s="251"/>
    </row>
    <row r="83" spans="2:11" s="1" customFormat="1" ht="15" customHeight="1">
      <c r="B83" s="262"/>
      <c r="C83" s="263" t="s">
        <v>8504</v>
      </c>
      <c r="D83" s="263"/>
      <c r="E83" s="263"/>
      <c r="F83" s="264" t="s">
        <v>8499</v>
      </c>
      <c r="G83" s="263"/>
      <c r="H83" s="263" t="s">
        <v>8505</v>
      </c>
      <c r="I83" s="263" t="s">
        <v>8495</v>
      </c>
      <c r="J83" s="263">
        <v>15</v>
      </c>
      <c r="K83" s="251"/>
    </row>
    <row r="84" spans="2:11" s="1" customFormat="1" ht="15" customHeight="1">
      <c r="B84" s="262"/>
      <c r="C84" s="263" t="s">
        <v>8506</v>
      </c>
      <c r="D84" s="263"/>
      <c r="E84" s="263"/>
      <c r="F84" s="264" t="s">
        <v>8499</v>
      </c>
      <c r="G84" s="263"/>
      <c r="H84" s="263" t="s">
        <v>8507</v>
      </c>
      <c r="I84" s="263" t="s">
        <v>8495</v>
      </c>
      <c r="J84" s="263">
        <v>15</v>
      </c>
      <c r="K84" s="251"/>
    </row>
    <row r="85" spans="2:11" s="1" customFormat="1" ht="15" customHeight="1">
      <c r="B85" s="262"/>
      <c r="C85" s="263" t="s">
        <v>8508</v>
      </c>
      <c r="D85" s="263"/>
      <c r="E85" s="263"/>
      <c r="F85" s="264" t="s">
        <v>8499</v>
      </c>
      <c r="G85" s="263"/>
      <c r="H85" s="263" t="s">
        <v>8509</v>
      </c>
      <c r="I85" s="263" t="s">
        <v>8495</v>
      </c>
      <c r="J85" s="263">
        <v>20</v>
      </c>
      <c r="K85" s="251"/>
    </row>
    <row r="86" spans="2:11" s="1" customFormat="1" ht="15" customHeight="1">
      <c r="B86" s="262"/>
      <c r="C86" s="263" t="s">
        <v>8510</v>
      </c>
      <c r="D86" s="263"/>
      <c r="E86" s="263"/>
      <c r="F86" s="264" t="s">
        <v>8499</v>
      </c>
      <c r="G86" s="263"/>
      <c r="H86" s="263" t="s">
        <v>8511</v>
      </c>
      <c r="I86" s="263" t="s">
        <v>8495</v>
      </c>
      <c r="J86" s="263">
        <v>20</v>
      </c>
      <c r="K86" s="251"/>
    </row>
    <row r="87" spans="2:11" s="1" customFormat="1" ht="15" customHeight="1">
      <c r="B87" s="262"/>
      <c r="C87" s="239" t="s">
        <v>8512</v>
      </c>
      <c r="D87" s="239"/>
      <c r="E87" s="239"/>
      <c r="F87" s="260" t="s">
        <v>8499</v>
      </c>
      <c r="G87" s="261"/>
      <c r="H87" s="239" t="s">
        <v>8513</v>
      </c>
      <c r="I87" s="239" t="s">
        <v>8495</v>
      </c>
      <c r="J87" s="239">
        <v>50</v>
      </c>
      <c r="K87" s="251"/>
    </row>
    <row r="88" spans="2:11" s="1" customFormat="1" ht="15" customHeight="1">
      <c r="B88" s="262"/>
      <c r="C88" s="239" t="s">
        <v>8514</v>
      </c>
      <c r="D88" s="239"/>
      <c r="E88" s="239"/>
      <c r="F88" s="260" t="s">
        <v>8499</v>
      </c>
      <c r="G88" s="261"/>
      <c r="H88" s="239" t="s">
        <v>8515</v>
      </c>
      <c r="I88" s="239" t="s">
        <v>8495</v>
      </c>
      <c r="J88" s="239">
        <v>20</v>
      </c>
      <c r="K88" s="251"/>
    </row>
    <row r="89" spans="2:11" s="1" customFormat="1" ht="15" customHeight="1">
      <c r="B89" s="262"/>
      <c r="C89" s="239" t="s">
        <v>8516</v>
      </c>
      <c r="D89" s="239"/>
      <c r="E89" s="239"/>
      <c r="F89" s="260" t="s">
        <v>8499</v>
      </c>
      <c r="G89" s="261"/>
      <c r="H89" s="239" t="s">
        <v>8517</v>
      </c>
      <c r="I89" s="239" t="s">
        <v>8495</v>
      </c>
      <c r="J89" s="239">
        <v>20</v>
      </c>
      <c r="K89" s="251"/>
    </row>
    <row r="90" spans="2:11" s="1" customFormat="1" ht="15" customHeight="1">
      <c r="B90" s="262"/>
      <c r="C90" s="239" t="s">
        <v>8518</v>
      </c>
      <c r="D90" s="239"/>
      <c r="E90" s="239"/>
      <c r="F90" s="260" t="s">
        <v>8499</v>
      </c>
      <c r="G90" s="261"/>
      <c r="H90" s="239" t="s">
        <v>8519</v>
      </c>
      <c r="I90" s="239" t="s">
        <v>8495</v>
      </c>
      <c r="J90" s="239">
        <v>50</v>
      </c>
      <c r="K90" s="251"/>
    </row>
    <row r="91" spans="2:11" s="1" customFormat="1" ht="15" customHeight="1">
      <c r="B91" s="262"/>
      <c r="C91" s="239" t="s">
        <v>8520</v>
      </c>
      <c r="D91" s="239"/>
      <c r="E91" s="239"/>
      <c r="F91" s="260" t="s">
        <v>8499</v>
      </c>
      <c r="G91" s="261"/>
      <c r="H91" s="239" t="s">
        <v>8520</v>
      </c>
      <c r="I91" s="239" t="s">
        <v>8495</v>
      </c>
      <c r="J91" s="239">
        <v>50</v>
      </c>
      <c r="K91" s="251"/>
    </row>
    <row r="92" spans="2:11" s="1" customFormat="1" ht="15" customHeight="1">
      <c r="B92" s="262"/>
      <c r="C92" s="239" t="s">
        <v>8521</v>
      </c>
      <c r="D92" s="239"/>
      <c r="E92" s="239"/>
      <c r="F92" s="260" t="s">
        <v>8499</v>
      </c>
      <c r="G92" s="261"/>
      <c r="H92" s="239" t="s">
        <v>8522</v>
      </c>
      <c r="I92" s="239" t="s">
        <v>8495</v>
      </c>
      <c r="J92" s="239">
        <v>255</v>
      </c>
      <c r="K92" s="251"/>
    </row>
    <row r="93" spans="2:11" s="1" customFormat="1" ht="15" customHeight="1">
      <c r="B93" s="262"/>
      <c r="C93" s="239" t="s">
        <v>8523</v>
      </c>
      <c r="D93" s="239"/>
      <c r="E93" s="239"/>
      <c r="F93" s="260" t="s">
        <v>8493</v>
      </c>
      <c r="G93" s="261"/>
      <c r="H93" s="239" t="s">
        <v>8524</v>
      </c>
      <c r="I93" s="239" t="s">
        <v>8525</v>
      </c>
      <c r="J93" s="239"/>
      <c r="K93" s="251"/>
    </row>
    <row r="94" spans="2:11" s="1" customFormat="1" ht="15" customHeight="1">
      <c r="B94" s="262"/>
      <c r="C94" s="239" t="s">
        <v>8526</v>
      </c>
      <c r="D94" s="239"/>
      <c r="E94" s="239"/>
      <c r="F94" s="260" t="s">
        <v>8493</v>
      </c>
      <c r="G94" s="261"/>
      <c r="H94" s="239" t="s">
        <v>8527</v>
      </c>
      <c r="I94" s="239" t="s">
        <v>8528</v>
      </c>
      <c r="J94" s="239"/>
      <c r="K94" s="251"/>
    </row>
    <row r="95" spans="2:11" s="1" customFormat="1" ht="15" customHeight="1">
      <c r="B95" s="262"/>
      <c r="C95" s="239" t="s">
        <v>8529</v>
      </c>
      <c r="D95" s="239"/>
      <c r="E95" s="239"/>
      <c r="F95" s="260" t="s">
        <v>8493</v>
      </c>
      <c r="G95" s="261"/>
      <c r="H95" s="239" t="s">
        <v>8529</v>
      </c>
      <c r="I95" s="239" t="s">
        <v>8528</v>
      </c>
      <c r="J95" s="239"/>
      <c r="K95" s="251"/>
    </row>
    <row r="96" spans="2:11" s="1" customFormat="1" ht="15" customHeight="1">
      <c r="B96" s="262"/>
      <c r="C96" s="239" t="s">
        <v>38</v>
      </c>
      <c r="D96" s="239"/>
      <c r="E96" s="239"/>
      <c r="F96" s="260" t="s">
        <v>8493</v>
      </c>
      <c r="G96" s="261"/>
      <c r="H96" s="239" t="s">
        <v>8530</v>
      </c>
      <c r="I96" s="239" t="s">
        <v>8528</v>
      </c>
      <c r="J96" s="239"/>
      <c r="K96" s="251"/>
    </row>
    <row r="97" spans="2:11" s="1" customFormat="1" ht="15" customHeight="1">
      <c r="B97" s="262"/>
      <c r="C97" s="239" t="s">
        <v>48</v>
      </c>
      <c r="D97" s="239"/>
      <c r="E97" s="239"/>
      <c r="F97" s="260" t="s">
        <v>8493</v>
      </c>
      <c r="G97" s="261"/>
      <c r="H97" s="239" t="s">
        <v>8531</v>
      </c>
      <c r="I97" s="239" t="s">
        <v>8528</v>
      </c>
      <c r="J97" s="239"/>
      <c r="K97" s="251"/>
    </row>
    <row r="98" spans="2:11" s="1" customFormat="1" ht="15" customHeight="1">
      <c r="B98" s="265"/>
      <c r="C98" s="266"/>
      <c r="D98" s="266"/>
      <c r="E98" s="266"/>
      <c r="F98" s="266"/>
      <c r="G98" s="266"/>
      <c r="H98" s="266"/>
      <c r="I98" s="266"/>
      <c r="J98" s="266"/>
      <c r="K98" s="267"/>
    </row>
    <row r="99" spans="2:11" s="1" customFormat="1" ht="18.75" customHeight="1">
      <c r="B99" s="268"/>
      <c r="C99" s="269"/>
      <c r="D99" s="269"/>
      <c r="E99" s="269"/>
      <c r="F99" s="269"/>
      <c r="G99" s="269"/>
      <c r="H99" s="269"/>
      <c r="I99" s="269"/>
      <c r="J99" s="269"/>
      <c r="K99" s="268"/>
    </row>
    <row r="100" spans="2:11" s="1" customFormat="1" ht="18.75" customHeight="1">
      <c r="B100" s="246"/>
      <c r="C100" s="246"/>
      <c r="D100" s="246"/>
      <c r="E100" s="246"/>
      <c r="F100" s="246"/>
      <c r="G100" s="246"/>
      <c r="H100" s="246"/>
      <c r="I100" s="246"/>
      <c r="J100" s="246"/>
      <c r="K100" s="246"/>
    </row>
    <row r="101" spans="2:11" s="1" customFormat="1" ht="7.5" customHeight="1">
      <c r="B101" s="247"/>
      <c r="C101" s="248"/>
      <c r="D101" s="248"/>
      <c r="E101" s="248"/>
      <c r="F101" s="248"/>
      <c r="G101" s="248"/>
      <c r="H101" s="248"/>
      <c r="I101" s="248"/>
      <c r="J101" s="248"/>
      <c r="K101" s="249"/>
    </row>
    <row r="102" spans="2:11" s="1" customFormat="1" ht="45" customHeight="1">
      <c r="B102" s="250"/>
      <c r="C102" s="359" t="s">
        <v>8532</v>
      </c>
      <c r="D102" s="359"/>
      <c r="E102" s="359"/>
      <c r="F102" s="359"/>
      <c r="G102" s="359"/>
      <c r="H102" s="359"/>
      <c r="I102" s="359"/>
      <c r="J102" s="359"/>
      <c r="K102" s="251"/>
    </row>
    <row r="103" spans="2:11" s="1" customFormat="1" ht="17.25" customHeight="1">
      <c r="B103" s="250"/>
      <c r="C103" s="252" t="s">
        <v>8487</v>
      </c>
      <c r="D103" s="252"/>
      <c r="E103" s="252"/>
      <c r="F103" s="252" t="s">
        <v>8488</v>
      </c>
      <c r="G103" s="253"/>
      <c r="H103" s="252" t="s">
        <v>54</v>
      </c>
      <c r="I103" s="252" t="s">
        <v>57</v>
      </c>
      <c r="J103" s="252" t="s">
        <v>8489</v>
      </c>
      <c r="K103" s="251"/>
    </row>
    <row r="104" spans="2:11" s="1" customFormat="1" ht="17.25" customHeight="1">
      <c r="B104" s="250"/>
      <c r="C104" s="254" t="s">
        <v>8490</v>
      </c>
      <c r="D104" s="254"/>
      <c r="E104" s="254"/>
      <c r="F104" s="255" t="s">
        <v>8491</v>
      </c>
      <c r="G104" s="256"/>
      <c r="H104" s="254"/>
      <c r="I104" s="254"/>
      <c r="J104" s="254" t="s">
        <v>8492</v>
      </c>
      <c r="K104" s="251"/>
    </row>
    <row r="105" spans="2:11" s="1" customFormat="1" ht="5.25" customHeight="1">
      <c r="B105" s="250"/>
      <c r="C105" s="252"/>
      <c r="D105" s="252"/>
      <c r="E105" s="252"/>
      <c r="F105" s="252"/>
      <c r="G105" s="270"/>
      <c r="H105" s="252"/>
      <c r="I105" s="252"/>
      <c r="J105" s="252"/>
      <c r="K105" s="251"/>
    </row>
    <row r="106" spans="2:11" s="1" customFormat="1" ht="15" customHeight="1">
      <c r="B106" s="250"/>
      <c r="C106" s="239" t="s">
        <v>53</v>
      </c>
      <c r="D106" s="259"/>
      <c r="E106" s="259"/>
      <c r="F106" s="260" t="s">
        <v>8493</v>
      </c>
      <c r="G106" s="239"/>
      <c r="H106" s="239" t="s">
        <v>8533</v>
      </c>
      <c r="I106" s="239" t="s">
        <v>8495</v>
      </c>
      <c r="J106" s="239">
        <v>20</v>
      </c>
      <c r="K106" s="251"/>
    </row>
    <row r="107" spans="2:11" s="1" customFormat="1" ht="15" customHeight="1">
      <c r="B107" s="250"/>
      <c r="C107" s="239" t="s">
        <v>8496</v>
      </c>
      <c r="D107" s="239"/>
      <c r="E107" s="239"/>
      <c r="F107" s="260" t="s">
        <v>8493</v>
      </c>
      <c r="G107" s="239"/>
      <c r="H107" s="239" t="s">
        <v>8533</v>
      </c>
      <c r="I107" s="239" t="s">
        <v>8495</v>
      </c>
      <c r="J107" s="239">
        <v>120</v>
      </c>
      <c r="K107" s="251"/>
    </row>
    <row r="108" spans="2:11" s="1" customFormat="1" ht="15" customHeight="1">
      <c r="B108" s="262"/>
      <c r="C108" s="239" t="s">
        <v>8498</v>
      </c>
      <c r="D108" s="239"/>
      <c r="E108" s="239"/>
      <c r="F108" s="260" t="s">
        <v>8499</v>
      </c>
      <c r="G108" s="239"/>
      <c r="H108" s="239" t="s">
        <v>8533</v>
      </c>
      <c r="I108" s="239" t="s">
        <v>8495</v>
      </c>
      <c r="J108" s="239">
        <v>50</v>
      </c>
      <c r="K108" s="251"/>
    </row>
    <row r="109" spans="2:11" s="1" customFormat="1" ht="15" customHeight="1">
      <c r="B109" s="262"/>
      <c r="C109" s="239" t="s">
        <v>8501</v>
      </c>
      <c r="D109" s="239"/>
      <c r="E109" s="239"/>
      <c r="F109" s="260" t="s">
        <v>8493</v>
      </c>
      <c r="G109" s="239"/>
      <c r="H109" s="239" t="s">
        <v>8533</v>
      </c>
      <c r="I109" s="239" t="s">
        <v>8503</v>
      </c>
      <c r="J109" s="239"/>
      <c r="K109" s="251"/>
    </row>
    <row r="110" spans="2:11" s="1" customFormat="1" ht="15" customHeight="1">
      <c r="B110" s="262"/>
      <c r="C110" s="239" t="s">
        <v>8512</v>
      </c>
      <c r="D110" s="239"/>
      <c r="E110" s="239"/>
      <c r="F110" s="260" t="s">
        <v>8499</v>
      </c>
      <c r="G110" s="239"/>
      <c r="H110" s="239" t="s">
        <v>8533</v>
      </c>
      <c r="I110" s="239" t="s">
        <v>8495</v>
      </c>
      <c r="J110" s="239">
        <v>50</v>
      </c>
      <c r="K110" s="251"/>
    </row>
    <row r="111" spans="2:11" s="1" customFormat="1" ht="15" customHeight="1">
      <c r="B111" s="262"/>
      <c r="C111" s="239" t="s">
        <v>8520</v>
      </c>
      <c r="D111" s="239"/>
      <c r="E111" s="239"/>
      <c r="F111" s="260" t="s">
        <v>8499</v>
      </c>
      <c r="G111" s="239"/>
      <c r="H111" s="239" t="s">
        <v>8533</v>
      </c>
      <c r="I111" s="239" t="s">
        <v>8495</v>
      </c>
      <c r="J111" s="239">
        <v>50</v>
      </c>
      <c r="K111" s="251"/>
    </row>
    <row r="112" spans="2:11" s="1" customFormat="1" ht="15" customHeight="1">
      <c r="B112" s="262"/>
      <c r="C112" s="239" t="s">
        <v>8518</v>
      </c>
      <c r="D112" s="239"/>
      <c r="E112" s="239"/>
      <c r="F112" s="260" t="s">
        <v>8499</v>
      </c>
      <c r="G112" s="239"/>
      <c r="H112" s="239" t="s">
        <v>8533</v>
      </c>
      <c r="I112" s="239" t="s">
        <v>8495</v>
      </c>
      <c r="J112" s="239">
        <v>50</v>
      </c>
      <c r="K112" s="251"/>
    </row>
    <row r="113" spans="2:11" s="1" customFormat="1" ht="15" customHeight="1">
      <c r="B113" s="262"/>
      <c r="C113" s="239" t="s">
        <v>53</v>
      </c>
      <c r="D113" s="239"/>
      <c r="E113" s="239"/>
      <c r="F113" s="260" t="s">
        <v>8493</v>
      </c>
      <c r="G113" s="239"/>
      <c r="H113" s="239" t="s">
        <v>8534</v>
      </c>
      <c r="I113" s="239" t="s">
        <v>8495</v>
      </c>
      <c r="J113" s="239">
        <v>20</v>
      </c>
      <c r="K113" s="251"/>
    </row>
    <row r="114" spans="2:11" s="1" customFormat="1" ht="15" customHeight="1">
      <c r="B114" s="262"/>
      <c r="C114" s="239" t="s">
        <v>8535</v>
      </c>
      <c r="D114" s="239"/>
      <c r="E114" s="239"/>
      <c r="F114" s="260" t="s">
        <v>8493</v>
      </c>
      <c r="G114" s="239"/>
      <c r="H114" s="239" t="s">
        <v>8536</v>
      </c>
      <c r="I114" s="239" t="s">
        <v>8495</v>
      </c>
      <c r="J114" s="239">
        <v>120</v>
      </c>
      <c r="K114" s="251"/>
    </row>
    <row r="115" spans="2:11" s="1" customFormat="1" ht="15" customHeight="1">
      <c r="B115" s="262"/>
      <c r="C115" s="239" t="s">
        <v>38</v>
      </c>
      <c r="D115" s="239"/>
      <c r="E115" s="239"/>
      <c r="F115" s="260" t="s">
        <v>8493</v>
      </c>
      <c r="G115" s="239"/>
      <c r="H115" s="239" t="s">
        <v>8537</v>
      </c>
      <c r="I115" s="239" t="s">
        <v>8528</v>
      </c>
      <c r="J115" s="239"/>
      <c r="K115" s="251"/>
    </row>
    <row r="116" spans="2:11" s="1" customFormat="1" ht="15" customHeight="1">
      <c r="B116" s="262"/>
      <c r="C116" s="239" t="s">
        <v>48</v>
      </c>
      <c r="D116" s="239"/>
      <c r="E116" s="239"/>
      <c r="F116" s="260" t="s">
        <v>8493</v>
      </c>
      <c r="G116" s="239"/>
      <c r="H116" s="239" t="s">
        <v>8538</v>
      </c>
      <c r="I116" s="239" t="s">
        <v>8528</v>
      </c>
      <c r="J116" s="239"/>
      <c r="K116" s="251"/>
    </row>
    <row r="117" spans="2:11" s="1" customFormat="1" ht="15" customHeight="1">
      <c r="B117" s="262"/>
      <c r="C117" s="239" t="s">
        <v>57</v>
      </c>
      <c r="D117" s="239"/>
      <c r="E117" s="239"/>
      <c r="F117" s="260" t="s">
        <v>8493</v>
      </c>
      <c r="G117" s="239"/>
      <c r="H117" s="239" t="s">
        <v>8539</v>
      </c>
      <c r="I117" s="239" t="s">
        <v>8540</v>
      </c>
      <c r="J117" s="239"/>
      <c r="K117" s="251"/>
    </row>
    <row r="118" spans="2:11" s="1" customFormat="1" ht="15" customHeight="1">
      <c r="B118" s="265"/>
      <c r="C118" s="271"/>
      <c r="D118" s="271"/>
      <c r="E118" s="271"/>
      <c r="F118" s="271"/>
      <c r="G118" s="271"/>
      <c r="H118" s="271"/>
      <c r="I118" s="271"/>
      <c r="J118" s="271"/>
      <c r="K118" s="267"/>
    </row>
    <row r="119" spans="2:11" s="1" customFormat="1" ht="18.75" customHeight="1">
      <c r="B119" s="272"/>
      <c r="C119" s="273"/>
      <c r="D119" s="273"/>
      <c r="E119" s="273"/>
      <c r="F119" s="274"/>
      <c r="G119" s="273"/>
      <c r="H119" s="273"/>
      <c r="I119" s="273"/>
      <c r="J119" s="273"/>
      <c r="K119" s="272"/>
    </row>
    <row r="120" spans="2:11" s="1" customFormat="1" ht="18.75" customHeight="1">
      <c r="B120" s="246"/>
      <c r="C120" s="246"/>
      <c r="D120" s="246"/>
      <c r="E120" s="246"/>
      <c r="F120" s="246"/>
      <c r="G120" s="246"/>
      <c r="H120" s="246"/>
      <c r="I120" s="246"/>
      <c r="J120" s="246"/>
      <c r="K120" s="246"/>
    </row>
    <row r="121" spans="2:11" s="1" customFormat="1" ht="7.5" customHeight="1">
      <c r="B121" s="275"/>
      <c r="C121" s="276"/>
      <c r="D121" s="276"/>
      <c r="E121" s="276"/>
      <c r="F121" s="276"/>
      <c r="G121" s="276"/>
      <c r="H121" s="276"/>
      <c r="I121" s="276"/>
      <c r="J121" s="276"/>
      <c r="K121" s="277"/>
    </row>
    <row r="122" spans="2:11" s="1" customFormat="1" ht="45" customHeight="1">
      <c r="B122" s="278"/>
      <c r="C122" s="357" t="s">
        <v>8541</v>
      </c>
      <c r="D122" s="357"/>
      <c r="E122" s="357"/>
      <c r="F122" s="357"/>
      <c r="G122" s="357"/>
      <c r="H122" s="357"/>
      <c r="I122" s="357"/>
      <c r="J122" s="357"/>
      <c r="K122" s="279"/>
    </row>
    <row r="123" spans="2:11" s="1" customFormat="1" ht="17.25" customHeight="1">
      <c r="B123" s="280"/>
      <c r="C123" s="252" t="s">
        <v>8487</v>
      </c>
      <c r="D123" s="252"/>
      <c r="E123" s="252"/>
      <c r="F123" s="252" t="s">
        <v>8488</v>
      </c>
      <c r="G123" s="253"/>
      <c r="H123" s="252" t="s">
        <v>54</v>
      </c>
      <c r="I123" s="252" t="s">
        <v>57</v>
      </c>
      <c r="J123" s="252" t="s">
        <v>8489</v>
      </c>
      <c r="K123" s="281"/>
    </row>
    <row r="124" spans="2:11" s="1" customFormat="1" ht="17.25" customHeight="1">
      <c r="B124" s="280"/>
      <c r="C124" s="254" t="s">
        <v>8490</v>
      </c>
      <c r="D124" s="254"/>
      <c r="E124" s="254"/>
      <c r="F124" s="255" t="s">
        <v>8491</v>
      </c>
      <c r="G124" s="256"/>
      <c r="H124" s="254"/>
      <c r="I124" s="254"/>
      <c r="J124" s="254" t="s">
        <v>8492</v>
      </c>
      <c r="K124" s="281"/>
    </row>
    <row r="125" spans="2:11" s="1" customFormat="1" ht="5.25" customHeight="1">
      <c r="B125" s="282"/>
      <c r="C125" s="257"/>
      <c r="D125" s="257"/>
      <c r="E125" s="257"/>
      <c r="F125" s="257"/>
      <c r="G125" s="283"/>
      <c r="H125" s="257"/>
      <c r="I125" s="257"/>
      <c r="J125" s="257"/>
      <c r="K125" s="284"/>
    </row>
    <row r="126" spans="2:11" s="1" customFormat="1" ht="15" customHeight="1">
      <c r="B126" s="282"/>
      <c r="C126" s="239" t="s">
        <v>8496</v>
      </c>
      <c r="D126" s="259"/>
      <c r="E126" s="259"/>
      <c r="F126" s="260" t="s">
        <v>8493</v>
      </c>
      <c r="G126" s="239"/>
      <c r="H126" s="239" t="s">
        <v>8533</v>
      </c>
      <c r="I126" s="239" t="s">
        <v>8495</v>
      </c>
      <c r="J126" s="239">
        <v>120</v>
      </c>
      <c r="K126" s="285"/>
    </row>
    <row r="127" spans="2:11" s="1" customFormat="1" ht="15" customHeight="1">
      <c r="B127" s="282"/>
      <c r="C127" s="239" t="s">
        <v>8542</v>
      </c>
      <c r="D127" s="239"/>
      <c r="E127" s="239"/>
      <c r="F127" s="260" t="s">
        <v>8493</v>
      </c>
      <c r="G127" s="239"/>
      <c r="H127" s="239" t="s">
        <v>8543</v>
      </c>
      <c r="I127" s="239" t="s">
        <v>8495</v>
      </c>
      <c r="J127" s="239" t="s">
        <v>8544</v>
      </c>
      <c r="K127" s="285"/>
    </row>
    <row r="128" spans="2:11" s="1" customFormat="1" ht="15" customHeight="1">
      <c r="B128" s="282"/>
      <c r="C128" s="239" t="s">
        <v>85</v>
      </c>
      <c r="D128" s="239"/>
      <c r="E128" s="239"/>
      <c r="F128" s="260" t="s">
        <v>8493</v>
      </c>
      <c r="G128" s="239"/>
      <c r="H128" s="239" t="s">
        <v>8545</v>
      </c>
      <c r="I128" s="239" t="s">
        <v>8495</v>
      </c>
      <c r="J128" s="239" t="s">
        <v>8544</v>
      </c>
      <c r="K128" s="285"/>
    </row>
    <row r="129" spans="2:11" s="1" customFormat="1" ht="15" customHeight="1">
      <c r="B129" s="282"/>
      <c r="C129" s="239" t="s">
        <v>8504</v>
      </c>
      <c r="D129" s="239"/>
      <c r="E129" s="239"/>
      <c r="F129" s="260" t="s">
        <v>8499</v>
      </c>
      <c r="G129" s="239"/>
      <c r="H129" s="239" t="s">
        <v>8505</v>
      </c>
      <c r="I129" s="239" t="s">
        <v>8495</v>
      </c>
      <c r="J129" s="239">
        <v>15</v>
      </c>
      <c r="K129" s="285"/>
    </row>
    <row r="130" spans="2:11" s="1" customFormat="1" ht="15" customHeight="1">
      <c r="B130" s="282"/>
      <c r="C130" s="263" t="s">
        <v>8506</v>
      </c>
      <c r="D130" s="263"/>
      <c r="E130" s="263"/>
      <c r="F130" s="264" t="s">
        <v>8499</v>
      </c>
      <c r="G130" s="263"/>
      <c r="H130" s="263" t="s">
        <v>8507</v>
      </c>
      <c r="I130" s="263" t="s">
        <v>8495</v>
      </c>
      <c r="J130" s="263">
        <v>15</v>
      </c>
      <c r="K130" s="285"/>
    </row>
    <row r="131" spans="2:11" s="1" customFormat="1" ht="15" customHeight="1">
      <c r="B131" s="282"/>
      <c r="C131" s="263" t="s">
        <v>8508</v>
      </c>
      <c r="D131" s="263"/>
      <c r="E131" s="263"/>
      <c r="F131" s="264" t="s">
        <v>8499</v>
      </c>
      <c r="G131" s="263"/>
      <c r="H131" s="263" t="s">
        <v>8509</v>
      </c>
      <c r="I131" s="263" t="s">
        <v>8495</v>
      </c>
      <c r="J131" s="263">
        <v>20</v>
      </c>
      <c r="K131" s="285"/>
    </row>
    <row r="132" spans="2:11" s="1" customFormat="1" ht="15" customHeight="1">
      <c r="B132" s="282"/>
      <c r="C132" s="263" t="s">
        <v>8510</v>
      </c>
      <c r="D132" s="263"/>
      <c r="E132" s="263"/>
      <c r="F132" s="264" t="s">
        <v>8499</v>
      </c>
      <c r="G132" s="263"/>
      <c r="H132" s="263" t="s">
        <v>8511</v>
      </c>
      <c r="I132" s="263" t="s">
        <v>8495</v>
      </c>
      <c r="J132" s="263">
        <v>20</v>
      </c>
      <c r="K132" s="285"/>
    </row>
    <row r="133" spans="2:11" s="1" customFormat="1" ht="15" customHeight="1">
      <c r="B133" s="282"/>
      <c r="C133" s="239" t="s">
        <v>8498</v>
      </c>
      <c r="D133" s="239"/>
      <c r="E133" s="239"/>
      <c r="F133" s="260" t="s">
        <v>8499</v>
      </c>
      <c r="G133" s="239"/>
      <c r="H133" s="239" t="s">
        <v>8533</v>
      </c>
      <c r="I133" s="239" t="s">
        <v>8495</v>
      </c>
      <c r="J133" s="239">
        <v>50</v>
      </c>
      <c r="K133" s="285"/>
    </row>
    <row r="134" spans="2:11" s="1" customFormat="1" ht="15" customHeight="1">
      <c r="B134" s="282"/>
      <c r="C134" s="239" t="s">
        <v>8512</v>
      </c>
      <c r="D134" s="239"/>
      <c r="E134" s="239"/>
      <c r="F134" s="260" t="s">
        <v>8499</v>
      </c>
      <c r="G134" s="239"/>
      <c r="H134" s="239" t="s">
        <v>8533</v>
      </c>
      <c r="I134" s="239" t="s">
        <v>8495</v>
      </c>
      <c r="J134" s="239">
        <v>50</v>
      </c>
      <c r="K134" s="285"/>
    </row>
    <row r="135" spans="2:11" s="1" customFormat="1" ht="15" customHeight="1">
      <c r="B135" s="282"/>
      <c r="C135" s="239" t="s">
        <v>8518</v>
      </c>
      <c r="D135" s="239"/>
      <c r="E135" s="239"/>
      <c r="F135" s="260" t="s">
        <v>8499</v>
      </c>
      <c r="G135" s="239"/>
      <c r="H135" s="239" t="s">
        <v>8533</v>
      </c>
      <c r="I135" s="239" t="s">
        <v>8495</v>
      </c>
      <c r="J135" s="239">
        <v>50</v>
      </c>
      <c r="K135" s="285"/>
    </row>
    <row r="136" spans="2:11" s="1" customFormat="1" ht="15" customHeight="1">
      <c r="B136" s="282"/>
      <c r="C136" s="239" t="s">
        <v>8520</v>
      </c>
      <c r="D136" s="239"/>
      <c r="E136" s="239"/>
      <c r="F136" s="260" t="s">
        <v>8499</v>
      </c>
      <c r="G136" s="239"/>
      <c r="H136" s="239" t="s">
        <v>8533</v>
      </c>
      <c r="I136" s="239" t="s">
        <v>8495</v>
      </c>
      <c r="J136" s="239">
        <v>50</v>
      </c>
      <c r="K136" s="285"/>
    </row>
    <row r="137" spans="2:11" s="1" customFormat="1" ht="15" customHeight="1">
      <c r="B137" s="282"/>
      <c r="C137" s="239" t="s">
        <v>8521</v>
      </c>
      <c r="D137" s="239"/>
      <c r="E137" s="239"/>
      <c r="F137" s="260" t="s">
        <v>8499</v>
      </c>
      <c r="G137" s="239"/>
      <c r="H137" s="239" t="s">
        <v>8546</v>
      </c>
      <c r="I137" s="239" t="s">
        <v>8495</v>
      </c>
      <c r="J137" s="239">
        <v>255</v>
      </c>
      <c r="K137" s="285"/>
    </row>
    <row r="138" spans="2:11" s="1" customFormat="1" ht="15" customHeight="1">
      <c r="B138" s="282"/>
      <c r="C138" s="239" t="s">
        <v>8523</v>
      </c>
      <c r="D138" s="239"/>
      <c r="E138" s="239"/>
      <c r="F138" s="260" t="s">
        <v>8493</v>
      </c>
      <c r="G138" s="239"/>
      <c r="H138" s="239" t="s">
        <v>8547</v>
      </c>
      <c r="I138" s="239" t="s">
        <v>8525</v>
      </c>
      <c r="J138" s="239"/>
      <c r="K138" s="285"/>
    </row>
    <row r="139" spans="2:11" s="1" customFormat="1" ht="15" customHeight="1">
      <c r="B139" s="282"/>
      <c r="C139" s="239" t="s">
        <v>8526</v>
      </c>
      <c r="D139" s="239"/>
      <c r="E139" s="239"/>
      <c r="F139" s="260" t="s">
        <v>8493</v>
      </c>
      <c r="G139" s="239"/>
      <c r="H139" s="239" t="s">
        <v>8548</v>
      </c>
      <c r="I139" s="239" t="s">
        <v>8528</v>
      </c>
      <c r="J139" s="239"/>
      <c r="K139" s="285"/>
    </row>
    <row r="140" spans="2:11" s="1" customFormat="1" ht="15" customHeight="1">
      <c r="B140" s="282"/>
      <c r="C140" s="239" t="s">
        <v>8529</v>
      </c>
      <c r="D140" s="239"/>
      <c r="E140" s="239"/>
      <c r="F140" s="260" t="s">
        <v>8493</v>
      </c>
      <c r="G140" s="239"/>
      <c r="H140" s="239" t="s">
        <v>8529</v>
      </c>
      <c r="I140" s="239" t="s">
        <v>8528</v>
      </c>
      <c r="J140" s="239"/>
      <c r="K140" s="285"/>
    </row>
    <row r="141" spans="2:11" s="1" customFormat="1" ht="15" customHeight="1">
      <c r="B141" s="282"/>
      <c r="C141" s="239" t="s">
        <v>38</v>
      </c>
      <c r="D141" s="239"/>
      <c r="E141" s="239"/>
      <c r="F141" s="260" t="s">
        <v>8493</v>
      </c>
      <c r="G141" s="239"/>
      <c r="H141" s="239" t="s">
        <v>8549</v>
      </c>
      <c r="I141" s="239" t="s">
        <v>8528</v>
      </c>
      <c r="J141" s="239"/>
      <c r="K141" s="285"/>
    </row>
    <row r="142" spans="2:11" s="1" customFormat="1" ht="15" customHeight="1">
      <c r="B142" s="282"/>
      <c r="C142" s="239" t="s">
        <v>8550</v>
      </c>
      <c r="D142" s="239"/>
      <c r="E142" s="239"/>
      <c r="F142" s="260" t="s">
        <v>8493</v>
      </c>
      <c r="G142" s="239"/>
      <c r="H142" s="239" t="s">
        <v>8551</v>
      </c>
      <c r="I142" s="239" t="s">
        <v>8528</v>
      </c>
      <c r="J142" s="239"/>
      <c r="K142" s="285"/>
    </row>
    <row r="143" spans="2:11" s="1" customFormat="1" ht="15" customHeight="1">
      <c r="B143" s="286"/>
      <c r="C143" s="287"/>
      <c r="D143" s="287"/>
      <c r="E143" s="287"/>
      <c r="F143" s="287"/>
      <c r="G143" s="287"/>
      <c r="H143" s="287"/>
      <c r="I143" s="287"/>
      <c r="J143" s="287"/>
      <c r="K143" s="288"/>
    </row>
    <row r="144" spans="2:11" s="1" customFormat="1" ht="18.75" customHeight="1">
      <c r="B144" s="273"/>
      <c r="C144" s="273"/>
      <c r="D144" s="273"/>
      <c r="E144" s="273"/>
      <c r="F144" s="274"/>
      <c r="G144" s="273"/>
      <c r="H144" s="273"/>
      <c r="I144" s="273"/>
      <c r="J144" s="273"/>
      <c r="K144" s="273"/>
    </row>
    <row r="145" spans="2:11" s="1" customFormat="1" ht="18.75" customHeight="1">
      <c r="B145" s="246"/>
      <c r="C145" s="246"/>
      <c r="D145" s="246"/>
      <c r="E145" s="246"/>
      <c r="F145" s="246"/>
      <c r="G145" s="246"/>
      <c r="H145" s="246"/>
      <c r="I145" s="246"/>
      <c r="J145" s="246"/>
      <c r="K145" s="246"/>
    </row>
    <row r="146" spans="2:11" s="1" customFormat="1" ht="7.5" customHeight="1">
      <c r="B146" s="247"/>
      <c r="C146" s="248"/>
      <c r="D146" s="248"/>
      <c r="E146" s="248"/>
      <c r="F146" s="248"/>
      <c r="G146" s="248"/>
      <c r="H146" s="248"/>
      <c r="I146" s="248"/>
      <c r="J146" s="248"/>
      <c r="K146" s="249"/>
    </row>
    <row r="147" spans="2:11" s="1" customFormat="1" ht="45" customHeight="1">
      <c r="B147" s="250"/>
      <c r="C147" s="359" t="s">
        <v>8552</v>
      </c>
      <c r="D147" s="359"/>
      <c r="E147" s="359"/>
      <c r="F147" s="359"/>
      <c r="G147" s="359"/>
      <c r="H147" s="359"/>
      <c r="I147" s="359"/>
      <c r="J147" s="359"/>
      <c r="K147" s="251"/>
    </row>
    <row r="148" spans="2:11" s="1" customFormat="1" ht="17.25" customHeight="1">
      <c r="B148" s="250"/>
      <c r="C148" s="252" t="s">
        <v>8487</v>
      </c>
      <c r="D148" s="252"/>
      <c r="E148" s="252"/>
      <c r="F148" s="252" t="s">
        <v>8488</v>
      </c>
      <c r="G148" s="253"/>
      <c r="H148" s="252" t="s">
        <v>54</v>
      </c>
      <c r="I148" s="252" t="s">
        <v>57</v>
      </c>
      <c r="J148" s="252" t="s">
        <v>8489</v>
      </c>
      <c r="K148" s="251"/>
    </row>
    <row r="149" spans="2:11" s="1" customFormat="1" ht="17.25" customHeight="1">
      <c r="B149" s="250"/>
      <c r="C149" s="254" t="s">
        <v>8490</v>
      </c>
      <c r="D149" s="254"/>
      <c r="E149" s="254"/>
      <c r="F149" s="255" t="s">
        <v>8491</v>
      </c>
      <c r="G149" s="256"/>
      <c r="H149" s="254"/>
      <c r="I149" s="254"/>
      <c r="J149" s="254" t="s">
        <v>8492</v>
      </c>
      <c r="K149" s="251"/>
    </row>
    <row r="150" spans="2:11" s="1" customFormat="1" ht="5.25" customHeight="1">
      <c r="B150" s="262"/>
      <c r="C150" s="257"/>
      <c r="D150" s="257"/>
      <c r="E150" s="257"/>
      <c r="F150" s="257"/>
      <c r="G150" s="258"/>
      <c r="H150" s="257"/>
      <c r="I150" s="257"/>
      <c r="J150" s="257"/>
      <c r="K150" s="285"/>
    </row>
    <row r="151" spans="2:11" s="1" customFormat="1" ht="15" customHeight="1">
      <c r="B151" s="262"/>
      <c r="C151" s="289" t="s">
        <v>8496</v>
      </c>
      <c r="D151" s="239"/>
      <c r="E151" s="239"/>
      <c r="F151" s="290" t="s">
        <v>8493</v>
      </c>
      <c r="G151" s="239"/>
      <c r="H151" s="289" t="s">
        <v>8533</v>
      </c>
      <c r="I151" s="289" t="s">
        <v>8495</v>
      </c>
      <c r="J151" s="289">
        <v>120</v>
      </c>
      <c r="K151" s="285"/>
    </row>
    <row r="152" spans="2:11" s="1" customFormat="1" ht="15" customHeight="1">
      <c r="B152" s="262"/>
      <c r="C152" s="289" t="s">
        <v>8542</v>
      </c>
      <c r="D152" s="239"/>
      <c r="E152" s="239"/>
      <c r="F152" s="290" t="s">
        <v>8493</v>
      </c>
      <c r="G152" s="239"/>
      <c r="H152" s="289" t="s">
        <v>8553</v>
      </c>
      <c r="I152" s="289" t="s">
        <v>8495</v>
      </c>
      <c r="J152" s="289" t="s">
        <v>8544</v>
      </c>
      <c r="K152" s="285"/>
    </row>
    <row r="153" spans="2:11" s="1" customFormat="1" ht="15" customHeight="1">
      <c r="B153" s="262"/>
      <c r="C153" s="289" t="s">
        <v>85</v>
      </c>
      <c r="D153" s="239"/>
      <c r="E153" s="239"/>
      <c r="F153" s="290" t="s">
        <v>8493</v>
      </c>
      <c r="G153" s="239"/>
      <c r="H153" s="289" t="s">
        <v>8554</v>
      </c>
      <c r="I153" s="289" t="s">
        <v>8495</v>
      </c>
      <c r="J153" s="289" t="s">
        <v>8544</v>
      </c>
      <c r="K153" s="285"/>
    </row>
    <row r="154" spans="2:11" s="1" customFormat="1" ht="15" customHeight="1">
      <c r="B154" s="262"/>
      <c r="C154" s="289" t="s">
        <v>8498</v>
      </c>
      <c r="D154" s="239"/>
      <c r="E154" s="239"/>
      <c r="F154" s="290" t="s">
        <v>8499</v>
      </c>
      <c r="G154" s="239"/>
      <c r="H154" s="289" t="s">
        <v>8533</v>
      </c>
      <c r="I154" s="289" t="s">
        <v>8495</v>
      </c>
      <c r="J154" s="289">
        <v>50</v>
      </c>
      <c r="K154" s="285"/>
    </row>
    <row r="155" spans="2:11" s="1" customFormat="1" ht="15" customHeight="1">
      <c r="B155" s="262"/>
      <c r="C155" s="289" t="s">
        <v>8501</v>
      </c>
      <c r="D155" s="239"/>
      <c r="E155" s="239"/>
      <c r="F155" s="290" t="s">
        <v>8493</v>
      </c>
      <c r="G155" s="239"/>
      <c r="H155" s="289" t="s">
        <v>8533</v>
      </c>
      <c r="I155" s="289" t="s">
        <v>8503</v>
      </c>
      <c r="J155" s="289"/>
      <c r="K155" s="285"/>
    </row>
    <row r="156" spans="2:11" s="1" customFormat="1" ht="15" customHeight="1">
      <c r="B156" s="262"/>
      <c r="C156" s="289" t="s">
        <v>8512</v>
      </c>
      <c r="D156" s="239"/>
      <c r="E156" s="239"/>
      <c r="F156" s="290" t="s">
        <v>8499</v>
      </c>
      <c r="G156" s="239"/>
      <c r="H156" s="289" t="s">
        <v>8533</v>
      </c>
      <c r="I156" s="289" t="s">
        <v>8495</v>
      </c>
      <c r="J156" s="289">
        <v>50</v>
      </c>
      <c r="K156" s="285"/>
    </row>
    <row r="157" spans="2:11" s="1" customFormat="1" ht="15" customHeight="1">
      <c r="B157" s="262"/>
      <c r="C157" s="289" t="s">
        <v>8520</v>
      </c>
      <c r="D157" s="239"/>
      <c r="E157" s="239"/>
      <c r="F157" s="290" t="s">
        <v>8499</v>
      </c>
      <c r="G157" s="239"/>
      <c r="H157" s="289" t="s">
        <v>8533</v>
      </c>
      <c r="I157" s="289" t="s">
        <v>8495</v>
      </c>
      <c r="J157" s="289">
        <v>50</v>
      </c>
      <c r="K157" s="285"/>
    </row>
    <row r="158" spans="2:11" s="1" customFormat="1" ht="15" customHeight="1">
      <c r="B158" s="262"/>
      <c r="C158" s="289" t="s">
        <v>8518</v>
      </c>
      <c r="D158" s="239"/>
      <c r="E158" s="239"/>
      <c r="F158" s="290" t="s">
        <v>8499</v>
      </c>
      <c r="G158" s="239"/>
      <c r="H158" s="289" t="s">
        <v>8533</v>
      </c>
      <c r="I158" s="289" t="s">
        <v>8495</v>
      </c>
      <c r="J158" s="289">
        <v>50</v>
      </c>
      <c r="K158" s="285"/>
    </row>
    <row r="159" spans="2:11" s="1" customFormat="1" ht="15" customHeight="1">
      <c r="B159" s="262"/>
      <c r="C159" s="289" t="s">
        <v>142</v>
      </c>
      <c r="D159" s="239"/>
      <c r="E159" s="239"/>
      <c r="F159" s="290" t="s">
        <v>8493</v>
      </c>
      <c r="G159" s="239"/>
      <c r="H159" s="289" t="s">
        <v>8555</v>
      </c>
      <c r="I159" s="289" t="s">
        <v>8495</v>
      </c>
      <c r="J159" s="289" t="s">
        <v>8556</v>
      </c>
      <c r="K159" s="285"/>
    </row>
    <row r="160" spans="2:11" s="1" customFormat="1" ht="15" customHeight="1">
      <c r="B160" s="262"/>
      <c r="C160" s="289" t="s">
        <v>8557</v>
      </c>
      <c r="D160" s="239"/>
      <c r="E160" s="239"/>
      <c r="F160" s="290" t="s">
        <v>8493</v>
      </c>
      <c r="G160" s="239"/>
      <c r="H160" s="289" t="s">
        <v>8558</v>
      </c>
      <c r="I160" s="289" t="s">
        <v>8528</v>
      </c>
      <c r="J160" s="289"/>
      <c r="K160" s="285"/>
    </row>
    <row r="161" spans="2:11" s="1" customFormat="1" ht="15" customHeight="1">
      <c r="B161" s="291"/>
      <c r="C161" s="271"/>
      <c r="D161" s="271"/>
      <c r="E161" s="271"/>
      <c r="F161" s="271"/>
      <c r="G161" s="271"/>
      <c r="H161" s="271"/>
      <c r="I161" s="271"/>
      <c r="J161" s="271"/>
      <c r="K161" s="292"/>
    </row>
    <row r="162" spans="2:11" s="1" customFormat="1" ht="18.75" customHeight="1">
      <c r="B162" s="273"/>
      <c r="C162" s="283"/>
      <c r="D162" s="283"/>
      <c r="E162" s="283"/>
      <c r="F162" s="293"/>
      <c r="G162" s="283"/>
      <c r="H162" s="283"/>
      <c r="I162" s="283"/>
      <c r="J162" s="283"/>
      <c r="K162" s="273"/>
    </row>
    <row r="163" spans="2:11" s="1" customFormat="1" ht="18.75" customHeight="1">
      <c r="B163" s="246"/>
      <c r="C163" s="246"/>
      <c r="D163" s="246"/>
      <c r="E163" s="246"/>
      <c r="F163" s="246"/>
      <c r="G163" s="246"/>
      <c r="H163" s="246"/>
      <c r="I163" s="246"/>
      <c r="J163" s="246"/>
      <c r="K163" s="246"/>
    </row>
    <row r="164" spans="2:11" s="1" customFormat="1" ht="7.5" customHeight="1">
      <c r="B164" s="228"/>
      <c r="C164" s="229"/>
      <c r="D164" s="229"/>
      <c r="E164" s="229"/>
      <c r="F164" s="229"/>
      <c r="G164" s="229"/>
      <c r="H164" s="229"/>
      <c r="I164" s="229"/>
      <c r="J164" s="229"/>
      <c r="K164" s="230"/>
    </row>
    <row r="165" spans="2:11" s="1" customFormat="1" ht="45" customHeight="1">
      <c r="B165" s="231"/>
      <c r="C165" s="357" t="s">
        <v>8559</v>
      </c>
      <c r="D165" s="357"/>
      <c r="E165" s="357"/>
      <c r="F165" s="357"/>
      <c r="G165" s="357"/>
      <c r="H165" s="357"/>
      <c r="I165" s="357"/>
      <c r="J165" s="357"/>
      <c r="K165" s="232"/>
    </row>
    <row r="166" spans="2:11" s="1" customFormat="1" ht="17.25" customHeight="1">
      <c r="B166" s="231"/>
      <c r="C166" s="252" t="s">
        <v>8487</v>
      </c>
      <c r="D166" s="252"/>
      <c r="E166" s="252"/>
      <c r="F166" s="252" t="s">
        <v>8488</v>
      </c>
      <c r="G166" s="294"/>
      <c r="H166" s="295" t="s">
        <v>54</v>
      </c>
      <c r="I166" s="295" t="s">
        <v>57</v>
      </c>
      <c r="J166" s="252" t="s">
        <v>8489</v>
      </c>
      <c r="K166" s="232"/>
    </row>
    <row r="167" spans="2:11" s="1" customFormat="1" ht="17.25" customHeight="1">
      <c r="B167" s="233"/>
      <c r="C167" s="254" t="s">
        <v>8490</v>
      </c>
      <c r="D167" s="254"/>
      <c r="E167" s="254"/>
      <c r="F167" s="255" t="s">
        <v>8491</v>
      </c>
      <c r="G167" s="296"/>
      <c r="H167" s="297"/>
      <c r="I167" s="297"/>
      <c r="J167" s="254" t="s">
        <v>8492</v>
      </c>
      <c r="K167" s="234"/>
    </row>
    <row r="168" spans="2:11" s="1" customFormat="1" ht="5.25" customHeight="1">
      <c r="B168" s="262"/>
      <c r="C168" s="257"/>
      <c r="D168" s="257"/>
      <c r="E168" s="257"/>
      <c r="F168" s="257"/>
      <c r="G168" s="258"/>
      <c r="H168" s="257"/>
      <c r="I168" s="257"/>
      <c r="J168" s="257"/>
      <c r="K168" s="285"/>
    </row>
    <row r="169" spans="2:11" s="1" customFormat="1" ht="15" customHeight="1">
      <c r="B169" s="262"/>
      <c r="C169" s="239" t="s">
        <v>8496</v>
      </c>
      <c r="D169" s="239"/>
      <c r="E169" s="239"/>
      <c r="F169" s="260" t="s">
        <v>8493</v>
      </c>
      <c r="G169" s="239"/>
      <c r="H169" s="239" t="s">
        <v>8533</v>
      </c>
      <c r="I169" s="239" t="s">
        <v>8495</v>
      </c>
      <c r="J169" s="239">
        <v>120</v>
      </c>
      <c r="K169" s="285"/>
    </row>
    <row r="170" spans="2:11" s="1" customFormat="1" ht="15" customHeight="1">
      <c r="B170" s="262"/>
      <c r="C170" s="239" t="s">
        <v>8542</v>
      </c>
      <c r="D170" s="239"/>
      <c r="E170" s="239"/>
      <c r="F170" s="260" t="s">
        <v>8493</v>
      </c>
      <c r="G170" s="239"/>
      <c r="H170" s="239" t="s">
        <v>8543</v>
      </c>
      <c r="I170" s="239" t="s">
        <v>8495</v>
      </c>
      <c r="J170" s="239" t="s">
        <v>8544</v>
      </c>
      <c r="K170" s="285"/>
    </row>
    <row r="171" spans="2:11" s="1" customFormat="1" ht="15" customHeight="1">
      <c r="B171" s="262"/>
      <c r="C171" s="239" t="s">
        <v>85</v>
      </c>
      <c r="D171" s="239"/>
      <c r="E171" s="239"/>
      <c r="F171" s="260" t="s">
        <v>8493</v>
      </c>
      <c r="G171" s="239"/>
      <c r="H171" s="239" t="s">
        <v>8560</v>
      </c>
      <c r="I171" s="239" t="s">
        <v>8495</v>
      </c>
      <c r="J171" s="239" t="s">
        <v>8544</v>
      </c>
      <c r="K171" s="285"/>
    </row>
    <row r="172" spans="2:11" s="1" customFormat="1" ht="15" customHeight="1">
      <c r="B172" s="262"/>
      <c r="C172" s="239" t="s">
        <v>8498</v>
      </c>
      <c r="D172" s="239"/>
      <c r="E172" s="239"/>
      <c r="F172" s="260" t="s">
        <v>8499</v>
      </c>
      <c r="G172" s="239"/>
      <c r="H172" s="239" t="s">
        <v>8560</v>
      </c>
      <c r="I172" s="239" t="s">
        <v>8495</v>
      </c>
      <c r="J172" s="239">
        <v>50</v>
      </c>
      <c r="K172" s="285"/>
    </row>
    <row r="173" spans="2:11" s="1" customFormat="1" ht="15" customHeight="1">
      <c r="B173" s="262"/>
      <c r="C173" s="239" t="s">
        <v>8501</v>
      </c>
      <c r="D173" s="239"/>
      <c r="E173" s="239"/>
      <c r="F173" s="260" t="s">
        <v>8493</v>
      </c>
      <c r="G173" s="239"/>
      <c r="H173" s="239" t="s">
        <v>8560</v>
      </c>
      <c r="I173" s="239" t="s">
        <v>8503</v>
      </c>
      <c r="J173" s="239"/>
      <c r="K173" s="285"/>
    </row>
    <row r="174" spans="2:11" s="1" customFormat="1" ht="15" customHeight="1">
      <c r="B174" s="262"/>
      <c r="C174" s="239" t="s">
        <v>8512</v>
      </c>
      <c r="D174" s="239"/>
      <c r="E174" s="239"/>
      <c r="F174" s="260" t="s">
        <v>8499</v>
      </c>
      <c r="G174" s="239"/>
      <c r="H174" s="239" t="s">
        <v>8560</v>
      </c>
      <c r="I174" s="239" t="s">
        <v>8495</v>
      </c>
      <c r="J174" s="239">
        <v>50</v>
      </c>
      <c r="K174" s="285"/>
    </row>
    <row r="175" spans="2:11" s="1" customFormat="1" ht="15" customHeight="1">
      <c r="B175" s="262"/>
      <c r="C175" s="239" t="s">
        <v>8520</v>
      </c>
      <c r="D175" s="239"/>
      <c r="E175" s="239"/>
      <c r="F175" s="260" t="s">
        <v>8499</v>
      </c>
      <c r="G175" s="239"/>
      <c r="H175" s="239" t="s">
        <v>8560</v>
      </c>
      <c r="I175" s="239" t="s">
        <v>8495</v>
      </c>
      <c r="J175" s="239">
        <v>50</v>
      </c>
      <c r="K175" s="285"/>
    </row>
    <row r="176" spans="2:11" s="1" customFormat="1" ht="15" customHeight="1">
      <c r="B176" s="262"/>
      <c r="C176" s="239" t="s">
        <v>8518</v>
      </c>
      <c r="D176" s="239"/>
      <c r="E176" s="239"/>
      <c r="F176" s="260" t="s">
        <v>8499</v>
      </c>
      <c r="G176" s="239"/>
      <c r="H176" s="239" t="s">
        <v>8560</v>
      </c>
      <c r="I176" s="239" t="s">
        <v>8495</v>
      </c>
      <c r="J176" s="239">
        <v>50</v>
      </c>
      <c r="K176" s="285"/>
    </row>
    <row r="177" spans="2:11" s="1" customFormat="1" ht="15" customHeight="1">
      <c r="B177" s="262"/>
      <c r="C177" s="239" t="s">
        <v>181</v>
      </c>
      <c r="D177" s="239"/>
      <c r="E177" s="239"/>
      <c r="F177" s="260" t="s">
        <v>8493</v>
      </c>
      <c r="G177" s="239"/>
      <c r="H177" s="239" t="s">
        <v>8561</v>
      </c>
      <c r="I177" s="239" t="s">
        <v>8562</v>
      </c>
      <c r="J177" s="239"/>
      <c r="K177" s="285"/>
    </row>
    <row r="178" spans="2:11" s="1" customFormat="1" ht="15" customHeight="1">
      <c r="B178" s="262"/>
      <c r="C178" s="239" t="s">
        <v>57</v>
      </c>
      <c r="D178" s="239"/>
      <c r="E178" s="239"/>
      <c r="F178" s="260" t="s">
        <v>8493</v>
      </c>
      <c r="G178" s="239"/>
      <c r="H178" s="239" t="s">
        <v>8563</v>
      </c>
      <c r="I178" s="239" t="s">
        <v>8564</v>
      </c>
      <c r="J178" s="239">
        <v>1</v>
      </c>
      <c r="K178" s="285"/>
    </row>
    <row r="179" spans="2:11" s="1" customFormat="1" ht="15" customHeight="1">
      <c r="B179" s="262"/>
      <c r="C179" s="239" t="s">
        <v>53</v>
      </c>
      <c r="D179" s="239"/>
      <c r="E179" s="239"/>
      <c r="F179" s="260" t="s">
        <v>8493</v>
      </c>
      <c r="G179" s="239"/>
      <c r="H179" s="239" t="s">
        <v>8565</v>
      </c>
      <c r="I179" s="239" t="s">
        <v>8495</v>
      </c>
      <c r="J179" s="239">
        <v>20</v>
      </c>
      <c r="K179" s="285"/>
    </row>
    <row r="180" spans="2:11" s="1" customFormat="1" ht="15" customHeight="1">
      <c r="B180" s="262"/>
      <c r="C180" s="239" t="s">
        <v>54</v>
      </c>
      <c r="D180" s="239"/>
      <c r="E180" s="239"/>
      <c r="F180" s="260" t="s">
        <v>8493</v>
      </c>
      <c r="G180" s="239"/>
      <c r="H180" s="239" t="s">
        <v>8566</v>
      </c>
      <c r="I180" s="239" t="s">
        <v>8495</v>
      </c>
      <c r="J180" s="239">
        <v>255</v>
      </c>
      <c r="K180" s="285"/>
    </row>
    <row r="181" spans="2:11" s="1" customFormat="1" ht="15" customHeight="1">
      <c r="B181" s="262"/>
      <c r="C181" s="239" t="s">
        <v>182</v>
      </c>
      <c r="D181" s="239"/>
      <c r="E181" s="239"/>
      <c r="F181" s="260" t="s">
        <v>8493</v>
      </c>
      <c r="G181" s="239"/>
      <c r="H181" s="239" t="s">
        <v>8457</v>
      </c>
      <c r="I181" s="239" t="s">
        <v>8495</v>
      </c>
      <c r="J181" s="239">
        <v>10</v>
      </c>
      <c r="K181" s="285"/>
    </row>
    <row r="182" spans="2:11" s="1" customFormat="1" ht="15" customHeight="1">
      <c r="B182" s="262"/>
      <c r="C182" s="239" t="s">
        <v>183</v>
      </c>
      <c r="D182" s="239"/>
      <c r="E182" s="239"/>
      <c r="F182" s="260" t="s">
        <v>8493</v>
      </c>
      <c r="G182" s="239"/>
      <c r="H182" s="239" t="s">
        <v>8567</v>
      </c>
      <c r="I182" s="239" t="s">
        <v>8528</v>
      </c>
      <c r="J182" s="239"/>
      <c r="K182" s="285"/>
    </row>
    <row r="183" spans="2:11" s="1" customFormat="1" ht="15" customHeight="1">
      <c r="B183" s="262"/>
      <c r="C183" s="239" t="s">
        <v>8568</v>
      </c>
      <c r="D183" s="239"/>
      <c r="E183" s="239"/>
      <c r="F183" s="260" t="s">
        <v>8493</v>
      </c>
      <c r="G183" s="239"/>
      <c r="H183" s="239" t="s">
        <v>8569</v>
      </c>
      <c r="I183" s="239" t="s">
        <v>8528</v>
      </c>
      <c r="J183" s="239"/>
      <c r="K183" s="285"/>
    </row>
    <row r="184" spans="2:11" s="1" customFormat="1" ht="15" customHeight="1">
      <c r="B184" s="262"/>
      <c r="C184" s="239" t="s">
        <v>8557</v>
      </c>
      <c r="D184" s="239"/>
      <c r="E184" s="239"/>
      <c r="F184" s="260" t="s">
        <v>8493</v>
      </c>
      <c r="G184" s="239"/>
      <c r="H184" s="239" t="s">
        <v>8570</v>
      </c>
      <c r="I184" s="239" t="s">
        <v>8528</v>
      </c>
      <c r="J184" s="239"/>
      <c r="K184" s="285"/>
    </row>
    <row r="185" spans="2:11" s="1" customFormat="1" ht="15" customHeight="1">
      <c r="B185" s="262"/>
      <c r="C185" s="239" t="s">
        <v>185</v>
      </c>
      <c r="D185" s="239"/>
      <c r="E185" s="239"/>
      <c r="F185" s="260" t="s">
        <v>8499</v>
      </c>
      <c r="G185" s="239"/>
      <c r="H185" s="239" t="s">
        <v>8571</v>
      </c>
      <c r="I185" s="239" t="s">
        <v>8495</v>
      </c>
      <c r="J185" s="239">
        <v>50</v>
      </c>
      <c r="K185" s="285"/>
    </row>
    <row r="186" spans="2:11" s="1" customFormat="1" ht="15" customHeight="1">
      <c r="B186" s="262"/>
      <c r="C186" s="239" t="s">
        <v>8572</v>
      </c>
      <c r="D186" s="239"/>
      <c r="E186" s="239"/>
      <c r="F186" s="260" t="s">
        <v>8499</v>
      </c>
      <c r="G186" s="239"/>
      <c r="H186" s="239" t="s">
        <v>8573</v>
      </c>
      <c r="I186" s="239" t="s">
        <v>8574</v>
      </c>
      <c r="J186" s="239"/>
      <c r="K186" s="285"/>
    </row>
    <row r="187" spans="2:11" s="1" customFormat="1" ht="15" customHeight="1">
      <c r="B187" s="262"/>
      <c r="C187" s="239" t="s">
        <v>8575</v>
      </c>
      <c r="D187" s="239"/>
      <c r="E187" s="239"/>
      <c r="F187" s="260" t="s">
        <v>8499</v>
      </c>
      <c r="G187" s="239"/>
      <c r="H187" s="239" t="s">
        <v>8576</v>
      </c>
      <c r="I187" s="239" t="s">
        <v>8574</v>
      </c>
      <c r="J187" s="239"/>
      <c r="K187" s="285"/>
    </row>
    <row r="188" spans="2:11" s="1" customFormat="1" ht="15" customHeight="1">
      <c r="B188" s="262"/>
      <c r="C188" s="239" t="s">
        <v>8577</v>
      </c>
      <c r="D188" s="239"/>
      <c r="E188" s="239"/>
      <c r="F188" s="260" t="s">
        <v>8499</v>
      </c>
      <c r="G188" s="239"/>
      <c r="H188" s="239" t="s">
        <v>8578</v>
      </c>
      <c r="I188" s="239" t="s">
        <v>8574</v>
      </c>
      <c r="J188" s="239"/>
      <c r="K188" s="285"/>
    </row>
    <row r="189" spans="2:11" s="1" customFormat="1" ht="15" customHeight="1">
      <c r="B189" s="262"/>
      <c r="C189" s="298" t="s">
        <v>8579</v>
      </c>
      <c r="D189" s="239"/>
      <c r="E189" s="239"/>
      <c r="F189" s="260" t="s">
        <v>8499</v>
      </c>
      <c r="G189" s="239"/>
      <c r="H189" s="239" t="s">
        <v>8580</v>
      </c>
      <c r="I189" s="239" t="s">
        <v>8581</v>
      </c>
      <c r="J189" s="299" t="s">
        <v>8582</v>
      </c>
      <c r="K189" s="285"/>
    </row>
    <row r="190" spans="2:11" s="1" customFormat="1" ht="15" customHeight="1">
      <c r="B190" s="262"/>
      <c r="C190" s="298" t="s">
        <v>42</v>
      </c>
      <c r="D190" s="239"/>
      <c r="E190" s="239"/>
      <c r="F190" s="260" t="s">
        <v>8493</v>
      </c>
      <c r="G190" s="239"/>
      <c r="H190" s="236" t="s">
        <v>8583</v>
      </c>
      <c r="I190" s="239" t="s">
        <v>8584</v>
      </c>
      <c r="J190" s="239"/>
      <c r="K190" s="285"/>
    </row>
    <row r="191" spans="2:11" s="1" customFormat="1" ht="15" customHeight="1">
      <c r="B191" s="262"/>
      <c r="C191" s="298" t="s">
        <v>8585</v>
      </c>
      <c r="D191" s="239"/>
      <c r="E191" s="239"/>
      <c r="F191" s="260" t="s">
        <v>8493</v>
      </c>
      <c r="G191" s="239"/>
      <c r="H191" s="239" t="s">
        <v>8586</v>
      </c>
      <c r="I191" s="239" t="s">
        <v>8528</v>
      </c>
      <c r="J191" s="239"/>
      <c r="K191" s="285"/>
    </row>
    <row r="192" spans="2:11" s="1" customFormat="1" ht="15" customHeight="1">
      <c r="B192" s="262"/>
      <c r="C192" s="298" t="s">
        <v>8587</v>
      </c>
      <c r="D192" s="239"/>
      <c r="E192" s="239"/>
      <c r="F192" s="260" t="s">
        <v>8493</v>
      </c>
      <c r="G192" s="239"/>
      <c r="H192" s="239" t="s">
        <v>8588</v>
      </c>
      <c r="I192" s="239" t="s">
        <v>8528</v>
      </c>
      <c r="J192" s="239"/>
      <c r="K192" s="285"/>
    </row>
    <row r="193" spans="2:11" s="1" customFormat="1" ht="15" customHeight="1">
      <c r="B193" s="262"/>
      <c r="C193" s="298" t="s">
        <v>8589</v>
      </c>
      <c r="D193" s="239"/>
      <c r="E193" s="239"/>
      <c r="F193" s="260" t="s">
        <v>8499</v>
      </c>
      <c r="G193" s="239"/>
      <c r="H193" s="239" t="s">
        <v>8590</v>
      </c>
      <c r="I193" s="239" t="s">
        <v>8528</v>
      </c>
      <c r="J193" s="239"/>
      <c r="K193" s="285"/>
    </row>
    <row r="194" spans="2:11" s="1" customFormat="1" ht="15" customHeight="1">
      <c r="B194" s="291"/>
      <c r="C194" s="300"/>
      <c r="D194" s="271"/>
      <c r="E194" s="271"/>
      <c r="F194" s="271"/>
      <c r="G194" s="271"/>
      <c r="H194" s="271"/>
      <c r="I194" s="271"/>
      <c r="J194" s="271"/>
      <c r="K194" s="292"/>
    </row>
    <row r="195" spans="2:11" s="1" customFormat="1" ht="18.75" customHeight="1">
      <c r="B195" s="273"/>
      <c r="C195" s="283"/>
      <c r="D195" s="283"/>
      <c r="E195" s="283"/>
      <c r="F195" s="293"/>
      <c r="G195" s="283"/>
      <c r="H195" s="283"/>
      <c r="I195" s="283"/>
      <c r="J195" s="283"/>
      <c r="K195" s="273"/>
    </row>
    <row r="196" spans="2:11" s="1" customFormat="1" ht="18.75" customHeight="1">
      <c r="B196" s="273"/>
      <c r="C196" s="283"/>
      <c r="D196" s="283"/>
      <c r="E196" s="283"/>
      <c r="F196" s="293"/>
      <c r="G196" s="283"/>
      <c r="H196" s="283"/>
      <c r="I196" s="283"/>
      <c r="J196" s="283"/>
      <c r="K196" s="273"/>
    </row>
    <row r="197" spans="2:11" s="1" customFormat="1" ht="18.75" customHeight="1">
      <c r="B197" s="246"/>
      <c r="C197" s="246"/>
      <c r="D197" s="246"/>
      <c r="E197" s="246"/>
      <c r="F197" s="246"/>
      <c r="G197" s="246"/>
      <c r="H197" s="246"/>
      <c r="I197" s="246"/>
      <c r="J197" s="246"/>
      <c r="K197" s="246"/>
    </row>
    <row r="198" spans="2:11" s="1" customFormat="1" ht="13.5">
      <c r="B198" s="228"/>
      <c r="C198" s="229"/>
      <c r="D198" s="229"/>
      <c r="E198" s="229"/>
      <c r="F198" s="229"/>
      <c r="G198" s="229"/>
      <c r="H198" s="229"/>
      <c r="I198" s="229"/>
      <c r="J198" s="229"/>
      <c r="K198" s="230"/>
    </row>
    <row r="199" spans="2:11" s="1" customFormat="1" ht="21">
      <c r="B199" s="231"/>
      <c r="C199" s="357" t="s">
        <v>8591</v>
      </c>
      <c r="D199" s="357"/>
      <c r="E199" s="357"/>
      <c r="F199" s="357"/>
      <c r="G199" s="357"/>
      <c r="H199" s="357"/>
      <c r="I199" s="357"/>
      <c r="J199" s="357"/>
      <c r="K199" s="232"/>
    </row>
    <row r="200" spans="2:11" s="1" customFormat="1" ht="25.5" customHeight="1">
      <c r="B200" s="231"/>
      <c r="C200" s="301" t="s">
        <v>8592</v>
      </c>
      <c r="D200" s="301"/>
      <c r="E200" s="301"/>
      <c r="F200" s="301" t="s">
        <v>8593</v>
      </c>
      <c r="G200" s="302"/>
      <c r="H200" s="363" t="s">
        <v>8594</v>
      </c>
      <c r="I200" s="363"/>
      <c r="J200" s="363"/>
      <c r="K200" s="232"/>
    </row>
    <row r="201" spans="2:11" s="1" customFormat="1" ht="5.25" customHeight="1">
      <c r="B201" s="262"/>
      <c r="C201" s="257"/>
      <c r="D201" s="257"/>
      <c r="E201" s="257"/>
      <c r="F201" s="257"/>
      <c r="G201" s="283"/>
      <c r="H201" s="257"/>
      <c r="I201" s="257"/>
      <c r="J201" s="257"/>
      <c r="K201" s="285"/>
    </row>
    <row r="202" spans="2:11" s="1" customFormat="1" ht="15" customHeight="1">
      <c r="B202" s="262"/>
      <c r="C202" s="239" t="s">
        <v>8584</v>
      </c>
      <c r="D202" s="239"/>
      <c r="E202" s="239"/>
      <c r="F202" s="260" t="s">
        <v>43</v>
      </c>
      <c r="G202" s="239"/>
      <c r="H202" s="362" t="s">
        <v>8595</v>
      </c>
      <c r="I202" s="362"/>
      <c r="J202" s="362"/>
      <c r="K202" s="285"/>
    </row>
    <row r="203" spans="2:11" s="1" customFormat="1" ht="15" customHeight="1">
      <c r="B203" s="262"/>
      <c r="C203" s="239"/>
      <c r="D203" s="239"/>
      <c r="E203" s="239"/>
      <c r="F203" s="260" t="s">
        <v>44</v>
      </c>
      <c r="G203" s="239"/>
      <c r="H203" s="362" t="s">
        <v>8596</v>
      </c>
      <c r="I203" s="362"/>
      <c r="J203" s="362"/>
      <c r="K203" s="285"/>
    </row>
    <row r="204" spans="2:11" s="1" customFormat="1" ht="15" customHeight="1">
      <c r="B204" s="262"/>
      <c r="C204" s="239"/>
      <c r="D204" s="239"/>
      <c r="E204" s="239"/>
      <c r="F204" s="260" t="s">
        <v>47</v>
      </c>
      <c r="G204" s="239"/>
      <c r="H204" s="362" t="s">
        <v>8597</v>
      </c>
      <c r="I204" s="362"/>
      <c r="J204" s="362"/>
      <c r="K204" s="285"/>
    </row>
    <row r="205" spans="2:11" s="1" customFormat="1" ht="15" customHeight="1">
      <c r="B205" s="262"/>
      <c r="C205" s="239"/>
      <c r="D205" s="239"/>
      <c r="E205" s="239"/>
      <c r="F205" s="260" t="s">
        <v>45</v>
      </c>
      <c r="G205" s="239"/>
      <c r="H205" s="362" t="s">
        <v>8598</v>
      </c>
      <c r="I205" s="362"/>
      <c r="J205" s="362"/>
      <c r="K205" s="285"/>
    </row>
    <row r="206" spans="2:11" s="1" customFormat="1" ht="15" customHeight="1">
      <c r="B206" s="262"/>
      <c r="C206" s="239"/>
      <c r="D206" s="239"/>
      <c r="E206" s="239"/>
      <c r="F206" s="260" t="s">
        <v>46</v>
      </c>
      <c r="G206" s="239"/>
      <c r="H206" s="362" t="s">
        <v>8599</v>
      </c>
      <c r="I206" s="362"/>
      <c r="J206" s="362"/>
      <c r="K206" s="285"/>
    </row>
    <row r="207" spans="2:11" s="1" customFormat="1" ht="15" customHeight="1">
      <c r="B207" s="262"/>
      <c r="C207" s="239"/>
      <c r="D207" s="239"/>
      <c r="E207" s="239"/>
      <c r="F207" s="260"/>
      <c r="G207" s="239"/>
      <c r="H207" s="239"/>
      <c r="I207" s="239"/>
      <c r="J207" s="239"/>
      <c r="K207" s="285"/>
    </row>
    <row r="208" spans="2:11" s="1" customFormat="1" ht="15" customHeight="1">
      <c r="B208" s="262"/>
      <c r="C208" s="239" t="s">
        <v>8540</v>
      </c>
      <c r="D208" s="239"/>
      <c r="E208" s="239"/>
      <c r="F208" s="260" t="s">
        <v>78</v>
      </c>
      <c r="G208" s="239"/>
      <c r="H208" s="362" t="s">
        <v>8600</v>
      </c>
      <c r="I208" s="362"/>
      <c r="J208" s="362"/>
      <c r="K208" s="285"/>
    </row>
    <row r="209" spans="2:11" s="1" customFormat="1" ht="15" customHeight="1">
      <c r="B209" s="262"/>
      <c r="C209" s="239"/>
      <c r="D209" s="239"/>
      <c r="E209" s="239"/>
      <c r="F209" s="260" t="s">
        <v>8439</v>
      </c>
      <c r="G209" s="239"/>
      <c r="H209" s="362" t="s">
        <v>8440</v>
      </c>
      <c r="I209" s="362"/>
      <c r="J209" s="362"/>
      <c r="K209" s="285"/>
    </row>
    <row r="210" spans="2:11" s="1" customFormat="1" ht="15" customHeight="1">
      <c r="B210" s="262"/>
      <c r="C210" s="239"/>
      <c r="D210" s="239"/>
      <c r="E210" s="239"/>
      <c r="F210" s="260" t="s">
        <v>128</v>
      </c>
      <c r="G210" s="239"/>
      <c r="H210" s="362" t="s">
        <v>8601</v>
      </c>
      <c r="I210" s="362"/>
      <c r="J210" s="362"/>
      <c r="K210" s="285"/>
    </row>
    <row r="211" spans="2:11" s="1" customFormat="1" ht="15" customHeight="1">
      <c r="B211" s="303"/>
      <c r="C211" s="239"/>
      <c r="D211" s="239"/>
      <c r="E211" s="239"/>
      <c r="F211" s="260" t="s">
        <v>133</v>
      </c>
      <c r="G211" s="298"/>
      <c r="H211" s="361" t="s">
        <v>8441</v>
      </c>
      <c r="I211" s="361"/>
      <c r="J211" s="361"/>
      <c r="K211" s="304"/>
    </row>
    <row r="212" spans="2:11" s="1" customFormat="1" ht="15" customHeight="1">
      <c r="B212" s="303"/>
      <c r="C212" s="239"/>
      <c r="D212" s="239"/>
      <c r="E212" s="239"/>
      <c r="F212" s="260" t="s">
        <v>4764</v>
      </c>
      <c r="G212" s="298"/>
      <c r="H212" s="361" t="s">
        <v>8420</v>
      </c>
      <c r="I212" s="361"/>
      <c r="J212" s="361"/>
      <c r="K212" s="304"/>
    </row>
    <row r="213" spans="2:11" s="1" customFormat="1" ht="15" customHeight="1">
      <c r="B213" s="303"/>
      <c r="C213" s="239"/>
      <c r="D213" s="239"/>
      <c r="E213" s="239"/>
      <c r="F213" s="260"/>
      <c r="G213" s="298"/>
      <c r="H213" s="289"/>
      <c r="I213" s="289"/>
      <c r="J213" s="289"/>
      <c r="K213" s="304"/>
    </row>
    <row r="214" spans="2:11" s="1" customFormat="1" ht="15" customHeight="1">
      <c r="B214" s="303"/>
      <c r="C214" s="239" t="s">
        <v>8564</v>
      </c>
      <c r="D214" s="239"/>
      <c r="E214" s="239"/>
      <c r="F214" s="260">
        <v>1</v>
      </c>
      <c r="G214" s="298"/>
      <c r="H214" s="361" t="s">
        <v>8602</v>
      </c>
      <c r="I214" s="361"/>
      <c r="J214" s="361"/>
      <c r="K214" s="304"/>
    </row>
    <row r="215" spans="2:11" s="1" customFormat="1" ht="15" customHeight="1">
      <c r="B215" s="303"/>
      <c r="C215" s="239"/>
      <c r="D215" s="239"/>
      <c r="E215" s="239"/>
      <c r="F215" s="260">
        <v>2</v>
      </c>
      <c r="G215" s="298"/>
      <c r="H215" s="361" t="s">
        <v>8603</v>
      </c>
      <c r="I215" s="361"/>
      <c r="J215" s="361"/>
      <c r="K215" s="304"/>
    </row>
    <row r="216" spans="2:11" s="1" customFormat="1" ht="15" customHeight="1">
      <c r="B216" s="303"/>
      <c r="C216" s="239"/>
      <c r="D216" s="239"/>
      <c r="E216" s="239"/>
      <c r="F216" s="260">
        <v>3</v>
      </c>
      <c r="G216" s="298"/>
      <c r="H216" s="361" t="s">
        <v>8604</v>
      </c>
      <c r="I216" s="361"/>
      <c r="J216" s="361"/>
      <c r="K216" s="304"/>
    </row>
    <row r="217" spans="2:11" s="1" customFormat="1" ht="15" customHeight="1">
      <c r="B217" s="303"/>
      <c r="C217" s="239"/>
      <c r="D217" s="239"/>
      <c r="E217" s="239"/>
      <c r="F217" s="260">
        <v>4</v>
      </c>
      <c r="G217" s="298"/>
      <c r="H217" s="361" t="s">
        <v>8605</v>
      </c>
      <c r="I217" s="361"/>
      <c r="J217" s="361"/>
      <c r="K217" s="304"/>
    </row>
    <row r="218" spans="2:11" s="1" customFormat="1" ht="12.75" customHeight="1">
      <c r="B218" s="305"/>
      <c r="C218" s="306"/>
      <c r="D218" s="306"/>
      <c r="E218" s="306"/>
      <c r="F218" s="306"/>
      <c r="G218" s="306"/>
      <c r="H218" s="306"/>
      <c r="I218" s="306"/>
      <c r="J218" s="306"/>
      <c r="K218" s="307"/>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01 - stavební část</vt:lpstr>
      <vt:lpstr>02 - výtahy</vt:lpstr>
      <vt:lpstr>03 - elektroinstalace - s...</vt:lpstr>
      <vt:lpstr>04 - elektroinstalace - s...</vt:lpstr>
      <vt:lpstr>05 - ústřední vytápění, c...</vt:lpstr>
      <vt:lpstr>06 - zdravotechnické inst...</vt:lpstr>
      <vt:lpstr>07 - MaR</vt:lpstr>
      <vt:lpstr>01 - rozvody</vt:lpstr>
      <vt:lpstr>02 - vakuová stanice</vt:lpstr>
      <vt:lpstr>03 - záložní zdroj O2</vt:lpstr>
      <vt:lpstr>04 - zdroj CO2</vt:lpstr>
      <vt:lpstr>09 - zdravotnická technol...</vt:lpstr>
      <vt:lpstr>10 - záchytný a zádržný s...</vt:lpstr>
      <vt:lpstr>11 - vzduchotechnika</vt:lpstr>
      <vt:lpstr>01 - stavební část_01</vt:lpstr>
      <vt:lpstr>02 - elektroinstalace - p...</vt:lpstr>
      <vt:lpstr>VON - vedlejší a ostatní ...</vt:lpstr>
      <vt:lpstr>Pokyny pro vyplnění</vt:lpstr>
      <vt:lpstr>'01 - rozvody'!Názvy_tisku</vt:lpstr>
      <vt:lpstr>'01 - stavební část'!Názvy_tisku</vt:lpstr>
      <vt:lpstr>'01 - stavební část_01'!Názvy_tisku</vt:lpstr>
      <vt:lpstr>'02 - elektroinstalace - p...'!Názvy_tisku</vt:lpstr>
      <vt:lpstr>'02 - vakuová stanice'!Názvy_tisku</vt:lpstr>
      <vt:lpstr>'02 - výtahy'!Názvy_tisku</vt:lpstr>
      <vt:lpstr>'03 - elektroinstalace - s...'!Názvy_tisku</vt:lpstr>
      <vt:lpstr>'03 - záložní zdroj O2'!Názvy_tisku</vt:lpstr>
      <vt:lpstr>'04 - elektroinstalace - s...'!Názvy_tisku</vt:lpstr>
      <vt:lpstr>'04 - zdroj CO2'!Názvy_tisku</vt:lpstr>
      <vt:lpstr>'05 - ústřední vytápění, c...'!Názvy_tisku</vt:lpstr>
      <vt:lpstr>'06 - zdravotechnické inst...'!Názvy_tisku</vt:lpstr>
      <vt:lpstr>'07 - MaR'!Názvy_tisku</vt:lpstr>
      <vt:lpstr>'09 - zdravotnická technol...'!Názvy_tisku</vt:lpstr>
      <vt:lpstr>'10 - záchytný a zádržný s...'!Názvy_tisku</vt:lpstr>
      <vt:lpstr>'11 - vzduchotechnika'!Názvy_tisku</vt:lpstr>
      <vt:lpstr>'Rekapitulace stavby'!Názvy_tisku</vt:lpstr>
      <vt:lpstr>'VON - vedlejší a ostatní ...'!Názvy_tisku</vt:lpstr>
      <vt:lpstr>'01 - rozvody'!Oblast_tisku</vt:lpstr>
      <vt:lpstr>'01 - stavební část'!Oblast_tisku</vt:lpstr>
      <vt:lpstr>'01 - stavební část_01'!Oblast_tisku</vt:lpstr>
      <vt:lpstr>'02 - elektroinstalace - p...'!Oblast_tisku</vt:lpstr>
      <vt:lpstr>'02 - vakuová stanice'!Oblast_tisku</vt:lpstr>
      <vt:lpstr>'02 - výtahy'!Oblast_tisku</vt:lpstr>
      <vt:lpstr>'03 - elektroinstalace - s...'!Oblast_tisku</vt:lpstr>
      <vt:lpstr>'03 - záložní zdroj O2'!Oblast_tisku</vt:lpstr>
      <vt:lpstr>'04 - elektroinstalace - s...'!Oblast_tisku</vt:lpstr>
      <vt:lpstr>'04 - zdroj CO2'!Oblast_tisku</vt:lpstr>
      <vt:lpstr>'05 - ústřední vytápění, c...'!Oblast_tisku</vt:lpstr>
      <vt:lpstr>'06 - zdravotechnické inst...'!Oblast_tisku</vt:lpstr>
      <vt:lpstr>'07 - MaR'!Oblast_tisku</vt:lpstr>
      <vt:lpstr>'09 - zdravotnická technol...'!Oblast_tisku</vt:lpstr>
      <vt:lpstr>'10 - záchytný a zádržný s...'!Oblast_tisku</vt:lpstr>
      <vt:lpstr>'11 - vzduchotechnika'!Oblast_tisku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Martin</cp:lastModifiedBy>
  <dcterms:created xsi:type="dcterms:W3CDTF">2020-09-05T10:58:55Z</dcterms:created>
  <dcterms:modified xsi:type="dcterms:W3CDTF">2020-09-09T12:19:03Z</dcterms:modified>
</cp:coreProperties>
</file>